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bidamo\Desktop\Ing. Juan Abimael Borda Morales\GESTION 2026\CUADRO Y TABLA DE CARTERA (LA PAZ - CIUDAD)\8) AGOSTO 2026\"/>
    </mc:Choice>
  </mc:AlternateContent>
  <xr:revisionPtr revIDLastSave="0" documentId="13_ncr:1_{C5AD2200-2C8E-47D0-8D78-E570CC2DDDD7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CARTERA BBO SA (12-08-2026)" sheetId="56" r:id="rId1"/>
  </sheets>
  <definedNames>
    <definedName name="DatosExternos_1" localSheetId="0" hidden="1">'CARTERA BBO SA (12-08-2026)'!$A$1:$X$2914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15" i="56" l="1"/>
  <c r="D2915" i="56"/>
  <c r="Z261" i="56"/>
  <c r="Z639" i="56"/>
  <c r="Z444" i="56"/>
  <c r="Z1700" i="56"/>
  <c r="Z398" i="56"/>
  <c r="Z503" i="56"/>
  <c r="Z504" i="56"/>
  <c r="Z505" i="56"/>
  <c r="Z399" i="56"/>
  <c r="Z597" i="56"/>
  <c r="Z598" i="56"/>
  <c r="Z506" i="56"/>
  <c r="AK506" i="56" s="1"/>
  <c r="Z2" i="56"/>
  <c r="Z206" i="56"/>
  <c r="Z599" i="56"/>
  <c r="Z400" i="56"/>
  <c r="AJ400" i="56" s="1"/>
  <c r="Z335" i="56"/>
  <c r="Z600" i="56"/>
  <c r="Z401" i="56"/>
  <c r="AC401" i="56" s="1"/>
  <c r="Z402" i="56"/>
  <c r="AF402" i="56" s="1"/>
  <c r="Z445" i="56"/>
  <c r="Z446" i="56"/>
  <c r="AK446" i="56" s="1"/>
  <c r="Z403" i="56"/>
  <c r="Z1701" i="56"/>
  <c r="Z404" i="56"/>
  <c r="Z476" i="56"/>
  <c r="Z1702" i="56"/>
  <c r="Z207" i="56"/>
  <c r="Z405" i="56"/>
  <c r="Z406" i="56"/>
  <c r="AK406" i="56" s="1"/>
  <c r="Z1703" i="56"/>
  <c r="Z1704" i="56"/>
  <c r="Z1705" i="56"/>
  <c r="Z208" i="56"/>
  <c r="AJ208" i="56" s="1"/>
  <c r="Z1706" i="56"/>
  <c r="Z477" i="56"/>
  <c r="Z407" i="56"/>
  <c r="Z408" i="56"/>
  <c r="Z3" i="56"/>
  <c r="Z4" i="56"/>
  <c r="Z5" i="56"/>
  <c r="Z409" i="56"/>
  <c r="Z6" i="56"/>
  <c r="Z7" i="56"/>
  <c r="AG7" i="56" s="1"/>
  <c r="Z209" i="56"/>
  <c r="AJ209" i="56" s="1"/>
  <c r="Z478" i="56"/>
  <c r="Z447" i="56"/>
  <c r="AC447" i="56" s="1"/>
  <c r="Z448" i="56"/>
  <c r="Z8" i="56"/>
  <c r="AI8" i="56" s="1"/>
  <c r="Z1707" i="56"/>
  <c r="Z1708" i="56"/>
  <c r="Z479" i="56"/>
  <c r="Z507" i="56"/>
  <c r="Z640" i="56"/>
  <c r="Z410" i="56"/>
  <c r="Z9" i="56"/>
  <c r="AD9" i="56" s="1"/>
  <c r="Z1709" i="56"/>
  <c r="Z411" i="56"/>
  <c r="AH411" i="56" s="1"/>
  <c r="Z480" i="56"/>
  <c r="AG480" i="56" s="1"/>
  <c r="Z508" i="56"/>
  <c r="Z1710" i="56"/>
  <c r="Z1711" i="56"/>
  <c r="AI1711" i="56" s="1"/>
  <c r="Z449" i="56"/>
  <c r="AE449" i="56" s="1"/>
  <c r="Z450" i="56"/>
  <c r="Z279" i="56"/>
  <c r="Z10" i="56"/>
  <c r="Z11" i="56"/>
  <c r="Z280" i="56"/>
  <c r="Z1712" i="56"/>
  <c r="Z641" i="56"/>
  <c r="AE641" i="56" s="1"/>
  <c r="Z12" i="56"/>
  <c r="Z1713" i="56"/>
  <c r="AJ1713" i="56" s="1"/>
  <c r="Z1714" i="56"/>
  <c r="Z210" i="56"/>
  <c r="Z281" i="56"/>
  <c r="Z451" i="56"/>
  <c r="Z13" i="56"/>
  <c r="AK13" i="56" s="1"/>
  <c r="Z412" i="56"/>
  <c r="Z452" i="56"/>
  <c r="Z282" i="56"/>
  <c r="Z283" i="56"/>
  <c r="AH283" i="56" s="1"/>
  <c r="Z211" i="56"/>
  <c r="Z413" i="56"/>
  <c r="Z1715" i="56"/>
  <c r="AC1715" i="56" s="1"/>
  <c r="Z1506" i="56"/>
  <c r="AC1506" i="56" s="1"/>
  <c r="Z1716" i="56"/>
  <c r="Z1038" i="56"/>
  <c r="Z336" i="56"/>
  <c r="Z1717" i="56"/>
  <c r="AD1717" i="56" s="1"/>
  <c r="Z337" i="56"/>
  <c r="Z284" i="56"/>
  <c r="Z338" i="56"/>
  <c r="Z1507" i="56"/>
  <c r="Z1039" i="56"/>
  <c r="Z1040" i="56"/>
  <c r="Z1718" i="56"/>
  <c r="Z285" i="56"/>
  <c r="Z642" i="56"/>
  <c r="Z286" i="56"/>
  <c r="AI286" i="56" s="1"/>
  <c r="Z339" i="56"/>
  <c r="Z1719" i="56"/>
  <c r="Z1041" i="56"/>
  <c r="Z1042" i="56"/>
  <c r="AD1042" i="56" s="1"/>
  <c r="Z340" i="56"/>
  <c r="AC340" i="56" s="1"/>
  <c r="Z970" i="56"/>
  <c r="Z1508" i="56"/>
  <c r="Z341" i="56"/>
  <c r="Z1509" i="56"/>
  <c r="Z643" i="56"/>
  <c r="Z1510" i="56"/>
  <c r="Z1511" i="56"/>
  <c r="Z1512" i="56"/>
  <c r="Z14" i="56"/>
  <c r="AH14" i="56" s="1"/>
  <c r="Z151" i="56"/>
  <c r="AH151" i="56" s="1"/>
  <c r="Z644" i="56"/>
  <c r="Z971" i="56"/>
  <c r="Z287" i="56"/>
  <c r="AC287" i="56" s="1"/>
  <c r="Z453" i="56"/>
  <c r="Z342" i="56"/>
  <c r="AI342" i="56" s="1"/>
  <c r="Z645" i="56"/>
  <c r="Z716" i="56"/>
  <c r="Z2871" i="56"/>
  <c r="Z2872" i="56"/>
  <c r="Z2873" i="56"/>
  <c r="Z2874" i="56"/>
  <c r="Z2875" i="56"/>
  <c r="Z2876" i="56"/>
  <c r="Z1340" i="56"/>
  <c r="AG1340" i="56" s="1"/>
  <c r="Z1341" i="56"/>
  <c r="AC1341" i="56" s="1"/>
  <c r="Z1342" i="56"/>
  <c r="Z1343" i="56"/>
  <c r="Z1344" i="56"/>
  <c r="AI1344" i="56" s="1"/>
  <c r="Z1345" i="56"/>
  <c r="AI1345" i="56" s="1"/>
  <c r="Z1346" i="56"/>
  <c r="Z15" i="56"/>
  <c r="Z16" i="56"/>
  <c r="Z17" i="56"/>
  <c r="Z1568" i="56"/>
  <c r="Z343" i="56"/>
  <c r="Z1043" i="56"/>
  <c r="Z1044" i="56"/>
  <c r="Z1045" i="56"/>
  <c r="Z1046" i="56"/>
  <c r="AH1046" i="56" s="1"/>
  <c r="Z1047" i="56"/>
  <c r="AE1047" i="56" s="1"/>
  <c r="Z1720" i="56"/>
  <c r="Z152" i="56"/>
  <c r="AG152" i="56" s="1"/>
  <c r="Z414" i="56"/>
  <c r="AG414" i="56" s="1"/>
  <c r="Z1513" i="56"/>
  <c r="Z1514" i="56"/>
  <c r="Z972" i="56"/>
  <c r="Z973" i="56"/>
  <c r="Z1048" i="56"/>
  <c r="Z1049" i="56"/>
  <c r="Z1050" i="56"/>
  <c r="Z1051" i="56"/>
  <c r="Z1052" i="56"/>
  <c r="AG1052" i="56" s="1"/>
  <c r="Z509" i="56"/>
  <c r="AK509" i="56" s="1"/>
  <c r="Z1053" i="56"/>
  <c r="Z1054" i="56"/>
  <c r="AD1054" i="56" s="1"/>
  <c r="Z1055" i="56"/>
  <c r="Z1056" i="56"/>
  <c r="AK1056" i="56" s="1"/>
  <c r="Z1057" i="56"/>
  <c r="Z510" i="56"/>
  <c r="Z646" i="56"/>
  <c r="Z647" i="56"/>
  <c r="Z648" i="56"/>
  <c r="Z1721" i="56"/>
  <c r="Z18" i="56"/>
  <c r="AE18" i="56" s="1"/>
  <c r="Z511" i="56"/>
  <c r="AK511" i="56" s="1"/>
  <c r="Z153" i="56"/>
  <c r="AF153" i="56" s="1"/>
  <c r="Z154" i="56"/>
  <c r="Z1722" i="56"/>
  <c r="Z649" i="56"/>
  <c r="Z650" i="56"/>
  <c r="AI650" i="56" s="1"/>
  <c r="Z601" i="56"/>
  <c r="Z262" i="56"/>
  <c r="Z651" i="56"/>
  <c r="Z652" i="56"/>
  <c r="Z653" i="56"/>
  <c r="Z654" i="56"/>
  <c r="Z19" i="56"/>
  <c r="Z655" i="56"/>
  <c r="Z656" i="56"/>
  <c r="Z657" i="56"/>
  <c r="AJ657" i="56" s="1"/>
  <c r="Z658" i="56"/>
  <c r="Z659" i="56"/>
  <c r="AC659" i="56" s="1"/>
  <c r="Z660" i="56"/>
  <c r="AE660" i="56" s="1"/>
  <c r="Z661" i="56"/>
  <c r="AI661" i="56" s="1"/>
  <c r="Z662" i="56"/>
  <c r="Z663" i="56"/>
  <c r="Z664" i="56"/>
  <c r="Z665" i="56"/>
  <c r="Z717" i="56"/>
  <c r="Z718" i="56"/>
  <c r="Z719" i="56"/>
  <c r="Z720" i="56"/>
  <c r="AG720" i="56" s="1"/>
  <c r="Z2877" i="56"/>
  <c r="Z2878" i="56"/>
  <c r="AI2878" i="56" s="1"/>
  <c r="Z2879" i="56"/>
  <c r="Z666" i="56"/>
  <c r="Z667" i="56"/>
  <c r="Z668" i="56"/>
  <c r="Z669" i="56"/>
  <c r="Z670" i="56"/>
  <c r="Z671" i="56"/>
  <c r="Z672" i="56"/>
  <c r="Z344" i="56"/>
  <c r="Z345" i="56"/>
  <c r="Z346" i="56"/>
  <c r="Z347" i="56"/>
  <c r="Z348" i="56"/>
  <c r="Z1515" i="56"/>
  <c r="Z974" i="56"/>
  <c r="AG974" i="56" s="1"/>
  <c r="Z20" i="56"/>
  <c r="Z21" i="56"/>
  <c r="AD21" i="56" s="1"/>
  <c r="Z22" i="56"/>
  <c r="AE22" i="56" s="1"/>
  <c r="Z673" i="56"/>
  <c r="Z674" i="56"/>
  <c r="Z1516" i="56"/>
  <c r="Z1347" i="56"/>
  <c r="Z675" i="56"/>
  <c r="AE675" i="56" s="1"/>
  <c r="Z1517" i="56"/>
  <c r="Z676" i="56"/>
  <c r="Z1569" i="56"/>
  <c r="Z677" i="56"/>
  <c r="Z1518" i="56"/>
  <c r="Z1519" i="56"/>
  <c r="AK1519" i="56" s="1"/>
  <c r="Z1520" i="56"/>
  <c r="Z678" i="56"/>
  <c r="Z443" i="56"/>
  <c r="AG443" i="56" s="1"/>
  <c r="Z415" i="56"/>
  <c r="Z454" i="56"/>
  <c r="Z416" i="56"/>
  <c r="Z23" i="56"/>
  <c r="Z679" i="56"/>
  <c r="AJ679" i="56" s="1"/>
  <c r="Z975" i="56"/>
  <c r="Z349" i="56"/>
  <c r="Z680" i="56"/>
  <c r="AG680" i="56" s="1"/>
  <c r="Z681" i="56"/>
  <c r="Z481" i="56"/>
  <c r="AH481" i="56" s="1"/>
  <c r="Z682" i="56"/>
  <c r="AF682" i="56" s="1"/>
  <c r="Z721" i="56"/>
  <c r="Z722" i="56"/>
  <c r="AC722" i="56" s="1"/>
  <c r="Z723" i="56"/>
  <c r="AI723" i="56" s="1"/>
  <c r="Z724" i="56"/>
  <c r="AH724" i="56" s="1"/>
  <c r="Z725" i="56"/>
  <c r="Z726" i="56"/>
  <c r="Z727" i="56"/>
  <c r="Z728" i="56"/>
  <c r="Z729" i="56"/>
  <c r="Z730" i="56"/>
  <c r="Z731" i="56"/>
  <c r="Z732" i="56"/>
  <c r="Z733" i="56"/>
  <c r="AJ733" i="56" s="1"/>
  <c r="Z734" i="56"/>
  <c r="Z735" i="56"/>
  <c r="AH735" i="56" s="1"/>
  <c r="Z736" i="56"/>
  <c r="AC736" i="56" s="1"/>
  <c r="Z737" i="56"/>
  <c r="AG737" i="56" s="1"/>
  <c r="Z738" i="56"/>
  <c r="Z739" i="56"/>
  <c r="Z740" i="56"/>
  <c r="Z741" i="56"/>
  <c r="Z742" i="56"/>
  <c r="Z743" i="56"/>
  <c r="AI743" i="56" s="1"/>
  <c r="Z744" i="56"/>
  <c r="Z745" i="56"/>
  <c r="Z746" i="56"/>
  <c r="Z747" i="56"/>
  <c r="Z748" i="56"/>
  <c r="Z749" i="56"/>
  <c r="Z750" i="56"/>
  <c r="Z751" i="56"/>
  <c r="Z1570" i="56"/>
  <c r="Z1571" i="56"/>
  <c r="Z1572" i="56"/>
  <c r="Z1573" i="56"/>
  <c r="Z1574" i="56"/>
  <c r="Z1575" i="56"/>
  <c r="Z1576" i="56"/>
  <c r="Z1577" i="56"/>
  <c r="Z1578" i="56"/>
  <c r="AK1578" i="56" s="1"/>
  <c r="Z1579" i="56"/>
  <c r="AF1579" i="56" s="1"/>
  <c r="Z1580" i="56"/>
  <c r="Z1581" i="56"/>
  <c r="Z1582" i="56"/>
  <c r="Z1583" i="56"/>
  <c r="Z1584" i="56"/>
  <c r="AI1584" i="56" s="1"/>
  <c r="Z1585" i="56"/>
  <c r="Z1586" i="56"/>
  <c r="Z1587" i="56"/>
  <c r="Z1588" i="56"/>
  <c r="Z1589" i="56"/>
  <c r="Z1590" i="56"/>
  <c r="Z1591" i="56"/>
  <c r="Z1592" i="56"/>
  <c r="Z1593" i="56"/>
  <c r="Z1594" i="56"/>
  <c r="Z1595" i="56"/>
  <c r="Z1596" i="56"/>
  <c r="AE1596" i="56" s="1"/>
  <c r="Z1597" i="56"/>
  <c r="AE1597" i="56" s="1"/>
  <c r="Z1598" i="56"/>
  <c r="Z1599" i="56"/>
  <c r="Z1600" i="56"/>
  <c r="Z1601" i="56"/>
  <c r="Z1602" i="56"/>
  <c r="Z1603" i="56"/>
  <c r="Z1604" i="56"/>
  <c r="Z1605" i="56"/>
  <c r="Z1606" i="56"/>
  <c r="Z1607" i="56"/>
  <c r="Z1608" i="56"/>
  <c r="AG1608" i="56" s="1"/>
  <c r="Z1609" i="56"/>
  <c r="Z1610" i="56"/>
  <c r="AD1610" i="56" s="1"/>
  <c r="Z1611" i="56"/>
  <c r="AG1611" i="56" s="1"/>
  <c r="Z1612" i="56"/>
  <c r="AC1612" i="56" s="1"/>
  <c r="Z1613" i="56"/>
  <c r="Z1614" i="56"/>
  <c r="Z1615" i="56"/>
  <c r="Z1616" i="56"/>
  <c r="Z1617" i="56"/>
  <c r="Z1618" i="56"/>
  <c r="Z1619" i="56"/>
  <c r="Z1620" i="56"/>
  <c r="AI1620" i="56" s="1"/>
  <c r="Z2880" i="56"/>
  <c r="Z2881" i="56"/>
  <c r="Z2882" i="56"/>
  <c r="Z2883" i="56"/>
  <c r="AD2883" i="56" s="1"/>
  <c r="Z2884" i="56"/>
  <c r="Z1621" i="56"/>
  <c r="Z1622" i="56"/>
  <c r="Z683" i="56"/>
  <c r="Z1058" i="56"/>
  <c r="Z417" i="56"/>
  <c r="Z1521" i="56"/>
  <c r="Z684" i="56"/>
  <c r="Z976" i="56"/>
  <c r="Z1522" i="56"/>
  <c r="Z1523" i="56"/>
  <c r="Z350" i="56"/>
  <c r="Z351" i="56"/>
  <c r="Z1059" i="56"/>
  <c r="Z1060" i="56"/>
  <c r="Z1061" i="56"/>
  <c r="Z1723" i="56"/>
  <c r="Z685" i="56"/>
  <c r="Z352" i="56"/>
  <c r="Z1062" i="56"/>
  <c r="Z1063" i="56"/>
  <c r="AI1063" i="56" s="1"/>
  <c r="Z686" i="56"/>
  <c r="Z1724" i="56"/>
  <c r="Z1524" i="56"/>
  <c r="Z1525" i="56"/>
  <c r="Z1526" i="56"/>
  <c r="Z1527" i="56"/>
  <c r="AC1527" i="56" s="1"/>
  <c r="Z977" i="56"/>
  <c r="AC977" i="56" s="1"/>
  <c r="Z978" i="56"/>
  <c r="AD978" i="56" s="1"/>
  <c r="Z979" i="56"/>
  <c r="Z980" i="56"/>
  <c r="Z981" i="56"/>
  <c r="Z982" i="56"/>
  <c r="Z983" i="56"/>
  <c r="Z984" i="56"/>
  <c r="Z2885" i="56"/>
  <c r="Z2886" i="56"/>
  <c r="AE2886" i="56" s="1"/>
  <c r="Z2887" i="56"/>
  <c r="AJ2887" i="56" s="1"/>
  <c r="Z2888" i="56"/>
  <c r="Z2889" i="56"/>
  <c r="Z24" i="56"/>
  <c r="Z25" i="56"/>
  <c r="AC25" i="56" s="1"/>
  <c r="Z26" i="56"/>
  <c r="Z1348" i="56"/>
  <c r="Z1349" i="56"/>
  <c r="Z1350" i="56"/>
  <c r="Z1351" i="56"/>
  <c r="Z1352" i="56"/>
  <c r="Z1353" i="56"/>
  <c r="Z1354" i="56"/>
  <c r="Z1355" i="56"/>
  <c r="Z1356" i="56"/>
  <c r="AH1356" i="56" s="1"/>
  <c r="Z1357" i="56"/>
  <c r="Z1358" i="56"/>
  <c r="Z1064" i="56"/>
  <c r="Z1065" i="56"/>
  <c r="Z1066" i="56"/>
  <c r="AI1066" i="56" s="1"/>
  <c r="Z1067" i="56"/>
  <c r="Z1068" i="56"/>
  <c r="Z687" i="56"/>
  <c r="AF687" i="56" s="1"/>
  <c r="Z27" i="56"/>
  <c r="Z353" i="56"/>
  <c r="AF353" i="56" s="1"/>
  <c r="Z418" i="56"/>
  <c r="Z512" i="56"/>
  <c r="Z354" i="56"/>
  <c r="Z1528" i="56"/>
  <c r="AH1528" i="56" s="1"/>
  <c r="Z28" i="56"/>
  <c r="AK28" i="56" s="1"/>
  <c r="Z1623" i="56"/>
  <c r="AK1623" i="56" s="1"/>
  <c r="Z1624" i="56"/>
  <c r="Z1625" i="56"/>
  <c r="Z482" i="56"/>
  <c r="AG482" i="56" s="1"/>
  <c r="Z1069" i="56"/>
  <c r="Z1070" i="56"/>
  <c r="Z1071" i="56"/>
  <c r="Z1072" i="56"/>
  <c r="Z1073" i="56"/>
  <c r="Z1074" i="56"/>
  <c r="Z1075" i="56"/>
  <c r="Z1076" i="56"/>
  <c r="AE1076" i="56" s="1"/>
  <c r="Z2784" i="56"/>
  <c r="Z2785" i="56"/>
  <c r="Z2786" i="56"/>
  <c r="Z2787" i="56"/>
  <c r="AI2787" i="56" s="1"/>
  <c r="Z2788" i="56"/>
  <c r="AC2788" i="56" s="1"/>
  <c r="Z2789" i="56"/>
  <c r="AE2789" i="56" s="1"/>
  <c r="Z2790" i="56"/>
  <c r="AI2790" i="56" s="1"/>
  <c r="Z2791" i="56"/>
  <c r="Z2792" i="56"/>
  <c r="Z2793" i="56"/>
  <c r="Z1077" i="56"/>
  <c r="Z1078" i="56"/>
  <c r="Z2794" i="56"/>
  <c r="Z2795" i="56"/>
  <c r="Z1626" i="56"/>
  <c r="AI1626" i="56" s="1"/>
  <c r="Z2796" i="56"/>
  <c r="Z2797" i="56"/>
  <c r="Z2798" i="56"/>
  <c r="Z2799" i="56"/>
  <c r="AF2799" i="56" s="1"/>
  <c r="Z2800" i="56"/>
  <c r="Z2801" i="56"/>
  <c r="AF2801" i="56" s="1"/>
  <c r="Z29" i="56"/>
  <c r="Z2802" i="56"/>
  <c r="Z2803" i="56"/>
  <c r="Z2804" i="56"/>
  <c r="Z2805" i="56"/>
  <c r="Z2806" i="56"/>
  <c r="Z2807" i="56"/>
  <c r="Z1079" i="56"/>
  <c r="Z1080" i="56"/>
  <c r="AH1080" i="56" s="1"/>
  <c r="Z1081" i="56"/>
  <c r="Z1082" i="56"/>
  <c r="Z2808" i="56"/>
  <c r="Z2809" i="56"/>
  <c r="AJ2809" i="56" s="1"/>
  <c r="Z30" i="56"/>
  <c r="AI30" i="56" s="1"/>
  <c r="Z1083" i="56"/>
  <c r="Z2810" i="56"/>
  <c r="Z2811" i="56"/>
  <c r="Z1725" i="56"/>
  <c r="Z1084" i="56"/>
  <c r="Z1085" i="56"/>
  <c r="Z1086" i="56"/>
  <c r="AD1086" i="56" s="1"/>
  <c r="Z288" i="56"/>
  <c r="Z1087" i="56"/>
  <c r="Z1088" i="56"/>
  <c r="Z1627" i="56"/>
  <c r="AC1627" i="56" s="1"/>
  <c r="Z31" i="56"/>
  <c r="Z688" i="56"/>
  <c r="Z2890" i="56"/>
  <c r="Z1089" i="56"/>
  <c r="Z1090" i="56"/>
  <c r="Z32" i="56"/>
  <c r="Z985" i="56"/>
  <c r="Z212" i="56"/>
  <c r="Z2812" i="56"/>
  <c r="Z2813" i="56"/>
  <c r="AC2813" i="56" s="1"/>
  <c r="Z2814" i="56"/>
  <c r="Z2815" i="56"/>
  <c r="AI2815" i="56" s="1"/>
  <c r="Z986" i="56"/>
  <c r="AK986" i="56" s="1"/>
  <c r="Z155" i="56"/>
  <c r="Z1628" i="56"/>
  <c r="AC1628" i="56" s="1"/>
  <c r="Z987" i="56"/>
  <c r="Z689" i="56"/>
  <c r="Z483" i="56"/>
  <c r="Z263" i="56"/>
  <c r="Z213" i="56"/>
  <c r="Z289" i="56"/>
  <c r="AJ289" i="56" s="1"/>
  <c r="Z1726" i="56"/>
  <c r="Z879" i="56"/>
  <c r="Z264" i="56"/>
  <c r="Z265" i="56"/>
  <c r="AF265" i="56" s="1"/>
  <c r="Z266" i="56"/>
  <c r="Z484" i="56"/>
  <c r="Z214" i="56"/>
  <c r="AD214" i="56" s="1"/>
  <c r="Z215" i="56"/>
  <c r="AC215" i="56" s="1"/>
  <c r="Z1091" i="56"/>
  <c r="Z1092" i="56"/>
  <c r="Z1093" i="56"/>
  <c r="AD1093" i="56" s="1"/>
  <c r="Z1094" i="56"/>
  <c r="Z988" i="56"/>
  <c r="Z690" i="56"/>
  <c r="Z1095" i="56"/>
  <c r="Z1096" i="56"/>
  <c r="Z1097" i="56"/>
  <c r="AC1097" i="56" s="1"/>
  <c r="Z989" i="56"/>
  <c r="AJ989" i="56" s="1"/>
  <c r="Z990" i="56"/>
  <c r="AJ990" i="56" s="1"/>
  <c r="Z691" i="56"/>
  <c r="Z216" i="56"/>
  <c r="Z355" i="56"/>
  <c r="Z2816" i="56"/>
  <c r="Z2817" i="56"/>
  <c r="Z2818" i="56"/>
  <c r="Z2819" i="56"/>
  <c r="Z2820" i="56"/>
  <c r="Z2821" i="56"/>
  <c r="Z1098" i="56"/>
  <c r="Z1099" i="56"/>
  <c r="Z1100" i="56"/>
  <c r="AD1100" i="56" s="1"/>
  <c r="Z1101" i="56"/>
  <c r="Z1102" i="56"/>
  <c r="Z1103" i="56"/>
  <c r="AJ1103" i="56" s="1"/>
  <c r="Z1104" i="56"/>
  <c r="AK1104" i="56" s="1"/>
  <c r="Z1105" i="56"/>
  <c r="Z1106" i="56"/>
  <c r="Z1107" i="56"/>
  <c r="Z1108" i="56"/>
  <c r="AD1108" i="56" s="1"/>
  <c r="Z1109" i="56"/>
  <c r="Z455" i="56"/>
  <c r="Z456" i="56"/>
  <c r="Z457" i="56"/>
  <c r="Z1110" i="56"/>
  <c r="Z1111" i="56"/>
  <c r="Z1112" i="56"/>
  <c r="Z1113" i="56"/>
  <c r="AJ1113" i="56" s="1"/>
  <c r="Z1114" i="56"/>
  <c r="AF1114" i="56" s="1"/>
  <c r="Z1115" i="56"/>
  <c r="Z1116" i="56"/>
  <c r="AD1116" i="56" s="1"/>
  <c r="Z991" i="56"/>
  <c r="AJ991" i="56" s="1"/>
  <c r="Z1117" i="56"/>
  <c r="Z692" i="56"/>
  <c r="AJ692" i="56" s="1"/>
  <c r="Z2822" i="56"/>
  <c r="Z2823" i="56"/>
  <c r="Z2824" i="56"/>
  <c r="AH2824" i="56" s="1"/>
  <c r="Z2825" i="56"/>
  <c r="Z2826" i="56"/>
  <c r="Z2827" i="56"/>
  <c r="AE2827" i="56" s="1"/>
  <c r="Z2828" i="56"/>
  <c r="Z880" i="56"/>
  <c r="Z881" i="56"/>
  <c r="Z1118" i="56"/>
  <c r="Z1119" i="56"/>
  <c r="AC1119" i="56" s="1"/>
  <c r="Z1120" i="56"/>
  <c r="AJ1120" i="56" s="1"/>
  <c r="Z882" i="56"/>
  <c r="AK882" i="56" s="1"/>
  <c r="Z883" i="56"/>
  <c r="AJ883" i="56" s="1"/>
  <c r="Z884" i="56"/>
  <c r="AE884" i="56" s="1"/>
  <c r="Z458" i="56"/>
  <c r="Z1359" i="56"/>
  <c r="AI1359" i="56" s="1"/>
  <c r="Z1360" i="56"/>
  <c r="AG1360" i="56" s="1"/>
  <c r="Z1361" i="56"/>
  <c r="Z1362" i="56"/>
  <c r="AE1362" i="56" s="1"/>
  <c r="Z1363" i="56"/>
  <c r="Z1364" i="56"/>
  <c r="Z1365" i="56"/>
  <c r="Z1366" i="56"/>
  <c r="AJ1366" i="56" s="1"/>
  <c r="Z217" i="56"/>
  <c r="Z218" i="56"/>
  <c r="AI218" i="56" s="1"/>
  <c r="Z290" i="56"/>
  <c r="AF290" i="56" s="1"/>
  <c r="Z459" i="56"/>
  <c r="Z1367" i="56"/>
  <c r="Z1368" i="56"/>
  <c r="Z1369" i="56"/>
  <c r="AH1369" i="56" s="1"/>
  <c r="Z1370" i="56"/>
  <c r="Z356" i="56"/>
  <c r="Z1371" i="56"/>
  <c r="Z1372" i="56"/>
  <c r="Z1373" i="56"/>
  <c r="Z1374" i="56"/>
  <c r="Z1375" i="56"/>
  <c r="Z1376" i="56"/>
  <c r="AC1376" i="56" s="1"/>
  <c r="Z1377" i="56"/>
  <c r="Z1378" i="56"/>
  <c r="Z1629" i="56"/>
  <c r="Z2891" i="56"/>
  <c r="AJ2891" i="56" s="1"/>
  <c r="Z33" i="56"/>
  <c r="Z1379" i="56"/>
  <c r="Z1380" i="56"/>
  <c r="Z1381" i="56"/>
  <c r="Z1382" i="56"/>
  <c r="AE1382" i="56" s="1"/>
  <c r="Z1383" i="56"/>
  <c r="AF1383" i="56" s="1"/>
  <c r="Z1384" i="56"/>
  <c r="AK1384" i="56" s="1"/>
  <c r="Z1385" i="56"/>
  <c r="Z764" i="56"/>
  <c r="Z460" i="56"/>
  <c r="AE460" i="56" s="1"/>
  <c r="Z513" i="56"/>
  <c r="Z1386" i="56"/>
  <c r="Z1387" i="56"/>
  <c r="AG1387" i="56" s="1"/>
  <c r="Z1388" i="56"/>
  <c r="Z1389" i="56"/>
  <c r="Z1390" i="56"/>
  <c r="Z1391" i="56"/>
  <c r="Z1392" i="56"/>
  <c r="Z1393" i="56"/>
  <c r="Z1394" i="56"/>
  <c r="Z1395" i="56"/>
  <c r="AI1395" i="56" s="1"/>
  <c r="Z1396" i="56"/>
  <c r="Z219" i="56"/>
  <c r="Z1121" i="56"/>
  <c r="Z1122" i="56"/>
  <c r="AI1122" i="56" s="1"/>
  <c r="Z220" i="56"/>
  <c r="AH220" i="56" s="1"/>
  <c r="Z461" i="56"/>
  <c r="AH461" i="56" s="1"/>
  <c r="Z992" i="56"/>
  <c r="Z993" i="56"/>
  <c r="AJ993" i="56" s="1"/>
  <c r="Z1123" i="56"/>
  <c r="AK1123" i="56" s="1"/>
  <c r="Z1124" i="56"/>
  <c r="Z994" i="56"/>
  <c r="Z1125" i="56"/>
  <c r="AD1125" i="56" s="1"/>
  <c r="Z995" i="56"/>
  <c r="Z221" i="56"/>
  <c r="Z291" i="56"/>
  <c r="Z996" i="56"/>
  <c r="Z2892" i="56"/>
  <c r="AC2892" i="56" s="1"/>
  <c r="Z2893" i="56"/>
  <c r="AG2893" i="56" s="1"/>
  <c r="Z292" i="56"/>
  <c r="Z997" i="56"/>
  <c r="AK997" i="56" s="1"/>
  <c r="Z998" i="56"/>
  <c r="AJ998" i="56" s="1"/>
  <c r="Z2894" i="56"/>
  <c r="AJ2894" i="56" s="1"/>
  <c r="Z1630" i="56"/>
  <c r="AJ1630" i="56" s="1"/>
  <c r="Z419" i="56"/>
  <c r="Z1631" i="56"/>
  <c r="Z999" i="56"/>
  <c r="Z1632" i="56"/>
  <c r="Z34" i="56"/>
  <c r="Z35" i="56"/>
  <c r="Z1397" i="56"/>
  <c r="Z693" i="56"/>
  <c r="AF693" i="56" s="1"/>
  <c r="Z694" i="56"/>
  <c r="Z36" i="56"/>
  <c r="Z293" i="56"/>
  <c r="Z1633" i="56"/>
  <c r="Z514" i="56"/>
  <c r="Z1398" i="56"/>
  <c r="Z357" i="56"/>
  <c r="Z37" i="56"/>
  <c r="Z38" i="56"/>
  <c r="AC38" i="56" s="1"/>
  <c r="Z39" i="56"/>
  <c r="Z40" i="56"/>
  <c r="Z752" i="56"/>
  <c r="Z515" i="56"/>
  <c r="Z1399" i="56"/>
  <c r="AC1399" i="56" s="1"/>
  <c r="Z1400" i="56"/>
  <c r="AH1400" i="56" s="1"/>
  <c r="Z1401" i="56"/>
  <c r="Z1402" i="56"/>
  <c r="Z1403" i="56"/>
  <c r="Z1404" i="56"/>
  <c r="Z1405" i="56"/>
  <c r="Z1406" i="56"/>
  <c r="Z1407" i="56"/>
  <c r="Z1408" i="56"/>
  <c r="Z1409" i="56"/>
  <c r="Z1410" i="56"/>
  <c r="AG1410" i="56" s="1"/>
  <c r="Z1411" i="56"/>
  <c r="Z1412" i="56"/>
  <c r="Z41" i="56"/>
  <c r="AD41" i="56" s="1"/>
  <c r="Z42" i="56"/>
  <c r="AI42" i="56" s="1"/>
  <c r="Z43" i="56"/>
  <c r="Z44" i="56"/>
  <c r="Z267" i="56"/>
  <c r="AK267" i="56" s="1"/>
  <c r="Z294" i="56"/>
  <c r="Z885" i="56"/>
  <c r="AH885" i="56" s="1"/>
  <c r="Z2895" i="56"/>
  <c r="Z485" i="56"/>
  <c r="Z1743" i="56"/>
  <c r="Z1126" i="56"/>
  <c r="AJ1126" i="56" s="1"/>
  <c r="Z1634" i="56"/>
  <c r="Z1413" i="56"/>
  <c r="Z1414" i="56"/>
  <c r="AD1414" i="56" s="1"/>
  <c r="Z1415" i="56"/>
  <c r="AD1415" i="56" s="1"/>
  <c r="Z1416" i="56"/>
  <c r="AC1416" i="56" s="1"/>
  <c r="Z1417" i="56"/>
  <c r="Z420" i="56"/>
  <c r="Z886" i="56"/>
  <c r="Z1127" i="56"/>
  <c r="AD1127" i="56" s="1"/>
  <c r="Z1529" i="56"/>
  <c r="Z2896" i="56"/>
  <c r="Z1744" i="56"/>
  <c r="Z222" i="56"/>
  <c r="Z45" i="56"/>
  <c r="Z46" i="56"/>
  <c r="Z223" i="56"/>
  <c r="Z2897" i="56"/>
  <c r="Z1000" i="56"/>
  <c r="AD1000" i="56" s="1"/>
  <c r="Z1745" i="56"/>
  <c r="AH1745" i="56" s="1"/>
  <c r="Z1128" i="56"/>
  <c r="Z1001" i="56"/>
  <c r="Z1002" i="56"/>
  <c r="Z1003" i="56"/>
  <c r="AJ1003" i="56" s="1"/>
  <c r="Z224" i="56"/>
  <c r="Z225" i="56"/>
  <c r="AJ225" i="56" s="1"/>
  <c r="Z226" i="56"/>
  <c r="Z227" i="56"/>
  <c r="Z1418" i="56"/>
  <c r="AH1418" i="56" s="1"/>
  <c r="Z1419" i="56"/>
  <c r="Z602" i="56"/>
  <c r="AG602" i="56" s="1"/>
  <c r="Z603" i="56"/>
  <c r="Z604" i="56"/>
  <c r="Z605" i="56"/>
  <c r="AJ605" i="56" s="1"/>
  <c r="Z606" i="56"/>
  <c r="AI606" i="56" s="1"/>
  <c r="Z516" i="56"/>
  <c r="Z517" i="56"/>
  <c r="Z1004" i="56"/>
  <c r="Z1005" i="56"/>
  <c r="AI1005" i="56" s="1"/>
  <c r="Z2829" i="56"/>
  <c r="Z2830" i="56"/>
  <c r="Z358" i="56"/>
  <c r="Z359" i="56"/>
  <c r="Z1006" i="56"/>
  <c r="AK1006" i="56" s="1"/>
  <c r="Z1635" i="56"/>
  <c r="Z1636" i="56"/>
  <c r="Z1637" i="56"/>
  <c r="Z1638" i="56"/>
  <c r="AF1638" i="56" s="1"/>
  <c r="Z1639" i="56"/>
  <c r="AH1639" i="56" s="1"/>
  <c r="Z1640" i="56"/>
  <c r="Z1641" i="56"/>
  <c r="Z1642" i="56"/>
  <c r="Z1643" i="56"/>
  <c r="AI1643" i="56" s="1"/>
  <c r="Z1644" i="56"/>
  <c r="Z1645" i="56"/>
  <c r="Z1646" i="56"/>
  <c r="AD1646" i="56" s="1"/>
  <c r="Z1647" i="56"/>
  <c r="Z1530" i="56"/>
  <c r="Z1531" i="56"/>
  <c r="Z1532" i="56"/>
  <c r="Z1533" i="56"/>
  <c r="AD1533" i="56" s="1"/>
  <c r="Z1534" i="56"/>
  <c r="Z1535" i="56"/>
  <c r="AI1535" i="56" s="1"/>
  <c r="Z1536" i="56"/>
  <c r="AF1536" i="56" s="1"/>
  <c r="Z1537" i="56"/>
  <c r="Z1648" i="56"/>
  <c r="AK1648" i="56" s="1"/>
  <c r="Z1649" i="56"/>
  <c r="Z1650" i="56"/>
  <c r="Z1651" i="56"/>
  <c r="Z1652" i="56"/>
  <c r="Z1653" i="56"/>
  <c r="Z1007" i="56"/>
  <c r="Z1008" i="56"/>
  <c r="Z1009" i="56"/>
  <c r="Z2898" i="56"/>
  <c r="AD2898" i="56" s="1"/>
  <c r="Z2899" i="56"/>
  <c r="AF2899" i="56" s="1"/>
  <c r="Z2900" i="56"/>
  <c r="Z2901" i="56"/>
  <c r="AH2901" i="56" s="1"/>
  <c r="Z1538" i="56"/>
  <c r="Z1539" i="56"/>
  <c r="Z1540" i="56"/>
  <c r="Z1541" i="56"/>
  <c r="Z228" i="56"/>
  <c r="AC228" i="56" s="1"/>
  <c r="Z229" i="56"/>
  <c r="Z230" i="56"/>
  <c r="Z231" i="56"/>
  <c r="Z753" i="56"/>
  <c r="Z268" i="56"/>
  <c r="Z1010" i="56"/>
  <c r="AE1010" i="56" s="1"/>
  <c r="Z1011" i="56"/>
  <c r="AI1011" i="56" s="1"/>
  <c r="Z1654" i="56"/>
  <c r="Z1655" i="56"/>
  <c r="Z1656" i="56"/>
  <c r="Z1657" i="56"/>
  <c r="Z47" i="56"/>
  <c r="Z48" i="56"/>
  <c r="Z1746" i="56"/>
  <c r="Z49" i="56"/>
  <c r="Z1420" i="56"/>
  <c r="AK1420" i="56" s="1"/>
  <c r="Z1421" i="56"/>
  <c r="AK1421" i="56" s="1"/>
  <c r="Z1422" i="56"/>
  <c r="Z1423" i="56"/>
  <c r="Z1424" i="56"/>
  <c r="Z1425" i="56"/>
  <c r="AI1425" i="56" s="1"/>
  <c r="Z1426" i="56"/>
  <c r="Z887" i="56"/>
  <c r="Z888" i="56"/>
  <c r="Z1129" i="56"/>
  <c r="AH1129" i="56" s="1"/>
  <c r="Z1130" i="56"/>
  <c r="Z695" i="56"/>
  <c r="Z1727" i="56"/>
  <c r="Z1427" i="56"/>
  <c r="Z1428" i="56"/>
  <c r="Z1429" i="56"/>
  <c r="AJ1429" i="56" s="1"/>
  <c r="Z1430" i="56"/>
  <c r="Z1431" i="56"/>
  <c r="Z1432" i="56"/>
  <c r="Z1433" i="56"/>
  <c r="AF1433" i="56" s="1"/>
  <c r="Z1434" i="56"/>
  <c r="AK1434" i="56" s="1"/>
  <c r="Z889" i="56"/>
  <c r="AG889" i="56" s="1"/>
  <c r="Z890" i="56"/>
  <c r="Z891" i="56"/>
  <c r="Z892" i="56"/>
  <c r="AG892" i="56" s="1"/>
  <c r="Z1435" i="56"/>
  <c r="Z1436" i="56"/>
  <c r="Z1437" i="56"/>
  <c r="Z2902" i="56"/>
  <c r="Z462" i="56"/>
  <c r="Z1747" i="56"/>
  <c r="Z1438" i="56"/>
  <c r="Z1439" i="56"/>
  <c r="AC1439" i="56" s="1"/>
  <c r="Z1440" i="56"/>
  <c r="Z1441" i="56"/>
  <c r="AH1441" i="56" s="1"/>
  <c r="Z1442" i="56"/>
  <c r="AK1442" i="56" s="1"/>
  <c r="Z1443" i="56"/>
  <c r="AH1443" i="56" s="1"/>
  <c r="Z1444" i="56"/>
  <c r="Z1445" i="56"/>
  <c r="Z1446" i="56"/>
  <c r="Z1447" i="56"/>
  <c r="Z1448" i="56"/>
  <c r="Z1449" i="56"/>
  <c r="Z1131" i="56"/>
  <c r="Z1012" i="56"/>
  <c r="Z1132" i="56"/>
  <c r="Z1133" i="56"/>
  <c r="Z1134" i="56"/>
  <c r="AF1134" i="56" s="1"/>
  <c r="Z1748" i="56"/>
  <c r="Z360" i="56"/>
  <c r="Z1749" i="56"/>
  <c r="Z1750" i="56"/>
  <c r="Z1450" i="56"/>
  <c r="AK1450" i="56" s="1"/>
  <c r="Z1658" i="56"/>
  <c r="Z361" i="56"/>
  <c r="Z1728" i="56"/>
  <c r="AE1728" i="56" s="1"/>
  <c r="Z1135" i="56"/>
  <c r="Z1136" i="56"/>
  <c r="AH1136" i="56" s="1"/>
  <c r="Z1137" i="56"/>
  <c r="AJ1137" i="56" s="1"/>
  <c r="Z1751" i="56"/>
  <c r="Z50" i="56"/>
  <c r="Z1451" i="56"/>
  <c r="Z1452" i="56"/>
  <c r="AF1452" i="56" s="1"/>
  <c r="Z1542" i="56"/>
  <c r="Z2903" i="56"/>
  <c r="Z1752" i="56"/>
  <c r="Z1138" i="56"/>
  <c r="AI1138" i="56" s="1"/>
  <c r="Z51" i="56"/>
  <c r="AK51" i="56" s="1"/>
  <c r="Z52" i="56"/>
  <c r="Z1453" i="56"/>
  <c r="Z1454" i="56"/>
  <c r="Z1455" i="56"/>
  <c r="Z156" i="56"/>
  <c r="AJ156" i="56" s="1"/>
  <c r="Z1139" i="56"/>
  <c r="Z1753" i="56"/>
  <c r="AC1753" i="56" s="1"/>
  <c r="Z893" i="56"/>
  <c r="AH893" i="56" s="1"/>
  <c r="Z1754" i="56"/>
  <c r="AH1754" i="56" s="1"/>
  <c r="Z53" i="56"/>
  <c r="Z1659" i="56"/>
  <c r="Z1660" i="56"/>
  <c r="Z1140" i="56"/>
  <c r="Z463" i="56"/>
  <c r="Z1013" i="56"/>
  <c r="Z362" i="56"/>
  <c r="AD362" i="56" s="1"/>
  <c r="Z1755" i="56"/>
  <c r="Z295" i="56"/>
  <c r="AJ295" i="56" s="1"/>
  <c r="Z1661" i="56"/>
  <c r="Z1756" i="56"/>
  <c r="Z1729" i="56"/>
  <c r="AC1729" i="56" s="1"/>
  <c r="Z54" i="56"/>
  <c r="Z55" i="56"/>
  <c r="Z56" i="56"/>
  <c r="Z57" i="56"/>
  <c r="AI57" i="56" s="1"/>
  <c r="Z58" i="56"/>
  <c r="Z2904" i="56"/>
  <c r="Z2905" i="56"/>
  <c r="Z1757" i="56"/>
  <c r="Z157" i="56"/>
  <c r="Z1014" i="56"/>
  <c r="Z1015" i="56"/>
  <c r="AG1015" i="56" s="1"/>
  <c r="Z1543" i="56"/>
  <c r="Z363" i="56"/>
  <c r="Z364" i="56"/>
  <c r="AE364" i="56" s="1"/>
  <c r="Z1662" i="56"/>
  <c r="Z1663" i="56"/>
  <c r="AI1663" i="56" s="1"/>
  <c r="Z1456" i="56"/>
  <c r="AH1456" i="56" s="1"/>
  <c r="Z1457" i="56"/>
  <c r="Z837" i="56"/>
  <c r="Z1458" i="56"/>
  <c r="Z1459" i="56"/>
  <c r="Z1460" i="56"/>
  <c r="Z1461" i="56"/>
  <c r="Z1462" i="56"/>
  <c r="Z1463" i="56"/>
  <c r="AK1463" i="56" s="1"/>
  <c r="Z1464" i="56"/>
  <c r="AE1464" i="56" s="1"/>
  <c r="Z1465" i="56"/>
  <c r="Z1466" i="56"/>
  <c r="AC1466" i="56" s="1"/>
  <c r="Z1467" i="56"/>
  <c r="AH1467" i="56" s="1"/>
  <c r="Z1468" i="56"/>
  <c r="AD1468" i="56" s="1"/>
  <c r="Z1469" i="56"/>
  <c r="AK1469" i="56" s="1"/>
  <c r="Z1470" i="56"/>
  <c r="Z1471" i="56"/>
  <c r="Z1472" i="56"/>
  <c r="Z1473" i="56"/>
  <c r="Z1474" i="56"/>
  <c r="Z838" i="56"/>
  <c r="Z59" i="56"/>
  <c r="Z60" i="56"/>
  <c r="Z61" i="56"/>
  <c r="Z62" i="56"/>
  <c r="Z1016" i="56"/>
  <c r="Z894" i="56"/>
  <c r="Z895" i="56"/>
  <c r="Z896" i="56"/>
  <c r="AK896" i="56" s="1"/>
  <c r="Z897" i="56"/>
  <c r="Z898" i="56"/>
  <c r="Z1730" i="56"/>
  <c r="AD1730" i="56" s="1"/>
  <c r="Z1731" i="56"/>
  <c r="AF1731" i="56" s="1"/>
  <c r="Z1141" i="56"/>
  <c r="Z1142" i="56"/>
  <c r="Z1143" i="56"/>
  <c r="AD1143" i="56" s="1"/>
  <c r="Z839" i="56"/>
  <c r="AH839" i="56" s="1"/>
  <c r="Z1758" i="56"/>
  <c r="Z1759" i="56"/>
  <c r="Z696" i="56"/>
  <c r="AC696" i="56" s="1"/>
  <c r="Z1475" i="56"/>
  <c r="Z1476" i="56"/>
  <c r="Z1477" i="56"/>
  <c r="Z1478" i="56"/>
  <c r="Z1479" i="56"/>
  <c r="AJ1479" i="56" s="1"/>
  <c r="Z632" i="56"/>
  <c r="Z899" i="56"/>
  <c r="Z900" i="56"/>
  <c r="Z901" i="56"/>
  <c r="AD901" i="56" s="1"/>
  <c r="Z902" i="56"/>
  <c r="Z1144" i="56"/>
  <c r="Z1145" i="56"/>
  <c r="AI1145" i="56" s="1"/>
  <c r="Z1146" i="56"/>
  <c r="Z1147" i="56"/>
  <c r="Z1148" i="56"/>
  <c r="AF1148" i="56" s="1"/>
  <c r="Z1149" i="56"/>
  <c r="Z754" i="56"/>
  <c r="Z755" i="56"/>
  <c r="Z756" i="56"/>
  <c r="Z757" i="56"/>
  <c r="Z758" i="56"/>
  <c r="Z1150" i="56"/>
  <c r="Z1151" i="56"/>
  <c r="Z1152" i="56"/>
  <c r="Z1664" i="56"/>
  <c r="Z1760" i="56"/>
  <c r="AI1760" i="56" s="1"/>
  <c r="Z1761" i="56"/>
  <c r="Z1762" i="56"/>
  <c r="Z1763" i="56"/>
  <c r="Z840" i="56"/>
  <c r="Z1017" i="56"/>
  <c r="AH1017" i="56" s="1"/>
  <c r="Z1764" i="56"/>
  <c r="Z903" i="56"/>
  <c r="Z904" i="56"/>
  <c r="Z905" i="56"/>
  <c r="Z1765" i="56"/>
  <c r="Z63" i="56"/>
  <c r="Z518" i="56"/>
  <c r="Z1766" i="56"/>
  <c r="Z841" i="56"/>
  <c r="AK841" i="56" s="1"/>
  <c r="Z1153" i="56"/>
  <c r="Z1154" i="56"/>
  <c r="AD1154" i="56" s="1"/>
  <c r="Z1767" i="56"/>
  <c r="AG1767" i="56" s="1"/>
  <c r="Z1768" i="56"/>
  <c r="Z269" i="56"/>
  <c r="AF269" i="56" s="1"/>
  <c r="Z232" i="56"/>
  <c r="Z233" i="56"/>
  <c r="Z1769" i="56"/>
  <c r="Z1770" i="56"/>
  <c r="AH1770" i="56" s="1"/>
  <c r="Z633" i="56"/>
  <c r="Z158" i="56"/>
  <c r="Z1018" i="56"/>
  <c r="Z1771" i="56"/>
  <c r="Z1772" i="56"/>
  <c r="Z1773" i="56"/>
  <c r="Z1774" i="56"/>
  <c r="AC1774" i="56" s="1"/>
  <c r="Z1775" i="56"/>
  <c r="AJ1775" i="56" s="1"/>
  <c r="Z1776" i="56"/>
  <c r="AE1776" i="56" s="1"/>
  <c r="Z1777" i="56"/>
  <c r="Z1778" i="56"/>
  <c r="Z1779" i="56"/>
  <c r="AI1779" i="56" s="1"/>
  <c r="Z1780" i="56"/>
  <c r="Z519" i="56"/>
  <c r="Z520" i="56"/>
  <c r="AC520" i="56" s="1"/>
  <c r="Z521" i="56"/>
  <c r="Z522" i="56"/>
  <c r="Z523" i="56"/>
  <c r="Z64" i="56"/>
  <c r="Z65" i="56"/>
  <c r="AJ65" i="56" s="1"/>
  <c r="Z2906" i="56"/>
  <c r="AE2906" i="56" s="1"/>
  <c r="Z1019" i="56"/>
  <c r="Z1020" i="56"/>
  <c r="Z486" i="56"/>
  <c r="Z842" i="56"/>
  <c r="Z843" i="56"/>
  <c r="Z844" i="56"/>
  <c r="AK844" i="56" s="1"/>
  <c r="Z845" i="56"/>
  <c r="Z906" i="56"/>
  <c r="Z1155" i="56"/>
  <c r="Z365" i="56"/>
  <c r="Z366" i="56"/>
  <c r="AI366" i="56" s="1"/>
  <c r="Z1781" i="56"/>
  <c r="Z1782" i="56"/>
  <c r="Z1783" i="56"/>
  <c r="Z1784" i="56"/>
  <c r="Z1785" i="56"/>
  <c r="AK1785" i="56" s="1"/>
  <c r="Z1786" i="56"/>
  <c r="AF1786" i="56" s="1"/>
  <c r="Z1787" i="56"/>
  <c r="Z1788" i="56"/>
  <c r="Z270" i="56"/>
  <c r="AD270" i="56" s="1"/>
  <c r="Z846" i="56"/>
  <c r="Z907" i="56"/>
  <c r="Z908" i="56"/>
  <c r="Z1789" i="56"/>
  <c r="Z487" i="56"/>
  <c r="AJ487" i="56" s="1"/>
  <c r="Z296" i="56"/>
  <c r="AG296" i="56" s="1"/>
  <c r="Z1156" i="56"/>
  <c r="Z1157" i="56"/>
  <c r="Z1158" i="56"/>
  <c r="AC1158" i="56" s="1"/>
  <c r="Z1790" i="56"/>
  <c r="Z1791" i="56"/>
  <c r="Z1792" i="56"/>
  <c r="AK1792" i="56" s="1"/>
  <c r="Z1793" i="56"/>
  <c r="Z909" i="56"/>
  <c r="Z1794" i="56"/>
  <c r="AI1794" i="56" s="1"/>
  <c r="Z1795" i="56"/>
  <c r="Z1796" i="56"/>
  <c r="Z1797" i="56"/>
  <c r="AF1797" i="56" s="1"/>
  <c r="Z1798" i="56"/>
  <c r="AH1798" i="56" s="1"/>
  <c r="Z1799" i="56"/>
  <c r="Z1800" i="56"/>
  <c r="Z1801" i="56"/>
  <c r="Z1802" i="56"/>
  <c r="AJ1802" i="56" s="1"/>
  <c r="Z1803" i="56"/>
  <c r="AK1803" i="56" s="1"/>
  <c r="Z1804" i="56"/>
  <c r="AJ1804" i="56" s="1"/>
  <c r="Z1805" i="56"/>
  <c r="AH1805" i="56" s="1"/>
  <c r="Z1806" i="56"/>
  <c r="Z1807" i="56"/>
  <c r="Z1808" i="56"/>
  <c r="AG1808" i="56" s="1"/>
  <c r="Z1809" i="56"/>
  <c r="AC1809" i="56" s="1"/>
  <c r="Z1810" i="56"/>
  <c r="AC1810" i="56" s="1"/>
  <c r="Z524" i="56"/>
  <c r="Z525" i="56"/>
  <c r="AE525" i="56" s="1"/>
  <c r="Z1811" i="56"/>
  <c r="Z910" i="56"/>
  <c r="Z1812" i="56"/>
  <c r="AC1812" i="56" s="1"/>
  <c r="Z1813" i="56"/>
  <c r="AD1813" i="56" s="1"/>
  <c r="Z1814" i="56"/>
  <c r="Z1815" i="56"/>
  <c r="AK1815" i="56" s="1"/>
  <c r="Z1816" i="56"/>
  <c r="Z1817" i="56"/>
  <c r="Z1818" i="56"/>
  <c r="Z1819" i="56"/>
  <c r="AI1819" i="56" s="1"/>
  <c r="Z1820" i="56"/>
  <c r="Z1821" i="56"/>
  <c r="Z1822" i="56"/>
  <c r="Z1823" i="56"/>
  <c r="Z1159" i="56"/>
  <c r="AI1159" i="56" s="1"/>
  <c r="Z1160" i="56"/>
  <c r="AH1160" i="56" s="1"/>
  <c r="Z1161" i="56"/>
  <c r="Z1162" i="56"/>
  <c r="AF1162" i="56" s="1"/>
  <c r="Z1163" i="56"/>
  <c r="AI1163" i="56" s="1"/>
  <c r="Z1164" i="56"/>
  <c r="AK1164" i="56" s="1"/>
  <c r="Z1824" i="56"/>
  <c r="Z526" i="56"/>
  <c r="Z159" i="56"/>
  <c r="Z1825" i="56"/>
  <c r="Z1826" i="56"/>
  <c r="Z1827" i="56"/>
  <c r="AC1827" i="56" s="1"/>
  <c r="Z1828" i="56"/>
  <c r="Z1829" i="56"/>
  <c r="Z1830" i="56"/>
  <c r="Z1831" i="56"/>
  <c r="Z1832" i="56"/>
  <c r="AC1832" i="56" s="1"/>
  <c r="Z1833" i="56"/>
  <c r="AG1833" i="56" s="1"/>
  <c r="Z1834" i="56"/>
  <c r="Z1835" i="56"/>
  <c r="AH1835" i="56" s="1"/>
  <c r="Z1836" i="56"/>
  <c r="Z1837" i="56"/>
  <c r="Z1838" i="56"/>
  <c r="Z1839" i="56"/>
  <c r="Z1840" i="56"/>
  <c r="Z1841" i="56"/>
  <c r="AD1841" i="56" s="1"/>
  <c r="Z1842" i="56"/>
  <c r="Z1843" i="56"/>
  <c r="AC1843" i="56" s="1"/>
  <c r="Z1844" i="56"/>
  <c r="Z1845" i="56"/>
  <c r="Z1846" i="56"/>
  <c r="Z1847" i="56"/>
  <c r="AJ1847" i="56" s="1"/>
  <c r="Z1848" i="56"/>
  <c r="Z1849" i="56"/>
  <c r="AJ1849" i="56" s="1"/>
  <c r="Z1850" i="56"/>
  <c r="Z1851" i="56"/>
  <c r="Z1852" i="56"/>
  <c r="AJ1852" i="56" s="1"/>
  <c r="Z1853" i="56"/>
  <c r="Z1854" i="56"/>
  <c r="Z1855" i="56"/>
  <c r="Z1856" i="56"/>
  <c r="Z1857" i="56"/>
  <c r="AE1857" i="56" s="1"/>
  <c r="Z1858" i="56"/>
  <c r="AJ1858" i="56" s="1"/>
  <c r="Z1859" i="56"/>
  <c r="Z1860" i="56"/>
  <c r="Z1861" i="56"/>
  <c r="Z1862" i="56"/>
  <c r="Z1863" i="56"/>
  <c r="Z1864" i="56"/>
  <c r="Z1865" i="56"/>
  <c r="Z1866" i="56"/>
  <c r="Z1867" i="56"/>
  <c r="Z1868" i="56"/>
  <c r="Z1869" i="56"/>
  <c r="Z1870" i="56"/>
  <c r="Z1871" i="56"/>
  <c r="Z1872" i="56"/>
  <c r="Z1873" i="56"/>
  <c r="Z1874" i="56"/>
  <c r="AC1874" i="56" s="1"/>
  <c r="Z1875" i="56"/>
  <c r="Z1876" i="56"/>
  <c r="AI1876" i="56" s="1"/>
  <c r="Z1877" i="56"/>
  <c r="Z1165" i="56"/>
  <c r="Z1544" i="56"/>
  <c r="Z1021" i="56"/>
  <c r="AE1021" i="56" s="1"/>
  <c r="Z367" i="56"/>
  <c r="Z1878" i="56"/>
  <c r="Z1879" i="56"/>
  <c r="Z1880" i="56"/>
  <c r="Z1881" i="56"/>
  <c r="AI1881" i="56" s="1"/>
  <c r="Z1882" i="56"/>
  <c r="Z527" i="56"/>
  <c r="Z528" i="56"/>
  <c r="AD528" i="56" s="1"/>
  <c r="Z1883" i="56"/>
  <c r="Z1884" i="56"/>
  <c r="AK1884" i="56" s="1"/>
  <c r="Z1885" i="56"/>
  <c r="Z1886" i="56"/>
  <c r="Z1887" i="56"/>
  <c r="Z1888" i="56"/>
  <c r="Z1889" i="56"/>
  <c r="Z464" i="56"/>
  <c r="Z66" i="56"/>
  <c r="AE66" i="56" s="1"/>
  <c r="Z488" i="56"/>
  <c r="Z529" i="56"/>
  <c r="AH529" i="56" s="1"/>
  <c r="Z297" i="56"/>
  <c r="AG297" i="56" s="1"/>
  <c r="Z298" i="56"/>
  <c r="Z911" i="56"/>
  <c r="Z912" i="56"/>
  <c r="AE912" i="56" s="1"/>
  <c r="Z913" i="56"/>
  <c r="Z421" i="56"/>
  <c r="AJ421" i="56" s="1"/>
  <c r="Z1890" i="56"/>
  <c r="Z1891" i="56"/>
  <c r="Z1892" i="56"/>
  <c r="AI1892" i="56" s="1"/>
  <c r="Z1893" i="56"/>
  <c r="Z1894" i="56"/>
  <c r="AC1894" i="56" s="1"/>
  <c r="Z1895" i="56"/>
  <c r="Z67" i="56"/>
  <c r="Z530" i="56"/>
  <c r="Z1896" i="56"/>
  <c r="Z1897" i="56"/>
  <c r="Z1898" i="56"/>
  <c r="Z1899" i="56"/>
  <c r="Z1900" i="56"/>
  <c r="AG1900" i="56" s="1"/>
  <c r="Z1665" i="56"/>
  <c r="AJ1665" i="56" s="1"/>
  <c r="Z1901" i="56"/>
  <c r="Z1902" i="56"/>
  <c r="Z1903" i="56"/>
  <c r="AD1903" i="56" s="1"/>
  <c r="Z1904" i="56"/>
  <c r="Z1905" i="56"/>
  <c r="Z1906" i="56"/>
  <c r="Z1907" i="56"/>
  <c r="Z1908" i="56"/>
  <c r="Z1909" i="56"/>
  <c r="Z1910" i="56"/>
  <c r="Z1911" i="56"/>
  <c r="Z1912" i="56"/>
  <c r="Z1913" i="56"/>
  <c r="Z1914" i="56"/>
  <c r="Z1915" i="56"/>
  <c r="Z1916" i="56"/>
  <c r="Z1917" i="56"/>
  <c r="Z1918" i="56"/>
  <c r="Z1919" i="56"/>
  <c r="Z1920" i="56"/>
  <c r="Z1921" i="56"/>
  <c r="Z1922" i="56"/>
  <c r="AJ1922" i="56" s="1"/>
  <c r="Z1923" i="56"/>
  <c r="Z1924" i="56"/>
  <c r="Z1925" i="56"/>
  <c r="AE1925" i="56" s="1"/>
  <c r="Z1926" i="56"/>
  <c r="AD1926" i="56" s="1"/>
  <c r="Z1927" i="56"/>
  <c r="AK1927" i="56" s="1"/>
  <c r="Z1928" i="56"/>
  <c r="Z1929" i="56"/>
  <c r="Z1930" i="56"/>
  <c r="Z1931" i="56"/>
  <c r="AI1931" i="56" s="1"/>
  <c r="Z1932" i="56"/>
  <c r="Z1933" i="56"/>
  <c r="Z1934" i="56"/>
  <c r="AC1934" i="56" s="1"/>
  <c r="Z1935" i="56"/>
  <c r="AH1935" i="56" s="1"/>
  <c r="Z1936" i="56"/>
  <c r="Z1937" i="56"/>
  <c r="Z1938" i="56"/>
  <c r="Z1939" i="56"/>
  <c r="AC1939" i="56" s="1"/>
  <c r="Z1940" i="56"/>
  <c r="AI1940" i="56" s="1"/>
  <c r="Z1941" i="56"/>
  <c r="Z1942" i="56"/>
  <c r="Z1943" i="56"/>
  <c r="Z1944" i="56"/>
  <c r="Z1945" i="56"/>
  <c r="Z1946" i="56"/>
  <c r="AI1946" i="56" s="1"/>
  <c r="Z1947" i="56"/>
  <c r="AC1947" i="56" s="1"/>
  <c r="Z1948" i="56"/>
  <c r="Z1949" i="56"/>
  <c r="Z1950" i="56"/>
  <c r="Z1951" i="56"/>
  <c r="AH1951" i="56" s="1"/>
  <c r="Z1952" i="56"/>
  <c r="Z1953" i="56"/>
  <c r="AD1953" i="56" s="1"/>
  <c r="Z1954" i="56"/>
  <c r="AG1954" i="56" s="1"/>
  <c r="Z1955" i="56"/>
  <c r="AI1955" i="56" s="1"/>
  <c r="Z1956" i="56"/>
  <c r="Z1957" i="56"/>
  <c r="Z1958" i="56"/>
  <c r="Z1959" i="56"/>
  <c r="Z1960" i="56"/>
  <c r="Z1961" i="56"/>
  <c r="Z1962" i="56"/>
  <c r="AD1962" i="56" s="1"/>
  <c r="Z1963" i="56"/>
  <c r="Z1964" i="56"/>
  <c r="Z1965" i="56"/>
  <c r="Z1966" i="56"/>
  <c r="Z1967" i="56"/>
  <c r="Z1968" i="56"/>
  <c r="AG1968" i="56" s="1"/>
  <c r="Z1969" i="56"/>
  <c r="AK1969" i="56" s="1"/>
  <c r="Z1970" i="56"/>
  <c r="AH1970" i="56" s="1"/>
  <c r="Z1971" i="56"/>
  <c r="AJ1971" i="56" s="1"/>
  <c r="Z1972" i="56"/>
  <c r="AH1972" i="56" s="1"/>
  <c r="Z1973" i="56"/>
  <c r="AK1973" i="56" s="1"/>
  <c r="Z1974" i="56"/>
  <c r="Z1975" i="56"/>
  <c r="Z1976" i="56"/>
  <c r="Z1977" i="56"/>
  <c r="Z847" i="56"/>
  <c r="Z766" i="56"/>
  <c r="Z1978" i="56"/>
  <c r="Z1979" i="56"/>
  <c r="AC1979" i="56" s="1"/>
  <c r="Z1980" i="56"/>
  <c r="Z1981" i="56"/>
  <c r="AI1981" i="56" s="1"/>
  <c r="Z1982" i="56"/>
  <c r="AG1982" i="56" s="1"/>
  <c r="Z1983" i="56"/>
  <c r="Z1984" i="56"/>
  <c r="Z1985" i="56"/>
  <c r="AI1985" i="56" s="1"/>
  <c r="Z1986" i="56"/>
  <c r="Z1987" i="56"/>
  <c r="Z1988" i="56"/>
  <c r="AE1988" i="56" s="1"/>
  <c r="Z1989" i="56"/>
  <c r="Z234" i="56"/>
  <c r="AK234" i="56" s="1"/>
  <c r="Z465" i="56"/>
  <c r="Z531" i="56"/>
  <c r="Z68" i="56"/>
  <c r="Z69" i="56"/>
  <c r="Z70" i="56"/>
  <c r="Z71" i="56"/>
  <c r="Z235" i="56"/>
  <c r="Z1990" i="56"/>
  <c r="Z1991" i="56"/>
  <c r="AJ1991" i="56" s="1"/>
  <c r="Z1992" i="56"/>
  <c r="AI1992" i="56" s="1"/>
  <c r="Z1993" i="56"/>
  <c r="Z1994" i="56"/>
  <c r="Z1995" i="56"/>
  <c r="Z767" i="56"/>
  <c r="AJ767" i="56" s="1"/>
  <c r="Z768" i="56"/>
  <c r="Z1545" i="56"/>
  <c r="Z1546" i="56"/>
  <c r="AC1546" i="56" s="1"/>
  <c r="Z958" i="56"/>
  <c r="Z959" i="56"/>
  <c r="Z72" i="56"/>
  <c r="Z73" i="56"/>
  <c r="Z74" i="56"/>
  <c r="AF74" i="56" s="1"/>
  <c r="Z75" i="56"/>
  <c r="Z76" i="56"/>
  <c r="Z77" i="56"/>
  <c r="Z966" i="56"/>
  <c r="AD966" i="56" s="1"/>
  <c r="Z914" i="56"/>
  <c r="Z915" i="56"/>
  <c r="Z299" i="56"/>
  <c r="Z2907" i="56"/>
  <c r="Z422" i="56"/>
  <c r="Z532" i="56"/>
  <c r="AI532" i="56" s="1"/>
  <c r="Z533" i="56"/>
  <c r="AK533" i="56" s="1"/>
  <c r="Z534" i="56"/>
  <c r="Z535" i="56"/>
  <c r="Z848" i="56"/>
  <c r="Z849" i="56"/>
  <c r="Z850" i="56"/>
  <c r="Z851" i="56"/>
  <c r="Z852" i="56"/>
  <c r="Z853" i="56"/>
  <c r="AJ853" i="56" s="1"/>
  <c r="Z854" i="56"/>
  <c r="AF854" i="56" s="1"/>
  <c r="Z855" i="56"/>
  <c r="Z769" i="56"/>
  <c r="Z770" i="56"/>
  <c r="Z771" i="56"/>
  <c r="AJ771" i="56" s="1"/>
  <c r="Z772" i="56"/>
  <c r="Z773" i="56"/>
  <c r="Z774" i="56"/>
  <c r="Z775" i="56"/>
  <c r="Z776" i="56"/>
  <c r="Z777" i="56"/>
  <c r="Z778" i="56"/>
  <c r="Z779" i="56"/>
  <c r="Z780" i="56"/>
  <c r="Z781" i="56"/>
  <c r="AJ781" i="56" s="1"/>
  <c r="Z782" i="56"/>
  <c r="Z783" i="56"/>
  <c r="Z784" i="56"/>
  <c r="Z785" i="56"/>
  <c r="Z786" i="56"/>
  <c r="AI786" i="56" s="1"/>
  <c r="Z787" i="56"/>
  <c r="Z788" i="56"/>
  <c r="Z789" i="56"/>
  <c r="Z790" i="56"/>
  <c r="AK790" i="56" s="1"/>
  <c r="Z791" i="56"/>
  <c r="AK791" i="56" s="1"/>
  <c r="Z792" i="56"/>
  <c r="Z160" i="56"/>
  <c r="AC160" i="56" s="1"/>
  <c r="Z916" i="56"/>
  <c r="AK916" i="56" s="1"/>
  <c r="Z917" i="56"/>
  <c r="Z918" i="56"/>
  <c r="Z1547" i="56"/>
  <c r="AD1547" i="56" s="1"/>
  <c r="Z368" i="56"/>
  <c r="AD368" i="56" s="1"/>
  <c r="Z369" i="56"/>
  <c r="Z1996" i="56"/>
  <c r="Z1997" i="56"/>
  <c r="AF1997" i="56" s="1"/>
  <c r="Z1998" i="56"/>
  <c r="Z1999" i="56"/>
  <c r="AC1999" i="56" s="1"/>
  <c r="Z2000" i="56"/>
  <c r="Z2001" i="56"/>
  <c r="Z2002" i="56"/>
  <c r="Z2003" i="56"/>
  <c r="AD2003" i="56" s="1"/>
  <c r="Z2004" i="56"/>
  <c r="Z2005" i="56"/>
  <c r="AK2005" i="56" s="1"/>
  <c r="Z2006" i="56"/>
  <c r="Z2007" i="56"/>
  <c r="Z536" i="56"/>
  <c r="AD536" i="56" s="1"/>
  <c r="Z78" i="56"/>
  <c r="Z1166" i="56"/>
  <c r="AE1166" i="56" s="1"/>
  <c r="Z300" i="56"/>
  <c r="Z1167" i="56"/>
  <c r="Z1168" i="56"/>
  <c r="Z1169" i="56"/>
  <c r="Z370" i="56"/>
  <c r="AG370" i="56" s="1"/>
  <c r="Z371" i="56"/>
  <c r="Z2008" i="56"/>
  <c r="AC2008" i="56" s="1"/>
  <c r="Z2009" i="56"/>
  <c r="Z2010" i="56"/>
  <c r="Z2011" i="56"/>
  <c r="Z2012" i="56"/>
  <c r="Z2013" i="56"/>
  <c r="Z2014" i="56"/>
  <c r="AG2014" i="56" s="1"/>
  <c r="Z2015" i="56"/>
  <c r="Z2016" i="56"/>
  <c r="Z2017" i="56"/>
  <c r="Z2018" i="56"/>
  <c r="Z2019" i="56"/>
  <c r="AH2019" i="56" s="1"/>
  <c r="Z466" i="56"/>
  <c r="Z423" i="56"/>
  <c r="Z79" i="56"/>
  <c r="AE79" i="56" s="1"/>
  <c r="Z80" i="56"/>
  <c r="Z81" i="56"/>
  <c r="AI81" i="56" s="1"/>
  <c r="Z2020" i="56"/>
  <c r="AJ2020" i="56" s="1"/>
  <c r="Z161" i="56"/>
  <c r="Z162" i="56"/>
  <c r="AD162" i="56" s="1"/>
  <c r="Z1666" i="56"/>
  <c r="AJ1666" i="56" s="1"/>
  <c r="Z1667" i="56"/>
  <c r="Z1170" i="56"/>
  <c r="Z1171" i="56"/>
  <c r="Z1172" i="56"/>
  <c r="AJ1172" i="56" s="1"/>
  <c r="Z1548" i="56"/>
  <c r="Z372" i="56"/>
  <c r="Z373" i="56"/>
  <c r="Z374" i="56"/>
  <c r="Z697" i="56"/>
  <c r="Z1668" i="56"/>
  <c r="AH1668" i="56" s="1"/>
  <c r="Z2021" i="56"/>
  <c r="Z2022" i="56"/>
  <c r="Z2023" i="56"/>
  <c r="Z2024" i="56"/>
  <c r="Z2025" i="56"/>
  <c r="Z2026" i="56"/>
  <c r="AE2026" i="56" s="1"/>
  <c r="Z2027" i="56"/>
  <c r="AK2027" i="56" s="1"/>
  <c r="Z2028" i="56"/>
  <c r="Z2029" i="56"/>
  <c r="AF2029" i="56" s="1"/>
  <c r="Z82" i="56"/>
  <c r="Z424" i="56"/>
  <c r="Z2030" i="56"/>
  <c r="Z2031" i="56"/>
  <c r="Z1669" i="56"/>
  <c r="Z1670" i="56"/>
  <c r="AK1670" i="56" s="1"/>
  <c r="Z1671" i="56"/>
  <c r="Z2032" i="56"/>
  <c r="AD2032" i="56" s="1"/>
  <c r="Z2033" i="56"/>
  <c r="Z2034" i="56"/>
  <c r="Z2035" i="56"/>
  <c r="AF2035" i="56" s="1"/>
  <c r="Z2036" i="56"/>
  <c r="Z2037" i="56"/>
  <c r="Z2038" i="56"/>
  <c r="Z2039" i="56"/>
  <c r="Z2040" i="56"/>
  <c r="Z2041" i="56"/>
  <c r="Z2042" i="56"/>
  <c r="AJ2042" i="56" s="1"/>
  <c r="Z2043" i="56"/>
  <c r="AH2043" i="56" s="1"/>
  <c r="Z2044" i="56"/>
  <c r="Z2045" i="56"/>
  <c r="AC2045" i="56" s="1"/>
  <c r="Z2046" i="56"/>
  <c r="Z2047" i="56"/>
  <c r="AH2047" i="56" s="1"/>
  <c r="Z2048" i="56"/>
  <c r="AC2048" i="56" s="1"/>
  <c r="Z2049" i="56"/>
  <c r="Z2050" i="56"/>
  <c r="Z2051" i="56"/>
  <c r="Z2052" i="56"/>
  <c r="Z2053" i="56"/>
  <c r="Z2054" i="56"/>
  <c r="Z2055" i="56"/>
  <c r="Z2056" i="56"/>
  <c r="Z2057" i="56"/>
  <c r="AJ2057" i="56" s="1"/>
  <c r="Z2058" i="56"/>
  <c r="Z2059" i="56"/>
  <c r="AI2059" i="56" s="1"/>
  <c r="Z2060" i="56"/>
  <c r="Z2061" i="56"/>
  <c r="AJ2061" i="56" s="1"/>
  <c r="Z2062" i="56"/>
  <c r="AK2062" i="56" s="1"/>
  <c r="Z2063" i="56"/>
  <c r="Z2064" i="56"/>
  <c r="Z2065" i="56"/>
  <c r="Z2066" i="56"/>
  <c r="AK2066" i="56" s="1"/>
  <c r="Z2067" i="56"/>
  <c r="AI2067" i="56" s="1"/>
  <c r="Z2068" i="56"/>
  <c r="Z2069" i="56"/>
  <c r="Z2070" i="56"/>
  <c r="Z2071" i="56"/>
  <c r="AD2071" i="56" s="1"/>
  <c r="Z2072" i="56"/>
  <c r="Z2073" i="56"/>
  <c r="Z2074" i="56"/>
  <c r="AD2074" i="56" s="1"/>
  <c r="Z2075" i="56"/>
  <c r="AJ2075" i="56" s="1"/>
  <c r="Z2076" i="56"/>
  <c r="Z2077" i="56"/>
  <c r="AJ2077" i="56" s="1"/>
  <c r="Z2078" i="56"/>
  <c r="Z2079" i="56"/>
  <c r="AH2079" i="56" s="1"/>
  <c r="Z2080" i="56"/>
  <c r="AJ2080" i="56" s="1"/>
  <c r="Z2081" i="56"/>
  <c r="Z2082" i="56"/>
  <c r="Z2083" i="56"/>
  <c r="Z2084" i="56"/>
  <c r="Z2085" i="56"/>
  <c r="Z2086" i="56"/>
  <c r="Z2087" i="56"/>
  <c r="Z2088" i="56"/>
  <c r="Z2089" i="56"/>
  <c r="AD2089" i="56" s="1"/>
  <c r="Z2090" i="56"/>
  <c r="AI2090" i="56" s="1"/>
  <c r="Z2091" i="56"/>
  <c r="Z2092" i="56"/>
  <c r="Z2093" i="56"/>
  <c r="Z2094" i="56"/>
  <c r="AK2094" i="56" s="1"/>
  <c r="Z2095" i="56"/>
  <c r="Z2096" i="56"/>
  <c r="Z2097" i="56"/>
  <c r="AD2097" i="56" s="1"/>
  <c r="Z2098" i="56"/>
  <c r="Z2099" i="56"/>
  <c r="AK2099" i="56" s="1"/>
  <c r="Z2100" i="56"/>
  <c r="Z2101" i="56"/>
  <c r="Z425" i="56"/>
  <c r="AD425" i="56" s="1"/>
  <c r="Z537" i="56"/>
  <c r="Z163" i="56"/>
  <c r="Z919" i="56"/>
  <c r="AH919" i="56" s="1"/>
  <c r="Z920" i="56"/>
  <c r="AH920" i="56" s="1"/>
  <c r="Z921" i="56"/>
  <c r="Z922" i="56"/>
  <c r="Z1549" i="56"/>
  <c r="AG1549" i="56" s="1"/>
  <c r="Z375" i="56"/>
  <c r="Z2102" i="56"/>
  <c r="AC2102" i="56" s="1"/>
  <c r="Z2103" i="56"/>
  <c r="Z2104" i="56"/>
  <c r="Z2105" i="56"/>
  <c r="AC2105" i="56" s="1"/>
  <c r="Z2106" i="56"/>
  <c r="Z2107" i="56"/>
  <c r="AD2107" i="56" s="1"/>
  <c r="Z2108" i="56"/>
  <c r="Z2109" i="56"/>
  <c r="Z2110" i="56"/>
  <c r="Z2111" i="56"/>
  <c r="AH2111" i="56" s="1"/>
  <c r="Z164" i="56"/>
  <c r="AJ164" i="56" s="1"/>
  <c r="Z923" i="56"/>
  <c r="Z924" i="56"/>
  <c r="Z1173" i="56"/>
  <c r="Z1174" i="56"/>
  <c r="AE1174" i="56" s="1"/>
  <c r="Z1175" i="56"/>
  <c r="Z1176" i="56"/>
  <c r="Z1177" i="56"/>
  <c r="Z1178" i="56"/>
  <c r="AK1178" i="56" s="1"/>
  <c r="Z1179" i="56"/>
  <c r="Z1180" i="56"/>
  <c r="AI1180" i="56" s="1"/>
  <c r="Z1181" i="56"/>
  <c r="AE1181" i="56" s="1"/>
  <c r="Z1182" i="56"/>
  <c r="AJ1182" i="56" s="1"/>
  <c r="Z1183" i="56"/>
  <c r="Z1184" i="56"/>
  <c r="Z1185" i="56"/>
  <c r="AH1185" i="56" s="1"/>
  <c r="Z1186" i="56"/>
  <c r="Z1187" i="56"/>
  <c r="AC1187" i="56" s="1"/>
  <c r="Z1188" i="56"/>
  <c r="AD1188" i="56" s="1"/>
  <c r="Z1189" i="56"/>
  <c r="Z1190" i="56"/>
  <c r="Z1191" i="56"/>
  <c r="Z1192" i="56"/>
  <c r="AC1192" i="56" s="1"/>
  <c r="Z1193" i="56"/>
  <c r="AD1193" i="56" s="1"/>
  <c r="Z1194" i="56"/>
  <c r="Z1195" i="56"/>
  <c r="Z1196" i="56"/>
  <c r="Z1197" i="56"/>
  <c r="Z2112" i="56"/>
  <c r="Z2113" i="56"/>
  <c r="AK2113" i="56" s="1"/>
  <c r="Z2114" i="56"/>
  <c r="AH2114" i="56" s="1"/>
  <c r="Z2115" i="56"/>
  <c r="Z2116" i="56"/>
  <c r="AC2116" i="56" s="1"/>
  <c r="Z2117" i="56"/>
  <c r="AJ2117" i="56" s="1"/>
  <c r="Z2118" i="56"/>
  <c r="AG2118" i="56" s="1"/>
  <c r="Z2119" i="56"/>
  <c r="AK2119" i="56" s="1"/>
  <c r="Z2120" i="56"/>
  <c r="Z2121" i="56"/>
  <c r="AD2121" i="56" s="1"/>
  <c r="Z426" i="56"/>
  <c r="AE426" i="56" s="1"/>
  <c r="Z427" i="56"/>
  <c r="AC427" i="56" s="1"/>
  <c r="Z236" i="56"/>
  <c r="Z538" i="56"/>
  <c r="Z539" i="56"/>
  <c r="Z2122" i="56"/>
  <c r="Z2123" i="56"/>
  <c r="Z2124" i="56"/>
  <c r="Z960" i="56"/>
  <c r="AD960" i="56" s="1"/>
  <c r="Z759" i="56"/>
  <c r="Z925" i="56"/>
  <c r="AK925" i="56" s="1"/>
  <c r="Z926" i="56"/>
  <c r="Z271" i="56"/>
  <c r="Z1198" i="56"/>
  <c r="Z1199" i="56"/>
  <c r="Z1200" i="56"/>
  <c r="Z1201" i="56"/>
  <c r="Z1202" i="56"/>
  <c r="Z1203" i="56"/>
  <c r="Z1204" i="56"/>
  <c r="AK1204" i="56" s="1"/>
  <c r="Z1205" i="56"/>
  <c r="Z1206" i="56"/>
  <c r="Z1207" i="56"/>
  <c r="Z1208" i="56"/>
  <c r="Z1209" i="56"/>
  <c r="Z1210" i="56"/>
  <c r="Z1211" i="56"/>
  <c r="Z1212" i="56"/>
  <c r="AD1212" i="56" s="1"/>
  <c r="Z1213" i="56"/>
  <c r="Z1214" i="56"/>
  <c r="AF1214" i="56" s="1"/>
  <c r="Z2125" i="56"/>
  <c r="AF2125" i="56" s="1"/>
  <c r="Z2126" i="56"/>
  <c r="Z2127" i="56"/>
  <c r="Z2128" i="56"/>
  <c r="Z2129" i="56"/>
  <c r="Z2130" i="56"/>
  <c r="Z2131" i="56"/>
  <c r="AC2131" i="56" s="1"/>
  <c r="Z2132" i="56"/>
  <c r="Z83" i="56"/>
  <c r="Z540" i="56"/>
  <c r="Z541" i="56"/>
  <c r="Z542" i="56"/>
  <c r="AD542" i="56" s="1"/>
  <c r="Z84" i="56"/>
  <c r="Z1215" i="56"/>
  <c r="Z1216" i="56"/>
  <c r="AF1216" i="56" s="1"/>
  <c r="Z2133" i="56"/>
  <c r="Z2134" i="56"/>
  <c r="Z301" i="56"/>
  <c r="Z927" i="56"/>
  <c r="Z928" i="56"/>
  <c r="Z1217" i="56"/>
  <c r="AE1217" i="56" s="1"/>
  <c r="Z1218" i="56"/>
  <c r="Z1219" i="56"/>
  <c r="Z1220" i="56"/>
  <c r="AI1220" i="56" s="1"/>
  <c r="Z1221" i="56"/>
  <c r="Z1222" i="56"/>
  <c r="Z1550" i="56"/>
  <c r="AJ1550" i="56" s="1"/>
  <c r="Z1551" i="56"/>
  <c r="AH1551" i="56" s="1"/>
  <c r="Z376" i="56"/>
  <c r="AE376" i="56" s="1"/>
  <c r="Z377" i="56"/>
  <c r="AD377" i="56" s="1"/>
  <c r="Z2135" i="56"/>
  <c r="Z2136" i="56"/>
  <c r="Z2137" i="56"/>
  <c r="Z2138" i="56"/>
  <c r="Z2139" i="56"/>
  <c r="Z2140" i="56"/>
  <c r="Z2141" i="56"/>
  <c r="Z2142" i="56"/>
  <c r="Z2143" i="56"/>
  <c r="Z2144" i="56"/>
  <c r="AD2144" i="56" s="1"/>
  <c r="Z2145" i="56"/>
  <c r="Z2146" i="56"/>
  <c r="Z2147" i="56"/>
  <c r="AH2147" i="56" s="1"/>
  <c r="Z2148" i="56"/>
  <c r="Z2149" i="56"/>
  <c r="AI2149" i="56" s="1"/>
  <c r="Z2150" i="56"/>
  <c r="AF2150" i="56" s="1"/>
  <c r="Z2151" i="56"/>
  <c r="Z2152" i="56"/>
  <c r="Z2153" i="56"/>
  <c r="Z2154" i="56"/>
  <c r="Z2155" i="56"/>
  <c r="AD2155" i="56" s="1"/>
  <c r="Z2156" i="56"/>
  <c r="Z2157" i="56"/>
  <c r="Z2158" i="56"/>
  <c r="Z2159" i="56"/>
  <c r="Z2160" i="56"/>
  <c r="AH2160" i="56" s="1"/>
  <c r="Z2161" i="56"/>
  <c r="Z2162" i="56"/>
  <c r="Z2163" i="56"/>
  <c r="Z2164" i="56"/>
  <c r="Z2165" i="56"/>
  <c r="AF2165" i="56" s="1"/>
  <c r="Z2166" i="56"/>
  <c r="Z2167" i="56"/>
  <c r="Z2168" i="56"/>
  <c r="AH2168" i="56" s="1"/>
  <c r="Z2169" i="56"/>
  <c r="Z2170" i="56"/>
  <c r="Z2171" i="56"/>
  <c r="Z2172" i="56"/>
  <c r="Z2173" i="56"/>
  <c r="AG2173" i="56" s="1"/>
  <c r="Z2174" i="56"/>
  <c r="AK2174" i="56" s="1"/>
  <c r="Z2175" i="56"/>
  <c r="AD2175" i="56" s="1"/>
  <c r="Z2176" i="56"/>
  <c r="Z2177" i="56"/>
  <c r="Z2178" i="56"/>
  <c r="Z2179" i="56"/>
  <c r="Z2180" i="56"/>
  <c r="Z2181" i="56"/>
  <c r="Z2182" i="56"/>
  <c r="Z2183" i="56"/>
  <c r="AG2183" i="56" s="1"/>
  <c r="Z2184" i="56"/>
  <c r="Z2185" i="56"/>
  <c r="Z2186" i="56"/>
  <c r="AD2186" i="56" s="1"/>
  <c r="Z2187" i="56"/>
  <c r="Z2188" i="56"/>
  <c r="Z2189" i="56"/>
  <c r="AE2189" i="56" s="1"/>
  <c r="Z2190" i="56"/>
  <c r="Z2191" i="56"/>
  <c r="Z2192" i="56"/>
  <c r="AE2192" i="56" s="1"/>
  <c r="Z2193" i="56"/>
  <c r="Z85" i="56"/>
  <c r="Z2194" i="56"/>
  <c r="AD2194" i="56" s="1"/>
  <c r="Z2195" i="56"/>
  <c r="Z428" i="56"/>
  <c r="Z2196" i="56"/>
  <c r="Z2197" i="56"/>
  <c r="Z2198" i="56"/>
  <c r="AD2198" i="56" s="1"/>
  <c r="Z543" i="56"/>
  <c r="AF543" i="56" s="1"/>
  <c r="Z1480" i="56"/>
  <c r="AI1480" i="56" s="1"/>
  <c r="Z1481" i="56"/>
  <c r="AJ1481" i="56" s="1"/>
  <c r="Z1482" i="56"/>
  <c r="AJ1482" i="56" s="1"/>
  <c r="Z1223" i="56"/>
  <c r="Z760" i="56"/>
  <c r="Z165" i="56"/>
  <c r="Z929" i="56"/>
  <c r="Z930" i="56"/>
  <c r="AD930" i="56" s="1"/>
  <c r="Z302" i="56"/>
  <c r="Z1224" i="56"/>
  <c r="AI1224" i="56" s="1"/>
  <c r="Z1225" i="56"/>
  <c r="AI1225" i="56" s="1"/>
  <c r="Z1552" i="56"/>
  <c r="AD1552" i="56" s="1"/>
  <c r="Z1226" i="56"/>
  <c r="AD1226" i="56" s="1"/>
  <c r="Z1227" i="56"/>
  <c r="AF1227" i="56" s="1"/>
  <c r="Z2199" i="56"/>
  <c r="Z2200" i="56"/>
  <c r="AH2200" i="56" s="1"/>
  <c r="Z2201" i="56"/>
  <c r="Z2202" i="56"/>
  <c r="AJ2202" i="56" s="1"/>
  <c r="Z2203" i="56"/>
  <c r="Z2204" i="56"/>
  <c r="AF2204" i="56" s="1"/>
  <c r="Z2205" i="56"/>
  <c r="Z2206" i="56"/>
  <c r="AC2206" i="56" s="1"/>
  <c r="Z2207" i="56"/>
  <c r="AK2207" i="56" s="1"/>
  <c r="Z2208" i="56"/>
  <c r="Z2209" i="56"/>
  <c r="AI2209" i="56" s="1"/>
  <c r="Z544" i="56"/>
  <c r="Z545" i="56"/>
  <c r="Z429" i="56"/>
  <c r="AE429" i="56" s="1"/>
  <c r="Z856" i="56"/>
  <c r="Z931" i="56"/>
  <c r="Z166" i="56"/>
  <c r="AK166" i="56" s="1"/>
  <c r="Z1672" i="56"/>
  <c r="Z1673" i="56"/>
  <c r="Z1674" i="56"/>
  <c r="Z1675" i="56"/>
  <c r="Z1022" i="56"/>
  <c r="Z1023" i="56"/>
  <c r="AF1023" i="56" s="1"/>
  <c r="Z378" i="56"/>
  <c r="Z2210" i="56"/>
  <c r="AG2210" i="56" s="1"/>
  <c r="Z2211" i="56"/>
  <c r="Z2212" i="56"/>
  <c r="AD2212" i="56" s="1"/>
  <c r="Z2213" i="56"/>
  <c r="Z2214" i="56"/>
  <c r="Z2215" i="56"/>
  <c r="AJ2215" i="56" s="1"/>
  <c r="Z2216" i="56"/>
  <c r="Z2217" i="56"/>
  <c r="Z2218" i="56"/>
  <c r="Z2219" i="56"/>
  <c r="AK2219" i="56" s="1"/>
  <c r="Z2220" i="56"/>
  <c r="Z2221" i="56"/>
  <c r="AD2221" i="56" s="1"/>
  <c r="Z2222" i="56"/>
  <c r="Z2223" i="56"/>
  <c r="Z2224" i="56"/>
  <c r="Z2225" i="56"/>
  <c r="Z2226" i="56"/>
  <c r="AD2226" i="56" s="1"/>
  <c r="Z2227" i="56"/>
  <c r="Z2228" i="56"/>
  <c r="AH2228" i="56" s="1"/>
  <c r="Z2229" i="56"/>
  <c r="AH2229" i="56" s="1"/>
  <c r="Z2230" i="56"/>
  <c r="Z2231" i="56"/>
  <c r="Z2232" i="56"/>
  <c r="AI2232" i="56" s="1"/>
  <c r="Z2233" i="56"/>
  <c r="Z1732" i="56"/>
  <c r="Z489" i="56"/>
  <c r="Z490" i="56"/>
  <c r="Z607" i="56"/>
  <c r="Z2234" i="56"/>
  <c r="Z2235" i="56"/>
  <c r="Z932" i="56"/>
  <c r="AD932" i="56" s="1"/>
  <c r="Z933" i="56"/>
  <c r="AG933" i="56" s="1"/>
  <c r="Z303" i="56"/>
  <c r="Z934" i="56"/>
  <c r="AG934" i="56" s="1"/>
  <c r="Z935" i="56"/>
  <c r="Z936" i="56"/>
  <c r="Z937" i="56"/>
  <c r="Z938" i="56"/>
  <c r="Z1553" i="56"/>
  <c r="Z379" i="56"/>
  <c r="AC379" i="56" s="1"/>
  <c r="Z1676" i="56"/>
  <c r="Z430" i="56"/>
  <c r="Z491" i="56"/>
  <c r="Z86" i="56"/>
  <c r="Z2831" i="56"/>
  <c r="Z546" i="56"/>
  <c r="AJ546" i="56" s="1"/>
  <c r="Z547" i="56"/>
  <c r="AD547" i="56" s="1"/>
  <c r="Z548" i="56"/>
  <c r="AE548" i="56" s="1"/>
  <c r="Z2832" i="56"/>
  <c r="Z2833" i="56"/>
  <c r="Z2834" i="56"/>
  <c r="Z167" i="56"/>
  <c r="Z1554" i="56"/>
  <c r="Z698" i="56"/>
  <c r="Z699" i="56"/>
  <c r="AK699" i="56" s="1"/>
  <c r="Z2908" i="56"/>
  <c r="Z2236" i="56"/>
  <c r="Z2237" i="56"/>
  <c r="Z2238" i="56"/>
  <c r="AD2238" i="56" s="1"/>
  <c r="Z2239" i="56"/>
  <c r="Z2240" i="56"/>
  <c r="AK2240" i="56" s="1"/>
  <c r="Z2241" i="56"/>
  <c r="Z2242" i="56"/>
  <c r="Z2243" i="56"/>
  <c r="AK2243" i="56" s="1"/>
  <c r="Z2244" i="56"/>
  <c r="Z2245" i="56"/>
  <c r="Z2246" i="56"/>
  <c r="Z2247" i="56"/>
  <c r="Z2248" i="56"/>
  <c r="Z2249" i="56"/>
  <c r="AI2249" i="56" s="1"/>
  <c r="Z2250" i="56"/>
  <c r="Z87" i="56"/>
  <c r="AC87" i="56" s="1"/>
  <c r="Z549" i="56"/>
  <c r="AD549" i="56" s="1"/>
  <c r="Z550" i="56"/>
  <c r="AE550" i="56" s="1"/>
  <c r="Z237" i="56"/>
  <c r="Z492" i="56"/>
  <c r="AH492" i="56" s="1"/>
  <c r="Z88" i="56"/>
  <c r="AI88" i="56" s="1"/>
  <c r="Z89" i="56"/>
  <c r="AK89" i="56" s="1"/>
  <c r="Z2835" i="56"/>
  <c r="Z304" i="56"/>
  <c r="Z1555" i="56"/>
  <c r="Z1228" i="56"/>
  <c r="AD1228" i="56" s="1"/>
  <c r="Z1229" i="56"/>
  <c r="Z1230" i="56"/>
  <c r="Z1231" i="56"/>
  <c r="Z1232" i="56"/>
  <c r="Z1233" i="56"/>
  <c r="Z1234" i="56"/>
  <c r="AJ1234" i="56" s="1"/>
  <c r="Z700" i="56"/>
  <c r="AF700" i="56" s="1"/>
  <c r="Z2909" i="56"/>
  <c r="AF2909" i="56" s="1"/>
  <c r="Z2910" i="56"/>
  <c r="Z2251" i="56"/>
  <c r="Z2252" i="56"/>
  <c r="Z2253" i="56"/>
  <c r="Z2254" i="56"/>
  <c r="Z2255" i="56"/>
  <c r="AC2255" i="56" s="1"/>
  <c r="Z2256" i="56"/>
  <c r="Z2257" i="56"/>
  <c r="Z2258" i="56"/>
  <c r="Z2259" i="56"/>
  <c r="Z2260" i="56"/>
  <c r="AD2260" i="56" s="1"/>
  <c r="Z2261" i="56"/>
  <c r="AJ2261" i="56" s="1"/>
  <c r="Z2262" i="56"/>
  <c r="AE2262" i="56" s="1"/>
  <c r="Z2263" i="56"/>
  <c r="Z2264" i="56"/>
  <c r="AJ2264" i="56" s="1"/>
  <c r="Z2265" i="56"/>
  <c r="Z2266" i="56"/>
  <c r="AJ2266" i="56" s="1"/>
  <c r="Z2267" i="56"/>
  <c r="Z2268" i="56"/>
  <c r="Z2269" i="56"/>
  <c r="AE2269" i="56" s="1"/>
  <c r="Z2270" i="56"/>
  <c r="Z2271" i="56"/>
  <c r="AH2271" i="56" s="1"/>
  <c r="Z2272" i="56"/>
  <c r="Z2273" i="56"/>
  <c r="Z2274" i="56"/>
  <c r="AD2274" i="56" s="1"/>
  <c r="Z2275" i="56"/>
  <c r="AJ2275" i="56" s="1"/>
  <c r="Z2276" i="56"/>
  <c r="Z2277" i="56"/>
  <c r="AH2277" i="56" s="1"/>
  <c r="Z2278" i="56"/>
  <c r="Z2279" i="56"/>
  <c r="Z2280" i="56"/>
  <c r="Z2281" i="56"/>
  <c r="AI2281" i="56" s="1"/>
  <c r="Z2282" i="56"/>
  <c r="Z2283" i="56"/>
  <c r="Z2284" i="56"/>
  <c r="Z2285" i="56"/>
  <c r="Z2286" i="56"/>
  <c r="Z2287" i="56"/>
  <c r="Z2288" i="56"/>
  <c r="Z2289" i="56"/>
  <c r="Z2290" i="56"/>
  <c r="Z2291" i="56"/>
  <c r="AJ2291" i="56" s="1"/>
  <c r="Z2292" i="56"/>
  <c r="Z2293" i="56"/>
  <c r="Z2294" i="56"/>
  <c r="AH2294" i="56" s="1"/>
  <c r="Z2295" i="56"/>
  <c r="AK2295" i="56" s="1"/>
  <c r="Z2296" i="56"/>
  <c r="Z2297" i="56"/>
  <c r="Z2298" i="56"/>
  <c r="AH2298" i="56" s="1"/>
  <c r="Z2299" i="56"/>
  <c r="Z2300" i="56"/>
  <c r="AJ2300" i="56" s="1"/>
  <c r="Z2301" i="56"/>
  <c r="Z2302" i="56"/>
  <c r="AD2302" i="56" s="1"/>
  <c r="Z2303" i="56"/>
  <c r="Z2304" i="56"/>
  <c r="AI2304" i="56" s="1"/>
  <c r="Z2305" i="56"/>
  <c r="AE2305" i="56" s="1"/>
  <c r="Z2306" i="56"/>
  <c r="Z2307" i="56"/>
  <c r="Z2308" i="56"/>
  <c r="Z2309" i="56"/>
  <c r="Z2310" i="56"/>
  <c r="Z2311" i="56"/>
  <c r="Z2312" i="56"/>
  <c r="Z90" i="56"/>
  <c r="AH90" i="56" s="1"/>
  <c r="Z91" i="56"/>
  <c r="Z92" i="56"/>
  <c r="AC92" i="56" s="1"/>
  <c r="Z93" i="56"/>
  <c r="Z94" i="56"/>
  <c r="Z608" i="56"/>
  <c r="Z2836" i="56"/>
  <c r="Z793" i="56"/>
  <c r="Z2313" i="56"/>
  <c r="Z2314" i="56"/>
  <c r="AJ2314" i="56" s="1"/>
  <c r="Z2315" i="56"/>
  <c r="Z961" i="56"/>
  <c r="Z168" i="56"/>
  <c r="Z169" i="56"/>
  <c r="Z305" i="56"/>
  <c r="AK305" i="56" s="1"/>
  <c r="Z306" i="56"/>
  <c r="AK306" i="56" s="1"/>
  <c r="Z170" i="56"/>
  <c r="AI170" i="56" s="1"/>
  <c r="Z2316" i="56"/>
  <c r="AD2316" i="56" s="1"/>
  <c r="Z2317" i="56"/>
  <c r="Z2318" i="56"/>
  <c r="Z2319" i="56"/>
  <c r="Z2320" i="56"/>
  <c r="Z95" i="56"/>
  <c r="Z96" i="56"/>
  <c r="AK96" i="56" s="1"/>
  <c r="Z609" i="56"/>
  <c r="AI609" i="56" s="1"/>
  <c r="Z2837" i="56"/>
  <c r="Z2838" i="56"/>
  <c r="AE2838" i="56" s="1"/>
  <c r="Z2839" i="56"/>
  <c r="Z272" i="56"/>
  <c r="AK272" i="56" s="1"/>
  <c r="Z1556" i="56"/>
  <c r="Z1235" i="56"/>
  <c r="Z1236" i="56"/>
  <c r="AD1236" i="56" s="1"/>
  <c r="Z1237" i="56"/>
  <c r="Z1238" i="56"/>
  <c r="AG1238" i="56" s="1"/>
  <c r="Z1239" i="56"/>
  <c r="AD1239" i="56" s="1"/>
  <c r="Z1240" i="56"/>
  <c r="Z1241" i="56"/>
  <c r="Z1242" i="56"/>
  <c r="Z1024" i="56"/>
  <c r="Z1557" i="56"/>
  <c r="Z1677" i="56"/>
  <c r="AC1677" i="56" s="1"/>
  <c r="Z2321" i="56"/>
  <c r="Z2322" i="56"/>
  <c r="Z2323" i="56"/>
  <c r="AG2323" i="56" s="1"/>
  <c r="Z2324" i="56"/>
  <c r="Z2325" i="56"/>
  <c r="AD2325" i="56" s="1"/>
  <c r="Z2326" i="56"/>
  <c r="Z2327" i="56"/>
  <c r="Z2328" i="56"/>
  <c r="AK2328" i="56" s="1"/>
  <c r="Z2329" i="56"/>
  <c r="AK2329" i="56" s="1"/>
  <c r="Z2330" i="56"/>
  <c r="Z2331" i="56"/>
  <c r="AK2331" i="56" s="1"/>
  <c r="Z2332" i="56"/>
  <c r="Z2333" i="56"/>
  <c r="Z2334" i="56"/>
  <c r="Z2335" i="56"/>
  <c r="Z431" i="56"/>
  <c r="AD431" i="56" s="1"/>
  <c r="Z467" i="56"/>
  <c r="Z1733" i="56"/>
  <c r="Z2840" i="56"/>
  <c r="AD2840" i="56" s="1"/>
  <c r="Z610" i="56"/>
  <c r="AI610" i="56" s="1"/>
  <c r="Z611" i="56"/>
  <c r="AI611" i="56" s="1"/>
  <c r="Z794" i="56"/>
  <c r="Z795" i="56"/>
  <c r="AI795" i="56" s="1"/>
  <c r="Z796" i="56"/>
  <c r="Z797" i="56"/>
  <c r="AG797" i="56" s="1"/>
  <c r="Z798" i="56"/>
  <c r="Z97" i="56"/>
  <c r="AC97" i="56" s="1"/>
  <c r="Z2336" i="56"/>
  <c r="AD2336" i="56" s="1"/>
  <c r="Z2337" i="56"/>
  <c r="Z2338" i="56"/>
  <c r="AE2338" i="56" s="1"/>
  <c r="Z2339" i="56"/>
  <c r="AK2339" i="56" s="1"/>
  <c r="Z2340" i="56"/>
  <c r="AH2340" i="56" s="1"/>
  <c r="Z171" i="56"/>
  <c r="AD171" i="56" s="1"/>
  <c r="Z172" i="56"/>
  <c r="AE172" i="56" s="1"/>
  <c r="Z1678" i="56"/>
  <c r="Z1679" i="56"/>
  <c r="Z380" i="56"/>
  <c r="Z381" i="56"/>
  <c r="Z701" i="56"/>
  <c r="Z2341" i="56"/>
  <c r="Z2342" i="56"/>
  <c r="Z2343" i="56"/>
  <c r="Z2344" i="56"/>
  <c r="Z2345" i="56"/>
  <c r="Z2346" i="56"/>
  <c r="Z2347" i="56"/>
  <c r="Z2348" i="56"/>
  <c r="Z2349" i="56"/>
  <c r="AE2349" i="56" s="1"/>
  <c r="Z2350" i="56"/>
  <c r="AF2350" i="56" s="1"/>
  <c r="Z2351" i="56"/>
  <c r="AJ2351" i="56" s="1"/>
  <c r="Z2352" i="56"/>
  <c r="Z2353" i="56"/>
  <c r="Z2354" i="56"/>
  <c r="Z2355" i="56"/>
  <c r="Z2356" i="56"/>
  <c r="Z2357" i="56"/>
  <c r="Z2358" i="56"/>
  <c r="AK2358" i="56" s="1"/>
  <c r="Z2359" i="56"/>
  <c r="AE2359" i="56" s="1"/>
  <c r="Z2360" i="56"/>
  <c r="Z2361" i="56"/>
  <c r="Z2362" i="56"/>
  <c r="AD2362" i="56" s="1"/>
  <c r="Z2363" i="56"/>
  <c r="Z2364" i="56"/>
  <c r="AF2364" i="56" s="1"/>
  <c r="Z2365" i="56"/>
  <c r="Z2366" i="56"/>
  <c r="Z2367" i="56"/>
  <c r="Z2368" i="56"/>
  <c r="AI2368" i="56" s="1"/>
  <c r="Z2369" i="56"/>
  <c r="Z2370" i="56"/>
  <c r="Z2371" i="56"/>
  <c r="Z2372" i="56"/>
  <c r="Z2373" i="56"/>
  <c r="Z2374" i="56"/>
  <c r="Z2375" i="56"/>
  <c r="Z2376" i="56"/>
  <c r="Z2377" i="56"/>
  <c r="Z2378" i="56"/>
  <c r="AK2378" i="56" s="1"/>
  <c r="Z2379" i="56"/>
  <c r="Z2380" i="56"/>
  <c r="Z2381" i="56"/>
  <c r="Z2382" i="56"/>
  <c r="Z2383" i="56"/>
  <c r="Z2384" i="56"/>
  <c r="Z2385" i="56"/>
  <c r="AC2385" i="56" s="1"/>
  <c r="Z2386" i="56"/>
  <c r="AF2386" i="56" s="1"/>
  <c r="Z2387" i="56"/>
  <c r="Z2388" i="56"/>
  <c r="AH2388" i="56" s="1"/>
  <c r="Z2389" i="56"/>
  <c r="Z2390" i="56"/>
  <c r="Z2391" i="56"/>
  <c r="AK2391" i="56" s="1"/>
  <c r="Z2392" i="56"/>
  <c r="AK2392" i="56" s="1"/>
  <c r="Z2393" i="56"/>
  <c r="AH2393" i="56" s="1"/>
  <c r="Z2394" i="56"/>
  <c r="Z2395" i="56"/>
  <c r="Z2396" i="56"/>
  <c r="Z2397" i="56"/>
  <c r="AI2397" i="56" s="1"/>
  <c r="Z2398" i="56"/>
  <c r="Z2399" i="56"/>
  <c r="Z2400" i="56"/>
  <c r="Z2401" i="56"/>
  <c r="Z2402" i="56"/>
  <c r="AJ2402" i="56" s="1"/>
  <c r="Z2403" i="56"/>
  <c r="Z1734" i="56"/>
  <c r="AD1734" i="56" s="1"/>
  <c r="Z432" i="56"/>
  <c r="AJ432" i="56" s="1"/>
  <c r="Z2404" i="56"/>
  <c r="AG2404" i="56" s="1"/>
  <c r="Z2405" i="56"/>
  <c r="Z551" i="56"/>
  <c r="AK551" i="56" s="1"/>
  <c r="Z552" i="56"/>
  <c r="AK552" i="56" s="1"/>
  <c r="Z553" i="56"/>
  <c r="Z554" i="56"/>
  <c r="Z2406" i="56"/>
  <c r="Z98" i="56"/>
  <c r="AC98" i="56" s="1"/>
  <c r="Z238" i="56"/>
  <c r="AJ238" i="56" s="1"/>
  <c r="Z239" i="56"/>
  <c r="Z2407" i="56"/>
  <c r="Z2408" i="56"/>
  <c r="AK2408" i="56" s="1"/>
  <c r="Z2841" i="56"/>
  <c r="AD2841" i="56" s="1"/>
  <c r="Z2409" i="56"/>
  <c r="Z2410" i="56"/>
  <c r="Z2842" i="56"/>
  <c r="Z799" i="56"/>
  <c r="Z800" i="56"/>
  <c r="Z1558" i="56"/>
  <c r="AH1558" i="56" s="1"/>
  <c r="Z1025" i="56"/>
  <c r="Z382" i="56"/>
  <c r="Z2411" i="56"/>
  <c r="Z2412" i="56"/>
  <c r="AI2412" i="56" s="1"/>
  <c r="Z2413" i="56"/>
  <c r="Z2414" i="56"/>
  <c r="AK2414" i="56" s="1"/>
  <c r="Z2415" i="56"/>
  <c r="Z2416" i="56"/>
  <c r="Z2417" i="56"/>
  <c r="Z2418" i="56"/>
  <c r="Z2419" i="56"/>
  <c r="AH2419" i="56" s="1"/>
  <c r="Z2420" i="56"/>
  <c r="Z2421" i="56"/>
  <c r="Z2422" i="56"/>
  <c r="Z99" i="56"/>
  <c r="Z2843" i="56"/>
  <c r="Z801" i="56"/>
  <c r="Z802" i="56"/>
  <c r="Z803" i="56"/>
  <c r="Z555" i="56"/>
  <c r="AF555" i="56" s="1"/>
  <c r="Z1483" i="56"/>
  <c r="Z1484" i="56"/>
  <c r="AD1484" i="56" s="1"/>
  <c r="Z1485" i="56"/>
  <c r="Z1486" i="56"/>
  <c r="Z1487" i="56"/>
  <c r="Z939" i="56"/>
  <c r="AJ939" i="56" s="1"/>
  <c r="Z1559" i="56"/>
  <c r="Z1026" i="56"/>
  <c r="AK1026" i="56" s="1"/>
  <c r="Z1027" i="56"/>
  <c r="Z383" i="56"/>
  <c r="Z1028" i="56"/>
  <c r="Z2423" i="56"/>
  <c r="Z2424" i="56"/>
  <c r="AH2424" i="56" s="1"/>
  <c r="Z2425" i="56"/>
  <c r="Z2426" i="56"/>
  <c r="Z2427" i="56"/>
  <c r="AD2427" i="56" s="1"/>
  <c r="Z2428" i="56"/>
  <c r="Z2429" i="56"/>
  <c r="Z2430" i="56"/>
  <c r="Z2431" i="56"/>
  <c r="Z2432" i="56"/>
  <c r="Z240" i="56"/>
  <c r="Z493" i="56"/>
  <c r="Z2433" i="56"/>
  <c r="Z100" i="56"/>
  <c r="Z241" i="56"/>
  <c r="Z857" i="56"/>
  <c r="AK857" i="56" s="1"/>
  <c r="Z858" i="56"/>
  <c r="Z859" i="56"/>
  <c r="Z860" i="56"/>
  <c r="AD860" i="56" s="1"/>
  <c r="Z635" i="56"/>
  <c r="Z636" i="56"/>
  <c r="Z307" i="56"/>
  <c r="AC307" i="56" s="1"/>
  <c r="Z308" i="56"/>
  <c r="AJ308" i="56" s="1"/>
  <c r="Z173" i="56"/>
  <c r="Z174" i="56"/>
  <c r="Z1680" i="56"/>
  <c r="Z1681" i="56"/>
  <c r="Z1560" i="56"/>
  <c r="Z1561" i="56"/>
  <c r="Z384" i="56"/>
  <c r="Z1029" i="56"/>
  <c r="Z2434" i="56"/>
  <c r="Z2435" i="56"/>
  <c r="AD2435" i="56" s="1"/>
  <c r="Z2436" i="56"/>
  <c r="Z2437" i="56"/>
  <c r="AD2437" i="56" s="1"/>
  <c r="Z2438" i="56"/>
  <c r="Z2439" i="56"/>
  <c r="Z2440" i="56"/>
  <c r="AG2440" i="56" s="1"/>
  <c r="Z2441" i="56"/>
  <c r="Z2442" i="56"/>
  <c r="Z2443" i="56"/>
  <c r="Z2444" i="56"/>
  <c r="Z2445" i="56"/>
  <c r="AJ2445" i="56" s="1"/>
  <c r="Z2446" i="56"/>
  <c r="AK2446" i="56" s="1"/>
  <c r="Z2447" i="56"/>
  <c r="AK2447" i="56" s="1"/>
  <c r="Z2448" i="56"/>
  <c r="Z2449" i="56"/>
  <c r="AD2449" i="56" s="1"/>
  <c r="Z2450" i="56"/>
  <c r="AE2450" i="56" s="1"/>
  <c r="Z2451" i="56"/>
  <c r="Z2452" i="56"/>
  <c r="Z2453" i="56"/>
  <c r="Z2454" i="56"/>
  <c r="Z2455" i="56"/>
  <c r="AG2455" i="56" s="1"/>
  <c r="Z2456" i="56"/>
  <c r="Z2457" i="56"/>
  <c r="Z2458" i="56"/>
  <c r="Z2459" i="56"/>
  <c r="Z2460" i="56"/>
  <c r="AD2460" i="56" s="1"/>
  <c r="Z2461" i="56"/>
  <c r="Z2462" i="56"/>
  <c r="Z2463" i="56"/>
  <c r="Z2464" i="56"/>
  <c r="AF2464" i="56" s="1"/>
  <c r="Z2465" i="56"/>
  <c r="Z2466" i="56"/>
  <c r="AK2466" i="56" s="1"/>
  <c r="Z2467" i="56"/>
  <c r="Z2468" i="56"/>
  <c r="Z2469" i="56"/>
  <c r="Z2470" i="56"/>
  <c r="Z2471" i="56"/>
  <c r="Z2472" i="56"/>
  <c r="AC2472" i="56" s="1"/>
  <c r="Z2473" i="56"/>
  <c r="Z2474" i="56"/>
  <c r="Z2475" i="56"/>
  <c r="AG2475" i="56" s="1"/>
  <c r="Z2476" i="56"/>
  <c r="Z2477" i="56"/>
  <c r="AD2477" i="56" s="1"/>
  <c r="Z2478" i="56"/>
  <c r="AI2478" i="56" s="1"/>
  <c r="Z2479" i="56"/>
  <c r="AD2479" i="56" s="1"/>
  <c r="Z2480" i="56"/>
  <c r="Z2481" i="56"/>
  <c r="AD2481" i="56" s="1"/>
  <c r="Z2482" i="56"/>
  <c r="Z2483" i="56"/>
  <c r="AI2483" i="56" s="1"/>
  <c r="Z2484" i="56"/>
  <c r="Z2485" i="56"/>
  <c r="Z2486" i="56"/>
  <c r="Z2487" i="56"/>
  <c r="Z2488" i="56"/>
  <c r="AJ2488" i="56" s="1"/>
  <c r="Z2489" i="56"/>
  <c r="Z2490" i="56"/>
  <c r="Z2491" i="56"/>
  <c r="Z433" i="56"/>
  <c r="Z2492" i="56"/>
  <c r="AF2492" i="56" s="1"/>
  <c r="Z2493" i="56"/>
  <c r="Z101" i="56"/>
  <c r="Z102" i="56"/>
  <c r="Z556" i="56"/>
  <c r="Z557" i="56"/>
  <c r="AH557" i="56" s="1"/>
  <c r="Z103" i="56"/>
  <c r="Z104" i="56"/>
  <c r="Z2494" i="56"/>
  <c r="Z2495" i="56"/>
  <c r="Z2496" i="56"/>
  <c r="AJ2496" i="56" s="1"/>
  <c r="Z612" i="56"/>
  <c r="Z613" i="56"/>
  <c r="AD613" i="56" s="1"/>
  <c r="Z2844" i="56"/>
  <c r="AK2844" i="56" s="1"/>
  <c r="Z804" i="56"/>
  <c r="Z805" i="56"/>
  <c r="Z806" i="56"/>
  <c r="Z807" i="56"/>
  <c r="Z2845" i="56"/>
  <c r="AH2845" i="56" s="1"/>
  <c r="Z940" i="56"/>
  <c r="Z941" i="56"/>
  <c r="Z942" i="56"/>
  <c r="AE942" i="56" s="1"/>
  <c r="Z175" i="56"/>
  <c r="Z309" i="56"/>
  <c r="Z310" i="56"/>
  <c r="AG310" i="56" s="1"/>
  <c r="Z311" i="56"/>
  <c r="Z2497" i="56"/>
  <c r="AD2497" i="56" s="1"/>
  <c r="Z2498" i="56"/>
  <c r="AJ2498" i="56" s="1"/>
  <c r="Z2499" i="56"/>
  <c r="Z2500" i="56"/>
  <c r="Z2501" i="56"/>
  <c r="Z2502" i="56"/>
  <c r="Z2503" i="56"/>
  <c r="Z2504" i="56"/>
  <c r="Z2505" i="56"/>
  <c r="Z2506" i="56"/>
  <c r="AC2506" i="56" s="1"/>
  <c r="Z2507" i="56"/>
  <c r="Z2508" i="56"/>
  <c r="Z2509" i="56"/>
  <c r="Z2510" i="56"/>
  <c r="Z105" i="56"/>
  <c r="Z558" i="56"/>
  <c r="AF558" i="56" s="1"/>
  <c r="Z468" i="56"/>
  <c r="Z614" i="56"/>
  <c r="Z615" i="56"/>
  <c r="AI615" i="56" s="1"/>
  <c r="Z616" i="56"/>
  <c r="Z2846" i="56"/>
  <c r="AK2846" i="56" s="1"/>
  <c r="Z2847" i="56"/>
  <c r="Z765" i="56"/>
  <c r="Z176" i="56"/>
  <c r="Z177" i="56"/>
  <c r="AH177" i="56" s="1"/>
  <c r="Z178" i="56"/>
  <c r="AK178" i="56" s="1"/>
  <c r="Z943" i="56"/>
  <c r="Z944" i="56"/>
  <c r="AJ944" i="56" s="1"/>
  <c r="Z312" i="56"/>
  <c r="AD312" i="56" s="1"/>
  <c r="Z313" i="56"/>
  <c r="AI313" i="56" s="1"/>
  <c r="Z314" i="56"/>
  <c r="AK314" i="56" s="1"/>
  <c r="Z945" i="56"/>
  <c r="AF945" i="56" s="1"/>
  <c r="Z1682" i="56"/>
  <c r="AJ1682" i="56" s="1"/>
  <c r="Z1243" i="56"/>
  <c r="Z385" i="56"/>
  <c r="AI385" i="56" s="1"/>
  <c r="Z386" i="56"/>
  <c r="Z387" i="56"/>
  <c r="Z2911" i="56"/>
  <c r="AE2911" i="56" s="1"/>
  <c r="Z702" i="56"/>
  <c r="Z1683" i="56"/>
  <c r="Z1684" i="56"/>
  <c r="Z2511" i="56"/>
  <c r="Z2512" i="56"/>
  <c r="AD2512" i="56" s="1"/>
  <c r="Z2513" i="56"/>
  <c r="Z2514" i="56"/>
  <c r="Z2515" i="56"/>
  <c r="Z2516" i="56"/>
  <c r="Z2517" i="56"/>
  <c r="Z2518" i="56"/>
  <c r="AF2518" i="56" s="1"/>
  <c r="Z2519" i="56"/>
  <c r="AJ2519" i="56" s="1"/>
  <c r="Z2520" i="56"/>
  <c r="Z2521" i="56"/>
  <c r="Z2522" i="56"/>
  <c r="Z2523" i="56"/>
  <c r="AH2523" i="56" s="1"/>
  <c r="Z559" i="56"/>
  <c r="AJ559" i="56" s="1"/>
  <c r="Z434" i="56"/>
  <c r="AD434" i="56" s="1"/>
  <c r="Z242" i="56"/>
  <c r="Z469" i="56"/>
  <c r="Z494" i="56"/>
  <c r="AF494" i="56" s="1"/>
  <c r="Z495" i="56"/>
  <c r="Z496" i="56"/>
  <c r="AE496" i="56" s="1"/>
  <c r="Z470" i="56"/>
  <c r="AJ470" i="56" s="1"/>
  <c r="Z1488" i="56"/>
  <c r="Z1489" i="56"/>
  <c r="Z1490" i="56"/>
  <c r="Z1491" i="56"/>
  <c r="Z617" i="56"/>
  <c r="Z618" i="56"/>
  <c r="AK618" i="56" s="1"/>
  <c r="Z861" i="56"/>
  <c r="Z862" i="56"/>
  <c r="Z2848" i="56"/>
  <c r="AD2848" i="56" s="1"/>
  <c r="Z2849" i="56"/>
  <c r="Z2524" i="56"/>
  <c r="AH2524" i="56" s="1"/>
  <c r="Z179" i="56"/>
  <c r="AG179" i="56" s="1"/>
  <c r="Z315" i="56"/>
  <c r="Z180" i="56"/>
  <c r="Z273" i="56"/>
  <c r="Z316" i="56"/>
  <c r="Z1685" i="56"/>
  <c r="Z1686" i="56"/>
  <c r="AD1686" i="56" s="1"/>
  <c r="Z1687" i="56"/>
  <c r="Z1562" i="56"/>
  <c r="Z2525" i="56"/>
  <c r="Z2526" i="56"/>
  <c r="Z2527" i="56"/>
  <c r="AD2527" i="56" s="1"/>
  <c r="Z2528" i="56"/>
  <c r="AH2528" i="56" s="1"/>
  <c r="Z2529" i="56"/>
  <c r="Z2530" i="56"/>
  <c r="Z2531" i="56"/>
  <c r="AF2531" i="56" s="1"/>
  <c r="Z2532" i="56"/>
  <c r="Z2533" i="56"/>
  <c r="Z2534" i="56"/>
  <c r="Z2535" i="56"/>
  <c r="Z2536" i="56"/>
  <c r="AD2536" i="56" s="1"/>
  <c r="Z2537" i="56"/>
  <c r="Z2538" i="56"/>
  <c r="Z2539" i="56"/>
  <c r="Z106" i="56"/>
  <c r="Z107" i="56"/>
  <c r="AD107" i="56" s="1"/>
  <c r="Z108" i="56"/>
  <c r="Z109" i="56"/>
  <c r="Z497" i="56"/>
  <c r="Z498" i="56"/>
  <c r="AJ498" i="56" s="1"/>
  <c r="Z499" i="56"/>
  <c r="Z560" i="56"/>
  <c r="Z561" i="56"/>
  <c r="AG561" i="56" s="1"/>
  <c r="Z243" i="56"/>
  <c r="Z244" i="56"/>
  <c r="Z110" i="56"/>
  <c r="Z111" i="56"/>
  <c r="AE111" i="56" s="1"/>
  <c r="Z112" i="56"/>
  <c r="Z562" i="56"/>
  <c r="AF562" i="56" s="1"/>
  <c r="Z619" i="56"/>
  <c r="AD619" i="56" s="1"/>
  <c r="Z2540" i="56"/>
  <c r="Z2541" i="56"/>
  <c r="AK2541" i="56" s="1"/>
  <c r="Z2542" i="56"/>
  <c r="Z2543" i="56"/>
  <c r="Z181" i="56"/>
  <c r="Z388" i="56"/>
  <c r="Z389" i="56"/>
  <c r="Z1688" i="56"/>
  <c r="Z113" i="56"/>
  <c r="Z1492" i="56"/>
  <c r="Z1270" i="56"/>
  <c r="Z1271" i="56"/>
  <c r="Z1272" i="56"/>
  <c r="Z1273" i="56"/>
  <c r="Z1274" i="56"/>
  <c r="Z1275" i="56"/>
  <c r="Z1276" i="56"/>
  <c r="AD1276" i="56" s="1"/>
  <c r="Z1277" i="56"/>
  <c r="Z1278" i="56"/>
  <c r="Z1279" i="56"/>
  <c r="AK1279" i="56" s="1"/>
  <c r="Z1280" i="56"/>
  <c r="Z1281" i="56"/>
  <c r="Z1282" i="56"/>
  <c r="Z1283" i="56"/>
  <c r="Z1284" i="56"/>
  <c r="Z1285" i="56"/>
  <c r="Z1286" i="56"/>
  <c r="Z1287" i="56"/>
  <c r="AD1287" i="56" s="1"/>
  <c r="Z1288" i="56"/>
  <c r="Z962" i="56"/>
  <c r="AG962" i="56" s="1"/>
  <c r="Z946" i="56"/>
  <c r="Z390" i="56"/>
  <c r="AG390" i="56" s="1"/>
  <c r="Z391" i="56"/>
  <c r="Z2544" i="56"/>
  <c r="Z2545" i="56"/>
  <c r="Z2546" i="56"/>
  <c r="Z2547" i="56"/>
  <c r="AC2547" i="56" s="1"/>
  <c r="Z2548" i="56"/>
  <c r="AK2548" i="56" s="1"/>
  <c r="Z2549" i="56"/>
  <c r="Z2550" i="56"/>
  <c r="AK2550" i="56" s="1"/>
  <c r="Z2551" i="56"/>
  <c r="Z2552" i="56"/>
  <c r="AD2552" i="56" s="1"/>
  <c r="Z2553" i="56"/>
  <c r="Z2554" i="56"/>
  <c r="AE2554" i="56" s="1"/>
  <c r="Z563" i="56"/>
  <c r="Z564" i="56"/>
  <c r="Z565" i="56"/>
  <c r="Z566" i="56"/>
  <c r="AF566" i="56" s="1"/>
  <c r="Z567" i="56"/>
  <c r="Z568" i="56"/>
  <c r="Z471" i="56"/>
  <c r="Z472" i="56"/>
  <c r="Z245" i="56"/>
  <c r="Z246" i="56"/>
  <c r="Z247" i="56"/>
  <c r="Z248" i="56"/>
  <c r="Z114" i="56"/>
  <c r="AE114" i="56" s="1"/>
  <c r="Z115" i="56"/>
  <c r="Z2850" i="56"/>
  <c r="Z2851" i="56"/>
  <c r="Z808" i="56"/>
  <c r="Z1493" i="56"/>
  <c r="Z1494" i="56"/>
  <c r="Z620" i="56"/>
  <c r="Z621" i="56"/>
  <c r="AC621" i="56" s="1"/>
  <c r="Z1289" i="56"/>
  <c r="AI1289" i="56" s="1"/>
  <c r="Z1290" i="56"/>
  <c r="AE1290" i="56" s="1"/>
  <c r="Z274" i="56"/>
  <c r="AH274" i="56" s="1"/>
  <c r="Z182" i="56"/>
  <c r="Z183" i="56"/>
  <c r="AD183" i="56" s="1"/>
  <c r="Z1030" i="56"/>
  <c r="AD1030" i="56" s="1"/>
  <c r="Z703" i="56"/>
  <c r="Z1735" i="56"/>
  <c r="AG1735" i="56" s="1"/>
  <c r="Z435" i="56"/>
  <c r="AG435" i="56" s="1"/>
  <c r="Z436" i="56"/>
  <c r="Z249" i="56"/>
  <c r="Z250" i="56"/>
  <c r="Z569" i="56"/>
  <c r="Z570" i="56"/>
  <c r="Z571" i="56"/>
  <c r="Z116" i="56"/>
  <c r="AF116" i="56" s="1"/>
  <c r="Z117" i="56"/>
  <c r="Z500" i="56"/>
  <c r="Z118" i="56"/>
  <c r="AD118" i="56" s="1"/>
  <c r="Z119" i="56"/>
  <c r="Z2852" i="56"/>
  <c r="Z2853" i="56"/>
  <c r="AK2853" i="56" s="1"/>
  <c r="Z2854" i="56"/>
  <c r="Z2855" i="56"/>
  <c r="Z2856" i="56"/>
  <c r="AC2856" i="56" s="1"/>
  <c r="Z2857" i="56"/>
  <c r="Z637" i="56"/>
  <c r="Z2555" i="56"/>
  <c r="Z1291" i="56"/>
  <c r="Z1292" i="56"/>
  <c r="Z184" i="56"/>
  <c r="Z185" i="56"/>
  <c r="Z186" i="56"/>
  <c r="Z947" i="56"/>
  <c r="AE947" i="56" s="1"/>
  <c r="Z187" i="56"/>
  <c r="AH187" i="56" s="1"/>
  <c r="Z317" i="56"/>
  <c r="AE317" i="56" s="1"/>
  <c r="Z318" i="56"/>
  <c r="AK318" i="56" s="1"/>
  <c r="Z704" i="56"/>
  <c r="Z251" i="56"/>
  <c r="Z252" i="56"/>
  <c r="Z473" i="56"/>
  <c r="Z120" i="56"/>
  <c r="Z121" i="56"/>
  <c r="Z122" i="56"/>
  <c r="AH122" i="56" s="1"/>
  <c r="Z123" i="56"/>
  <c r="AH123" i="56" s="1"/>
  <c r="Z437" i="56"/>
  <c r="AG437" i="56" s="1"/>
  <c r="Z572" i="56"/>
  <c r="AD572" i="56" s="1"/>
  <c r="Z573" i="56"/>
  <c r="AH573" i="56" s="1"/>
  <c r="Z574" i="56"/>
  <c r="Z575" i="56"/>
  <c r="Z576" i="56"/>
  <c r="Z124" i="56"/>
  <c r="Z474" i="56"/>
  <c r="Z125" i="56"/>
  <c r="Z1736" i="56"/>
  <c r="Z2858" i="56"/>
  <c r="AF2858" i="56" s="1"/>
  <c r="Z863" i="56"/>
  <c r="AI863" i="56" s="1"/>
  <c r="Z864" i="56"/>
  <c r="AJ864" i="56" s="1"/>
  <c r="Z865" i="56"/>
  <c r="AH865" i="56" s="1"/>
  <c r="Z866" i="56"/>
  <c r="Z622" i="56"/>
  <c r="Z623" i="56"/>
  <c r="Z577" i="56"/>
  <c r="Z1495" i="56"/>
  <c r="AF1495" i="56" s="1"/>
  <c r="Z1496" i="56"/>
  <c r="Z1497" i="56"/>
  <c r="Z1293" i="56"/>
  <c r="Z1294" i="56"/>
  <c r="Z761" i="56"/>
  <c r="Z762" i="56"/>
  <c r="Z963" i="56"/>
  <c r="AH963" i="56" s="1"/>
  <c r="Z634" i="56"/>
  <c r="AK634" i="56" s="1"/>
  <c r="Z319" i="56"/>
  <c r="Z275" i="56"/>
  <c r="Z188" i="56"/>
  <c r="AD188" i="56" s="1"/>
  <c r="Z320" i="56"/>
  <c r="AH320" i="56" s="1"/>
  <c r="Z321" i="56"/>
  <c r="AD321" i="56" s="1"/>
  <c r="Z1031" i="56"/>
  <c r="AF1031" i="56" s="1"/>
  <c r="Z1032" i="56"/>
  <c r="Z1033" i="56"/>
  <c r="Z1563" i="56"/>
  <c r="Z705" i="56"/>
  <c r="Z706" i="56"/>
  <c r="Z707" i="56"/>
  <c r="AC707" i="56" s="1"/>
  <c r="Z708" i="56"/>
  <c r="Z709" i="56"/>
  <c r="Z1689" i="56"/>
  <c r="AJ1689" i="56" s="1"/>
  <c r="Z126" i="56"/>
  <c r="Z127" i="56"/>
  <c r="AD127" i="56" s="1"/>
  <c r="Z128" i="56"/>
  <c r="Z1737" i="56"/>
  <c r="AD1737" i="56" s="1"/>
  <c r="Z578" i="56"/>
  <c r="AH578" i="56" s="1"/>
  <c r="Z579" i="56"/>
  <c r="Z129" i="56"/>
  <c r="AG129" i="56" s="1"/>
  <c r="Z130" i="56"/>
  <c r="Z131" i="56"/>
  <c r="Z132" i="56"/>
  <c r="Z133" i="56"/>
  <c r="AD133" i="56" s="1"/>
  <c r="Z134" i="56"/>
  <c r="Z253" i="56"/>
  <c r="AJ253" i="56" s="1"/>
  <c r="Z254" i="56"/>
  <c r="AG254" i="56" s="1"/>
  <c r="Z438" i="56"/>
  <c r="Z135" i="56"/>
  <c r="Z1738" i="56"/>
  <c r="Z1739" i="56"/>
  <c r="Z1740" i="56"/>
  <c r="AH1740" i="56" s="1"/>
  <c r="Z2859" i="56"/>
  <c r="Z2860" i="56"/>
  <c r="Z2861" i="56"/>
  <c r="Z580" i="56"/>
  <c r="Z581" i="56"/>
  <c r="Z582" i="56"/>
  <c r="Z1741" i="56"/>
  <c r="Z624" i="56"/>
  <c r="AG624" i="56" s="1"/>
  <c r="Z255" i="56"/>
  <c r="AH255" i="56" s="1"/>
  <c r="Z625" i="56"/>
  <c r="AF625" i="56" s="1"/>
  <c r="Z626" i="56"/>
  <c r="AD626" i="56" s="1"/>
  <c r="Z2862" i="56"/>
  <c r="AJ2862" i="56" s="1"/>
  <c r="Z2863" i="56"/>
  <c r="AI2863" i="56" s="1"/>
  <c r="Z2864" i="56"/>
  <c r="AE2864" i="56" s="1"/>
  <c r="Z2865" i="56"/>
  <c r="Z2866" i="56"/>
  <c r="AJ2866" i="56" s="1"/>
  <c r="Z583" i="56"/>
  <c r="AH583" i="56" s="1"/>
  <c r="Z584" i="56"/>
  <c r="AJ584" i="56" s="1"/>
  <c r="Z867" i="56"/>
  <c r="Z868" i="56"/>
  <c r="AH868" i="56" s="1"/>
  <c r="Z869" i="56"/>
  <c r="Z870" i="56"/>
  <c r="AK870" i="56" s="1"/>
  <c r="Z809" i="56"/>
  <c r="Z810" i="56"/>
  <c r="Z811" i="56"/>
  <c r="AD811" i="56" s="1"/>
  <c r="Z871" i="56"/>
  <c r="AJ871" i="56" s="1"/>
  <c r="Z872" i="56"/>
  <c r="Z873" i="56"/>
  <c r="Z874" i="56"/>
  <c r="Z875" i="56"/>
  <c r="Z812" i="56"/>
  <c r="Z813" i="56"/>
  <c r="Z814" i="56"/>
  <c r="AC814" i="56" s="1"/>
  <c r="Z815" i="56"/>
  <c r="Z816" i="56"/>
  <c r="AK816" i="56" s="1"/>
  <c r="Z817" i="56"/>
  <c r="AD817" i="56" s="1"/>
  <c r="Z818" i="56"/>
  <c r="Z819" i="56"/>
  <c r="Z820" i="56"/>
  <c r="AD820" i="56" s="1"/>
  <c r="Z821" i="56"/>
  <c r="Z822" i="56"/>
  <c r="Z823" i="56"/>
  <c r="AH823" i="56" s="1"/>
  <c r="Z824" i="56"/>
  <c r="Z825" i="56"/>
  <c r="Z826" i="56"/>
  <c r="Z827" i="56"/>
  <c r="Z828" i="56"/>
  <c r="Z829" i="56"/>
  <c r="AD829" i="56" s="1"/>
  <c r="Z830" i="56"/>
  <c r="AI830" i="56" s="1"/>
  <c r="Z638" i="56"/>
  <c r="AK638" i="56" s="1"/>
  <c r="Z1295" i="56"/>
  <c r="AI1295" i="56" s="1"/>
  <c r="Z1296" i="56"/>
  <c r="Z1297" i="56"/>
  <c r="AD1297" i="56" s="1"/>
  <c r="Z1298" i="56"/>
  <c r="Z1299" i="56"/>
  <c r="Z1300" i="56"/>
  <c r="AJ1300" i="56" s="1"/>
  <c r="Z1301" i="56"/>
  <c r="Z1302" i="56"/>
  <c r="Z763" i="56"/>
  <c r="Z189" i="56"/>
  <c r="Z190" i="56"/>
  <c r="Z322" i="56"/>
  <c r="Z1564" i="56"/>
  <c r="Z1565" i="56"/>
  <c r="AI1565" i="56" s="1"/>
  <c r="Z1566" i="56"/>
  <c r="Z1690" i="56"/>
  <c r="AG1690" i="56" s="1"/>
  <c r="Z1034" i="56"/>
  <c r="Z1691" i="56"/>
  <c r="AK1691" i="56" s="1"/>
  <c r="Z1692" i="56"/>
  <c r="Z1244" i="56"/>
  <c r="AJ1244" i="56" s="1"/>
  <c r="Z1693" i="56"/>
  <c r="Z710" i="56"/>
  <c r="Z2556" i="56"/>
  <c r="AJ2556" i="56" s="1"/>
  <c r="Z2557" i="56"/>
  <c r="Z2558" i="56"/>
  <c r="Z2559" i="56"/>
  <c r="AC2559" i="56" s="1"/>
  <c r="Z2560" i="56"/>
  <c r="Z2561" i="56"/>
  <c r="Z2562" i="56"/>
  <c r="Z2563" i="56"/>
  <c r="Z2564" i="56"/>
  <c r="Z2565" i="56"/>
  <c r="Z2566" i="56"/>
  <c r="AF2566" i="56" s="1"/>
  <c r="Z2567" i="56"/>
  <c r="Z2568" i="56"/>
  <c r="AE2568" i="56" s="1"/>
  <c r="Z2569" i="56"/>
  <c r="Z2570" i="56"/>
  <c r="AK2570" i="56" s="1"/>
  <c r="Z2571" i="56"/>
  <c r="Z2572" i="56"/>
  <c r="Z2573" i="56"/>
  <c r="Z2574" i="56"/>
  <c r="Z2575" i="56"/>
  <c r="Z2576" i="56"/>
  <c r="AK2576" i="56" s="1"/>
  <c r="Z2577" i="56"/>
  <c r="Z2578" i="56"/>
  <c r="AD2578" i="56" s="1"/>
  <c r="Z2579" i="56"/>
  <c r="Z2580" i="56"/>
  <c r="Z2581" i="56"/>
  <c r="Z2582" i="56"/>
  <c r="Z2583" i="56"/>
  <c r="Z2584" i="56"/>
  <c r="Z2585" i="56"/>
  <c r="Z2586" i="56"/>
  <c r="Z2587" i="56"/>
  <c r="Z2588" i="56"/>
  <c r="AK2588" i="56" s="1"/>
  <c r="Z2589" i="56"/>
  <c r="AI2589" i="56" s="1"/>
  <c r="Z2590" i="56"/>
  <c r="Z2591" i="56"/>
  <c r="Z2592" i="56"/>
  <c r="Z2593" i="56"/>
  <c r="AK2593" i="56" s="1"/>
  <c r="Z2594" i="56"/>
  <c r="AF2594" i="56" s="1"/>
  <c r="Z2595" i="56"/>
  <c r="AD2595" i="56" s="1"/>
  <c r="Z2596" i="56"/>
  <c r="AG2596" i="56" s="1"/>
  <c r="Z2597" i="56"/>
  <c r="Z2598" i="56"/>
  <c r="AE2598" i="56" s="1"/>
  <c r="Z2599" i="56"/>
  <c r="AI2599" i="56" s="1"/>
  <c r="Z2600" i="56"/>
  <c r="Z2601" i="56"/>
  <c r="Z2602" i="56"/>
  <c r="AK2602" i="56" s="1"/>
  <c r="Z2603" i="56"/>
  <c r="Z2604" i="56"/>
  <c r="AI2604" i="56" s="1"/>
  <c r="Z2605" i="56"/>
  <c r="Z2606" i="56"/>
  <c r="Z2607" i="56"/>
  <c r="Z2608" i="56"/>
  <c r="AH2608" i="56" s="1"/>
  <c r="Z2609" i="56"/>
  <c r="Z2610" i="56"/>
  <c r="Z2611" i="56"/>
  <c r="Z2612" i="56"/>
  <c r="AJ2612" i="56" s="1"/>
  <c r="Z2613" i="56"/>
  <c r="Z2614" i="56"/>
  <c r="Z2615" i="56"/>
  <c r="Z2616" i="56"/>
  <c r="Z136" i="56"/>
  <c r="Z439" i="56"/>
  <c r="Z440" i="56"/>
  <c r="Z441" i="56"/>
  <c r="AD441" i="56" s="1"/>
  <c r="Z2617" i="56"/>
  <c r="AJ2617" i="56" s="1"/>
  <c r="Z1303" i="56"/>
  <c r="Z1304" i="56"/>
  <c r="AF1304" i="56" s="1"/>
  <c r="Z1305" i="56"/>
  <c r="Z1306" i="56"/>
  <c r="AK1306" i="56" s="1"/>
  <c r="Z1307" i="56"/>
  <c r="Z1308" i="56"/>
  <c r="Z1309" i="56"/>
  <c r="Z191" i="56"/>
  <c r="Z192" i="56"/>
  <c r="Z392" i="56"/>
  <c r="Z393" i="56"/>
  <c r="AK393" i="56" s="1"/>
  <c r="Z2912" i="56"/>
  <c r="Z2618" i="56"/>
  <c r="AD2618" i="56" s="1"/>
  <c r="Z2619" i="56"/>
  <c r="AJ2619" i="56" s="1"/>
  <c r="Z2620" i="56"/>
  <c r="AK2620" i="56" s="1"/>
  <c r="Z2621" i="56"/>
  <c r="AK2621" i="56" s="1"/>
  <c r="Z2622" i="56"/>
  <c r="AE2622" i="56" s="1"/>
  <c r="Z2623" i="56"/>
  <c r="Z2624" i="56"/>
  <c r="Z2625" i="56"/>
  <c r="AE2625" i="56" s="1"/>
  <c r="Z2626" i="56"/>
  <c r="Z2627" i="56"/>
  <c r="AC2627" i="56" s="1"/>
  <c r="Z2628" i="56"/>
  <c r="Z2629" i="56"/>
  <c r="Z2630" i="56"/>
  <c r="Z2631" i="56"/>
  <c r="AI2631" i="56" s="1"/>
  <c r="Z2632" i="56"/>
  <c r="AD2632" i="56" s="1"/>
  <c r="Z137" i="56"/>
  <c r="AK137" i="56" s="1"/>
  <c r="Z138" i="56"/>
  <c r="AF138" i="56" s="1"/>
  <c r="Z139" i="56"/>
  <c r="AF139" i="56" s="1"/>
  <c r="Z627" i="56"/>
  <c r="Z1498" i="56"/>
  <c r="Z2633" i="56"/>
  <c r="AJ2633" i="56" s="1"/>
  <c r="Z2634" i="56"/>
  <c r="Z2635" i="56"/>
  <c r="Z2636" i="56"/>
  <c r="Z2637" i="56"/>
  <c r="Z2638" i="56"/>
  <c r="Z2639" i="56"/>
  <c r="Z1310" i="56"/>
  <c r="Z1311" i="56"/>
  <c r="AD1311" i="56" s="1"/>
  <c r="Z1312" i="56"/>
  <c r="Z1313" i="56"/>
  <c r="AI1313" i="56" s="1"/>
  <c r="Z1314" i="56"/>
  <c r="AC1314" i="56" s="1"/>
  <c r="Z1315" i="56"/>
  <c r="Z1316" i="56"/>
  <c r="Z1317" i="56"/>
  <c r="AI1317" i="56" s="1"/>
  <c r="Z1318" i="56"/>
  <c r="Z1319" i="56"/>
  <c r="Z1320" i="56"/>
  <c r="Z964" i="56"/>
  <c r="Z193" i="56"/>
  <c r="Z194" i="56"/>
  <c r="Z195" i="56"/>
  <c r="Z196" i="56"/>
  <c r="AD196" i="56" s="1"/>
  <c r="Z197" i="56"/>
  <c r="Z323" i="56"/>
  <c r="AI323" i="56" s="1"/>
  <c r="Z324" i="56"/>
  <c r="AJ324" i="56" s="1"/>
  <c r="Z948" i="56"/>
  <c r="Z949" i="56"/>
  <c r="Z950" i="56"/>
  <c r="Z951" i="56"/>
  <c r="Z1245" i="56"/>
  <c r="Z1246" i="56"/>
  <c r="AE1246" i="56" s="1"/>
  <c r="Z1247" i="56"/>
  <c r="Z1248" i="56"/>
  <c r="Z1249" i="56"/>
  <c r="AG1249" i="56" s="1"/>
  <c r="Z1250" i="56"/>
  <c r="Z1251" i="56"/>
  <c r="AD1251" i="56" s="1"/>
  <c r="Z1252" i="56"/>
  <c r="Z1253" i="56"/>
  <c r="AD1253" i="56" s="1"/>
  <c r="Z1254" i="56"/>
  <c r="AH1254" i="56" s="1"/>
  <c r="Z1255" i="56"/>
  <c r="Z1256" i="56"/>
  <c r="AH1256" i="56" s="1"/>
  <c r="Z2913" i="56"/>
  <c r="AK2913" i="56" s="1"/>
  <c r="Z1035" i="56"/>
  <c r="Z711" i="56"/>
  <c r="Z712" i="56"/>
  <c r="AC712" i="56" s="1"/>
  <c r="Z1694" i="56"/>
  <c r="AJ1694" i="56" s="1"/>
  <c r="Z394" i="56"/>
  <c r="AI394" i="56" s="1"/>
  <c r="Z2640" i="56"/>
  <c r="Z2641" i="56"/>
  <c r="Z2642" i="56"/>
  <c r="AD2642" i="56" s="1"/>
  <c r="Z2643" i="56"/>
  <c r="AH2643" i="56" s="1"/>
  <c r="Z2644" i="56"/>
  <c r="Z2645" i="56"/>
  <c r="AJ2645" i="56" s="1"/>
  <c r="Z2646" i="56"/>
  <c r="Z2647" i="56"/>
  <c r="Z2648" i="56"/>
  <c r="Z2649" i="56"/>
  <c r="Z2650" i="56"/>
  <c r="Z2651" i="56"/>
  <c r="AE2651" i="56" s="1"/>
  <c r="Z2652" i="56"/>
  <c r="Z2653" i="56"/>
  <c r="Z2654" i="56"/>
  <c r="AD2654" i="56" s="1"/>
  <c r="Z2655" i="56"/>
  <c r="Z2656" i="56"/>
  <c r="AD2656" i="56" s="1"/>
  <c r="Z2657" i="56"/>
  <c r="AK2657" i="56" s="1"/>
  <c r="Z2658" i="56"/>
  <c r="Z2659" i="56"/>
  <c r="Z2660" i="56"/>
  <c r="AK2660" i="56" s="1"/>
  <c r="Z2661" i="56"/>
  <c r="Z2662" i="56"/>
  <c r="AH2662" i="56" s="1"/>
  <c r="Z2663" i="56"/>
  <c r="Z2664" i="56"/>
  <c r="Z2665" i="56"/>
  <c r="AD2665" i="56" s="1"/>
  <c r="Z2666" i="56"/>
  <c r="Z2667" i="56"/>
  <c r="Z2668" i="56"/>
  <c r="Z2669" i="56"/>
  <c r="Z2670" i="56"/>
  <c r="AD2670" i="56" s="1"/>
  <c r="Z2671" i="56"/>
  <c r="Z2672" i="56"/>
  <c r="AI2672" i="56" s="1"/>
  <c r="Z2673" i="56"/>
  <c r="Z2674" i="56"/>
  <c r="Z2675" i="56"/>
  <c r="Z2676" i="56"/>
  <c r="Z2677" i="56"/>
  <c r="Z2678" i="56"/>
  <c r="Z2679" i="56"/>
  <c r="Z2680" i="56"/>
  <c r="Z2681" i="56"/>
  <c r="AE2681" i="56" s="1"/>
  <c r="Z2682" i="56"/>
  <c r="Z2683" i="56"/>
  <c r="Z2684" i="56"/>
  <c r="Z2685" i="56"/>
  <c r="AG2685" i="56" s="1"/>
  <c r="Z2686" i="56"/>
  <c r="AH2686" i="56" s="1"/>
  <c r="Z2687" i="56"/>
  <c r="Z2688" i="56"/>
  <c r="Z2689" i="56"/>
  <c r="Z2690" i="56"/>
  <c r="Z2691" i="56"/>
  <c r="Z2692" i="56"/>
  <c r="Z2693" i="56"/>
  <c r="Z2694" i="56"/>
  <c r="Z2695" i="56"/>
  <c r="AJ2695" i="56" s="1"/>
  <c r="Z2696" i="56"/>
  <c r="Z2697" i="56"/>
  <c r="Z2698" i="56"/>
  <c r="Z2699" i="56"/>
  <c r="AH2699" i="56" s="1"/>
  <c r="Z442" i="56"/>
  <c r="Z140" i="56"/>
  <c r="AC140" i="56" s="1"/>
  <c r="Z141" i="56"/>
  <c r="Z142" i="56"/>
  <c r="Z256" i="56"/>
  <c r="Z475" i="56"/>
  <c r="Z143" i="56"/>
  <c r="Z2700" i="56"/>
  <c r="AF2700" i="56" s="1"/>
  <c r="Z2701" i="56"/>
  <c r="Z2702" i="56"/>
  <c r="Z876" i="56"/>
  <c r="Z877" i="56"/>
  <c r="Z878" i="56"/>
  <c r="AC878" i="56" s="1"/>
  <c r="Z1499" i="56"/>
  <c r="AE1499" i="56" s="1"/>
  <c r="Z1500" i="56"/>
  <c r="AD1500" i="56" s="1"/>
  <c r="Z1501" i="56"/>
  <c r="Z628" i="56"/>
  <c r="Z629" i="56"/>
  <c r="Z630" i="56"/>
  <c r="AE630" i="56" s="1"/>
  <c r="Z2703" i="56"/>
  <c r="Z2704" i="56"/>
  <c r="Z2705" i="56"/>
  <c r="AD2705" i="56" s="1"/>
  <c r="Z2706" i="56"/>
  <c r="AK2706" i="56" s="1"/>
  <c r="Z2707" i="56"/>
  <c r="Z2708" i="56"/>
  <c r="Z2709" i="56"/>
  <c r="Z2710" i="56"/>
  <c r="Z2711" i="56"/>
  <c r="AI2711" i="56" s="1"/>
  <c r="Z2712" i="56"/>
  <c r="Z2713" i="56"/>
  <c r="AH2713" i="56" s="1"/>
  <c r="Z2714" i="56"/>
  <c r="Z2715" i="56"/>
  <c r="Z2716" i="56"/>
  <c r="Z2717" i="56"/>
  <c r="Z2718" i="56"/>
  <c r="Z2719" i="56"/>
  <c r="Z2720" i="56"/>
  <c r="Z2721" i="56"/>
  <c r="Z2722" i="56"/>
  <c r="AJ2722" i="56" s="1"/>
  <c r="Z2723" i="56"/>
  <c r="Z2724" i="56"/>
  <c r="AE2724" i="56" s="1"/>
  <c r="Z2725" i="56"/>
  <c r="Z2726" i="56"/>
  <c r="AI2726" i="56" s="1"/>
  <c r="Z2727" i="56"/>
  <c r="AH2727" i="56" s="1"/>
  <c r="Z2728" i="56"/>
  <c r="Z952" i="56"/>
  <c r="Z1321" i="56"/>
  <c r="AK1321" i="56" s="1"/>
  <c r="Z1322" i="56"/>
  <c r="Z1323" i="56"/>
  <c r="Z1324" i="56"/>
  <c r="Z1325" i="56"/>
  <c r="Z1326" i="56"/>
  <c r="AH1326" i="56" s="1"/>
  <c r="Z1327" i="56"/>
  <c r="Z1328" i="56"/>
  <c r="Z1329" i="56"/>
  <c r="Z1330" i="56"/>
  <c r="Z1331" i="56"/>
  <c r="AH1331" i="56" s="1"/>
  <c r="Z1332" i="56"/>
  <c r="Z1333" i="56"/>
  <c r="Z1334" i="56"/>
  <c r="AI1334" i="56" s="1"/>
  <c r="Z1335" i="56"/>
  <c r="Z965" i="56"/>
  <c r="Z198" i="56"/>
  <c r="Z199" i="56"/>
  <c r="AC199" i="56" s="1"/>
  <c r="Z276" i="56"/>
  <c r="AJ276" i="56" s="1"/>
  <c r="Z325" i="56"/>
  <c r="Z326" i="56"/>
  <c r="Z327" i="56"/>
  <c r="AJ327" i="56" s="1"/>
  <c r="Z328" i="56"/>
  <c r="Z200" i="56"/>
  <c r="AH200" i="56" s="1"/>
  <c r="Z1036" i="56"/>
  <c r="AK1036" i="56" s="1"/>
  <c r="Z1257" i="56"/>
  <c r="Z1258" i="56"/>
  <c r="Z1259" i="56"/>
  <c r="Z1695" i="56"/>
  <c r="Z1696" i="56"/>
  <c r="Z1697" i="56"/>
  <c r="Z713" i="56"/>
  <c r="Z714" i="56"/>
  <c r="AI714" i="56" s="1"/>
  <c r="Z1698" i="56"/>
  <c r="AI1698" i="56" s="1"/>
  <c r="Z1260" i="56"/>
  <c r="AK1260" i="56" s="1"/>
  <c r="Z395" i="56"/>
  <c r="Z2729" i="56"/>
  <c r="AC2729" i="56" s="1"/>
  <c r="Z2730" i="56"/>
  <c r="Z2731" i="56"/>
  <c r="Z2732" i="56"/>
  <c r="AF2732" i="56" s="1"/>
  <c r="Z2733" i="56"/>
  <c r="Z2734" i="56"/>
  <c r="Z2735" i="56"/>
  <c r="Z2736" i="56"/>
  <c r="Z2737" i="56"/>
  <c r="Z2738" i="56"/>
  <c r="Z2739" i="56"/>
  <c r="AK2739" i="56" s="1"/>
  <c r="Z2740" i="56"/>
  <c r="Z2741" i="56"/>
  <c r="Z2742" i="56"/>
  <c r="Z2743" i="56"/>
  <c r="Z144" i="56"/>
  <c r="AH144" i="56" s="1"/>
  <c r="Z585" i="56"/>
  <c r="Z586" i="56"/>
  <c r="Z587" i="56"/>
  <c r="Z588" i="56"/>
  <c r="Z589" i="56"/>
  <c r="Z590" i="56"/>
  <c r="Z145" i="56"/>
  <c r="AC145" i="56" s="1"/>
  <c r="Z257" i="56"/>
  <c r="Z258" i="56"/>
  <c r="Z146" i="56"/>
  <c r="Z2744" i="56"/>
  <c r="AE2744" i="56" s="1"/>
  <c r="Z1502" i="56"/>
  <c r="Z1503" i="56"/>
  <c r="Z2867" i="56"/>
  <c r="AH2867" i="56" s="1"/>
  <c r="Z591" i="56"/>
  <c r="Z831" i="56"/>
  <c r="AK831" i="56" s="1"/>
  <c r="Z1336" i="56"/>
  <c r="Z1337" i="56"/>
  <c r="Z967" i="56"/>
  <c r="AH967" i="56" s="1"/>
  <c r="Z968" i="56"/>
  <c r="Z969" i="56"/>
  <c r="Z201" i="56"/>
  <c r="Z202" i="56"/>
  <c r="AI202" i="56" s="1"/>
  <c r="Z203" i="56"/>
  <c r="Z329" i="56"/>
  <c r="Z277" i="56"/>
  <c r="Z330" i="56"/>
  <c r="AG330" i="56" s="1"/>
  <c r="Z1567" i="56"/>
  <c r="Z2914" i="56"/>
  <c r="AD2914" i="56" s="1"/>
  <c r="Z396" i="56"/>
  <c r="Z1699" i="56"/>
  <c r="Z2745" i="56"/>
  <c r="Z2746" i="56"/>
  <c r="Z2747" i="56"/>
  <c r="Z2748" i="56"/>
  <c r="Z2749" i="56"/>
  <c r="Z2750" i="56"/>
  <c r="Z501" i="56"/>
  <c r="AI501" i="56" s="1"/>
  <c r="Z502" i="56"/>
  <c r="AG502" i="56" s="1"/>
  <c r="Z1742" i="56"/>
  <c r="Z592" i="56"/>
  <c r="AE592" i="56" s="1"/>
  <c r="Z2868" i="56"/>
  <c r="AK2868" i="56" s="1"/>
  <c r="Z2869" i="56"/>
  <c r="AK2869" i="56" s="1"/>
  <c r="Z2870" i="56"/>
  <c r="AK2870" i="56" s="1"/>
  <c r="Z1261" i="56"/>
  <c r="Z1262" i="56"/>
  <c r="Z1263" i="56"/>
  <c r="Z1338" i="56"/>
  <c r="Z204" i="56"/>
  <c r="Z331" i="56"/>
  <c r="AE331" i="56" s="1"/>
  <c r="Z332" i="56"/>
  <c r="Z205" i="56"/>
  <c r="AI205" i="56" s="1"/>
  <c r="Z333" i="56"/>
  <c r="AI333" i="56" s="1"/>
  <c r="Z953" i="56"/>
  <c r="Z954" i="56"/>
  <c r="AC954" i="56" s="1"/>
  <c r="Z955" i="56"/>
  <c r="AC955" i="56" s="1"/>
  <c r="Z956" i="56"/>
  <c r="Z957" i="56"/>
  <c r="AG957" i="56" s="1"/>
  <c r="Z2751" i="56"/>
  <c r="AK2751" i="56" s="1"/>
  <c r="Z2752" i="56"/>
  <c r="Z2753" i="56"/>
  <c r="Z2754" i="56"/>
  <c r="Z2755" i="56"/>
  <c r="Z2756" i="56"/>
  <c r="AC2756" i="56" s="1"/>
  <c r="Z2757" i="56"/>
  <c r="Z2758" i="56"/>
  <c r="AH2758" i="56" s="1"/>
  <c r="Z2759" i="56"/>
  <c r="Z2760" i="56"/>
  <c r="Z2761" i="56"/>
  <c r="AD2761" i="56" s="1"/>
  <c r="Z2762" i="56"/>
  <c r="Z2763" i="56"/>
  <c r="Z2764" i="56"/>
  <c r="Z2765" i="56"/>
  <c r="Z2766" i="56"/>
  <c r="Z2767" i="56"/>
  <c r="AG2767" i="56" s="1"/>
  <c r="Z147" i="56"/>
  <c r="Z148" i="56"/>
  <c r="Z593" i="56"/>
  <c r="AC593" i="56" s="1"/>
  <c r="Z832" i="56"/>
  <c r="Z833" i="56"/>
  <c r="Z834" i="56"/>
  <c r="Z835" i="56"/>
  <c r="Z836" i="56"/>
  <c r="Z1504" i="56"/>
  <c r="Z1505" i="56"/>
  <c r="Z631" i="56"/>
  <c r="AH631" i="56" s="1"/>
  <c r="Z397" i="56"/>
  <c r="Z1339" i="56"/>
  <c r="AI1339" i="56" s="1"/>
  <c r="Z278" i="56"/>
  <c r="AC278" i="56" s="1"/>
  <c r="Z334" i="56"/>
  <c r="Z1264" i="56"/>
  <c r="Z1265" i="56"/>
  <c r="AD1265" i="56" s="1"/>
  <c r="Z1266" i="56"/>
  <c r="Z1267" i="56"/>
  <c r="Z1268" i="56"/>
  <c r="Z1269" i="56"/>
  <c r="Z1037" i="56"/>
  <c r="Z715" i="56"/>
  <c r="AF715" i="56" s="1"/>
  <c r="Z2768" i="56"/>
  <c r="AI2768" i="56" s="1"/>
  <c r="Z2769" i="56"/>
  <c r="Z2770" i="56"/>
  <c r="AI2770" i="56" s="1"/>
  <c r="Z2771" i="56"/>
  <c r="Z2772" i="56"/>
  <c r="AH2772" i="56" s="1"/>
  <c r="Z2773" i="56"/>
  <c r="Z2774" i="56"/>
  <c r="Z2775" i="56"/>
  <c r="AH2775" i="56" s="1"/>
  <c r="Z2776" i="56"/>
  <c r="Z2777" i="56"/>
  <c r="AH2777" i="56" s="1"/>
  <c r="Z2778" i="56"/>
  <c r="AG2778" i="56" s="1"/>
  <c r="Z2779" i="56"/>
  <c r="Z2780" i="56"/>
  <c r="AC2780" i="56" s="1"/>
  <c r="Z2781" i="56"/>
  <c r="Z2782" i="56"/>
  <c r="AH2782" i="56" s="1"/>
  <c r="Z2783" i="56"/>
  <c r="AK2783" i="56" s="1"/>
  <c r="Z594" i="56"/>
  <c r="Z595" i="56"/>
  <c r="Z596" i="56"/>
  <c r="Z149" i="56"/>
  <c r="Z150" i="56"/>
  <c r="Z259" i="56"/>
  <c r="AC259" i="56" s="1"/>
  <c r="Z260" i="56"/>
  <c r="AJ260" i="56" s="1"/>
  <c r="AA261" i="56"/>
  <c r="AA639" i="56"/>
  <c r="AA444" i="56"/>
  <c r="AA1700" i="56"/>
  <c r="AA398" i="56"/>
  <c r="AA503" i="56"/>
  <c r="AA504" i="56"/>
  <c r="AA505" i="56"/>
  <c r="AA399" i="56"/>
  <c r="AA597" i="56"/>
  <c r="AA598" i="56"/>
  <c r="AA506" i="56"/>
  <c r="AA2" i="56"/>
  <c r="AA206" i="56"/>
  <c r="AA599" i="56"/>
  <c r="AA400" i="56"/>
  <c r="AA335" i="56"/>
  <c r="AA600" i="56"/>
  <c r="AA401" i="56"/>
  <c r="AA402" i="56"/>
  <c r="AA445" i="56"/>
  <c r="AA446" i="56"/>
  <c r="AA403" i="56"/>
  <c r="AA1701" i="56"/>
  <c r="AA404" i="56"/>
  <c r="AA476" i="56"/>
  <c r="AA1702" i="56"/>
  <c r="AA207" i="56"/>
  <c r="AA405" i="56"/>
  <c r="AA406" i="56"/>
  <c r="AA1703" i="56"/>
  <c r="AA1704" i="56"/>
  <c r="AA1705" i="56"/>
  <c r="AA208" i="56"/>
  <c r="AA1706" i="56"/>
  <c r="AA477" i="56"/>
  <c r="AA407" i="56"/>
  <c r="AA408" i="56"/>
  <c r="AA3" i="56"/>
  <c r="AA4" i="56"/>
  <c r="AA5" i="56"/>
  <c r="AA409" i="56"/>
  <c r="AA6" i="56"/>
  <c r="AA7" i="56"/>
  <c r="AA209" i="56"/>
  <c r="AA478" i="56"/>
  <c r="AA447" i="56"/>
  <c r="AA448" i="56"/>
  <c r="AA8" i="56"/>
  <c r="AA1707" i="56"/>
  <c r="AA1708" i="56"/>
  <c r="AA479" i="56"/>
  <c r="AA507" i="56"/>
  <c r="AA640" i="56"/>
  <c r="AA410" i="56"/>
  <c r="AA9" i="56"/>
  <c r="AA1709" i="56"/>
  <c r="AA411" i="56"/>
  <c r="AA480" i="56"/>
  <c r="AA508" i="56"/>
  <c r="AA1710" i="56"/>
  <c r="AA1711" i="56"/>
  <c r="AA449" i="56"/>
  <c r="AA450" i="56"/>
  <c r="AA279" i="56"/>
  <c r="AA10" i="56"/>
  <c r="AA11" i="56"/>
  <c r="AA280" i="56"/>
  <c r="AA1712" i="56"/>
  <c r="AA641" i="56"/>
  <c r="AA12" i="56"/>
  <c r="AA1713" i="56"/>
  <c r="AA1714" i="56"/>
  <c r="AA210" i="56"/>
  <c r="AA281" i="56"/>
  <c r="AA451" i="56"/>
  <c r="AA13" i="56"/>
  <c r="AA412" i="56"/>
  <c r="AA452" i="56"/>
  <c r="AA282" i="56"/>
  <c r="AA283" i="56"/>
  <c r="AA211" i="56"/>
  <c r="AA413" i="56"/>
  <c r="AA1715" i="56"/>
  <c r="AA1506" i="56"/>
  <c r="AA1716" i="56"/>
  <c r="AA1038" i="56"/>
  <c r="AA336" i="56"/>
  <c r="AA1717" i="56"/>
  <c r="AA337" i="56"/>
  <c r="AA284" i="56"/>
  <c r="AA338" i="56"/>
  <c r="AA1507" i="56"/>
  <c r="AA1039" i="56"/>
  <c r="AA1040" i="56"/>
  <c r="AA1718" i="56"/>
  <c r="AA285" i="56"/>
  <c r="AA642" i="56"/>
  <c r="AA286" i="56"/>
  <c r="AA339" i="56"/>
  <c r="AA1719" i="56"/>
  <c r="AA1041" i="56"/>
  <c r="AA1042" i="56"/>
  <c r="AA340" i="56"/>
  <c r="AA970" i="56"/>
  <c r="AA1508" i="56"/>
  <c r="AA341" i="56"/>
  <c r="AA1509" i="56"/>
  <c r="AA643" i="56"/>
  <c r="AA1510" i="56"/>
  <c r="AA1511" i="56"/>
  <c r="AA1512" i="56"/>
  <c r="AA14" i="56"/>
  <c r="AA151" i="56"/>
  <c r="AA644" i="56"/>
  <c r="AA971" i="56"/>
  <c r="AA287" i="56"/>
  <c r="AA453" i="56"/>
  <c r="AA342" i="56"/>
  <c r="AA645" i="56"/>
  <c r="AA716" i="56"/>
  <c r="AA2871" i="56"/>
  <c r="AA2872" i="56"/>
  <c r="AA2873" i="56"/>
  <c r="AA2874" i="56"/>
  <c r="AA2875" i="56"/>
  <c r="AA2876" i="56"/>
  <c r="AA1340" i="56"/>
  <c r="AA1341" i="56"/>
  <c r="AA1342" i="56"/>
  <c r="AA1343" i="56"/>
  <c r="AA1344" i="56"/>
  <c r="AA1345" i="56"/>
  <c r="AA1346" i="56"/>
  <c r="AA15" i="56"/>
  <c r="AA16" i="56"/>
  <c r="AA17" i="56"/>
  <c r="AA1568" i="56"/>
  <c r="AA343" i="56"/>
  <c r="AA1043" i="56"/>
  <c r="AA1044" i="56"/>
  <c r="AA1045" i="56"/>
  <c r="AA1046" i="56"/>
  <c r="AA1047" i="56"/>
  <c r="AA1720" i="56"/>
  <c r="AA152" i="56"/>
  <c r="AA414" i="56"/>
  <c r="AA1513" i="56"/>
  <c r="AA1514" i="56"/>
  <c r="AA972" i="56"/>
  <c r="AA973" i="56"/>
  <c r="AA1048" i="56"/>
  <c r="AA1049" i="56"/>
  <c r="AA1050" i="56"/>
  <c r="AA1051" i="56"/>
  <c r="AA1052" i="56"/>
  <c r="AA509" i="56"/>
  <c r="AA1053" i="56"/>
  <c r="AA1054" i="56"/>
  <c r="AA1055" i="56"/>
  <c r="AA1056" i="56"/>
  <c r="AA1057" i="56"/>
  <c r="AA510" i="56"/>
  <c r="AA646" i="56"/>
  <c r="AA647" i="56"/>
  <c r="AA648" i="56"/>
  <c r="AA1721" i="56"/>
  <c r="AA18" i="56"/>
  <c r="AA511" i="56"/>
  <c r="AA153" i="56"/>
  <c r="AA154" i="56"/>
  <c r="AA1722" i="56"/>
  <c r="AA649" i="56"/>
  <c r="AA650" i="56"/>
  <c r="AA601" i="56"/>
  <c r="AA262" i="56"/>
  <c r="AA651" i="56"/>
  <c r="AA652" i="56"/>
  <c r="AA653" i="56"/>
  <c r="AA654" i="56"/>
  <c r="AA19" i="56"/>
  <c r="AA655" i="56"/>
  <c r="AA656" i="56"/>
  <c r="AA657" i="56"/>
  <c r="AA658" i="56"/>
  <c r="AA659" i="56"/>
  <c r="AA660" i="56"/>
  <c r="AA661" i="56"/>
  <c r="AA662" i="56"/>
  <c r="AA663" i="56"/>
  <c r="AA664" i="56"/>
  <c r="AA665" i="56"/>
  <c r="AA717" i="56"/>
  <c r="AA718" i="56"/>
  <c r="AA719" i="56"/>
  <c r="AA720" i="56"/>
  <c r="AA2877" i="56"/>
  <c r="AA2878" i="56"/>
  <c r="AA2879" i="56"/>
  <c r="AA666" i="56"/>
  <c r="AA667" i="56"/>
  <c r="AA668" i="56"/>
  <c r="AA669" i="56"/>
  <c r="AA670" i="56"/>
  <c r="AA671" i="56"/>
  <c r="AA672" i="56"/>
  <c r="AA344" i="56"/>
  <c r="AA345" i="56"/>
  <c r="AA346" i="56"/>
  <c r="AA347" i="56"/>
  <c r="AA348" i="56"/>
  <c r="AA1515" i="56"/>
  <c r="AA974" i="56"/>
  <c r="AA20" i="56"/>
  <c r="AA21" i="56"/>
  <c r="AA22" i="56"/>
  <c r="AA673" i="56"/>
  <c r="AA674" i="56"/>
  <c r="AA1516" i="56"/>
  <c r="AA1347" i="56"/>
  <c r="AA675" i="56"/>
  <c r="AA1517" i="56"/>
  <c r="AA676" i="56"/>
  <c r="AA1569" i="56"/>
  <c r="AA677" i="56"/>
  <c r="AA1518" i="56"/>
  <c r="AA1519" i="56"/>
  <c r="AA1520" i="56"/>
  <c r="AA678" i="56"/>
  <c r="AA443" i="56"/>
  <c r="AA415" i="56"/>
  <c r="AA454" i="56"/>
  <c r="AA416" i="56"/>
  <c r="AA23" i="56"/>
  <c r="AA679" i="56"/>
  <c r="AA975" i="56"/>
  <c r="AA349" i="56"/>
  <c r="AA680" i="56"/>
  <c r="AA681" i="56"/>
  <c r="AA481" i="56"/>
  <c r="AA682" i="56"/>
  <c r="AA721" i="56"/>
  <c r="AA722" i="56"/>
  <c r="AA723" i="56"/>
  <c r="AA724" i="56"/>
  <c r="AA725" i="56"/>
  <c r="AA726" i="56"/>
  <c r="AA727" i="56"/>
  <c r="AA728" i="56"/>
  <c r="AA729" i="56"/>
  <c r="AA730" i="56"/>
  <c r="AA731" i="56"/>
  <c r="AA732" i="56"/>
  <c r="AA733" i="56"/>
  <c r="AA734" i="56"/>
  <c r="AA735" i="56"/>
  <c r="AA736" i="56"/>
  <c r="AA737" i="56"/>
  <c r="AA738" i="56"/>
  <c r="AA739" i="56"/>
  <c r="AA740" i="56"/>
  <c r="AA741" i="56"/>
  <c r="AA742" i="56"/>
  <c r="AA743" i="56"/>
  <c r="AA744" i="56"/>
  <c r="AA745" i="56"/>
  <c r="AA746" i="56"/>
  <c r="AA747" i="56"/>
  <c r="AA748" i="56"/>
  <c r="AA749" i="56"/>
  <c r="AA750" i="56"/>
  <c r="AA751" i="56"/>
  <c r="AA1570" i="56"/>
  <c r="AA1571" i="56"/>
  <c r="AA1572" i="56"/>
  <c r="AA1573" i="56"/>
  <c r="AA1574" i="56"/>
  <c r="AA1575" i="56"/>
  <c r="AA1576" i="56"/>
  <c r="AA1577" i="56"/>
  <c r="AA1578" i="56"/>
  <c r="AA1579" i="56"/>
  <c r="AA1580" i="56"/>
  <c r="AA1581" i="56"/>
  <c r="AA1582" i="56"/>
  <c r="AA1583" i="56"/>
  <c r="AA1584" i="56"/>
  <c r="AA1585" i="56"/>
  <c r="AA1586" i="56"/>
  <c r="AA1587" i="56"/>
  <c r="AA1588" i="56"/>
  <c r="AA1589" i="56"/>
  <c r="AA1590" i="56"/>
  <c r="AA1591" i="56"/>
  <c r="AA1592" i="56"/>
  <c r="AA1593" i="56"/>
  <c r="AA1594" i="56"/>
  <c r="AA1595" i="56"/>
  <c r="AA1596" i="56"/>
  <c r="AA1597" i="56"/>
  <c r="AA1598" i="56"/>
  <c r="AA1599" i="56"/>
  <c r="AA1600" i="56"/>
  <c r="AA1601" i="56"/>
  <c r="AA1602" i="56"/>
  <c r="AA1603" i="56"/>
  <c r="AA1604" i="56"/>
  <c r="AA1605" i="56"/>
  <c r="AA1606" i="56"/>
  <c r="AA1607" i="56"/>
  <c r="AA1608" i="56"/>
  <c r="AA1609" i="56"/>
  <c r="AA1610" i="56"/>
  <c r="AA1611" i="56"/>
  <c r="AA1612" i="56"/>
  <c r="AA1613" i="56"/>
  <c r="AA1614" i="56"/>
  <c r="AA1615" i="56"/>
  <c r="AA1616" i="56"/>
  <c r="AA1617" i="56"/>
  <c r="AA1618" i="56"/>
  <c r="AA1619" i="56"/>
  <c r="AA1620" i="56"/>
  <c r="AA2880" i="56"/>
  <c r="AA2881" i="56"/>
  <c r="AA2882" i="56"/>
  <c r="AA2883" i="56"/>
  <c r="AA2884" i="56"/>
  <c r="AA1621" i="56"/>
  <c r="AA1622" i="56"/>
  <c r="AA683" i="56"/>
  <c r="AA1058" i="56"/>
  <c r="AA417" i="56"/>
  <c r="AA1521" i="56"/>
  <c r="AA684" i="56"/>
  <c r="AA976" i="56"/>
  <c r="AA1522" i="56"/>
  <c r="AA1523" i="56"/>
  <c r="AA350" i="56"/>
  <c r="AA351" i="56"/>
  <c r="AA1059" i="56"/>
  <c r="AA1060" i="56"/>
  <c r="AA1061" i="56"/>
  <c r="AA1723" i="56"/>
  <c r="AA685" i="56"/>
  <c r="AA352" i="56"/>
  <c r="AA1062" i="56"/>
  <c r="AA1063" i="56"/>
  <c r="AA686" i="56"/>
  <c r="AA1724" i="56"/>
  <c r="AA1524" i="56"/>
  <c r="AA1525" i="56"/>
  <c r="AA1526" i="56"/>
  <c r="AA1527" i="56"/>
  <c r="AA977" i="56"/>
  <c r="AA978" i="56"/>
  <c r="AA979" i="56"/>
  <c r="AA980" i="56"/>
  <c r="AA981" i="56"/>
  <c r="AA982" i="56"/>
  <c r="AA983" i="56"/>
  <c r="AA984" i="56"/>
  <c r="AA2885" i="56"/>
  <c r="AA2886" i="56"/>
  <c r="AA2887" i="56"/>
  <c r="AA2888" i="56"/>
  <c r="AA2889" i="56"/>
  <c r="AA24" i="56"/>
  <c r="AA25" i="56"/>
  <c r="AA26" i="56"/>
  <c r="AA1348" i="56"/>
  <c r="AA1349" i="56"/>
  <c r="AA1350" i="56"/>
  <c r="AA1351" i="56"/>
  <c r="AA1352" i="56"/>
  <c r="AA1353" i="56"/>
  <c r="AA1354" i="56"/>
  <c r="AA1355" i="56"/>
  <c r="AA1356" i="56"/>
  <c r="AA1357" i="56"/>
  <c r="AA1358" i="56"/>
  <c r="AA1064" i="56"/>
  <c r="AA1065" i="56"/>
  <c r="AA1066" i="56"/>
  <c r="AA1067" i="56"/>
  <c r="AA1068" i="56"/>
  <c r="AA687" i="56"/>
  <c r="AA27" i="56"/>
  <c r="AA353" i="56"/>
  <c r="AA418" i="56"/>
  <c r="AA512" i="56"/>
  <c r="AA354" i="56"/>
  <c r="AA1528" i="56"/>
  <c r="AA28" i="56"/>
  <c r="AA1623" i="56"/>
  <c r="AA1624" i="56"/>
  <c r="AA1625" i="56"/>
  <c r="AA482" i="56"/>
  <c r="AA1069" i="56"/>
  <c r="AA1070" i="56"/>
  <c r="AA1071" i="56"/>
  <c r="AA1072" i="56"/>
  <c r="AA1073" i="56"/>
  <c r="AA1074" i="56"/>
  <c r="AA1075" i="56"/>
  <c r="AA1076" i="56"/>
  <c r="AA2784" i="56"/>
  <c r="AA2785" i="56"/>
  <c r="AA2786" i="56"/>
  <c r="AA2787" i="56"/>
  <c r="AA2788" i="56"/>
  <c r="AA2789" i="56"/>
  <c r="AA2790" i="56"/>
  <c r="AA2791" i="56"/>
  <c r="AA2792" i="56"/>
  <c r="AA2793" i="56"/>
  <c r="AA1077" i="56"/>
  <c r="AA1078" i="56"/>
  <c r="AA2794" i="56"/>
  <c r="AA2795" i="56"/>
  <c r="AA1626" i="56"/>
  <c r="AA2796" i="56"/>
  <c r="AA2797" i="56"/>
  <c r="AA2798" i="56"/>
  <c r="AA2799" i="56"/>
  <c r="AA2800" i="56"/>
  <c r="AA2801" i="56"/>
  <c r="AA29" i="56"/>
  <c r="AA2802" i="56"/>
  <c r="AA2803" i="56"/>
  <c r="AA2804" i="56"/>
  <c r="AA2805" i="56"/>
  <c r="AA2806" i="56"/>
  <c r="AA2807" i="56"/>
  <c r="AA1079" i="56"/>
  <c r="AA1080" i="56"/>
  <c r="AA1081" i="56"/>
  <c r="AA1082" i="56"/>
  <c r="AA2808" i="56"/>
  <c r="AA2809" i="56"/>
  <c r="AA30" i="56"/>
  <c r="AA1083" i="56"/>
  <c r="AA2810" i="56"/>
  <c r="AA2811" i="56"/>
  <c r="AA1725" i="56"/>
  <c r="AA1084" i="56"/>
  <c r="AA1085" i="56"/>
  <c r="AA1086" i="56"/>
  <c r="AA288" i="56"/>
  <c r="AA1087" i="56"/>
  <c r="AA1088" i="56"/>
  <c r="AA1627" i="56"/>
  <c r="AA31" i="56"/>
  <c r="AA688" i="56"/>
  <c r="AA2890" i="56"/>
  <c r="AA1089" i="56"/>
  <c r="AA1090" i="56"/>
  <c r="AA32" i="56"/>
  <c r="AA985" i="56"/>
  <c r="AA212" i="56"/>
  <c r="AA2812" i="56"/>
  <c r="AA2813" i="56"/>
  <c r="AA2814" i="56"/>
  <c r="AA2815" i="56"/>
  <c r="AA986" i="56"/>
  <c r="AA155" i="56"/>
  <c r="AA1628" i="56"/>
  <c r="AA987" i="56"/>
  <c r="AA689" i="56"/>
  <c r="AA483" i="56"/>
  <c r="AA263" i="56"/>
  <c r="AA213" i="56"/>
  <c r="AA289" i="56"/>
  <c r="AA1726" i="56"/>
  <c r="AA879" i="56"/>
  <c r="AA264" i="56"/>
  <c r="AA265" i="56"/>
  <c r="AA266" i="56"/>
  <c r="AA484" i="56"/>
  <c r="AA214" i="56"/>
  <c r="AA215" i="56"/>
  <c r="AA1091" i="56"/>
  <c r="AA1092" i="56"/>
  <c r="AA1093" i="56"/>
  <c r="AA1094" i="56"/>
  <c r="AA988" i="56"/>
  <c r="AA690" i="56"/>
  <c r="AA1095" i="56"/>
  <c r="AA1096" i="56"/>
  <c r="AA1097" i="56"/>
  <c r="AA989" i="56"/>
  <c r="AA990" i="56"/>
  <c r="AA691" i="56"/>
  <c r="AA216" i="56"/>
  <c r="AA355" i="56"/>
  <c r="AA2816" i="56"/>
  <c r="AA2817" i="56"/>
  <c r="AA2818" i="56"/>
  <c r="AA2819" i="56"/>
  <c r="AA2820" i="56"/>
  <c r="AA2821" i="56"/>
  <c r="AA1098" i="56"/>
  <c r="AA1099" i="56"/>
  <c r="AA1100" i="56"/>
  <c r="AA1101" i="56"/>
  <c r="AA1102" i="56"/>
  <c r="AA1103" i="56"/>
  <c r="AA1104" i="56"/>
  <c r="AA1105" i="56"/>
  <c r="AA1106" i="56"/>
  <c r="AA1107" i="56"/>
  <c r="AA1108" i="56"/>
  <c r="AA1109" i="56"/>
  <c r="AA455" i="56"/>
  <c r="AA456" i="56"/>
  <c r="AA457" i="56"/>
  <c r="AA1110" i="56"/>
  <c r="AA1111" i="56"/>
  <c r="AA1112" i="56"/>
  <c r="AA1113" i="56"/>
  <c r="AA1114" i="56"/>
  <c r="AA1115" i="56"/>
  <c r="AA1116" i="56"/>
  <c r="AA991" i="56"/>
  <c r="AA1117" i="56"/>
  <c r="AA692" i="56"/>
  <c r="AA2822" i="56"/>
  <c r="AA2823" i="56"/>
  <c r="AA2824" i="56"/>
  <c r="AA2825" i="56"/>
  <c r="AA2826" i="56"/>
  <c r="AA2827" i="56"/>
  <c r="AA2828" i="56"/>
  <c r="AA880" i="56"/>
  <c r="AA881" i="56"/>
  <c r="AA1118" i="56"/>
  <c r="AA1119" i="56"/>
  <c r="AA1120" i="56"/>
  <c r="AA882" i="56"/>
  <c r="AA883" i="56"/>
  <c r="AA884" i="56"/>
  <c r="AA458" i="56"/>
  <c r="AA1359" i="56"/>
  <c r="AA1360" i="56"/>
  <c r="AA1361" i="56"/>
  <c r="AA1362" i="56"/>
  <c r="AA1363" i="56"/>
  <c r="AA1364" i="56"/>
  <c r="AA1365" i="56"/>
  <c r="AA1366" i="56"/>
  <c r="AA217" i="56"/>
  <c r="AA218" i="56"/>
  <c r="AA290" i="56"/>
  <c r="AA459" i="56"/>
  <c r="AA1367" i="56"/>
  <c r="AA1368" i="56"/>
  <c r="AA1369" i="56"/>
  <c r="AA1370" i="56"/>
  <c r="AA356" i="56"/>
  <c r="AA1371" i="56"/>
  <c r="AA1372" i="56"/>
  <c r="AA1373" i="56"/>
  <c r="AA1374" i="56"/>
  <c r="AA1375" i="56"/>
  <c r="AA1376" i="56"/>
  <c r="AA1377" i="56"/>
  <c r="AA1378" i="56"/>
  <c r="AA1629" i="56"/>
  <c r="AA2891" i="56"/>
  <c r="AA33" i="56"/>
  <c r="AA1379" i="56"/>
  <c r="AA1380" i="56"/>
  <c r="AA1381" i="56"/>
  <c r="AA1382" i="56"/>
  <c r="AA1383" i="56"/>
  <c r="AA1384" i="56"/>
  <c r="AA1385" i="56"/>
  <c r="AA764" i="56"/>
  <c r="AA460" i="56"/>
  <c r="AA513" i="56"/>
  <c r="AA1386" i="56"/>
  <c r="AA1387" i="56"/>
  <c r="AA1388" i="56"/>
  <c r="AA1389" i="56"/>
  <c r="AA1390" i="56"/>
  <c r="AA1391" i="56"/>
  <c r="AA1392" i="56"/>
  <c r="AA1393" i="56"/>
  <c r="AA1394" i="56"/>
  <c r="AA1395" i="56"/>
  <c r="AA1396" i="56"/>
  <c r="AA219" i="56"/>
  <c r="AA1121" i="56"/>
  <c r="AA1122" i="56"/>
  <c r="AA220" i="56"/>
  <c r="AA461" i="56"/>
  <c r="AA992" i="56"/>
  <c r="AA993" i="56"/>
  <c r="AA1123" i="56"/>
  <c r="AA1124" i="56"/>
  <c r="AA994" i="56"/>
  <c r="AA1125" i="56"/>
  <c r="AA995" i="56"/>
  <c r="AA221" i="56"/>
  <c r="AA291" i="56"/>
  <c r="AA996" i="56"/>
  <c r="AA2892" i="56"/>
  <c r="AA2893" i="56"/>
  <c r="AA292" i="56"/>
  <c r="AA997" i="56"/>
  <c r="AA998" i="56"/>
  <c r="AA2894" i="56"/>
  <c r="AA1630" i="56"/>
  <c r="AA419" i="56"/>
  <c r="AA1631" i="56"/>
  <c r="AA999" i="56"/>
  <c r="AA1632" i="56"/>
  <c r="AA34" i="56"/>
  <c r="AA35" i="56"/>
  <c r="AA1397" i="56"/>
  <c r="AA693" i="56"/>
  <c r="AA694" i="56"/>
  <c r="AA36" i="56"/>
  <c r="AA293" i="56"/>
  <c r="AA1633" i="56"/>
  <c r="AA514" i="56"/>
  <c r="AA1398" i="56"/>
  <c r="AA357" i="56"/>
  <c r="AA37" i="56"/>
  <c r="AA38" i="56"/>
  <c r="AA39" i="56"/>
  <c r="AA40" i="56"/>
  <c r="AA752" i="56"/>
  <c r="AA515" i="56"/>
  <c r="AA1399" i="56"/>
  <c r="AA1400" i="56"/>
  <c r="AA1401" i="56"/>
  <c r="AA1402" i="56"/>
  <c r="AA1403" i="56"/>
  <c r="AA1404" i="56"/>
  <c r="AA1405" i="56"/>
  <c r="AA1406" i="56"/>
  <c r="AA1407" i="56"/>
  <c r="AA1408" i="56"/>
  <c r="AA1409" i="56"/>
  <c r="AA1410" i="56"/>
  <c r="AA1411" i="56"/>
  <c r="AA1412" i="56"/>
  <c r="AA41" i="56"/>
  <c r="AA42" i="56"/>
  <c r="AA43" i="56"/>
  <c r="AA44" i="56"/>
  <c r="AA267" i="56"/>
  <c r="AA294" i="56"/>
  <c r="AA885" i="56"/>
  <c r="AA2895" i="56"/>
  <c r="AA485" i="56"/>
  <c r="AA1743" i="56"/>
  <c r="AA1126" i="56"/>
  <c r="AA1634" i="56"/>
  <c r="AA1413" i="56"/>
  <c r="AA1414" i="56"/>
  <c r="AA1415" i="56"/>
  <c r="AA1416" i="56"/>
  <c r="AA1417" i="56"/>
  <c r="AA420" i="56"/>
  <c r="AA886" i="56"/>
  <c r="AA1127" i="56"/>
  <c r="AA1529" i="56"/>
  <c r="AA2896" i="56"/>
  <c r="AA1744" i="56"/>
  <c r="AA222" i="56"/>
  <c r="AA45" i="56"/>
  <c r="AA46" i="56"/>
  <c r="AA223" i="56"/>
  <c r="AA2897" i="56"/>
  <c r="AA1000" i="56"/>
  <c r="AA1745" i="56"/>
  <c r="AA1128" i="56"/>
  <c r="AA1001" i="56"/>
  <c r="AA1002" i="56"/>
  <c r="AA1003" i="56"/>
  <c r="AA224" i="56"/>
  <c r="AA225" i="56"/>
  <c r="AA226" i="56"/>
  <c r="AA227" i="56"/>
  <c r="AA1418" i="56"/>
  <c r="AA1419" i="56"/>
  <c r="AA602" i="56"/>
  <c r="AA603" i="56"/>
  <c r="AA604" i="56"/>
  <c r="AA605" i="56"/>
  <c r="AA606" i="56"/>
  <c r="AA516" i="56"/>
  <c r="AA517" i="56"/>
  <c r="AA1004" i="56"/>
  <c r="AA1005" i="56"/>
  <c r="AA2829" i="56"/>
  <c r="AA2830" i="56"/>
  <c r="AA358" i="56"/>
  <c r="AA359" i="56"/>
  <c r="AA1006" i="56"/>
  <c r="AA1635" i="56"/>
  <c r="AA1636" i="56"/>
  <c r="AA1637" i="56"/>
  <c r="AA1638" i="56"/>
  <c r="AA1639" i="56"/>
  <c r="AA1640" i="56"/>
  <c r="AA1641" i="56"/>
  <c r="AA1642" i="56"/>
  <c r="AA1643" i="56"/>
  <c r="AA1644" i="56"/>
  <c r="AA1645" i="56"/>
  <c r="AA1646" i="56"/>
  <c r="AA1647" i="56"/>
  <c r="AA1530" i="56"/>
  <c r="AA1531" i="56"/>
  <c r="AA1532" i="56"/>
  <c r="AA1533" i="56"/>
  <c r="AA1534" i="56"/>
  <c r="AA1535" i="56"/>
  <c r="AA1536" i="56"/>
  <c r="AA1537" i="56"/>
  <c r="AA1648" i="56"/>
  <c r="AA1649" i="56"/>
  <c r="AA1650" i="56"/>
  <c r="AA1651" i="56"/>
  <c r="AA1652" i="56"/>
  <c r="AA1653" i="56"/>
  <c r="AA1007" i="56"/>
  <c r="AA1008" i="56"/>
  <c r="AA1009" i="56"/>
  <c r="AA2898" i="56"/>
  <c r="AA2899" i="56"/>
  <c r="AA2900" i="56"/>
  <c r="AA2901" i="56"/>
  <c r="AA1538" i="56"/>
  <c r="AA1539" i="56"/>
  <c r="AA1540" i="56"/>
  <c r="AA1541" i="56"/>
  <c r="AA228" i="56"/>
  <c r="AA229" i="56"/>
  <c r="AA230" i="56"/>
  <c r="AA231" i="56"/>
  <c r="AA753" i="56"/>
  <c r="AA268" i="56"/>
  <c r="AA1010" i="56"/>
  <c r="AA1011" i="56"/>
  <c r="AA1654" i="56"/>
  <c r="AA1655" i="56"/>
  <c r="AA1656" i="56"/>
  <c r="AA1657" i="56"/>
  <c r="AA47" i="56"/>
  <c r="AA48" i="56"/>
  <c r="AA1746" i="56"/>
  <c r="AA49" i="56"/>
  <c r="AA1420" i="56"/>
  <c r="AA1421" i="56"/>
  <c r="AA1422" i="56"/>
  <c r="AA1423" i="56"/>
  <c r="AA1424" i="56"/>
  <c r="AA1425" i="56"/>
  <c r="AA1426" i="56"/>
  <c r="AA887" i="56"/>
  <c r="AA888" i="56"/>
  <c r="AA1129" i="56"/>
  <c r="AA1130" i="56"/>
  <c r="AA695" i="56"/>
  <c r="AA1727" i="56"/>
  <c r="AA1427" i="56"/>
  <c r="AA1428" i="56"/>
  <c r="AA1429" i="56"/>
  <c r="AA1430" i="56"/>
  <c r="AA1431" i="56"/>
  <c r="AA1432" i="56"/>
  <c r="AA1433" i="56"/>
  <c r="AA1434" i="56"/>
  <c r="AA889" i="56"/>
  <c r="AA890" i="56"/>
  <c r="AA891" i="56"/>
  <c r="AA892" i="56"/>
  <c r="AA1435" i="56"/>
  <c r="AA1436" i="56"/>
  <c r="AA1437" i="56"/>
  <c r="AA2902" i="56"/>
  <c r="AA462" i="56"/>
  <c r="AA1747" i="56"/>
  <c r="AA1438" i="56"/>
  <c r="AA1439" i="56"/>
  <c r="AA1440" i="56"/>
  <c r="AA1441" i="56"/>
  <c r="AA1442" i="56"/>
  <c r="AA1443" i="56"/>
  <c r="AA1444" i="56"/>
  <c r="AA1445" i="56"/>
  <c r="AA1446" i="56"/>
  <c r="AA1447" i="56"/>
  <c r="AA1448" i="56"/>
  <c r="AA1449" i="56"/>
  <c r="AA1131" i="56"/>
  <c r="AA1012" i="56"/>
  <c r="AA1132" i="56"/>
  <c r="AA1133" i="56"/>
  <c r="AA1134" i="56"/>
  <c r="AA1748" i="56"/>
  <c r="AA360" i="56"/>
  <c r="AA1749" i="56"/>
  <c r="AA1750" i="56"/>
  <c r="AA1450" i="56"/>
  <c r="AA1658" i="56"/>
  <c r="AA361" i="56"/>
  <c r="AA1728" i="56"/>
  <c r="AA1135" i="56"/>
  <c r="AA1136" i="56"/>
  <c r="AA1137" i="56"/>
  <c r="AA1751" i="56"/>
  <c r="AA50" i="56"/>
  <c r="AA1451" i="56"/>
  <c r="AA1452" i="56"/>
  <c r="AA1542" i="56"/>
  <c r="AA2903" i="56"/>
  <c r="AA1752" i="56"/>
  <c r="AA1138" i="56"/>
  <c r="AA51" i="56"/>
  <c r="AA52" i="56"/>
  <c r="AA1453" i="56"/>
  <c r="AA1454" i="56"/>
  <c r="AA1455" i="56"/>
  <c r="AA156" i="56"/>
  <c r="AA1139" i="56"/>
  <c r="AA1753" i="56"/>
  <c r="AA893" i="56"/>
  <c r="AA1754" i="56"/>
  <c r="AA53" i="56"/>
  <c r="AA1659" i="56"/>
  <c r="AA1660" i="56"/>
  <c r="AA1140" i="56"/>
  <c r="AA463" i="56"/>
  <c r="AA1013" i="56"/>
  <c r="AA362" i="56"/>
  <c r="AA1755" i="56"/>
  <c r="AA295" i="56"/>
  <c r="AA1661" i="56"/>
  <c r="AA1756" i="56"/>
  <c r="AA1729" i="56"/>
  <c r="AA54" i="56"/>
  <c r="AA55" i="56"/>
  <c r="AA56" i="56"/>
  <c r="AA57" i="56"/>
  <c r="AA58" i="56"/>
  <c r="AA2904" i="56"/>
  <c r="AA2905" i="56"/>
  <c r="AA1757" i="56"/>
  <c r="AA157" i="56"/>
  <c r="AA1014" i="56"/>
  <c r="AA1015" i="56"/>
  <c r="AA1543" i="56"/>
  <c r="AA363" i="56"/>
  <c r="AA364" i="56"/>
  <c r="AA1662" i="56"/>
  <c r="AA1663" i="56"/>
  <c r="AA1456" i="56"/>
  <c r="AA1457" i="56"/>
  <c r="AA837" i="56"/>
  <c r="AA1458" i="56"/>
  <c r="AA1459" i="56"/>
  <c r="AA1460" i="56"/>
  <c r="AA1461" i="56"/>
  <c r="AA1462" i="56"/>
  <c r="AA1463" i="56"/>
  <c r="AA1464" i="56"/>
  <c r="AA1465" i="56"/>
  <c r="AA1466" i="56"/>
  <c r="AA1467" i="56"/>
  <c r="AA1468" i="56"/>
  <c r="AA1469" i="56"/>
  <c r="AA1470" i="56"/>
  <c r="AA1471" i="56"/>
  <c r="AA1472" i="56"/>
  <c r="AA1473" i="56"/>
  <c r="AA1474" i="56"/>
  <c r="AA838" i="56"/>
  <c r="AA59" i="56"/>
  <c r="AA60" i="56"/>
  <c r="AA61" i="56"/>
  <c r="AA62" i="56"/>
  <c r="AA1016" i="56"/>
  <c r="AA894" i="56"/>
  <c r="AA895" i="56"/>
  <c r="AA896" i="56"/>
  <c r="AA897" i="56"/>
  <c r="AA898" i="56"/>
  <c r="AA1730" i="56"/>
  <c r="AA1731" i="56"/>
  <c r="AA1141" i="56"/>
  <c r="AA1142" i="56"/>
  <c r="AA1143" i="56"/>
  <c r="AA839" i="56"/>
  <c r="AA1758" i="56"/>
  <c r="AA1759" i="56"/>
  <c r="AA696" i="56"/>
  <c r="AA1475" i="56"/>
  <c r="AA1476" i="56"/>
  <c r="AA1477" i="56"/>
  <c r="AA1478" i="56"/>
  <c r="AA1479" i="56"/>
  <c r="AA632" i="56"/>
  <c r="AA899" i="56"/>
  <c r="AA900" i="56"/>
  <c r="AA901" i="56"/>
  <c r="AA902" i="56"/>
  <c r="AA1144" i="56"/>
  <c r="AA1145" i="56"/>
  <c r="AA1146" i="56"/>
  <c r="AA1147" i="56"/>
  <c r="AA1148" i="56"/>
  <c r="AA1149" i="56"/>
  <c r="AA754" i="56"/>
  <c r="AA755" i="56"/>
  <c r="AA756" i="56"/>
  <c r="AA757" i="56"/>
  <c r="AA758" i="56"/>
  <c r="AA1150" i="56"/>
  <c r="AA1151" i="56"/>
  <c r="AA1152" i="56"/>
  <c r="AA1664" i="56"/>
  <c r="AA1760" i="56"/>
  <c r="AA1761" i="56"/>
  <c r="AA1762" i="56"/>
  <c r="AA1763" i="56"/>
  <c r="AA840" i="56"/>
  <c r="AA1017" i="56"/>
  <c r="AA1764" i="56"/>
  <c r="AA903" i="56"/>
  <c r="AA904" i="56"/>
  <c r="AA905" i="56"/>
  <c r="AA1765" i="56"/>
  <c r="AA63" i="56"/>
  <c r="AA518" i="56"/>
  <c r="AA1766" i="56"/>
  <c r="AA841" i="56"/>
  <c r="AA1153" i="56"/>
  <c r="AA1154" i="56"/>
  <c r="AA1767" i="56"/>
  <c r="AA1768" i="56"/>
  <c r="AA269" i="56"/>
  <c r="AA232" i="56"/>
  <c r="AA233" i="56"/>
  <c r="AA1769" i="56"/>
  <c r="AA1770" i="56"/>
  <c r="AA633" i="56"/>
  <c r="AA158" i="56"/>
  <c r="AA1018" i="56"/>
  <c r="AA1771" i="56"/>
  <c r="AA1772" i="56"/>
  <c r="AA1773" i="56"/>
  <c r="AA1774" i="56"/>
  <c r="AA1775" i="56"/>
  <c r="AA1776" i="56"/>
  <c r="AA1777" i="56"/>
  <c r="AA1778" i="56"/>
  <c r="AA1779" i="56"/>
  <c r="AA1780" i="56"/>
  <c r="AA519" i="56"/>
  <c r="AA520" i="56"/>
  <c r="AA521" i="56"/>
  <c r="AA522" i="56"/>
  <c r="AA523" i="56"/>
  <c r="AA64" i="56"/>
  <c r="AA65" i="56"/>
  <c r="AA2906" i="56"/>
  <c r="AA1019" i="56"/>
  <c r="AA1020" i="56"/>
  <c r="AA486" i="56"/>
  <c r="AA842" i="56"/>
  <c r="AA843" i="56"/>
  <c r="AA844" i="56"/>
  <c r="AA845" i="56"/>
  <c r="AA906" i="56"/>
  <c r="AA1155" i="56"/>
  <c r="AA365" i="56"/>
  <c r="AA366" i="56"/>
  <c r="AA1781" i="56"/>
  <c r="AA1782" i="56"/>
  <c r="AA1783" i="56"/>
  <c r="AA1784" i="56"/>
  <c r="AA1785" i="56"/>
  <c r="AA1786" i="56"/>
  <c r="AA1787" i="56"/>
  <c r="AA1788" i="56"/>
  <c r="AA270" i="56"/>
  <c r="AA846" i="56"/>
  <c r="AA907" i="56"/>
  <c r="AA908" i="56"/>
  <c r="AA1789" i="56"/>
  <c r="AA487" i="56"/>
  <c r="AA296" i="56"/>
  <c r="AA1156" i="56"/>
  <c r="AA1157" i="56"/>
  <c r="AA1158" i="56"/>
  <c r="AA1790" i="56"/>
  <c r="AA1791" i="56"/>
  <c r="AA1792" i="56"/>
  <c r="AA1793" i="56"/>
  <c r="AA909" i="56"/>
  <c r="AA1794" i="56"/>
  <c r="AA1795" i="56"/>
  <c r="AA1796" i="56"/>
  <c r="AA1797" i="56"/>
  <c r="AA1798" i="56"/>
  <c r="AA1799" i="56"/>
  <c r="AA1800" i="56"/>
  <c r="AA1801" i="56"/>
  <c r="AA1802" i="56"/>
  <c r="AA1803" i="56"/>
  <c r="AA1804" i="56"/>
  <c r="AA1805" i="56"/>
  <c r="AA1806" i="56"/>
  <c r="AA1807" i="56"/>
  <c r="AA1808" i="56"/>
  <c r="AA1809" i="56"/>
  <c r="AA1810" i="56"/>
  <c r="AA524" i="56"/>
  <c r="AA525" i="56"/>
  <c r="AA1811" i="56"/>
  <c r="AA910" i="56"/>
  <c r="AA1812" i="56"/>
  <c r="AA1813" i="56"/>
  <c r="AA1814" i="56"/>
  <c r="AA1815" i="56"/>
  <c r="AA1816" i="56"/>
  <c r="AA1817" i="56"/>
  <c r="AA1818" i="56"/>
  <c r="AA1819" i="56"/>
  <c r="AA1820" i="56"/>
  <c r="AA1821" i="56"/>
  <c r="AA1822" i="56"/>
  <c r="AA1823" i="56"/>
  <c r="AA1159" i="56"/>
  <c r="AA1160" i="56"/>
  <c r="AA1161" i="56"/>
  <c r="AA1162" i="56"/>
  <c r="AA1163" i="56"/>
  <c r="AA1164" i="56"/>
  <c r="AA1824" i="56"/>
  <c r="AA526" i="56"/>
  <c r="AA159" i="56"/>
  <c r="AA1825" i="56"/>
  <c r="AA1826" i="56"/>
  <c r="AA1827" i="56"/>
  <c r="AA1828" i="56"/>
  <c r="AA1829" i="56"/>
  <c r="AA1830" i="56"/>
  <c r="AA1831" i="56"/>
  <c r="AA1832" i="56"/>
  <c r="AA1833" i="56"/>
  <c r="AA1834" i="56"/>
  <c r="AA1835" i="56"/>
  <c r="AA1836" i="56"/>
  <c r="AA1837" i="56"/>
  <c r="AA1838" i="56"/>
  <c r="AA1839" i="56"/>
  <c r="AA1840" i="56"/>
  <c r="AA1841" i="56"/>
  <c r="AA1842" i="56"/>
  <c r="AA1843" i="56"/>
  <c r="AA1844" i="56"/>
  <c r="AA1845" i="56"/>
  <c r="AA1846" i="56"/>
  <c r="AA1847" i="56"/>
  <c r="AA1848" i="56"/>
  <c r="AA1849" i="56"/>
  <c r="AA1850" i="56"/>
  <c r="AA1851" i="56"/>
  <c r="AA1852" i="56"/>
  <c r="AA1853" i="56"/>
  <c r="AA1854" i="56"/>
  <c r="AA1855" i="56"/>
  <c r="AA1856" i="56"/>
  <c r="AA1857" i="56"/>
  <c r="AA1858" i="56"/>
  <c r="AA1859" i="56"/>
  <c r="AA1860" i="56"/>
  <c r="AA1861" i="56"/>
  <c r="AA1862" i="56"/>
  <c r="AA1863" i="56"/>
  <c r="AA1864" i="56"/>
  <c r="AA1865" i="56"/>
  <c r="AA1866" i="56"/>
  <c r="AA1867" i="56"/>
  <c r="AA1868" i="56"/>
  <c r="AA1869" i="56"/>
  <c r="AA1870" i="56"/>
  <c r="AA1871" i="56"/>
  <c r="AA1872" i="56"/>
  <c r="AA1873" i="56"/>
  <c r="AA1874" i="56"/>
  <c r="AA1875" i="56"/>
  <c r="AA1876" i="56"/>
  <c r="AA1877" i="56"/>
  <c r="AA1165" i="56"/>
  <c r="AA1544" i="56"/>
  <c r="AA1021" i="56"/>
  <c r="AA367" i="56"/>
  <c r="AA1878" i="56"/>
  <c r="AA1879" i="56"/>
  <c r="AA1880" i="56"/>
  <c r="AA1881" i="56"/>
  <c r="AA1882" i="56"/>
  <c r="AA527" i="56"/>
  <c r="AA528" i="56"/>
  <c r="AA1883" i="56"/>
  <c r="AA1884" i="56"/>
  <c r="AA1885" i="56"/>
  <c r="AA1886" i="56"/>
  <c r="AA1887" i="56"/>
  <c r="AA1888" i="56"/>
  <c r="AA1889" i="56"/>
  <c r="AA464" i="56"/>
  <c r="AA66" i="56"/>
  <c r="AA488" i="56"/>
  <c r="AA529" i="56"/>
  <c r="AA297" i="56"/>
  <c r="AA298" i="56"/>
  <c r="AA911" i="56"/>
  <c r="AA912" i="56"/>
  <c r="AA913" i="56"/>
  <c r="AA421" i="56"/>
  <c r="AA1890" i="56"/>
  <c r="AA1891" i="56"/>
  <c r="AA1892" i="56"/>
  <c r="AA1893" i="56"/>
  <c r="AA1894" i="56"/>
  <c r="AA1895" i="56"/>
  <c r="AA67" i="56"/>
  <c r="AA530" i="56"/>
  <c r="AA1896" i="56"/>
  <c r="AA1897" i="56"/>
  <c r="AA1898" i="56"/>
  <c r="AA1899" i="56"/>
  <c r="AA1900" i="56"/>
  <c r="AA1665" i="56"/>
  <c r="AA1901" i="56"/>
  <c r="AA1902" i="56"/>
  <c r="AA1903" i="56"/>
  <c r="AA1904" i="56"/>
  <c r="AA1905" i="56"/>
  <c r="AA1906" i="56"/>
  <c r="AA1907" i="56"/>
  <c r="AA1908" i="56"/>
  <c r="AA1909" i="56"/>
  <c r="AA1910" i="56"/>
  <c r="AA1911" i="56"/>
  <c r="AA1912" i="56"/>
  <c r="AA1913" i="56"/>
  <c r="AA1914" i="56"/>
  <c r="AA1915" i="56"/>
  <c r="AA1916" i="56"/>
  <c r="AA1917" i="56"/>
  <c r="AA1918" i="56"/>
  <c r="AA1919" i="56"/>
  <c r="AA1920" i="56"/>
  <c r="AA1921" i="56"/>
  <c r="AA1922" i="56"/>
  <c r="AA1923" i="56"/>
  <c r="AA1924" i="56"/>
  <c r="AA1925" i="56"/>
  <c r="AA1926" i="56"/>
  <c r="AA1927" i="56"/>
  <c r="AA1928" i="56"/>
  <c r="AA1929" i="56"/>
  <c r="AA1930" i="56"/>
  <c r="AA1931" i="56"/>
  <c r="AA1932" i="56"/>
  <c r="AA1933" i="56"/>
  <c r="AA1934" i="56"/>
  <c r="AA1935" i="56"/>
  <c r="AA1936" i="56"/>
  <c r="AA1937" i="56"/>
  <c r="AA1938" i="56"/>
  <c r="AA1939" i="56"/>
  <c r="AA1940" i="56"/>
  <c r="AA1941" i="56"/>
  <c r="AA1942" i="56"/>
  <c r="AA1943" i="56"/>
  <c r="AA1944" i="56"/>
  <c r="AA1945" i="56"/>
  <c r="AA1946" i="56"/>
  <c r="AA1947" i="56"/>
  <c r="AA1948" i="56"/>
  <c r="AA1949" i="56"/>
  <c r="AA1950" i="56"/>
  <c r="AA1951" i="56"/>
  <c r="AA1952" i="56"/>
  <c r="AA1953" i="56"/>
  <c r="AA1954" i="56"/>
  <c r="AA1955" i="56"/>
  <c r="AA1956" i="56"/>
  <c r="AA1957" i="56"/>
  <c r="AA1958" i="56"/>
  <c r="AA1959" i="56"/>
  <c r="AA1960" i="56"/>
  <c r="AA1961" i="56"/>
  <c r="AA1962" i="56"/>
  <c r="AA1963" i="56"/>
  <c r="AA1964" i="56"/>
  <c r="AA1965" i="56"/>
  <c r="AA1966" i="56"/>
  <c r="AA1967" i="56"/>
  <c r="AA1968" i="56"/>
  <c r="AA1969" i="56"/>
  <c r="AA1970" i="56"/>
  <c r="AA1971" i="56"/>
  <c r="AA1972" i="56"/>
  <c r="AA1973" i="56"/>
  <c r="AA1974" i="56"/>
  <c r="AA1975" i="56"/>
  <c r="AA1976" i="56"/>
  <c r="AA1977" i="56"/>
  <c r="AA847" i="56"/>
  <c r="AA766" i="56"/>
  <c r="AA1978" i="56"/>
  <c r="AA1979" i="56"/>
  <c r="AA1980" i="56"/>
  <c r="AA1981" i="56"/>
  <c r="AA1982" i="56"/>
  <c r="AA1983" i="56"/>
  <c r="AA1984" i="56"/>
  <c r="AA1985" i="56"/>
  <c r="AA1986" i="56"/>
  <c r="AA1987" i="56"/>
  <c r="AA1988" i="56"/>
  <c r="AA1989" i="56"/>
  <c r="AA234" i="56"/>
  <c r="AA465" i="56"/>
  <c r="AA531" i="56"/>
  <c r="AA68" i="56"/>
  <c r="AA69" i="56"/>
  <c r="AA70" i="56"/>
  <c r="AA71" i="56"/>
  <c r="AA235" i="56"/>
  <c r="AA1990" i="56"/>
  <c r="AA1991" i="56"/>
  <c r="AA1992" i="56"/>
  <c r="AA1993" i="56"/>
  <c r="AA1994" i="56"/>
  <c r="AA1995" i="56"/>
  <c r="AA767" i="56"/>
  <c r="AA768" i="56"/>
  <c r="AA1545" i="56"/>
  <c r="AA1546" i="56"/>
  <c r="AA958" i="56"/>
  <c r="AA959" i="56"/>
  <c r="AA72" i="56"/>
  <c r="AA73" i="56"/>
  <c r="AA74" i="56"/>
  <c r="AA75" i="56"/>
  <c r="AA76" i="56"/>
  <c r="AA77" i="56"/>
  <c r="AA966" i="56"/>
  <c r="AA914" i="56"/>
  <c r="AA915" i="56"/>
  <c r="AA299" i="56"/>
  <c r="AA2907" i="56"/>
  <c r="AA422" i="56"/>
  <c r="AA532" i="56"/>
  <c r="AA533" i="56"/>
  <c r="AA534" i="56"/>
  <c r="AA535" i="56"/>
  <c r="AA848" i="56"/>
  <c r="AA849" i="56"/>
  <c r="AA850" i="56"/>
  <c r="AA851" i="56"/>
  <c r="AA852" i="56"/>
  <c r="AA853" i="56"/>
  <c r="AA854" i="56"/>
  <c r="AA855" i="56"/>
  <c r="AA769" i="56"/>
  <c r="AA770" i="56"/>
  <c r="AA771" i="56"/>
  <c r="AA772" i="56"/>
  <c r="AA773" i="56"/>
  <c r="AA774" i="56"/>
  <c r="AA775" i="56"/>
  <c r="AA776" i="56"/>
  <c r="AA777" i="56"/>
  <c r="AA778" i="56"/>
  <c r="AA779" i="56"/>
  <c r="AA780" i="56"/>
  <c r="AA781" i="56"/>
  <c r="AA782" i="56"/>
  <c r="AA783" i="56"/>
  <c r="AA784" i="56"/>
  <c r="AA785" i="56"/>
  <c r="AA786" i="56"/>
  <c r="AA787" i="56"/>
  <c r="AA788" i="56"/>
  <c r="AA789" i="56"/>
  <c r="AA790" i="56"/>
  <c r="AA791" i="56"/>
  <c r="AA792" i="56"/>
  <c r="AA160" i="56"/>
  <c r="AA916" i="56"/>
  <c r="AA917" i="56"/>
  <c r="AA918" i="56"/>
  <c r="AA1547" i="56"/>
  <c r="AA368" i="56"/>
  <c r="AA369" i="56"/>
  <c r="AA1996" i="56"/>
  <c r="AA1997" i="56"/>
  <c r="AA1998" i="56"/>
  <c r="AA1999" i="56"/>
  <c r="AA2000" i="56"/>
  <c r="AA2001" i="56"/>
  <c r="AA2002" i="56"/>
  <c r="AA2003" i="56"/>
  <c r="AA2004" i="56"/>
  <c r="AA2005" i="56"/>
  <c r="AA2006" i="56"/>
  <c r="AA2007" i="56"/>
  <c r="AA536" i="56"/>
  <c r="AA78" i="56"/>
  <c r="AA1166" i="56"/>
  <c r="AA300" i="56"/>
  <c r="AA1167" i="56"/>
  <c r="AA1168" i="56"/>
  <c r="AA1169" i="56"/>
  <c r="AA370" i="56"/>
  <c r="AA371" i="56"/>
  <c r="AA2008" i="56"/>
  <c r="AA2009" i="56"/>
  <c r="AA2010" i="56"/>
  <c r="AA2011" i="56"/>
  <c r="AA2012" i="56"/>
  <c r="AA2013" i="56"/>
  <c r="AA2014" i="56"/>
  <c r="AA2015" i="56"/>
  <c r="AA2016" i="56"/>
  <c r="AA2017" i="56"/>
  <c r="AA2018" i="56"/>
  <c r="AA2019" i="56"/>
  <c r="AA466" i="56"/>
  <c r="AA423" i="56"/>
  <c r="AA79" i="56"/>
  <c r="AA80" i="56"/>
  <c r="AA81" i="56"/>
  <c r="AA2020" i="56"/>
  <c r="AA161" i="56"/>
  <c r="AA162" i="56"/>
  <c r="AA1666" i="56"/>
  <c r="AA1667" i="56"/>
  <c r="AA1170" i="56"/>
  <c r="AA1171" i="56"/>
  <c r="AA1172" i="56"/>
  <c r="AA1548" i="56"/>
  <c r="AA372" i="56"/>
  <c r="AA373" i="56"/>
  <c r="AA374" i="56"/>
  <c r="AA697" i="56"/>
  <c r="AA1668" i="56"/>
  <c r="AA2021" i="56"/>
  <c r="AA2022" i="56"/>
  <c r="AA2023" i="56"/>
  <c r="AA2024" i="56"/>
  <c r="AA2025" i="56"/>
  <c r="AA2026" i="56"/>
  <c r="AA2027" i="56"/>
  <c r="AA2028" i="56"/>
  <c r="AA2029" i="56"/>
  <c r="AA82" i="56"/>
  <c r="AA424" i="56"/>
  <c r="AA2030" i="56"/>
  <c r="AA2031" i="56"/>
  <c r="AA1669" i="56"/>
  <c r="AA1670" i="56"/>
  <c r="AA1671" i="56"/>
  <c r="AA2032" i="56"/>
  <c r="AA2033" i="56"/>
  <c r="AA2034" i="56"/>
  <c r="AA2035" i="56"/>
  <c r="AA2036" i="56"/>
  <c r="AA2037" i="56"/>
  <c r="AA2038" i="56"/>
  <c r="AA2039" i="56"/>
  <c r="AA2040" i="56"/>
  <c r="AA2041" i="56"/>
  <c r="AA2042" i="56"/>
  <c r="AA2043" i="56"/>
  <c r="AA2044" i="56"/>
  <c r="AA2045" i="56"/>
  <c r="AA2046" i="56"/>
  <c r="AA2047" i="56"/>
  <c r="AA2048" i="56"/>
  <c r="AA2049" i="56"/>
  <c r="AA2050" i="56"/>
  <c r="AA2051" i="56"/>
  <c r="AA2052" i="56"/>
  <c r="AA2053" i="56"/>
  <c r="AA2054" i="56"/>
  <c r="AA2055" i="56"/>
  <c r="AA2056" i="56"/>
  <c r="AA2057" i="56"/>
  <c r="AA2058" i="56"/>
  <c r="AA2059" i="56"/>
  <c r="AA2060" i="56"/>
  <c r="AA2061" i="56"/>
  <c r="AA2062" i="56"/>
  <c r="AA2063" i="56"/>
  <c r="AA2064" i="56"/>
  <c r="AA2065" i="56"/>
  <c r="AA2066" i="56"/>
  <c r="AA2067" i="56"/>
  <c r="AA2068" i="56"/>
  <c r="AA2069" i="56"/>
  <c r="AA2070" i="56"/>
  <c r="AA2071" i="56"/>
  <c r="AA2072" i="56"/>
  <c r="AA2073" i="56"/>
  <c r="AA2074" i="56"/>
  <c r="AA2075" i="56"/>
  <c r="AA2076" i="56"/>
  <c r="AA2077" i="56"/>
  <c r="AA2078" i="56"/>
  <c r="AA2079" i="56"/>
  <c r="AA2080" i="56"/>
  <c r="AA2081" i="56"/>
  <c r="AA2082" i="56"/>
  <c r="AA2083" i="56"/>
  <c r="AA2084" i="56"/>
  <c r="AA2085" i="56"/>
  <c r="AA2086" i="56"/>
  <c r="AA2087" i="56"/>
  <c r="AA2088" i="56"/>
  <c r="AA2089" i="56"/>
  <c r="AA2090" i="56"/>
  <c r="AA2091" i="56"/>
  <c r="AA2092" i="56"/>
  <c r="AA2093" i="56"/>
  <c r="AA2094" i="56"/>
  <c r="AA2095" i="56"/>
  <c r="AA2096" i="56"/>
  <c r="AA2097" i="56"/>
  <c r="AA2098" i="56"/>
  <c r="AA2099" i="56"/>
  <c r="AA2100" i="56"/>
  <c r="AA2101" i="56"/>
  <c r="AA425" i="56"/>
  <c r="AA537" i="56"/>
  <c r="AA163" i="56"/>
  <c r="AA919" i="56"/>
  <c r="AA920" i="56"/>
  <c r="AA921" i="56"/>
  <c r="AA922" i="56"/>
  <c r="AA1549" i="56"/>
  <c r="AA375" i="56"/>
  <c r="AA2102" i="56"/>
  <c r="AA2103" i="56"/>
  <c r="AA2104" i="56"/>
  <c r="AA2105" i="56"/>
  <c r="AA2106" i="56"/>
  <c r="AA2107" i="56"/>
  <c r="AA2108" i="56"/>
  <c r="AA2109" i="56"/>
  <c r="AA2110" i="56"/>
  <c r="AA2111" i="56"/>
  <c r="AA164" i="56"/>
  <c r="AA923" i="56"/>
  <c r="AA924" i="56"/>
  <c r="AA1173" i="56"/>
  <c r="AA1174" i="56"/>
  <c r="AA1175" i="56"/>
  <c r="AA1176" i="56"/>
  <c r="AA1177" i="56"/>
  <c r="AA1178" i="56"/>
  <c r="AA1179" i="56"/>
  <c r="AA1180" i="56"/>
  <c r="AA1181" i="56"/>
  <c r="AA1182" i="56"/>
  <c r="AA1183" i="56"/>
  <c r="AA1184" i="56"/>
  <c r="AA1185" i="56"/>
  <c r="AA1186" i="56"/>
  <c r="AA1187" i="56"/>
  <c r="AA1188" i="56"/>
  <c r="AA1189" i="56"/>
  <c r="AA1190" i="56"/>
  <c r="AA1191" i="56"/>
  <c r="AA1192" i="56"/>
  <c r="AA1193" i="56"/>
  <c r="AA1194" i="56"/>
  <c r="AA1195" i="56"/>
  <c r="AA1196" i="56"/>
  <c r="AA1197" i="56"/>
  <c r="AA2112" i="56"/>
  <c r="AA2113" i="56"/>
  <c r="AA2114" i="56"/>
  <c r="AA2115" i="56"/>
  <c r="AA2116" i="56"/>
  <c r="AA2117" i="56"/>
  <c r="AA2118" i="56"/>
  <c r="AA2119" i="56"/>
  <c r="AA2120" i="56"/>
  <c r="AA2121" i="56"/>
  <c r="AA426" i="56"/>
  <c r="AA427" i="56"/>
  <c r="AA236" i="56"/>
  <c r="AA538" i="56"/>
  <c r="AA539" i="56"/>
  <c r="AA2122" i="56"/>
  <c r="AA2123" i="56"/>
  <c r="AA2124" i="56"/>
  <c r="AA960" i="56"/>
  <c r="AA759" i="56"/>
  <c r="AA925" i="56"/>
  <c r="AA926" i="56"/>
  <c r="AA271" i="56"/>
  <c r="AA1198" i="56"/>
  <c r="AA1199" i="56"/>
  <c r="AA1200" i="56"/>
  <c r="AA1201" i="56"/>
  <c r="AA1202" i="56"/>
  <c r="AA1203" i="56"/>
  <c r="AA1204" i="56"/>
  <c r="AA1205" i="56"/>
  <c r="AA1206" i="56"/>
  <c r="AA1207" i="56"/>
  <c r="AA1208" i="56"/>
  <c r="AA1209" i="56"/>
  <c r="AA1210" i="56"/>
  <c r="AA1211" i="56"/>
  <c r="AA1212" i="56"/>
  <c r="AA1213" i="56"/>
  <c r="AA1214" i="56"/>
  <c r="AA2125" i="56"/>
  <c r="AA2126" i="56"/>
  <c r="AA2127" i="56"/>
  <c r="AA2128" i="56"/>
  <c r="AA2129" i="56"/>
  <c r="AA2130" i="56"/>
  <c r="AA2131" i="56"/>
  <c r="AA2132" i="56"/>
  <c r="AA83" i="56"/>
  <c r="AA540" i="56"/>
  <c r="AA541" i="56"/>
  <c r="AA542" i="56"/>
  <c r="AA84" i="56"/>
  <c r="AA1215" i="56"/>
  <c r="AA1216" i="56"/>
  <c r="AA2133" i="56"/>
  <c r="AA2134" i="56"/>
  <c r="AA301" i="56"/>
  <c r="AA927" i="56"/>
  <c r="AA928" i="56"/>
  <c r="AA1217" i="56"/>
  <c r="AA1218" i="56"/>
  <c r="AA1219" i="56"/>
  <c r="AA1220" i="56"/>
  <c r="AA1221" i="56"/>
  <c r="AA1222" i="56"/>
  <c r="AA1550" i="56"/>
  <c r="AA1551" i="56"/>
  <c r="AA376" i="56"/>
  <c r="AA377" i="56"/>
  <c r="AA2135" i="56"/>
  <c r="AA2136" i="56"/>
  <c r="AA2137" i="56"/>
  <c r="AA2138" i="56"/>
  <c r="AA2139" i="56"/>
  <c r="AA2140" i="56"/>
  <c r="AA2141" i="56"/>
  <c r="AA2142" i="56"/>
  <c r="AA2143" i="56"/>
  <c r="AA2144" i="56"/>
  <c r="AA2145" i="56"/>
  <c r="AA2146" i="56"/>
  <c r="AA2147" i="56"/>
  <c r="AA2148" i="56"/>
  <c r="AA2149" i="56"/>
  <c r="AA2150" i="56"/>
  <c r="AA2151" i="56"/>
  <c r="AA2152" i="56"/>
  <c r="AA2153" i="56"/>
  <c r="AA2154" i="56"/>
  <c r="AA2155" i="56"/>
  <c r="AA2156" i="56"/>
  <c r="AA2157" i="56"/>
  <c r="AA2158" i="56"/>
  <c r="AA2159" i="56"/>
  <c r="AA2160" i="56"/>
  <c r="AA2161" i="56"/>
  <c r="AA2162" i="56"/>
  <c r="AA2163" i="56"/>
  <c r="AA2164" i="56"/>
  <c r="AA2165" i="56"/>
  <c r="AA2166" i="56"/>
  <c r="AA2167" i="56"/>
  <c r="AA2168" i="56"/>
  <c r="AA2169" i="56"/>
  <c r="AA2170" i="56"/>
  <c r="AA2171" i="56"/>
  <c r="AA2172" i="56"/>
  <c r="AA2173" i="56"/>
  <c r="AA2174" i="56"/>
  <c r="AA2175" i="56"/>
  <c r="AA2176" i="56"/>
  <c r="AA2177" i="56"/>
  <c r="AA2178" i="56"/>
  <c r="AA2179" i="56"/>
  <c r="AA2180" i="56"/>
  <c r="AA2181" i="56"/>
  <c r="AA2182" i="56"/>
  <c r="AA2183" i="56"/>
  <c r="AA2184" i="56"/>
  <c r="AA2185" i="56"/>
  <c r="AA2186" i="56"/>
  <c r="AA2187" i="56"/>
  <c r="AA2188" i="56"/>
  <c r="AA2189" i="56"/>
  <c r="AA2190" i="56"/>
  <c r="AA2191" i="56"/>
  <c r="AA2192" i="56"/>
  <c r="AA2193" i="56"/>
  <c r="AA85" i="56"/>
  <c r="AA2194" i="56"/>
  <c r="AA2195" i="56"/>
  <c r="AA428" i="56"/>
  <c r="AA2196" i="56"/>
  <c r="AA2197" i="56"/>
  <c r="AA2198" i="56"/>
  <c r="AA543" i="56"/>
  <c r="AA1480" i="56"/>
  <c r="AA1481" i="56"/>
  <c r="AA1482" i="56"/>
  <c r="AA1223" i="56"/>
  <c r="AA760" i="56"/>
  <c r="AA165" i="56"/>
  <c r="AA929" i="56"/>
  <c r="AA930" i="56"/>
  <c r="AA302" i="56"/>
  <c r="AA1224" i="56"/>
  <c r="AA1225" i="56"/>
  <c r="AA1552" i="56"/>
  <c r="AA1226" i="56"/>
  <c r="AA1227" i="56"/>
  <c r="AA2199" i="56"/>
  <c r="AA2200" i="56"/>
  <c r="AA2201" i="56"/>
  <c r="AA2202" i="56"/>
  <c r="AA2203" i="56"/>
  <c r="AA2204" i="56"/>
  <c r="AA2205" i="56"/>
  <c r="AA2206" i="56"/>
  <c r="AA2207" i="56"/>
  <c r="AA2208" i="56"/>
  <c r="AA2209" i="56"/>
  <c r="AA544" i="56"/>
  <c r="AA545" i="56"/>
  <c r="AA429" i="56"/>
  <c r="AA856" i="56"/>
  <c r="AA931" i="56"/>
  <c r="AA166" i="56"/>
  <c r="AA1672" i="56"/>
  <c r="AA1673" i="56"/>
  <c r="AA1674" i="56"/>
  <c r="AA1675" i="56"/>
  <c r="AA1022" i="56"/>
  <c r="AA1023" i="56"/>
  <c r="AA378" i="56"/>
  <c r="AA2210" i="56"/>
  <c r="AA2211" i="56"/>
  <c r="AA2212" i="56"/>
  <c r="AA2213" i="56"/>
  <c r="AA2214" i="56"/>
  <c r="AA2215" i="56"/>
  <c r="AA2216" i="56"/>
  <c r="AA2217" i="56"/>
  <c r="AA2218" i="56"/>
  <c r="AA2219" i="56"/>
  <c r="AA2220" i="56"/>
  <c r="AA2221" i="56"/>
  <c r="AA2222" i="56"/>
  <c r="AA2223" i="56"/>
  <c r="AA2224" i="56"/>
  <c r="AA2225" i="56"/>
  <c r="AA2226" i="56"/>
  <c r="AA2227" i="56"/>
  <c r="AA2228" i="56"/>
  <c r="AA2229" i="56"/>
  <c r="AA2230" i="56"/>
  <c r="AA2231" i="56"/>
  <c r="AA2232" i="56"/>
  <c r="AA2233" i="56"/>
  <c r="AA1732" i="56"/>
  <c r="AA489" i="56"/>
  <c r="AA490" i="56"/>
  <c r="AA607" i="56"/>
  <c r="AA2234" i="56"/>
  <c r="AA2235" i="56"/>
  <c r="AA932" i="56"/>
  <c r="AA933" i="56"/>
  <c r="AA303" i="56"/>
  <c r="AA934" i="56"/>
  <c r="AA935" i="56"/>
  <c r="AA936" i="56"/>
  <c r="AA937" i="56"/>
  <c r="AA938" i="56"/>
  <c r="AA1553" i="56"/>
  <c r="AA379" i="56"/>
  <c r="AA1676" i="56"/>
  <c r="AA430" i="56"/>
  <c r="AA491" i="56"/>
  <c r="AA86" i="56"/>
  <c r="AA2831" i="56"/>
  <c r="AA546" i="56"/>
  <c r="AA547" i="56"/>
  <c r="AA548" i="56"/>
  <c r="AA2832" i="56"/>
  <c r="AA2833" i="56"/>
  <c r="AA2834" i="56"/>
  <c r="AA167" i="56"/>
  <c r="AA1554" i="56"/>
  <c r="AA698" i="56"/>
  <c r="AA699" i="56"/>
  <c r="AA2908" i="56"/>
  <c r="AA2236" i="56"/>
  <c r="AA2237" i="56"/>
  <c r="AA2238" i="56"/>
  <c r="AA2239" i="56"/>
  <c r="AA2240" i="56"/>
  <c r="AA2241" i="56"/>
  <c r="AA2242" i="56"/>
  <c r="AA2243" i="56"/>
  <c r="AA2244" i="56"/>
  <c r="AA2245" i="56"/>
  <c r="AA2246" i="56"/>
  <c r="AA2247" i="56"/>
  <c r="AA2248" i="56"/>
  <c r="AA2249" i="56"/>
  <c r="AA2250" i="56"/>
  <c r="AA87" i="56"/>
  <c r="AA549" i="56"/>
  <c r="AA550" i="56"/>
  <c r="AA237" i="56"/>
  <c r="AA492" i="56"/>
  <c r="AA88" i="56"/>
  <c r="AA89" i="56"/>
  <c r="AA2835" i="56"/>
  <c r="AA304" i="56"/>
  <c r="AA1555" i="56"/>
  <c r="AA1228" i="56"/>
  <c r="AA1229" i="56"/>
  <c r="AA1230" i="56"/>
  <c r="AA1231" i="56"/>
  <c r="AA1232" i="56"/>
  <c r="AA1233" i="56"/>
  <c r="AA1234" i="56"/>
  <c r="AA700" i="56"/>
  <c r="AA2909" i="56"/>
  <c r="AA2910" i="56"/>
  <c r="AA2251" i="56"/>
  <c r="AA2252" i="56"/>
  <c r="AA2253" i="56"/>
  <c r="AA2254" i="56"/>
  <c r="AA2255" i="56"/>
  <c r="AA2256" i="56"/>
  <c r="AA2257" i="56"/>
  <c r="AA2258" i="56"/>
  <c r="AA2259" i="56"/>
  <c r="AA2260" i="56"/>
  <c r="AA2261" i="56"/>
  <c r="AA2262" i="56"/>
  <c r="AA2263" i="56"/>
  <c r="AA2264" i="56"/>
  <c r="AA2265" i="56"/>
  <c r="AA2266" i="56"/>
  <c r="AA2267" i="56"/>
  <c r="AA2268" i="56"/>
  <c r="AA2269" i="56"/>
  <c r="AA2270" i="56"/>
  <c r="AA2271" i="56"/>
  <c r="AA2272" i="56"/>
  <c r="AA2273" i="56"/>
  <c r="AA2274" i="56"/>
  <c r="AA2275" i="56"/>
  <c r="AA2276" i="56"/>
  <c r="AA2277" i="56"/>
  <c r="AA2278" i="56"/>
  <c r="AA2279" i="56"/>
  <c r="AA2280" i="56"/>
  <c r="AA2281" i="56"/>
  <c r="AA2282" i="56"/>
  <c r="AA2283" i="56"/>
  <c r="AA2284" i="56"/>
  <c r="AA2285" i="56"/>
  <c r="AA2286" i="56"/>
  <c r="AA2287" i="56"/>
  <c r="AA2288" i="56"/>
  <c r="AA2289" i="56"/>
  <c r="AA2290" i="56"/>
  <c r="AA2291" i="56"/>
  <c r="AA2292" i="56"/>
  <c r="AA2293" i="56"/>
  <c r="AA2294" i="56"/>
  <c r="AA2295" i="56"/>
  <c r="AA2296" i="56"/>
  <c r="AA2297" i="56"/>
  <c r="AA2298" i="56"/>
  <c r="AA2299" i="56"/>
  <c r="AA2300" i="56"/>
  <c r="AA2301" i="56"/>
  <c r="AA2302" i="56"/>
  <c r="AA2303" i="56"/>
  <c r="AA2304" i="56"/>
  <c r="AA2305" i="56"/>
  <c r="AA2306" i="56"/>
  <c r="AA2307" i="56"/>
  <c r="AA2308" i="56"/>
  <c r="AA2309" i="56"/>
  <c r="AA2310" i="56"/>
  <c r="AA2311" i="56"/>
  <c r="AA2312" i="56"/>
  <c r="AA90" i="56"/>
  <c r="AA91" i="56"/>
  <c r="AA92" i="56"/>
  <c r="AA93" i="56"/>
  <c r="AA94" i="56"/>
  <c r="AA608" i="56"/>
  <c r="AA2836" i="56"/>
  <c r="AA793" i="56"/>
  <c r="AA2313" i="56"/>
  <c r="AA2314" i="56"/>
  <c r="AA2315" i="56"/>
  <c r="AA961" i="56"/>
  <c r="AA168" i="56"/>
  <c r="AA169" i="56"/>
  <c r="AA305" i="56"/>
  <c r="AA306" i="56"/>
  <c r="AA170" i="56"/>
  <c r="AA2316" i="56"/>
  <c r="AA2317" i="56"/>
  <c r="AA2318" i="56"/>
  <c r="AA2319" i="56"/>
  <c r="AA2320" i="56"/>
  <c r="AA95" i="56"/>
  <c r="AA96" i="56"/>
  <c r="AA609" i="56"/>
  <c r="AA2837" i="56"/>
  <c r="AA2838" i="56"/>
  <c r="AA2839" i="56"/>
  <c r="AA272" i="56"/>
  <c r="AA1556" i="56"/>
  <c r="AA1235" i="56"/>
  <c r="AA1236" i="56"/>
  <c r="AA1237" i="56"/>
  <c r="AA1238" i="56"/>
  <c r="AA1239" i="56"/>
  <c r="AA1240" i="56"/>
  <c r="AA1241" i="56"/>
  <c r="AA1242" i="56"/>
  <c r="AA1024" i="56"/>
  <c r="AA1557" i="56"/>
  <c r="AA1677" i="56"/>
  <c r="AA2321" i="56"/>
  <c r="AA2322" i="56"/>
  <c r="AA2323" i="56"/>
  <c r="AA2324" i="56"/>
  <c r="AA2325" i="56"/>
  <c r="AA2326" i="56"/>
  <c r="AA2327" i="56"/>
  <c r="AA2328" i="56"/>
  <c r="AA2329" i="56"/>
  <c r="AA2330" i="56"/>
  <c r="AA2331" i="56"/>
  <c r="AA2332" i="56"/>
  <c r="AA2333" i="56"/>
  <c r="AA2334" i="56"/>
  <c r="AA2335" i="56"/>
  <c r="AA431" i="56"/>
  <c r="AA467" i="56"/>
  <c r="AA1733" i="56"/>
  <c r="AA2840" i="56"/>
  <c r="AA610" i="56"/>
  <c r="AA611" i="56"/>
  <c r="AA794" i="56"/>
  <c r="AA795" i="56"/>
  <c r="AA796" i="56"/>
  <c r="AA797" i="56"/>
  <c r="AA798" i="56"/>
  <c r="AA97" i="56"/>
  <c r="AA2336" i="56"/>
  <c r="AA2337" i="56"/>
  <c r="AA2338" i="56"/>
  <c r="AA2339" i="56"/>
  <c r="AA2340" i="56"/>
  <c r="AA171" i="56"/>
  <c r="AA172" i="56"/>
  <c r="AA1678" i="56"/>
  <c r="AA1679" i="56"/>
  <c r="AA380" i="56"/>
  <c r="AA381" i="56"/>
  <c r="AA701" i="56"/>
  <c r="AA2341" i="56"/>
  <c r="AA2342" i="56"/>
  <c r="AA2343" i="56"/>
  <c r="AA2344" i="56"/>
  <c r="AA2345" i="56"/>
  <c r="AA2346" i="56"/>
  <c r="AA2347" i="56"/>
  <c r="AA2348" i="56"/>
  <c r="AA2349" i="56"/>
  <c r="AA2350" i="56"/>
  <c r="AA2351" i="56"/>
  <c r="AA2352" i="56"/>
  <c r="AA2353" i="56"/>
  <c r="AA2354" i="56"/>
  <c r="AA2355" i="56"/>
  <c r="AA2356" i="56"/>
  <c r="AA2357" i="56"/>
  <c r="AA2358" i="56"/>
  <c r="AA2359" i="56"/>
  <c r="AA2360" i="56"/>
  <c r="AA2361" i="56"/>
  <c r="AA2362" i="56"/>
  <c r="AA2363" i="56"/>
  <c r="AA2364" i="56"/>
  <c r="AA2365" i="56"/>
  <c r="AA2366" i="56"/>
  <c r="AA2367" i="56"/>
  <c r="AA2368" i="56"/>
  <c r="AA2369" i="56"/>
  <c r="AA2370" i="56"/>
  <c r="AA2371" i="56"/>
  <c r="AA2372" i="56"/>
  <c r="AA2373" i="56"/>
  <c r="AA2374" i="56"/>
  <c r="AA2375" i="56"/>
  <c r="AA2376" i="56"/>
  <c r="AA2377" i="56"/>
  <c r="AA2378" i="56"/>
  <c r="AA2379" i="56"/>
  <c r="AA2380" i="56"/>
  <c r="AA2381" i="56"/>
  <c r="AA2382" i="56"/>
  <c r="AA2383" i="56"/>
  <c r="AA2384" i="56"/>
  <c r="AA2385" i="56"/>
  <c r="AA2386" i="56"/>
  <c r="AA2387" i="56"/>
  <c r="AA2388" i="56"/>
  <c r="AA2389" i="56"/>
  <c r="AA2390" i="56"/>
  <c r="AA2391" i="56"/>
  <c r="AA2392" i="56"/>
  <c r="AA2393" i="56"/>
  <c r="AA2394" i="56"/>
  <c r="AA2395" i="56"/>
  <c r="AA2396" i="56"/>
  <c r="AA2397" i="56"/>
  <c r="AA2398" i="56"/>
  <c r="AA2399" i="56"/>
  <c r="AA2400" i="56"/>
  <c r="AA2401" i="56"/>
  <c r="AA2402" i="56"/>
  <c r="AA2403" i="56"/>
  <c r="AA1734" i="56"/>
  <c r="AA432" i="56"/>
  <c r="AA2404" i="56"/>
  <c r="AA2405" i="56"/>
  <c r="AA551" i="56"/>
  <c r="AA552" i="56"/>
  <c r="AA553" i="56"/>
  <c r="AA554" i="56"/>
  <c r="AA2406" i="56"/>
  <c r="AA98" i="56"/>
  <c r="AA238" i="56"/>
  <c r="AA239" i="56"/>
  <c r="AA2407" i="56"/>
  <c r="AA2408" i="56"/>
  <c r="AA2841" i="56"/>
  <c r="AA2409" i="56"/>
  <c r="AA2410" i="56"/>
  <c r="AA2842" i="56"/>
  <c r="AA799" i="56"/>
  <c r="AA800" i="56"/>
  <c r="AA1558" i="56"/>
  <c r="AA1025" i="56"/>
  <c r="AA382" i="56"/>
  <c r="AA2411" i="56"/>
  <c r="AA2412" i="56"/>
  <c r="AA2413" i="56"/>
  <c r="AA2414" i="56"/>
  <c r="AA2415" i="56"/>
  <c r="AA2416" i="56"/>
  <c r="AA2417" i="56"/>
  <c r="AA2418" i="56"/>
  <c r="AA2419" i="56"/>
  <c r="AA2420" i="56"/>
  <c r="AA2421" i="56"/>
  <c r="AA2422" i="56"/>
  <c r="AA99" i="56"/>
  <c r="AA2843" i="56"/>
  <c r="AA801" i="56"/>
  <c r="AA802" i="56"/>
  <c r="AA803" i="56"/>
  <c r="AA555" i="56"/>
  <c r="AA1483" i="56"/>
  <c r="AA1484" i="56"/>
  <c r="AA1485" i="56"/>
  <c r="AA1486" i="56"/>
  <c r="AA1487" i="56"/>
  <c r="AA939" i="56"/>
  <c r="AA1559" i="56"/>
  <c r="AA1026" i="56"/>
  <c r="AA1027" i="56"/>
  <c r="AA383" i="56"/>
  <c r="AA1028" i="56"/>
  <c r="AA2423" i="56"/>
  <c r="AA2424" i="56"/>
  <c r="AA2425" i="56"/>
  <c r="AA2426" i="56"/>
  <c r="AA2427" i="56"/>
  <c r="AA2428" i="56"/>
  <c r="AA2429" i="56"/>
  <c r="AA2430" i="56"/>
  <c r="AA2431" i="56"/>
  <c r="AA2432" i="56"/>
  <c r="AA240" i="56"/>
  <c r="AA493" i="56"/>
  <c r="AA2433" i="56"/>
  <c r="AA100" i="56"/>
  <c r="AA241" i="56"/>
  <c r="AA857" i="56"/>
  <c r="AA858" i="56"/>
  <c r="AA859" i="56"/>
  <c r="AA860" i="56"/>
  <c r="AA635" i="56"/>
  <c r="AA636" i="56"/>
  <c r="AA307" i="56"/>
  <c r="AA308" i="56"/>
  <c r="AA173" i="56"/>
  <c r="AA174" i="56"/>
  <c r="AA1680" i="56"/>
  <c r="AA1681" i="56"/>
  <c r="AA1560" i="56"/>
  <c r="AA1561" i="56"/>
  <c r="AA384" i="56"/>
  <c r="AA1029" i="56"/>
  <c r="AA2434" i="56"/>
  <c r="AA2435" i="56"/>
  <c r="AA2436" i="56"/>
  <c r="AA2437" i="56"/>
  <c r="AA2438" i="56"/>
  <c r="AA2439" i="56"/>
  <c r="AA2440" i="56"/>
  <c r="AA2441" i="56"/>
  <c r="AA2442" i="56"/>
  <c r="AA2443" i="56"/>
  <c r="AA2444" i="56"/>
  <c r="AA2445" i="56"/>
  <c r="AA2446" i="56"/>
  <c r="AA2447" i="56"/>
  <c r="AA2448" i="56"/>
  <c r="AA2449" i="56"/>
  <c r="AA2450" i="56"/>
  <c r="AA2451" i="56"/>
  <c r="AA2452" i="56"/>
  <c r="AA2453" i="56"/>
  <c r="AA2454" i="56"/>
  <c r="AA2455" i="56"/>
  <c r="AA2456" i="56"/>
  <c r="AA2457" i="56"/>
  <c r="AA2458" i="56"/>
  <c r="AA2459" i="56"/>
  <c r="AA2460" i="56"/>
  <c r="AA2461" i="56"/>
  <c r="AA2462" i="56"/>
  <c r="AA2463" i="56"/>
  <c r="AA2464" i="56"/>
  <c r="AA2465" i="56"/>
  <c r="AA2466" i="56"/>
  <c r="AA2467" i="56"/>
  <c r="AA2468" i="56"/>
  <c r="AA2469" i="56"/>
  <c r="AA2470" i="56"/>
  <c r="AA2471" i="56"/>
  <c r="AA2472" i="56"/>
  <c r="AA2473" i="56"/>
  <c r="AA2474" i="56"/>
  <c r="AA2475" i="56"/>
  <c r="AA2476" i="56"/>
  <c r="AA2477" i="56"/>
  <c r="AA2478" i="56"/>
  <c r="AA2479" i="56"/>
  <c r="AA2480" i="56"/>
  <c r="AA2481" i="56"/>
  <c r="AA2482" i="56"/>
  <c r="AA2483" i="56"/>
  <c r="AA2484" i="56"/>
  <c r="AA2485" i="56"/>
  <c r="AA2486" i="56"/>
  <c r="AA2487" i="56"/>
  <c r="AA2488" i="56"/>
  <c r="AA2489" i="56"/>
  <c r="AA2490" i="56"/>
  <c r="AA2491" i="56"/>
  <c r="AA433" i="56"/>
  <c r="AA2492" i="56"/>
  <c r="AA2493" i="56"/>
  <c r="AA101" i="56"/>
  <c r="AA102" i="56"/>
  <c r="AA556" i="56"/>
  <c r="AA557" i="56"/>
  <c r="AA103" i="56"/>
  <c r="AA104" i="56"/>
  <c r="AA2494" i="56"/>
  <c r="AA2495" i="56"/>
  <c r="AA2496" i="56"/>
  <c r="AA612" i="56"/>
  <c r="AA613" i="56"/>
  <c r="AA2844" i="56"/>
  <c r="AA804" i="56"/>
  <c r="AA805" i="56"/>
  <c r="AA806" i="56"/>
  <c r="AA807" i="56"/>
  <c r="AA2845" i="56"/>
  <c r="AA940" i="56"/>
  <c r="AA941" i="56"/>
  <c r="AA942" i="56"/>
  <c r="AA175" i="56"/>
  <c r="AA309" i="56"/>
  <c r="AA310" i="56"/>
  <c r="AA311" i="56"/>
  <c r="AA2497" i="56"/>
  <c r="AA2498" i="56"/>
  <c r="AA2499" i="56"/>
  <c r="AA2500" i="56"/>
  <c r="AA2501" i="56"/>
  <c r="AA2502" i="56"/>
  <c r="AA2503" i="56"/>
  <c r="AA2504" i="56"/>
  <c r="AA2505" i="56"/>
  <c r="AA2506" i="56"/>
  <c r="AA2507" i="56"/>
  <c r="AA2508" i="56"/>
  <c r="AA2509" i="56"/>
  <c r="AA2510" i="56"/>
  <c r="AA105" i="56"/>
  <c r="AA558" i="56"/>
  <c r="AA468" i="56"/>
  <c r="AA614" i="56"/>
  <c r="AA615" i="56"/>
  <c r="AA616" i="56"/>
  <c r="AA2846" i="56"/>
  <c r="AA2847" i="56"/>
  <c r="AA765" i="56"/>
  <c r="AA176" i="56"/>
  <c r="AA177" i="56"/>
  <c r="AA178" i="56"/>
  <c r="AA943" i="56"/>
  <c r="AA944" i="56"/>
  <c r="AA312" i="56"/>
  <c r="AA313" i="56"/>
  <c r="AA314" i="56"/>
  <c r="AA945" i="56"/>
  <c r="AA1682" i="56"/>
  <c r="AA1243" i="56"/>
  <c r="AA385" i="56"/>
  <c r="AA386" i="56"/>
  <c r="AA387" i="56"/>
  <c r="AA2911" i="56"/>
  <c r="AA702" i="56"/>
  <c r="AA1683" i="56"/>
  <c r="AA1684" i="56"/>
  <c r="AA2511" i="56"/>
  <c r="AA2512" i="56"/>
  <c r="AA2513" i="56"/>
  <c r="AA2514" i="56"/>
  <c r="AA2515" i="56"/>
  <c r="AA2516" i="56"/>
  <c r="AA2517" i="56"/>
  <c r="AA2518" i="56"/>
  <c r="AA2519" i="56"/>
  <c r="AA2520" i="56"/>
  <c r="AA2521" i="56"/>
  <c r="AA2522" i="56"/>
  <c r="AA2523" i="56"/>
  <c r="AA559" i="56"/>
  <c r="AA434" i="56"/>
  <c r="AA242" i="56"/>
  <c r="AA469" i="56"/>
  <c r="AA494" i="56"/>
  <c r="AA495" i="56"/>
  <c r="AA496" i="56"/>
  <c r="AA470" i="56"/>
  <c r="AA1488" i="56"/>
  <c r="AA1489" i="56"/>
  <c r="AA1490" i="56"/>
  <c r="AA1491" i="56"/>
  <c r="AA617" i="56"/>
  <c r="AA618" i="56"/>
  <c r="AA861" i="56"/>
  <c r="AA862" i="56"/>
  <c r="AA2848" i="56"/>
  <c r="AA2849" i="56"/>
  <c r="AA2524" i="56"/>
  <c r="AA179" i="56"/>
  <c r="AA315" i="56"/>
  <c r="AA180" i="56"/>
  <c r="AA273" i="56"/>
  <c r="AA316" i="56"/>
  <c r="AA1685" i="56"/>
  <c r="AA1686" i="56"/>
  <c r="AA1687" i="56"/>
  <c r="AA1562" i="56"/>
  <c r="AA2525" i="56"/>
  <c r="AA2526" i="56"/>
  <c r="AA2527" i="56"/>
  <c r="AA2528" i="56"/>
  <c r="AA2529" i="56"/>
  <c r="AA2530" i="56"/>
  <c r="AA2531" i="56"/>
  <c r="AA2532" i="56"/>
  <c r="AA2533" i="56"/>
  <c r="AA2534" i="56"/>
  <c r="AA2535" i="56"/>
  <c r="AA2536" i="56"/>
  <c r="AA2537" i="56"/>
  <c r="AA2538" i="56"/>
  <c r="AA2539" i="56"/>
  <c r="AA106" i="56"/>
  <c r="AA107" i="56"/>
  <c r="AA108" i="56"/>
  <c r="AA109" i="56"/>
  <c r="AA497" i="56"/>
  <c r="AA498" i="56"/>
  <c r="AA499" i="56"/>
  <c r="AA560" i="56"/>
  <c r="AA561" i="56"/>
  <c r="AA243" i="56"/>
  <c r="AA244" i="56"/>
  <c r="AA110" i="56"/>
  <c r="AA111" i="56"/>
  <c r="AA112" i="56"/>
  <c r="AA562" i="56"/>
  <c r="AA619" i="56"/>
  <c r="AA2540" i="56"/>
  <c r="AA2541" i="56"/>
  <c r="AA2542" i="56"/>
  <c r="AA2543" i="56"/>
  <c r="AA181" i="56"/>
  <c r="AA388" i="56"/>
  <c r="AA389" i="56"/>
  <c r="AA1688" i="56"/>
  <c r="AA113" i="56"/>
  <c r="AA1492" i="56"/>
  <c r="AA1270" i="56"/>
  <c r="AA1271" i="56"/>
  <c r="AA1272" i="56"/>
  <c r="AA1273" i="56"/>
  <c r="AA1274" i="56"/>
  <c r="AA1275" i="56"/>
  <c r="AA1276" i="56"/>
  <c r="AA1277" i="56"/>
  <c r="AA1278" i="56"/>
  <c r="AA1279" i="56"/>
  <c r="AA1280" i="56"/>
  <c r="AA1281" i="56"/>
  <c r="AA1282" i="56"/>
  <c r="AA1283" i="56"/>
  <c r="AA1284" i="56"/>
  <c r="AA1285" i="56"/>
  <c r="AA1286" i="56"/>
  <c r="AA1287" i="56"/>
  <c r="AA1288" i="56"/>
  <c r="AA962" i="56"/>
  <c r="AA946" i="56"/>
  <c r="AA390" i="56"/>
  <c r="AA391" i="56"/>
  <c r="AA2544" i="56"/>
  <c r="AA2545" i="56"/>
  <c r="AA2546" i="56"/>
  <c r="AA2547" i="56"/>
  <c r="AA2548" i="56"/>
  <c r="AA2549" i="56"/>
  <c r="AA2550" i="56"/>
  <c r="AA2551" i="56"/>
  <c r="AA2552" i="56"/>
  <c r="AA2553" i="56"/>
  <c r="AA2554" i="56"/>
  <c r="AA563" i="56"/>
  <c r="AA564" i="56"/>
  <c r="AA565" i="56"/>
  <c r="AA566" i="56"/>
  <c r="AA567" i="56"/>
  <c r="AA568" i="56"/>
  <c r="AA471" i="56"/>
  <c r="AA472" i="56"/>
  <c r="AA245" i="56"/>
  <c r="AA246" i="56"/>
  <c r="AA247" i="56"/>
  <c r="AA248" i="56"/>
  <c r="AA114" i="56"/>
  <c r="AA115" i="56"/>
  <c r="AA2850" i="56"/>
  <c r="AA2851" i="56"/>
  <c r="AA808" i="56"/>
  <c r="AA1493" i="56"/>
  <c r="AA1494" i="56"/>
  <c r="AA620" i="56"/>
  <c r="AA621" i="56"/>
  <c r="AA1289" i="56"/>
  <c r="AA1290" i="56"/>
  <c r="AA274" i="56"/>
  <c r="AA182" i="56"/>
  <c r="AA183" i="56"/>
  <c r="AA1030" i="56"/>
  <c r="AA703" i="56"/>
  <c r="AA1735" i="56"/>
  <c r="AA435" i="56"/>
  <c r="AA436" i="56"/>
  <c r="AA249" i="56"/>
  <c r="AA250" i="56"/>
  <c r="AA569" i="56"/>
  <c r="AA570" i="56"/>
  <c r="AA571" i="56"/>
  <c r="AA116" i="56"/>
  <c r="AA117" i="56"/>
  <c r="AA500" i="56"/>
  <c r="AA118" i="56"/>
  <c r="AA119" i="56"/>
  <c r="AA2852" i="56"/>
  <c r="AA2853" i="56"/>
  <c r="AA2854" i="56"/>
  <c r="AA2855" i="56"/>
  <c r="AA2856" i="56"/>
  <c r="AA2857" i="56"/>
  <c r="AA637" i="56"/>
  <c r="AA2555" i="56"/>
  <c r="AA1291" i="56"/>
  <c r="AA1292" i="56"/>
  <c r="AA184" i="56"/>
  <c r="AA185" i="56"/>
  <c r="AA186" i="56"/>
  <c r="AA947" i="56"/>
  <c r="AA187" i="56"/>
  <c r="AA317" i="56"/>
  <c r="AA318" i="56"/>
  <c r="AA704" i="56"/>
  <c r="AA251" i="56"/>
  <c r="AA252" i="56"/>
  <c r="AA473" i="56"/>
  <c r="AA120" i="56"/>
  <c r="AA121" i="56"/>
  <c r="AA122" i="56"/>
  <c r="AA123" i="56"/>
  <c r="AA437" i="56"/>
  <c r="AA572" i="56"/>
  <c r="AA573" i="56"/>
  <c r="AA574" i="56"/>
  <c r="AA575" i="56"/>
  <c r="AA576" i="56"/>
  <c r="AA124" i="56"/>
  <c r="AA474" i="56"/>
  <c r="AA125" i="56"/>
  <c r="AA1736" i="56"/>
  <c r="AA2858" i="56"/>
  <c r="AA863" i="56"/>
  <c r="AA864" i="56"/>
  <c r="AA865" i="56"/>
  <c r="AA866" i="56"/>
  <c r="AA622" i="56"/>
  <c r="AA623" i="56"/>
  <c r="AA577" i="56"/>
  <c r="AA1495" i="56"/>
  <c r="AA1496" i="56"/>
  <c r="AA1497" i="56"/>
  <c r="AA1293" i="56"/>
  <c r="AA1294" i="56"/>
  <c r="AA761" i="56"/>
  <c r="AA762" i="56"/>
  <c r="AA963" i="56"/>
  <c r="AA634" i="56"/>
  <c r="AA319" i="56"/>
  <c r="AA275" i="56"/>
  <c r="AA188" i="56"/>
  <c r="AA320" i="56"/>
  <c r="AA321" i="56"/>
  <c r="AA1031" i="56"/>
  <c r="AA1032" i="56"/>
  <c r="AA1033" i="56"/>
  <c r="AA1563" i="56"/>
  <c r="AA705" i="56"/>
  <c r="AA706" i="56"/>
  <c r="AA707" i="56"/>
  <c r="AA708" i="56"/>
  <c r="AA709" i="56"/>
  <c r="AA1689" i="56"/>
  <c r="AA126" i="56"/>
  <c r="AA127" i="56"/>
  <c r="AA128" i="56"/>
  <c r="AA1737" i="56"/>
  <c r="AA578" i="56"/>
  <c r="AA579" i="56"/>
  <c r="AA129" i="56"/>
  <c r="AA130" i="56"/>
  <c r="AA131" i="56"/>
  <c r="AA132" i="56"/>
  <c r="AA133" i="56"/>
  <c r="AA134" i="56"/>
  <c r="AA253" i="56"/>
  <c r="AA254" i="56"/>
  <c r="AA438" i="56"/>
  <c r="AA135" i="56"/>
  <c r="AA1738" i="56"/>
  <c r="AA1739" i="56"/>
  <c r="AA1740" i="56"/>
  <c r="AA2859" i="56"/>
  <c r="AA2860" i="56"/>
  <c r="AA2861" i="56"/>
  <c r="AA580" i="56"/>
  <c r="AA581" i="56"/>
  <c r="AA582" i="56"/>
  <c r="AA1741" i="56"/>
  <c r="AA624" i="56"/>
  <c r="AA255" i="56"/>
  <c r="AA625" i="56"/>
  <c r="AA626" i="56"/>
  <c r="AA2862" i="56"/>
  <c r="AA2863" i="56"/>
  <c r="AA2864" i="56"/>
  <c r="AA2865" i="56"/>
  <c r="AA2866" i="56"/>
  <c r="AA583" i="56"/>
  <c r="AA584" i="56"/>
  <c r="AA867" i="56"/>
  <c r="AA868" i="56"/>
  <c r="AA869" i="56"/>
  <c r="AA870" i="56"/>
  <c r="AA809" i="56"/>
  <c r="AA810" i="56"/>
  <c r="AA811" i="56"/>
  <c r="AA871" i="56"/>
  <c r="AA872" i="56"/>
  <c r="AA873" i="56"/>
  <c r="AA874" i="56"/>
  <c r="AA875" i="56"/>
  <c r="AA812" i="56"/>
  <c r="AA813" i="56"/>
  <c r="AA814" i="56"/>
  <c r="AA815" i="56"/>
  <c r="AA816" i="56"/>
  <c r="AA817" i="56"/>
  <c r="AA818" i="56"/>
  <c r="AA819" i="56"/>
  <c r="AA820" i="56"/>
  <c r="AA821" i="56"/>
  <c r="AA822" i="56"/>
  <c r="AA823" i="56"/>
  <c r="AA824" i="56"/>
  <c r="AA825" i="56"/>
  <c r="AA826" i="56"/>
  <c r="AA827" i="56"/>
  <c r="AA828" i="56"/>
  <c r="AA829" i="56"/>
  <c r="AA830" i="56"/>
  <c r="AA638" i="56"/>
  <c r="AA1295" i="56"/>
  <c r="AA1296" i="56"/>
  <c r="AA1297" i="56"/>
  <c r="AA1298" i="56"/>
  <c r="AA1299" i="56"/>
  <c r="AA1300" i="56"/>
  <c r="AA1301" i="56"/>
  <c r="AA1302" i="56"/>
  <c r="AA763" i="56"/>
  <c r="AA189" i="56"/>
  <c r="AA190" i="56"/>
  <c r="AA322" i="56"/>
  <c r="AA1564" i="56"/>
  <c r="AA1565" i="56"/>
  <c r="AA1566" i="56"/>
  <c r="AA1690" i="56"/>
  <c r="AA1034" i="56"/>
  <c r="AA1691" i="56"/>
  <c r="AA1692" i="56"/>
  <c r="AA1244" i="56"/>
  <c r="AA1693" i="56"/>
  <c r="AA710" i="56"/>
  <c r="AA2556" i="56"/>
  <c r="AA2557" i="56"/>
  <c r="AA2558" i="56"/>
  <c r="AA2559" i="56"/>
  <c r="AA2560" i="56"/>
  <c r="AA2561" i="56"/>
  <c r="AA2562" i="56"/>
  <c r="AA2563" i="56"/>
  <c r="AA2564" i="56"/>
  <c r="AA2565" i="56"/>
  <c r="AA2566" i="56"/>
  <c r="AA2567" i="56"/>
  <c r="AA2568" i="56"/>
  <c r="AA2569" i="56"/>
  <c r="AA2570" i="56"/>
  <c r="AA2571" i="56"/>
  <c r="AA2572" i="56"/>
  <c r="AA2573" i="56"/>
  <c r="AA2574" i="56"/>
  <c r="AA2575" i="56"/>
  <c r="AA2576" i="56"/>
  <c r="AA2577" i="56"/>
  <c r="AA2578" i="56"/>
  <c r="AA2579" i="56"/>
  <c r="AA2580" i="56"/>
  <c r="AA2581" i="56"/>
  <c r="AA2582" i="56"/>
  <c r="AA2583" i="56"/>
  <c r="AA2584" i="56"/>
  <c r="AA2585" i="56"/>
  <c r="AA2586" i="56"/>
  <c r="AA2587" i="56"/>
  <c r="AA2588" i="56"/>
  <c r="AA2589" i="56"/>
  <c r="AA2590" i="56"/>
  <c r="AA2591" i="56"/>
  <c r="AA2592" i="56"/>
  <c r="AA2593" i="56"/>
  <c r="AA2594" i="56"/>
  <c r="AA2595" i="56"/>
  <c r="AA2596" i="56"/>
  <c r="AA2597" i="56"/>
  <c r="AA2598" i="56"/>
  <c r="AA2599" i="56"/>
  <c r="AA2600" i="56"/>
  <c r="AA2601" i="56"/>
  <c r="AA2602" i="56"/>
  <c r="AA2603" i="56"/>
  <c r="AA2604" i="56"/>
  <c r="AA2605" i="56"/>
  <c r="AA2606" i="56"/>
  <c r="AA2607" i="56"/>
  <c r="AA2608" i="56"/>
  <c r="AA2609" i="56"/>
  <c r="AA2610" i="56"/>
  <c r="AA2611" i="56"/>
  <c r="AA2612" i="56"/>
  <c r="AA2613" i="56"/>
  <c r="AA2614" i="56"/>
  <c r="AA2615" i="56"/>
  <c r="AA2616" i="56"/>
  <c r="AA136" i="56"/>
  <c r="AA439" i="56"/>
  <c r="AA440" i="56"/>
  <c r="AA441" i="56"/>
  <c r="AA2617" i="56"/>
  <c r="AA1303" i="56"/>
  <c r="AA1304" i="56"/>
  <c r="AA1305" i="56"/>
  <c r="AA1306" i="56"/>
  <c r="AA1307" i="56"/>
  <c r="AA1308" i="56"/>
  <c r="AA1309" i="56"/>
  <c r="AA191" i="56"/>
  <c r="AA192" i="56"/>
  <c r="AA392" i="56"/>
  <c r="AA393" i="56"/>
  <c r="AA2912" i="56"/>
  <c r="AA2618" i="56"/>
  <c r="AA2619" i="56"/>
  <c r="AA2620" i="56"/>
  <c r="AA2621" i="56"/>
  <c r="AA2622" i="56"/>
  <c r="AA2623" i="56"/>
  <c r="AA2624" i="56"/>
  <c r="AA2625" i="56"/>
  <c r="AA2626" i="56"/>
  <c r="AA2627" i="56"/>
  <c r="AA2628" i="56"/>
  <c r="AA2629" i="56"/>
  <c r="AA2630" i="56"/>
  <c r="AA2631" i="56"/>
  <c r="AA2632" i="56"/>
  <c r="AA137" i="56"/>
  <c r="AA138" i="56"/>
  <c r="AA139" i="56"/>
  <c r="AA627" i="56"/>
  <c r="AA1498" i="56"/>
  <c r="AA2633" i="56"/>
  <c r="AA2634" i="56"/>
  <c r="AA2635" i="56"/>
  <c r="AA2636" i="56"/>
  <c r="AA2637" i="56"/>
  <c r="AA2638" i="56"/>
  <c r="AA2639" i="56"/>
  <c r="AA1310" i="56"/>
  <c r="AA1311" i="56"/>
  <c r="AA1312" i="56"/>
  <c r="AA1313" i="56"/>
  <c r="AA1314" i="56"/>
  <c r="AA1315" i="56"/>
  <c r="AA1316" i="56"/>
  <c r="AA1317" i="56"/>
  <c r="AA1318" i="56"/>
  <c r="AA1319" i="56"/>
  <c r="AA1320" i="56"/>
  <c r="AA964" i="56"/>
  <c r="AA193" i="56"/>
  <c r="AA194" i="56"/>
  <c r="AA195" i="56"/>
  <c r="AA196" i="56"/>
  <c r="AA197" i="56"/>
  <c r="AA323" i="56"/>
  <c r="AA324" i="56"/>
  <c r="AA948" i="56"/>
  <c r="AA949" i="56"/>
  <c r="AA950" i="56"/>
  <c r="AA951" i="56"/>
  <c r="AA1245" i="56"/>
  <c r="AA1246" i="56"/>
  <c r="AA1247" i="56"/>
  <c r="AA1248" i="56"/>
  <c r="AA1249" i="56"/>
  <c r="AA1250" i="56"/>
  <c r="AA1251" i="56"/>
  <c r="AA1252" i="56"/>
  <c r="AA1253" i="56"/>
  <c r="AA1254" i="56"/>
  <c r="AA1255" i="56"/>
  <c r="AA1256" i="56"/>
  <c r="AA2913" i="56"/>
  <c r="AA1035" i="56"/>
  <c r="AA711" i="56"/>
  <c r="AA712" i="56"/>
  <c r="AA1694" i="56"/>
  <c r="AA394" i="56"/>
  <c r="AA2640" i="56"/>
  <c r="AA2641" i="56"/>
  <c r="AA2642" i="56"/>
  <c r="AA2643" i="56"/>
  <c r="AA2644" i="56"/>
  <c r="AA2645" i="56"/>
  <c r="AA2646" i="56"/>
  <c r="AA2647" i="56"/>
  <c r="AA2648" i="56"/>
  <c r="AA2649" i="56"/>
  <c r="AA2650" i="56"/>
  <c r="AA2651" i="56"/>
  <c r="AA2652" i="56"/>
  <c r="AA2653" i="56"/>
  <c r="AA2654" i="56"/>
  <c r="AA2655" i="56"/>
  <c r="AA2656" i="56"/>
  <c r="AA2657" i="56"/>
  <c r="AA2658" i="56"/>
  <c r="AA2659" i="56"/>
  <c r="AA2660" i="56"/>
  <c r="AA2661" i="56"/>
  <c r="AA2662" i="56"/>
  <c r="AA2663" i="56"/>
  <c r="AA2664" i="56"/>
  <c r="AA2665" i="56"/>
  <c r="AA2666" i="56"/>
  <c r="AA2667" i="56"/>
  <c r="AA2668" i="56"/>
  <c r="AA2669" i="56"/>
  <c r="AA2670" i="56"/>
  <c r="AA2671" i="56"/>
  <c r="AA2672" i="56"/>
  <c r="AA2673" i="56"/>
  <c r="AA2674" i="56"/>
  <c r="AA2675" i="56"/>
  <c r="AA2676" i="56"/>
  <c r="AA2677" i="56"/>
  <c r="AA2678" i="56"/>
  <c r="AA2679" i="56"/>
  <c r="AA2680" i="56"/>
  <c r="AA2681" i="56"/>
  <c r="AA2682" i="56"/>
  <c r="AA2683" i="56"/>
  <c r="AA2684" i="56"/>
  <c r="AA2685" i="56"/>
  <c r="AA2686" i="56"/>
  <c r="AA2687" i="56"/>
  <c r="AA2688" i="56"/>
  <c r="AA2689" i="56"/>
  <c r="AA2690" i="56"/>
  <c r="AA2691" i="56"/>
  <c r="AA2692" i="56"/>
  <c r="AA2693" i="56"/>
  <c r="AA2694" i="56"/>
  <c r="AA2695" i="56"/>
  <c r="AA2696" i="56"/>
  <c r="AA2697" i="56"/>
  <c r="AA2698" i="56"/>
  <c r="AA2699" i="56"/>
  <c r="AA442" i="56"/>
  <c r="AA140" i="56"/>
  <c r="AA141" i="56"/>
  <c r="AA142" i="56"/>
  <c r="AA256" i="56"/>
  <c r="AA475" i="56"/>
  <c r="AA143" i="56"/>
  <c r="AA2700" i="56"/>
  <c r="AA2701" i="56"/>
  <c r="AA2702" i="56"/>
  <c r="AA876" i="56"/>
  <c r="AA877" i="56"/>
  <c r="AA878" i="56"/>
  <c r="AA1499" i="56"/>
  <c r="AA1500" i="56"/>
  <c r="AA1501" i="56"/>
  <c r="AA628" i="56"/>
  <c r="AA629" i="56"/>
  <c r="AA630" i="56"/>
  <c r="AA2703" i="56"/>
  <c r="AA2704" i="56"/>
  <c r="AA2705" i="56"/>
  <c r="AA2706" i="56"/>
  <c r="AA2707" i="56"/>
  <c r="AA2708" i="56"/>
  <c r="AA2709" i="56"/>
  <c r="AA2710" i="56"/>
  <c r="AA2711" i="56"/>
  <c r="AA2712" i="56"/>
  <c r="AA2713" i="56"/>
  <c r="AA2714" i="56"/>
  <c r="AA2715" i="56"/>
  <c r="AA2716" i="56"/>
  <c r="AA2717" i="56"/>
  <c r="AA2718" i="56"/>
  <c r="AA2719" i="56"/>
  <c r="AA2720" i="56"/>
  <c r="AA2721" i="56"/>
  <c r="AA2722" i="56"/>
  <c r="AA2723" i="56"/>
  <c r="AA2724" i="56"/>
  <c r="AA2725" i="56"/>
  <c r="AA2726" i="56"/>
  <c r="AA2727" i="56"/>
  <c r="AA2728" i="56"/>
  <c r="AA952" i="56"/>
  <c r="AA1321" i="56"/>
  <c r="AA1322" i="56"/>
  <c r="AA1323" i="56"/>
  <c r="AA1324" i="56"/>
  <c r="AA1325" i="56"/>
  <c r="AA1326" i="56"/>
  <c r="AA1327" i="56"/>
  <c r="AA1328" i="56"/>
  <c r="AA1329" i="56"/>
  <c r="AA1330" i="56"/>
  <c r="AA1331" i="56"/>
  <c r="AA1332" i="56"/>
  <c r="AA1333" i="56"/>
  <c r="AA1334" i="56"/>
  <c r="AA1335" i="56"/>
  <c r="AA965" i="56"/>
  <c r="AA198" i="56"/>
  <c r="AA199" i="56"/>
  <c r="AA276" i="56"/>
  <c r="AA325" i="56"/>
  <c r="AA326" i="56"/>
  <c r="AA327" i="56"/>
  <c r="AA328" i="56"/>
  <c r="AA200" i="56"/>
  <c r="AA1036" i="56"/>
  <c r="AA1257" i="56"/>
  <c r="AA1258" i="56"/>
  <c r="AA1259" i="56"/>
  <c r="AA1695" i="56"/>
  <c r="AA1696" i="56"/>
  <c r="AA1697" i="56"/>
  <c r="AA713" i="56"/>
  <c r="AA714" i="56"/>
  <c r="AA1698" i="56"/>
  <c r="AA1260" i="56"/>
  <c r="AA395" i="56"/>
  <c r="AA2729" i="56"/>
  <c r="AA2730" i="56"/>
  <c r="AA2731" i="56"/>
  <c r="AA2732" i="56"/>
  <c r="AA2733" i="56"/>
  <c r="AA2734" i="56"/>
  <c r="AA2735" i="56"/>
  <c r="AA2736" i="56"/>
  <c r="AA2737" i="56"/>
  <c r="AA2738" i="56"/>
  <c r="AA2739" i="56"/>
  <c r="AA2740" i="56"/>
  <c r="AA2741" i="56"/>
  <c r="AA2742" i="56"/>
  <c r="AA2743" i="56"/>
  <c r="AA144" i="56"/>
  <c r="AA585" i="56"/>
  <c r="AA586" i="56"/>
  <c r="AA587" i="56"/>
  <c r="AA588" i="56"/>
  <c r="AA589" i="56"/>
  <c r="AA590" i="56"/>
  <c r="AA145" i="56"/>
  <c r="AA257" i="56"/>
  <c r="AA258" i="56"/>
  <c r="AA146" i="56"/>
  <c r="AA2744" i="56"/>
  <c r="AA1502" i="56"/>
  <c r="AA1503" i="56"/>
  <c r="AA2867" i="56"/>
  <c r="AA591" i="56"/>
  <c r="AA831" i="56"/>
  <c r="AA1336" i="56"/>
  <c r="AA1337" i="56"/>
  <c r="AA967" i="56"/>
  <c r="AA968" i="56"/>
  <c r="AA969" i="56"/>
  <c r="AA201" i="56"/>
  <c r="AA202" i="56"/>
  <c r="AA203" i="56"/>
  <c r="AA329" i="56"/>
  <c r="AA277" i="56"/>
  <c r="AA330" i="56"/>
  <c r="AA1567" i="56"/>
  <c r="AA2914" i="56"/>
  <c r="AA396" i="56"/>
  <c r="AA1699" i="56"/>
  <c r="AA2745" i="56"/>
  <c r="AA2746" i="56"/>
  <c r="AA2747" i="56"/>
  <c r="AA2748" i="56"/>
  <c r="AA2749" i="56"/>
  <c r="AA2750" i="56"/>
  <c r="AA501" i="56"/>
  <c r="AA502" i="56"/>
  <c r="AA1742" i="56"/>
  <c r="AA592" i="56"/>
  <c r="AA2868" i="56"/>
  <c r="AA2869" i="56"/>
  <c r="AA2870" i="56"/>
  <c r="AA1261" i="56"/>
  <c r="AA1262" i="56"/>
  <c r="AA1263" i="56"/>
  <c r="AA1338" i="56"/>
  <c r="AA204" i="56"/>
  <c r="AA331" i="56"/>
  <c r="AA332" i="56"/>
  <c r="AA205" i="56"/>
  <c r="AA333" i="56"/>
  <c r="AA953" i="56"/>
  <c r="AA954" i="56"/>
  <c r="AA955" i="56"/>
  <c r="AA956" i="56"/>
  <c r="AA957" i="56"/>
  <c r="AA2751" i="56"/>
  <c r="AA2752" i="56"/>
  <c r="AA2753" i="56"/>
  <c r="AA2754" i="56"/>
  <c r="AA2755" i="56"/>
  <c r="AA2756" i="56"/>
  <c r="AA2757" i="56"/>
  <c r="AA2758" i="56"/>
  <c r="AA2759" i="56"/>
  <c r="AA2760" i="56"/>
  <c r="AA2761" i="56"/>
  <c r="AA2762" i="56"/>
  <c r="AA2763" i="56"/>
  <c r="AA2764" i="56"/>
  <c r="AA2765" i="56"/>
  <c r="AA2766" i="56"/>
  <c r="AA2767" i="56"/>
  <c r="AA147" i="56"/>
  <c r="AA148" i="56"/>
  <c r="AA593" i="56"/>
  <c r="AA832" i="56"/>
  <c r="AA833" i="56"/>
  <c r="AA834" i="56"/>
  <c r="AA835" i="56"/>
  <c r="AA836" i="56"/>
  <c r="AA1504" i="56"/>
  <c r="AA1505" i="56"/>
  <c r="AA631" i="56"/>
  <c r="AA397" i="56"/>
  <c r="AA1339" i="56"/>
  <c r="AA278" i="56"/>
  <c r="AA334" i="56"/>
  <c r="AA1264" i="56"/>
  <c r="AA1265" i="56"/>
  <c r="AA1266" i="56"/>
  <c r="AA1267" i="56"/>
  <c r="AA1268" i="56"/>
  <c r="AA1269" i="56"/>
  <c r="AA1037" i="56"/>
  <c r="AA715" i="56"/>
  <c r="AA2768" i="56"/>
  <c r="AA2769" i="56"/>
  <c r="AA2770" i="56"/>
  <c r="AA2771" i="56"/>
  <c r="AA2772" i="56"/>
  <c r="AA2773" i="56"/>
  <c r="AA2774" i="56"/>
  <c r="AA2775" i="56"/>
  <c r="AA2776" i="56"/>
  <c r="AA2777" i="56"/>
  <c r="AA2778" i="56"/>
  <c r="AA2779" i="56"/>
  <c r="AA2780" i="56"/>
  <c r="AA2781" i="56"/>
  <c r="AA2782" i="56"/>
  <c r="AA2783" i="56"/>
  <c r="AA594" i="56"/>
  <c r="AA595" i="56"/>
  <c r="AA596" i="56"/>
  <c r="AA149" i="56"/>
  <c r="AA150" i="56"/>
  <c r="AA259" i="56"/>
  <c r="AA260" i="56"/>
  <c r="AC261" i="56"/>
  <c r="AC1700" i="56"/>
  <c r="AC398" i="56"/>
  <c r="AC503" i="56"/>
  <c r="AC504" i="56"/>
  <c r="AC505" i="56"/>
  <c r="AC399" i="56"/>
  <c r="AC597" i="56"/>
  <c r="AC2" i="56"/>
  <c r="AC600" i="56"/>
  <c r="AC1702" i="56"/>
  <c r="AC1705" i="56"/>
  <c r="AC5" i="56"/>
  <c r="AC410" i="56"/>
  <c r="AC508" i="56"/>
  <c r="AC1710" i="56"/>
  <c r="AC1712" i="56"/>
  <c r="AC641" i="56"/>
  <c r="AC210" i="56"/>
  <c r="AC281" i="56"/>
  <c r="AC413" i="56"/>
  <c r="AC1717" i="56"/>
  <c r="AC285" i="56"/>
  <c r="AC1042" i="56"/>
  <c r="AC1511" i="56"/>
  <c r="AC1512" i="56"/>
  <c r="AC2874" i="56"/>
  <c r="AC343" i="56"/>
  <c r="AC1047" i="56"/>
  <c r="AC1720" i="56"/>
  <c r="AC1049" i="56"/>
  <c r="AC1050" i="56"/>
  <c r="AC1054" i="56"/>
  <c r="AC1721" i="56"/>
  <c r="AC19" i="56"/>
  <c r="AC719" i="56"/>
  <c r="AC720" i="56"/>
  <c r="AC346" i="56"/>
  <c r="AC21" i="56"/>
  <c r="AC676" i="56"/>
  <c r="AC1520" i="56"/>
  <c r="AC349" i="56"/>
  <c r="AC680" i="56"/>
  <c r="AC730" i="56"/>
  <c r="AC731" i="56"/>
  <c r="AC744" i="56"/>
  <c r="AC749" i="56"/>
  <c r="AC750" i="56"/>
  <c r="AC1576" i="56"/>
  <c r="AC1577" i="56"/>
  <c r="AC1582" i="56"/>
  <c r="AC1590" i="56"/>
  <c r="AC1596" i="56"/>
  <c r="AC1604" i="56"/>
  <c r="AC1610" i="56"/>
  <c r="AO1610" i="56" s="1"/>
  <c r="AC1618" i="56"/>
  <c r="AC2883" i="56"/>
  <c r="AC684" i="56"/>
  <c r="AC976" i="56"/>
  <c r="AC1059" i="56"/>
  <c r="AC686" i="56"/>
  <c r="AC2885" i="56"/>
  <c r="AC1354" i="56"/>
  <c r="AC512" i="56"/>
  <c r="AC1624" i="56"/>
  <c r="AC1625" i="56"/>
  <c r="AC1075" i="56"/>
  <c r="AC2794" i="56"/>
  <c r="AC2798" i="56"/>
  <c r="AC2799" i="56"/>
  <c r="AC2806" i="56"/>
  <c r="AC1085" i="56"/>
  <c r="AC31" i="56"/>
  <c r="AC2812" i="56"/>
  <c r="AC879" i="56"/>
  <c r="AC1096" i="56"/>
  <c r="AC355" i="56"/>
  <c r="AC1099" i="56"/>
  <c r="AC1105" i="56"/>
  <c r="AC1110" i="56"/>
  <c r="AC1115" i="56"/>
  <c r="AC991" i="56"/>
  <c r="AC2826" i="56"/>
  <c r="AC2827" i="56"/>
  <c r="AC1361" i="56"/>
  <c r="AC217" i="56"/>
  <c r="AC356" i="56"/>
  <c r="AC1381" i="56"/>
  <c r="AC1382" i="56"/>
  <c r="AC460" i="56"/>
  <c r="AC1392" i="56"/>
  <c r="AC1121" i="56"/>
  <c r="AC994" i="56"/>
  <c r="AC1631" i="56"/>
  <c r="AC1397" i="56"/>
  <c r="AC693" i="56"/>
  <c r="AC37" i="56"/>
  <c r="AC1407" i="56"/>
  <c r="AC41" i="56"/>
  <c r="AC485" i="56"/>
  <c r="AC1743" i="56"/>
  <c r="AC1415" i="56"/>
  <c r="AC1744" i="56"/>
  <c r="AC1000" i="56"/>
  <c r="AC226" i="56"/>
  <c r="AC603" i="56"/>
  <c r="AC604" i="56"/>
  <c r="AC2830" i="56"/>
  <c r="AC1637" i="56"/>
  <c r="AC1645" i="56"/>
  <c r="AC1646" i="56"/>
  <c r="AC1533" i="56"/>
  <c r="AC1651" i="56"/>
  <c r="AC2898" i="56"/>
  <c r="AC229" i="56"/>
  <c r="AC1010" i="56"/>
  <c r="AC1746" i="56"/>
  <c r="AC1424" i="56"/>
  <c r="AC1727" i="56"/>
  <c r="AC1431" i="56"/>
  <c r="AC1436" i="56"/>
  <c r="AC1447" i="56"/>
  <c r="AC1133" i="56"/>
  <c r="AC361" i="56"/>
  <c r="AC52" i="56"/>
  <c r="AC1013" i="56"/>
  <c r="AC1757" i="56"/>
  <c r="AC364" i="56"/>
  <c r="AC1460" i="56"/>
  <c r="AC1461" i="56"/>
  <c r="AC1465" i="56"/>
  <c r="AC1474" i="56"/>
  <c r="AC1016" i="56"/>
  <c r="AC1141" i="56"/>
  <c r="AC900" i="56"/>
  <c r="AC1146" i="56"/>
  <c r="AC1150" i="56"/>
  <c r="AC1762" i="56"/>
  <c r="AC1765" i="56"/>
  <c r="AC1154" i="56"/>
  <c r="AC633" i="56"/>
  <c r="AC1773" i="56"/>
  <c r="AC65" i="56"/>
  <c r="AC2906" i="56"/>
  <c r="AC906" i="56"/>
  <c r="AC1783" i="56"/>
  <c r="AC907" i="56"/>
  <c r="AC1156" i="56"/>
  <c r="AC1157" i="56"/>
  <c r="AP1157" i="56" s="1"/>
  <c r="AC1795" i="56"/>
  <c r="AC1820" i="56"/>
  <c r="AC1821" i="56"/>
  <c r="AC1826" i="56"/>
  <c r="AC1840" i="56"/>
  <c r="AC1845" i="56"/>
  <c r="AC1846" i="56"/>
  <c r="AC1854" i="56"/>
  <c r="AC1860" i="56"/>
  <c r="AC1868" i="56"/>
  <c r="AC1869" i="56"/>
  <c r="AC1877" i="56"/>
  <c r="AC1878" i="56"/>
  <c r="AC1879" i="56"/>
  <c r="AC528" i="56"/>
  <c r="AC464" i="56"/>
  <c r="AC911" i="56"/>
  <c r="AC1895" i="56"/>
  <c r="AC1898" i="56"/>
  <c r="AC1905" i="56"/>
  <c r="AC1911" i="56"/>
  <c r="AC1919" i="56"/>
  <c r="AC1925" i="56"/>
  <c r="AC1933" i="56"/>
  <c r="AO1933" i="56" s="1"/>
  <c r="AC1952" i="56"/>
  <c r="AC1953" i="56"/>
  <c r="AC1961" i="56"/>
  <c r="AC1967" i="56"/>
  <c r="AC1975" i="56"/>
  <c r="AC1987" i="56"/>
  <c r="AC1988" i="56"/>
  <c r="AC68" i="56"/>
  <c r="AC1993" i="56"/>
  <c r="AC77" i="56"/>
  <c r="AC966" i="56"/>
  <c r="AC422" i="56"/>
  <c r="AC851" i="56"/>
  <c r="AC852" i="56"/>
  <c r="AC770" i="56"/>
  <c r="AC778" i="56"/>
  <c r="AC784" i="56"/>
  <c r="AC792" i="56"/>
  <c r="AC368" i="56"/>
  <c r="AC2002" i="56"/>
  <c r="AC2003" i="56"/>
  <c r="AC371" i="56"/>
  <c r="AC423" i="56"/>
  <c r="AC161" i="56"/>
  <c r="AC162" i="56"/>
  <c r="AC373" i="56"/>
  <c r="AC374" i="56"/>
  <c r="AC2022" i="56"/>
  <c r="AC2023" i="56"/>
  <c r="AC424" i="56"/>
  <c r="AC2032" i="56"/>
  <c r="AC2040" i="56"/>
  <c r="AC2054" i="56"/>
  <c r="AC2055" i="56"/>
  <c r="AC2060" i="56"/>
  <c r="AC2068" i="56"/>
  <c r="AC2069" i="56"/>
  <c r="AC2074" i="56"/>
  <c r="AC2082" i="56"/>
  <c r="AC2083" i="56"/>
  <c r="AC2096" i="56"/>
  <c r="AC425" i="56"/>
  <c r="AC375" i="56"/>
  <c r="AC2107" i="56"/>
  <c r="AC1173" i="56"/>
  <c r="AC1193" i="56"/>
  <c r="AC2115" i="56"/>
  <c r="AC2121" i="56"/>
  <c r="AC2124" i="56"/>
  <c r="AC271" i="56"/>
  <c r="AC1206" i="56"/>
  <c r="AC1212" i="56"/>
  <c r="AC2130" i="56"/>
  <c r="AC542" i="56"/>
  <c r="AC928" i="56"/>
  <c r="AC1222" i="56"/>
  <c r="AC2138" i="56"/>
  <c r="AC2139" i="56"/>
  <c r="AC2144" i="56"/>
  <c r="AC2152" i="56"/>
  <c r="AC2153" i="56"/>
  <c r="AC2166" i="56"/>
  <c r="AC2172" i="56"/>
  <c r="AC2180" i="56"/>
  <c r="AC2181" i="56"/>
  <c r="AC2186" i="56"/>
  <c r="AC85" i="56"/>
  <c r="AC2198" i="56"/>
  <c r="AC929" i="56"/>
  <c r="AC1226" i="56"/>
  <c r="AC2205" i="56"/>
  <c r="AC1675" i="56"/>
  <c r="AC2212" i="56"/>
  <c r="AC2220" i="56"/>
  <c r="AC2225" i="56"/>
  <c r="AC2226" i="56"/>
  <c r="AC1732" i="56"/>
  <c r="AC489" i="56"/>
  <c r="AC932" i="56"/>
  <c r="AC1553" i="56"/>
  <c r="AC1554" i="56"/>
  <c r="AC2237" i="56"/>
  <c r="AC2238" i="56"/>
  <c r="AC2246" i="56"/>
  <c r="AC549" i="56"/>
  <c r="AC1555" i="56"/>
  <c r="AC1228" i="56"/>
  <c r="AC1229" i="56"/>
  <c r="AC2254" i="56"/>
  <c r="AC2260" i="56"/>
  <c r="AC2268" i="56"/>
  <c r="AC2274" i="56"/>
  <c r="AC2282" i="56"/>
  <c r="AC2288" i="56"/>
  <c r="AC2296" i="56"/>
  <c r="AC2302" i="56"/>
  <c r="AC2310" i="56"/>
  <c r="AC961" i="56"/>
  <c r="AC2316" i="56"/>
  <c r="AC2837" i="56"/>
  <c r="AC1236" i="56"/>
  <c r="AC1557" i="56"/>
  <c r="AC2325" i="56"/>
  <c r="AC2333" i="56"/>
  <c r="AC2840" i="56"/>
  <c r="AC171" i="56"/>
  <c r="AC2342" i="56"/>
  <c r="AC2343" i="56"/>
  <c r="AC2356" i="56"/>
  <c r="AC2362" i="56"/>
  <c r="AC2370" i="56"/>
  <c r="AC2384" i="56"/>
  <c r="AC2390" i="56"/>
  <c r="AC2398" i="56"/>
  <c r="AC2399" i="56"/>
  <c r="AC2403" i="56"/>
  <c r="AC1734" i="56"/>
  <c r="AC2406" i="56"/>
  <c r="AC2408" i="56"/>
  <c r="AC2841" i="56"/>
  <c r="AC382" i="56"/>
  <c r="AC2416" i="56"/>
  <c r="AC2843" i="56"/>
  <c r="AC1484" i="56"/>
  <c r="AC383" i="56"/>
  <c r="AC1028" i="56"/>
  <c r="AC2427" i="56"/>
  <c r="AC2433" i="56"/>
  <c r="AC859" i="56"/>
  <c r="AC860" i="56"/>
  <c r="AC1681" i="56"/>
  <c r="AC2435" i="56"/>
  <c r="AC2443" i="56"/>
  <c r="AC2449" i="56"/>
  <c r="AC2457" i="56"/>
  <c r="AC2458" i="56"/>
  <c r="AC2471" i="56"/>
  <c r="AC2477" i="56"/>
  <c r="AC2485" i="56"/>
  <c r="AC2486" i="56"/>
  <c r="AC103" i="56"/>
  <c r="AC613" i="56"/>
  <c r="AC941" i="56"/>
  <c r="AC942" i="56"/>
  <c r="AC2497" i="56"/>
  <c r="AC2505" i="56"/>
  <c r="AC105" i="56"/>
  <c r="AC765" i="56"/>
  <c r="AC312" i="56"/>
  <c r="AC387" i="56"/>
  <c r="AC2911" i="56"/>
  <c r="AC2511" i="56"/>
  <c r="AC2520" i="56"/>
  <c r="AC2521" i="56"/>
  <c r="AC2523" i="56"/>
  <c r="AC495" i="56"/>
  <c r="AC1490" i="56"/>
  <c r="AC1491" i="56"/>
  <c r="AC862" i="56"/>
  <c r="AC2848" i="56"/>
  <c r="AC1685" i="56"/>
  <c r="AC2527" i="56"/>
  <c r="AC2535" i="56"/>
  <c r="AC107" i="56"/>
  <c r="AC243" i="56"/>
  <c r="AC619" i="56"/>
  <c r="AC1688" i="56"/>
  <c r="AC1272" i="56"/>
  <c r="AC1281" i="56"/>
  <c r="AC1282" i="56"/>
  <c r="AC1286" i="56"/>
  <c r="AC1287" i="56"/>
  <c r="AC2546" i="56"/>
  <c r="AC2552" i="56"/>
  <c r="AC568" i="56"/>
  <c r="AC620" i="56"/>
  <c r="AC183" i="56"/>
  <c r="AC569" i="56"/>
  <c r="AC500" i="56"/>
  <c r="AC118" i="56"/>
  <c r="AC637" i="56"/>
  <c r="AC186" i="56"/>
  <c r="AC473" i="56"/>
  <c r="AC437" i="56"/>
  <c r="AC1736" i="56"/>
  <c r="AC761" i="56"/>
  <c r="AC188" i="56"/>
  <c r="AC706" i="56"/>
  <c r="AC127" i="56"/>
  <c r="AC132" i="56"/>
  <c r="AC581" i="56"/>
  <c r="AC626" i="56"/>
  <c r="AC867" i="56"/>
  <c r="AC868" i="56"/>
  <c r="AC810" i="56"/>
  <c r="AC811" i="56"/>
  <c r="AC815" i="56"/>
  <c r="AC820" i="56"/>
  <c r="AP820" i="56" s="1"/>
  <c r="AC828" i="56"/>
  <c r="AC829" i="56"/>
  <c r="AC1297" i="56"/>
  <c r="AC190" i="56"/>
  <c r="AC2558" i="56"/>
  <c r="AC2572" i="56"/>
  <c r="AC2578" i="56"/>
  <c r="AC2586" i="56"/>
  <c r="AC2591" i="56"/>
  <c r="AC2600" i="56"/>
  <c r="AC2614" i="56"/>
  <c r="AC441" i="56"/>
  <c r="AC1309" i="56"/>
  <c r="AC191" i="56"/>
  <c r="AC2618" i="56"/>
  <c r="AC2626" i="56"/>
  <c r="AC2632" i="56"/>
  <c r="AC2635" i="56"/>
  <c r="AC2636" i="56"/>
  <c r="AC1311" i="56"/>
  <c r="AC1319" i="56"/>
  <c r="AC196" i="56"/>
  <c r="AC1245" i="56"/>
  <c r="AC1250" i="56"/>
  <c r="AC1251" i="56"/>
  <c r="AC711" i="56"/>
  <c r="AC2642" i="56"/>
  <c r="AC2650" i="56"/>
  <c r="AC2656" i="56"/>
  <c r="AC2664" i="56"/>
  <c r="AC2670" i="56"/>
  <c r="AC2678" i="56"/>
  <c r="AC2684" i="56"/>
  <c r="AC2692" i="56"/>
  <c r="AC2697" i="56"/>
  <c r="AC143" i="56"/>
  <c r="AC2704" i="56"/>
  <c r="AC2709" i="56"/>
  <c r="AC2710" i="56"/>
  <c r="AC2718" i="56"/>
  <c r="AC2724" i="56"/>
  <c r="AC1323" i="56"/>
  <c r="AC1329" i="56"/>
  <c r="AC198" i="56"/>
  <c r="AC328" i="56"/>
  <c r="AC1697" i="56"/>
  <c r="AC713" i="56"/>
  <c r="AC395" i="56"/>
  <c r="AC2737" i="56"/>
  <c r="AC2743" i="56"/>
  <c r="AC1503" i="56"/>
  <c r="AC969" i="56"/>
  <c r="AC330" i="56"/>
  <c r="AC2748" i="56"/>
  <c r="AC592" i="56"/>
  <c r="AC204" i="56"/>
  <c r="AC2755" i="56"/>
  <c r="AC2761" i="56"/>
  <c r="AC148" i="56"/>
  <c r="AC836" i="56"/>
  <c r="AC1264" i="56"/>
  <c r="AC2774" i="56"/>
  <c r="AC2775" i="56"/>
  <c r="AC150" i="56"/>
  <c r="AD398" i="56"/>
  <c r="AD2" i="56"/>
  <c r="AD600" i="56"/>
  <c r="AD401" i="56"/>
  <c r="AD1702" i="56"/>
  <c r="AD5" i="56"/>
  <c r="AD447" i="56"/>
  <c r="AD410" i="56"/>
  <c r="AD1710" i="56"/>
  <c r="AD1712" i="56"/>
  <c r="AD281" i="56"/>
  <c r="AD413" i="56"/>
  <c r="AD1715" i="56"/>
  <c r="AD336" i="56"/>
  <c r="AD285" i="56"/>
  <c r="AD1511" i="56"/>
  <c r="AD1512" i="56"/>
  <c r="AD287" i="56"/>
  <c r="AD2874" i="56"/>
  <c r="AD2875" i="56"/>
  <c r="AD343" i="56"/>
  <c r="AD1043" i="56"/>
  <c r="AD1720" i="56"/>
  <c r="AD1049" i="56"/>
  <c r="AD1050" i="56"/>
  <c r="AD1721" i="56"/>
  <c r="AD18" i="56"/>
  <c r="AD1722" i="56"/>
  <c r="AD19" i="56"/>
  <c r="AD660" i="56"/>
  <c r="AD719" i="56"/>
  <c r="AD720" i="56"/>
  <c r="AD346" i="56"/>
  <c r="AD676" i="56"/>
  <c r="AD678" i="56"/>
  <c r="AD349" i="56"/>
  <c r="AD680" i="56"/>
  <c r="AD722" i="56"/>
  <c r="AD730" i="56"/>
  <c r="AD736" i="56"/>
  <c r="AD744" i="56"/>
  <c r="AD750" i="56"/>
  <c r="AD1576" i="56"/>
  <c r="AD1577" i="56"/>
  <c r="AD1582" i="56"/>
  <c r="AD1590" i="56"/>
  <c r="AD1596" i="56"/>
  <c r="AD1604" i="56"/>
  <c r="AD1605" i="56"/>
  <c r="AD1609" i="56"/>
  <c r="AD1618" i="56"/>
  <c r="AD2882" i="56"/>
  <c r="AD684" i="56"/>
  <c r="AD1059" i="56"/>
  <c r="AD686" i="56"/>
  <c r="AD1724" i="56"/>
  <c r="AD977" i="56"/>
  <c r="AD2885" i="56"/>
  <c r="AD25" i="56"/>
  <c r="AD1354" i="56"/>
  <c r="AD1065" i="56"/>
  <c r="AD512" i="56"/>
  <c r="AD354" i="56"/>
  <c r="AD1625" i="56"/>
  <c r="AD1075" i="56"/>
  <c r="AD2788" i="56"/>
  <c r="AD2794" i="56"/>
  <c r="AD2795" i="56"/>
  <c r="AD2799" i="56"/>
  <c r="AD2806" i="56"/>
  <c r="AD2807" i="56"/>
  <c r="AD1082" i="56"/>
  <c r="AD1085" i="56"/>
  <c r="AD31" i="56"/>
  <c r="AD2812" i="56"/>
  <c r="AD1628" i="56"/>
  <c r="AD879" i="56"/>
  <c r="AD1096" i="56"/>
  <c r="AD355" i="56"/>
  <c r="AD1099" i="56"/>
  <c r="AD1104" i="56"/>
  <c r="AD1105" i="56"/>
  <c r="AD1110" i="56"/>
  <c r="AD1115" i="56"/>
  <c r="AD2826" i="56"/>
  <c r="AD2827" i="56"/>
  <c r="AD1361" i="56"/>
  <c r="AD217" i="56"/>
  <c r="AD356" i="56"/>
  <c r="AD1371" i="56"/>
  <c r="AD1376" i="56"/>
  <c r="AD1381" i="56"/>
  <c r="AD460" i="56"/>
  <c r="AD1392" i="56"/>
  <c r="AD219" i="56"/>
  <c r="AD1121" i="56"/>
  <c r="AD994" i="56"/>
  <c r="AD2892" i="56"/>
  <c r="AD1631" i="56"/>
  <c r="AD999" i="56"/>
  <c r="AD693" i="56"/>
  <c r="AD37" i="56"/>
  <c r="AD1407" i="56"/>
  <c r="AD1408" i="56"/>
  <c r="AD485" i="56"/>
  <c r="AD1744" i="56"/>
  <c r="AD2897" i="56"/>
  <c r="AD226" i="56"/>
  <c r="AD604" i="56"/>
  <c r="AD2830" i="56"/>
  <c r="AD1637" i="56"/>
  <c r="AD1645" i="56"/>
  <c r="AD1651" i="56"/>
  <c r="AD1009" i="56"/>
  <c r="AD228" i="56"/>
  <c r="AD1010" i="56"/>
  <c r="AD1746" i="56"/>
  <c r="AD1424" i="56"/>
  <c r="AD1727" i="56"/>
  <c r="AD1427" i="56"/>
  <c r="AD1436" i="56"/>
  <c r="AD1439" i="56"/>
  <c r="AD1447" i="56"/>
  <c r="AD1133" i="56"/>
  <c r="AD361" i="56"/>
  <c r="AD50" i="56"/>
  <c r="AD52" i="56"/>
  <c r="AP52" i="56" s="1"/>
  <c r="AD1013" i="56"/>
  <c r="AD1729" i="56"/>
  <c r="AD1757" i="56"/>
  <c r="AD364" i="56"/>
  <c r="AD1460" i="56"/>
  <c r="AD1461" i="56"/>
  <c r="AD1466" i="56"/>
  <c r="AD1474" i="56"/>
  <c r="AD838" i="56"/>
  <c r="AD1016" i="56"/>
  <c r="AD1141" i="56"/>
  <c r="AD1759" i="56"/>
  <c r="AD696" i="56"/>
  <c r="AD900" i="56"/>
  <c r="AD1150" i="56"/>
  <c r="AD1762" i="56"/>
  <c r="AD1765" i="56"/>
  <c r="AD63" i="56"/>
  <c r="AD633" i="56"/>
  <c r="AD158" i="56"/>
  <c r="AD1774" i="56"/>
  <c r="AD520" i="56"/>
  <c r="AD521" i="56"/>
  <c r="AD65" i="56"/>
  <c r="AD2906" i="56"/>
  <c r="AD906" i="56"/>
  <c r="AD1783" i="56"/>
  <c r="AD907" i="56"/>
  <c r="AD908" i="56"/>
  <c r="AD1157" i="56"/>
  <c r="AD1795" i="56"/>
  <c r="AD1809" i="56"/>
  <c r="AD1810" i="56"/>
  <c r="AD1812" i="56"/>
  <c r="AD1820" i="56"/>
  <c r="AD1821" i="56"/>
  <c r="AD1160" i="56"/>
  <c r="AD1826" i="56"/>
  <c r="AD1832" i="56"/>
  <c r="AD1840" i="56"/>
  <c r="AD1846" i="56"/>
  <c r="AD1854" i="56"/>
  <c r="AD1860" i="56"/>
  <c r="AD1868" i="56"/>
  <c r="AD1869" i="56"/>
  <c r="AD1874" i="56"/>
  <c r="AD1878" i="56"/>
  <c r="AD527" i="56"/>
  <c r="AD464" i="56"/>
  <c r="AD66" i="56"/>
  <c r="AD911" i="56"/>
  <c r="AD1894" i="56"/>
  <c r="AD1898" i="56"/>
  <c r="AD1905" i="56"/>
  <c r="AD1911" i="56"/>
  <c r="AD1919" i="56"/>
  <c r="AD1920" i="56"/>
  <c r="AD1925" i="56"/>
  <c r="AD1933" i="56"/>
  <c r="AD1939" i="56"/>
  <c r="AD1947" i="56"/>
  <c r="AD1948" i="56"/>
  <c r="AD1961" i="56"/>
  <c r="AD1966" i="56"/>
  <c r="AD1975" i="56"/>
  <c r="AD1976" i="56"/>
  <c r="AD1979" i="56"/>
  <c r="AD1987" i="56"/>
  <c r="AD1988" i="56"/>
  <c r="AD68" i="56"/>
  <c r="AD1993" i="56"/>
  <c r="AD1546" i="56"/>
  <c r="AD77" i="56"/>
  <c r="AD422" i="56"/>
  <c r="AD851" i="56"/>
  <c r="AD852" i="56"/>
  <c r="AD770" i="56"/>
  <c r="AD778" i="56"/>
  <c r="AP778" i="56" s="1"/>
  <c r="AD784" i="56"/>
  <c r="AD792" i="56"/>
  <c r="AD160" i="56"/>
  <c r="AD2002" i="56"/>
  <c r="AD371" i="56"/>
  <c r="AD423" i="56"/>
  <c r="AD79" i="56"/>
  <c r="AD161" i="56"/>
  <c r="AD373" i="56"/>
  <c r="AD374" i="56"/>
  <c r="AD424" i="56"/>
  <c r="AD2030" i="56"/>
  <c r="AD2040" i="56"/>
  <c r="AD2045" i="56"/>
  <c r="AD2054" i="56"/>
  <c r="AP2054" i="56" s="1"/>
  <c r="AD2055" i="56"/>
  <c r="AD2068" i="56"/>
  <c r="AD2069" i="56"/>
  <c r="AD2082" i="56"/>
  <c r="AD2083" i="56"/>
  <c r="AD2096" i="56"/>
  <c r="AD2101" i="56"/>
  <c r="AD375" i="56"/>
  <c r="AD1173" i="56"/>
  <c r="AD1187" i="56"/>
  <c r="AD1192" i="56"/>
  <c r="AD2115" i="56"/>
  <c r="AD2116" i="56"/>
  <c r="AD2124" i="56"/>
  <c r="AD1206" i="56"/>
  <c r="AD2130" i="56"/>
  <c r="AD2131" i="56"/>
  <c r="AD928" i="56"/>
  <c r="AD2138" i="56"/>
  <c r="AD2139" i="56"/>
  <c r="AD2143" i="56"/>
  <c r="AD2152" i="56"/>
  <c r="AO2152" i="56" s="1"/>
  <c r="AD2153" i="56"/>
  <c r="AD2166" i="56"/>
  <c r="AD2171" i="56"/>
  <c r="AD2180" i="56"/>
  <c r="AD85" i="56"/>
  <c r="AD929" i="56"/>
  <c r="AD2205" i="56"/>
  <c r="AD1675" i="56"/>
  <c r="AD2220" i="56"/>
  <c r="AD2225" i="56"/>
  <c r="AD1732" i="56"/>
  <c r="AD2235" i="56"/>
  <c r="AD1553" i="56"/>
  <c r="AD1554" i="56"/>
  <c r="AD2246" i="56"/>
  <c r="AD2247" i="56"/>
  <c r="AD1555" i="56"/>
  <c r="AD2254" i="56"/>
  <c r="AD2255" i="56"/>
  <c r="AD2268" i="56"/>
  <c r="AD2269" i="56"/>
  <c r="AD2282" i="56"/>
  <c r="AD2296" i="56"/>
  <c r="AD2297" i="56"/>
  <c r="AD2310" i="56"/>
  <c r="AD2311" i="56"/>
  <c r="AD961" i="56"/>
  <c r="AD2837" i="56"/>
  <c r="AD2838" i="56"/>
  <c r="AD1557" i="56"/>
  <c r="AD2333" i="56"/>
  <c r="AD97" i="56"/>
  <c r="AD2342" i="56"/>
  <c r="AD2356" i="56"/>
  <c r="AD2357" i="56"/>
  <c r="AD2361" i="56"/>
  <c r="AD2370" i="56"/>
  <c r="AD2384" i="56"/>
  <c r="AD2385" i="56"/>
  <c r="AD2398" i="56"/>
  <c r="AD2399" i="56"/>
  <c r="AD2406" i="56"/>
  <c r="AD98" i="56"/>
  <c r="AD382" i="56"/>
  <c r="AD2843" i="56"/>
  <c r="AD383" i="56"/>
  <c r="AD1028" i="56"/>
  <c r="AD2426" i="56"/>
  <c r="AD2433" i="56"/>
  <c r="AD100" i="56"/>
  <c r="AD1681" i="56"/>
  <c r="AD1560" i="56"/>
  <c r="AD2443" i="56"/>
  <c r="AD2457" i="56"/>
  <c r="AD2458" i="56"/>
  <c r="AD2471" i="56"/>
  <c r="AD2472" i="56"/>
  <c r="AD2485" i="56"/>
  <c r="AD103" i="56"/>
  <c r="AD104" i="56"/>
  <c r="AD941" i="56"/>
  <c r="AD2505" i="56"/>
  <c r="AD2506" i="56"/>
  <c r="AD2510" i="56"/>
  <c r="AD765" i="56"/>
  <c r="AD387" i="56"/>
  <c r="AD2911" i="56"/>
  <c r="AD2520" i="56"/>
  <c r="AD2521" i="56"/>
  <c r="AD1490" i="56"/>
  <c r="AD1685" i="56"/>
  <c r="AD2535" i="56"/>
  <c r="AD243" i="56"/>
  <c r="AD244" i="56"/>
  <c r="AD562" i="56"/>
  <c r="AD1688" i="56"/>
  <c r="AD1281" i="56"/>
  <c r="AD1282" i="56"/>
  <c r="AD1286" i="56"/>
  <c r="AD2546" i="56"/>
  <c r="AD568" i="56"/>
  <c r="AD620" i="56"/>
  <c r="AD569" i="56"/>
  <c r="AD637" i="56"/>
  <c r="AD473" i="56"/>
  <c r="AD1736" i="56"/>
  <c r="AD2858" i="56"/>
  <c r="AD761" i="56"/>
  <c r="AD706" i="56"/>
  <c r="AD126" i="56"/>
  <c r="AD132" i="56"/>
  <c r="AD581" i="56"/>
  <c r="AD867" i="56"/>
  <c r="AD868" i="56"/>
  <c r="AD814" i="56"/>
  <c r="AD828" i="56"/>
  <c r="AD190" i="56"/>
  <c r="AD322" i="56"/>
  <c r="AD1690" i="56"/>
  <c r="AD2558" i="56"/>
  <c r="AD2559" i="56"/>
  <c r="AD2563" i="56"/>
  <c r="AD2572" i="56"/>
  <c r="AD2573" i="56"/>
  <c r="AD2586" i="56"/>
  <c r="AD2587" i="56"/>
  <c r="AD2600" i="56"/>
  <c r="AD2601" i="56"/>
  <c r="AD2614" i="56"/>
  <c r="AD2615" i="56"/>
  <c r="AD1309" i="56"/>
  <c r="AD191" i="56"/>
  <c r="AD2912" i="56"/>
  <c r="AD2626" i="56"/>
  <c r="AD2627" i="56"/>
  <c r="AD2635" i="56"/>
  <c r="AD1310" i="56"/>
  <c r="AD1319" i="56"/>
  <c r="AD1320" i="56"/>
  <c r="AD1245" i="56"/>
  <c r="AD711" i="56"/>
  <c r="AD2650" i="56"/>
  <c r="AD2664" i="56"/>
  <c r="AD2669" i="56"/>
  <c r="AD2678" i="56"/>
  <c r="AD2679" i="56"/>
  <c r="AD2684" i="56"/>
  <c r="AD2692" i="56"/>
  <c r="AD2697" i="56"/>
  <c r="AD143" i="56"/>
  <c r="AD878" i="56"/>
  <c r="AD2704" i="56"/>
  <c r="AD2710" i="56"/>
  <c r="AD2718" i="56"/>
  <c r="AD2719" i="56"/>
  <c r="AD2724" i="56"/>
  <c r="AD1323" i="56"/>
  <c r="AD1328" i="56"/>
  <c r="AD1329" i="56"/>
  <c r="AD198" i="56"/>
  <c r="AD327" i="56"/>
  <c r="AD328" i="56"/>
  <c r="AD1697" i="56"/>
  <c r="AD713" i="56"/>
  <c r="AD395" i="56"/>
  <c r="AD2729" i="56"/>
  <c r="AD2737" i="56"/>
  <c r="AD2738" i="56"/>
  <c r="AD2743" i="56"/>
  <c r="AD145" i="56"/>
  <c r="AD257" i="56"/>
  <c r="AD1502" i="56"/>
  <c r="AD1503" i="56"/>
  <c r="AD969" i="56"/>
  <c r="AD330" i="56"/>
  <c r="AD2748" i="56"/>
  <c r="AD592" i="56"/>
  <c r="AD204" i="56"/>
  <c r="AD953" i="56"/>
  <c r="AD954" i="56"/>
  <c r="AD2755" i="56"/>
  <c r="AD2756" i="56"/>
  <c r="AD148" i="56"/>
  <c r="AP148" i="56" s="1"/>
  <c r="AD593" i="56"/>
  <c r="AD836" i="56"/>
  <c r="AD1264" i="56"/>
  <c r="AD2774" i="56"/>
  <c r="AD2779" i="56"/>
  <c r="AD2780" i="56"/>
  <c r="AD150" i="56"/>
  <c r="AD259" i="56"/>
  <c r="AE398" i="56"/>
  <c r="AE2" i="56"/>
  <c r="AE206" i="56"/>
  <c r="AE401" i="56"/>
  <c r="AE1702" i="56"/>
  <c r="AE1704" i="56"/>
  <c r="AE1705" i="56"/>
  <c r="AE5" i="56"/>
  <c r="AE447" i="56"/>
  <c r="AE410" i="56"/>
  <c r="AE1710" i="56"/>
  <c r="AE1712" i="56"/>
  <c r="AL1712" i="56" s="1"/>
  <c r="AE281" i="56"/>
  <c r="AL281" i="56" s="1"/>
  <c r="AE413" i="56"/>
  <c r="AE1715" i="56"/>
  <c r="AE1717" i="56"/>
  <c r="AE285" i="56"/>
  <c r="AE642" i="56"/>
  <c r="AE1041" i="56"/>
  <c r="AE1042" i="56"/>
  <c r="AE1511" i="56"/>
  <c r="AE287" i="56"/>
  <c r="AE2874" i="56"/>
  <c r="AE1343" i="56"/>
  <c r="AE343" i="56"/>
  <c r="AE1720" i="56"/>
  <c r="AE1049" i="56"/>
  <c r="AE1054" i="56"/>
  <c r="AE1721" i="56"/>
  <c r="AE649" i="56"/>
  <c r="AE262" i="56"/>
  <c r="AE19" i="56"/>
  <c r="AE719" i="56"/>
  <c r="AE667" i="56"/>
  <c r="AE346" i="56"/>
  <c r="AE347" i="56"/>
  <c r="AE21" i="56"/>
  <c r="AE676" i="56"/>
  <c r="AE1569" i="56"/>
  <c r="AE678" i="56"/>
  <c r="AE349" i="56"/>
  <c r="AE680" i="56"/>
  <c r="AE722" i="56"/>
  <c r="AE730" i="56"/>
  <c r="AE731" i="56"/>
  <c r="AE736" i="56"/>
  <c r="AE744" i="56"/>
  <c r="AE750" i="56"/>
  <c r="AE1576" i="56"/>
  <c r="AL1576" i="56" s="1"/>
  <c r="AE1577" i="56"/>
  <c r="AE1582" i="56"/>
  <c r="AE1590" i="56"/>
  <c r="AE1591" i="56"/>
  <c r="AE1604" i="56"/>
  <c r="AE1605" i="56"/>
  <c r="AE1610" i="56"/>
  <c r="AE1618" i="56"/>
  <c r="AE2883" i="56"/>
  <c r="AL2883" i="56" s="1"/>
  <c r="AE684" i="56"/>
  <c r="AE976" i="56"/>
  <c r="AE1059" i="56"/>
  <c r="AE686" i="56"/>
  <c r="AE977" i="56"/>
  <c r="AE2885" i="56"/>
  <c r="AE25" i="56"/>
  <c r="AE1354" i="56"/>
  <c r="AE1355" i="56"/>
  <c r="AE512" i="56"/>
  <c r="AE354" i="56"/>
  <c r="AE1624" i="56"/>
  <c r="AE1625" i="56"/>
  <c r="AL1625" i="56" s="1"/>
  <c r="AE1075" i="56"/>
  <c r="AE2788" i="56"/>
  <c r="AE2794" i="56"/>
  <c r="AE2795" i="56"/>
  <c r="AE2799" i="56"/>
  <c r="AE2806" i="56"/>
  <c r="AE2808" i="56"/>
  <c r="AE1085" i="56"/>
  <c r="AE31" i="56"/>
  <c r="AE2812" i="56"/>
  <c r="AE2813" i="56"/>
  <c r="AE155" i="56"/>
  <c r="AE1628" i="56"/>
  <c r="AE483" i="56"/>
  <c r="AE879" i="56"/>
  <c r="AE264" i="56"/>
  <c r="AE215" i="56"/>
  <c r="AE1096" i="56"/>
  <c r="AE355" i="56"/>
  <c r="AE1099" i="56"/>
  <c r="AE1105" i="56"/>
  <c r="AL1105" i="56" s="1"/>
  <c r="AE1110" i="56"/>
  <c r="AE1116" i="56"/>
  <c r="AE2826" i="56"/>
  <c r="AL2826" i="56" s="1"/>
  <c r="AE1118" i="56"/>
  <c r="AE1119" i="56"/>
  <c r="AL1119" i="56" s="1"/>
  <c r="AE1361" i="56"/>
  <c r="AE217" i="56"/>
  <c r="AE356" i="56"/>
  <c r="AE1371" i="56"/>
  <c r="AE1376" i="56"/>
  <c r="AE1381" i="56"/>
  <c r="AE1392" i="56"/>
  <c r="AE1393" i="56"/>
  <c r="AE1121" i="56"/>
  <c r="AE994" i="56"/>
  <c r="AE1125" i="56"/>
  <c r="AE996" i="56"/>
  <c r="AL996" i="56" s="1"/>
  <c r="AE2892" i="56"/>
  <c r="AE1631" i="56"/>
  <c r="AE999" i="56"/>
  <c r="AE693" i="56"/>
  <c r="AL693" i="56" s="1"/>
  <c r="AE37" i="56"/>
  <c r="AE38" i="56"/>
  <c r="AE1399" i="56"/>
  <c r="AE1407" i="56"/>
  <c r="AE1408" i="56"/>
  <c r="AE41" i="56"/>
  <c r="AE485" i="56"/>
  <c r="AE1743" i="56"/>
  <c r="AE1414" i="56"/>
  <c r="AE1415" i="56"/>
  <c r="AE1744" i="56"/>
  <c r="AE1000" i="56"/>
  <c r="AE226" i="56"/>
  <c r="AL226" i="56" s="1"/>
  <c r="AE227" i="56"/>
  <c r="AE604" i="56"/>
  <c r="AE2830" i="56"/>
  <c r="AE1637" i="56"/>
  <c r="AE1645" i="56"/>
  <c r="AE1533" i="56"/>
  <c r="AE1651" i="56"/>
  <c r="AE1009" i="56"/>
  <c r="AE2898" i="56"/>
  <c r="AL2898" i="56" s="1"/>
  <c r="AE228" i="56"/>
  <c r="AE229" i="56"/>
  <c r="AE1746" i="56"/>
  <c r="AE1424" i="56"/>
  <c r="AE1727" i="56"/>
  <c r="AE1427" i="56"/>
  <c r="AE1436" i="56"/>
  <c r="AE1437" i="56"/>
  <c r="AE1439" i="56"/>
  <c r="AE1447" i="56"/>
  <c r="AE1448" i="56"/>
  <c r="AE1132" i="56"/>
  <c r="AE1133" i="56"/>
  <c r="AE361" i="56"/>
  <c r="AE50" i="56"/>
  <c r="AE52" i="56"/>
  <c r="AE1753" i="56"/>
  <c r="AE1013" i="56"/>
  <c r="AL1013" i="56" s="1"/>
  <c r="AE362" i="56"/>
  <c r="AE1729" i="56"/>
  <c r="AE1757" i="56"/>
  <c r="AL1757" i="56" s="1"/>
  <c r="AE157" i="56"/>
  <c r="AE1460" i="56"/>
  <c r="AL1460" i="56" s="1"/>
  <c r="AE1465" i="56"/>
  <c r="AE1466" i="56"/>
  <c r="AE1474" i="56"/>
  <c r="AE838" i="56"/>
  <c r="AE1016" i="56"/>
  <c r="AE1141" i="56"/>
  <c r="AE1142" i="56"/>
  <c r="AE1759" i="56"/>
  <c r="AE696" i="56"/>
  <c r="AE900" i="56"/>
  <c r="AE1147" i="56"/>
  <c r="AE1150" i="56"/>
  <c r="AE1151" i="56"/>
  <c r="AE1762" i="56"/>
  <c r="AE1765" i="56"/>
  <c r="AE1154" i="56"/>
  <c r="AE633" i="56"/>
  <c r="AE158" i="56"/>
  <c r="AE1773" i="56"/>
  <c r="AL1773" i="56" s="1"/>
  <c r="AE1774" i="56"/>
  <c r="AE520" i="56"/>
  <c r="AE521" i="56"/>
  <c r="AE906" i="56"/>
  <c r="AE1155" i="56"/>
  <c r="AE1783" i="56"/>
  <c r="AE907" i="56"/>
  <c r="AL907" i="56" s="1"/>
  <c r="AE908" i="56"/>
  <c r="AE1157" i="56"/>
  <c r="AE1795" i="56"/>
  <c r="AE1800" i="56"/>
  <c r="AE1801" i="56"/>
  <c r="AE1809" i="56"/>
  <c r="AE1810" i="56"/>
  <c r="AE1812" i="56"/>
  <c r="AE1820" i="56"/>
  <c r="AE1821" i="56"/>
  <c r="AE1161" i="56"/>
  <c r="AE1826" i="56"/>
  <c r="AE1827" i="56"/>
  <c r="AE1832" i="56"/>
  <c r="AE1840" i="56"/>
  <c r="AE1841" i="56"/>
  <c r="AE1846" i="56"/>
  <c r="AE1854" i="56"/>
  <c r="AE1855" i="56"/>
  <c r="AE1859" i="56"/>
  <c r="AE1860" i="56"/>
  <c r="AL1860" i="56" s="1"/>
  <c r="AE1868" i="56"/>
  <c r="AE1869" i="56"/>
  <c r="AE1874" i="56"/>
  <c r="AE1878" i="56"/>
  <c r="AE528" i="56"/>
  <c r="AE464" i="56"/>
  <c r="AE911" i="56"/>
  <c r="AE1894" i="56"/>
  <c r="AE1897" i="56"/>
  <c r="AE1898" i="56"/>
  <c r="AE1905" i="56"/>
  <c r="AE1906" i="56"/>
  <c r="AE1910" i="56"/>
  <c r="AE1911" i="56"/>
  <c r="AO1911" i="56" s="1"/>
  <c r="AE1919" i="56"/>
  <c r="AL1919" i="56" s="1"/>
  <c r="AE1933" i="56"/>
  <c r="AE1934" i="56"/>
  <c r="AE1939" i="56"/>
  <c r="AE1947" i="56"/>
  <c r="AE1948" i="56"/>
  <c r="AE1961" i="56"/>
  <c r="AE1962" i="56"/>
  <c r="AE1966" i="56"/>
  <c r="AE1967" i="56"/>
  <c r="AE1975" i="56"/>
  <c r="AL1975" i="56" s="1"/>
  <c r="AE1979" i="56"/>
  <c r="AE1987" i="56"/>
  <c r="AE68" i="56"/>
  <c r="AE1993" i="56"/>
  <c r="AE1994" i="56"/>
  <c r="AE1546" i="56"/>
  <c r="AE77" i="56"/>
  <c r="AE422" i="56"/>
  <c r="AE851" i="56"/>
  <c r="AL851" i="56" s="1"/>
  <c r="AE852" i="56"/>
  <c r="AE769" i="56"/>
  <c r="AE770" i="56"/>
  <c r="AE778" i="56"/>
  <c r="AE779" i="56"/>
  <c r="AE784" i="56"/>
  <c r="AE792" i="56"/>
  <c r="AE368" i="56"/>
  <c r="AE2002" i="56"/>
  <c r="AE2003" i="56"/>
  <c r="AE536" i="56"/>
  <c r="AE371" i="56"/>
  <c r="AE2012" i="56"/>
  <c r="AE2013" i="56"/>
  <c r="AE423" i="56"/>
  <c r="AL423" i="56" s="1"/>
  <c r="AE162" i="56"/>
  <c r="AL162" i="56" s="1"/>
  <c r="AE373" i="56"/>
  <c r="AE374" i="56"/>
  <c r="AE424" i="56"/>
  <c r="AE2030" i="56"/>
  <c r="AE2032" i="56"/>
  <c r="AE2040" i="56"/>
  <c r="AE2041" i="56"/>
  <c r="AE2046" i="56"/>
  <c r="AL2046" i="56" s="1"/>
  <c r="AE2054" i="56"/>
  <c r="AE2055" i="56"/>
  <c r="AE2060" i="56"/>
  <c r="AE2068" i="56"/>
  <c r="AE2069" i="56"/>
  <c r="AE2074" i="56"/>
  <c r="AE2082" i="56"/>
  <c r="AP2082" i="56" s="1"/>
  <c r="AE2083" i="56"/>
  <c r="AE2088" i="56"/>
  <c r="AE2096" i="56"/>
  <c r="AE2097" i="56"/>
  <c r="AE425" i="56"/>
  <c r="AE375" i="56"/>
  <c r="AE2107" i="56"/>
  <c r="AE1173" i="56"/>
  <c r="AE1179" i="56"/>
  <c r="AE1187" i="56"/>
  <c r="AL1187" i="56" s="1"/>
  <c r="AE1192" i="56"/>
  <c r="AE1193" i="56"/>
  <c r="AE2115" i="56"/>
  <c r="AL2115" i="56" s="1"/>
  <c r="AE2121" i="56"/>
  <c r="AE2124" i="56"/>
  <c r="AE960" i="56"/>
  <c r="AE1206" i="56"/>
  <c r="AE1207" i="56"/>
  <c r="AE1212" i="56"/>
  <c r="AE2130" i="56"/>
  <c r="AE2131" i="56"/>
  <c r="AE542" i="56"/>
  <c r="AL542" i="56" s="1"/>
  <c r="AE928" i="56"/>
  <c r="AE1221" i="56"/>
  <c r="AE1551" i="56"/>
  <c r="AE2138" i="56"/>
  <c r="AO2138" i="56" s="1"/>
  <c r="AE2139" i="56"/>
  <c r="AE2144" i="56"/>
  <c r="AL2144" i="56" s="1"/>
  <c r="AE2152" i="56"/>
  <c r="AL2152" i="56" s="1"/>
  <c r="AE2158" i="56"/>
  <c r="AL2158" i="56" s="1"/>
  <c r="AE2166" i="56"/>
  <c r="AL2166" i="56" s="1"/>
  <c r="AE2172" i="56"/>
  <c r="AE2180" i="56"/>
  <c r="AE2186" i="56"/>
  <c r="AE85" i="56"/>
  <c r="AE2194" i="56"/>
  <c r="AE2197" i="56"/>
  <c r="AE929" i="56"/>
  <c r="AE930" i="56"/>
  <c r="AE1226" i="56"/>
  <c r="AE2205" i="56"/>
  <c r="AE2206" i="56"/>
  <c r="AE545" i="56"/>
  <c r="AE1675" i="56"/>
  <c r="AE1022" i="56"/>
  <c r="AE2212" i="56"/>
  <c r="AE2220" i="56"/>
  <c r="AE2226" i="56"/>
  <c r="AE1732" i="56"/>
  <c r="AE932" i="56"/>
  <c r="AO932" i="56" s="1"/>
  <c r="AE933" i="56"/>
  <c r="AE1553" i="56"/>
  <c r="AL1553" i="56" s="1"/>
  <c r="AE2831" i="56"/>
  <c r="AE1554" i="56"/>
  <c r="AL1554" i="56" s="1"/>
  <c r="AE2238" i="56"/>
  <c r="AE2246" i="56"/>
  <c r="AL2246" i="56" s="1"/>
  <c r="AE2247" i="56"/>
  <c r="AE1555" i="56"/>
  <c r="AE1228" i="56"/>
  <c r="AE2254" i="56"/>
  <c r="AL2254" i="56" s="1"/>
  <c r="AE2259" i="56"/>
  <c r="AE2260" i="56"/>
  <c r="AE2268" i="56"/>
  <c r="AL2268" i="56" s="1"/>
  <c r="AE2273" i="56"/>
  <c r="AE2274" i="56"/>
  <c r="AE2282" i="56"/>
  <c r="AE2283" i="56"/>
  <c r="AE2288" i="56"/>
  <c r="AE2296" i="56"/>
  <c r="AE2297" i="56"/>
  <c r="AE2302" i="56"/>
  <c r="AE2310" i="56"/>
  <c r="AE2311" i="56"/>
  <c r="AE93" i="56"/>
  <c r="AE961" i="56"/>
  <c r="AL961" i="56" s="1"/>
  <c r="AE168" i="56"/>
  <c r="AE170" i="56"/>
  <c r="AE2316" i="56"/>
  <c r="AE2837" i="56"/>
  <c r="AE1236" i="56"/>
  <c r="AE1557" i="56"/>
  <c r="AE1677" i="56"/>
  <c r="AE2325" i="56"/>
  <c r="AE2333" i="56"/>
  <c r="AE2840" i="56"/>
  <c r="AE97" i="56"/>
  <c r="AE2340" i="56"/>
  <c r="AE171" i="56"/>
  <c r="AE2342" i="56"/>
  <c r="AE2343" i="56"/>
  <c r="AE2348" i="56"/>
  <c r="AL2348" i="56" s="1"/>
  <c r="AE2356" i="56"/>
  <c r="AE2357" i="56"/>
  <c r="AE2362" i="56"/>
  <c r="AE2370" i="56"/>
  <c r="AE2371" i="56"/>
  <c r="AE2376" i="56"/>
  <c r="AE2384" i="56"/>
  <c r="AE2385" i="56"/>
  <c r="AE2398" i="56"/>
  <c r="AE2399" i="56"/>
  <c r="AE2406" i="56"/>
  <c r="AE98" i="56"/>
  <c r="AE2408" i="56"/>
  <c r="AE2841" i="56"/>
  <c r="AE382" i="56"/>
  <c r="AE2416" i="56"/>
  <c r="AE2843" i="56"/>
  <c r="AE801" i="56"/>
  <c r="AE1484" i="56"/>
  <c r="AE383" i="56"/>
  <c r="AE2427" i="56"/>
  <c r="AE2433" i="56"/>
  <c r="AE860" i="56"/>
  <c r="AL860" i="56" s="1"/>
  <c r="AE1681" i="56"/>
  <c r="AL1681" i="56" s="1"/>
  <c r="AE1560" i="56"/>
  <c r="AE2435" i="56"/>
  <c r="AE2443" i="56"/>
  <c r="AE2444" i="56"/>
  <c r="AE2457" i="56"/>
  <c r="AE2463" i="56"/>
  <c r="AE2471" i="56"/>
  <c r="AE2477" i="56"/>
  <c r="AL2477" i="56" s="1"/>
  <c r="AE2485" i="56"/>
  <c r="AE2486" i="56"/>
  <c r="AE2490" i="56"/>
  <c r="AE2491" i="56"/>
  <c r="AE103" i="56"/>
  <c r="AL103" i="56" s="1"/>
  <c r="AE104" i="56"/>
  <c r="AE613" i="56"/>
  <c r="AE941" i="56"/>
  <c r="AE2497" i="56"/>
  <c r="AE2505" i="56"/>
  <c r="AE765" i="56"/>
  <c r="AE312" i="56"/>
  <c r="AE387" i="56"/>
  <c r="AE2512" i="56"/>
  <c r="AE2520" i="56"/>
  <c r="AE2521" i="56"/>
  <c r="AE242" i="56"/>
  <c r="AE1490" i="56"/>
  <c r="AE2848" i="56"/>
  <c r="AE1685" i="56"/>
  <c r="AE1686" i="56"/>
  <c r="AE2527" i="56"/>
  <c r="AE2535" i="56"/>
  <c r="AE107" i="56"/>
  <c r="AE243" i="56"/>
  <c r="AE244" i="56"/>
  <c r="AE619" i="56"/>
  <c r="AL619" i="56" s="1"/>
  <c r="AE1688" i="56"/>
  <c r="AL1688" i="56" s="1"/>
  <c r="AE1273" i="56"/>
  <c r="AE1281" i="56"/>
  <c r="AE1287" i="56"/>
  <c r="AL1287" i="56" s="1"/>
  <c r="AE2546" i="56"/>
  <c r="AE568" i="56"/>
  <c r="AE248" i="56"/>
  <c r="AE620" i="56"/>
  <c r="AE183" i="56"/>
  <c r="AE569" i="56"/>
  <c r="AE118" i="56"/>
  <c r="AE637" i="56"/>
  <c r="AE2555" i="56"/>
  <c r="AE473" i="56"/>
  <c r="AE120" i="56"/>
  <c r="AE572" i="56"/>
  <c r="AE1736" i="56"/>
  <c r="AL1736" i="56" s="1"/>
  <c r="AE622" i="56"/>
  <c r="AE761" i="56"/>
  <c r="AE762" i="56"/>
  <c r="AE188" i="56"/>
  <c r="AE706" i="56"/>
  <c r="AE707" i="56"/>
  <c r="AL707" i="56" s="1"/>
  <c r="AE132" i="56"/>
  <c r="AE133" i="56"/>
  <c r="AE135" i="56"/>
  <c r="AE581" i="56"/>
  <c r="AL581" i="56" s="1"/>
  <c r="AE582" i="56"/>
  <c r="AE625" i="56"/>
  <c r="AE626" i="56"/>
  <c r="AE867" i="56"/>
  <c r="AE868" i="56"/>
  <c r="AE811" i="56"/>
  <c r="AE871" i="56"/>
  <c r="AE814" i="56"/>
  <c r="AE820" i="56"/>
  <c r="AE828" i="56"/>
  <c r="AE829" i="56"/>
  <c r="AE1297" i="56"/>
  <c r="AE190" i="56"/>
  <c r="AE1690" i="56"/>
  <c r="AE1034" i="56"/>
  <c r="AE2558" i="56"/>
  <c r="AE2559" i="56"/>
  <c r="AE2564" i="56"/>
  <c r="AE2572" i="56"/>
  <c r="AE2578" i="56"/>
  <c r="AL2578" i="56" s="1"/>
  <c r="AE2586" i="56"/>
  <c r="AL2586" i="56" s="1"/>
  <c r="AE2587" i="56"/>
  <c r="AE2592" i="56"/>
  <c r="AE2600" i="56"/>
  <c r="AE2601" i="56"/>
  <c r="AE2614" i="56"/>
  <c r="AE2615" i="56"/>
  <c r="AE441" i="56"/>
  <c r="AE1309" i="56"/>
  <c r="AE2618" i="56"/>
  <c r="AE2626" i="56"/>
  <c r="AE2632" i="56"/>
  <c r="AE2635" i="56"/>
  <c r="AE1310" i="56"/>
  <c r="AE1311" i="56"/>
  <c r="AE1319" i="56"/>
  <c r="AE196" i="56"/>
  <c r="AE1245" i="56"/>
  <c r="AE1251" i="56"/>
  <c r="AE711" i="56"/>
  <c r="AE712" i="56"/>
  <c r="AE2642" i="56"/>
  <c r="AE2650" i="56"/>
  <c r="AE2655" i="56"/>
  <c r="AE2656" i="56"/>
  <c r="AE2664" i="56"/>
  <c r="AE2665" i="56"/>
  <c r="AE2670" i="56"/>
  <c r="AE2678" i="56"/>
  <c r="AE2684" i="56"/>
  <c r="AE2692" i="56"/>
  <c r="AE2693" i="56"/>
  <c r="AE2698" i="56"/>
  <c r="AL2698" i="56" s="1"/>
  <c r="AE143" i="56"/>
  <c r="AE2700" i="56"/>
  <c r="AE878" i="56"/>
  <c r="AL878" i="56" s="1"/>
  <c r="AE2704" i="56"/>
  <c r="AE2709" i="56"/>
  <c r="AE2710" i="56"/>
  <c r="AE2718" i="56"/>
  <c r="AE2723" i="56"/>
  <c r="AE1323" i="56"/>
  <c r="AE1324" i="56"/>
  <c r="AE1329" i="56"/>
  <c r="AL1329" i="56" s="1"/>
  <c r="AE198" i="56"/>
  <c r="AE199" i="56"/>
  <c r="AE328" i="56"/>
  <c r="AE1697" i="56"/>
  <c r="AE395" i="56"/>
  <c r="AE2729" i="56"/>
  <c r="AE2737" i="56"/>
  <c r="AE2738" i="56"/>
  <c r="AE2743" i="56"/>
  <c r="AE145" i="56"/>
  <c r="AL145" i="56" s="1"/>
  <c r="AE1503" i="56"/>
  <c r="AE969" i="56"/>
  <c r="AE201" i="56"/>
  <c r="AE330" i="56"/>
  <c r="AE2748" i="56"/>
  <c r="AE204" i="56"/>
  <c r="AE953" i="56"/>
  <c r="AE954" i="56"/>
  <c r="AE2755" i="56"/>
  <c r="AE2761" i="56"/>
  <c r="AE148" i="56"/>
  <c r="AE836" i="56"/>
  <c r="AE1264" i="56"/>
  <c r="AE1265" i="56"/>
  <c r="AL1265" i="56" s="1"/>
  <c r="AE1037" i="56"/>
  <c r="AE2774" i="56"/>
  <c r="AE2775" i="56"/>
  <c r="AE2780" i="56"/>
  <c r="AL2780" i="56" s="1"/>
  <c r="AE150" i="56"/>
  <c r="AF398" i="56"/>
  <c r="AF2" i="56"/>
  <c r="AF401" i="56"/>
  <c r="AF1702" i="56"/>
  <c r="AF5" i="56"/>
  <c r="AF478" i="56"/>
  <c r="AF447" i="56"/>
  <c r="AL447" i="56" s="1"/>
  <c r="AF410" i="56"/>
  <c r="AF508" i="56"/>
  <c r="AF1710" i="56"/>
  <c r="AF1712" i="56"/>
  <c r="AF281" i="56"/>
  <c r="AF413" i="56"/>
  <c r="AF1717" i="56"/>
  <c r="AF285" i="56"/>
  <c r="AF1041" i="56"/>
  <c r="AF1042" i="56"/>
  <c r="AF1511" i="56"/>
  <c r="AF971" i="56"/>
  <c r="AF287" i="56"/>
  <c r="AF645" i="56"/>
  <c r="AF2874" i="56"/>
  <c r="AF1343" i="56"/>
  <c r="AF343" i="56"/>
  <c r="AF1720" i="56"/>
  <c r="AF1049" i="56"/>
  <c r="AF1053" i="56"/>
  <c r="AF1054" i="56"/>
  <c r="AF1721" i="56"/>
  <c r="AF1722" i="56"/>
  <c r="AF649" i="56"/>
  <c r="AF19" i="56"/>
  <c r="AL19" i="56" s="1"/>
  <c r="AF660" i="56"/>
  <c r="AF719" i="56"/>
  <c r="AF667" i="56"/>
  <c r="AF346" i="56"/>
  <c r="AF21" i="56"/>
  <c r="AF676" i="56"/>
  <c r="AF349" i="56"/>
  <c r="AF721" i="56"/>
  <c r="AF722" i="56"/>
  <c r="AL722" i="56" s="1"/>
  <c r="AF730" i="56"/>
  <c r="AF736" i="56"/>
  <c r="AF744" i="56"/>
  <c r="AF750" i="56"/>
  <c r="AF1576" i="56"/>
  <c r="AF1582" i="56"/>
  <c r="AF1590" i="56"/>
  <c r="AF1595" i="56"/>
  <c r="AF1596" i="56"/>
  <c r="AL1596" i="56" s="1"/>
  <c r="AF1604" i="56"/>
  <c r="AF1610" i="56"/>
  <c r="AF1618" i="56"/>
  <c r="AF2883" i="56"/>
  <c r="AF684" i="56"/>
  <c r="AF1059" i="56"/>
  <c r="AF686" i="56"/>
  <c r="AF977" i="56"/>
  <c r="AF2885" i="56"/>
  <c r="AF24" i="56"/>
  <c r="AF25" i="56"/>
  <c r="AF1354" i="56"/>
  <c r="AF1065" i="56"/>
  <c r="AF512" i="56"/>
  <c r="AF1625" i="56"/>
  <c r="AF1075" i="56"/>
  <c r="AF2787" i="56"/>
  <c r="AF2788" i="56"/>
  <c r="AF2794" i="56"/>
  <c r="AF2806" i="56"/>
  <c r="AF2808" i="56"/>
  <c r="AL2808" i="56" s="1"/>
  <c r="AF1085" i="56"/>
  <c r="AF31" i="56"/>
  <c r="AL31" i="56" s="1"/>
  <c r="AF1089" i="56"/>
  <c r="AF2812" i="56"/>
  <c r="AF1628" i="56"/>
  <c r="AF879" i="56"/>
  <c r="AF215" i="56"/>
  <c r="AF1096" i="56"/>
  <c r="AF355" i="56"/>
  <c r="AF1099" i="56"/>
  <c r="AF1105" i="56"/>
  <c r="AF1110" i="56"/>
  <c r="AF1116" i="56"/>
  <c r="AL1116" i="56" s="1"/>
  <c r="AF2826" i="56"/>
  <c r="AF1118" i="56"/>
  <c r="AF1119" i="56"/>
  <c r="AF1361" i="56"/>
  <c r="AF217" i="56"/>
  <c r="AF356" i="56"/>
  <c r="AL356" i="56" s="1"/>
  <c r="AF1376" i="56"/>
  <c r="AF1381" i="56"/>
  <c r="AL1381" i="56" s="1"/>
  <c r="AF460" i="56"/>
  <c r="AF1392" i="56"/>
  <c r="AF1121" i="56"/>
  <c r="AF994" i="56"/>
  <c r="AF996" i="56"/>
  <c r="AF2892" i="56"/>
  <c r="AF1631" i="56"/>
  <c r="AF37" i="56"/>
  <c r="AF1399" i="56"/>
  <c r="AF1407" i="56"/>
  <c r="AF1412" i="56"/>
  <c r="AF41" i="56"/>
  <c r="AF485" i="56"/>
  <c r="AF1415" i="56"/>
  <c r="AF1744" i="56"/>
  <c r="AF1000" i="56"/>
  <c r="AL1000" i="56" s="1"/>
  <c r="AF226" i="56"/>
  <c r="AF604" i="56"/>
  <c r="AF2830" i="56"/>
  <c r="AF1637" i="56"/>
  <c r="AF1645" i="56"/>
  <c r="AF1532" i="56"/>
  <c r="AF1533" i="56"/>
  <c r="AF1651" i="56"/>
  <c r="AF1009" i="56"/>
  <c r="AF2898" i="56"/>
  <c r="AF228" i="56"/>
  <c r="AF1010" i="56"/>
  <c r="AF1746" i="56"/>
  <c r="AF1424" i="56"/>
  <c r="AF1727" i="56"/>
  <c r="AF1432" i="56"/>
  <c r="AF1436" i="56"/>
  <c r="AF1439" i="56"/>
  <c r="AF1447" i="56"/>
  <c r="AF1132" i="56"/>
  <c r="AF1133" i="56"/>
  <c r="AF361" i="56"/>
  <c r="AL361" i="56" s="1"/>
  <c r="AF52" i="56"/>
  <c r="AF1753" i="56"/>
  <c r="AF1013" i="56"/>
  <c r="AF1729" i="56"/>
  <c r="AF1757" i="56"/>
  <c r="AF364" i="56"/>
  <c r="AF1460" i="56"/>
  <c r="AF1465" i="56"/>
  <c r="AF1466" i="56"/>
  <c r="AF1474" i="56"/>
  <c r="AF1016" i="56"/>
  <c r="AF1141" i="56"/>
  <c r="AP1141" i="56" s="1"/>
  <c r="AF696" i="56"/>
  <c r="AF900" i="56"/>
  <c r="AF1147" i="56"/>
  <c r="AF1150" i="56"/>
  <c r="AF1762" i="56"/>
  <c r="AF1765" i="56"/>
  <c r="AF1153" i="56"/>
  <c r="AF633" i="56"/>
  <c r="AF1773" i="56"/>
  <c r="AF1774" i="56"/>
  <c r="AF520" i="56"/>
  <c r="AF2906" i="56"/>
  <c r="AL2906" i="56" s="1"/>
  <c r="AF906" i="56"/>
  <c r="AF1783" i="56"/>
  <c r="AF907" i="56"/>
  <c r="AF1157" i="56"/>
  <c r="AL1157" i="56" s="1"/>
  <c r="AF1795" i="56"/>
  <c r="AF1809" i="56"/>
  <c r="AF910" i="56"/>
  <c r="AF1812" i="56"/>
  <c r="AF1820" i="56"/>
  <c r="AL1820" i="56" s="1"/>
  <c r="AF1161" i="56"/>
  <c r="AF1826" i="56"/>
  <c r="AF1840" i="56"/>
  <c r="AF1845" i="56"/>
  <c r="AF1846" i="56"/>
  <c r="AF1854" i="56"/>
  <c r="AF1860" i="56"/>
  <c r="AF1868" i="56"/>
  <c r="AF1874" i="56"/>
  <c r="AF1878" i="56"/>
  <c r="AF527" i="56"/>
  <c r="AF528" i="56"/>
  <c r="AF464" i="56"/>
  <c r="AL464" i="56" s="1"/>
  <c r="AF911" i="56"/>
  <c r="AF1894" i="56"/>
  <c r="AF1897" i="56"/>
  <c r="AF1898" i="56"/>
  <c r="AF1905" i="56"/>
  <c r="AF1911" i="56"/>
  <c r="AF1919" i="56"/>
  <c r="AF1925" i="56"/>
  <c r="AF1933" i="56"/>
  <c r="AL1933" i="56" s="1"/>
  <c r="AF1939" i="56"/>
  <c r="AF1947" i="56"/>
  <c r="AF1953" i="56"/>
  <c r="AF1961" i="56"/>
  <c r="AF1966" i="56"/>
  <c r="AF1975" i="56"/>
  <c r="AF1979" i="56"/>
  <c r="AF1987" i="56"/>
  <c r="AL1987" i="56" s="1"/>
  <c r="AF68" i="56"/>
  <c r="AF1993" i="56"/>
  <c r="AL1993" i="56" s="1"/>
  <c r="AF1546" i="56"/>
  <c r="AF77" i="56"/>
  <c r="AF422" i="56"/>
  <c r="AF851" i="56"/>
  <c r="AF769" i="56"/>
  <c r="AF770" i="56"/>
  <c r="AF778" i="56"/>
  <c r="AF783" i="56"/>
  <c r="AF784" i="56"/>
  <c r="AL784" i="56" s="1"/>
  <c r="AF792" i="56"/>
  <c r="AF368" i="56"/>
  <c r="AF2002" i="56"/>
  <c r="AF536" i="56"/>
  <c r="AF371" i="56"/>
  <c r="AF2013" i="56"/>
  <c r="AF423" i="56"/>
  <c r="AF162" i="56"/>
  <c r="AF373" i="56"/>
  <c r="AF2022" i="56"/>
  <c r="AF2023" i="56"/>
  <c r="AF424" i="56"/>
  <c r="AF2040" i="56"/>
  <c r="AF2046" i="56"/>
  <c r="AF2054" i="56"/>
  <c r="AF2068" i="56"/>
  <c r="AF2073" i="56"/>
  <c r="AF2074" i="56"/>
  <c r="AF2082" i="56"/>
  <c r="AF2088" i="56"/>
  <c r="AF2096" i="56"/>
  <c r="AF2101" i="56"/>
  <c r="AF425" i="56"/>
  <c r="AF375" i="56"/>
  <c r="AF2107" i="56"/>
  <c r="AF1173" i="56"/>
  <c r="AF1179" i="56"/>
  <c r="AF1187" i="56"/>
  <c r="AF2115" i="56"/>
  <c r="AF2120" i="56"/>
  <c r="AF2121" i="56"/>
  <c r="AF2124" i="56"/>
  <c r="AL2124" i="56" s="1"/>
  <c r="AF1198" i="56"/>
  <c r="AF1206" i="56"/>
  <c r="AF1211" i="56"/>
  <c r="AF1212" i="56"/>
  <c r="AF2130" i="56"/>
  <c r="AF542" i="56"/>
  <c r="AF928" i="56"/>
  <c r="AF1221" i="56"/>
  <c r="AF1222" i="56"/>
  <c r="AF2138" i="56"/>
  <c r="AF2143" i="56"/>
  <c r="AF2144" i="56"/>
  <c r="AF2152" i="56"/>
  <c r="AF2158" i="56"/>
  <c r="AF2166" i="56"/>
  <c r="AF2180" i="56"/>
  <c r="AF2186" i="56"/>
  <c r="AF85" i="56"/>
  <c r="AF2197" i="56"/>
  <c r="AF2198" i="56"/>
  <c r="AF1481" i="56"/>
  <c r="AF929" i="56"/>
  <c r="AF1226" i="56"/>
  <c r="AF2205" i="56"/>
  <c r="AF545" i="56"/>
  <c r="AF1675" i="56"/>
  <c r="AF2212" i="56"/>
  <c r="AF2220" i="56"/>
  <c r="AF2226" i="56"/>
  <c r="AF1732" i="56"/>
  <c r="AF932" i="56"/>
  <c r="AF1553" i="56"/>
  <c r="AF2831" i="56"/>
  <c r="AF1554" i="56"/>
  <c r="AF2237" i="56"/>
  <c r="AF2238" i="56"/>
  <c r="AL2238" i="56" s="1"/>
  <c r="AF2241" i="56"/>
  <c r="AF2246" i="56"/>
  <c r="AF549" i="56"/>
  <c r="AF1555" i="56"/>
  <c r="AF1233" i="56"/>
  <c r="AF2254" i="56"/>
  <c r="AF2260" i="56"/>
  <c r="AF2268" i="56"/>
  <c r="AF2273" i="56"/>
  <c r="AF2274" i="56"/>
  <c r="AF2282" i="56"/>
  <c r="AF2287" i="56"/>
  <c r="AF2289" i="56"/>
  <c r="AF2296" i="56"/>
  <c r="AF2302" i="56"/>
  <c r="AF2310" i="56"/>
  <c r="AL2310" i="56" s="1"/>
  <c r="AF961" i="56"/>
  <c r="AF2316" i="56"/>
  <c r="AF2837" i="56"/>
  <c r="AF1235" i="56"/>
  <c r="AF1236" i="56"/>
  <c r="AF1557" i="56"/>
  <c r="AF2324" i="56"/>
  <c r="AF2325" i="56"/>
  <c r="AL2325" i="56" s="1"/>
  <c r="AF2333" i="56"/>
  <c r="AF1733" i="56"/>
  <c r="AF2840" i="56"/>
  <c r="AF97" i="56"/>
  <c r="AF171" i="56"/>
  <c r="AF2342" i="56"/>
  <c r="AF2348" i="56"/>
  <c r="AF2356" i="56"/>
  <c r="AF2361" i="56"/>
  <c r="AF2362" i="56"/>
  <c r="AF2370" i="56"/>
  <c r="AL2370" i="56" s="1"/>
  <c r="AF2375" i="56"/>
  <c r="AF2376" i="56"/>
  <c r="AF2384" i="56"/>
  <c r="AF2389" i="56"/>
  <c r="AF2390" i="56"/>
  <c r="AF2398" i="56"/>
  <c r="AF1734" i="56"/>
  <c r="AF2406" i="56"/>
  <c r="AF2841" i="56"/>
  <c r="AL2841" i="56" s="1"/>
  <c r="AF382" i="56"/>
  <c r="AL382" i="56" s="1"/>
  <c r="AF2843" i="56"/>
  <c r="AL2843" i="56" s="1"/>
  <c r="AF1483" i="56"/>
  <c r="AF1484" i="56"/>
  <c r="AL1484" i="56" s="1"/>
  <c r="AF383" i="56"/>
  <c r="AF2426" i="56"/>
  <c r="AF2427" i="56"/>
  <c r="AF2433" i="56"/>
  <c r="AF860" i="56"/>
  <c r="AF1681" i="56"/>
  <c r="AF2435" i="56"/>
  <c r="AF2443" i="56"/>
  <c r="AF2449" i="56"/>
  <c r="AF2457" i="56"/>
  <c r="AF2463" i="56"/>
  <c r="AL2463" i="56" s="1"/>
  <c r="AF2471" i="56"/>
  <c r="AF2476" i="56"/>
  <c r="AF2477" i="56"/>
  <c r="AF2485" i="56"/>
  <c r="AF2491" i="56"/>
  <c r="AF103" i="56"/>
  <c r="AF613" i="56"/>
  <c r="AF941" i="56"/>
  <c r="AF2497" i="56"/>
  <c r="AF2505" i="56"/>
  <c r="AF765" i="56"/>
  <c r="AF312" i="56"/>
  <c r="AF387" i="56"/>
  <c r="AF2511" i="56"/>
  <c r="AF2512" i="56"/>
  <c r="AF2520" i="56"/>
  <c r="AF1490" i="56"/>
  <c r="AL1490" i="56" s="1"/>
  <c r="AF2848" i="56"/>
  <c r="AF1685" i="56"/>
  <c r="AF2526" i="56"/>
  <c r="AF2527" i="56"/>
  <c r="AL2527" i="56" s="1"/>
  <c r="AF2535" i="56"/>
  <c r="AF107" i="56"/>
  <c r="AF243" i="56"/>
  <c r="AF619" i="56"/>
  <c r="AF1688" i="56"/>
  <c r="AF1281" i="56"/>
  <c r="AL1281" i="56" s="1"/>
  <c r="AF1287" i="56"/>
  <c r="AF2546" i="56"/>
  <c r="AF2551" i="56"/>
  <c r="AF2552" i="56"/>
  <c r="AF568" i="56"/>
  <c r="AL568" i="56" s="1"/>
  <c r="AF248" i="56"/>
  <c r="AL248" i="56" s="1"/>
  <c r="AF620" i="56"/>
  <c r="AF183" i="56"/>
  <c r="AF569" i="56"/>
  <c r="AF118" i="56"/>
  <c r="AF637" i="56"/>
  <c r="AF186" i="56"/>
  <c r="AF473" i="56"/>
  <c r="AF572" i="56"/>
  <c r="AF1736" i="56"/>
  <c r="AF622" i="56"/>
  <c r="AF761" i="56"/>
  <c r="AF762" i="56"/>
  <c r="AL762" i="56" s="1"/>
  <c r="AF275" i="56"/>
  <c r="AF706" i="56"/>
  <c r="AF707" i="56"/>
  <c r="AF127" i="56"/>
  <c r="AF132" i="56"/>
  <c r="AF133" i="56"/>
  <c r="AL133" i="56" s="1"/>
  <c r="AF135" i="56"/>
  <c r="AF581" i="56"/>
  <c r="AF582" i="56"/>
  <c r="AL582" i="56" s="1"/>
  <c r="AF626" i="56"/>
  <c r="AF867" i="56"/>
  <c r="AL867" i="56" s="1"/>
  <c r="AF868" i="56"/>
  <c r="AF810" i="56"/>
  <c r="AF811" i="56"/>
  <c r="AF814" i="56"/>
  <c r="AF815" i="56"/>
  <c r="AF820" i="56"/>
  <c r="AF828" i="56"/>
  <c r="AF1297" i="56"/>
  <c r="AF190" i="56"/>
  <c r="AF322" i="56"/>
  <c r="AF1034" i="56"/>
  <c r="AF2558" i="56"/>
  <c r="AF2559" i="56"/>
  <c r="AF2563" i="56"/>
  <c r="AF2564" i="56"/>
  <c r="AF2572" i="56"/>
  <c r="AL2572" i="56" s="1"/>
  <c r="AF2573" i="56"/>
  <c r="AF2578" i="56"/>
  <c r="AF2586" i="56"/>
  <c r="AF2592" i="56"/>
  <c r="AF2600" i="56"/>
  <c r="AF2601" i="56"/>
  <c r="AF2606" i="56"/>
  <c r="AF2614" i="56"/>
  <c r="AF2615" i="56"/>
  <c r="AL2615" i="56" s="1"/>
  <c r="AF440" i="56"/>
  <c r="AF441" i="56"/>
  <c r="AF1309" i="56"/>
  <c r="AF2618" i="56"/>
  <c r="AF2626" i="56"/>
  <c r="AF2627" i="56"/>
  <c r="AF2635" i="56"/>
  <c r="AF2636" i="56"/>
  <c r="AF1311" i="56"/>
  <c r="AF1319" i="56"/>
  <c r="AF1320" i="56"/>
  <c r="AF196" i="56"/>
  <c r="AF1245" i="56"/>
  <c r="AF1246" i="56"/>
  <c r="AF1251" i="56"/>
  <c r="AF711" i="56"/>
  <c r="AF712" i="56"/>
  <c r="AF2642" i="56"/>
  <c r="AF2650" i="56"/>
  <c r="AF2651" i="56"/>
  <c r="AL2651" i="56" s="1"/>
  <c r="AF2656" i="56"/>
  <c r="AF2664" i="56"/>
  <c r="AF2665" i="56"/>
  <c r="AL2665" i="56" s="1"/>
  <c r="AF2669" i="56"/>
  <c r="AF2670" i="56"/>
  <c r="AF2678" i="56"/>
  <c r="AF2679" i="56"/>
  <c r="AF2683" i="56"/>
  <c r="AF2684" i="56"/>
  <c r="AF2692" i="56"/>
  <c r="AF2693" i="56"/>
  <c r="AF2698" i="56"/>
  <c r="AF143" i="56"/>
  <c r="AF878" i="56"/>
  <c r="AF2704" i="56"/>
  <c r="AF2710" i="56"/>
  <c r="AL2710" i="56" s="1"/>
  <c r="AF2718" i="56"/>
  <c r="AF2719" i="56"/>
  <c r="AF2724" i="56"/>
  <c r="AL2724" i="56" s="1"/>
  <c r="AF1323" i="56"/>
  <c r="AL1323" i="56" s="1"/>
  <c r="AF1324" i="56"/>
  <c r="AF1329" i="56"/>
  <c r="AF198" i="56"/>
  <c r="AF199" i="56"/>
  <c r="AF328" i="56"/>
  <c r="AF1697" i="56"/>
  <c r="AL1697" i="56" s="1"/>
  <c r="AF713" i="56"/>
  <c r="AF2737" i="56"/>
  <c r="AF2738" i="56"/>
  <c r="AF2742" i="56"/>
  <c r="AF2743" i="56"/>
  <c r="AF145" i="56"/>
  <c r="AF1502" i="56"/>
  <c r="AF1503" i="56"/>
  <c r="AF969" i="56"/>
  <c r="AF201" i="56"/>
  <c r="AF330" i="56"/>
  <c r="AL330" i="56" s="1"/>
  <c r="AF2748" i="56"/>
  <c r="AF592" i="56"/>
  <c r="AF204" i="56"/>
  <c r="AF331" i="56"/>
  <c r="AL331" i="56" s="1"/>
  <c r="AF954" i="56"/>
  <c r="AF2755" i="56"/>
  <c r="AF2756" i="56"/>
  <c r="AF2760" i="56"/>
  <c r="AF2761" i="56"/>
  <c r="AF148" i="56"/>
  <c r="AF593" i="56"/>
  <c r="AF836" i="56"/>
  <c r="AF1264" i="56"/>
  <c r="AF1265" i="56"/>
  <c r="AF1037" i="56"/>
  <c r="AF2774" i="56"/>
  <c r="AF2775" i="56"/>
  <c r="AL2775" i="56" s="1"/>
  <c r="AF2780" i="56"/>
  <c r="AF150" i="56"/>
  <c r="AG1700" i="56"/>
  <c r="AG398" i="56"/>
  <c r="AG2" i="56"/>
  <c r="AG401" i="56"/>
  <c r="AG1702" i="56"/>
  <c r="AM1702" i="56" s="1"/>
  <c r="AG207" i="56"/>
  <c r="AG1705" i="56"/>
  <c r="AG5" i="56"/>
  <c r="AG409" i="56"/>
  <c r="AG447" i="56"/>
  <c r="AG410" i="56"/>
  <c r="AG9" i="56"/>
  <c r="AG1710" i="56"/>
  <c r="AG1712" i="56"/>
  <c r="AG641" i="56"/>
  <c r="AG210" i="56"/>
  <c r="AG281" i="56"/>
  <c r="AR281" i="56" s="1"/>
  <c r="AU281" i="56" s="1"/>
  <c r="AG413" i="56"/>
  <c r="AG1715" i="56"/>
  <c r="AG1717" i="56"/>
  <c r="AG285" i="56"/>
  <c r="AG642" i="56"/>
  <c r="AG1042" i="56"/>
  <c r="AG1511" i="56"/>
  <c r="AG1512" i="56"/>
  <c r="AG287" i="56"/>
  <c r="AG2874" i="56"/>
  <c r="AG2875" i="56"/>
  <c r="AG1343" i="56"/>
  <c r="AG343" i="56"/>
  <c r="AG1043" i="56"/>
  <c r="AG1720" i="56"/>
  <c r="AG1049" i="56"/>
  <c r="AG1050" i="56"/>
  <c r="AG1054" i="56"/>
  <c r="AG1721" i="56"/>
  <c r="AG18" i="56"/>
  <c r="AG1722" i="56"/>
  <c r="AG649" i="56"/>
  <c r="AG19" i="56"/>
  <c r="AG655" i="56"/>
  <c r="AG659" i="56"/>
  <c r="AG660" i="56"/>
  <c r="AG719" i="56"/>
  <c r="AG667" i="56"/>
  <c r="AG346" i="56"/>
  <c r="AG21" i="56"/>
  <c r="AG676" i="56"/>
  <c r="AG1569" i="56"/>
  <c r="AG678" i="56"/>
  <c r="AG349" i="56"/>
  <c r="AG721" i="56"/>
  <c r="AG722" i="56"/>
  <c r="AG730" i="56"/>
  <c r="AG731" i="56"/>
  <c r="AG736" i="56"/>
  <c r="AG744" i="56"/>
  <c r="AG745" i="56"/>
  <c r="AG750" i="56"/>
  <c r="AG1576" i="56"/>
  <c r="AG1577" i="56"/>
  <c r="AG1581" i="56"/>
  <c r="AG1582" i="56"/>
  <c r="AG1590" i="56"/>
  <c r="AG1591" i="56"/>
  <c r="AG1596" i="56"/>
  <c r="AG1604" i="56"/>
  <c r="AG1605" i="56"/>
  <c r="AG1610" i="56"/>
  <c r="AG1618" i="56"/>
  <c r="AG1619" i="56"/>
  <c r="AG2882" i="56"/>
  <c r="AG2883" i="56"/>
  <c r="AG1622" i="56"/>
  <c r="AG684" i="56"/>
  <c r="AG976" i="56"/>
  <c r="AG351" i="56"/>
  <c r="AG1059" i="56"/>
  <c r="AG686" i="56"/>
  <c r="AG1724" i="56"/>
  <c r="AG977" i="56"/>
  <c r="AG2885" i="56"/>
  <c r="AG2886" i="56"/>
  <c r="AG24" i="56"/>
  <c r="AG25" i="56"/>
  <c r="AG1354" i="56"/>
  <c r="AP1354" i="56" s="1"/>
  <c r="AG1355" i="56"/>
  <c r="AG1064" i="56"/>
  <c r="AG1065" i="56"/>
  <c r="AG512" i="56"/>
  <c r="AG354" i="56"/>
  <c r="AG1625" i="56"/>
  <c r="AG1075" i="56"/>
  <c r="AG2788" i="56"/>
  <c r="AG2794" i="56"/>
  <c r="AG2795" i="56"/>
  <c r="AG2798" i="56"/>
  <c r="AG2799" i="56"/>
  <c r="AG29" i="56"/>
  <c r="AG2806" i="56"/>
  <c r="AM2806" i="56" s="1"/>
  <c r="AG2807" i="56"/>
  <c r="AG2808" i="56"/>
  <c r="AG1085" i="56"/>
  <c r="AG1086" i="56"/>
  <c r="AG31" i="56"/>
  <c r="AG2812" i="56"/>
  <c r="AG2813" i="56"/>
  <c r="AG1628" i="56"/>
  <c r="AG879" i="56"/>
  <c r="AG264" i="56"/>
  <c r="AG215" i="56"/>
  <c r="AG1096" i="56"/>
  <c r="AG1097" i="56"/>
  <c r="AG216" i="56"/>
  <c r="AG355" i="56"/>
  <c r="AG1099" i="56"/>
  <c r="AG1100" i="56"/>
  <c r="AG1105" i="56"/>
  <c r="AG1110" i="56"/>
  <c r="AG1111" i="56"/>
  <c r="AG1115" i="56"/>
  <c r="AG1116" i="56"/>
  <c r="AG2826" i="56"/>
  <c r="AG2827" i="56"/>
  <c r="AG1119" i="56"/>
  <c r="AG1361" i="56"/>
  <c r="AG1362" i="56"/>
  <c r="AG217" i="56"/>
  <c r="AG356" i="56"/>
  <c r="AG1371" i="56"/>
  <c r="AG1376" i="56"/>
  <c r="AG1381" i="56"/>
  <c r="AG1382" i="56"/>
  <c r="AG460" i="56"/>
  <c r="AG1392" i="56"/>
  <c r="AG1393" i="56"/>
  <c r="AG219" i="56"/>
  <c r="AG1121" i="56"/>
  <c r="AG994" i="56"/>
  <c r="AG2892" i="56"/>
  <c r="AG1631" i="56"/>
  <c r="AG999" i="56"/>
  <c r="AG693" i="56"/>
  <c r="AG37" i="56"/>
  <c r="AG38" i="56"/>
  <c r="AG515" i="56"/>
  <c r="AG1399" i="56"/>
  <c r="AG1407" i="56"/>
  <c r="AG1408" i="56"/>
  <c r="AG1412" i="56"/>
  <c r="AG41" i="56"/>
  <c r="AG485" i="56"/>
  <c r="AG1743" i="56"/>
  <c r="AG1415" i="56"/>
  <c r="AG1744" i="56"/>
  <c r="AG222" i="56"/>
  <c r="AG1000" i="56"/>
  <c r="AG226" i="56"/>
  <c r="AG227" i="56"/>
  <c r="AG604" i="56"/>
  <c r="AG2830" i="56"/>
  <c r="AG358" i="56"/>
  <c r="AG1636" i="56"/>
  <c r="AG1637" i="56"/>
  <c r="AG1645" i="56"/>
  <c r="AG1646" i="56"/>
  <c r="AG1533" i="56"/>
  <c r="AG1651" i="56"/>
  <c r="AG1652" i="56"/>
  <c r="AG2898" i="56"/>
  <c r="AG228" i="56"/>
  <c r="AG229" i="56"/>
  <c r="AG1010" i="56"/>
  <c r="AG1746" i="56"/>
  <c r="AR1746" i="56" s="1"/>
  <c r="AU1746" i="56" s="1"/>
  <c r="AG49" i="56"/>
  <c r="AG1423" i="56"/>
  <c r="AG1424" i="56"/>
  <c r="AG1727" i="56"/>
  <c r="AG1427" i="56"/>
  <c r="AG1432" i="56"/>
  <c r="AG1436" i="56"/>
  <c r="AG1437" i="56"/>
  <c r="AG1439" i="56"/>
  <c r="AG1447" i="56"/>
  <c r="AG1133" i="56"/>
  <c r="AG361" i="56"/>
  <c r="AG1728" i="56"/>
  <c r="AG1751" i="56"/>
  <c r="AG50" i="56"/>
  <c r="AG52" i="56"/>
  <c r="AG1453" i="56"/>
  <c r="AG1753" i="56"/>
  <c r="AG1013" i="56"/>
  <c r="AG362" i="56"/>
  <c r="AG1756" i="56"/>
  <c r="AG1729" i="56"/>
  <c r="AG1757" i="56"/>
  <c r="AG157" i="56"/>
  <c r="AG364" i="56"/>
  <c r="AG1460" i="56"/>
  <c r="AG1465" i="56"/>
  <c r="AG1466" i="56"/>
  <c r="AG1474" i="56"/>
  <c r="AG838" i="56"/>
  <c r="AG1016" i="56"/>
  <c r="AG1141" i="56"/>
  <c r="AG1142" i="56"/>
  <c r="AG696" i="56"/>
  <c r="AG900" i="56"/>
  <c r="AG901" i="56"/>
  <c r="AG1147" i="56"/>
  <c r="AG1150" i="56"/>
  <c r="AG1151" i="56"/>
  <c r="AG1762" i="56"/>
  <c r="AG1765" i="56"/>
  <c r="AG63" i="56"/>
  <c r="AG1154" i="56"/>
  <c r="AG633" i="56"/>
  <c r="AG158" i="56"/>
  <c r="AG1774" i="56"/>
  <c r="AR1774" i="56" s="1"/>
  <c r="AU1774" i="56" s="1"/>
  <c r="AG520" i="56"/>
  <c r="AG2906" i="56"/>
  <c r="AG906" i="56"/>
  <c r="AG1155" i="56"/>
  <c r="AG1783" i="56"/>
  <c r="AG907" i="56"/>
  <c r="AG1157" i="56"/>
  <c r="AG1795" i="56"/>
  <c r="AG1796" i="56"/>
  <c r="AG1801" i="56"/>
  <c r="AG1809" i="56"/>
  <c r="AG1810" i="56"/>
  <c r="AG910" i="56"/>
  <c r="AG1812" i="56"/>
  <c r="AG1820" i="56"/>
  <c r="AG1821" i="56"/>
  <c r="AG1161" i="56"/>
  <c r="AG1826" i="56"/>
  <c r="AG1832" i="56"/>
  <c r="AG1840" i="56"/>
  <c r="AG1841" i="56"/>
  <c r="AG1846" i="56"/>
  <c r="AG1854" i="56"/>
  <c r="AG1855" i="56"/>
  <c r="AG1859" i="56"/>
  <c r="AG1860" i="56"/>
  <c r="AG1868" i="56"/>
  <c r="AG1869" i="56"/>
  <c r="AG1874" i="56"/>
  <c r="AG1878" i="56"/>
  <c r="AG1879" i="56"/>
  <c r="AG528" i="56"/>
  <c r="AG464" i="56"/>
  <c r="AG66" i="56"/>
  <c r="AG911" i="56"/>
  <c r="AG1894" i="56"/>
  <c r="AG1895" i="56"/>
  <c r="AG1897" i="56"/>
  <c r="AG1898" i="56"/>
  <c r="AG1905" i="56"/>
  <c r="AG1906" i="56"/>
  <c r="AG1911" i="56"/>
  <c r="AG1919" i="56"/>
  <c r="AG1920" i="56"/>
  <c r="AG1925" i="56"/>
  <c r="AG1933" i="56"/>
  <c r="AG1934" i="56"/>
  <c r="AG1939" i="56"/>
  <c r="AG1947" i="56"/>
  <c r="AG1952" i="56"/>
  <c r="AG1953" i="56"/>
  <c r="AG1961" i="56"/>
  <c r="AG1962" i="56"/>
  <c r="AG1967" i="56"/>
  <c r="AG1975" i="56"/>
  <c r="AG1976" i="56"/>
  <c r="AG1979" i="56"/>
  <c r="AG1987" i="56"/>
  <c r="AG1988" i="56"/>
  <c r="AG531" i="56"/>
  <c r="AG68" i="56"/>
  <c r="AG69" i="56"/>
  <c r="AG71" i="56"/>
  <c r="AG1993" i="56"/>
  <c r="AG1994" i="56"/>
  <c r="AG1545" i="56"/>
  <c r="AG1546" i="56"/>
  <c r="AG77" i="56"/>
  <c r="AG966" i="56"/>
  <c r="AG422" i="56"/>
  <c r="AG851" i="56"/>
  <c r="AG852" i="56"/>
  <c r="AG769" i="56"/>
  <c r="AG770" i="56"/>
  <c r="AG771" i="56"/>
  <c r="AG773" i="56"/>
  <c r="AG778" i="56"/>
  <c r="AG779" i="56"/>
  <c r="AG783" i="56"/>
  <c r="AG784" i="56"/>
  <c r="AG792" i="56"/>
  <c r="AG160" i="56"/>
  <c r="AG368" i="56"/>
  <c r="AG2002" i="56"/>
  <c r="AG2003" i="56"/>
  <c r="AG2007" i="56"/>
  <c r="AG536" i="56"/>
  <c r="AG371" i="56"/>
  <c r="AG2008" i="56"/>
  <c r="AG2012" i="56"/>
  <c r="AG2013" i="56"/>
  <c r="AR2013" i="56" s="1"/>
  <c r="AU2013" i="56" s="1"/>
  <c r="AG423" i="56"/>
  <c r="AG79" i="56"/>
  <c r="AG162" i="56"/>
  <c r="AG373" i="56"/>
  <c r="AG374" i="56"/>
  <c r="AG2023" i="56"/>
  <c r="AG424" i="56"/>
  <c r="AG2030" i="56"/>
  <c r="AG1671" i="56"/>
  <c r="AG2032" i="56"/>
  <c r="AG2040" i="56"/>
  <c r="AG2045" i="56"/>
  <c r="AG2046" i="56"/>
  <c r="AG2048" i="56"/>
  <c r="AG2054" i="56"/>
  <c r="AM2054" i="56" s="1"/>
  <c r="AG2055" i="56"/>
  <c r="AG2060" i="56"/>
  <c r="AG2068" i="56"/>
  <c r="AG2069" i="56"/>
  <c r="AG2074" i="56"/>
  <c r="AG2082" i="56"/>
  <c r="AG2083" i="56"/>
  <c r="AG2087" i="56"/>
  <c r="AG2088" i="56"/>
  <c r="AG2096" i="56"/>
  <c r="AG2097" i="56"/>
  <c r="AG2101" i="56"/>
  <c r="AG425" i="56"/>
  <c r="AG375" i="56"/>
  <c r="AG2102" i="56"/>
  <c r="AG2107" i="56"/>
  <c r="AG1173" i="56"/>
  <c r="AG1174" i="56"/>
  <c r="AG1179" i="56"/>
  <c r="AG1187" i="56"/>
  <c r="AG1188" i="56"/>
  <c r="AG1192" i="56"/>
  <c r="AG1193" i="56"/>
  <c r="AG2115" i="56"/>
  <c r="AG2116" i="56"/>
  <c r="AG2121" i="56"/>
  <c r="AG2124" i="56"/>
  <c r="AG960" i="56"/>
  <c r="AG271" i="56"/>
  <c r="AG1198" i="56"/>
  <c r="AG1206" i="56"/>
  <c r="AG1207" i="56"/>
  <c r="AG1212" i="56"/>
  <c r="AG2130" i="56"/>
  <c r="AG2131" i="56"/>
  <c r="AG541" i="56"/>
  <c r="AG542" i="56"/>
  <c r="AG928" i="56"/>
  <c r="AG1217" i="56"/>
  <c r="AG1222" i="56"/>
  <c r="AG2138" i="56"/>
  <c r="AG2139" i="56"/>
  <c r="AG2144" i="56"/>
  <c r="AG2152" i="56"/>
  <c r="AG2158" i="56"/>
  <c r="AG2166" i="56"/>
  <c r="AG2167" i="56"/>
  <c r="AG2172" i="56"/>
  <c r="AG2180" i="56"/>
  <c r="AG2181" i="56"/>
  <c r="AG2186" i="56"/>
  <c r="AG2189" i="56"/>
  <c r="AG85" i="56"/>
  <c r="AG2194" i="56"/>
  <c r="AG2198" i="56"/>
  <c r="AG929" i="56"/>
  <c r="AR929" i="56" s="1"/>
  <c r="AU929" i="56" s="1"/>
  <c r="AG930" i="56"/>
  <c r="AG2205" i="56"/>
  <c r="AG2206" i="56"/>
  <c r="AG545" i="56"/>
  <c r="AG1675" i="56"/>
  <c r="AG1022" i="56"/>
  <c r="AG2211" i="56"/>
  <c r="AG2212" i="56"/>
  <c r="AG2220" i="56"/>
  <c r="AG2221" i="56"/>
  <c r="AG2226" i="56"/>
  <c r="AG2228" i="56"/>
  <c r="AG1732" i="56"/>
  <c r="AR1732" i="56" s="1"/>
  <c r="AU1732" i="56" s="1"/>
  <c r="AG489" i="56"/>
  <c r="AG932" i="56"/>
  <c r="AG1553" i="56"/>
  <c r="AG379" i="56"/>
  <c r="AG2831" i="56"/>
  <c r="AG1554" i="56"/>
  <c r="AG2237" i="56"/>
  <c r="AG2238" i="56"/>
  <c r="AG2246" i="56"/>
  <c r="AG2247" i="56"/>
  <c r="AG549" i="56"/>
  <c r="AG1555" i="56"/>
  <c r="AG1228" i="56"/>
  <c r="AG1233" i="56"/>
  <c r="AG2254" i="56"/>
  <c r="AG2255" i="56"/>
  <c r="AG2260" i="56"/>
  <c r="AG2268" i="56"/>
  <c r="AG2273" i="56"/>
  <c r="AG2274" i="56"/>
  <c r="AG2282" i="56"/>
  <c r="AG2283" i="56"/>
  <c r="AG2288" i="56"/>
  <c r="AG2296" i="56"/>
  <c r="AG2297" i="56"/>
  <c r="AG2301" i="56"/>
  <c r="AG2302" i="56"/>
  <c r="AG2310" i="56"/>
  <c r="AG2311" i="56"/>
  <c r="AG93" i="56"/>
  <c r="AG961" i="56"/>
  <c r="AR961" i="56" s="1"/>
  <c r="AU961" i="56" s="1"/>
  <c r="AG168" i="56"/>
  <c r="AG170" i="56"/>
  <c r="AG2837" i="56"/>
  <c r="AG2838" i="56"/>
  <c r="AG1236" i="56"/>
  <c r="AG1557" i="56"/>
  <c r="AG1677" i="56"/>
  <c r="AG2324" i="56"/>
  <c r="AG2325" i="56"/>
  <c r="AG2333" i="56"/>
  <c r="AG2334" i="56"/>
  <c r="AG2840" i="56"/>
  <c r="AG97" i="56"/>
  <c r="AG2336" i="56"/>
  <c r="AG171" i="56"/>
  <c r="AG2342" i="56"/>
  <c r="AG2343" i="56"/>
  <c r="AG2348" i="56"/>
  <c r="AG2356" i="56"/>
  <c r="AG2357" i="56"/>
  <c r="AG2361" i="56"/>
  <c r="AG2362" i="56"/>
  <c r="AG2370" i="56"/>
  <c r="AG2371" i="56"/>
  <c r="AG2376" i="56"/>
  <c r="AG2384" i="56"/>
  <c r="AG2385" i="56"/>
  <c r="AG2389" i="56"/>
  <c r="AG2390" i="56"/>
  <c r="AG2398" i="56"/>
  <c r="AG2399" i="56"/>
  <c r="AG1734" i="56"/>
  <c r="AG2406" i="56"/>
  <c r="AG2408" i="56"/>
  <c r="AG2841" i="56"/>
  <c r="AG382" i="56"/>
  <c r="AG2411" i="56"/>
  <c r="AG2416" i="56"/>
  <c r="AG2843" i="56"/>
  <c r="AG801" i="56"/>
  <c r="AG1484" i="56"/>
  <c r="AG383" i="56"/>
  <c r="AG1028" i="56"/>
  <c r="AG2427" i="56"/>
  <c r="AG2433" i="56"/>
  <c r="AG100" i="56"/>
  <c r="AG1681" i="56"/>
  <c r="AG1560" i="56"/>
  <c r="AG2434" i="56"/>
  <c r="AG2435" i="56"/>
  <c r="AG2443" i="56"/>
  <c r="AG2449" i="56"/>
  <c r="AG2457" i="56"/>
  <c r="AG2458" i="56"/>
  <c r="AG2463" i="56"/>
  <c r="AG2471" i="56"/>
  <c r="AG2472" i="56"/>
  <c r="AG2477" i="56"/>
  <c r="AG2485" i="56"/>
  <c r="AG2486" i="56"/>
  <c r="AG2490" i="56"/>
  <c r="AG2491" i="56"/>
  <c r="AG103" i="56"/>
  <c r="AG104" i="56"/>
  <c r="AG613" i="56"/>
  <c r="AG941" i="56"/>
  <c r="AG942" i="56"/>
  <c r="AG2497" i="56"/>
  <c r="AG2505" i="56"/>
  <c r="AG2506" i="56"/>
  <c r="AG105" i="56"/>
  <c r="AG765" i="56"/>
  <c r="AR765" i="56" s="1"/>
  <c r="AU765" i="56" s="1"/>
  <c r="AG176" i="56"/>
  <c r="AG944" i="56"/>
  <c r="AG312" i="56"/>
  <c r="AG387" i="56"/>
  <c r="AG2512" i="56"/>
  <c r="AG2520" i="56"/>
  <c r="AG2521" i="56"/>
  <c r="AG242" i="56"/>
  <c r="AG1490" i="56"/>
  <c r="AG1491" i="56"/>
  <c r="AG862" i="56"/>
  <c r="AG2848" i="56"/>
  <c r="AG1685" i="56"/>
  <c r="AG1686" i="56"/>
  <c r="AG2527" i="56"/>
  <c r="AG2535" i="56"/>
  <c r="AG2536" i="56"/>
  <c r="AG243" i="56"/>
  <c r="AG244" i="56"/>
  <c r="AG619" i="56"/>
  <c r="AG1688" i="56"/>
  <c r="AG113" i="56"/>
  <c r="AG1272" i="56"/>
  <c r="AG1273" i="56"/>
  <c r="AG1281" i="56"/>
  <c r="AG1282" i="56"/>
  <c r="AG1286" i="56"/>
  <c r="AG1287" i="56"/>
  <c r="AG2546" i="56"/>
  <c r="AG2547" i="56"/>
  <c r="AG2552" i="56"/>
  <c r="AG568" i="56"/>
  <c r="AG471" i="56"/>
  <c r="AG248" i="56"/>
  <c r="AG620" i="56"/>
  <c r="AG621" i="56"/>
  <c r="AG183" i="56"/>
  <c r="AG569" i="56"/>
  <c r="AG570" i="56"/>
  <c r="AG500" i="56"/>
  <c r="AG118" i="56"/>
  <c r="AG637" i="56"/>
  <c r="AG2555" i="56"/>
  <c r="AG186" i="56"/>
  <c r="AG473" i="56"/>
  <c r="AG120" i="56"/>
  <c r="AG572" i="56"/>
  <c r="AG1736" i="56"/>
  <c r="AG864" i="56"/>
  <c r="AG866" i="56"/>
  <c r="AG622" i="56"/>
  <c r="AR622" i="56" s="1"/>
  <c r="AU622" i="56" s="1"/>
  <c r="AG761" i="56"/>
  <c r="AG762" i="56"/>
  <c r="AG188" i="56"/>
  <c r="AG706" i="56"/>
  <c r="AG707" i="56"/>
  <c r="AG127" i="56"/>
  <c r="AG132" i="56"/>
  <c r="AG133" i="56"/>
  <c r="AG135" i="56"/>
  <c r="AG581" i="56"/>
  <c r="AG582" i="56"/>
  <c r="AG625" i="56"/>
  <c r="AG867" i="56"/>
  <c r="AG868" i="56"/>
  <c r="AG811" i="56"/>
  <c r="AG814" i="56"/>
  <c r="AG815" i="56"/>
  <c r="AG820" i="56"/>
  <c r="AG828" i="56"/>
  <c r="AG829" i="56"/>
  <c r="AG1297" i="56"/>
  <c r="AG190" i="56"/>
  <c r="AG322" i="56"/>
  <c r="AG1034" i="56"/>
  <c r="AG2558" i="56"/>
  <c r="AG2563" i="56"/>
  <c r="AG2564" i="56"/>
  <c r="AG2572" i="56"/>
  <c r="AG2573" i="56"/>
  <c r="AG2578" i="56"/>
  <c r="AG2586" i="56"/>
  <c r="AG2587" i="56"/>
  <c r="AG2592" i="56"/>
  <c r="AG2600" i="56"/>
  <c r="AG2601" i="56"/>
  <c r="AG2606" i="56"/>
  <c r="AG2614" i="56"/>
  <c r="AG2615" i="56"/>
  <c r="AG440" i="56"/>
  <c r="AG441" i="56"/>
  <c r="AG1309" i="56"/>
  <c r="AG2618" i="56"/>
  <c r="AG2626" i="56"/>
  <c r="AG2627" i="56"/>
  <c r="AG2632" i="56"/>
  <c r="AG2635" i="56"/>
  <c r="AG2636" i="56"/>
  <c r="AG1311" i="56"/>
  <c r="AG1319" i="56"/>
  <c r="AG195" i="56"/>
  <c r="AG196" i="56"/>
  <c r="AG1245" i="56"/>
  <c r="AG1246" i="56"/>
  <c r="AG711" i="56"/>
  <c r="AG712" i="56"/>
  <c r="AG2642" i="56"/>
  <c r="AG2650" i="56"/>
  <c r="AG2651" i="56"/>
  <c r="AG2656" i="56"/>
  <c r="AG2664" i="56"/>
  <c r="AG2665" i="56"/>
  <c r="AG2669" i="56"/>
  <c r="AG2670" i="56"/>
  <c r="AG2678" i="56"/>
  <c r="AG2684" i="56"/>
  <c r="AG2692" i="56"/>
  <c r="AG2693" i="56"/>
  <c r="AG2698" i="56"/>
  <c r="AG143" i="56"/>
  <c r="AG2700" i="56"/>
  <c r="AG878" i="56"/>
  <c r="AG2704" i="56"/>
  <c r="AG2705" i="56"/>
  <c r="AG2710" i="56"/>
  <c r="AG2718" i="56"/>
  <c r="AG2719" i="56"/>
  <c r="AG2724" i="56"/>
  <c r="AG1323" i="56"/>
  <c r="AG1324" i="56"/>
  <c r="AG1329" i="56"/>
  <c r="AG1332" i="56"/>
  <c r="AG198" i="56"/>
  <c r="AG328" i="56"/>
  <c r="AG1697" i="56"/>
  <c r="AG713" i="56"/>
  <c r="AG2729" i="56"/>
  <c r="AG2737" i="56"/>
  <c r="AG2738" i="56"/>
  <c r="AG2743" i="56"/>
  <c r="AG145" i="56"/>
  <c r="AG257" i="56"/>
  <c r="AG1502" i="56"/>
  <c r="AG1503" i="56"/>
  <c r="AG969" i="56"/>
  <c r="AG201" i="56"/>
  <c r="AG2748" i="56"/>
  <c r="AG592" i="56"/>
  <c r="AG204" i="56"/>
  <c r="AG954" i="56"/>
  <c r="AG2755" i="56"/>
  <c r="AG2756" i="56"/>
  <c r="AG2761" i="56"/>
  <c r="AG148" i="56"/>
  <c r="AG593" i="56"/>
  <c r="AG835" i="56"/>
  <c r="AG836" i="56"/>
  <c r="AG1264" i="56"/>
  <c r="AG1265" i="56"/>
  <c r="AG1037" i="56"/>
  <c r="AG2774" i="56"/>
  <c r="AG2775" i="56"/>
  <c r="AG2780" i="56"/>
  <c r="AG150" i="56"/>
  <c r="AH398" i="56"/>
  <c r="AH2" i="56"/>
  <c r="AR2" i="56" s="1"/>
  <c r="AU2" i="56" s="1"/>
  <c r="AH600" i="56"/>
  <c r="AH401" i="56"/>
  <c r="AH1702" i="56"/>
  <c r="AH1705" i="56"/>
  <c r="AH5" i="56"/>
  <c r="AH447" i="56"/>
  <c r="AH410" i="56"/>
  <c r="AH1710" i="56"/>
  <c r="AH1712" i="56"/>
  <c r="AH210" i="56"/>
  <c r="AH281" i="56"/>
  <c r="AH413" i="56"/>
  <c r="AH1717" i="56"/>
  <c r="AH285" i="56"/>
  <c r="AH1042" i="56"/>
  <c r="AH1511" i="56"/>
  <c r="AH287" i="56"/>
  <c r="AH2874" i="56"/>
  <c r="AH1342" i="56"/>
  <c r="AH1343" i="56"/>
  <c r="AH343" i="56"/>
  <c r="AH1720" i="56"/>
  <c r="AH1049" i="56"/>
  <c r="AH1053" i="56"/>
  <c r="AH1054" i="56"/>
  <c r="AH1721" i="56"/>
  <c r="AH649" i="56"/>
  <c r="AH19" i="56"/>
  <c r="AH660" i="56"/>
  <c r="AH719" i="56"/>
  <c r="AH666" i="56"/>
  <c r="AH667" i="56"/>
  <c r="AH346" i="56"/>
  <c r="AH20" i="56"/>
  <c r="AH21" i="56"/>
  <c r="AH674" i="56"/>
  <c r="AH676" i="56"/>
  <c r="AH678" i="56"/>
  <c r="AH349" i="56"/>
  <c r="AH722" i="56"/>
  <c r="AH730" i="56"/>
  <c r="AH736" i="56"/>
  <c r="AH744" i="56"/>
  <c r="AH749" i="56"/>
  <c r="AH750" i="56"/>
  <c r="AO750" i="56" s="1"/>
  <c r="AH1571" i="56"/>
  <c r="AH1576" i="56"/>
  <c r="AH1582" i="56"/>
  <c r="AH1590" i="56"/>
  <c r="AH1596" i="56"/>
  <c r="AH1604" i="56"/>
  <c r="AH1610" i="56"/>
  <c r="AH1618" i="56"/>
  <c r="AH2882" i="56"/>
  <c r="AH2883" i="56"/>
  <c r="AH684" i="56"/>
  <c r="AH351" i="56"/>
  <c r="AH1059" i="56"/>
  <c r="AH686" i="56"/>
  <c r="AH977" i="56"/>
  <c r="AH2885" i="56"/>
  <c r="AH2887" i="56"/>
  <c r="AH25" i="56"/>
  <c r="AH1354" i="56"/>
  <c r="AH1065" i="56"/>
  <c r="AH512" i="56"/>
  <c r="AH1625" i="56"/>
  <c r="AH1075" i="56"/>
  <c r="AH2788" i="56"/>
  <c r="AH2794" i="56"/>
  <c r="AH2799" i="56"/>
  <c r="AH2806" i="56"/>
  <c r="AH2808" i="56"/>
  <c r="AH1085" i="56"/>
  <c r="AH31" i="56"/>
  <c r="AH2812" i="56"/>
  <c r="AH1628" i="56"/>
  <c r="AH879" i="56"/>
  <c r="AH215" i="56"/>
  <c r="AH1096" i="56"/>
  <c r="AH216" i="56"/>
  <c r="AH355" i="56"/>
  <c r="AH1099" i="56"/>
  <c r="AH1105" i="56"/>
  <c r="AH1110" i="56"/>
  <c r="AH1116" i="56"/>
  <c r="AH2826" i="56"/>
  <c r="AH1119" i="56"/>
  <c r="AH1361" i="56"/>
  <c r="AH217" i="56"/>
  <c r="AH356" i="56"/>
  <c r="AH1375" i="56"/>
  <c r="AH1376" i="56"/>
  <c r="AH1381" i="56"/>
  <c r="AH460" i="56"/>
  <c r="AH1392" i="56"/>
  <c r="AH1121" i="56"/>
  <c r="AH994" i="56"/>
  <c r="AH2892" i="56"/>
  <c r="AH1631" i="56"/>
  <c r="AH693" i="56"/>
  <c r="AH37" i="56"/>
  <c r="AH1399" i="56"/>
  <c r="AH1407" i="56"/>
  <c r="AH1412" i="56"/>
  <c r="AH41" i="56"/>
  <c r="AH485" i="56"/>
  <c r="AH1414" i="56"/>
  <c r="AH1415" i="56"/>
  <c r="AH1744" i="56"/>
  <c r="AH1000" i="56"/>
  <c r="AH226" i="56"/>
  <c r="AH604" i="56"/>
  <c r="AH2830" i="56"/>
  <c r="AH359" i="56"/>
  <c r="AH1636" i="56"/>
  <c r="AH1637" i="56"/>
  <c r="AH1640" i="56"/>
  <c r="AH1645" i="56"/>
  <c r="AH1532" i="56"/>
  <c r="AH1533" i="56"/>
  <c r="AH1651" i="56"/>
  <c r="AH2898" i="56"/>
  <c r="AH228" i="56"/>
  <c r="AH1010" i="56"/>
  <c r="AH1746" i="56"/>
  <c r="AH1423" i="56"/>
  <c r="AH1424" i="56"/>
  <c r="AH1425" i="56"/>
  <c r="AH1727" i="56"/>
  <c r="AH1431" i="56"/>
  <c r="AH1432" i="56"/>
  <c r="AH1436" i="56"/>
  <c r="AH1438" i="56"/>
  <c r="AH1439" i="56"/>
  <c r="AH1447" i="56"/>
  <c r="AH1133" i="56"/>
  <c r="AH361" i="56"/>
  <c r="AH50" i="56"/>
  <c r="AH52" i="56"/>
  <c r="AH1139" i="56"/>
  <c r="AH1753" i="56"/>
  <c r="AH1013" i="56"/>
  <c r="AH1756" i="56"/>
  <c r="AH1729" i="56"/>
  <c r="AH1757" i="56"/>
  <c r="AO1757" i="56" s="1"/>
  <c r="AH363" i="56"/>
  <c r="AH364" i="56"/>
  <c r="AH1460" i="56"/>
  <c r="AH1466" i="56"/>
  <c r="AH1474" i="56"/>
  <c r="AH1016" i="56"/>
  <c r="AH1141" i="56"/>
  <c r="AH1759" i="56"/>
  <c r="AH696" i="56"/>
  <c r="AH900" i="56"/>
  <c r="AH1146" i="56"/>
  <c r="AH1147" i="56"/>
  <c r="AH1150" i="56"/>
  <c r="AH1762" i="56"/>
  <c r="AH1765" i="56"/>
  <c r="AH1154" i="56"/>
  <c r="AH633" i="56"/>
  <c r="AH1774" i="56"/>
  <c r="AH520" i="56"/>
  <c r="AH65" i="56"/>
  <c r="AH2906" i="56"/>
  <c r="AH906" i="56"/>
  <c r="AR906" i="56" s="1"/>
  <c r="AU906" i="56" s="1"/>
  <c r="AH1782" i="56"/>
  <c r="AH1783" i="56"/>
  <c r="AH907" i="56"/>
  <c r="AH1157" i="56"/>
  <c r="AH1795" i="56"/>
  <c r="AH1801" i="56"/>
  <c r="AH1809" i="56"/>
  <c r="AH1812" i="56"/>
  <c r="AH1820" i="56"/>
  <c r="AH1161" i="56"/>
  <c r="AH1826" i="56"/>
  <c r="AH1831" i="56"/>
  <c r="AH1832" i="56"/>
  <c r="AH1840" i="56"/>
  <c r="AH1846" i="56"/>
  <c r="AH1854" i="56"/>
  <c r="AH1860" i="56"/>
  <c r="AH1863" i="56"/>
  <c r="AH1868" i="56"/>
  <c r="AH1874" i="56"/>
  <c r="AH1878" i="56"/>
  <c r="AH527" i="56"/>
  <c r="AH528" i="56"/>
  <c r="AH464" i="56"/>
  <c r="AH911" i="56"/>
  <c r="AH1894" i="56"/>
  <c r="AH1898" i="56"/>
  <c r="AH1905" i="56"/>
  <c r="AH1910" i="56"/>
  <c r="AH1911" i="56"/>
  <c r="AR1911" i="56" s="1"/>
  <c r="AU1911" i="56" s="1"/>
  <c r="AH1919" i="56"/>
  <c r="AH1925" i="56"/>
  <c r="AH1933" i="56"/>
  <c r="AH1939" i="56"/>
  <c r="AH1947" i="56"/>
  <c r="AH1953" i="56"/>
  <c r="AH1961" i="56"/>
  <c r="AH1967" i="56"/>
  <c r="AH1975" i="56"/>
  <c r="AH1978" i="56"/>
  <c r="AH1979" i="56"/>
  <c r="AH1987" i="56"/>
  <c r="AH68" i="56"/>
  <c r="AH1993" i="56"/>
  <c r="AH1546" i="56"/>
  <c r="AH77" i="56"/>
  <c r="AH422" i="56"/>
  <c r="AH851" i="56"/>
  <c r="AH770" i="56"/>
  <c r="AH778" i="56"/>
  <c r="AH784" i="56"/>
  <c r="AH792" i="56"/>
  <c r="AH368" i="56"/>
  <c r="AH2002" i="56"/>
  <c r="AH2007" i="56"/>
  <c r="AH536" i="56"/>
  <c r="AH371" i="56"/>
  <c r="AH2013" i="56"/>
  <c r="AH423" i="56"/>
  <c r="AH162" i="56"/>
  <c r="AH373" i="56"/>
  <c r="AH2023" i="56"/>
  <c r="AH424" i="56"/>
  <c r="AH1671" i="56"/>
  <c r="AH2032" i="56"/>
  <c r="AH2040" i="56"/>
  <c r="AH2046" i="56"/>
  <c r="AH2054" i="56"/>
  <c r="AH2059" i="56"/>
  <c r="AH2060" i="56"/>
  <c r="AH2068" i="56"/>
  <c r="AH2074" i="56"/>
  <c r="AH2082" i="56"/>
  <c r="AH2088" i="56"/>
  <c r="AH2096" i="56"/>
  <c r="AH2101" i="56"/>
  <c r="AH425" i="56"/>
  <c r="AH375" i="56"/>
  <c r="AH2106" i="56"/>
  <c r="AH2107" i="56"/>
  <c r="AH1173" i="56"/>
  <c r="AH1179" i="56"/>
  <c r="AH1187" i="56"/>
  <c r="AH1193" i="56"/>
  <c r="AH2115" i="56"/>
  <c r="AH2121" i="56"/>
  <c r="AH2124" i="56"/>
  <c r="AH271" i="56"/>
  <c r="AH1198" i="56"/>
  <c r="AH1206" i="56"/>
  <c r="AH1212" i="56"/>
  <c r="AH2130" i="56"/>
  <c r="AH541" i="56"/>
  <c r="AH542" i="56"/>
  <c r="AH928" i="56"/>
  <c r="AH1221" i="56"/>
  <c r="AH1222" i="56"/>
  <c r="AH2138" i="56"/>
  <c r="AH2144" i="56"/>
  <c r="AH2152" i="56"/>
  <c r="AH2158" i="56"/>
  <c r="AH2166" i="56"/>
  <c r="AH2172" i="56"/>
  <c r="AH2180" i="56"/>
  <c r="AH2185" i="56"/>
  <c r="AH2186" i="56"/>
  <c r="AH85" i="56"/>
  <c r="AH2198" i="56"/>
  <c r="AH929" i="56"/>
  <c r="AH1226" i="56"/>
  <c r="AH2205" i="56"/>
  <c r="AH545" i="56"/>
  <c r="AH1675" i="56"/>
  <c r="AH2212" i="56"/>
  <c r="AH2220" i="56"/>
  <c r="AH2225" i="56"/>
  <c r="AH2226" i="56"/>
  <c r="AH1732" i="56"/>
  <c r="AH2235" i="56"/>
  <c r="AH932" i="56"/>
  <c r="AH1553" i="56"/>
  <c r="AH2831" i="56"/>
  <c r="AH1554" i="56"/>
  <c r="AH2238" i="56"/>
  <c r="AH2246" i="56"/>
  <c r="AH549" i="56"/>
  <c r="AH1555" i="56"/>
  <c r="AH1232" i="56"/>
  <c r="AH1233" i="56"/>
  <c r="AH2254" i="56"/>
  <c r="AH2259" i="56"/>
  <c r="AH2260" i="56"/>
  <c r="AH2268" i="56"/>
  <c r="AH2274" i="56"/>
  <c r="AH2282" i="56"/>
  <c r="AH2288" i="56"/>
  <c r="AH2296" i="56"/>
  <c r="AH2302" i="56"/>
  <c r="AH2310" i="56"/>
  <c r="AH93" i="56"/>
  <c r="AH961" i="56"/>
  <c r="AH170" i="56"/>
  <c r="AH2316" i="56"/>
  <c r="AH2837" i="56"/>
  <c r="AH1236" i="56"/>
  <c r="AH1557" i="56"/>
  <c r="AH2325" i="56"/>
  <c r="AH2333" i="56"/>
  <c r="AH2840" i="56"/>
  <c r="AH97" i="56"/>
  <c r="AH171" i="56"/>
  <c r="AH2342" i="56"/>
  <c r="AH2347" i="56"/>
  <c r="AH2348" i="56"/>
  <c r="AH2351" i="56"/>
  <c r="AH2356" i="56"/>
  <c r="AH2362" i="56"/>
  <c r="AH2370" i="56"/>
  <c r="AH2375" i="56"/>
  <c r="AH2376" i="56"/>
  <c r="AH2384" i="56"/>
  <c r="AH2390" i="56"/>
  <c r="AH2398" i="56"/>
  <c r="AH1734" i="56"/>
  <c r="AH2406" i="56"/>
  <c r="AH2408" i="56"/>
  <c r="AH2841" i="56"/>
  <c r="AH382" i="56"/>
  <c r="AH2416" i="56"/>
  <c r="AH2843" i="56"/>
  <c r="AH1483" i="56"/>
  <c r="AH1484" i="56"/>
  <c r="AR1484" i="56" s="1"/>
  <c r="AU1484" i="56" s="1"/>
  <c r="AH383" i="56"/>
  <c r="AH2427" i="56"/>
  <c r="AH2433" i="56"/>
  <c r="AH859" i="56"/>
  <c r="AH860" i="56"/>
  <c r="AH1681" i="56"/>
  <c r="AH2435" i="56"/>
  <c r="AH2443" i="56"/>
  <c r="AH2449" i="56"/>
  <c r="AH2450" i="56"/>
  <c r="AH2452" i="56"/>
  <c r="AH2457" i="56"/>
  <c r="AH2463" i="56"/>
  <c r="AH2471" i="56"/>
  <c r="AH2473" i="56"/>
  <c r="AH2477" i="56"/>
  <c r="AH2485" i="56"/>
  <c r="AH2491" i="56"/>
  <c r="AH103" i="56"/>
  <c r="AH612" i="56"/>
  <c r="AH613" i="56"/>
  <c r="AM613" i="56" s="1"/>
  <c r="AH941" i="56"/>
  <c r="AH311" i="56"/>
  <c r="AH2497" i="56"/>
  <c r="AH2505" i="56"/>
  <c r="AH105" i="56"/>
  <c r="AH765" i="56"/>
  <c r="AH312" i="56"/>
  <c r="AH387" i="56"/>
  <c r="AH2512" i="56"/>
  <c r="AH2520" i="56"/>
  <c r="AH242" i="56"/>
  <c r="AH1490" i="56"/>
  <c r="AH862" i="56"/>
  <c r="AH2848" i="56"/>
  <c r="AH1685" i="56"/>
  <c r="AH2527" i="56"/>
  <c r="AH2535" i="56"/>
  <c r="AH107" i="56"/>
  <c r="AH243" i="56"/>
  <c r="AH619" i="56"/>
  <c r="AH1688" i="56"/>
  <c r="AH1272" i="56"/>
  <c r="AH1273" i="56"/>
  <c r="AH1281" i="56"/>
  <c r="AH1286" i="56"/>
  <c r="AH2546" i="56"/>
  <c r="AH2552" i="56"/>
  <c r="AH568" i="56"/>
  <c r="AH248" i="56"/>
  <c r="AH620" i="56"/>
  <c r="AH183" i="56"/>
  <c r="AH569" i="56"/>
  <c r="AH118" i="56"/>
  <c r="AH637" i="56"/>
  <c r="AH185" i="56"/>
  <c r="AH186" i="56"/>
  <c r="AH473" i="56"/>
  <c r="AH572" i="56"/>
  <c r="AH1736" i="56"/>
  <c r="AH622" i="56"/>
  <c r="AH761" i="56"/>
  <c r="AH188" i="56"/>
  <c r="AH706" i="56"/>
  <c r="AH127" i="56"/>
  <c r="AH132" i="56"/>
  <c r="AR132" i="56" s="1"/>
  <c r="AU132" i="56" s="1"/>
  <c r="AH438" i="56"/>
  <c r="AH135" i="56"/>
  <c r="AH581" i="56"/>
  <c r="AH625" i="56"/>
  <c r="AH626" i="56"/>
  <c r="AH867" i="56"/>
  <c r="AH811" i="56"/>
  <c r="AH814" i="56"/>
  <c r="AH816" i="56"/>
  <c r="AH820" i="56"/>
  <c r="AH828" i="56"/>
  <c r="AH190" i="56"/>
  <c r="AH1690" i="56"/>
  <c r="AH1034" i="56"/>
  <c r="AH2558" i="56"/>
  <c r="AH2564" i="56"/>
  <c r="AH2567" i="56"/>
  <c r="AH2572" i="56"/>
  <c r="AH2578" i="56"/>
  <c r="AH2586" i="56"/>
  <c r="AH2592" i="56"/>
  <c r="AH2600" i="56"/>
  <c r="AH2606" i="56"/>
  <c r="AH2614" i="56"/>
  <c r="AH440" i="56"/>
  <c r="AH441" i="56"/>
  <c r="AH1309" i="56"/>
  <c r="AH2912" i="56"/>
  <c r="AH2618" i="56"/>
  <c r="AH2626" i="56"/>
  <c r="AH2632" i="56"/>
  <c r="AH2635" i="56"/>
  <c r="AH1311" i="56"/>
  <c r="AH1319" i="56"/>
  <c r="AH196" i="56"/>
  <c r="AH1245" i="56"/>
  <c r="AH1250" i="56"/>
  <c r="AH1251" i="56"/>
  <c r="AH711" i="56"/>
  <c r="AH2642" i="56"/>
  <c r="AH2645" i="56"/>
  <c r="AH2650" i="56"/>
  <c r="AH2655" i="56"/>
  <c r="AH2656" i="56"/>
  <c r="AH2664" i="56"/>
  <c r="AH2678" i="56"/>
  <c r="AH2684" i="56"/>
  <c r="AH2692" i="56"/>
  <c r="AH2698" i="56"/>
  <c r="AH143" i="56"/>
  <c r="AH878" i="56"/>
  <c r="AH2704" i="56"/>
  <c r="AH2709" i="56"/>
  <c r="AH2710" i="56"/>
  <c r="AH2718" i="56"/>
  <c r="AH2723" i="56"/>
  <c r="AH2724" i="56"/>
  <c r="AH1323" i="56"/>
  <c r="AH1329" i="56"/>
  <c r="AH198" i="56"/>
  <c r="AH328" i="56"/>
  <c r="AH1697" i="56"/>
  <c r="AH714" i="56"/>
  <c r="AH395" i="56"/>
  <c r="AH2729" i="56"/>
  <c r="AH2737" i="56"/>
  <c r="AH2742" i="56"/>
  <c r="AH2743" i="56"/>
  <c r="AH145" i="56"/>
  <c r="AH1502" i="56"/>
  <c r="AH1503" i="56"/>
  <c r="AH969" i="56"/>
  <c r="AH330" i="56"/>
  <c r="AH2748" i="56"/>
  <c r="AH592" i="56"/>
  <c r="AH204" i="56"/>
  <c r="AH953" i="56"/>
  <c r="AH954" i="56"/>
  <c r="AR954" i="56" s="1"/>
  <c r="AU954" i="56" s="1"/>
  <c r="AH2755" i="56"/>
  <c r="AH148" i="56"/>
  <c r="AH835" i="56"/>
  <c r="AH836" i="56"/>
  <c r="AH1264" i="56"/>
  <c r="AH1037" i="56"/>
  <c r="AH2774" i="56"/>
  <c r="AH2780" i="56"/>
  <c r="AH150" i="56"/>
  <c r="AM150" i="56" s="1"/>
  <c r="AI1700" i="56"/>
  <c r="AI398" i="56"/>
  <c r="AI2" i="56"/>
  <c r="AI206" i="56"/>
  <c r="AI401" i="56"/>
  <c r="AI1702" i="56"/>
  <c r="AN1702" i="56" s="1"/>
  <c r="AI207" i="56"/>
  <c r="AI1705" i="56"/>
  <c r="AI5" i="56"/>
  <c r="AI409" i="56"/>
  <c r="AN409" i="56" s="1"/>
  <c r="AI447" i="56"/>
  <c r="AI410" i="56"/>
  <c r="AI9" i="56"/>
  <c r="AI1710" i="56"/>
  <c r="AI1712" i="56"/>
  <c r="AI641" i="56"/>
  <c r="AI210" i="56"/>
  <c r="AI281" i="56"/>
  <c r="AI413" i="56"/>
  <c r="AI1715" i="56"/>
  <c r="AI1717" i="56"/>
  <c r="AN1717" i="56" s="1"/>
  <c r="AI285" i="56"/>
  <c r="AI642" i="56"/>
  <c r="AI1042" i="56"/>
  <c r="AI1511" i="56"/>
  <c r="AR1511" i="56" s="1"/>
  <c r="AU1511" i="56" s="1"/>
  <c r="AI1512" i="56"/>
  <c r="AI971" i="56"/>
  <c r="AI287" i="56"/>
  <c r="AI2874" i="56"/>
  <c r="AI2875" i="56"/>
  <c r="AI1343" i="56"/>
  <c r="AI343" i="56"/>
  <c r="AI1043" i="56"/>
  <c r="AI1720" i="56"/>
  <c r="AI1513" i="56"/>
  <c r="AI1049" i="56"/>
  <c r="AR1049" i="56" s="1"/>
  <c r="AU1049" i="56" s="1"/>
  <c r="AI1050" i="56"/>
  <c r="AN1050" i="56" s="1"/>
  <c r="AI1053" i="56"/>
  <c r="AI1054" i="56"/>
  <c r="AI1721" i="56"/>
  <c r="AI18" i="56"/>
  <c r="AI649" i="56"/>
  <c r="AI19" i="56"/>
  <c r="AI655" i="56"/>
  <c r="AI660" i="56"/>
  <c r="AI719" i="56"/>
  <c r="AI720" i="56"/>
  <c r="AI666" i="56"/>
  <c r="AI667" i="56"/>
  <c r="AN667" i="56" s="1"/>
  <c r="AI346" i="56"/>
  <c r="AI347" i="56"/>
  <c r="AI21" i="56"/>
  <c r="AI676" i="56"/>
  <c r="AI1569" i="56"/>
  <c r="AI678" i="56"/>
  <c r="AN678" i="56" s="1"/>
  <c r="AI349" i="56"/>
  <c r="AI680" i="56"/>
  <c r="AI681" i="56"/>
  <c r="AI721" i="56"/>
  <c r="AI722" i="56"/>
  <c r="AI730" i="56"/>
  <c r="AI731" i="56"/>
  <c r="AI736" i="56"/>
  <c r="AI744" i="56"/>
  <c r="AI745" i="56"/>
  <c r="AI750" i="56"/>
  <c r="AI1576" i="56"/>
  <c r="AI1577" i="56"/>
  <c r="AI1581" i="56"/>
  <c r="AI1582" i="56"/>
  <c r="AI1590" i="56"/>
  <c r="AI1591" i="56"/>
  <c r="AI1596" i="56"/>
  <c r="AI1604" i="56"/>
  <c r="AI1605" i="56"/>
  <c r="AI1610" i="56"/>
  <c r="AI1618" i="56"/>
  <c r="AI1619" i="56"/>
  <c r="AI2882" i="56"/>
  <c r="AI2883" i="56"/>
  <c r="AN2883" i="56" s="1"/>
  <c r="AI684" i="56"/>
  <c r="AI976" i="56"/>
  <c r="AI1059" i="56"/>
  <c r="AI686" i="56"/>
  <c r="AI1724" i="56"/>
  <c r="AI977" i="56"/>
  <c r="AI2885" i="56"/>
  <c r="AI2886" i="56"/>
  <c r="AI24" i="56"/>
  <c r="AI25" i="56"/>
  <c r="AI1354" i="56"/>
  <c r="AI1355" i="56"/>
  <c r="AI1064" i="56"/>
  <c r="AI1065" i="56"/>
  <c r="AI512" i="56"/>
  <c r="AN512" i="56" s="1"/>
  <c r="AI354" i="56"/>
  <c r="AI1625" i="56"/>
  <c r="AI1075" i="56"/>
  <c r="AI1076" i="56"/>
  <c r="AN1076" i="56" s="1"/>
  <c r="AI2788" i="56"/>
  <c r="AI2794" i="56"/>
  <c r="AI2795" i="56"/>
  <c r="AI2798" i="56"/>
  <c r="AI2799" i="56"/>
  <c r="AI2806" i="56"/>
  <c r="AN2806" i="56" s="1"/>
  <c r="AI2807" i="56"/>
  <c r="AI1082" i="56"/>
  <c r="AI2808" i="56"/>
  <c r="AI1085" i="56"/>
  <c r="AI1086" i="56"/>
  <c r="AI31" i="56"/>
  <c r="AI2812" i="56"/>
  <c r="AI2813" i="56"/>
  <c r="AI155" i="56"/>
  <c r="AI1628" i="56"/>
  <c r="AI879" i="56"/>
  <c r="AI264" i="56"/>
  <c r="AI214" i="56"/>
  <c r="AI215" i="56"/>
  <c r="AI1096" i="56"/>
  <c r="AN1096" i="56" s="1"/>
  <c r="AI1097" i="56"/>
  <c r="AI355" i="56"/>
  <c r="AI1099" i="56"/>
  <c r="AI1100" i="56"/>
  <c r="AI1105" i="56"/>
  <c r="AI1110" i="56"/>
  <c r="AI1111" i="56"/>
  <c r="AI1115" i="56"/>
  <c r="AI1116" i="56"/>
  <c r="AI2826" i="56"/>
  <c r="AN2826" i="56" s="1"/>
  <c r="AI2827" i="56"/>
  <c r="AI1119" i="56"/>
  <c r="AI1361" i="56"/>
  <c r="AI1362" i="56"/>
  <c r="AI217" i="56"/>
  <c r="AI356" i="56"/>
  <c r="AI1371" i="56"/>
  <c r="AI1375" i="56"/>
  <c r="AI1376" i="56"/>
  <c r="AI1381" i="56"/>
  <c r="AI1382" i="56"/>
  <c r="AN1382" i="56" s="1"/>
  <c r="AI764" i="56"/>
  <c r="AI460" i="56"/>
  <c r="AI1392" i="56"/>
  <c r="AI1393" i="56"/>
  <c r="AI1121" i="56"/>
  <c r="AI994" i="56"/>
  <c r="AI1125" i="56"/>
  <c r="AI2892" i="56"/>
  <c r="AI1631" i="56"/>
  <c r="AI999" i="56"/>
  <c r="AI1397" i="56"/>
  <c r="AI693" i="56"/>
  <c r="AI37" i="56"/>
  <c r="AI38" i="56"/>
  <c r="AI1399" i="56"/>
  <c r="AI1407" i="56"/>
  <c r="AI1408" i="56"/>
  <c r="AI41" i="56"/>
  <c r="AI485" i="56"/>
  <c r="AI1743" i="56"/>
  <c r="AI1415" i="56"/>
  <c r="AI1744" i="56"/>
  <c r="AI222" i="56"/>
  <c r="AI1000" i="56"/>
  <c r="AI226" i="56"/>
  <c r="AI227" i="56"/>
  <c r="AI604" i="56"/>
  <c r="AI2830" i="56"/>
  <c r="AN2830" i="56" s="1"/>
  <c r="AI358" i="56"/>
  <c r="AI1637" i="56"/>
  <c r="AI1645" i="56"/>
  <c r="AI1646" i="56"/>
  <c r="AI1533" i="56"/>
  <c r="AI1651" i="56"/>
  <c r="AI1652" i="56"/>
  <c r="AI1009" i="56"/>
  <c r="AI2898" i="56"/>
  <c r="AI228" i="56"/>
  <c r="AI229" i="56"/>
  <c r="AI1010" i="56"/>
  <c r="AI1746" i="56"/>
  <c r="AI49" i="56"/>
  <c r="AI1420" i="56"/>
  <c r="AI1424" i="56"/>
  <c r="AI1727" i="56"/>
  <c r="AI1427" i="56"/>
  <c r="AI1431" i="56"/>
  <c r="AI1432" i="56"/>
  <c r="AI1436" i="56"/>
  <c r="AI1437" i="56"/>
  <c r="AI1439" i="56"/>
  <c r="AI1447" i="56"/>
  <c r="AI1448" i="56"/>
  <c r="AI1132" i="56"/>
  <c r="AI1133" i="56"/>
  <c r="AI361" i="56"/>
  <c r="AI1728" i="56"/>
  <c r="AI50" i="56"/>
  <c r="AI52" i="56"/>
  <c r="AI1453" i="56"/>
  <c r="AI1139" i="56"/>
  <c r="AI1753" i="56"/>
  <c r="AI1013" i="56"/>
  <c r="AI362" i="56"/>
  <c r="AI1729" i="56"/>
  <c r="AI1757" i="56"/>
  <c r="AI157" i="56"/>
  <c r="AI363" i="56"/>
  <c r="AI364" i="56"/>
  <c r="AO364" i="56" s="1"/>
  <c r="AI1460" i="56"/>
  <c r="AI1461" i="56"/>
  <c r="AI1466" i="56"/>
  <c r="AI1474" i="56"/>
  <c r="AI838" i="56"/>
  <c r="AI1016" i="56"/>
  <c r="AI1141" i="56"/>
  <c r="AI1142" i="56"/>
  <c r="AI696" i="56"/>
  <c r="AI900" i="56"/>
  <c r="AI901" i="56"/>
  <c r="AI1147" i="56"/>
  <c r="AI1150" i="56"/>
  <c r="AI1151" i="56"/>
  <c r="AI1762" i="56"/>
  <c r="AI1765" i="56"/>
  <c r="AI63" i="56"/>
  <c r="AI1154" i="56"/>
  <c r="AI633" i="56"/>
  <c r="AI158" i="56"/>
  <c r="AI1773" i="56"/>
  <c r="AI1774" i="56"/>
  <c r="AI520" i="56"/>
  <c r="AI521" i="56"/>
  <c r="AI65" i="56"/>
  <c r="AI2906" i="56"/>
  <c r="AI906" i="56"/>
  <c r="AI1155" i="56"/>
  <c r="AI1783" i="56"/>
  <c r="AI907" i="56"/>
  <c r="AI908" i="56"/>
  <c r="AI1157" i="56"/>
  <c r="AI1795" i="56"/>
  <c r="AI1796" i="56"/>
  <c r="AN1796" i="56" s="1"/>
  <c r="AI1801" i="56"/>
  <c r="AI1809" i="56"/>
  <c r="AN1809" i="56" s="1"/>
  <c r="AI1810" i="56"/>
  <c r="AI910" i="56"/>
  <c r="AI1812" i="56"/>
  <c r="AI1820" i="56"/>
  <c r="AI1821" i="56"/>
  <c r="AI1822" i="56"/>
  <c r="AI1161" i="56"/>
  <c r="AI1826" i="56"/>
  <c r="AI1827" i="56"/>
  <c r="AI1831" i="56"/>
  <c r="AI1832" i="56"/>
  <c r="AI1840" i="56"/>
  <c r="AI1841" i="56"/>
  <c r="AI1845" i="56"/>
  <c r="AI1846" i="56"/>
  <c r="AN1846" i="56" s="1"/>
  <c r="AI1854" i="56"/>
  <c r="AI1855" i="56"/>
  <c r="AI1860" i="56"/>
  <c r="AN1860" i="56" s="1"/>
  <c r="AI1868" i="56"/>
  <c r="AI1869" i="56"/>
  <c r="AI1874" i="56"/>
  <c r="AI1878" i="56"/>
  <c r="AI1879" i="56"/>
  <c r="AI527" i="56"/>
  <c r="AI528" i="56"/>
  <c r="AR528" i="56" s="1"/>
  <c r="AU528" i="56" s="1"/>
  <c r="AI464" i="56"/>
  <c r="AI66" i="56"/>
  <c r="AI529" i="56"/>
  <c r="AI298" i="56"/>
  <c r="AI911" i="56"/>
  <c r="AI1894" i="56"/>
  <c r="AI1895" i="56"/>
  <c r="AI1898" i="56"/>
  <c r="AI1905" i="56"/>
  <c r="AI1906" i="56"/>
  <c r="AI1911" i="56"/>
  <c r="AN1911" i="56" s="1"/>
  <c r="AI1919" i="56"/>
  <c r="AI1920" i="56"/>
  <c r="AI1924" i="56"/>
  <c r="AI1925" i="56"/>
  <c r="AN1925" i="56" s="1"/>
  <c r="AI1933" i="56"/>
  <c r="AM1933" i="56" s="1"/>
  <c r="AI1934" i="56"/>
  <c r="AI1938" i="56"/>
  <c r="AI1939" i="56"/>
  <c r="AI1947" i="56"/>
  <c r="AI1948" i="56"/>
  <c r="AI1953" i="56"/>
  <c r="AI1961" i="56"/>
  <c r="AI1962" i="56"/>
  <c r="AI1966" i="56"/>
  <c r="AI1967" i="56"/>
  <c r="AI1975" i="56"/>
  <c r="AI1976" i="56"/>
  <c r="AN1976" i="56" s="1"/>
  <c r="AI1978" i="56"/>
  <c r="AI1979" i="56"/>
  <c r="AI1980" i="56"/>
  <c r="AI1987" i="56"/>
  <c r="AI1988" i="56"/>
  <c r="AI68" i="56"/>
  <c r="AI1993" i="56"/>
  <c r="AI1994" i="56"/>
  <c r="AI1546" i="56"/>
  <c r="AI77" i="56"/>
  <c r="AI966" i="56"/>
  <c r="AI2907" i="56"/>
  <c r="AI422" i="56"/>
  <c r="AI851" i="56"/>
  <c r="AI852" i="56"/>
  <c r="AI769" i="56"/>
  <c r="AI770" i="56"/>
  <c r="AI778" i="56"/>
  <c r="AI779" i="56"/>
  <c r="AI784" i="56"/>
  <c r="AI792" i="56"/>
  <c r="AI160" i="56"/>
  <c r="AI1547" i="56"/>
  <c r="AI368" i="56"/>
  <c r="AI2002" i="56"/>
  <c r="AI2003" i="56"/>
  <c r="AI2007" i="56"/>
  <c r="AI536" i="56"/>
  <c r="AN536" i="56" s="1"/>
  <c r="AI78" i="56"/>
  <c r="AI1166" i="56"/>
  <c r="AI371" i="56"/>
  <c r="AI2008" i="56"/>
  <c r="AI2013" i="56"/>
  <c r="AI423" i="56"/>
  <c r="AI79" i="56"/>
  <c r="AI162" i="56"/>
  <c r="AI373" i="56"/>
  <c r="AI374" i="56"/>
  <c r="AI2022" i="56"/>
  <c r="AI2023" i="56"/>
  <c r="AI424" i="56"/>
  <c r="AR424" i="56" s="1"/>
  <c r="AU424" i="56" s="1"/>
  <c r="AI2030" i="56"/>
  <c r="AI2031" i="56"/>
  <c r="AI2032" i="56"/>
  <c r="AI2040" i="56"/>
  <c r="AI2041" i="56"/>
  <c r="AI2046" i="56"/>
  <c r="AI2054" i="56"/>
  <c r="AI2055" i="56"/>
  <c r="AI2060" i="56"/>
  <c r="AI2068" i="56"/>
  <c r="AI2069" i="56"/>
  <c r="AI2073" i="56"/>
  <c r="AI2074" i="56"/>
  <c r="AI2082" i="56"/>
  <c r="AI2083" i="56"/>
  <c r="AI2088" i="56"/>
  <c r="AI2096" i="56"/>
  <c r="AI2097" i="56"/>
  <c r="AI425" i="56"/>
  <c r="AI375" i="56"/>
  <c r="AI2102" i="56"/>
  <c r="AI2107" i="56"/>
  <c r="AI1173" i="56"/>
  <c r="AI1174" i="56"/>
  <c r="AI1179" i="56"/>
  <c r="AI1187" i="56"/>
  <c r="AI1188" i="56"/>
  <c r="AI1193" i="56"/>
  <c r="AN1193" i="56" s="1"/>
  <c r="AI2115" i="56"/>
  <c r="AI2116" i="56"/>
  <c r="AI2121" i="56"/>
  <c r="AI2124" i="56"/>
  <c r="AI960" i="56"/>
  <c r="AI1198" i="56"/>
  <c r="AI1206" i="56"/>
  <c r="AI1207" i="56"/>
  <c r="AN1207" i="56" s="1"/>
  <c r="AI1212" i="56"/>
  <c r="AI2130" i="56"/>
  <c r="AI2131" i="56"/>
  <c r="AI541" i="56"/>
  <c r="AI542" i="56"/>
  <c r="AI928" i="56"/>
  <c r="AI1217" i="56"/>
  <c r="AI1222" i="56"/>
  <c r="AI2138" i="56"/>
  <c r="AI2139" i="56"/>
  <c r="AI2144" i="56"/>
  <c r="AI2152" i="56"/>
  <c r="AN2152" i="56" s="1"/>
  <c r="AI2153" i="56"/>
  <c r="AI2158" i="56"/>
  <c r="AI2166" i="56"/>
  <c r="AI2167" i="56"/>
  <c r="AI2171" i="56"/>
  <c r="AI2172" i="56"/>
  <c r="AI2180" i="56"/>
  <c r="AI2181" i="56"/>
  <c r="AI2186" i="56"/>
  <c r="AI85" i="56"/>
  <c r="AI2194" i="56"/>
  <c r="AI2198" i="56"/>
  <c r="AI929" i="56"/>
  <c r="AI930" i="56"/>
  <c r="AI1552" i="56"/>
  <c r="AI1226" i="56"/>
  <c r="AI2205" i="56"/>
  <c r="AI2206" i="56"/>
  <c r="AI545" i="56"/>
  <c r="AI429" i="56"/>
  <c r="AI1675" i="56"/>
  <c r="AI1022" i="56"/>
  <c r="AI2212" i="56"/>
  <c r="AI2220" i="56"/>
  <c r="AI2221" i="56"/>
  <c r="AI2225" i="56"/>
  <c r="AI2226" i="56"/>
  <c r="AN2226" i="56" s="1"/>
  <c r="AI1732" i="56"/>
  <c r="AI489" i="56"/>
  <c r="AN489" i="56" s="1"/>
  <c r="AI932" i="56"/>
  <c r="AI1553" i="56"/>
  <c r="AI379" i="56"/>
  <c r="AI2831" i="56"/>
  <c r="AI1554" i="56"/>
  <c r="AI698" i="56"/>
  <c r="AI2238" i="56"/>
  <c r="AI2246" i="56"/>
  <c r="AI2247" i="56"/>
  <c r="AI87" i="56"/>
  <c r="AI549" i="56"/>
  <c r="AI1555" i="56"/>
  <c r="AI1228" i="56"/>
  <c r="AI1233" i="56"/>
  <c r="AI2254" i="56"/>
  <c r="AI2255" i="56"/>
  <c r="AI2259" i="56"/>
  <c r="AI2260" i="56"/>
  <c r="AI2268" i="56"/>
  <c r="AI2269" i="56"/>
  <c r="AI2274" i="56"/>
  <c r="AI2282" i="56"/>
  <c r="AI2283" i="56"/>
  <c r="AI2287" i="56"/>
  <c r="AI2288" i="56"/>
  <c r="AI2296" i="56"/>
  <c r="AI2297" i="56"/>
  <c r="AI2302" i="56"/>
  <c r="AI2310" i="56"/>
  <c r="AI2311" i="56"/>
  <c r="AI92" i="56"/>
  <c r="AI93" i="56"/>
  <c r="AI961" i="56"/>
  <c r="AI168" i="56"/>
  <c r="AI2316" i="56"/>
  <c r="AI2837" i="56"/>
  <c r="AI2838" i="56"/>
  <c r="AI1235" i="56"/>
  <c r="AI1236" i="56"/>
  <c r="AI1557" i="56"/>
  <c r="AI1677" i="56"/>
  <c r="AI2324" i="56"/>
  <c r="AI2325" i="56"/>
  <c r="AI2333" i="56"/>
  <c r="AI2334" i="56"/>
  <c r="AI2840" i="56"/>
  <c r="AI97" i="56"/>
  <c r="AI2336" i="56"/>
  <c r="AI171" i="56"/>
  <c r="AI2342" i="56"/>
  <c r="AI2343" i="56"/>
  <c r="AI2348" i="56"/>
  <c r="AI2356" i="56"/>
  <c r="AI2357" i="56"/>
  <c r="AI2361" i="56"/>
  <c r="AI2362" i="56"/>
  <c r="AI2370" i="56"/>
  <c r="AI2371" i="56"/>
  <c r="AI2376" i="56"/>
  <c r="AI2384" i="56"/>
  <c r="AI2385" i="56"/>
  <c r="AI2390" i="56"/>
  <c r="AN2390" i="56" s="1"/>
  <c r="AI2398" i="56"/>
  <c r="AI2399" i="56"/>
  <c r="AI1734" i="56"/>
  <c r="AI2406" i="56"/>
  <c r="AI98" i="56"/>
  <c r="AI2408" i="56"/>
  <c r="AI2841" i="56"/>
  <c r="AI382" i="56"/>
  <c r="AI2411" i="56"/>
  <c r="AI2416" i="56"/>
  <c r="AI2843" i="56"/>
  <c r="AI801" i="56"/>
  <c r="AI1484" i="56"/>
  <c r="AI383" i="56"/>
  <c r="AI1028" i="56"/>
  <c r="AI2427" i="56"/>
  <c r="AI2428" i="56"/>
  <c r="AI2433" i="56"/>
  <c r="AN2433" i="56" s="1"/>
  <c r="AI100" i="56"/>
  <c r="AI860" i="56"/>
  <c r="AI1681" i="56"/>
  <c r="AR1681" i="56" s="1"/>
  <c r="AU1681" i="56" s="1"/>
  <c r="AI1560" i="56"/>
  <c r="AI2435" i="56"/>
  <c r="AI2443" i="56"/>
  <c r="AI2444" i="56"/>
  <c r="AI2448" i="56"/>
  <c r="AI2449" i="56"/>
  <c r="AI2457" i="56"/>
  <c r="AI2458" i="56"/>
  <c r="AI2463" i="56"/>
  <c r="AI2471" i="56"/>
  <c r="AI2472" i="56"/>
  <c r="AI2476" i="56"/>
  <c r="AI2477" i="56"/>
  <c r="AP2477" i="56" s="1"/>
  <c r="AI2485" i="56"/>
  <c r="AI2486" i="56"/>
  <c r="AI2491" i="56"/>
  <c r="AI103" i="56"/>
  <c r="AI104" i="56"/>
  <c r="AI613" i="56"/>
  <c r="AI941" i="56"/>
  <c r="AI942" i="56"/>
  <c r="AI311" i="56"/>
  <c r="AI2497" i="56"/>
  <c r="AN2497" i="56" s="1"/>
  <c r="AI2498" i="56"/>
  <c r="AI2505" i="56"/>
  <c r="AI2506" i="56"/>
  <c r="AI105" i="56"/>
  <c r="AI765" i="56"/>
  <c r="AI176" i="56"/>
  <c r="AI312" i="56"/>
  <c r="AI387" i="56"/>
  <c r="AI2911" i="56"/>
  <c r="AI2511" i="56"/>
  <c r="AI2512" i="56"/>
  <c r="AI2520" i="56"/>
  <c r="AI2521" i="56"/>
  <c r="AI242" i="56"/>
  <c r="AM242" i="56" s="1"/>
  <c r="AI469" i="56"/>
  <c r="AI1490" i="56"/>
  <c r="AI1491" i="56"/>
  <c r="AI2848" i="56"/>
  <c r="AI1685" i="56"/>
  <c r="AI1686" i="56"/>
  <c r="AI2527" i="56"/>
  <c r="AI2535" i="56"/>
  <c r="AI2536" i="56"/>
  <c r="AI107" i="56"/>
  <c r="AI243" i="56"/>
  <c r="AN243" i="56" s="1"/>
  <c r="AI244" i="56"/>
  <c r="AN244" i="56" s="1"/>
  <c r="AI110" i="56"/>
  <c r="AI562" i="56"/>
  <c r="AI619" i="56"/>
  <c r="AI1688" i="56"/>
  <c r="AI113" i="56"/>
  <c r="AI1273" i="56"/>
  <c r="AI1281" i="56"/>
  <c r="AI1282" i="56"/>
  <c r="AI1286" i="56"/>
  <c r="AI1287" i="56"/>
  <c r="AI2546" i="56"/>
  <c r="AI2547" i="56"/>
  <c r="AI2551" i="56"/>
  <c r="AI2552" i="56"/>
  <c r="AN2552" i="56" s="1"/>
  <c r="AI568" i="56"/>
  <c r="AI471" i="56"/>
  <c r="AI248" i="56"/>
  <c r="AI620" i="56"/>
  <c r="AI621" i="56"/>
  <c r="AI183" i="56"/>
  <c r="AI569" i="56"/>
  <c r="AI570" i="56"/>
  <c r="AI500" i="56"/>
  <c r="AI118" i="56"/>
  <c r="AI637" i="56"/>
  <c r="AI2555" i="56"/>
  <c r="AN2555" i="56" s="1"/>
  <c r="AI185" i="56"/>
  <c r="AI186" i="56"/>
  <c r="AI473" i="56"/>
  <c r="AI120" i="56"/>
  <c r="AI572" i="56"/>
  <c r="AI1736" i="56"/>
  <c r="AI2858" i="56"/>
  <c r="AI622" i="56"/>
  <c r="AI761" i="56"/>
  <c r="AI762" i="56"/>
  <c r="AI275" i="56"/>
  <c r="AI188" i="56"/>
  <c r="AI706" i="56"/>
  <c r="AI707" i="56"/>
  <c r="AI126" i="56"/>
  <c r="AI127" i="56"/>
  <c r="AI132" i="56"/>
  <c r="AI133" i="56"/>
  <c r="AI135" i="56"/>
  <c r="AI581" i="56"/>
  <c r="AI582" i="56"/>
  <c r="AI625" i="56"/>
  <c r="AI626" i="56"/>
  <c r="AI867" i="56"/>
  <c r="AI868" i="56"/>
  <c r="AI810" i="56"/>
  <c r="AI811" i="56"/>
  <c r="AI814" i="56"/>
  <c r="AI815" i="56"/>
  <c r="AI819" i="56"/>
  <c r="AI820" i="56"/>
  <c r="AI828" i="56"/>
  <c r="AI829" i="56"/>
  <c r="AI1297" i="56"/>
  <c r="AI190" i="56"/>
  <c r="AI322" i="56"/>
  <c r="AI1690" i="56"/>
  <c r="AI1034" i="56"/>
  <c r="AI2558" i="56"/>
  <c r="AI2559" i="56"/>
  <c r="AI2563" i="56"/>
  <c r="AI2564" i="56"/>
  <c r="AI2572" i="56"/>
  <c r="AI2573" i="56"/>
  <c r="AI2578" i="56"/>
  <c r="AI2586" i="56"/>
  <c r="AI2587" i="56"/>
  <c r="AI2592" i="56"/>
  <c r="AI2600" i="56"/>
  <c r="AI2601" i="56"/>
  <c r="AI2605" i="56"/>
  <c r="AI2606" i="56"/>
  <c r="AI2614" i="56"/>
  <c r="AN2614" i="56" s="1"/>
  <c r="AI2615" i="56"/>
  <c r="AN2615" i="56" s="1"/>
  <c r="AI440" i="56"/>
  <c r="AI441" i="56"/>
  <c r="AI1309" i="56"/>
  <c r="AR1309" i="56" s="1"/>
  <c r="AU1309" i="56" s="1"/>
  <c r="AI191" i="56"/>
  <c r="AI2618" i="56"/>
  <c r="AI2626" i="56"/>
  <c r="AI2627" i="56"/>
  <c r="AI2632" i="56"/>
  <c r="AI2635" i="56"/>
  <c r="AI2636" i="56"/>
  <c r="AI1310" i="56"/>
  <c r="AI1311" i="56"/>
  <c r="AN1311" i="56" s="1"/>
  <c r="AI1319" i="56"/>
  <c r="AI1320" i="56"/>
  <c r="AI196" i="56"/>
  <c r="AI1245" i="56"/>
  <c r="AI1246" i="56"/>
  <c r="AI1251" i="56"/>
  <c r="AI711" i="56"/>
  <c r="AI712" i="56"/>
  <c r="AI1694" i="56"/>
  <c r="AI2641" i="56"/>
  <c r="AI2642" i="56"/>
  <c r="AI2650" i="56"/>
  <c r="AI2651" i="56"/>
  <c r="AI2656" i="56"/>
  <c r="AI2664" i="56"/>
  <c r="AI2665" i="56"/>
  <c r="AI2670" i="56"/>
  <c r="AI2678" i="56"/>
  <c r="AI2679" i="56"/>
  <c r="AI2684" i="56"/>
  <c r="AI2692" i="56"/>
  <c r="AN2692" i="56" s="1"/>
  <c r="AI2693" i="56"/>
  <c r="AI2697" i="56"/>
  <c r="AI2698" i="56"/>
  <c r="AI143" i="56"/>
  <c r="AI2700" i="56"/>
  <c r="AI877" i="56"/>
  <c r="AI878" i="56"/>
  <c r="AI2704" i="56"/>
  <c r="AI2705" i="56"/>
  <c r="AI2710" i="56"/>
  <c r="AI2718" i="56"/>
  <c r="AI2719" i="56"/>
  <c r="AI2724" i="56"/>
  <c r="AI1323" i="56"/>
  <c r="AI1324" i="56"/>
  <c r="AI1329" i="56"/>
  <c r="AI198" i="56"/>
  <c r="AN198" i="56" s="1"/>
  <c r="AI199" i="56"/>
  <c r="AI328" i="56"/>
  <c r="AI1697" i="56"/>
  <c r="AI713" i="56"/>
  <c r="AI2729" i="56"/>
  <c r="AI2737" i="56"/>
  <c r="AM2737" i="56" s="1"/>
  <c r="AI2738" i="56"/>
  <c r="AI2743" i="56"/>
  <c r="AI145" i="56"/>
  <c r="AI257" i="56"/>
  <c r="AI1502" i="56"/>
  <c r="AI1503" i="56"/>
  <c r="AI969" i="56"/>
  <c r="AI201" i="56"/>
  <c r="AI277" i="56"/>
  <c r="AI330" i="56"/>
  <c r="AI2748" i="56"/>
  <c r="AI2749" i="56"/>
  <c r="AI1742" i="56"/>
  <c r="AI592" i="56"/>
  <c r="AI204" i="56"/>
  <c r="AI331" i="56"/>
  <c r="AI954" i="56"/>
  <c r="AI2755" i="56"/>
  <c r="AI2756" i="56"/>
  <c r="AI2761" i="56"/>
  <c r="AI148" i="56"/>
  <c r="AI593" i="56"/>
  <c r="AI832" i="56"/>
  <c r="AI836" i="56"/>
  <c r="AI1264" i="56"/>
  <c r="AI1265" i="56"/>
  <c r="AI1037" i="56"/>
  <c r="AI2774" i="56"/>
  <c r="AI2775" i="56"/>
  <c r="AI2780" i="56"/>
  <c r="AI150" i="56"/>
  <c r="AI259" i="56"/>
  <c r="AJ1700" i="56"/>
  <c r="AJ398" i="56"/>
  <c r="AJ505" i="56"/>
  <c r="AJ2" i="56"/>
  <c r="AJ206" i="56"/>
  <c r="AJ401" i="56"/>
  <c r="AJ1702" i="56"/>
  <c r="AJ207" i="56"/>
  <c r="AJ1705" i="56"/>
  <c r="AJ5" i="56"/>
  <c r="AJ409" i="56"/>
  <c r="AJ478" i="56"/>
  <c r="AJ447" i="56"/>
  <c r="AJ410" i="56"/>
  <c r="AJ9" i="56"/>
  <c r="AJ1710" i="56"/>
  <c r="AJ450" i="56"/>
  <c r="AJ1712" i="56"/>
  <c r="AJ641" i="56"/>
  <c r="AJ281" i="56"/>
  <c r="AJ413" i="56"/>
  <c r="AJ1715" i="56"/>
  <c r="AJ336" i="56"/>
  <c r="AJ1717" i="56"/>
  <c r="AJ285" i="56"/>
  <c r="AJ642" i="56"/>
  <c r="AJ1042" i="56"/>
  <c r="AJ1508" i="56"/>
  <c r="AJ1511" i="56"/>
  <c r="AJ1512" i="56"/>
  <c r="AJ287" i="56"/>
  <c r="AJ2874" i="56"/>
  <c r="AJ2875" i="56"/>
  <c r="AJ1342" i="56"/>
  <c r="AJ1343" i="56"/>
  <c r="AJ343" i="56"/>
  <c r="AJ1043" i="56"/>
  <c r="AJ1720" i="56"/>
  <c r="AM1720" i="56" s="1"/>
  <c r="AJ1049" i="56"/>
  <c r="AJ1050" i="56"/>
  <c r="AJ1051" i="56"/>
  <c r="AJ1054" i="56"/>
  <c r="AJ1721" i="56"/>
  <c r="AJ18" i="56"/>
  <c r="AJ1722" i="56"/>
  <c r="AJ649" i="56"/>
  <c r="AJ19" i="56"/>
  <c r="AJ655" i="56"/>
  <c r="AJ660" i="56"/>
  <c r="AJ719" i="56"/>
  <c r="AJ720" i="56"/>
  <c r="AJ666" i="56"/>
  <c r="AJ667" i="56"/>
  <c r="AJ346" i="56"/>
  <c r="AJ347" i="56"/>
  <c r="AJ21" i="56"/>
  <c r="AJ676" i="56"/>
  <c r="AJ1569" i="56"/>
  <c r="AJ678" i="56"/>
  <c r="AJ349" i="56"/>
  <c r="AJ680" i="56"/>
  <c r="AJ721" i="56"/>
  <c r="AJ722" i="56"/>
  <c r="AJ730" i="56"/>
  <c r="AJ731" i="56"/>
  <c r="AJ736" i="56"/>
  <c r="AJ744" i="56"/>
  <c r="AJ745" i="56"/>
  <c r="AJ750" i="56"/>
  <c r="AJ1576" i="56"/>
  <c r="AJ1577" i="56"/>
  <c r="AJ1581" i="56"/>
  <c r="AJ1582" i="56"/>
  <c r="AJ1590" i="56"/>
  <c r="AJ1591" i="56"/>
  <c r="AJ1595" i="56"/>
  <c r="AJ1596" i="56"/>
  <c r="AJ1604" i="56"/>
  <c r="AJ1605" i="56"/>
  <c r="AJ1610" i="56"/>
  <c r="AJ1618" i="56"/>
  <c r="AJ1619" i="56"/>
  <c r="AJ2883" i="56"/>
  <c r="AJ684" i="56"/>
  <c r="AJ976" i="56"/>
  <c r="AJ351" i="56"/>
  <c r="AJ1059" i="56"/>
  <c r="AJ686" i="56"/>
  <c r="AJ1724" i="56"/>
  <c r="AJ977" i="56"/>
  <c r="AJ2885" i="56"/>
  <c r="AN2885" i="56" s="1"/>
  <c r="AJ2886" i="56"/>
  <c r="AJ25" i="56"/>
  <c r="AJ1354" i="56"/>
  <c r="AJ1355" i="56"/>
  <c r="AJ1064" i="56"/>
  <c r="AJ1065" i="56"/>
  <c r="AJ512" i="56"/>
  <c r="AJ354" i="56"/>
  <c r="AJ1624" i="56"/>
  <c r="AJ1625" i="56"/>
  <c r="AJ1075" i="56"/>
  <c r="AJ1076" i="56"/>
  <c r="AJ2788" i="56"/>
  <c r="AJ2794" i="56"/>
  <c r="AJ2795" i="56"/>
  <c r="AJ2798" i="56"/>
  <c r="AJ2799" i="56"/>
  <c r="AJ29" i="56"/>
  <c r="AJ2806" i="56"/>
  <c r="AJ2807" i="56"/>
  <c r="AJ1082" i="56"/>
  <c r="AJ2808" i="56"/>
  <c r="AJ1085" i="56"/>
  <c r="AJ1086" i="56"/>
  <c r="AJ31" i="56"/>
  <c r="AJ2812" i="56"/>
  <c r="AJ2813" i="56"/>
  <c r="AJ155" i="56"/>
  <c r="AJ1628" i="56"/>
  <c r="AP1628" i="56" s="1"/>
  <c r="AJ483" i="56"/>
  <c r="AJ879" i="56"/>
  <c r="AJ264" i="56"/>
  <c r="AJ214" i="56"/>
  <c r="AJ215" i="56"/>
  <c r="AJ1096" i="56"/>
  <c r="AJ1097" i="56"/>
  <c r="AJ355" i="56"/>
  <c r="AJ1099" i="56"/>
  <c r="AJ1100" i="56"/>
  <c r="AN1100" i="56" s="1"/>
  <c r="AJ1104" i="56"/>
  <c r="AJ1105" i="56"/>
  <c r="AJ1110" i="56"/>
  <c r="AJ1111" i="56"/>
  <c r="AN1111" i="56" s="1"/>
  <c r="AJ1112" i="56"/>
  <c r="AJ1115" i="56"/>
  <c r="AJ1116" i="56"/>
  <c r="AJ2826" i="56"/>
  <c r="AJ2827" i="56"/>
  <c r="AJ1119" i="56"/>
  <c r="AJ1361" i="56"/>
  <c r="AJ1362" i="56"/>
  <c r="AN1362" i="56" s="1"/>
  <c r="AJ217" i="56"/>
  <c r="AN217" i="56" s="1"/>
  <c r="AJ356" i="56"/>
  <c r="AJ1371" i="56"/>
  <c r="AN1371" i="56" s="1"/>
  <c r="AJ1375" i="56"/>
  <c r="AJ1376" i="56"/>
  <c r="AJ1381" i="56"/>
  <c r="AJ1382" i="56"/>
  <c r="AJ460" i="56"/>
  <c r="AJ1392" i="56"/>
  <c r="AJ1393" i="56"/>
  <c r="AJ1121" i="56"/>
  <c r="AJ994" i="56"/>
  <c r="AR994" i="56" s="1"/>
  <c r="AU994" i="56" s="1"/>
  <c r="AJ1125" i="56"/>
  <c r="AJ996" i="56"/>
  <c r="AJ2892" i="56"/>
  <c r="AN2892" i="56" s="1"/>
  <c r="AJ1631" i="56"/>
  <c r="AJ999" i="56"/>
  <c r="AJ693" i="56"/>
  <c r="AJ37" i="56"/>
  <c r="AJ38" i="56"/>
  <c r="AJ1399" i="56"/>
  <c r="AJ1407" i="56"/>
  <c r="AJ1408" i="56"/>
  <c r="AJ41" i="56"/>
  <c r="AJ485" i="56"/>
  <c r="AJ1743" i="56"/>
  <c r="AJ1415" i="56"/>
  <c r="AJ1744" i="56"/>
  <c r="AJ222" i="56"/>
  <c r="AJ1000" i="56"/>
  <c r="AJ226" i="56"/>
  <c r="AJ227" i="56"/>
  <c r="AJ604" i="56"/>
  <c r="AJ2830" i="56"/>
  <c r="AJ358" i="56"/>
  <c r="AJ1637" i="56"/>
  <c r="AJ1645" i="56"/>
  <c r="AJ1646" i="56"/>
  <c r="AJ1647" i="56"/>
  <c r="AJ1533" i="56"/>
  <c r="AJ1651" i="56"/>
  <c r="AJ1652" i="56"/>
  <c r="AJ2898" i="56"/>
  <c r="AJ228" i="56"/>
  <c r="AJ229" i="56"/>
  <c r="AJ268" i="56"/>
  <c r="AJ1010" i="56"/>
  <c r="AJ1746" i="56"/>
  <c r="AJ49" i="56"/>
  <c r="AJ1424" i="56"/>
  <c r="AN1424" i="56" s="1"/>
  <c r="AJ1727" i="56"/>
  <c r="AJ1427" i="56"/>
  <c r="AJ1431" i="56"/>
  <c r="AJ1432" i="56"/>
  <c r="AJ1436" i="56"/>
  <c r="AJ1437" i="56"/>
  <c r="AJ1439" i="56"/>
  <c r="AJ1447" i="56"/>
  <c r="AJ1448" i="56"/>
  <c r="AN1448" i="56" s="1"/>
  <c r="AJ1133" i="56"/>
  <c r="AJ361" i="56"/>
  <c r="AJ1728" i="56"/>
  <c r="AJ50" i="56"/>
  <c r="AJ52" i="56"/>
  <c r="AJ1453" i="56"/>
  <c r="AJ1139" i="56"/>
  <c r="AJ1753" i="56"/>
  <c r="AJ1013" i="56"/>
  <c r="AJ362" i="56"/>
  <c r="AJ1756" i="56"/>
  <c r="AJ1729" i="56"/>
  <c r="AJ1757" i="56"/>
  <c r="AJ157" i="56"/>
  <c r="AJ364" i="56"/>
  <c r="AJ1460" i="56"/>
  <c r="AJ1461" i="56"/>
  <c r="AJ1465" i="56"/>
  <c r="AJ1466" i="56"/>
  <c r="AJ1474" i="56"/>
  <c r="AJ838" i="56"/>
  <c r="AJ1016" i="56"/>
  <c r="AJ1141" i="56"/>
  <c r="AJ1142" i="56"/>
  <c r="AJ696" i="56"/>
  <c r="AJ900" i="56"/>
  <c r="AJ901" i="56"/>
  <c r="AJ1147" i="56"/>
  <c r="AJ1150" i="56"/>
  <c r="AJ1151" i="56"/>
  <c r="AJ1761" i="56"/>
  <c r="AJ1762" i="56"/>
  <c r="AJ1765" i="56"/>
  <c r="AJ63" i="56"/>
  <c r="AJ1154" i="56"/>
  <c r="AJ1767" i="56"/>
  <c r="AJ633" i="56"/>
  <c r="AJ158" i="56"/>
  <c r="AJ1774" i="56"/>
  <c r="AJ520" i="56"/>
  <c r="AJ521" i="56"/>
  <c r="AJ2906" i="56"/>
  <c r="AJ906" i="56"/>
  <c r="AJ1155" i="56"/>
  <c r="AJ1783" i="56"/>
  <c r="AJ907" i="56"/>
  <c r="AJ908" i="56"/>
  <c r="AJ1156" i="56"/>
  <c r="AJ1157" i="56"/>
  <c r="AN1157" i="56" s="1"/>
  <c r="AJ1795" i="56"/>
  <c r="AJ1796" i="56"/>
  <c r="AJ1801" i="56"/>
  <c r="AJ1809" i="56"/>
  <c r="AJ1810" i="56"/>
  <c r="AJ1812" i="56"/>
  <c r="AJ1820" i="56"/>
  <c r="AJ1821" i="56"/>
  <c r="AJ1161" i="56"/>
  <c r="AJ1826" i="56"/>
  <c r="AP1826" i="56" s="1"/>
  <c r="AJ1827" i="56"/>
  <c r="AJ1828" i="56"/>
  <c r="AJ1832" i="56"/>
  <c r="AJ1840" i="56"/>
  <c r="AJ1841" i="56"/>
  <c r="AJ1846" i="56"/>
  <c r="AJ1854" i="56"/>
  <c r="AJ1855" i="56"/>
  <c r="AJ1860" i="56"/>
  <c r="AJ1868" i="56"/>
  <c r="AJ1869" i="56"/>
  <c r="AJ1873" i="56"/>
  <c r="AJ1874" i="56"/>
  <c r="AJ1878" i="56"/>
  <c r="AJ1879" i="56"/>
  <c r="AJ528" i="56"/>
  <c r="AJ464" i="56"/>
  <c r="AJ66" i="56"/>
  <c r="AJ911" i="56"/>
  <c r="AJ1894" i="56"/>
  <c r="AJ1895" i="56"/>
  <c r="AJ1897" i="56"/>
  <c r="AJ1898" i="56"/>
  <c r="AN1898" i="56" s="1"/>
  <c r="AJ1905" i="56"/>
  <c r="AJ1906" i="56"/>
  <c r="AJ1911" i="56"/>
  <c r="AJ1914" i="56"/>
  <c r="AJ1919" i="56"/>
  <c r="AJ1920" i="56"/>
  <c r="AJ1925" i="56"/>
  <c r="AJ1933" i="56"/>
  <c r="AJ1934" i="56"/>
  <c r="AJ1939" i="56"/>
  <c r="AJ1947" i="56"/>
  <c r="AJ1948" i="56"/>
  <c r="AJ1953" i="56"/>
  <c r="AJ1961" i="56"/>
  <c r="AJ1962" i="56"/>
  <c r="AJ1966" i="56"/>
  <c r="AJ1967" i="56"/>
  <c r="AJ1975" i="56"/>
  <c r="AJ1976" i="56"/>
  <c r="AJ1979" i="56"/>
  <c r="AJ1987" i="56"/>
  <c r="AJ1988" i="56"/>
  <c r="AJ68" i="56"/>
  <c r="AJ1993" i="56"/>
  <c r="AJ1994" i="56"/>
  <c r="AJ1546" i="56"/>
  <c r="AJ77" i="56"/>
  <c r="AJ966" i="56"/>
  <c r="AJ914" i="56"/>
  <c r="AJ2907" i="56"/>
  <c r="AJ422" i="56"/>
  <c r="AJ851" i="56"/>
  <c r="AJ852" i="56"/>
  <c r="AJ770" i="56"/>
  <c r="AJ778" i="56"/>
  <c r="AJ779" i="56"/>
  <c r="AJ784" i="56"/>
  <c r="AJ792" i="56"/>
  <c r="AJ160" i="56"/>
  <c r="AJ916" i="56"/>
  <c r="AJ1547" i="56"/>
  <c r="AJ368" i="56"/>
  <c r="AJ2002" i="56"/>
  <c r="AJ2003" i="56"/>
  <c r="AJ2007" i="56"/>
  <c r="AJ536" i="56"/>
  <c r="AJ371" i="56"/>
  <c r="AJ2008" i="56"/>
  <c r="AJ2013" i="56"/>
  <c r="AJ423" i="56"/>
  <c r="AJ79" i="56"/>
  <c r="AJ161" i="56"/>
  <c r="AJ162" i="56"/>
  <c r="AJ373" i="56"/>
  <c r="AN373" i="56" s="1"/>
  <c r="AJ374" i="56"/>
  <c r="AJ2022" i="56"/>
  <c r="AJ2023" i="56"/>
  <c r="AJ424" i="56"/>
  <c r="AJ2030" i="56"/>
  <c r="AJ2032" i="56"/>
  <c r="AJ2040" i="56"/>
  <c r="AJ2041" i="56"/>
  <c r="AJ2046" i="56"/>
  <c r="AJ2054" i="56"/>
  <c r="AN2054" i="56" s="1"/>
  <c r="AJ2055" i="56"/>
  <c r="AJ2059" i="56"/>
  <c r="AJ2060" i="56"/>
  <c r="AJ2068" i="56"/>
  <c r="AJ2069" i="56"/>
  <c r="AJ2073" i="56"/>
  <c r="AJ2074" i="56"/>
  <c r="AJ2082" i="56"/>
  <c r="AJ2083" i="56"/>
  <c r="AJ2088" i="56"/>
  <c r="AJ2096" i="56"/>
  <c r="AJ2097" i="56"/>
  <c r="AJ425" i="56"/>
  <c r="AJ375" i="56"/>
  <c r="AJ2102" i="56"/>
  <c r="AJ2106" i="56"/>
  <c r="AJ2107" i="56"/>
  <c r="AJ1173" i="56"/>
  <c r="AJ1174" i="56"/>
  <c r="AJ1179" i="56"/>
  <c r="AJ1187" i="56"/>
  <c r="AJ1188" i="56"/>
  <c r="AJ1193" i="56"/>
  <c r="AJ2115" i="56"/>
  <c r="AJ2116" i="56"/>
  <c r="AJ2120" i="56"/>
  <c r="AJ2121" i="56"/>
  <c r="AN2121" i="56" s="1"/>
  <c r="AJ426" i="56"/>
  <c r="AJ2124" i="56"/>
  <c r="AJ960" i="56"/>
  <c r="AJ1198" i="56"/>
  <c r="AJ1206" i="56"/>
  <c r="AN1206" i="56" s="1"/>
  <c r="AJ1207" i="56"/>
  <c r="AJ1212" i="56"/>
  <c r="AJ2130" i="56"/>
  <c r="AJ2131" i="56"/>
  <c r="AJ542" i="56"/>
  <c r="AJ928" i="56"/>
  <c r="AJ1217" i="56"/>
  <c r="AN1217" i="56" s="1"/>
  <c r="AJ1220" i="56"/>
  <c r="AJ1222" i="56"/>
  <c r="AJ2138" i="56"/>
  <c r="AJ2139" i="56"/>
  <c r="AJ2144" i="56"/>
  <c r="AJ2152" i="56"/>
  <c r="AJ2153" i="56"/>
  <c r="AJ2158" i="56"/>
  <c r="AJ2166" i="56"/>
  <c r="AJ2167" i="56"/>
  <c r="AJ2172" i="56"/>
  <c r="AJ2180" i="56"/>
  <c r="AJ2181" i="56"/>
  <c r="AJ2185" i="56"/>
  <c r="AJ2186" i="56"/>
  <c r="AJ85" i="56"/>
  <c r="AJ2194" i="56"/>
  <c r="AJ2198" i="56"/>
  <c r="AJ929" i="56"/>
  <c r="AJ930" i="56"/>
  <c r="AJ302" i="56"/>
  <c r="AJ1226" i="56"/>
  <c r="AJ2205" i="56"/>
  <c r="AJ2206" i="56"/>
  <c r="AJ544" i="56"/>
  <c r="AJ545" i="56"/>
  <c r="AJ1675" i="56"/>
  <c r="AJ1022" i="56"/>
  <c r="AJ2212" i="56"/>
  <c r="AJ2220" i="56"/>
  <c r="AR2220" i="56" s="1"/>
  <c r="AU2220" i="56" s="1"/>
  <c r="AJ2221" i="56"/>
  <c r="AJ2225" i="56"/>
  <c r="AJ2226" i="56"/>
  <c r="AJ1732" i="56"/>
  <c r="AJ489" i="56"/>
  <c r="AJ932" i="56"/>
  <c r="AJ1553" i="56"/>
  <c r="AJ379" i="56"/>
  <c r="AJ2831" i="56"/>
  <c r="AJ1554" i="56"/>
  <c r="AJ698" i="56"/>
  <c r="AJ2237" i="56"/>
  <c r="AJ2238" i="56"/>
  <c r="AJ2246" i="56"/>
  <c r="AJ2247" i="56"/>
  <c r="AJ549" i="56"/>
  <c r="AJ1555" i="56"/>
  <c r="AJ1228" i="56"/>
  <c r="AJ1233" i="56"/>
  <c r="AJ2254" i="56"/>
  <c r="AJ2255" i="56"/>
  <c r="AJ2259" i="56"/>
  <c r="AJ2260" i="56"/>
  <c r="AJ2263" i="56"/>
  <c r="AJ2268" i="56"/>
  <c r="AJ2269" i="56"/>
  <c r="AJ2273" i="56"/>
  <c r="AJ2274" i="56"/>
  <c r="AJ2282" i="56"/>
  <c r="AJ2283" i="56"/>
  <c r="AJ2288" i="56"/>
  <c r="AJ2296" i="56"/>
  <c r="AJ2297" i="56"/>
  <c r="AN2297" i="56" s="1"/>
  <c r="AJ2298" i="56"/>
  <c r="AJ2301" i="56"/>
  <c r="AJ2302" i="56"/>
  <c r="AN2302" i="56" s="1"/>
  <c r="AJ2310" i="56"/>
  <c r="AJ2311" i="56"/>
  <c r="AJ2312" i="56"/>
  <c r="AJ92" i="56"/>
  <c r="AJ93" i="56"/>
  <c r="AJ961" i="56"/>
  <c r="AJ168" i="56"/>
  <c r="AJ2316" i="56"/>
  <c r="AJ2837" i="56"/>
  <c r="AJ2838" i="56"/>
  <c r="AJ1236" i="56"/>
  <c r="AR1236" i="56" s="1"/>
  <c r="AU1236" i="56" s="1"/>
  <c r="AJ1557" i="56"/>
  <c r="AJ1677" i="56"/>
  <c r="AJ2325" i="56"/>
  <c r="AJ2328" i="56"/>
  <c r="AJ2333" i="56"/>
  <c r="AN2333" i="56" s="1"/>
  <c r="AJ2334" i="56"/>
  <c r="AN2334" i="56" s="1"/>
  <c r="AJ2840" i="56"/>
  <c r="AJ97" i="56"/>
  <c r="AJ2336" i="56"/>
  <c r="AJ171" i="56"/>
  <c r="AJ2342" i="56"/>
  <c r="AJ2343" i="56"/>
  <c r="AJ2348" i="56"/>
  <c r="AJ2356" i="56"/>
  <c r="AJ2357" i="56"/>
  <c r="AJ2361" i="56"/>
  <c r="AJ2362" i="56"/>
  <c r="AJ2370" i="56"/>
  <c r="AJ2371" i="56"/>
  <c r="AJ2376" i="56"/>
  <c r="AJ2384" i="56"/>
  <c r="AJ2385" i="56"/>
  <c r="AJ2390" i="56"/>
  <c r="AJ2398" i="56"/>
  <c r="AJ2399" i="56"/>
  <c r="AJ2403" i="56"/>
  <c r="AJ1734" i="56"/>
  <c r="AJ2406" i="56"/>
  <c r="AN2406" i="56" s="1"/>
  <c r="AJ98" i="56"/>
  <c r="AJ2841" i="56"/>
  <c r="AJ382" i="56"/>
  <c r="AN382" i="56" s="1"/>
  <c r="AJ2411" i="56"/>
  <c r="AJ2412" i="56"/>
  <c r="AJ2416" i="56"/>
  <c r="AJ2843" i="56"/>
  <c r="AJ801" i="56"/>
  <c r="AJ1484" i="56"/>
  <c r="AJ383" i="56"/>
  <c r="AJ1028" i="56"/>
  <c r="AJ2426" i="56"/>
  <c r="AJ2427" i="56"/>
  <c r="AJ2433" i="56"/>
  <c r="AJ100" i="56"/>
  <c r="AJ859" i="56"/>
  <c r="AJ860" i="56"/>
  <c r="AJ1681" i="56"/>
  <c r="AJ1560" i="56"/>
  <c r="AJ2435" i="56"/>
  <c r="AJ2443" i="56"/>
  <c r="AJ2444" i="56"/>
  <c r="AJ2448" i="56"/>
  <c r="AJ2449" i="56"/>
  <c r="AJ2457" i="56"/>
  <c r="AJ2458" i="56"/>
  <c r="AJ2462" i="56"/>
  <c r="AJ2463" i="56"/>
  <c r="AN2463" i="56" s="1"/>
  <c r="AJ2471" i="56"/>
  <c r="AJ2472" i="56"/>
  <c r="AJ2477" i="56"/>
  <c r="AJ2485" i="56"/>
  <c r="AJ2486" i="56"/>
  <c r="AJ2491" i="56"/>
  <c r="AJ103" i="56"/>
  <c r="AJ104" i="56"/>
  <c r="AJ2494" i="56"/>
  <c r="AJ613" i="56"/>
  <c r="AJ941" i="56"/>
  <c r="AJ942" i="56"/>
  <c r="AJ311" i="56"/>
  <c r="AJ2497" i="56"/>
  <c r="AJ2505" i="56"/>
  <c r="AJ2506" i="56"/>
  <c r="AJ2510" i="56"/>
  <c r="AJ105" i="56"/>
  <c r="AJ765" i="56"/>
  <c r="AJ176" i="56"/>
  <c r="AJ312" i="56"/>
  <c r="AJ387" i="56"/>
  <c r="AJ2911" i="56"/>
  <c r="AJ2511" i="56"/>
  <c r="AJ2512" i="56"/>
  <c r="AJ2520" i="56"/>
  <c r="AJ2521" i="56"/>
  <c r="AJ242" i="56"/>
  <c r="AJ495" i="56"/>
  <c r="AJ1490" i="56"/>
  <c r="AJ1491" i="56"/>
  <c r="AJ2848" i="56"/>
  <c r="AJ1685" i="56"/>
  <c r="AJ1686" i="56"/>
  <c r="AJ2527" i="56"/>
  <c r="AJ2535" i="56"/>
  <c r="AJ2536" i="56"/>
  <c r="AJ107" i="56"/>
  <c r="AJ243" i="56"/>
  <c r="AJ244" i="56"/>
  <c r="AJ562" i="56"/>
  <c r="AJ619" i="56"/>
  <c r="AO619" i="56" s="1"/>
  <c r="AJ2542" i="56"/>
  <c r="AJ1688" i="56"/>
  <c r="AJ113" i="56"/>
  <c r="AJ1492" i="56"/>
  <c r="AJ1273" i="56"/>
  <c r="AJ1281" i="56"/>
  <c r="AJ1282" i="56"/>
  <c r="AJ1287" i="56"/>
  <c r="AJ2546" i="56"/>
  <c r="AJ2547" i="56"/>
  <c r="AJ2551" i="56"/>
  <c r="AJ2552" i="56"/>
  <c r="AJ568" i="56"/>
  <c r="AJ471" i="56"/>
  <c r="AJ248" i="56"/>
  <c r="AJ620" i="56"/>
  <c r="AJ621" i="56"/>
  <c r="AJ183" i="56"/>
  <c r="AJ569" i="56"/>
  <c r="AJ570" i="56"/>
  <c r="AJ571" i="56"/>
  <c r="AJ500" i="56"/>
  <c r="AJ118" i="56"/>
  <c r="AJ637" i="56"/>
  <c r="AJ2555" i="56"/>
  <c r="AJ185" i="56"/>
  <c r="AJ186" i="56"/>
  <c r="AJ473" i="56"/>
  <c r="AJ120" i="56"/>
  <c r="AJ572" i="56"/>
  <c r="AJ1736" i="56"/>
  <c r="AJ2858" i="56"/>
  <c r="AJ622" i="56"/>
  <c r="AJ761" i="56"/>
  <c r="AJ762" i="56"/>
  <c r="AJ275" i="56"/>
  <c r="AJ188" i="56"/>
  <c r="AJ706" i="56"/>
  <c r="AJ707" i="56"/>
  <c r="AJ126" i="56"/>
  <c r="AJ127" i="56"/>
  <c r="AJ132" i="56"/>
  <c r="AJ133" i="56"/>
  <c r="AJ135" i="56"/>
  <c r="AJ581" i="56"/>
  <c r="AJ582" i="56"/>
  <c r="AJ626" i="56"/>
  <c r="AJ867" i="56"/>
  <c r="AJ868" i="56"/>
  <c r="AJ810" i="56"/>
  <c r="AJ811" i="56"/>
  <c r="AJ814" i="56"/>
  <c r="AJ815" i="56"/>
  <c r="AJ820" i="56"/>
  <c r="AJ828" i="56"/>
  <c r="AJ829" i="56"/>
  <c r="AJ830" i="56"/>
  <c r="AJ1297" i="56"/>
  <c r="AJ190" i="56"/>
  <c r="AJ322" i="56"/>
  <c r="AJ1690" i="56"/>
  <c r="AJ1034" i="56"/>
  <c r="AJ2558" i="56"/>
  <c r="AJ2559" i="56"/>
  <c r="AJ2564" i="56"/>
  <c r="AJ2572" i="56"/>
  <c r="AJ2573" i="56"/>
  <c r="AJ2578" i="56"/>
  <c r="AJ2586" i="56"/>
  <c r="AJ2587" i="56"/>
  <c r="AJ2591" i="56"/>
  <c r="AJ2592" i="56"/>
  <c r="AJ2600" i="56"/>
  <c r="AO2600" i="56" s="1"/>
  <c r="AJ2601" i="56"/>
  <c r="AJ2605" i="56"/>
  <c r="AJ2606" i="56"/>
  <c r="AJ2614" i="56"/>
  <c r="AJ2615" i="56"/>
  <c r="AJ440" i="56"/>
  <c r="AJ441" i="56"/>
  <c r="AJ1309" i="56"/>
  <c r="AJ191" i="56"/>
  <c r="AJ2618" i="56"/>
  <c r="AJ2626" i="56"/>
  <c r="AJ2627" i="56"/>
  <c r="AJ2628" i="56"/>
  <c r="AJ2631" i="56"/>
  <c r="AJ2632" i="56"/>
  <c r="AJ2635" i="56"/>
  <c r="AJ2636" i="56"/>
  <c r="AJ1311" i="56"/>
  <c r="AJ1312" i="56"/>
  <c r="AJ1319" i="56"/>
  <c r="AJ1320" i="56"/>
  <c r="AJ196" i="56"/>
  <c r="AJ1245" i="56"/>
  <c r="AJ1246" i="56"/>
  <c r="AJ1250" i="56"/>
  <c r="AJ1251" i="56"/>
  <c r="AN1251" i="56" s="1"/>
  <c r="AJ711" i="56"/>
  <c r="AN711" i="56" s="1"/>
  <c r="AJ712" i="56"/>
  <c r="AJ2642" i="56"/>
  <c r="AJ2650" i="56"/>
  <c r="AJ2651" i="56"/>
  <c r="AJ2656" i="56"/>
  <c r="AN2656" i="56" s="1"/>
  <c r="AJ2664" i="56"/>
  <c r="AJ2665" i="56"/>
  <c r="AJ2669" i="56"/>
  <c r="AJ2670" i="56"/>
  <c r="AJ2678" i="56"/>
  <c r="AJ2679" i="56"/>
  <c r="AJ2684" i="56"/>
  <c r="AJ2692" i="56"/>
  <c r="AJ2693" i="56"/>
  <c r="AJ2697" i="56"/>
  <c r="AJ2698" i="56"/>
  <c r="AJ143" i="56"/>
  <c r="AJ2700" i="56"/>
  <c r="AJ878" i="56"/>
  <c r="AJ2704" i="56"/>
  <c r="AJ2705" i="56"/>
  <c r="AJ2709" i="56"/>
  <c r="AJ2710" i="56"/>
  <c r="AJ2718" i="56"/>
  <c r="AJ2719" i="56"/>
  <c r="AJ2724" i="56"/>
  <c r="AJ1323" i="56"/>
  <c r="AJ1324" i="56"/>
  <c r="AJ1329" i="56"/>
  <c r="AJ198" i="56"/>
  <c r="AJ199" i="56"/>
  <c r="AJ328" i="56"/>
  <c r="AJ1697" i="56"/>
  <c r="AJ713" i="56"/>
  <c r="AJ2729" i="56"/>
  <c r="AJ2737" i="56"/>
  <c r="AJ2738" i="56"/>
  <c r="AJ2742" i="56"/>
  <c r="AJ2743" i="56"/>
  <c r="AJ145" i="56"/>
  <c r="AJ257" i="56"/>
  <c r="AJ1503" i="56"/>
  <c r="AN1503" i="56" s="1"/>
  <c r="AJ969" i="56"/>
  <c r="AJ201" i="56"/>
  <c r="AJ277" i="56"/>
  <c r="AJ330" i="56"/>
  <c r="AJ2748" i="56"/>
  <c r="AJ2749" i="56"/>
  <c r="AJ592" i="56"/>
  <c r="AR592" i="56" s="1"/>
  <c r="AU592" i="56" s="1"/>
  <c r="AJ2868" i="56"/>
  <c r="AJ204" i="56"/>
  <c r="AJ331" i="56"/>
  <c r="AJ954" i="56"/>
  <c r="AJ2755" i="56"/>
  <c r="AJ2756" i="56"/>
  <c r="AJ2761" i="56"/>
  <c r="AJ148" i="56"/>
  <c r="AJ593" i="56"/>
  <c r="AJ836" i="56"/>
  <c r="AJ1264" i="56"/>
  <c r="AJ1265" i="56"/>
  <c r="AJ1037" i="56"/>
  <c r="AJ715" i="56"/>
  <c r="AJ2774" i="56"/>
  <c r="AJ2775" i="56"/>
  <c r="AJ2780" i="56"/>
  <c r="AJ150" i="56"/>
  <c r="AJ259" i="56"/>
  <c r="AK398" i="56"/>
  <c r="AK2" i="56"/>
  <c r="AK206" i="56"/>
  <c r="AK401" i="56"/>
  <c r="AK1702" i="56"/>
  <c r="AK207" i="56"/>
  <c r="AK1704" i="56"/>
  <c r="AK1705" i="56"/>
  <c r="AK5" i="56"/>
  <c r="AK409" i="56"/>
  <c r="AK447" i="56"/>
  <c r="AK410" i="56"/>
  <c r="AK9" i="56"/>
  <c r="AK508" i="56"/>
  <c r="AK1710" i="56"/>
  <c r="AN1710" i="56" s="1"/>
  <c r="AK1712" i="56"/>
  <c r="AK641" i="56"/>
  <c r="AK210" i="56"/>
  <c r="AK281" i="56"/>
  <c r="AN281" i="56" s="1"/>
  <c r="AK413" i="56"/>
  <c r="AK1715" i="56"/>
  <c r="AK1717" i="56"/>
  <c r="AK285" i="56"/>
  <c r="AK642" i="56"/>
  <c r="AN642" i="56" s="1"/>
  <c r="AK1042" i="56"/>
  <c r="AK1511" i="56"/>
  <c r="AK1512" i="56"/>
  <c r="AN1512" i="56" s="1"/>
  <c r="AK971" i="56"/>
  <c r="AK287" i="56"/>
  <c r="AK2874" i="56"/>
  <c r="AK2875" i="56"/>
  <c r="AK1342" i="56"/>
  <c r="AK1343" i="56"/>
  <c r="AK343" i="56"/>
  <c r="AK1043" i="56"/>
  <c r="AK1720" i="56"/>
  <c r="AK1049" i="56"/>
  <c r="AK1050" i="56"/>
  <c r="AK1053" i="56"/>
  <c r="AK1054" i="56"/>
  <c r="AK1721" i="56"/>
  <c r="AK18" i="56"/>
  <c r="AK649" i="56"/>
  <c r="AK19" i="56"/>
  <c r="AK655" i="56"/>
  <c r="AK660" i="56"/>
  <c r="AK719" i="56"/>
  <c r="AK720" i="56"/>
  <c r="AK2877" i="56"/>
  <c r="AK666" i="56"/>
  <c r="AK667" i="56"/>
  <c r="AK346" i="56"/>
  <c r="AK347" i="56"/>
  <c r="AK348" i="56"/>
  <c r="AK20" i="56"/>
  <c r="AK21" i="56"/>
  <c r="AK676" i="56"/>
  <c r="AK1569" i="56"/>
  <c r="AK678" i="56"/>
  <c r="AK349" i="56"/>
  <c r="AK680" i="56"/>
  <c r="AK722" i="56"/>
  <c r="AK730" i="56"/>
  <c r="AK731" i="56"/>
  <c r="AN731" i="56" s="1"/>
  <c r="AK735" i="56"/>
  <c r="AK736" i="56"/>
  <c r="AK744" i="56"/>
  <c r="AK745" i="56"/>
  <c r="AK747" i="56"/>
  <c r="AK750" i="56"/>
  <c r="AK1576" i="56"/>
  <c r="AK1577" i="56"/>
  <c r="AK1582" i="56"/>
  <c r="AK1590" i="56"/>
  <c r="AK1591" i="56"/>
  <c r="AK1595" i="56"/>
  <c r="AK1596" i="56"/>
  <c r="AK1604" i="56"/>
  <c r="AK1605" i="56"/>
  <c r="AN1605" i="56" s="1"/>
  <c r="AK1610" i="56"/>
  <c r="AK1618" i="56"/>
  <c r="AK1619" i="56"/>
  <c r="AK2883" i="56"/>
  <c r="AK684" i="56"/>
  <c r="AK976" i="56"/>
  <c r="AK351" i="56"/>
  <c r="AK1059" i="56"/>
  <c r="AK686" i="56"/>
  <c r="AK1724" i="56"/>
  <c r="AK977" i="56"/>
  <c r="AK980" i="56"/>
  <c r="AK2885" i="56"/>
  <c r="AK2886" i="56"/>
  <c r="AK25" i="56"/>
  <c r="AK1354" i="56"/>
  <c r="AK1355" i="56"/>
  <c r="AK1064" i="56"/>
  <c r="AK1065" i="56"/>
  <c r="AK512" i="56"/>
  <c r="AK354" i="56"/>
  <c r="AK1625" i="56"/>
  <c r="AK1075" i="56"/>
  <c r="AK1076" i="56"/>
  <c r="AK2788" i="56"/>
  <c r="AK2794" i="56"/>
  <c r="AK2795" i="56"/>
  <c r="AK2798" i="56"/>
  <c r="AK2799" i="56"/>
  <c r="AK2806" i="56"/>
  <c r="AK2807" i="56"/>
  <c r="AK1082" i="56"/>
  <c r="AK2808" i="56"/>
  <c r="AK1085" i="56"/>
  <c r="AK1086" i="56"/>
  <c r="AK31" i="56"/>
  <c r="AK2812" i="56"/>
  <c r="AK2813" i="56"/>
  <c r="AK2814" i="56"/>
  <c r="AK1628" i="56"/>
  <c r="AK879" i="56"/>
  <c r="AK264" i="56"/>
  <c r="AK214" i="56"/>
  <c r="AK215" i="56"/>
  <c r="AK1096" i="56"/>
  <c r="AK1097" i="56"/>
  <c r="AN1097" i="56" s="1"/>
  <c r="AK216" i="56"/>
  <c r="AK355" i="56"/>
  <c r="AK1099" i="56"/>
  <c r="AK1100" i="56"/>
  <c r="AK1105" i="56"/>
  <c r="AK1110" i="56"/>
  <c r="AK1111" i="56"/>
  <c r="AK1116" i="56"/>
  <c r="AK692" i="56"/>
  <c r="AK2826" i="56"/>
  <c r="AK2827" i="56"/>
  <c r="AK1118" i="56"/>
  <c r="AK1119" i="56"/>
  <c r="AK1361" i="56"/>
  <c r="AK1362" i="56"/>
  <c r="AK217" i="56"/>
  <c r="AK356" i="56"/>
  <c r="AK1371" i="56"/>
  <c r="AK1376" i="56"/>
  <c r="AK1381" i="56"/>
  <c r="AK1382" i="56"/>
  <c r="AK764" i="56"/>
  <c r="AK460" i="56"/>
  <c r="AK1392" i="56"/>
  <c r="AK1393" i="56"/>
  <c r="AK1394" i="56"/>
  <c r="AK1121" i="56"/>
  <c r="AK994" i="56"/>
  <c r="AK1125" i="56"/>
  <c r="AK2892" i="56"/>
  <c r="AK1631" i="56"/>
  <c r="AK999" i="56"/>
  <c r="AK1397" i="56"/>
  <c r="AK693" i="56"/>
  <c r="AK37" i="56"/>
  <c r="AK38" i="56"/>
  <c r="AK515" i="56"/>
  <c r="AK1399" i="56"/>
  <c r="AR1399" i="56" s="1"/>
  <c r="AU1399" i="56" s="1"/>
  <c r="AK1407" i="56"/>
  <c r="AK1408" i="56"/>
  <c r="AK41" i="56"/>
  <c r="AK485" i="56"/>
  <c r="AK1743" i="56"/>
  <c r="AK1415" i="56"/>
  <c r="AK1744" i="56"/>
  <c r="AK222" i="56"/>
  <c r="AK2897" i="56"/>
  <c r="AK1000" i="56"/>
  <c r="AK1001" i="56"/>
  <c r="AK226" i="56"/>
  <c r="AK227" i="56"/>
  <c r="AK604" i="56"/>
  <c r="AK2830" i="56"/>
  <c r="AK358" i="56"/>
  <c r="AK1637" i="56"/>
  <c r="AK1645" i="56"/>
  <c r="AK1646" i="56"/>
  <c r="AK1647" i="56"/>
  <c r="AK1532" i="56"/>
  <c r="AK1533" i="56"/>
  <c r="AN1533" i="56" s="1"/>
  <c r="AK1651" i="56"/>
  <c r="AK1652" i="56"/>
  <c r="AK2898" i="56"/>
  <c r="AK228" i="56"/>
  <c r="AK229" i="56"/>
  <c r="AK268" i="56"/>
  <c r="AK1010" i="56"/>
  <c r="AK1746" i="56"/>
  <c r="AK49" i="56"/>
  <c r="AK1424" i="56"/>
  <c r="AK1727" i="56"/>
  <c r="AK1427" i="56"/>
  <c r="AK1431" i="56"/>
  <c r="AK1432" i="56"/>
  <c r="AK1436" i="56"/>
  <c r="AR1436" i="56" s="1"/>
  <c r="AU1436" i="56" s="1"/>
  <c r="AK1437" i="56"/>
  <c r="AK2902" i="56"/>
  <c r="AK1438" i="56"/>
  <c r="AK1439" i="56"/>
  <c r="AK1447" i="56"/>
  <c r="AK1448" i="56"/>
  <c r="AK1133" i="56"/>
  <c r="AK361" i="56"/>
  <c r="AK1728" i="56"/>
  <c r="AK50" i="56"/>
  <c r="AK52" i="56"/>
  <c r="AR52" i="56" s="1"/>
  <c r="AU52" i="56" s="1"/>
  <c r="AK1453" i="56"/>
  <c r="AK1139" i="56"/>
  <c r="AK1753" i="56"/>
  <c r="AK1013" i="56"/>
  <c r="AK362" i="56"/>
  <c r="AK1729" i="56"/>
  <c r="AK1757" i="56"/>
  <c r="AK157" i="56"/>
  <c r="AK364" i="56"/>
  <c r="AK1460" i="56"/>
  <c r="AK1461" i="56"/>
  <c r="AK1465" i="56"/>
  <c r="AK1466" i="56"/>
  <c r="AM1466" i="56" s="1"/>
  <c r="AK1474" i="56"/>
  <c r="AK838" i="56"/>
  <c r="AK62" i="56"/>
  <c r="AK1016" i="56"/>
  <c r="AK1141" i="56"/>
  <c r="AK1142" i="56"/>
  <c r="AK696" i="56"/>
  <c r="AK900" i="56"/>
  <c r="AK901" i="56"/>
  <c r="AK1146" i="56"/>
  <c r="AK1147" i="56"/>
  <c r="AK1150" i="56"/>
  <c r="AK1151" i="56"/>
  <c r="AK1761" i="56"/>
  <c r="AK1762" i="56"/>
  <c r="AN1762" i="56" s="1"/>
  <c r="AK1765" i="56"/>
  <c r="AP1765" i="56" s="1"/>
  <c r="AK63" i="56"/>
  <c r="AK1154" i="56"/>
  <c r="AK633" i="56"/>
  <c r="AK158" i="56"/>
  <c r="AK1774" i="56"/>
  <c r="AK520" i="56"/>
  <c r="AK521" i="56"/>
  <c r="AK65" i="56"/>
  <c r="AK2906" i="56"/>
  <c r="AK906" i="56"/>
  <c r="AK1155" i="56"/>
  <c r="AK1782" i="56"/>
  <c r="AK1783" i="56"/>
  <c r="AK907" i="56"/>
  <c r="AK908" i="56"/>
  <c r="AK1157" i="56"/>
  <c r="AK1795" i="56"/>
  <c r="AK1796" i="56"/>
  <c r="AK1801" i="56"/>
  <c r="AR1801" i="56" s="1"/>
  <c r="AU1801" i="56" s="1"/>
  <c r="AK1809" i="56"/>
  <c r="AK1810" i="56"/>
  <c r="AK910" i="56"/>
  <c r="AK1812" i="56"/>
  <c r="AK1820" i="56"/>
  <c r="AK1821" i="56"/>
  <c r="AK1161" i="56"/>
  <c r="AK1826" i="56"/>
  <c r="AK1827" i="56"/>
  <c r="AK1832" i="56"/>
  <c r="AK1840" i="56"/>
  <c r="AK1841" i="56"/>
  <c r="AK1845" i="56"/>
  <c r="AK1846" i="56"/>
  <c r="AK1854" i="56"/>
  <c r="AK1855" i="56"/>
  <c r="AK1860" i="56"/>
  <c r="AK1868" i="56"/>
  <c r="AK1869" i="56"/>
  <c r="AK1874" i="56"/>
  <c r="AN1874" i="56" s="1"/>
  <c r="AK1878" i="56"/>
  <c r="AK1879" i="56"/>
  <c r="AK528" i="56"/>
  <c r="AK464" i="56"/>
  <c r="AK66" i="56"/>
  <c r="AK298" i="56"/>
  <c r="AK911" i="56"/>
  <c r="AK1894" i="56"/>
  <c r="AK1895" i="56"/>
  <c r="AK1898" i="56"/>
  <c r="AK1905" i="56"/>
  <c r="AK1906" i="56"/>
  <c r="AK1911" i="56"/>
  <c r="AK1919" i="56"/>
  <c r="AK1920" i="56"/>
  <c r="AK1921" i="56"/>
  <c r="AK1924" i="56"/>
  <c r="AK1925" i="56"/>
  <c r="AK1933" i="56"/>
  <c r="AK1934" i="56"/>
  <c r="AK1939" i="56"/>
  <c r="AK1947" i="56"/>
  <c r="AK1948" i="56"/>
  <c r="AK1949" i="56"/>
  <c r="AK1952" i="56"/>
  <c r="AK1953" i="56"/>
  <c r="AK1961" i="56"/>
  <c r="AK1962" i="56"/>
  <c r="AK1967" i="56"/>
  <c r="AK1975" i="56"/>
  <c r="AK1976" i="56"/>
  <c r="AK1979" i="56"/>
  <c r="AK1987" i="56"/>
  <c r="AK1988" i="56"/>
  <c r="AK531" i="56"/>
  <c r="AK68" i="56"/>
  <c r="AN68" i="56" s="1"/>
  <c r="AK1993" i="56"/>
  <c r="AK1994" i="56"/>
  <c r="AK1546" i="56"/>
  <c r="AK77" i="56"/>
  <c r="AK966" i="56"/>
  <c r="AK422" i="56"/>
  <c r="AK851" i="56"/>
  <c r="AK852" i="56"/>
  <c r="AK769" i="56"/>
  <c r="AK770" i="56"/>
  <c r="AK773" i="56"/>
  <c r="AK778" i="56"/>
  <c r="AK779" i="56"/>
  <c r="AK783" i="56"/>
  <c r="AK784" i="56"/>
  <c r="AK792" i="56"/>
  <c r="AK160" i="56"/>
  <c r="AK368" i="56"/>
  <c r="AK2002" i="56"/>
  <c r="AK2003" i="56"/>
  <c r="AK536" i="56"/>
  <c r="AK371" i="56"/>
  <c r="AK2008" i="56"/>
  <c r="AN2008" i="56" s="1"/>
  <c r="AK2010" i="56"/>
  <c r="AK2012" i="56"/>
  <c r="AK2013" i="56"/>
  <c r="AK423" i="56"/>
  <c r="AK79" i="56"/>
  <c r="AN79" i="56" s="1"/>
  <c r="AK162" i="56"/>
  <c r="AK373" i="56"/>
  <c r="AK374" i="56"/>
  <c r="AK2023" i="56"/>
  <c r="AK424" i="56"/>
  <c r="AK2030" i="56"/>
  <c r="AK2032" i="56"/>
  <c r="AK2040" i="56"/>
  <c r="AK2041" i="56"/>
  <c r="AK2045" i="56"/>
  <c r="AK2046" i="56"/>
  <c r="AK2054" i="56"/>
  <c r="AK2055" i="56"/>
  <c r="AK2059" i="56"/>
  <c r="AK2060" i="56"/>
  <c r="AK2068" i="56"/>
  <c r="AK2069" i="56"/>
  <c r="AK2074" i="56"/>
  <c r="AK2082" i="56"/>
  <c r="AK2083" i="56"/>
  <c r="AN2083" i="56" s="1"/>
  <c r="AK2087" i="56"/>
  <c r="AK2088" i="56"/>
  <c r="AK2096" i="56"/>
  <c r="AK2097" i="56"/>
  <c r="AK2101" i="56"/>
  <c r="AK425" i="56"/>
  <c r="AK375" i="56"/>
  <c r="AK2102" i="56"/>
  <c r="AK2107" i="56"/>
  <c r="AK1173" i="56"/>
  <c r="AK1174" i="56"/>
  <c r="AK1179" i="56"/>
  <c r="AK1187" i="56"/>
  <c r="AK1188" i="56"/>
  <c r="AK1193" i="56"/>
  <c r="AK2115" i="56"/>
  <c r="AK2116" i="56"/>
  <c r="AK2121" i="56"/>
  <c r="AK2124" i="56"/>
  <c r="AK960" i="56"/>
  <c r="AK1198" i="56"/>
  <c r="AK1206" i="56"/>
  <c r="AK1207" i="56"/>
  <c r="AK1212" i="56"/>
  <c r="AK2130" i="56"/>
  <c r="AK2131" i="56"/>
  <c r="AK541" i="56"/>
  <c r="AK542" i="56"/>
  <c r="AN542" i="56" s="1"/>
  <c r="AK928" i="56"/>
  <c r="AK1217" i="56"/>
  <c r="AK1221" i="56"/>
  <c r="AK1222" i="56"/>
  <c r="AN1222" i="56" s="1"/>
  <c r="AK2138" i="56"/>
  <c r="AK2139" i="56"/>
  <c r="AK2144" i="56"/>
  <c r="AK2152" i="56"/>
  <c r="AK2153" i="56"/>
  <c r="AK2158" i="56"/>
  <c r="AK2166" i="56"/>
  <c r="AK2167" i="56"/>
  <c r="AK2172" i="56"/>
  <c r="AK2180" i="56"/>
  <c r="AK2181" i="56"/>
  <c r="AK2185" i="56"/>
  <c r="AK2186" i="56"/>
  <c r="AK85" i="56"/>
  <c r="AK2194" i="56"/>
  <c r="AK2198" i="56"/>
  <c r="AK929" i="56"/>
  <c r="AK930" i="56"/>
  <c r="AK1552" i="56"/>
  <c r="AK1226" i="56"/>
  <c r="AK2205" i="56"/>
  <c r="AK2206" i="56"/>
  <c r="AK545" i="56"/>
  <c r="AK1675" i="56"/>
  <c r="AK1022" i="56"/>
  <c r="AK2211" i="56"/>
  <c r="AK2212" i="56"/>
  <c r="AK2220" i="56"/>
  <c r="AK2221" i="56"/>
  <c r="AK2226" i="56"/>
  <c r="AK1732" i="56"/>
  <c r="AK489" i="56"/>
  <c r="AK490" i="56"/>
  <c r="AK932" i="56"/>
  <c r="AK1553" i="56"/>
  <c r="AK379" i="56"/>
  <c r="AK86" i="56"/>
  <c r="AK2831" i="56"/>
  <c r="AK1554" i="56"/>
  <c r="AK698" i="56"/>
  <c r="AK2238" i="56"/>
  <c r="AK2246" i="56"/>
  <c r="AK2247" i="56"/>
  <c r="AK549" i="56"/>
  <c r="AK1555" i="56"/>
  <c r="AK1228" i="56"/>
  <c r="AK1232" i="56"/>
  <c r="AK1233" i="56"/>
  <c r="AK2254" i="56"/>
  <c r="AK2255" i="56"/>
  <c r="AK2256" i="56"/>
  <c r="AK2260" i="56"/>
  <c r="AK2268" i="56"/>
  <c r="AK2269" i="56"/>
  <c r="AN2269" i="56" s="1"/>
  <c r="AK2271" i="56"/>
  <c r="AK2274" i="56"/>
  <c r="AK2282" i="56"/>
  <c r="AK2283" i="56"/>
  <c r="AK2287" i="56"/>
  <c r="AK2288" i="56"/>
  <c r="AK2296" i="56"/>
  <c r="AK2297" i="56"/>
  <c r="AK2301" i="56"/>
  <c r="AK2302" i="56"/>
  <c r="AK2310" i="56"/>
  <c r="AK2311" i="56"/>
  <c r="AK93" i="56"/>
  <c r="AK961" i="56"/>
  <c r="AK168" i="56"/>
  <c r="AK169" i="56"/>
  <c r="AK2316" i="56"/>
  <c r="AK2837" i="56"/>
  <c r="AK2838" i="56"/>
  <c r="AK1235" i="56"/>
  <c r="AK1236" i="56"/>
  <c r="AK1557" i="56"/>
  <c r="AK1677" i="56"/>
  <c r="AK2324" i="56"/>
  <c r="AK2325" i="56"/>
  <c r="AK2333" i="56"/>
  <c r="AK2334" i="56"/>
  <c r="AK2335" i="56"/>
  <c r="AK2840" i="56"/>
  <c r="AK97" i="56"/>
  <c r="AK2336" i="56"/>
  <c r="AN2336" i="56" s="1"/>
  <c r="AK2338" i="56"/>
  <c r="AK2340" i="56"/>
  <c r="AK171" i="56"/>
  <c r="AK2342" i="56"/>
  <c r="AK2343" i="56"/>
  <c r="AK2348" i="56"/>
  <c r="AK2356" i="56"/>
  <c r="AK2357" i="56"/>
  <c r="AK2362" i="56"/>
  <c r="AK2370" i="56"/>
  <c r="AK2371" i="56"/>
  <c r="AK2376" i="56"/>
  <c r="AK2384" i="56"/>
  <c r="AK2385" i="56"/>
  <c r="AK2390" i="56"/>
  <c r="AK2398" i="56"/>
  <c r="AK2399" i="56"/>
  <c r="AK1734" i="56"/>
  <c r="AK432" i="56"/>
  <c r="AK2406" i="56"/>
  <c r="AK98" i="56"/>
  <c r="AK239" i="56"/>
  <c r="AK2841" i="56"/>
  <c r="AK382" i="56"/>
  <c r="AK2411" i="56"/>
  <c r="AK2415" i="56"/>
  <c r="AK2416" i="56"/>
  <c r="AK2843" i="56"/>
  <c r="AK801" i="56"/>
  <c r="AK1484" i="56"/>
  <c r="AK383" i="56"/>
  <c r="AK1028" i="56"/>
  <c r="AK2423" i="56"/>
  <c r="AK2427" i="56"/>
  <c r="AK2433" i="56"/>
  <c r="AK100" i="56"/>
  <c r="AK241" i="56"/>
  <c r="AK859" i="56"/>
  <c r="AK860" i="56"/>
  <c r="AK1681" i="56"/>
  <c r="AK1560" i="56"/>
  <c r="AK2434" i="56"/>
  <c r="AK2435" i="56"/>
  <c r="AK2443" i="56"/>
  <c r="AK2444" i="56"/>
  <c r="AK2449" i="56"/>
  <c r="AK2457" i="56"/>
  <c r="AK2458" i="56"/>
  <c r="AK2463" i="56"/>
  <c r="AK2471" i="56"/>
  <c r="AK2472" i="56"/>
  <c r="AK2477" i="56"/>
  <c r="AK2485" i="56"/>
  <c r="AR2485" i="56" s="1"/>
  <c r="AU2485" i="56" s="1"/>
  <c r="AK2486" i="56"/>
  <c r="AK2490" i="56"/>
  <c r="AK2491" i="56"/>
  <c r="AK103" i="56"/>
  <c r="AK104" i="56"/>
  <c r="AK613" i="56"/>
  <c r="AK941" i="56"/>
  <c r="AK942" i="56"/>
  <c r="AK2497" i="56"/>
  <c r="AK2505" i="56"/>
  <c r="AK2506" i="56"/>
  <c r="AK2510" i="56"/>
  <c r="AK105" i="56"/>
  <c r="AK765" i="56"/>
  <c r="AN765" i="56" s="1"/>
  <c r="AK176" i="56"/>
  <c r="AK177" i="56"/>
  <c r="AK312" i="56"/>
  <c r="AK387" i="56"/>
  <c r="AK2911" i="56"/>
  <c r="AK2511" i="56"/>
  <c r="AK2512" i="56"/>
  <c r="AK2520" i="56"/>
  <c r="AK2521" i="56"/>
  <c r="AK242" i="56"/>
  <c r="AK1490" i="56"/>
  <c r="AK1491" i="56"/>
  <c r="AK862" i="56"/>
  <c r="AK2848" i="56"/>
  <c r="AN2848" i="56" s="1"/>
  <c r="AK1685" i="56"/>
  <c r="AK1686" i="56"/>
  <c r="AK1562" i="56"/>
  <c r="AK2527" i="56"/>
  <c r="AK2535" i="56"/>
  <c r="AK2536" i="56"/>
  <c r="AK107" i="56"/>
  <c r="AK243" i="56"/>
  <c r="AK244" i="56"/>
  <c r="AK562" i="56"/>
  <c r="AK619" i="56"/>
  <c r="AK1688" i="56"/>
  <c r="AK113" i="56"/>
  <c r="AK1273" i="56"/>
  <c r="AK1281" i="56"/>
  <c r="AK1282" i="56"/>
  <c r="AK1287" i="56"/>
  <c r="AN1287" i="56" s="1"/>
  <c r="AK2546" i="56"/>
  <c r="AK2547" i="56"/>
  <c r="AK2552" i="56"/>
  <c r="AK568" i="56"/>
  <c r="AK471" i="56"/>
  <c r="AK247" i="56"/>
  <c r="AK248" i="56"/>
  <c r="AK114" i="56"/>
  <c r="AK620" i="56"/>
  <c r="AK621" i="56"/>
  <c r="AK183" i="56"/>
  <c r="AK569" i="56"/>
  <c r="AK570" i="56"/>
  <c r="AK118" i="56"/>
  <c r="AK637" i="56"/>
  <c r="AK2555" i="56"/>
  <c r="AK185" i="56"/>
  <c r="AK186" i="56"/>
  <c r="AK473" i="56"/>
  <c r="AK120" i="56"/>
  <c r="AK121" i="56"/>
  <c r="AK122" i="56"/>
  <c r="AK572" i="56"/>
  <c r="AK1736" i="56"/>
  <c r="AK2858" i="56"/>
  <c r="AK863" i="56"/>
  <c r="AK866" i="56"/>
  <c r="AK622" i="56"/>
  <c r="AK761" i="56"/>
  <c r="AK762" i="56"/>
  <c r="AK963" i="56"/>
  <c r="AK275" i="56"/>
  <c r="AK188" i="56"/>
  <c r="AK706" i="56"/>
  <c r="AK707" i="56"/>
  <c r="AK127" i="56"/>
  <c r="AK132" i="56"/>
  <c r="AK133" i="56"/>
  <c r="AK135" i="56"/>
  <c r="AN135" i="56" s="1"/>
  <c r="AK581" i="56"/>
  <c r="AK582" i="56"/>
  <c r="AK625" i="56"/>
  <c r="AK626" i="56"/>
  <c r="AK867" i="56"/>
  <c r="AR867" i="56" s="1"/>
  <c r="AU867" i="56" s="1"/>
  <c r="AK868" i="56"/>
  <c r="AK811" i="56"/>
  <c r="AK814" i="56"/>
  <c r="AK815" i="56"/>
  <c r="AK820" i="56"/>
  <c r="AK828" i="56"/>
  <c r="AK829" i="56"/>
  <c r="AK830" i="56"/>
  <c r="AK1296" i="56"/>
  <c r="AK1297" i="56"/>
  <c r="AK1298" i="56"/>
  <c r="AK190" i="56"/>
  <c r="AK322" i="56"/>
  <c r="AK1034" i="56"/>
  <c r="AK2558" i="56"/>
  <c r="AK2559" i="56"/>
  <c r="AK2564" i="56"/>
  <c r="AK2572" i="56"/>
  <c r="AK2573" i="56"/>
  <c r="AK2577" i="56"/>
  <c r="AK2578" i="56"/>
  <c r="AN2578" i="56" s="1"/>
  <c r="AK2586" i="56"/>
  <c r="AK2587" i="56"/>
  <c r="AK2591" i="56"/>
  <c r="AK2592" i="56"/>
  <c r="AK2600" i="56"/>
  <c r="AK2601" i="56"/>
  <c r="AK2606" i="56"/>
  <c r="AK2614" i="56"/>
  <c r="AK2615" i="56"/>
  <c r="AK2616" i="56"/>
  <c r="AK440" i="56"/>
  <c r="AK441" i="56"/>
  <c r="AK1309" i="56"/>
  <c r="AK191" i="56"/>
  <c r="AK2912" i="56"/>
  <c r="AK2618" i="56"/>
  <c r="AK2626" i="56"/>
  <c r="AK2627" i="56"/>
  <c r="AK2632" i="56"/>
  <c r="AK2635" i="56"/>
  <c r="AK2636" i="56"/>
  <c r="AK1311" i="56"/>
  <c r="AK1319" i="56"/>
  <c r="AK1320" i="56"/>
  <c r="AK196" i="56"/>
  <c r="AK1245" i="56"/>
  <c r="AN1245" i="56" s="1"/>
  <c r="AK1246" i="56"/>
  <c r="AK1250" i="56"/>
  <c r="AK1251" i="56"/>
  <c r="AK711" i="56"/>
  <c r="AK712" i="56"/>
  <c r="AK2642" i="56"/>
  <c r="AK2650" i="56"/>
  <c r="AK2651" i="56"/>
  <c r="AK2655" i="56"/>
  <c r="AK2656" i="56"/>
  <c r="AK2664" i="56"/>
  <c r="AK2665" i="56"/>
  <c r="AK2669" i="56"/>
  <c r="AK2670" i="56"/>
  <c r="AK2672" i="56"/>
  <c r="AK2678" i="56"/>
  <c r="AK2679" i="56"/>
  <c r="AK2684" i="56"/>
  <c r="AK2692" i="56"/>
  <c r="AK2693" i="56"/>
  <c r="AK2698" i="56"/>
  <c r="AK143" i="56"/>
  <c r="AK2700" i="56"/>
  <c r="AK877" i="56"/>
  <c r="AK878" i="56"/>
  <c r="AK2704" i="56"/>
  <c r="AK2705" i="56"/>
  <c r="AK2710" i="56"/>
  <c r="AN2710" i="56" s="1"/>
  <c r="AK2718" i="56"/>
  <c r="AN2718" i="56" s="1"/>
  <c r="AK2719" i="56"/>
  <c r="AK2724" i="56"/>
  <c r="AK1323" i="56"/>
  <c r="AK1324" i="56"/>
  <c r="AK1329" i="56"/>
  <c r="AK198" i="56"/>
  <c r="AK199" i="56"/>
  <c r="AK327" i="56"/>
  <c r="AK328" i="56"/>
  <c r="AK1697" i="56"/>
  <c r="AK713" i="56"/>
  <c r="AK395" i="56"/>
  <c r="AK2729" i="56"/>
  <c r="AR2729" i="56" s="1"/>
  <c r="AU2729" i="56" s="1"/>
  <c r="AK2737" i="56"/>
  <c r="AK2738" i="56"/>
  <c r="AK2743" i="56"/>
  <c r="AK145" i="56"/>
  <c r="AN145" i="56" s="1"/>
  <c r="AK257" i="56"/>
  <c r="AN257" i="56" s="1"/>
  <c r="AK258" i="56"/>
  <c r="AK1502" i="56"/>
  <c r="AK1503" i="56"/>
  <c r="AK969" i="56"/>
  <c r="AK201" i="56"/>
  <c r="AK277" i="56"/>
  <c r="AK330" i="56"/>
  <c r="AK2748" i="56"/>
  <c r="AK2749" i="56"/>
  <c r="AK592" i="56"/>
  <c r="AK204" i="56"/>
  <c r="AK331" i="56"/>
  <c r="AK954" i="56"/>
  <c r="AK2755" i="56"/>
  <c r="AK2756" i="56"/>
  <c r="AK2761" i="56"/>
  <c r="AK148" i="56"/>
  <c r="AO148" i="56" s="1"/>
  <c r="AK593" i="56"/>
  <c r="AK836" i="56"/>
  <c r="AN836" i="56" s="1"/>
  <c r="AK1264" i="56"/>
  <c r="AK1265" i="56"/>
  <c r="AK1269" i="56"/>
  <c r="AK1037" i="56"/>
  <c r="AK2774" i="56"/>
  <c r="AK2775" i="56"/>
  <c r="AK2780" i="56"/>
  <c r="AK150" i="56"/>
  <c r="AK259" i="56"/>
  <c r="AL398" i="56"/>
  <c r="AL2" i="56"/>
  <c r="AL1702" i="56"/>
  <c r="AL1717" i="56"/>
  <c r="AL1511" i="56"/>
  <c r="AL1049" i="56"/>
  <c r="AL1054" i="56"/>
  <c r="AL649" i="56"/>
  <c r="AL660" i="56"/>
  <c r="AL676" i="56"/>
  <c r="AL750" i="56"/>
  <c r="AL1610" i="56"/>
  <c r="AL1059" i="56"/>
  <c r="AL512" i="56"/>
  <c r="AL2799" i="56"/>
  <c r="AL1085" i="56"/>
  <c r="AL355" i="56"/>
  <c r="AL1099" i="56"/>
  <c r="AL217" i="56"/>
  <c r="AL1392" i="56"/>
  <c r="AL1631" i="56"/>
  <c r="AL1744" i="56"/>
  <c r="AL1645" i="56"/>
  <c r="AL1533" i="56"/>
  <c r="AL1010" i="56"/>
  <c r="AL1746" i="56"/>
  <c r="AL1727" i="56"/>
  <c r="AL1436" i="56"/>
  <c r="AL1447" i="56"/>
  <c r="AL52" i="56"/>
  <c r="AL1753" i="56"/>
  <c r="AL364" i="56"/>
  <c r="AL1466" i="56"/>
  <c r="AL1474" i="56"/>
  <c r="AL1016" i="56"/>
  <c r="AL696" i="56"/>
  <c r="AL1147" i="56"/>
  <c r="AL1762" i="56"/>
  <c r="AL1783" i="56"/>
  <c r="AL1795" i="56"/>
  <c r="AL1812" i="56"/>
  <c r="AL1868" i="56"/>
  <c r="AL1874" i="56"/>
  <c r="AL1878" i="56"/>
  <c r="AL528" i="56"/>
  <c r="AL911" i="56"/>
  <c r="AL1894" i="56"/>
  <c r="AL1925" i="56"/>
  <c r="AL1939" i="56"/>
  <c r="AL778" i="56"/>
  <c r="AL792" i="56"/>
  <c r="AL2002" i="56"/>
  <c r="AL536" i="56"/>
  <c r="AL2054" i="56"/>
  <c r="AL2068" i="56"/>
  <c r="AL2096" i="56"/>
  <c r="AL375" i="56"/>
  <c r="AL1173" i="56"/>
  <c r="AL1212" i="56"/>
  <c r="AL2130" i="56"/>
  <c r="AL2180" i="56"/>
  <c r="AL2186" i="56"/>
  <c r="AL1226" i="56"/>
  <c r="AL2205" i="56"/>
  <c r="AL1675" i="56"/>
  <c r="AL2220" i="56"/>
  <c r="AL2226" i="56"/>
  <c r="AL2831" i="56"/>
  <c r="AL1555" i="56"/>
  <c r="AL2260" i="56"/>
  <c r="AL2316" i="56"/>
  <c r="AL171" i="56"/>
  <c r="AL2342" i="56"/>
  <c r="AL2356" i="56"/>
  <c r="AL2406" i="56"/>
  <c r="AL2485" i="56"/>
  <c r="AL2505" i="56"/>
  <c r="AL765" i="56"/>
  <c r="AL312" i="56"/>
  <c r="AL107" i="56"/>
  <c r="AL183" i="56"/>
  <c r="AL569" i="56"/>
  <c r="AL637" i="56"/>
  <c r="AL761" i="56"/>
  <c r="AL132" i="56"/>
  <c r="AL626" i="56"/>
  <c r="AL820" i="56"/>
  <c r="AL1034" i="56"/>
  <c r="AL2592" i="56"/>
  <c r="AL1309" i="56"/>
  <c r="AL2626" i="56"/>
  <c r="AL1319" i="56"/>
  <c r="AL1251" i="56"/>
  <c r="AL2670" i="56"/>
  <c r="AL2693" i="56"/>
  <c r="AL143" i="56"/>
  <c r="AL2737" i="56"/>
  <c r="AL2738" i="56"/>
  <c r="AL2748" i="56"/>
  <c r="AL204" i="56"/>
  <c r="AL954" i="56"/>
  <c r="AL2755" i="56"/>
  <c r="AL148" i="56"/>
  <c r="AL1037" i="56"/>
  <c r="AL2774" i="56"/>
  <c r="AM1610" i="56"/>
  <c r="AM1953" i="56"/>
  <c r="AM1961" i="56"/>
  <c r="AM1967" i="56"/>
  <c r="AM2226" i="56"/>
  <c r="AM2348" i="56"/>
  <c r="AM2416" i="56"/>
  <c r="AM148" i="56"/>
  <c r="AM2775" i="56"/>
  <c r="AN9" i="56"/>
  <c r="AN1610" i="56"/>
  <c r="AN1724" i="56"/>
  <c r="AN2886" i="56"/>
  <c r="AN1354" i="56"/>
  <c r="AN1125" i="56"/>
  <c r="AN1631" i="56"/>
  <c r="AN2898" i="56"/>
  <c r="AN1010" i="56"/>
  <c r="AN158" i="56"/>
  <c r="AN1821" i="56"/>
  <c r="AN1988" i="56"/>
  <c r="AN77" i="56"/>
  <c r="AN162" i="56"/>
  <c r="AN2055" i="56"/>
  <c r="AN2153" i="56"/>
  <c r="AN2206" i="56"/>
  <c r="AN932" i="56"/>
  <c r="AN2247" i="56"/>
  <c r="AN2254" i="56"/>
  <c r="AN2282" i="56"/>
  <c r="AN2283" i="56"/>
  <c r="AN1681" i="56"/>
  <c r="AN2457" i="56"/>
  <c r="AN613" i="56"/>
  <c r="AN312" i="56"/>
  <c r="AN107" i="56"/>
  <c r="AN620" i="56"/>
  <c r="AN183" i="56"/>
  <c r="AN120" i="56"/>
  <c r="AN581" i="56"/>
  <c r="AN820" i="56"/>
  <c r="AN828" i="56"/>
  <c r="AN2684" i="56"/>
  <c r="AN331" i="56"/>
  <c r="AN593" i="56"/>
  <c r="AN150" i="56"/>
  <c r="AO1105" i="56"/>
  <c r="AO1783" i="56"/>
  <c r="AO1809" i="56"/>
  <c r="AP1604" i="56"/>
  <c r="AP1610" i="56"/>
  <c r="AQ1610" i="56" s="1"/>
  <c r="AP2806" i="56"/>
  <c r="AP2226" i="56"/>
  <c r="AP1311" i="56"/>
  <c r="AP2664" i="56"/>
  <c r="AR1075" i="56"/>
  <c r="AU1075" i="56" s="1"/>
  <c r="AR2812" i="56"/>
  <c r="AU2812" i="56" s="1"/>
  <c r="AR2830" i="56"/>
  <c r="AU2830" i="56" s="1"/>
  <c r="AR1651" i="56"/>
  <c r="AU1651" i="56" s="1"/>
  <c r="AR1894" i="56"/>
  <c r="AU1894" i="56" s="1"/>
  <c r="AR2356" i="56"/>
  <c r="AU2356" i="56" s="1"/>
  <c r="AR2376" i="56"/>
  <c r="AU2376" i="56" s="1"/>
  <c r="AR2843" i="56"/>
  <c r="AU2843" i="56" s="1"/>
  <c r="AR2614" i="56"/>
  <c r="AU2614" i="56" s="1"/>
  <c r="AR1311" i="56"/>
  <c r="AU1311" i="56" s="1"/>
  <c r="AR2684" i="56"/>
  <c r="AU2684" i="56" s="1"/>
  <c r="AR2775" i="56"/>
  <c r="AU2775" i="56" s="1"/>
  <c r="AS261" i="56"/>
  <c r="AS639" i="56"/>
  <c r="AS444" i="56"/>
  <c r="AS1700" i="56"/>
  <c r="AS398" i="56"/>
  <c r="AS503" i="56"/>
  <c r="AS504" i="56"/>
  <c r="AS505" i="56"/>
  <c r="AS399" i="56"/>
  <c r="AS597" i="56"/>
  <c r="AS598" i="56"/>
  <c r="AS506" i="56"/>
  <c r="AS2" i="56"/>
  <c r="AS206" i="56"/>
  <c r="AS599" i="56"/>
  <c r="AS400" i="56"/>
  <c r="AS335" i="56"/>
  <c r="AS600" i="56"/>
  <c r="AS401" i="56"/>
  <c r="AS402" i="56"/>
  <c r="AS445" i="56"/>
  <c r="AS446" i="56"/>
  <c r="AS403" i="56"/>
  <c r="AS1701" i="56"/>
  <c r="AS404" i="56"/>
  <c r="AS476" i="56"/>
  <c r="AS1702" i="56"/>
  <c r="AS207" i="56"/>
  <c r="AS405" i="56"/>
  <c r="AS406" i="56"/>
  <c r="AS1703" i="56"/>
  <c r="AS1704" i="56"/>
  <c r="AS1705" i="56"/>
  <c r="AS208" i="56"/>
  <c r="AS1706" i="56"/>
  <c r="AS477" i="56"/>
  <c r="AS407" i="56"/>
  <c r="AS408" i="56"/>
  <c r="AS3" i="56"/>
  <c r="AS4" i="56"/>
  <c r="AS5" i="56"/>
  <c r="AS409" i="56"/>
  <c r="AS6" i="56"/>
  <c r="AS7" i="56"/>
  <c r="AS209" i="56"/>
  <c r="AS478" i="56"/>
  <c r="AS447" i="56"/>
  <c r="AS448" i="56"/>
  <c r="AS8" i="56"/>
  <c r="AS1707" i="56"/>
  <c r="AS1708" i="56"/>
  <c r="AS479" i="56"/>
  <c r="AS507" i="56"/>
  <c r="AS640" i="56"/>
  <c r="AS410" i="56"/>
  <c r="AS9" i="56"/>
  <c r="AS1709" i="56"/>
  <c r="AS411" i="56"/>
  <c r="AS480" i="56"/>
  <c r="AS508" i="56"/>
  <c r="AS1710" i="56"/>
  <c r="AS1711" i="56"/>
  <c r="AS449" i="56"/>
  <c r="AS450" i="56"/>
  <c r="AS279" i="56"/>
  <c r="AS10" i="56"/>
  <c r="AS11" i="56"/>
  <c r="AS280" i="56"/>
  <c r="AS1712" i="56"/>
  <c r="AS641" i="56"/>
  <c r="AS12" i="56"/>
  <c r="AS1713" i="56"/>
  <c r="AS1714" i="56"/>
  <c r="AS210" i="56"/>
  <c r="AS281" i="56"/>
  <c r="AS451" i="56"/>
  <c r="AS13" i="56"/>
  <c r="AS412" i="56"/>
  <c r="AS452" i="56"/>
  <c r="AS282" i="56"/>
  <c r="AS283" i="56"/>
  <c r="AS211" i="56"/>
  <c r="AS413" i="56"/>
  <c r="AS1715" i="56"/>
  <c r="AS1506" i="56"/>
  <c r="AS1716" i="56"/>
  <c r="AS1038" i="56"/>
  <c r="AS336" i="56"/>
  <c r="AS1717" i="56"/>
  <c r="AS337" i="56"/>
  <c r="AS284" i="56"/>
  <c r="AS338" i="56"/>
  <c r="AS1507" i="56"/>
  <c r="AS1039" i="56"/>
  <c r="AS1040" i="56"/>
  <c r="AS1718" i="56"/>
  <c r="AS285" i="56"/>
  <c r="AS642" i="56"/>
  <c r="AS286" i="56"/>
  <c r="AS339" i="56"/>
  <c r="AS1719" i="56"/>
  <c r="AS1041" i="56"/>
  <c r="AS1042" i="56"/>
  <c r="AS340" i="56"/>
  <c r="AS970" i="56"/>
  <c r="AS1508" i="56"/>
  <c r="AS341" i="56"/>
  <c r="AS1509" i="56"/>
  <c r="AS643" i="56"/>
  <c r="AS1510" i="56"/>
  <c r="AS1511" i="56"/>
  <c r="AS1512" i="56"/>
  <c r="AS14" i="56"/>
  <c r="AS151" i="56"/>
  <c r="AS644" i="56"/>
  <c r="AS971" i="56"/>
  <c r="AS287" i="56"/>
  <c r="AS453" i="56"/>
  <c r="AS342" i="56"/>
  <c r="AS645" i="56"/>
  <c r="AS716" i="56"/>
  <c r="AS2871" i="56"/>
  <c r="AS2872" i="56"/>
  <c r="AS2873" i="56"/>
  <c r="AS2874" i="56"/>
  <c r="AS2875" i="56"/>
  <c r="AS2876" i="56"/>
  <c r="AS1340" i="56"/>
  <c r="AS1341" i="56"/>
  <c r="AS1342" i="56"/>
  <c r="AS1343" i="56"/>
  <c r="AS1344" i="56"/>
  <c r="AS1345" i="56"/>
  <c r="AS1346" i="56"/>
  <c r="AS15" i="56"/>
  <c r="AS16" i="56"/>
  <c r="AS17" i="56"/>
  <c r="AS1568" i="56"/>
  <c r="AS343" i="56"/>
  <c r="AS1043" i="56"/>
  <c r="AS1044" i="56"/>
  <c r="AS1045" i="56"/>
  <c r="AS1046" i="56"/>
  <c r="AS1047" i="56"/>
  <c r="AS1720" i="56"/>
  <c r="AS152" i="56"/>
  <c r="AS414" i="56"/>
  <c r="AS1513" i="56"/>
  <c r="AS1514" i="56"/>
  <c r="AS972" i="56"/>
  <c r="AS973" i="56"/>
  <c r="AS1048" i="56"/>
  <c r="AS1049" i="56"/>
  <c r="AS1050" i="56"/>
  <c r="AS1051" i="56"/>
  <c r="AS1052" i="56"/>
  <c r="AS509" i="56"/>
  <c r="AS1053" i="56"/>
  <c r="AS1054" i="56"/>
  <c r="AS1055" i="56"/>
  <c r="AS1056" i="56"/>
  <c r="AS1057" i="56"/>
  <c r="AS510" i="56"/>
  <c r="AS646" i="56"/>
  <c r="AS647" i="56"/>
  <c r="AS648" i="56"/>
  <c r="AS1721" i="56"/>
  <c r="AS18" i="56"/>
  <c r="AS511" i="56"/>
  <c r="AS153" i="56"/>
  <c r="AS154" i="56"/>
  <c r="AS1722" i="56"/>
  <c r="AS649" i="56"/>
  <c r="AS650" i="56"/>
  <c r="AS601" i="56"/>
  <c r="AS262" i="56"/>
  <c r="AS651" i="56"/>
  <c r="AS652" i="56"/>
  <c r="AS653" i="56"/>
  <c r="AS654" i="56"/>
  <c r="AS19" i="56"/>
  <c r="AS655" i="56"/>
  <c r="AS656" i="56"/>
  <c r="AS657" i="56"/>
  <c r="AS658" i="56"/>
  <c r="AS659" i="56"/>
  <c r="AS660" i="56"/>
  <c r="AS661" i="56"/>
  <c r="AS662" i="56"/>
  <c r="AS663" i="56"/>
  <c r="AS664" i="56"/>
  <c r="AS665" i="56"/>
  <c r="AS717" i="56"/>
  <c r="AS718" i="56"/>
  <c r="AS719" i="56"/>
  <c r="AS720" i="56"/>
  <c r="AS2877" i="56"/>
  <c r="AS2878" i="56"/>
  <c r="AS2879" i="56"/>
  <c r="AS666" i="56"/>
  <c r="AS667" i="56"/>
  <c r="AS668" i="56"/>
  <c r="AS669" i="56"/>
  <c r="AS670" i="56"/>
  <c r="AS671" i="56"/>
  <c r="AS672" i="56"/>
  <c r="AS344" i="56"/>
  <c r="AS345" i="56"/>
  <c r="AS346" i="56"/>
  <c r="AS347" i="56"/>
  <c r="AS348" i="56"/>
  <c r="AS1515" i="56"/>
  <c r="AS974" i="56"/>
  <c r="AS20" i="56"/>
  <c r="AS21" i="56"/>
  <c r="AS22" i="56"/>
  <c r="AS673" i="56"/>
  <c r="AS674" i="56"/>
  <c r="AS1516" i="56"/>
  <c r="AS1347" i="56"/>
  <c r="AS675" i="56"/>
  <c r="AS1517" i="56"/>
  <c r="AS676" i="56"/>
  <c r="AS1569" i="56"/>
  <c r="AS677" i="56"/>
  <c r="AS1518" i="56"/>
  <c r="AS1519" i="56"/>
  <c r="AS1520" i="56"/>
  <c r="AS678" i="56"/>
  <c r="AS443" i="56"/>
  <c r="AS415" i="56"/>
  <c r="AS454" i="56"/>
  <c r="AS416" i="56"/>
  <c r="AS23" i="56"/>
  <c r="AS679" i="56"/>
  <c r="AS975" i="56"/>
  <c r="AS349" i="56"/>
  <c r="AS680" i="56"/>
  <c r="AS681" i="56"/>
  <c r="AS481" i="56"/>
  <c r="AS682" i="56"/>
  <c r="AS721" i="56"/>
  <c r="AS722" i="56"/>
  <c r="AS723" i="56"/>
  <c r="AS724" i="56"/>
  <c r="AS725" i="56"/>
  <c r="AS726" i="56"/>
  <c r="AS727" i="56"/>
  <c r="AS728" i="56"/>
  <c r="AS729" i="56"/>
  <c r="AS730" i="56"/>
  <c r="AS731" i="56"/>
  <c r="AS732" i="56"/>
  <c r="AS733" i="56"/>
  <c r="AS734" i="56"/>
  <c r="AS735" i="56"/>
  <c r="AS736" i="56"/>
  <c r="AS737" i="56"/>
  <c r="AS738" i="56"/>
  <c r="AS739" i="56"/>
  <c r="AS740" i="56"/>
  <c r="AS741" i="56"/>
  <c r="AS742" i="56"/>
  <c r="AS743" i="56"/>
  <c r="AS744" i="56"/>
  <c r="AS745" i="56"/>
  <c r="AS746" i="56"/>
  <c r="AS747" i="56"/>
  <c r="AS748" i="56"/>
  <c r="AS749" i="56"/>
  <c r="AS750" i="56"/>
  <c r="AS751" i="56"/>
  <c r="AS1570" i="56"/>
  <c r="AS1571" i="56"/>
  <c r="AS1572" i="56"/>
  <c r="AS1573" i="56"/>
  <c r="AS1574" i="56"/>
  <c r="AS1575" i="56"/>
  <c r="AS1576" i="56"/>
  <c r="AS1577" i="56"/>
  <c r="AS1578" i="56"/>
  <c r="AS1579" i="56"/>
  <c r="AS1580" i="56"/>
  <c r="AS1581" i="56"/>
  <c r="AS1582" i="56"/>
  <c r="AS1583" i="56"/>
  <c r="AS1584" i="56"/>
  <c r="AS1585" i="56"/>
  <c r="AS1586" i="56"/>
  <c r="AS1587" i="56"/>
  <c r="AS1588" i="56"/>
  <c r="AS1589" i="56"/>
  <c r="AS1590" i="56"/>
  <c r="AS1591" i="56"/>
  <c r="AS1592" i="56"/>
  <c r="AS1593" i="56"/>
  <c r="AS1594" i="56"/>
  <c r="AS1595" i="56"/>
  <c r="AS1596" i="56"/>
  <c r="AS1597" i="56"/>
  <c r="AS1598" i="56"/>
  <c r="AS1599" i="56"/>
  <c r="AS1600" i="56"/>
  <c r="AS1601" i="56"/>
  <c r="AS1602" i="56"/>
  <c r="AS1603" i="56"/>
  <c r="AS1604" i="56"/>
  <c r="AS1605" i="56"/>
  <c r="AS1606" i="56"/>
  <c r="AS1607" i="56"/>
  <c r="AS1608" i="56"/>
  <c r="AS1609" i="56"/>
  <c r="AS1610" i="56"/>
  <c r="AS1611" i="56"/>
  <c r="AS1612" i="56"/>
  <c r="AS1613" i="56"/>
  <c r="AS1614" i="56"/>
  <c r="AS1615" i="56"/>
  <c r="AS1616" i="56"/>
  <c r="AS1617" i="56"/>
  <c r="AS1618" i="56"/>
  <c r="AS1619" i="56"/>
  <c r="AS1620" i="56"/>
  <c r="AS2880" i="56"/>
  <c r="AS2881" i="56"/>
  <c r="AS2882" i="56"/>
  <c r="AS2883" i="56"/>
  <c r="AS2884" i="56"/>
  <c r="AS1621" i="56"/>
  <c r="AS1622" i="56"/>
  <c r="AS683" i="56"/>
  <c r="AS1058" i="56"/>
  <c r="AS417" i="56"/>
  <c r="AS1521" i="56"/>
  <c r="AS684" i="56"/>
  <c r="AS976" i="56"/>
  <c r="AS1522" i="56"/>
  <c r="AS1523" i="56"/>
  <c r="AS350" i="56"/>
  <c r="AS351" i="56"/>
  <c r="AS1059" i="56"/>
  <c r="AS1060" i="56"/>
  <c r="AS1061" i="56"/>
  <c r="AS1723" i="56"/>
  <c r="AS685" i="56"/>
  <c r="AS352" i="56"/>
  <c r="AS1062" i="56"/>
  <c r="AS1063" i="56"/>
  <c r="AS686" i="56"/>
  <c r="AS1724" i="56"/>
  <c r="AS1524" i="56"/>
  <c r="AS1525" i="56"/>
  <c r="AS1526" i="56"/>
  <c r="AS1527" i="56"/>
  <c r="AS977" i="56"/>
  <c r="AS978" i="56"/>
  <c r="AS979" i="56"/>
  <c r="AS980" i="56"/>
  <c r="AS981" i="56"/>
  <c r="AS982" i="56"/>
  <c r="AS983" i="56"/>
  <c r="AS984" i="56"/>
  <c r="AS2885" i="56"/>
  <c r="AS2886" i="56"/>
  <c r="AS2887" i="56"/>
  <c r="AS2888" i="56"/>
  <c r="AS2889" i="56"/>
  <c r="AS24" i="56"/>
  <c r="AS25" i="56"/>
  <c r="AS26" i="56"/>
  <c r="AS1348" i="56"/>
  <c r="AS1349" i="56"/>
  <c r="AS1350" i="56"/>
  <c r="AS1351" i="56"/>
  <c r="AS1352" i="56"/>
  <c r="AS1353" i="56"/>
  <c r="AS1354" i="56"/>
  <c r="AS1355" i="56"/>
  <c r="AS1356" i="56"/>
  <c r="AS1357" i="56"/>
  <c r="AS1358" i="56"/>
  <c r="AS1064" i="56"/>
  <c r="AS1065" i="56"/>
  <c r="AS1066" i="56"/>
  <c r="AS1067" i="56"/>
  <c r="AS1068" i="56"/>
  <c r="AS687" i="56"/>
  <c r="AS27" i="56"/>
  <c r="AS353" i="56"/>
  <c r="AS418" i="56"/>
  <c r="AS512" i="56"/>
  <c r="AS354" i="56"/>
  <c r="AS1528" i="56"/>
  <c r="AS28" i="56"/>
  <c r="AS1623" i="56"/>
  <c r="AS1624" i="56"/>
  <c r="AS1625" i="56"/>
  <c r="AS482" i="56"/>
  <c r="AS1069" i="56"/>
  <c r="AS1070" i="56"/>
  <c r="AS1071" i="56"/>
  <c r="AS1072" i="56"/>
  <c r="AS1073" i="56"/>
  <c r="AS1074" i="56"/>
  <c r="AS1075" i="56"/>
  <c r="AS1076" i="56"/>
  <c r="AS2784" i="56"/>
  <c r="AS2785" i="56"/>
  <c r="AS2786" i="56"/>
  <c r="AS2787" i="56"/>
  <c r="AS2788" i="56"/>
  <c r="AS2789" i="56"/>
  <c r="AS2790" i="56"/>
  <c r="AS2791" i="56"/>
  <c r="AS2792" i="56"/>
  <c r="AS2793" i="56"/>
  <c r="AS1077" i="56"/>
  <c r="AS1078" i="56"/>
  <c r="AS2794" i="56"/>
  <c r="AS2795" i="56"/>
  <c r="AS1626" i="56"/>
  <c r="AS2796" i="56"/>
  <c r="AS2797" i="56"/>
  <c r="AS2798" i="56"/>
  <c r="AS2799" i="56"/>
  <c r="AS2800" i="56"/>
  <c r="AS2801" i="56"/>
  <c r="AS29" i="56"/>
  <c r="AS2802" i="56"/>
  <c r="AS2803" i="56"/>
  <c r="AS2804" i="56"/>
  <c r="AS2805" i="56"/>
  <c r="AS2806" i="56"/>
  <c r="AS2807" i="56"/>
  <c r="AS1079" i="56"/>
  <c r="AS1080" i="56"/>
  <c r="AS1081" i="56"/>
  <c r="AS1082" i="56"/>
  <c r="AS2808" i="56"/>
  <c r="AS2809" i="56"/>
  <c r="AS30" i="56"/>
  <c r="AS1083" i="56"/>
  <c r="AS2810" i="56"/>
  <c r="AS2811" i="56"/>
  <c r="AS1725" i="56"/>
  <c r="AS1084" i="56"/>
  <c r="AS1085" i="56"/>
  <c r="AS1086" i="56"/>
  <c r="AS288" i="56"/>
  <c r="AS1087" i="56"/>
  <c r="AS1088" i="56"/>
  <c r="AS1627" i="56"/>
  <c r="AS31" i="56"/>
  <c r="AS688" i="56"/>
  <c r="AS2890" i="56"/>
  <c r="AS1089" i="56"/>
  <c r="AS1090" i="56"/>
  <c r="AS32" i="56"/>
  <c r="AS985" i="56"/>
  <c r="AS212" i="56"/>
  <c r="AS2812" i="56"/>
  <c r="AS2813" i="56"/>
  <c r="AS2814" i="56"/>
  <c r="AS2815" i="56"/>
  <c r="AS986" i="56"/>
  <c r="AS155" i="56"/>
  <c r="AS1628" i="56"/>
  <c r="AS987" i="56"/>
  <c r="AS689" i="56"/>
  <c r="AS483" i="56"/>
  <c r="AS263" i="56"/>
  <c r="AS213" i="56"/>
  <c r="AS289" i="56"/>
  <c r="AS1726" i="56"/>
  <c r="AS879" i="56"/>
  <c r="AS264" i="56"/>
  <c r="AS265" i="56"/>
  <c r="AS266" i="56"/>
  <c r="AS484" i="56"/>
  <c r="AS214" i="56"/>
  <c r="AS215" i="56"/>
  <c r="AS1091" i="56"/>
  <c r="AS1092" i="56"/>
  <c r="AS1093" i="56"/>
  <c r="AS1094" i="56"/>
  <c r="AS988" i="56"/>
  <c r="AS690" i="56"/>
  <c r="AS1095" i="56"/>
  <c r="AS1096" i="56"/>
  <c r="AS1097" i="56"/>
  <c r="AS989" i="56"/>
  <c r="AS990" i="56"/>
  <c r="AS691" i="56"/>
  <c r="AS216" i="56"/>
  <c r="AS355" i="56"/>
  <c r="AS2816" i="56"/>
  <c r="AS2817" i="56"/>
  <c r="AS2818" i="56"/>
  <c r="AS2819" i="56"/>
  <c r="AS2820" i="56"/>
  <c r="AS2821" i="56"/>
  <c r="AS1098" i="56"/>
  <c r="AS1099" i="56"/>
  <c r="AS1100" i="56"/>
  <c r="AS1101" i="56"/>
  <c r="AS1102" i="56"/>
  <c r="AS1103" i="56"/>
  <c r="AS1104" i="56"/>
  <c r="AS1105" i="56"/>
  <c r="AS1106" i="56"/>
  <c r="AS1107" i="56"/>
  <c r="AS1108" i="56"/>
  <c r="AS1109" i="56"/>
  <c r="AS455" i="56"/>
  <c r="AS456" i="56"/>
  <c r="AS457" i="56"/>
  <c r="AS1110" i="56"/>
  <c r="AS1111" i="56"/>
  <c r="AS1112" i="56"/>
  <c r="AS1113" i="56"/>
  <c r="AS1114" i="56"/>
  <c r="AS1115" i="56"/>
  <c r="AS1116" i="56"/>
  <c r="AS991" i="56"/>
  <c r="AS1117" i="56"/>
  <c r="AS692" i="56"/>
  <c r="AS2822" i="56"/>
  <c r="AS2823" i="56"/>
  <c r="AS2824" i="56"/>
  <c r="AS2825" i="56"/>
  <c r="AS2826" i="56"/>
  <c r="AS2827" i="56"/>
  <c r="AS2828" i="56"/>
  <c r="AS880" i="56"/>
  <c r="AS881" i="56"/>
  <c r="AS1118" i="56"/>
  <c r="AS1119" i="56"/>
  <c r="AS1120" i="56"/>
  <c r="AS882" i="56"/>
  <c r="AS883" i="56"/>
  <c r="AS884" i="56"/>
  <c r="AS458" i="56"/>
  <c r="AS1359" i="56"/>
  <c r="AS1360" i="56"/>
  <c r="AS1361" i="56"/>
  <c r="AS1362" i="56"/>
  <c r="AS1363" i="56"/>
  <c r="AS1364" i="56"/>
  <c r="AS1365" i="56"/>
  <c r="AS1366" i="56"/>
  <c r="AS217" i="56"/>
  <c r="AS218" i="56"/>
  <c r="AS290" i="56"/>
  <c r="AS459" i="56"/>
  <c r="AS1367" i="56"/>
  <c r="AS1368" i="56"/>
  <c r="AS1369" i="56"/>
  <c r="AS1370" i="56"/>
  <c r="AS356" i="56"/>
  <c r="AS1371" i="56"/>
  <c r="AS1372" i="56"/>
  <c r="AS1373" i="56"/>
  <c r="AS1374" i="56"/>
  <c r="AS1375" i="56"/>
  <c r="AS1376" i="56"/>
  <c r="AS1377" i="56"/>
  <c r="AS1378" i="56"/>
  <c r="AS1629" i="56"/>
  <c r="AS2891" i="56"/>
  <c r="AS33" i="56"/>
  <c r="AS1379" i="56"/>
  <c r="AS1380" i="56"/>
  <c r="AS1381" i="56"/>
  <c r="AS1382" i="56"/>
  <c r="AS1383" i="56"/>
  <c r="AS1384" i="56"/>
  <c r="AS1385" i="56"/>
  <c r="AS764" i="56"/>
  <c r="AS460" i="56"/>
  <c r="AS513" i="56"/>
  <c r="AS1386" i="56"/>
  <c r="AS1387" i="56"/>
  <c r="AS1388" i="56"/>
  <c r="AS1389" i="56"/>
  <c r="AS1390" i="56"/>
  <c r="AS1391" i="56"/>
  <c r="AS1392" i="56"/>
  <c r="AS1393" i="56"/>
  <c r="AS1394" i="56"/>
  <c r="AS1395" i="56"/>
  <c r="AS1396" i="56"/>
  <c r="AS219" i="56"/>
  <c r="AS1121" i="56"/>
  <c r="AS1122" i="56"/>
  <c r="AS220" i="56"/>
  <c r="AS461" i="56"/>
  <c r="AS992" i="56"/>
  <c r="AS993" i="56"/>
  <c r="AS1123" i="56"/>
  <c r="AS1124" i="56"/>
  <c r="AS994" i="56"/>
  <c r="AS1125" i="56"/>
  <c r="AS995" i="56"/>
  <c r="AS221" i="56"/>
  <c r="AS291" i="56"/>
  <c r="AS996" i="56"/>
  <c r="AS2892" i="56"/>
  <c r="AS2893" i="56"/>
  <c r="AS292" i="56"/>
  <c r="AS997" i="56"/>
  <c r="AS998" i="56"/>
  <c r="AS2894" i="56"/>
  <c r="AS1630" i="56"/>
  <c r="AS419" i="56"/>
  <c r="AS1631" i="56"/>
  <c r="AS999" i="56"/>
  <c r="AS1632" i="56"/>
  <c r="AS34" i="56"/>
  <c r="AS35" i="56"/>
  <c r="AS1397" i="56"/>
  <c r="AS693" i="56"/>
  <c r="AS694" i="56"/>
  <c r="AS36" i="56"/>
  <c r="AS293" i="56"/>
  <c r="AS1633" i="56"/>
  <c r="AS514" i="56"/>
  <c r="AS1398" i="56"/>
  <c r="AS357" i="56"/>
  <c r="AS37" i="56"/>
  <c r="AS38" i="56"/>
  <c r="AS39" i="56"/>
  <c r="AS40" i="56"/>
  <c r="AS752" i="56"/>
  <c r="AS515" i="56"/>
  <c r="AS1399" i="56"/>
  <c r="AS1400" i="56"/>
  <c r="AS1401" i="56"/>
  <c r="AS1402" i="56"/>
  <c r="AS1403" i="56"/>
  <c r="AS1404" i="56"/>
  <c r="AS1405" i="56"/>
  <c r="AS1406" i="56"/>
  <c r="AS1407" i="56"/>
  <c r="AS1408" i="56"/>
  <c r="AS1409" i="56"/>
  <c r="AS1410" i="56"/>
  <c r="AS1411" i="56"/>
  <c r="AS1412" i="56"/>
  <c r="AS41" i="56"/>
  <c r="AS42" i="56"/>
  <c r="AS43" i="56"/>
  <c r="AS44" i="56"/>
  <c r="AS267" i="56"/>
  <c r="AS294" i="56"/>
  <c r="AS885" i="56"/>
  <c r="AS2895" i="56"/>
  <c r="AS485" i="56"/>
  <c r="AS1743" i="56"/>
  <c r="AS1126" i="56"/>
  <c r="AS1634" i="56"/>
  <c r="AS1413" i="56"/>
  <c r="AS1414" i="56"/>
  <c r="AS1415" i="56"/>
  <c r="AS1416" i="56"/>
  <c r="AS1417" i="56"/>
  <c r="AS420" i="56"/>
  <c r="AS886" i="56"/>
  <c r="AS1127" i="56"/>
  <c r="AS1529" i="56"/>
  <c r="AS2896" i="56"/>
  <c r="AS1744" i="56"/>
  <c r="AS222" i="56"/>
  <c r="AS45" i="56"/>
  <c r="AS46" i="56"/>
  <c r="AS223" i="56"/>
  <c r="AS2897" i="56"/>
  <c r="AS1000" i="56"/>
  <c r="AS1745" i="56"/>
  <c r="AS1128" i="56"/>
  <c r="AS1001" i="56"/>
  <c r="AS1002" i="56"/>
  <c r="AS1003" i="56"/>
  <c r="AS224" i="56"/>
  <c r="AS225" i="56"/>
  <c r="AS226" i="56"/>
  <c r="AS227" i="56"/>
  <c r="AS1418" i="56"/>
  <c r="AS1419" i="56"/>
  <c r="AS602" i="56"/>
  <c r="AS603" i="56"/>
  <c r="AS604" i="56"/>
  <c r="AS605" i="56"/>
  <c r="AS606" i="56"/>
  <c r="AS516" i="56"/>
  <c r="AS517" i="56"/>
  <c r="AS1004" i="56"/>
  <c r="AS1005" i="56"/>
  <c r="AS2829" i="56"/>
  <c r="AS2830" i="56"/>
  <c r="AS358" i="56"/>
  <c r="AS359" i="56"/>
  <c r="AS1006" i="56"/>
  <c r="AS1635" i="56"/>
  <c r="AS1636" i="56"/>
  <c r="AS1637" i="56"/>
  <c r="AS1638" i="56"/>
  <c r="AS1639" i="56"/>
  <c r="AS1640" i="56"/>
  <c r="AS1641" i="56"/>
  <c r="AS1642" i="56"/>
  <c r="AS1643" i="56"/>
  <c r="AS1644" i="56"/>
  <c r="AS1645" i="56"/>
  <c r="AS1646" i="56"/>
  <c r="AS1647" i="56"/>
  <c r="AS1530" i="56"/>
  <c r="AS1531" i="56"/>
  <c r="AS1532" i="56"/>
  <c r="AS1533" i="56"/>
  <c r="AS1534" i="56"/>
  <c r="AS1535" i="56"/>
  <c r="AS1536" i="56"/>
  <c r="AS1537" i="56"/>
  <c r="AS1648" i="56"/>
  <c r="AS1649" i="56"/>
  <c r="AS1650" i="56"/>
  <c r="AS1651" i="56"/>
  <c r="AS1652" i="56"/>
  <c r="AS1653" i="56"/>
  <c r="AS1007" i="56"/>
  <c r="AS1008" i="56"/>
  <c r="AS1009" i="56"/>
  <c r="AS2898" i="56"/>
  <c r="AS2899" i="56"/>
  <c r="AS2900" i="56"/>
  <c r="AS2901" i="56"/>
  <c r="AS1538" i="56"/>
  <c r="AS1539" i="56"/>
  <c r="AS1540" i="56"/>
  <c r="AS1541" i="56"/>
  <c r="AS228" i="56"/>
  <c r="AS229" i="56"/>
  <c r="AS230" i="56"/>
  <c r="AS231" i="56"/>
  <c r="AS753" i="56"/>
  <c r="AS268" i="56"/>
  <c r="AS1010" i="56"/>
  <c r="AS1011" i="56"/>
  <c r="AS1654" i="56"/>
  <c r="AS1655" i="56"/>
  <c r="AS1656" i="56"/>
  <c r="AS1657" i="56"/>
  <c r="AS47" i="56"/>
  <c r="AS48" i="56"/>
  <c r="AS1746" i="56"/>
  <c r="AS49" i="56"/>
  <c r="AS1420" i="56"/>
  <c r="AS1421" i="56"/>
  <c r="AS1422" i="56"/>
  <c r="AS1423" i="56"/>
  <c r="AS1424" i="56"/>
  <c r="AS1425" i="56"/>
  <c r="AS1426" i="56"/>
  <c r="AS887" i="56"/>
  <c r="AS888" i="56"/>
  <c r="AS1129" i="56"/>
  <c r="AS1130" i="56"/>
  <c r="AS695" i="56"/>
  <c r="AS1727" i="56"/>
  <c r="AS1427" i="56"/>
  <c r="AS1428" i="56"/>
  <c r="AS1429" i="56"/>
  <c r="AS1430" i="56"/>
  <c r="AS1431" i="56"/>
  <c r="AS1432" i="56"/>
  <c r="AS1433" i="56"/>
  <c r="AS1434" i="56"/>
  <c r="AS889" i="56"/>
  <c r="AS890" i="56"/>
  <c r="AS891" i="56"/>
  <c r="AS892" i="56"/>
  <c r="AS1435" i="56"/>
  <c r="AS1436" i="56"/>
  <c r="AS1437" i="56"/>
  <c r="AS2902" i="56"/>
  <c r="AS462" i="56"/>
  <c r="AS1747" i="56"/>
  <c r="AS1438" i="56"/>
  <c r="AS1439" i="56"/>
  <c r="AS1440" i="56"/>
  <c r="AS1441" i="56"/>
  <c r="AS1442" i="56"/>
  <c r="AS1443" i="56"/>
  <c r="AS1444" i="56"/>
  <c r="AS1445" i="56"/>
  <c r="AS1446" i="56"/>
  <c r="AS1447" i="56"/>
  <c r="AS1448" i="56"/>
  <c r="AS1449" i="56"/>
  <c r="AS1131" i="56"/>
  <c r="AS1012" i="56"/>
  <c r="AS1132" i="56"/>
  <c r="AS1133" i="56"/>
  <c r="AS1134" i="56"/>
  <c r="AS1748" i="56"/>
  <c r="AS360" i="56"/>
  <c r="AS1749" i="56"/>
  <c r="AS1750" i="56"/>
  <c r="AS1450" i="56"/>
  <c r="AS1658" i="56"/>
  <c r="AS361" i="56"/>
  <c r="AS1728" i="56"/>
  <c r="AS1135" i="56"/>
  <c r="AS1136" i="56"/>
  <c r="AS1137" i="56"/>
  <c r="AS1751" i="56"/>
  <c r="AS50" i="56"/>
  <c r="AS1451" i="56"/>
  <c r="AS1452" i="56"/>
  <c r="AS1542" i="56"/>
  <c r="AS2903" i="56"/>
  <c r="AS1752" i="56"/>
  <c r="AS1138" i="56"/>
  <c r="AS51" i="56"/>
  <c r="AS52" i="56"/>
  <c r="AS1453" i="56"/>
  <c r="AS1454" i="56"/>
  <c r="AS1455" i="56"/>
  <c r="AS156" i="56"/>
  <c r="AS1139" i="56"/>
  <c r="AS1753" i="56"/>
  <c r="AS893" i="56"/>
  <c r="AS1754" i="56"/>
  <c r="AS53" i="56"/>
  <c r="AS1659" i="56"/>
  <c r="AS1660" i="56"/>
  <c r="AS1140" i="56"/>
  <c r="AS463" i="56"/>
  <c r="AS1013" i="56"/>
  <c r="AS362" i="56"/>
  <c r="AS1755" i="56"/>
  <c r="AS295" i="56"/>
  <c r="AS1661" i="56"/>
  <c r="AS1756" i="56"/>
  <c r="AS1729" i="56"/>
  <c r="AS54" i="56"/>
  <c r="AS55" i="56"/>
  <c r="AS56" i="56"/>
  <c r="AS57" i="56"/>
  <c r="AS58" i="56"/>
  <c r="AS2904" i="56"/>
  <c r="AS2905" i="56"/>
  <c r="AS1757" i="56"/>
  <c r="AS157" i="56"/>
  <c r="AS1014" i="56"/>
  <c r="AS1015" i="56"/>
  <c r="AS1543" i="56"/>
  <c r="AS363" i="56"/>
  <c r="AS364" i="56"/>
  <c r="AS1662" i="56"/>
  <c r="AS1663" i="56"/>
  <c r="AS1456" i="56"/>
  <c r="AS1457" i="56"/>
  <c r="AS837" i="56"/>
  <c r="AS1458" i="56"/>
  <c r="AS1459" i="56"/>
  <c r="AS1460" i="56"/>
  <c r="AS1461" i="56"/>
  <c r="AS1462" i="56"/>
  <c r="AS1463" i="56"/>
  <c r="AS1464" i="56"/>
  <c r="AS1465" i="56"/>
  <c r="AS1466" i="56"/>
  <c r="AS1467" i="56"/>
  <c r="AS1468" i="56"/>
  <c r="AS1469" i="56"/>
  <c r="AS1470" i="56"/>
  <c r="AS1471" i="56"/>
  <c r="AS1472" i="56"/>
  <c r="AS1473" i="56"/>
  <c r="AS1474" i="56"/>
  <c r="AS838" i="56"/>
  <c r="AS59" i="56"/>
  <c r="AS60" i="56"/>
  <c r="AS61" i="56"/>
  <c r="AS62" i="56"/>
  <c r="AS1016" i="56"/>
  <c r="AS894" i="56"/>
  <c r="AS895" i="56"/>
  <c r="AS896" i="56"/>
  <c r="AS897" i="56"/>
  <c r="AS898" i="56"/>
  <c r="AS1730" i="56"/>
  <c r="AS1731" i="56"/>
  <c r="AS1141" i="56"/>
  <c r="AS1142" i="56"/>
  <c r="AS1143" i="56"/>
  <c r="AS839" i="56"/>
  <c r="AS1758" i="56"/>
  <c r="AS1759" i="56"/>
  <c r="AS696" i="56"/>
  <c r="AS1475" i="56"/>
  <c r="AS1476" i="56"/>
  <c r="AS1477" i="56"/>
  <c r="AS1478" i="56"/>
  <c r="AS1479" i="56"/>
  <c r="AS632" i="56"/>
  <c r="AS899" i="56"/>
  <c r="AS900" i="56"/>
  <c r="AS901" i="56"/>
  <c r="AS902" i="56"/>
  <c r="AS1144" i="56"/>
  <c r="AS1145" i="56"/>
  <c r="AS1146" i="56"/>
  <c r="AS1147" i="56"/>
  <c r="AS1148" i="56"/>
  <c r="AS1149" i="56"/>
  <c r="AS754" i="56"/>
  <c r="AS755" i="56"/>
  <c r="AS756" i="56"/>
  <c r="AS757" i="56"/>
  <c r="AS758" i="56"/>
  <c r="AS1150" i="56"/>
  <c r="AS1151" i="56"/>
  <c r="AS1152" i="56"/>
  <c r="AS1664" i="56"/>
  <c r="AS1760" i="56"/>
  <c r="AS1761" i="56"/>
  <c r="AS1762" i="56"/>
  <c r="AS1763" i="56"/>
  <c r="AS840" i="56"/>
  <c r="AS1017" i="56"/>
  <c r="AS1764" i="56"/>
  <c r="AS903" i="56"/>
  <c r="AS904" i="56"/>
  <c r="AS905" i="56"/>
  <c r="AS1765" i="56"/>
  <c r="AS63" i="56"/>
  <c r="AS518" i="56"/>
  <c r="AS1766" i="56"/>
  <c r="AS841" i="56"/>
  <c r="AS1153" i="56"/>
  <c r="AS1154" i="56"/>
  <c r="AS1767" i="56"/>
  <c r="AS1768" i="56"/>
  <c r="AS269" i="56"/>
  <c r="AS232" i="56"/>
  <c r="AS233" i="56"/>
  <c r="AS1769" i="56"/>
  <c r="AS1770" i="56"/>
  <c r="AS633" i="56"/>
  <c r="AS158" i="56"/>
  <c r="AS1018" i="56"/>
  <c r="AS1771" i="56"/>
  <c r="AS1772" i="56"/>
  <c r="AS1773" i="56"/>
  <c r="AS1774" i="56"/>
  <c r="AS1775" i="56"/>
  <c r="AS1776" i="56"/>
  <c r="AS1777" i="56"/>
  <c r="AS1778" i="56"/>
  <c r="AS1779" i="56"/>
  <c r="AS1780" i="56"/>
  <c r="AS519" i="56"/>
  <c r="AS520" i="56"/>
  <c r="AS521" i="56"/>
  <c r="AS522" i="56"/>
  <c r="AS523" i="56"/>
  <c r="AS64" i="56"/>
  <c r="AS65" i="56"/>
  <c r="AS2906" i="56"/>
  <c r="AS1019" i="56"/>
  <c r="AS1020" i="56"/>
  <c r="AS486" i="56"/>
  <c r="AS842" i="56"/>
  <c r="AS843" i="56"/>
  <c r="AS844" i="56"/>
  <c r="AS845" i="56"/>
  <c r="AS906" i="56"/>
  <c r="AS1155" i="56"/>
  <c r="AS365" i="56"/>
  <c r="AS366" i="56"/>
  <c r="AS1781" i="56"/>
  <c r="AS1782" i="56"/>
  <c r="AS1783" i="56"/>
  <c r="AS1784" i="56"/>
  <c r="AS1785" i="56"/>
  <c r="AS1786" i="56"/>
  <c r="AS1787" i="56"/>
  <c r="AS1788" i="56"/>
  <c r="AS270" i="56"/>
  <c r="AS846" i="56"/>
  <c r="AS907" i="56"/>
  <c r="AS908" i="56"/>
  <c r="AS1789" i="56"/>
  <c r="AS487" i="56"/>
  <c r="AS296" i="56"/>
  <c r="AS1156" i="56"/>
  <c r="AS1157" i="56"/>
  <c r="AS1158" i="56"/>
  <c r="AS1790" i="56"/>
  <c r="AS1791" i="56"/>
  <c r="AS1792" i="56"/>
  <c r="AS1793" i="56"/>
  <c r="AS909" i="56"/>
  <c r="AS1794" i="56"/>
  <c r="AS1795" i="56"/>
  <c r="AS1796" i="56"/>
  <c r="AS1797" i="56"/>
  <c r="AS1798" i="56"/>
  <c r="AS1799" i="56"/>
  <c r="AS1800" i="56"/>
  <c r="AS1801" i="56"/>
  <c r="AS1802" i="56"/>
  <c r="AS1803" i="56"/>
  <c r="AS1804" i="56"/>
  <c r="AS1805" i="56"/>
  <c r="AS1806" i="56"/>
  <c r="AS1807" i="56"/>
  <c r="AS1808" i="56"/>
  <c r="AS1809" i="56"/>
  <c r="AS1810" i="56"/>
  <c r="AS524" i="56"/>
  <c r="AS525" i="56"/>
  <c r="AS1811" i="56"/>
  <c r="AS910" i="56"/>
  <c r="AS1812" i="56"/>
  <c r="AS1813" i="56"/>
  <c r="AS1814" i="56"/>
  <c r="AS1815" i="56"/>
  <c r="AS1816" i="56"/>
  <c r="AS1817" i="56"/>
  <c r="AS1818" i="56"/>
  <c r="AS1819" i="56"/>
  <c r="AS1820" i="56"/>
  <c r="AS1821" i="56"/>
  <c r="AS1822" i="56"/>
  <c r="AS1823" i="56"/>
  <c r="AS1159" i="56"/>
  <c r="AS1160" i="56"/>
  <c r="AS1161" i="56"/>
  <c r="AS1162" i="56"/>
  <c r="AS1163" i="56"/>
  <c r="AS1164" i="56"/>
  <c r="AS1824" i="56"/>
  <c r="AS526" i="56"/>
  <c r="AS159" i="56"/>
  <c r="AS1825" i="56"/>
  <c r="AS1826" i="56"/>
  <c r="AS1827" i="56"/>
  <c r="AS1828" i="56"/>
  <c r="AS1829" i="56"/>
  <c r="AS1830" i="56"/>
  <c r="AS1831" i="56"/>
  <c r="AS1832" i="56"/>
  <c r="AS1833" i="56"/>
  <c r="AS1834" i="56"/>
  <c r="AS1835" i="56"/>
  <c r="AS1836" i="56"/>
  <c r="AS1837" i="56"/>
  <c r="AS1838" i="56"/>
  <c r="AS1839" i="56"/>
  <c r="AS1840" i="56"/>
  <c r="AS1841" i="56"/>
  <c r="AS1842" i="56"/>
  <c r="AS1843" i="56"/>
  <c r="AS1844" i="56"/>
  <c r="AS1845" i="56"/>
  <c r="AS1846" i="56"/>
  <c r="AS1847" i="56"/>
  <c r="AS1848" i="56"/>
  <c r="AS1849" i="56"/>
  <c r="AS1850" i="56"/>
  <c r="AS1851" i="56"/>
  <c r="AS1852" i="56"/>
  <c r="AS1853" i="56"/>
  <c r="AS1854" i="56"/>
  <c r="AS1855" i="56"/>
  <c r="AS1856" i="56"/>
  <c r="AS1857" i="56"/>
  <c r="AS1858" i="56"/>
  <c r="AS1859" i="56"/>
  <c r="AS1860" i="56"/>
  <c r="AS1861" i="56"/>
  <c r="AS1862" i="56"/>
  <c r="AS1863" i="56"/>
  <c r="AS1864" i="56"/>
  <c r="AS1865" i="56"/>
  <c r="AS1866" i="56"/>
  <c r="AS1867" i="56"/>
  <c r="AS1868" i="56"/>
  <c r="AS1869" i="56"/>
  <c r="AS1870" i="56"/>
  <c r="AS1871" i="56"/>
  <c r="AS1872" i="56"/>
  <c r="AS1873" i="56"/>
  <c r="AS1874" i="56"/>
  <c r="AS1875" i="56"/>
  <c r="AS1876" i="56"/>
  <c r="AS1877" i="56"/>
  <c r="AS1165" i="56"/>
  <c r="AS1544" i="56"/>
  <c r="AS1021" i="56"/>
  <c r="AS367" i="56"/>
  <c r="AS1878" i="56"/>
  <c r="AS1879" i="56"/>
  <c r="AS1880" i="56"/>
  <c r="AS1881" i="56"/>
  <c r="AS1882" i="56"/>
  <c r="AS527" i="56"/>
  <c r="AS528" i="56"/>
  <c r="AS1883" i="56"/>
  <c r="AS1884" i="56"/>
  <c r="AS1885" i="56"/>
  <c r="AS1886" i="56"/>
  <c r="AS1887" i="56"/>
  <c r="AS1888" i="56"/>
  <c r="AS1889" i="56"/>
  <c r="AS464" i="56"/>
  <c r="AS66" i="56"/>
  <c r="AS488" i="56"/>
  <c r="AS529" i="56"/>
  <c r="AS297" i="56"/>
  <c r="AS298" i="56"/>
  <c r="AS911" i="56"/>
  <c r="AS912" i="56"/>
  <c r="AS913" i="56"/>
  <c r="AS421" i="56"/>
  <c r="AS1890" i="56"/>
  <c r="AS1891" i="56"/>
  <c r="AS1892" i="56"/>
  <c r="AS1893" i="56"/>
  <c r="AS1894" i="56"/>
  <c r="AS1895" i="56"/>
  <c r="AS67" i="56"/>
  <c r="AS530" i="56"/>
  <c r="AS1896" i="56"/>
  <c r="AS1897" i="56"/>
  <c r="AS1898" i="56"/>
  <c r="AS1899" i="56"/>
  <c r="AS1900" i="56"/>
  <c r="AS1665" i="56"/>
  <c r="AS1901" i="56"/>
  <c r="AS1902" i="56"/>
  <c r="AS1903" i="56"/>
  <c r="AS1904" i="56"/>
  <c r="AS1905" i="56"/>
  <c r="AS1906" i="56"/>
  <c r="AS1907" i="56"/>
  <c r="AS1908" i="56"/>
  <c r="AS1909" i="56"/>
  <c r="AS1910" i="56"/>
  <c r="AS1911" i="56"/>
  <c r="AS1912" i="56"/>
  <c r="AS1913" i="56"/>
  <c r="AS1914" i="56"/>
  <c r="AS1915" i="56"/>
  <c r="AS1916" i="56"/>
  <c r="AS1917" i="56"/>
  <c r="AS1918" i="56"/>
  <c r="AS1919" i="56"/>
  <c r="AS1920" i="56"/>
  <c r="AS1921" i="56"/>
  <c r="AS1922" i="56"/>
  <c r="AS1923" i="56"/>
  <c r="AS1924" i="56"/>
  <c r="AS1925" i="56"/>
  <c r="AS1926" i="56"/>
  <c r="AS1927" i="56"/>
  <c r="AS1928" i="56"/>
  <c r="AS1929" i="56"/>
  <c r="AS1930" i="56"/>
  <c r="AS1931" i="56"/>
  <c r="AS1932" i="56"/>
  <c r="AS1933" i="56"/>
  <c r="AS1934" i="56"/>
  <c r="AS1935" i="56"/>
  <c r="AS1936" i="56"/>
  <c r="AS1937" i="56"/>
  <c r="AS1938" i="56"/>
  <c r="AS1939" i="56"/>
  <c r="AS1940" i="56"/>
  <c r="AS1941" i="56"/>
  <c r="AS1942" i="56"/>
  <c r="AS1943" i="56"/>
  <c r="AS1944" i="56"/>
  <c r="AS1945" i="56"/>
  <c r="AS1946" i="56"/>
  <c r="AS1947" i="56"/>
  <c r="AS1948" i="56"/>
  <c r="AS1949" i="56"/>
  <c r="AS1950" i="56"/>
  <c r="AS1951" i="56"/>
  <c r="AS1952" i="56"/>
  <c r="AS1953" i="56"/>
  <c r="AS1954" i="56"/>
  <c r="AS1955" i="56"/>
  <c r="AS1956" i="56"/>
  <c r="AS1957" i="56"/>
  <c r="AS1958" i="56"/>
  <c r="AS1959" i="56"/>
  <c r="AS1960" i="56"/>
  <c r="AS1961" i="56"/>
  <c r="AS1962" i="56"/>
  <c r="AS1963" i="56"/>
  <c r="AS1964" i="56"/>
  <c r="AS1965" i="56"/>
  <c r="AS1966" i="56"/>
  <c r="AS1967" i="56"/>
  <c r="AS1968" i="56"/>
  <c r="AS1969" i="56"/>
  <c r="AS1970" i="56"/>
  <c r="AS1971" i="56"/>
  <c r="AS1972" i="56"/>
  <c r="AS1973" i="56"/>
  <c r="AS1974" i="56"/>
  <c r="AS1975" i="56"/>
  <c r="AS1976" i="56"/>
  <c r="AS1977" i="56"/>
  <c r="AS847" i="56"/>
  <c r="AS766" i="56"/>
  <c r="AS1978" i="56"/>
  <c r="AS1979" i="56"/>
  <c r="AS1980" i="56"/>
  <c r="AS1981" i="56"/>
  <c r="AS1982" i="56"/>
  <c r="AS1983" i="56"/>
  <c r="AS1984" i="56"/>
  <c r="AS1985" i="56"/>
  <c r="AS1986" i="56"/>
  <c r="AS1987" i="56"/>
  <c r="AS1988" i="56"/>
  <c r="AS1989" i="56"/>
  <c r="AS234" i="56"/>
  <c r="AS465" i="56"/>
  <c r="AS531" i="56"/>
  <c r="AS68" i="56"/>
  <c r="AS69" i="56"/>
  <c r="AS70" i="56"/>
  <c r="AS71" i="56"/>
  <c r="AS235" i="56"/>
  <c r="AS1990" i="56"/>
  <c r="AS1991" i="56"/>
  <c r="AS1992" i="56"/>
  <c r="AS1993" i="56"/>
  <c r="AS1994" i="56"/>
  <c r="AS1995" i="56"/>
  <c r="AS767" i="56"/>
  <c r="AS768" i="56"/>
  <c r="AS1545" i="56"/>
  <c r="AS1546" i="56"/>
  <c r="AS958" i="56"/>
  <c r="AS959" i="56"/>
  <c r="AS72" i="56"/>
  <c r="AS73" i="56"/>
  <c r="AS74" i="56"/>
  <c r="AS75" i="56"/>
  <c r="AS76" i="56"/>
  <c r="AS77" i="56"/>
  <c r="AS966" i="56"/>
  <c r="AS914" i="56"/>
  <c r="AS915" i="56"/>
  <c r="AS299" i="56"/>
  <c r="AS2907" i="56"/>
  <c r="AS422" i="56"/>
  <c r="AS532" i="56"/>
  <c r="AS533" i="56"/>
  <c r="AS534" i="56"/>
  <c r="AS535" i="56"/>
  <c r="AS848" i="56"/>
  <c r="AS849" i="56"/>
  <c r="AS850" i="56"/>
  <c r="AS851" i="56"/>
  <c r="AS852" i="56"/>
  <c r="AS853" i="56"/>
  <c r="AS854" i="56"/>
  <c r="AS855" i="56"/>
  <c r="AS769" i="56"/>
  <c r="AS770" i="56"/>
  <c r="AS771" i="56"/>
  <c r="AS772" i="56"/>
  <c r="AS773" i="56"/>
  <c r="AS774" i="56"/>
  <c r="AS775" i="56"/>
  <c r="AS776" i="56"/>
  <c r="AS777" i="56"/>
  <c r="AS778" i="56"/>
  <c r="AS779" i="56"/>
  <c r="AS780" i="56"/>
  <c r="AS781" i="56"/>
  <c r="AS782" i="56"/>
  <c r="AS783" i="56"/>
  <c r="AS784" i="56"/>
  <c r="AS785" i="56"/>
  <c r="AS786" i="56"/>
  <c r="AS787" i="56"/>
  <c r="AS788" i="56"/>
  <c r="AS789" i="56"/>
  <c r="AS790" i="56"/>
  <c r="AS791" i="56"/>
  <c r="AS792" i="56"/>
  <c r="AS160" i="56"/>
  <c r="AS916" i="56"/>
  <c r="AS917" i="56"/>
  <c r="AS918" i="56"/>
  <c r="AS1547" i="56"/>
  <c r="AS368" i="56"/>
  <c r="AS369" i="56"/>
  <c r="AS1996" i="56"/>
  <c r="AS1997" i="56"/>
  <c r="AS1998" i="56"/>
  <c r="AS1999" i="56"/>
  <c r="AS2000" i="56"/>
  <c r="AS2001" i="56"/>
  <c r="AS2002" i="56"/>
  <c r="AS2003" i="56"/>
  <c r="AS2004" i="56"/>
  <c r="AS2005" i="56"/>
  <c r="AS2006" i="56"/>
  <c r="AS2007" i="56"/>
  <c r="AS536" i="56"/>
  <c r="AS78" i="56"/>
  <c r="AS1166" i="56"/>
  <c r="AS300" i="56"/>
  <c r="AS1167" i="56"/>
  <c r="AS1168" i="56"/>
  <c r="AS1169" i="56"/>
  <c r="AS370" i="56"/>
  <c r="AS371" i="56"/>
  <c r="AS2008" i="56"/>
  <c r="AS2009" i="56"/>
  <c r="AS2010" i="56"/>
  <c r="AS2011" i="56"/>
  <c r="AS2012" i="56"/>
  <c r="AS2013" i="56"/>
  <c r="AS2014" i="56"/>
  <c r="AS2015" i="56"/>
  <c r="AS2016" i="56"/>
  <c r="AS2017" i="56"/>
  <c r="AS2018" i="56"/>
  <c r="AS2019" i="56"/>
  <c r="AS466" i="56"/>
  <c r="AS423" i="56"/>
  <c r="AS79" i="56"/>
  <c r="AS80" i="56"/>
  <c r="AS81" i="56"/>
  <c r="AS2020" i="56"/>
  <c r="AS161" i="56"/>
  <c r="AS162" i="56"/>
  <c r="AS1666" i="56"/>
  <c r="AS1667" i="56"/>
  <c r="AS1170" i="56"/>
  <c r="AS1171" i="56"/>
  <c r="AS1172" i="56"/>
  <c r="AS1548" i="56"/>
  <c r="AS372" i="56"/>
  <c r="AS373" i="56"/>
  <c r="AS374" i="56"/>
  <c r="AS697" i="56"/>
  <c r="AS1668" i="56"/>
  <c r="AS2021" i="56"/>
  <c r="AS2022" i="56"/>
  <c r="AS2023" i="56"/>
  <c r="AS2024" i="56"/>
  <c r="AS2025" i="56"/>
  <c r="AS2026" i="56"/>
  <c r="AS2027" i="56"/>
  <c r="AS2028" i="56"/>
  <c r="AS2029" i="56"/>
  <c r="AS82" i="56"/>
  <c r="AS424" i="56"/>
  <c r="AS2030" i="56"/>
  <c r="AS2031" i="56"/>
  <c r="AS1669" i="56"/>
  <c r="AS1670" i="56"/>
  <c r="AS1671" i="56"/>
  <c r="AS2032" i="56"/>
  <c r="AS2033" i="56"/>
  <c r="AS2034" i="56"/>
  <c r="AS2035" i="56"/>
  <c r="AS2036" i="56"/>
  <c r="AS2037" i="56"/>
  <c r="AS2038" i="56"/>
  <c r="AS2039" i="56"/>
  <c r="AS2040" i="56"/>
  <c r="AS2041" i="56"/>
  <c r="AS2042" i="56"/>
  <c r="AS2043" i="56"/>
  <c r="AS2044" i="56"/>
  <c r="AS2045" i="56"/>
  <c r="AS2046" i="56"/>
  <c r="AS2047" i="56"/>
  <c r="AS2048" i="56"/>
  <c r="AS2049" i="56"/>
  <c r="AS2050" i="56"/>
  <c r="AS2051" i="56"/>
  <c r="AS2052" i="56"/>
  <c r="AS2053" i="56"/>
  <c r="AS2054" i="56"/>
  <c r="AS2055" i="56"/>
  <c r="AS2056" i="56"/>
  <c r="AS2057" i="56"/>
  <c r="AS2058" i="56"/>
  <c r="AS2059" i="56"/>
  <c r="AS2060" i="56"/>
  <c r="AS2061" i="56"/>
  <c r="AS2062" i="56"/>
  <c r="AS2063" i="56"/>
  <c r="AS2064" i="56"/>
  <c r="AS2065" i="56"/>
  <c r="AS2066" i="56"/>
  <c r="AS2067" i="56"/>
  <c r="AS2068" i="56"/>
  <c r="AS2069" i="56"/>
  <c r="AS2070" i="56"/>
  <c r="AS2071" i="56"/>
  <c r="AS2072" i="56"/>
  <c r="AS2073" i="56"/>
  <c r="AS2074" i="56"/>
  <c r="AS2075" i="56"/>
  <c r="AS2076" i="56"/>
  <c r="AS2077" i="56"/>
  <c r="AS2078" i="56"/>
  <c r="AS2079" i="56"/>
  <c r="AS2080" i="56"/>
  <c r="AS2081" i="56"/>
  <c r="AS2082" i="56"/>
  <c r="AS2083" i="56"/>
  <c r="AS2084" i="56"/>
  <c r="AS2085" i="56"/>
  <c r="AS2086" i="56"/>
  <c r="AS2087" i="56"/>
  <c r="AS2088" i="56"/>
  <c r="AS2089" i="56"/>
  <c r="AS2090" i="56"/>
  <c r="AS2091" i="56"/>
  <c r="AS2092" i="56"/>
  <c r="AS2093" i="56"/>
  <c r="AS2094" i="56"/>
  <c r="AS2095" i="56"/>
  <c r="AS2096" i="56"/>
  <c r="AS2097" i="56"/>
  <c r="AS2098" i="56"/>
  <c r="AS2099" i="56"/>
  <c r="AS2100" i="56"/>
  <c r="AS2101" i="56"/>
  <c r="AS425" i="56"/>
  <c r="AS537" i="56"/>
  <c r="AS163" i="56"/>
  <c r="AS919" i="56"/>
  <c r="AS920" i="56"/>
  <c r="AS921" i="56"/>
  <c r="AS922" i="56"/>
  <c r="AS1549" i="56"/>
  <c r="AS375" i="56"/>
  <c r="AS2102" i="56"/>
  <c r="AS2103" i="56"/>
  <c r="AS2104" i="56"/>
  <c r="AS2105" i="56"/>
  <c r="AS2106" i="56"/>
  <c r="AS2107" i="56"/>
  <c r="AS2108" i="56"/>
  <c r="AS2109" i="56"/>
  <c r="AS2110" i="56"/>
  <c r="AS2111" i="56"/>
  <c r="AS164" i="56"/>
  <c r="AS923" i="56"/>
  <c r="AS924" i="56"/>
  <c r="AS1173" i="56"/>
  <c r="AS1174" i="56"/>
  <c r="AS1175" i="56"/>
  <c r="AS1176" i="56"/>
  <c r="AS1177" i="56"/>
  <c r="AS1178" i="56"/>
  <c r="AS1179" i="56"/>
  <c r="AS1180" i="56"/>
  <c r="AS1181" i="56"/>
  <c r="AS1182" i="56"/>
  <c r="AS1183" i="56"/>
  <c r="AS1184" i="56"/>
  <c r="AS1185" i="56"/>
  <c r="AS1186" i="56"/>
  <c r="AS1187" i="56"/>
  <c r="AS1188" i="56"/>
  <c r="AS1189" i="56"/>
  <c r="AS1190" i="56"/>
  <c r="AS1191" i="56"/>
  <c r="AS1192" i="56"/>
  <c r="AS1193" i="56"/>
  <c r="AS1194" i="56"/>
  <c r="AS1195" i="56"/>
  <c r="AS1196" i="56"/>
  <c r="AS1197" i="56"/>
  <c r="AS2112" i="56"/>
  <c r="AS2113" i="56"/>
  <c r="AS2114" i="56"/>
  <c r="AS2115" i="56"/>
  <c r="AS2116" i="56"/>
  <c r="AS2117" i="56"/>
  <c r="AS2118" i="56"/>
  <c r="AS2119" i="56"/>
  <c r="AS2120" i="56"/>
  <c r="AS2121" i="56"/>
  <c r="AS426" i="56"/>
  <c r="AS427" i="56"/>
  <c r="AS236" i="56"/>
  <c r="AS538" i="56"/>
  <c r="AS539" i="56"/>
  <c r="AS2122" i="56"/>
  <c r="AS2123" i="56"/>
  <c r="AS2124" i="56"/>
  <c r="AS960" i="56"/>
  <c r="AS759" i="56"/>
  <c r="AS925" i="56"/>
  <c r="AS926" i="56"/>
  <c r="AS271" i="56"/>
  <c r="AS1198" i="56"/>
  <c r="AS1199" i="56"/>
  <c r="AS1200" i="56"/>
  <c r="AS1201" i="56"/>
  <c r="AS1202" i="56"/>
  <c r="AS1203" i="56"/>
  <c r="AS1204" i="56"/>
  <c r="AS1205" i="56"/>
  <c r="AS1206" i="56"/>
  <c r="AS1207" i="56"/>
  <c r="AS1208" i="56"/>
  <c r="AS1209" i="56"/>
  <c r="AS1210" i="56"/>
  <c r="AS1211" i="56"/>
  <c r="AS1212" i="56"/>
  <c r="AS1213" i="56"/>
  <c r="AS1214" i="56"/>
  <c r="AS2125" i="56"/>
  <c r="AS2126" i="56"/>
  <c r="AS2127" i="56"/>
  <c r="AS2128" i="56"/>
  <c r="AS2129" i="56"/>
  <c r="AS2130" i="56"/>
  <c r="AS2131" i="56"/>
  <c r="AS2132" i="56"/>
  <c r="AS83" i="56"/>
  <c r="AS540" i="56"/>
  <c r="AS541" i="56"/>
  <c r="AS542" i="56"/>
  <c r="AS84" i="56"/>
  <c r="AS1215" i="56"/>
  <c r="AS1216" i="56"/>
  <c r="AS2133" i="56"/>
  <c r="AS2134" i="56"/>
  <c r="AS301" i="56"/>
  <c r="AS927" i="56"/>
  <c r="AS928" i="56"/>
  <c r="AS1217" i="56"/>
  <c r="AS1218" i="56"/>
  <c r="AS1219" i="56"/>
  <c r="AS1220" i="56"/>
  <c r="AS1221" i="56"/>
  <c r="AS1222" i="56"/>
  <c r="AS1550" i="56"/>
  <c r="AS1551" i="56"/>
  <c r="AS376" i="56"/>
  <c r="AS377" i="56"/>
  <c r="AS2135" i="56"/>
  <c r="AS2136" i="56"/>
  <c r="AS2137" i="56"/>
  <c r="AS2138" i="56"/>
  <c r="AS2139" i="56"/>
  <c r="AS2140" i="56"/>
  <c r="AS2141" i="56"/>
  <c r="AS2142" i="56"/>
  <c r="AS2143" i="56"/>
  <c r="AS2144" i="56"/>
  <c r="AS2145" i="56"/>
  <c r="AS2146" i="56"/>
  <c r="AS2147" i="56"/>
  <c r="AS2148" i="56"/>
  <c r="AS2149" i="56"/>
  <c r="AS2150" i="56"/>
  <c r="AS2151" i="56"/>
  <c r="AS2152" i="56"/>
  <c r="AS2153" i="56"/>
  <c r="AS2154" i="56"/>
  <c r="AS2155" i="56"/>
  <c r="AS2156" i="56"/>
  <c r="AS2157" i="56"/>
  <c r="AS2158" i="56"/>
  <c r="AS2159" i="56"/>
  <c r="AS2160" i="56"/>
  <c r="AS2161" i="56"/>
  <c r="AS2162" i="56"/>
  <c r="AS2163" i="56"/>
  <c r="AS2164" i="56"/>
  <c r="AS2165" i="56"/>
  <c r="AS2166" i="56"/>
  <c r="AS2167" i="56"/>
  <c r="AS2168" i="56"/>
  <c r="AS2169" i="56"/>
  <c r="AS2170" i="56"/>
  <c r="AS2171" i="56"/>
  <c r="AS2172" i="56"/>
  <c r="AS2173" i="56"/>
  <c r="AS2174" i="56"/>
  <c r="AS2175" i="56"/>
  <c r="AS2176" i="56"/>
  <c r="AS2177" i="56"/>
  <c r="AS2178" i="56"/>
  <c r="AS2179" i="56"/>
  <c r="AS2180" i="56"/>
  <c r="AS2181" i="56"/>
  <c r="AS2182" i="56"/>
  <c r="AS2183" i="56"/>
  <c r="AS2184" i="56"/>
  <c r="AS2185" i="56"/>
  <c r="AS2186" i="56"/>
  <c r="AS2187" i="56"/>
  <c r="AS2188" i="56"/>
  <c r="AS2189" i="56"/>
  <c r="AS2190" i="56"/>
  <c r="AS2191" i="56"/>
  <c r="AS2192" i="56"/>
  <c r="AS2193" i="56"/>
  <c r="AS85" i="56"/>
  <c r="AS2194" i="56"/>
  <c r="AS2195" i="56"/>
  <c r="AS428" i="56"/>
  <c r="AS2196" i="56"/>
  <c r="AS2197" i="56"/>
  <c r="AS2198" i="56"/>
  <c r="AS543" i="56"/>
  <c r="AS1480" i="56"/>
  <c r="AS1481" i="56"/>
  <c r="AS1482" i="56"/>
  <c r="AS1223" i="56"/>
  <c r="AS760" i="56"/>
  <c r="AS165" i="56"/>
  <c r="AS929" i="56"/>
  <c r="AS930" i="56"/>
  <c r="AS302" i="56"/>
  <c r="AS1224" i="56"/>
  <c r="AS1225" i="56"/>
  <c r="AS1552" i="56"/>
  <c r="AS1226" i="56"/>
  <c r="AS1227" i="56"/>
  <c r="AS2199" i="56"/>
  <c r="AS2200" i="56"/>
  <c r="AS2201" i="56"/>
  <c r="AS2202" i="56"/>
  <c r="AS2203" i="56"/>
  <c r="AS2204" i="56"/>
  <c r="AS2205" i="56"/>
  <c r="AS2206" i="56"/>
  <c r="AS2207" i="56"/>
  <c r="AS2208" i="56"/>
  <c r="AS2209" i="56"/>
  <c r="AS544" i="56"/>
  <c r="AS545" i="56"/>
  <c r="AS429" i="56"/>
  <c r="AS856" i="56"/>
  <c r="AS931" i="56"/>
  <c r="AS166" i="56"/>
  <c r="AS1672" i="56"/>
  <c r="AS1673" i="56"/>
  <c r="AS1674" i="56"/>
  <c r="AS1675" i="56"/>
  <c r="AS1022" i="56"/>
  <c r="AS1023" i="56"/>
  <c r="AS378" i="56"/>
  <c r="AS2210" i="56"/>
  <c r="AS2211" i="56"/>
  <c r="AS2212" i="56"/>
  <c r="AS2213" i="56"/>
  <c r="AS2214" i="56"/>
  <c r="AS2215" i="56"/>
  <c r="AS2216" i="56"/>
  <c r="AS2217" i="56"/>
  <c r="AS2218" i="56"/>
  <c r="AS2219" i="56"/>
  <c r="AS2220" i="56"/>
  <c r="AS2221" i="56"/>
  <c r="AS2222" i="56"/>
  <c r="AS2223" i="56"/>
  <c r="AS2224" i="56"/>
  <c r="AS2225" i="56"/>
  <c r="AS2226" i="56"/>
  <c r="AS2227" i="56"/>
  <c r="AS2228" i="56"/>
  <c r="AS2229" i="56"/>
  <c r="AS2230" i="56"/>
  <c r="AS2231" i="56"/>
  <c r="AS2232" i="56"/>
  <c r="AS2233" i="56"/>
  <c r="AS1732" i="56"/>
  <c r="AS489" i="56"/>
  <c r="AS490" i="56"/>
  <c r="AS607" i="56"/>
  <c r="AS2234" i="56"/>
  <c r="AS2235" i="56"/>
  <c r="AS932" i="56"/>
  <c r="AS933" i="56"/>
  <c r="AS303" i="56"/>
  <c r="AS934" i="56"/>
  <c r="AS935" i="56"/>
  <c r="AS936" i="56"/>
  <c r="AS937" i="56"/>
  <c r="AS938" i="56"/>
  <c r="AS1553" i="56"/>
  <c r="AS379" i="56"/>
  <c r="AS1676" i="56"/>
  <c r="AS430" i="56"/>
  <c r="AS491" i="56"/>
  <c r="AS86" i="56"/>
  <c r="AS2831" i="56"/>
  <c r="AS546" i="56"/>
  <c r="AS547" i="56"/>
  <c r="AS548" i="56"/>
  <c r="AS2832" i="56"/>
  <c r="AS2833" i="56"/>
  <c r="AS2834" i="56"/>
  <c r="AS167" i="56"/>
  <c r="AS1554" i="56"/>
  <c r="AS698" i="56"/>
  <c r="AS699" i="56"/>
  <c r="AS2908" i="56"/>
  <c r="AS2236" i="56"/>
  <c r="AS2237" i="56"/>
  <c r="AS2238" i="56"/>
  <c r="AS2239" i="56"/>
  <c r="AS2240" i="56"/>
  <c r="AS2241" i="56"/>
  <c r="AS2242" i="56"/>
  <c r="AS2243" i="56"/>
  <c r="AS2244" i="56"/>
  <c r="AS2245" i="56"/>
  <c r="AS2246" i="56"/>
  <c r="AS2247" i="56"/>
  <c r="AS2248" i="56"/>
  <c r="AS2249" i="56"/>
  <c r="AS2250" i="56"/>
  <c r="AS87" i="56"/>
  <c r="AS549" i="56"/>
  <c r="AS550" i="56"/>
  <c r="AS237" i="56"/>
  <c r="AS492" i="56"/>
  <c r="AS88" i="56"/>
  <c r="AS89" i="56"/>
  <c r="AS2835" i="56"/>
  <c r="AS304" i="56"/>
  <c r="AS1555" i="56"/>
  <c r="AS1228" i="56"/>
  <c r="AS1229" i="56"/>
  <c r="AS1230" i="56"/>
  <c r="AS1231" i="56"/>
  <c r="AS1232" i="56"/>
  <c r="AS1233" i="56"/>
  <c r="AS1234" i="56"/>
  <c r="AS700" i="56"/>
  <c r="AS2909" i="56"/>
  <c r="AS2910" i="56"/>
  <c r="AS2251" i="56"/>
  <c r="AS2252" i="56"/>
  <c r="AS2253" i="56"/>
  <c r="AS2254" i="56"/>
  <c r="AS2255" i="56"/>
  <c r="AS2256" i="56"/>
  <c r="AS2257" i="56"/>
  <c r="AS2258" i="56"/>
  <c r="AS2259" i="56"/>
  <c r="AS2260" i="56"/>
  <c r="AS2261" i="56"/>
  <c r="AS2262" i="56"/>
  <c r="AS2263" i="56"/>
  <c r="AS2264" i="56"/>
  <c r="AS2265" i="56"/>
  <c r="AS2266" i="56"/>
  <c r="AS2267" i="56"/>
  <c r="AS2268" i="56"/>
  <c r="AS2269" i="56"/>
  <c r="AS2270" i="56"/>
  <c r="AS2271" i="56"/>
  <c r="AS2272" i="56"/>
  <c r="AS2273" i="56"/>
  <c r="AS2274" i="56"/>
  <c r="AS2275" i="56"/>
  <c r="AS2276" i="56"/>
  <c r="AS2277" i="56"/>
  <c r="AS2278" i="56"/>
  <c r="AS2279" i="56"/>
  <c r="AS2280" i="56"/>
  <c r="AS2281" i="56"/>
  <c r="AS2282" i="56"/>
  <c r="AS2283" i="56"/>
  <c r="AS2284" i="56"/>
  <c r="AS2285" i="56"/>
  <c r="AS2286" i="56"/>
  <c r="AS2287" i="56"/>
  <c r="AS2288" i="56"/>
  <c r="AS2289" i="56"/>
  <c r="AS2290" i="56"/>
  <c r="AS2291" i="56"/>
  <c r="AS2292" i="56"/>
  <c r="AS2293" i="56"/>
  <c r="AS2294" i="56"/>
  <c r="AS2295" i="56"/>
  <c r="AS2296" i="56"/>
  <c r="AS2297" i="56"/>
  <c r="AS2298" i="56"/>
  <c r="AS2299" i="56"/>
  <c r="AS2300" i="56"/>
  <c r="AS2301" i="56"/>
  <c r="AS2302" i="56"/>
  <c r="AS2303" i="56"/>
  <c r="AS2304" i="56"/>
  <c r="AS2305" i="56"/>
  <c r="AS2306" i="56"/>
  <c r="AS2307" i="56"/>
  <c r="AS2308" i="56"/>
  <c r="AS2309" i="56"/>
  <c r="AS2310" i="56"/>
  <c r="AS2311" i="56"/>
  <c r="AS2312" i="56"/>
  <c r="AS90" i="56"/>
  <c r="AS91" i="56"/>
  <c r="AS92" i="56"/>
  <c r="AS93" i="56"/>
  <c r="AS94" i="56"/>
  <c r="AS608" i="56"/>
  <c r="AS2836" i="56"/>
  <c r="AS793" i="56"/>
  <c r="AS2313" i="56"/>
  <c r="AS2314" i="56"/>
  <c r="AS2315" i="56"/>
  <c r="AS961" i="56"/>
  <c r="AS168" i="56"/>
  <c r="AS169" i="56"/>
  <c r="AS305" i="56"/>
  <c r="AS306" i="56"/>
  <c r="AS170" i="56"/>
  <c r="AS2316" i="56"/>
  <c r="AS2317" i="56"/>
  <c r="AS2318" i="56"/>
  <c r="AS2319" i="56"/>
  <c r="AS2320" i="56"/>
  <c r="AS95" i="56"/>
  <c r="AS96" i="56"/>
  <c r="AS609" i="56"/>
  <c r="AS2837" i="56"/>
  <c r="AS2838" i="56"/>
  <c r="AS2839" i="56"/>
  <c r="AS272" i="56"/>
  <c r="AS1556" i="56"/>
  <c r="AS1235" i="56"/>
  <c r="AS1236" i="56"/>
  <c r="AS1237" i="56"/>
  <c r="AS1238" i="56"/>
  <c r="AS1239" i="56"/>
  <c r="AS1240" i="56"/>
  <c r="AS1241" i="56"/>
  <c r="AS1242" i="56"/>
  <c r="AS1024" i="56"/>
  <c r="AS1557" i="56"/>
  <c r="AS1677" i="56"/>
  <c r="AS2321" i="56"/>
  <c r="AS2322" i="56"/>
  <c r="AS2323" i="56"/>
  <c r="AS2324" i="56"/>
  <c r="AS2325" i="56"/>
  <c r="AS2326" i="56"/>
  <c r="AS2327" i="56"/>
  <c r="AS2328" i="56"/>
  <c r="AS2329" i="56"/>
  <c r="AS2330" i="56"/>
  <c r="AS2331" i="56"/>
  <c r="AS2332" i="56"/>
  <c r="AS2333" i="56"/>
  <c r="AS2334" i="56"/>
  <c r="AS2335" i="56"/>
  <c r="AS431" i="56"/>
  <c r="AS467" i="56"/>
  <c r="AS1733" i="56"/>
  <c r="AS2840" i="56"/>
  <c r="AS610" i="56"/>
  <c r="AS611" i="56"/>
  <c r="AS794" i="56"/>
  <c r="AS795" i="56"/>
  <c r="AS796" i="56"/>
  <c r="AS797" i="56"/>
  <c r="AS798" i="56"/>
  <c r="AS97" i="56"/>
  <c r="AS2336" i="56"/>
  <c r="AS2337" i="56"/>
  <c r="AS2338" i="56"/>
  <c r="AS2339" i="56"/>
  <c r="AS2340" i="56"/>
  <c r="AS171" i="56"/>
  <c r="AS172" i="56"/>
  <c r="AS1678" i="56"/>
  <c r="AS1679" i="56"/>
  <c r="AS380" i="56"/>
  <c r="AS381" i="56"/>
  <c r="AS701" i="56"/>
  <c r="AS2341" i="56"/>
  <c r="AS2342" i="56"/>
  <c r="AS2343" i="56"/>
  <c r="AS2344" i="56"/>
  <c r="AS2345" i="56"/>
  <c r="AS2346" i="56"/>
  <c r="AS2347" i="56"/>
  <c r="AS2348" i="56"/>
  <c r="AS2349" i="56"/>
  <c r="AS2350" i="56"/>
  <c r="AS2351" i="56"/>
  <c r="AS2352" i="56"/>
  <c r="AS2353" i="56"/>
  <c r="AS2354" i="56"/>
  <c r="AS2355" i="56"/>
  <c r="AS2356" i="56"/>
  <c r="AS2357" i="56"/>
  <c r="AS2358" i="56"/>
  <c r="AS2359" i="56"/>
  <c r="AS2360" i="56"/>
  <c r="AS2361" i="56"/>
  <c r="AS2362" i="56"/>
  <c r="AS2363" i="56"/>
  <c r="AS2364" i="56"/>
  <c r="AS2365" i="56"/>
  <c r="AS2366" i="56"/>
  <c r="AS2367" i="56"/>
  <c r="AS2368" i="56"/>
  <c r="AS2369" i="56"/>
  <c r="AS2370" i="56"/>
  <c r="AS2371" i="56"/>
  <c r="AS2372" i="56"/>
  <c r="AS2373" i="56"/>
  <c r="AS2374" i="56"/>
  <c r="AS2375" i="56"/>
  <c r="AS2376" i="56"/>
  <c r="AS2377" i="56"/>
  <c r="AS2378" i="56"/>
  <c r="AS2379" i="56"/>
  <c r="AS2380" i="56"/>
  <c r="AS2381" i="56"/>
  <c r="AS2382" i="56"/>
  <c r="AS2383" i="56"/>
  <c r="AS2384" i="56"/>
  <c r="AS2385" i="56"/>
  <c r="AS2386" i="56"/>
  <c r="AS2387" i="56"/>
  <c r="AS2388" i="56"/>
  <c r="AS2389" i="56"/>
  <c r="AS2390" i="56"/>
  <c r="AS2391" i="56"/>
  <c r="AS2392" i="56"/>
  <c r="AS2393" i="56"/>
  <c r="AS2394" i="56"/>
  <c r="AS2395" i="56"/>
  <c r="AS2396" i="56"/>
  <c r="AS2397" i="56"/>
  <c r="AS2398" i="56"/>
  <c r="AS2399" i="56"/>
  <c r="AS2400" i="56"/>
  <c r="AS2401" i="56"/>
  <c r="AS2402" i="56"/>
  <c r="AS2403" i="56"/>
  <c r="AS1734" i="56"/>
  <c r="AS432" i="56"/>
  <c r="AS2404" i="56"/>
  <c r="AS2405" i="56"/>
  <c r="AS551" i="56"/>
  <c r="AS552" i="56"/>
  <c r="AS553" i="56"/>
  <c r="AS554" i="56"/>
  <c r="AS2406" i="56"/>
  <c r="AS98" i="56"/>
  <c r="AS238" i="56"/>
  <c r="AS239" i="56"/>
  <c r="AS2407" i="56"/>
  <c r="AS2408" i="56"/>
  <c r="AS2841" i="56"/>
  <c r="AS2409" i="56"/>
  <c r="AS2410" i="56"/>
  <c r="AS2842" i="56"/>
  <c r="AS799" i="56"/>
  <c r="AS800" i="56"/>
  <c r="AS1558" i="56"/>
  <c r="AS1025" i="56"/>
  <c r="AS382" i="56"/>
  <c r="AS2411" i="56"/>
  <c r="AS2412" i="56"/>
  <c r="AS2413" i="56"/>
  <c r="AS2414" i="56"/>
  <c r="AS2415" i="56"/>
  <c r="AS2416" i="56"/>
  <c r="AS2417" i="56"/>
  <c r="AS2418" i="56"/>
  <c r="AS2419" i="56"/>
  <c r="AS2420" i="56"/>
  <c r="AS2421" i="56"/>
  <c r="AS2422" i="56"/>
  <c r="AS99" i="56"/>
  <c r="AS2843" i="56"/>
  <c r="AS801" i="56"/>
  <c r="AS802" i="56"/>
  <c r="AS803" i="56"/>
  <c r="AS555" i="56"/>
  <c r="AS1483" i="56"/>
  <c r="AS1484" i="56"/>
  <c r="AS1485" i="56"/>
  <c r="AS1486" i="56"/>
  <c r="AS1487" i="56"/>
  <c r="AS939" i="56"/>
  <c r="AS1559" i="56"/>
  <c r="AS1026" i="56"/>
  <c r="AS1027" i="56"/>
  <c r="AS383" i="56"/>
  <c r="AS1028" i="56"/>
  <c r="AS2423" i="56"/>
  <c r="AS2424" i="56"/>
  <c r="AS2425" i="56"/>
  <c r="AS2426" i="56"/>
  <c r="AS2427" i="56"/>
  <c r="AS2428" i="56"/>
  <c r="AS2429" i="56"/>
  <c r="AS2430" i="56"/>
  <c r="AS2431" i="56"/>
  <c r="AS2432" i="56"/>
  <c r="AS240" i="56"/>
  <c r="AS493" i="56"/>
  <c r="AS2433" i="56"/>
  <c r="AS100" i="56"/>
  <c r="AS241" i="56"/>
  <c r="AS857" i="56"/>
  <c r="AS858" i="56"/>
  <c r="AS859" i="56"/>
  <c r="AS860" i="56"/>
  <c r="AS635" i="56"/>
  <c r="AS636" i="56"/>
  <c r="AS307" i="56"/>
  <c r="AS308" i="56"/>
  <c r="AS173" i="56"/>
  <c r="AS174" i="56"/>
  <c r="AS1680" i="56"/>
  <c r="AS1681" i="56"/>
  <c r="AS1560" i="56"/>
  <c r="AS1561" i="56"/>
  <c r="AS384" i="56"/>
  <c r="AS1029" i="56"/>
  <c r="AS2434" i="56"/>
  <c r="AS2435" i="56"/>
  <c r="AS2436" i="56"/>
  <c r="AS2437" i="56"/>
  <c r="AS2438" i="56"/>
  <c r="AS2439" i="56"/>
  <c r="AS2440" i="56"/>
  <c r="AS2441" i="56"/>
  <c r="AS2442" i="56"/>
  <c r="AS2443" i="56"/>
  <c r="AS2444" i="56"/>
  <c r="AS2445" i="56"/>
  <c r="AS2446" i="56"/>
  <c r="AS2447" i="56"/>
  <c r="AS2448" i="56"/>
  <c r="AS2449" i="56"/>
  <c r="AS2450" i="56"/>
  <c r="AS2451" i="56"/>
  <c r="AS2452" i="56"/>
  <c r="AS2453" i="56"/>
  <c r="AS2454" i="56"/>
  <c r="AS2455" i="56"/>
  <c r="AS2456" i="56"/>
  <c r="AS2457" i="56"/>
  <c r="AS2458" i="56"/>
  <c r="AS2459" i="56"/>
  <c r="AS2460" i="56"/>
  <c r="AS2461" i="56"/>
  <c r="AS2462" i="56"/>
  <c r="AS2463" i="56"/>
  <c r="AS2464" i="56"/>
  <c r="AS2465" i="56"/>
  <c r="AS2466" i="56"/>
  <c r="AS2467" i="56"/>
  <c r="AS2468" i="56"/>
  <c r="AS2469" i="56"/>
  <c r="AS2470" i="56"/>
  <c r="AS2471" i="56"/>
  <c r="AS2472" i="56"/>
  <c r="AS2473" i="56"/>
  <c r="AS2474" i="56"/>
  <c r="AS2475" i="56"/>
  <c r="AS2476" i="56"/>
  <c r="AS2477" i="56"/>
  <c r="AS2478" i="56"/>
  <c r="AS2479" i="56"/>
  <c r="AS2480" i="56"/>
  <c r="AS2481" i="56"/>
  <c r="AS2482" i="56"/>
  <c r="AS2483" i="56"/>
  <c r="AS2484" i="56"/>
  <c r="AS2485" i="56"/>
  <c r="AS2486" i="56"/>
  <c r="AS2487" i="56"/>
  <c r="AS2488" i="56"/>
  <c r="AS2489" i="56"/>
  <c r="AS2490" i="56"/>
  <c r="AS2491" i="56"/>
  <c r="AS433" i="56"/>
  <c r="AS2492" i="56"/>
  <c r="AS2493" i="56"/>
  <c r="AS101" i="56"/>
  <c r="AS102" i="56"/>
  <c r="AS556" i="56"/>
  <c r="AS557" i="56"/>
  <c r="AS103" i="56"/>
  <c r="AS104" i="56"/>
  <c r="AS2494" i="56"/>
  <c r="AS2495" i="56"/>
  <c r="AS2496" i="56"/>
  <c r="AS612" i="56"/>
  <c r="AS613" i="56"/>
  <c r="AS2844" i="56"/>
  <c r="AS804" i="56"/>
  <c r="AS805" i="56"/>
  <c r="AS806" i="56"/>
  <c r="AS807" i="56"/>
  <c r="AS2845" i="56"/>
  <c r="AS940" i="56"/>
  <c r="AS941" i="56"/>
  <c r="AS942" i="56"/>
  <c r="AS175" i="56"/>
  <c r="AS309" i="56"/>
  <c r="AS310" i="56"/>
  <c r="AS311" i="56"/>
  <c r="AS2497" i="56"/>
  <c r="AS2498" i="56"/>
  <c r="AS2499" i="56"/>
  <c r="AS2500" i="56"/>
  <c r="AS2501" i="56"/>
  <c r="AS2502" i="56"/>
  <c r="AS2503" i="56"/>
  <c r="AS2504" i="56"/>
  <c r="AS2505" i="56"/>
  <c r="AS2506" i="56"/>
  <c r="AS2507" i="56"/>
  <c r="AS2508" i="56"/>
  <c r="AS2509" i="56"/>
  <c r="AS2510" i="56"/>
  <c r="AS105" i="56"/>
  <c r="AS558" i="56"/>
  <c r="AS468" i="56"/>
  <c r="AS614" i="56"/>
  <c r="AS615" i="56"/>
  <c r="AS616" i="56"/>
  <c r="AS2846" i="56"/>
  <c r="AS2847" i="56"/>
  <c r="AS765" i="56"/>
  <c r="AS176" i="56"/>
  <c r="AS177" i="56"/>
  <c r="AS178" i="56"/>
  <c r="AS943" i="56"/>
  <c r="AS944" i="56"/>
  <c r="AS312" i="56"/>
  <c r="AS313" i="56"/>
  <c r="AS314" i="56"/>
  <c r="AS945" i="56"/>
  <c r="AS1682" i="56"/>
  <c r="AS1243" i="56"/>
  <c r="AS385" i="56"/>
  <c r="AS386" i="56"/>
  <c r="AS387" i="56"/>
  <c r="AS2911" i="56"/>
  <c r="AS702" i="56"/>
  <c r="AS1683" i="56"/>
  <c r="AS1684" i="56"/>
  <c r="AS2511" i="56"/>
  <c r="AS2512" i="56"/>
  <c r="AS2513" i="56"/>
  <c r="AS2514" i="56"/>
  <c r="AS2515" i="56"/>
  <c r="AS2516" i="56"/>
  <c r="AS2517" i="56"/>
  <c r="AS2518" i="56"/>
  <c r="AS2519" i="56"/>
  <c r="AS2520" i="56"/>
  <c r="AS2521" i="56"/>
  <c r="AS2522" i="56"/>
  <c r="AS2523" i="56"/>
  <c r="AS559" i="56"/>
  <c r="AS434" i="56"/>
  <c r="AS242" i="56"/>
  <c r="AS469" i="56"/>
  <c r="AS494" i="56"/>
  <c r="AS495" i="56"/>
  <c r="AS496" i="56"/>
  <c r="AS470" i="56"/>
  <c r="AS1488" i="56"/>
  <c r="AS1489" i="56"/>
  <c r="AS1490" i="56"/>
  <c r="AS1491" i="56"/>
  <c r="AS617" i="56"/>
  <c r="AS618" i="56"/>
  <c r="AS861" i="56"/>
  <c r="AS862" i="56"/>
  <c r="AS2848" i="56"/>
  <c r="AS2849" i="56"/>
  <c r="AS2524" i="56"/>
  <c r="AS179" i="56"/>
  <c r="AS315" i="56"/>
  <c r="AS180" i="56"/>
  <c r="AS273" i="56"/>
  <c r="AS316" i="56"/>
  <c r="AS1685" i="56"/>
  <c r="AS1686" i="56"/>
  <c r="AS1687" i="56"/>
  <c r="AS1562" i="56"/>
  <c r="AS2525" i="56"/>
  <c r="AS2526" i="56"/>
  <c r="AS2527" i="56"/>
  <c r="AS2528" i="56"/>
  <c r="AS2529" i="56"/>
  <c r="AS2530" i="56"/>
  <c r="AS2531" i="56"/>
  <c r="AS2532" i="56"/>
  <c r="AS2533" i="56"/>
  <c r="AS2534" i="56"/>
  <c r="AS2535" i="56"/>
  <c r="AS2536" i="56"/>
  <c r="AS2537" i="56"/>
  <c r="AS2538" i="56"/>
  <c r="AS2539" i="56"/>
  <c r="AS106" i="56"/>
  <c r="AS107" i="56"/>
  <c r="AS108" i="56"/>
  <c r="AS109" i="56"/>
  <c r="AS497" i="56"/>
  <c r="AS498" i="56"/>
  <c r="AS499" i="56"/>
  <c r="AS560" i="56"/>
  <c r="AS561" i="56"/>
  <c r="AS243" i="56"/>
  <c r="AS244" i="56"/>
  <c r="AS110" i="56"/>
  <c r="AS111" i="56"/>
  <c r="AS112" i="56"/>
  <c r="AS562" i="56"/>
  <c r="AS619" i="56"/>
  <c r="AS2540" i="56"/>
  <c r="AS2541" i="56"/>
  <c r="AS2542" i="56"/>
  <c r="AS2543" i="56"/>
  <c r="AS181" i="56"/>
  <c r="AS388" i="56"/>
  <c r="AS389" i="56"/>
  <c r="AS1688" i="56"/>
  <c r="AS113" i="56"/>
  <c r="AS1492" i="56"/>
  <c r="AS1270" i="56"/>
  <c r="AS1271" i="56"/>
  <c r="AS1272" i="56"/>
  <c r="AS1273" i="56"/>
  <c r="AS1274" i="56"/>
  <c r="AS1275" i="56"/>
  <c r="AS1276" i="56"/>
  <c r="AS1277" i="56"/>
  <c r="AS1278" i="56"/>
  <c r="AS1279" i="56"/>
  <c r="AS1280" i="56"/>
  <c r="AS1281" i="56"/>
  <c r="AS1282" i="56"/>
  <c r="AS1283" i="56"/>
  <c r="AS1284" i="56"/>
  <c r="AS1285" i="56"/>
  <c r="AS1286" i="56"/>
  <c r="AS1287" i="56"/>
  <c r="AS1288" i="56"/>
  <c r="AS962" i="56"/>
  <c r="AS946" i="56"/>
  <c r="AS390" i="56"/>
  <c r="AS391" i="56"/>
  <c r="AS2544" i="56"/>
  <c r="AS2545" i="56"/>
  <c r="AS2546" i="56"/>
  <c r="AS2547" i="56"/>
  <c r="AS2548" i="56"/>
  <c r="AS2549" i="56"/>
  <c r="AS2550" i="56"/>
  <c r="AS2551" i="56"/>
  <c r="AS2552" i="56"/>
  <c r="AS2553" i="56"/>
  <c r="AS2554" i="56"/>
  <c r="AS563" i="56"/>
  <c r="AS564" i="56"/>
  <c r="AS565" i="56"/>
  <c r="AS566" i="56"/>
  <c r="AS567" i="56"/>
  <c r="AS568" i="56"/>
  <c r="AS471" i="56"/>
  <c r="AS472" i="56"/>
  <c r="AS245" i="56"/>
  <c r="AS246" i="56"/>
  <c r="AS247" i="56"/>
  <c r="AS248" i="56"/>
  <c r="AS114" i="56"/>
  <c r="AS115" i="56"/>
  <c r="AS2850" i="56"/>
  <c r="AS2851" i="56"/>
  <c r="AS808" i="56"/>
  <c r="AS1493" i="56"/>
  <c r="AS1494" i="56"/>
  <c r="AS620" i="56"/>
  <c r="AS621" i="56"/>
  <c r="AS1289" i="56"/>
  <c r="AS1290" i="56"/>
  <c r="AS274" i="56"/>
  <c r="AS182" i="56"/>
  <c r="AS183" i="56"/>
  <c r="AS1030" i="56"/>
  <c r="AS703" i="56"/>
  <c r="AS1735" i="56"/>
  <c r="AS435" i="56"/>
  <c r="AS436" i="56"/>
  <c r="AS249" i="56"/>
  <c r="AS250" i="56"/>
  <c r="AS569" i="56"/>
  <c r="AS570" i="56"/>
  <c r="AS571" i="56"/>
  <c r="AS116" i="56"/>
  <c r="AS117" i="56"/>
  <c r="AS500" i="56"/>
  <c r="AS118" i="56"/>
  <c r="AS119" i="56"/>
  <c r="AS2852" i="56"/>
  <c r="AS2853" i="56"/>
  <c r="AS2854" i="56"/>
  <c r="AS2855" i="56"/>
  <c r="AS2856" i="56"/>
  <c r="AS2857" i="56"/>
  <c r="AS637" i="56"/>
  <c r="AS2555" i="56"/>
  <c r="AS1291" i="56"/>
  <c r="AS1292" i="56"/>
  <c r="AS184" i="56"/>
  <c r="AS185" i="56"/>
  <c r="AS186" i="56"/>
  <c r="AS947" i="56"/>
  <c r="AS187" i="56"/>
  <c r="AS317" i="56"/>
  <c r="AS318" i="56"/>
  <c r="AS704" i="56"/>
  <c r="AS251" i="56"/>
  <c r="AS252" i="56"/>
  <c r="AS473" i="56"/>
  <c r="AS120" i="56"/>
  <c r="AS121" i="56"/>
  <c r="AS122" i="56"/>
  <c r="AS123" i="56"/>
  <c r="AS437" i="56"/>
  <c r="AS572" i="56"/>
  <c r="AS573" i="56"/>
  <c r="AS574" i="56"/>
  <c r="AS575" i="56"/>
  <c r="AS576" i="56"/>
  <c r="AS124" i="56"/>
  <c r="AS474" i="56"/>
  <c r="AS125" i="56"/>
  <c r="AS1736" i="56"/>
  <c r="AS2858" i="56"/>
  <c r="AS863" i="56"/>
  <c r="AS864" i="56"/>
  <c r="AS865" i="56"/>
  <c r="AS866" i="56"/>
  <c r="AS622" i="56"/>
  <c r="AS623" i="56"/>
  <c r="AS577" i="56"/>
  <c r="AS1495" i="56"/>
  <c r="AS1496" i="56"/>
  <c r="AS1497" i="56"/>
  <c r="AS1293" i="56"/>
  <c r="AS1294" i="56"/>
  <c r="AS761" i="56"/>
  <c r="AS762" i="56"/>
  <c r="AS963" i="56"/>
  <c r="AS634" i="56"/>
  <c r="AS319" i="56"/>
  <c r="AS275" i="56"/>
  <c r="AS188" i="56"/>
  <c r="AS320" i="56"/>
  <c r="AS321" i="56"/>
  <c r="AS1031" i="56"/>
  <c r="AS1032" i="56"/>
  <c r="AS1033" i="56"/>
  <c r="AS1563" i="56"/>
  <c r="AS705" i="56"/>
  <c r="AS706" i="56"/>
  <c r="AS707" i="56"/>
  <c r="AS708" i="56"/>
  <c r="AS709" i="56"/>
  <c r="AS1689" i="56"/>
  <c r="AS126" i="56"/>
  <c r="AS127" i="56"/>
  <c r="AS128" i="56"/>
  <c r="AS1737" i="56"/>
  <c r="AS578" i="56"/>
  <c r="AS579" i="56"/>
  <c r="AS129" i="56"/>
  <c r="AS130" i="56"/>
  <c r="AS131" i="56"/>
  <c r="AS132" i="56"/>
  <c r="AS133" i="56"/>
  <c r="AS134" i="56"/>
  <c r="AS253" i="56"/>
  <c r="AS254" i="56"/>
  <c r="AS438" i="56"/>
  <c r="AS135" i="56"/>
  <c r="AS1738" i="56"/>
  <c r="AS1739" i="56"/>
  <c r="AS1740" i="56"/>
  <c r="AS2859" i="56"/>
  <c r="AS2860" i="56"/>
  <c r="AS2861" i="56"/>
  <c r="AS580" i="56"/>
  <c r="AS581" i="56"/>
  <c r="AS582" i="56"/>
  <c r="AS1741" i="56"/>
  <c r="AS624" i="56"/>
  <c r="AS255" i="56"/>
  <c r="AS625" i="56"/>
  <c r="AS626" i="56"/>
  <c r="AS2862" i="56"/>
  <c r="AS2863" i="56"/>
  <c r="AS2864" i="56"/>
  <c r="AS2865" i="56"/>
  <c r="AS2866" i="56"/>
  <c r="AS583" i="56"/>
  <c r="AS584" i="56"/>
  <c r="AS867" i="56"/>
  <c r="AS868" i="56"/>
  <c r="AS869" i="56"/>
  <c r="AS870" i="56"/>
  <c r="AS809" i="56"/>
  <c r="AS810" i="56"/>
  <c r="AS811" i="56"/>
  <c r="AS871" i="56"/>
  <c r="AS872" i="56"/>
  <c r="AS873" i="56"/>
  <c r="AS874" i="56"/>
  <c r="AS875" i="56"/>
  <c r="AS812" i="56"/>
  <c r="AS813" i="56"/>
  <c r="AS814" i="56"/>
  <c r="AS815" i="56"/>
  <c r="AS816" i="56"/>
  <c r="AS817" i="56"/>
  <c r="AS818" i="56"/>
  <c r="AS819" i="56"/>
  <c r="AS820" i="56"/>
  <c r="AS821" i="56"/>
  <c r="AS822" i="56"/>
  <c r="AS823" i="56"/>
  <c r="AS824" i="56"/>
  <c r="AS825" i="56"/>
  <c r="AS826" i="56"/>
  <c r="AS827" i="56"/>
  <c r="AS828" i="56"/>
  <c r="AS829" i="56"/>
  <c r="AS830" i="56"/>
  <c r="AS638" i="56"/>
  <c r="AS1295" i="56"/>
  <c r="AS1296" i="56"/>
  <c r="AS1297" i="56"/>
  <c r="AS1298" i="56"/>
  <c r="AS1299" i="56"/>
  <c r="AS1300" i="56"/>
  <c r="AS1301" i="56"/>
  <c r="AS1302" i="56"/>
  <c r="AS763" i="56"/>
  <c r="AS189" i="56"/>
  <c r="AS190" i="56"/>
  <c r="AS322" i="56"/>
  <c r="AS1564" i="56"/>
  <c r="AS1565" i="56"/>
  <c r="AS1566" i="56"/>
  <c r="AS1690" i="56"/>
  <c r="AS1034" i="56"/>
  <c r="AS1691" i="56"/>
  <c r="AS1692" i="56"/>
  <c r="AS1244" i="56"/>
  <c r="AS1693" i="56"/>
  <c r="AS710" i="56"/>
  <c r="AS2556" i="56"/>
  <c r="AS2557" i="56"/>
  <c r="AS2558" i="56"/>
  <c r="AS2559" i="56"/>
  <c r="AS2560" i="56"/>
  <c r="AS2561" i="56"/>
  <c r="AS2562" i="56"/>
  <c r="AS2563" i="56"/>
  <c r="AS2564" i="56"/>
  <c r="AS2565" i="56"/>
  <c r="AS2566" i="56"/>
  <c r="AS2567" i="56"/>
  <c r="AS2568" i="56"/>
  <c r="AS2569" i="56"/>
  <c r="AS2570" i="56"/>
  <c r="AS2571" i="56"/>
  <c r="AS2572" i="56"/>
  <c r="AS2573" i="56"/>
  <c r="AS2574" i="56"/>
  <c r="AS2575" i="56"/>
  <c r="AS2576" i="56"/>
  <c r="AS2577" i="56"/>
  <c r="AS2578" i="56"/>
  <c r="AS2579" i="56"/>
  <c r="AS2580" i="56"/>
  <c r="AS2581" i="56"/>
  <c r="AS2582" i="56"/>
  <c r="AS2583" i="56"/>
  <c r="AS2584" i="56"/>
  <c r="AS2585" i="56"/>
  <c r="AS2586" i="56"/>
  <c r="AS2587" i="56"/>
  <c r="AS2588" i="56"/>
  <c r="AS2589" i="56"/>
  <c r="AS2590" i="56"/>
  <c r="AS2591" i="56"/>
  <c r="AS2592" i="56"/>
  <c r="AS2593" i="56"/>
  <c r="AS2594" i="56"/>
  <c r="AS2595" i="56"/>
  <c r="AS2596" i="56"/>
  <c r="AS2597" i="56"/>
  <c r="AS2598" i="56"/>
  <c r="AS2599" i="56"/>
  <c r="AS2600" i="56"/>
  <c r="AS2601" i="56"/>
  <c r="AS2602" i="56"/>
  <c r="AS2603" i="56"/>
  <c r="AS2604" i="56"/>
  <c r="AS2605" i="56"/>
  <c r="AS2606" i="56"/>
  <c r="AS2607" i="56"/>
  <c r="AS2608" i="56"/>
  <c r="AS2609" i="56"/>
  <c r="AS2610" i="56"/>
  <c r="AS2611" i="56"/>
  <c r="AS2612" i="56"/>
  <c r="AS2613" i="56"/>
  <c r="AS2614" i="56"/>
  <c r="AS2615" i="56"/>
  <c r="AS2616" i="56"/>
  <c r="AS136" i="56"/>
  <c r="AS439" i="56"/>
  <c r="AS440" i="56"/>
  <c r="AS441" i="56"/>
  <c r="AS2617" i="56"/>
  <c r="AS1303" i="56"/>
  <c r="AS1304" i="56"/>
  <c r="AS1305" i="56"/>
  <c r="AS1306" i="56"/>
  <c r="AS1307" i="56"/>
  <c r="AS1308" i="56"/>
  <c r="AS1309" i="56"/>
  <c r="AS191" i="56"/>
  <c r="AS192" i="56"/>
  <c r="AS392" i="56"/>
  <c r="AS393" i="56"/>
  <c r="AS2912" i="56"/>
  <c r="AS2618" i="56"/>
  <c r="AS2619" i="56"/>
  <c r="AS2620" i="56"/>
  <c r="AS2621" i="56"/>
  <c r="AS2622" i="56"/>
  <c r="AS2623" i="56"/>
  <c r="AS2624" i="56"/>
  <c r="AS2625" i="56"/>
  <c r="AS2626" i="56"/>
  <c r="AS2627" i="56"/>
  <c r="AS2628" i="56"/>
  <c r="AS2629" i="56"/>
  <c r="AS2630" i="56"/>
  <c r="AS2631" i="56"/>
  <c r="AS2632" i="56"/>
  <c r="AS137" i="56"/>
  <c r="AS138" i="56"/>
  <c r="AS139" i="56"/>
  <c r="AS627" i="56"/>
  <c r="AS1498" i="56"/>
  <c r="AS2633" i="56"/>
  <c r="AS2634" i="56"/>
  <c r="AS2635" i="56"/>
  <c r="AS2636" i="56"/>
  <c r="AS2637" i="56"/>
  <c r="AS2638" i="56"/>
  <c r="AS2639" i="56"/>
  <c r="AS1310" i="56"/>
  <c r="AS1311" i="56"/>
  <c r="AS1312" i="56"/>
  <c r="AS1313" i="56"/>
  <c r="AS1314" i="56"/>
  <c r="AS1315" i="56"/>
  <c r="AS1316" i="56"/>
  <c r="AS1317" i="56"/>
  <c r="AS1318" i="56"/>
  <c r="AS1319" i="56"/>
  <c r="AS1320" i="56"/>
  <c r="AS964" i="56"/>
  <c r="AS193" i="56"/>
  <c r="AS194" i="56"/>
  <c r="AS195" i="56"/>
  <c r="AS196" i="56"/>
  <c r="AS197" i="56"/>
  <c r="AS323" i="56"/>
  <c r="AS324" i="56"/>
  <c r="AS948" i="56"/>
  <c r="AS949" i="56"/>
  <c r="AS950" i="56"/>
  <c r="AS951" i="56"/>
  <c r="AS1245" i="56"/>
  <c r="AS1246" i="56"/>
  <c r="AS1247" i="56"/>
  <c r="AS1248" i="56"/>
  <c r="AS1249" i="56"/>
  <c r="AS1250" i="56"/>
  <c r="AS1251" i="56"/>
  <c r="AS1252" i="56"/>
  <c r="AS1253" i="56"/>
  <c r="AS1254" i="56"/>
  <c r="AS1255" i="56"/>
  <c r="AS1256" i="56"/>
  <c r="AS2913" i="56"/>
  <c r="AS1035" i="56"/>
  <c r="AS711" i="56"/>
  <c r="AS712" i="56"/>
  <c r="AS1694" i="56"/>
  <c r="AS394" i="56"/>
  <c r="AS2640" i="56"/>
  <c r="AS2641" i="56"/>
  <c r="AS2642" i="56"/>
  <c r="AS2643" i="56"/>
  <c r="AS2644" i="56"/>
  <c r="AS2645" i="56"/>
  <c r="AS2646" i="56"/>
  <c r="AS2647" i="56"/>
  <c r="AS2648" i="56"/>
  <c r="AS2649" i="56"/>
  <c r="AS2650" i="56"/>
  <c r="AS2651" i="56"/>
  <c r="AS2652" i="56"/>
  <c r="AS2653" i="56"/>
  <c r="AS2654" i="56"/>
  <c r="AS2655" i="56"/>
  <c r="AS2656" i="56"/>
  <c r="AS2657" i="56"/>
  <c r="AS2658" i="56"/>
  <c r="AS2659" i="56"/>
  <c r="AS2660" i="56"/>
  <c r="AS2661" i="56"/>
  <c r="AS2662" i="56"/>
  <c r="AS2663" i="56"/>
  <c r="AS2664" i="56"/>
  <c r="AS2665" i="56"/>
  <c r="AS2666" i="56"/>
  <c r="AS2667" i="56"/>
  <c r="AS2668" i="56"/>
  <c r="AS2669" i="56"/>
  <c r="AS2670" i="56"/>
  <c r="AS2671" i="56"/>
  <c r="AS2672" i="56"/>
  <c r="AS2673" i="56"/>
  <c r="AS2674" i="56"/>
  <c r="AS2675" i="56"/>
  <c r="AS2676" i="56"/>
  <c r="AS2677" i="56"/>
  <c r="AS2678" i="56"/>
  <c r="AS2679" i="56"/>
  <c r="AS2680" i="56"/>
  <c r="AS2681" i="56"/>
  <c r="AS2682" i="56"/>
  <c r="AS2683" i="56"/>
  <c r="AS2684" i="56"/>
  <c r="AS2685" i="56"/>
  <c r="AS2686" i="56"/>
  <c r="AS2687" i="56"/>
  <c r="AS2688" i="56"/>
  <c r="AS2689" i="56"/>
  <c r="AS2690" i="56"/>
  <c r="AS2691" i="56"/>
  <c r="AS2692" i="56"/>
  <c r="AS2693" i="56"/>
  <c r="AS2694" i="56"/>
  <c r="AS2695" i="56"/>
  <c r="AS2696" i="56"/>
  <c r="AS2697" i="56"/>
  <c r="AS2698" i="56"/>
  <c r="AS2699" i="56"/>
  <c r="AS442" i="56"/>
  <c r="AS140" i="56"/>
  <c r="AS141" i="56"/>
  <c r="AS142" i="56"/>
  <c r="AS256" i="56"/>
  <c r="AS475" i="56"/>
  <c r="AS143" i="56"/>
  <c r="AS2700" i="56"/>
  <c r="AS2701" i="56"/>
  <c r="AS2702" i="56"/>
  <c r="AS876" i="56"/>
  <c r="AS877" i="56"/>
  <c r="AS878" i="56"/>
  <c r="AS1499" i="56"/>
  <c r="AS1500" i="56"/>
  <c r="AS1501" i="56"/>
  <c r="AS628" i="56"/>
  <c r="AS629" i="56"/>
  <c r="AS630" i="56"/>
  <c r="AS2703" i="56"/>
  <c r="AS2704" i="56"/>
  <c r="AS2705" i="56"/>
  <c r="AS2706" i="56"/>
  <c r="AS2707" i="56"/>
  <c r="AS2708" i="56"/>
  <c r="AS2709" i="56"/>
  <c r="AS2710" i="56"/>
  <c r="AS2711" i="56"/>
  <c r="AS2712" i="56"/>
  <c r="AS2713" i="56"/>
  <c r="AS2714" i="56"/>
  <c r="AS2715" i="56"/>
  <c r="AS2716" i="56"/>
  <c r="AS2717" i="56"/>
  <c r="AS2718" i="56"/>
  <c r="AS2719" i="56"/>
  <c r="AS2720" i="56"/>
  <c r="AS2721" i="56"/>
  <c r="AS2722" i="56"/>
  <c r="AS2723" i="56"/>
  <c r="AS2724" i="56"/>
  <c r="AS2725" i="56"/>
  <c r="AS2726" i="56"/>
  <c r="AS2727" i="56"/>
  <c r="AS2728" i="56"/>
  <c r="AS952" i="56"/>
  <c r="AS1321" i="56"/>
  <c r="AS1322" i="56"/>
  <c r="AS1323" i="56"/>
  <c r="AS1324" i="56"/>
  <c r="AS1325" i="56"/>
  <c r="AS1326" i="56"/>
  <c r="AS1327" i="56"/>
  <c r="AS1328" i="56"/>
  <c r="AS1329" i="56"/>
  <c r="AS1330" i="56"/>
  <c r="AS1331" i="56"/>
  <c r="AS1332" i="56"/>
  <c r="AS1333" i="56"/>
  <c r="AS1334" i="56"/>
  <c r="AS1335" i="56"/>
  <c r="AS965" i="56"/>
  <c r="AS198" i="56"/>
  <c r="AS199" i="56"/>
  <c r="AS276" i="56"/>
  <c r="AS325" i="56"/>
  <c r="AS326" i="56"/>
  <c r="AS327" i="56"/>
  <c r="AS328" i="56"/>
  <c r="AS200" i="56"/>
  <c r="AS1036" i="56"/>
  <c r="AS1257" i="56"/>
  <c r="AS1258" i="56"/>
  <c r="AS1259" i="56"/>
  <c r="AS1695" i="56"/>
  <c r="AS1696" i="56"/>
  <c r="AS1697" i="56"/>
  <c r="AS713" i="56"/>
  <c r="AS714" i="56"/>
  <c r="AS1698" i="56"/>
  <c r="AS1260" i="56"/>
  <c r="AS395" i="56"/>
  <c r="AS2729" i="56"/>
  <c r="AS2730" i="56"/>
  <c r="AS2731" i="56"/>
  <c r="AS2732" i="56"/>
  <c r="AS2733" i="56"/>
  <c r="AS2734" i="56"/>
  <c r="AS2735" i="56"/>
  <c r="AS2736" i="56"/>
  <c r="AS2737" i="56"/>
  <c r="AS2738" i="56"/>
  <c r="AS2739" i="56"/>
  <c r="AS2740" i="56"/>
  <c r="AS2741" i="56"/>
  <c r="AS2742" i="56"/>
  <c r="AS2743" i="56"/>
  <c r="AS144" i="56"/>
  <c r="AS585" i="56"/>
  <c r="AS586" i="56"/>
  <c r="AS587" i="56"/>
  <c r="AS588" i="56"/>
  <c r="AS589" i="56"/>
  <c r="AS590" i="56"/>
  <c r="AS145" i="56"/>
  <c r="AS257" i="56"/>
  <c r="AS258" i="56"/>
  <c r="AS146" i="56"/>
  <c r="AS2744" i="56"/>
  <c r="AS1502" i="56"/>
  <c r="AS1503" i="56"/>
  <c r="AS2867" i="56"/>
  <c r="AS591" i="56"/>
  <c r="AS831" i="56"/>
  <c r="AS1336" i="56"/>
  <c r="AS1337" i="56"/>
  <c r="AS967" i="56"/>
  <c r="AS968" i="56"/>
  <c r="AS969" i="56"/>
  <c r="AS201" i="56"/>
  <c r="AS202" i="56"/>
  <c r="AS203" i="56"/>
  <c r="AS329" i="56"/>
  <c r="AS277" i="56"/>
  <c r="AS330" i="56"/>
  <c r="AS1567" i="56"/>
  <c r="AS2914" i="56"/>
  <c r="AS396" i="56"/>
  <c r="AS1699" i="56"/>
  <c r="AS2745" i="56"/>
  <c r="AS2746" i="56"/>
  <c r="AS2747" i="56"/>
  <c r="AS2748" i="56"/>
  <c r="AS2749" i="56"/>
  <c r="AS2750" i="56"/>
  <c r="AS501" i="56"/>
  <c r="AS502" i="56"/>
  <c r="AS1742" i="56"/>
  <c r="AS592" i="56"/>
  <c r="AS2868" i="56"/>
  <c r="AS2869" i="56"/>
  <c r="AS2870" i="56"/>
  <c r="AS1261" i="56"/>
  <c r="AS1262" i="56"/>
  <c r="AS1263" i="56"/>
  <c r="AS1338" i="56"/>
  <c r="AS204" i="56"/>
  <c r="AS331" i="56"/>
  <c r="AS332" i="56"/>
  <c r="AS205" i="56"/>
  <c r="AS333" i="56"/>
  <c r="AS953" i="56"/>
  <c r="AS954" i="56"/>
  <c r="AS955" i="56"/>
  <c r="AS956" i="56"/>
  <c r="AS957" i="56"/>
  <c r="AS2751" i="56"/>
  <c r="AS2752" i="56"/>
  <c r="AS2753" i="56"/>
  <c r="AS2754" i="56"/>
  <c r="AS2755" i="56"/>
  <c r="AS2756" i="56"/>
  <c r="AS2757" i="56"/>
  <c r="AS2758" i="56"/>
  <c r="AS2759" i="56"/>
  <c r="AS2760" i="56"/>
  <c r="AS2761" i="56"/>
  <c r="AS2762" i="56"/>
  <c r="AS2763" i="56"/>
  <c r="AS2764" i="56"/>
  <c r="AS2765" i="56"/>
  <c r="AS2766" i="56"/>
  <c r="AS2767" i="56"/>
  <c r="AS147" i="56"/>
  <c r="AS148" i="56"/>
  <c r="AS593" i="56"/>
  <c r="AS832" i="56"/>
  <c r="AS833" i="56"/>
  <c r="AS834" i="56"/>
  <c r="AS835" i="56"/>
  <c r="AS836" i="56"/>
  <c r="AS1504" i="56"/>
  <c r="AS1505" i="56"/>
  <c r="AS631" i="56"/>
  <c r="AS397" i="56"/>
  <c r="AS1339" i="56"/>
  <c r="AS278" i="56"/>
  <c r="AS334" i="56"/>
  <c r="AS1264" i="56"/>
  <c r="AS1265" i="56"/>
  <c r="AS1266" i="56"/>
  <c r="AS1267" i="56"/>
  <c r="AS1268" i="56"/>
  <c r="AS1269" i="56"/>
  <c r="AS1037" i="56"/>
  <c r="AS715" i="56"/>
  <c r="AS2768" i="56"/>
  <c r="AS2769" i="56"/>
  <c r="AS2770" i="56"/>
  <c r="AS2771" i="56"/>
  <c r="AS2772" i="56"/>
  <c r="AS2773" i="56"/>
  <c r="AS2774" i="56"/>
  <c r="AS2775" i="56"/>
  <c r="AS2776" i="56"/>
  <c r="AS2777" i="56"/>
  <c r="AS2778" i="56"/>
  <c r="AS2779" i="56"/>
  <c r="AS2780" i="56"/>
  <c r="AS2781" i="56"/>
  <c r="AS2782" i="56"/>
  <c r="AS2783" i="56"/>
  <c r="AS594" i="56"/>
  <c r="AS595" i="56"/>
  <c r="AS596" i="56"/>
  <c r="AS149" i="56"/>
  <c r="AS150" i="56"/>
  <c r="AS259" i="56"/>
  <c r="AS260" i="56"/>
  <c r="AN2631" i="56" l="1"/>
  <c r="AR2007" i="56"/>
  <c r="AU2007" i="56" s="1"/>
  <c r="AM1502" i="56"/>
  <c r="AR1286" i="56"/>
  <c r="AU1286" i="56" s="1"/>
  <c r="AL2073" i="56"/>
  <c r="AL1910" i="56"/>
  <c r="AO2826" i="56"/>
  <c r="AR1729" i="56"/>
  <c r="AU1729" i="56" s="1"/>
  <c r="AP1729" i="56"/>
  <c r="AL744" i="56"/>
  <c r="AO744" i="56"/>
  <c r="AQ1809" i="56"/>
  <c r="AN2472" i="56"/>
  <c r="AN1161" i="56"/>
  <c r="AR1161" i="56"/>
  <c r="AU1161" i="56" s="1"/>
  <c r="AQ2138" i="56"/>
  <c r="AN1116" i="56"/>
  <c r="AN879" i="56"/>
  <c r="AL1733" i="56"/>
  <c r="AN1967" i="56"/>
  <c r="AR1116" i="56"/>
  <c r="AU1116" i="56" s="1"/>
  <c r="AL1221" i="56"/>
  <c r="AD586" i="56"/>
  <c r="AG586" i="56"/>
  <c r="AH586" i="56"/>
  <c r="AH1257" i="56"/>
  <c r="AF1257" i="56"/>
  <c r="AE1257" i="56"/>
  <c r="AJ1257" i="56"/>
  <c r="AD1501" i="56"/>
  <c r="AJ1501" i="56"/>
  <c r="AF1501" i="56"/>
  <c r="AH2493" i="56"/>
  <c r="AK2493" i="56"/>
  <c r="AJ2430" i="56"/>
  <c r="AK2430" i="56"/>
  <c r="AH1487" i="56"/>
  <c r="AD1487" i="56"/>
  <c r="AC2365" i="56"/>
  <c r="AJ2365" i="56"/>
  <c r="AK2365" i="56"/>
  <c r="AD2365" i="56"/>
  <c r="AF1679" i="56"/>
  <c r="AK1679" i="56"/>
  <c r="AE2161" i="56"/>
  <c r="AL2161" i="56" s="1"/>
  <c r="AK2161" i="56"/>
  <c r="AK2091" i="56"/>
  <c r="AH2091" i="56"/>
  <c r="AK2063" i="56"/>
  <c r="AD2063" i="56"/>
  <c r="AF1170" i="56"/>
  <c r="AE1170" i="56"/>
  <c r="AL1170" i="56" s="1"/>
  <c r="AG1863" i="56"/>
  <c r="AK1863" i="56"/>
  <c r="AF1863" i="56"/>
  <c r="AF754" i="56"/>
  <c r="AJ754" i="56"/>
  <c r="AG53" i="56"/>
  <c r="AF53" i="56"/>
  <c r="AD360" i="56"/>
  <c r="AJ360" i="56"/>
  <c r="AE1001" i="56"/>
  <c r="AF1001" i="56"/>
  <c r="AL1001" i="56" s="1"/>
  <c r="AK459" i="56"/>
  <c r="AJ459" i="56"/>
  <c r="AC483" i="56"/>
  <c r="AH483" i="56"/>
  <c r="AR483" i="56" s="1"/>
  <c r="AU483" i="56" s="1"/>
  <c r="AD483" i="56"/>
  <c r="AK483" i="56"/>
  <c r="AF483" i="56"/>
  <c r="AL483" i="56" s="1"/>
  <c r="AI483" i="56"/>
  <c r="AG483" i="56"/>
  <c r="AE1089" i="56"/>
  <c r="AI1089" i="56"/>
  <c r="AC1089" i="56"/>
  <c r="AG1089" i="56"/>
  <c r="AH1089" i="56"/>
  <c r="AD1089" i="56"/>
  <c r="AK1089" i="56"/>
  <c r="AJ1089" i="56"/>
  <c r="AP1089" i="56" s="1"/>
  <c r="AC1083" i="56"/>
  <c r="AO1083" i="56" s="1"/>
  <c r="AF1083" i="56"/>
  <c r="AG1083" i="56"/>
  <c r="AH1083" i="56"/>
  <c r="AK1083" i="56"/>
  <c r="AI1083" i="56"/>
  <c r="AN1083" i="56" s="1"/>
  <c r="AE1083" i="56"/>
  <c r="AL1083" i="56" s="1"/>
  <c r="AJ1083" i="56"/>
  <c r="AF29" i="56"/>
  <c r="AE29" i="56"/>
  <c r="AI29" i="56"/>
  <c r="AK29" i="56"/>
  <c r="AD29" i="56"/>
  <c r="AC2791" i="56"/>
  <c r="AD2791" i="56"/>
  <c r="AE2791" i="56"/>
  <c r="AF2791" i="56"/>
  <c r="AI2791" i="56"/>
  <c r="AG2791" i="56"/>
  <c r="AJ2791" i="56"/>
  <c r="AK2791" i="56"/>
  <c r="AE1070" i="56"/>
  <c r="AD1070" i="56"/>
  <c r="AF1070" i="56"/>
  <c r="AG1070" i="56"/>
  <c r="AH1070" i="56"/>
  <c r="AC1070" i="56"/>
  <c r="AI1070" i="56"/>
  <c r="AJ1070" i="56"/>
  <c r="AE1068" i="56"/>
  <c r="AI1068" i="56"/>
  <c r="AK1068" i="56"/>
  <c r="AH1068" i="56"/>
  <c r="AE1349" i="56"/>
  <c r="AL1349" i="56" s="1"/>
  <c r="AH1349" i="56"/>
  <c r="AC1349" i="56"/>
  <c r="AD1349" i="56"/>
  <c r="AF1349" i="56"/>
  <c r="AG1349" i="56"/>
  <c r="AI1349" i="56"/>
  <c r="AK1349" i="56"/>
  <c r="AJ1349" i="56"/>
  <c r="AG980" i="56"/>
  <c r="AC980" i="56"/>
  <c r="AH980" i="56"/>
  <c r="AI980" i="56"/>
  <c r="AJ980" i="56"/>
  <c r="AE980" i="56"/>
  <c r="AF980" i="56"/>
  <c r="AL980" i="56" s="1"/>
  <c r="AD980" i="56"/>
  <c r="AD1723" i="56"/>
  <c r="AC1723" i="56"/>
  <c r="AI1723" i="56"/>
  <c r="AH1723" i="56"/>
  <c r="AK1723" i="56"/>
  <c r="AE1723" i="56"/>
  <c r="AD1622" i="56"/>
  <c r="AF1622" i="56"/>
  <c r="AH1622" i="56"/>
  <c r="AE1622" i="56"/>
  <c r="AL1622" i="56" s="1"/>
  <c r="AJ1622" i="56"/>
  <c r="AC1622" i="56"/>
  <c r="AK1622" i="56"/>
  <c r="AN1622" i="56" s="1"/>
  <c r="AI1613" i="56"/>
  <c r="AE1613" i="56"/>
  <c r="AG1613" i="56"/>
  <c r="AK1613" i="56"/>
  <c r="AC1613" i="56"/>
  <c r="AH1613" i="56"/>
  <c r="AF1613" i="56"/>
  <c r="AJ1613" i="56"/>
  <c r="AF1599" i="56"/>
  <c r="AC1599" i="56"/>
  <c r="AE1599" i="56"/>
  <c r="AD1599" i="56"/>
  <c r="AI1599" i="56"/>
  <c r="AN1599" i="56" s="1"/>
  <c r="AG1599" i="56"/>
  <c r="AK1599" i="56"/>
  <c r="AH1599" i="56"/>
  <c r="AJ1599" i="56"/>
  <c r="AC1585" i="56"/>
  <c r="AE1585" i="56"/>
  <c r="AD1585" i="56"/>
  <c r="AJ1585" i="56"/>
  <c r="AN1585" i="56" s="1"/>
  <c r="AH1585" i="56"/>
  <c r="AO1585" i="56" s="1"/>
  <c r="AF1585" i="56"/>
  <c r="AC1571" i="56"/>
  <c r="AE1571" i="56"/>
  <c r="AG1571" i="56"/>
  <c r="AD1571" i="56"/>
  <c r="AJ1571" i="56"/>
  <c r="AF1571" i="56"/>
  <c r="AK1571" i="56"/>
  <c r="AI1571" i="56"/>
  <c r="AF739" i="56"/>
  <c r="AH739" i="56"/>
  <c r="AI739" i="56"/>
  <c r="AK739" i="56"/>
  <c r="AN739" i="56" s="1"/>
  <c r="AG739" i="56"/>
  <c r="AR739" i="56" s="1"/>
  <c r="AU739" i="56" s="1"/>
  <c r="AE739" i="56"/>
  <c r="AJ739" i="56"/>
  <c r="AE725" i="56"/>
  <c r="AH725" i="56"/>
  <c r="AJ725" i="56"/>
  <c r="AK725" i="56"/>
  <c r="AF725" i="56"/>
  <c r="AL725" i="56" s="1"/>
  <c r="AI725" i="56"/>
  <c r="AD454" i="56"/>
  <c r="AE454" i="56"/>
  <c r="AC454" i="56"/>
  <c r="AH454" i="56"/>
  <c r="AK454" i="56"/>
  <c r="AM454" i="56" s="1"/>
  <c r="AF454" i="56"/>
  <c r="AO454" i="56" s="1"/>
  <c r="AI674" i="56"/>
  <c r="AC674" i="56"/>
  <c r="AG674" i="56"/>
  <c r="AE674" i="56"/>
  <c r="AD674" i="56"/>
  <c r="AK674" i="56"/>
  <c r="AJ674" i="56"/>
  <c r="AF674" i="56"/>
  <c r="AL674" i="56" s="1"/>
  <c r="AC670" i="56"/>
  <c r="AK670" i="56"/>
  <c r="AF670" i="56"/>
  <c r="AH670" i="56"/>
  <c r="AJ670" i="56"/>
  <c r="AM670" i="56" s="1"/>
  <c r="AD670" i="56"/>
  <c r="AP670" i="56" s="1"/>
  <c r="AG670" i="56"/>
  <c r="AE670" i="56"/>
  <c r="AI670" i="56"/>
  <c r="AE663" i="56"/>
  <c r="AH663" i="56"/>
  <c r="AF663" i="56"/>
  <c r="AG663" i="56"/>
  <c r="AK663" i="56"/>
  <c r="AD262" i="56"/>
  <c r="AF262" i="56"/>
  <c r="AI262" i="56"/>
  <c r="AG262" i="56"/>
  <c r="AJ262" i="56"/>
  <c r="AC262" i="56"/>
  <c r="AO262" i="56" s="1"/>
  <c r="AH262" i="56"/>
  <c r="AK1057" i="56"/>
  <c r="AD1057" i="56"/>
  <c r="AJ1057" i="56"/>
  <c r="AH1057" i="56"/>
  <c r="AG1057" i="56"/>
  <c r="AI1057" i="56"/>
  <c r="AC1513" i="56"/>
  <c r="AD1513" i="56"/>
  <c r="AF1513" i="56"/>
  <c r="AH1513" i="56"/>
  <c r="AE1513" i="56"/>
  <c r="AG1513" i="56"/>
  <c r="AK1513" i="56"/>
  <c r="AH1346" i="56"/>
  <c r="AE1346" i="56"/>
  <c r="AD1346" i="56"/>
  <c r="AG1346" i="56"/>
  <c r="AK1346" i="56"/>
  <c r="AF1346" i="56"/>
  <c r="AI1346" i="56"/>
  <c r="AC1346" i="56"/>
  <c r="AC645" i="56"/>
  <c r="AE645" i="56"/>
  <c r="AL645" i="56" s="1"/>
  <c r="AK645" i="56"/>
  <c r="AG645" i="56"/>
  <c r="AI645" i="56"/>
  <c r="AJ645" i="56"/>
  <c r="AO645" i="56" s="1"/>
  <c r="AD645" i="56"/>
  <c r="AH645" i="56"/>
  <c r="AD1508" i="56"/>
  <c r="AI1508" i="56"/>
  <c r="AH1508" i="56"/>
  <c r="AC1508" i="56"/>
  <c r="AG1508" i="56"/>
  <c r="AK1508" i="56"/>
  <c r="AC338" i="56"/>
  <c r="AF338" i="56"/>
  <c r="AK338" i="56"/>
  <c r="AG338" i="56"/>
  <c r="AD338" i="56"/>
  <c r="AH338" i="56"/>
  <c r="AM338" i="56" s="1"/>
  <c r="AE338" i="56"/>
  <c r="AJ338" i="56"/>
  <c r="AI338" i="56"/>
  <c r="AF412" i="56"/>
  <c r="AC412" i="56"/>
  <c r="AD412" i="56"/>
  <c r="AE412" i="56"/>
  <c r="AL412" i="56" s="1"/>
  <c r="AG412" i="56"/>
  <c r="AK412" i="56"/>
  <c r="AI412" i="56"/>
  <c r="AJ412" i="56"/>
  <c r="AG450" i="56"/>
  <c r="AD450" i="56"/>
  <c r="AE450" i="56"/>
  <c r="AL450" i="56" s="1"/>
  <c r="AF450" i="56"/>
  <c r="AC450" i="56"/>
  <c r="AH450" i="56"/>
  <c r="AC1707" i="56"/>
  <c r="AF1707" i="56"/>
  <c r="AE1707" i="56"/>
  <c r="AH1707" i="56"/>
  <c r="AK1707" i="56"/>
  <c r="AD1707" i="56"/>
  <c r="AG1707" i="56"/>
  <c r="AI1707" i="56"/>
  <c r="AJ1707" i="56"/>
  <c r="AE477" i="56"/>
  <c r="AL477" i="56" s="1"/>
  <c r="AG477" i="56"/>
  <c r="AM477" i="56" s="1"/>
  <c r="AH477" i="56"/>
  <c r="AF477" i="56"/>
  <c r="AD477" i="56"/>
  <c r="AC477" i="56"/>
  <c r="AK477" i="56"/>
  <c r="AI477" i="56"/>
  <c r="AN477" i="56" s="1"/>
  <c r="AJ477" i="56"/>
  <c r="AG505" i="56"/>
  <c r="AF505" i="56"/>
  <c r="AE505" i="56"/>
  <c r="AL505" i="56" s="1"/>
  <c r="AI505" i="56"/>
  <c r="AK505" i="56"/>
  <c r="AR2806" i="56"/>
  <c r="AU2806" i="56" s="1"/>
  <c r="AK889" i="56"/>
  <c r="AN562" i="56"/>
  <c r="AJ1513" i="56"/>
  <c r="AN541" i="56"/>
  <c r="AM1765" i="56"/>
  <c r="AM2497" i="56"/>
  <c r="AH29" i="56"/>
  <c r="AP1361" i="56"/>
  <c r="AD505" i="56"/>
  <c r="AK1505" i="56"/>
  <c r="AD1505" i="56"/>
  <c r="AF115" i="56"/>
  <c r="AK115" i="56"/>
  <c r="AF468" i="56"/>
  <c r="AI468" i="56"/>
  <c r="AH2451" i="56"/>
  <c r="AI2451" i="56"/>
  <c r="AH237" i="56"/>
  <c r="AK237" i="56"/>
  <c r="AG2076" i="56"/>
  <c r="AK2076" i="56"/>
  <c r="AG292" i="56"/>
  <c r="AI292" i="56"/>
  <c r="AG1107" i="56"/>
  <c r="AI1107" i="56"/>
  <c r="AC2817" i="56"/>
  <c r="AI2817" i="56"/>
  <c r="AG2890" i="56"/>
  <c r="AC2890" i="56"/>
  <c r="AG1061" i="56"/>
  <c r="AK1061" i="56"/>
  <c r="AK601" i="56"/>
  <c r="AI601" i="56"/>
  <c r="AK1876" i="56"/>
  <c r="AJ2870" i="56"/>
  <c r="AN721" i="56"/>
  <c r="AR1187" i="56"/>
  <c r="AU1187" i="56" s="1"/>
  <c r="AR2212" i="56"/>
  <c r="AU2212" i="56" s="1"/>
  <c r="AL1532" i="56"/>
  <c r="AF1508" i="56"/>
  <c r="AL1508" i="56" s="1"/>
  <c r="AL2273" i="56"/>
  <c r="AD1031" i="56"/>
  <c r="AD739" i="56"/>
  <c r="AP2302" i="56"/>
  <c r="AK1070" i="56"/>
  <c r="AN707" i="56"/>
  <c r="AJ663" i="56"/>
  <c r="AO637" i="56"/>
  <c r="AP1381" i="56"/>
  <c r="AI663" i="56"/>
  <c r="AP663" i="56" s="1"/>
  <c r="AI446" i="56"/>
  <c r="AN446" i="56" s="1"/>
  <c r="AH179" i="56"/>
  <c r="AM2002" i="56"/>
  <c r="AH446" i="56"/>
  <c r="AO2848" i="56"/>
  <c r="AM1628" i="56"/>
  <c r="AK1238" i="56"/>
  <c r="AK2909" i="56"/>
  <c r="AK1585" i="56"/>
  <c r="AN2511" i="56"/>
  <c r="AJ2063" i="56"/>
  <c r="AN2664" i="56"/>
  <c r="AN1132" i="56"/>
  <c r="AN693" i="56"/>
  <c r="AR693" i="56"/>
  <c r="AU693" i="56" s="1"/>
  <c r="AI1585" i="56"/>
  <c r="AN680" i="56"/>
  <c r="AH2791" i="56"/>
  <c r="AM1141" i="56"/>
  <c r="AR1141" i="56"/>
  <c r="AU1141" i="56" s="1"/>
  <c r="AM1637" i="56"/>
  <c r="AP1474" i="56"/>
  <c r="AF1057" i="56"/>
  <c r="AL1047" i="56"/>
  <c r="AO613" i="56"/>
  <c r="AQ613" i="56" s="1"/>
  <c r="AK1665" i="56"/>
  <c r="AO118" i="56"/>
  <c r="AJ1723" i="56"/>
  <c r="AJ1346" i="56"/>
  <c r="AP1346" i="56" s="1"/>
  <c r="AR2558" i="56"/>
  <c r="AU2558" i="56" s="1"/>
  <c r="AN868" i="56"/>
  <c r="AF1665" i="56"/>
  <c r="AL1245" i="56"/>
  <c r="AL1141" i="56"/>
  <c r="AD725" i="56"/>
  <c r="AC29" i="56"/>
  <c r="AN242" i="56"/>
  <c r="AK2595" i="56"/>
  <c r="AJ631" i="56"/>
  <c r="AO2124" i="56"/>
  <c r="AJ269" i="56"/>
  <c r="AJ454" i="56"/>
  <c r="AN2362" i="56"/>
  <c r="AI454" i="56"/>
  <c r="AM2664" i="56"/>
  <c r="AK2594" i="56"/>
  <c r="AK262" i="56"/>
  <c r="AJ376" i="56"/>
  <c r="AN1439" i="56"/>
  <c r="AI1622" i="56"/>
  <c r="AI450" i="56"/>
  <c r="AN450" i="56" s="1"/>
  <c r="AH1276" i="56"/>
  <c r="AR2333" i="56"/>
  <c r="AU2333" i="56" s="1"/>
  <c r="AH412" i="56"/>
  <c r="AH505" i="56"/>
  <c r="AM105" i="56"/>
  <c r="AD1068" i="56"/>
  <c r="AO836" i="56"/>
  <c r="AQ836" i="56" s="1"/>
  <c r="AM622" i="56"/>
  <c r="AP2780" i="56"/>
  <c r="AR2780" i="56"/>
  <c r="AU2780" i="56" s="1"/>
  <c r="AR118" i="56"/>
  <c r="AU118" i="56" s="1"/>
  <c r="AN1854" i="56"/>
  <c r="AK450" i="56"/>
  <c r="AJ1068" i="56"/>
  <c r="AN277" i="56"/>
  <c r="AN860" i="56"/>
  <c r="AM186" i="56"/>
  <c r="AR879" i="56"/>
  <c r="AU879" i="56" s="1"/>
  <c r="AR2848" i="56"/>
  <c r="AU2848" i="56" s="1"/>
  <c r="AM2848" i="56"/>
  <c r="AG1585" i="56"/>
  <c r="AG454" i="56"/>
  <c r="AP2406" i="56"/>
  <c r="AM515" i="56"/>
  <c r="AN264" i="56"/>
  <c r="AN1975" i="56"/>
  <c r="AN2356" i="56"/>
  <c r="AO2356" i="56"/>
  <c r="AN127" i="56"/>
  <c r="AR127" i="56"/>
  <c r="AU127" i="56" s="1"/>
  <c r="AO2333" i="56"/>
  <c r="AF2673" i="56"/>
  <c r="AJ2673" i="56"/>
  <c r="AK2673" i="56"/>
  <c r="AK2659" i="56"/>
  <c r="AG2659" i="56"/>
  <c r="AJ2659" i="56"/>
  <c r="AH1031" i="56"/>
  <c r="AK1031" i="56"/>
  <c r="AK2850" i="56"/>
  <c r="AD2850" i="56"/>
  <c r="AH497" i="56"/>
  <c r="AG497" i="56"/>
  <c r="AG2379" i="56"/>
  <c r="AC2379" i="56"/>
  <c r="AG1239" i="56"/>
  <c r="AK1239" i="56"/>
  <c r="AH300" i="56"/>
  <c r="AD300" i="56"/>
  <c r="AK1956" i="56"/>
  <c r="AE1956" i="56"/>
  <c r="AD1928" i="56"/>
  <c r="AG1928" i="56"/>
  <c r="AJ1877" i="56"/>
  <c r="AH1877" i="56"/>
  <c r="AE1815" i="56"/>
  <c r="AC1815" i="56"/>
  <c r="AD446" i="56"/>
  <c r="AE446" i="56"/>
  <c r="AJ446" i="56"/>
  <c r="AG446" i="56"/>
  <c r="AP1187" i="56"/>
  <c r="AL2384" i="56"/>
  <c r="AO2384" i="56"/>
  <c r="AL2197" i="56"/>
  <c r="AH163" i="56"/>
  <c r="AE163" i="56"/>
  <c r="AD1613" i="56"/>
  <c r="AN371" i="56"/>
  <c r="AR770" i="56"/>
  <c r="AU770" i="56" s="1"/>
  <c r="AH139" i="56"/>
  <c r="AH889" i="56"/>
  <c r="AR2650" i="56"/>
  <c r="AU2650" i="56" s="1"/>
  <c r="AG1068" i="56"/>
  <c r="AL2546" i="56"/>
  <c r="AL2840" i="56"/>
  <c r="AE1508" i="56"/>
  <c r="AL5" i="56"/>
  <c r="AO2664" i="56"/>
  <c r="AQ2664" i="56" s="1"/>
  <c r="AO2830" i="56"/>
  <c r="AN966" i="56"/>
  <c r="AN1436" i="56"/>
  <c r="AO954" i="56"/>
  <c r="AH433" i="56"/>
  <c r="AF433" i="56"/>
  <c r="AI2213" i="56"/>
  <c r="AJ2213" i="56"/>
  <c r="AH1784" i="56"/>
  <c r="AJ1784" i="56"/>
  <c r="AF2816" i="56"/>
  <c r="AI2816" i="56"/>
  <c r="AN1187" i="56"/>
  <c r="AR1147" i="56"/>
  <c r="AU1147" i="56" s="1"/>
  <c r="AR368" i="56"/>
  <c r="AU368" i="56" s="1"/>
  <c r="AN368" i="56"/>
  <c r="AM1233" i="56"/>
  <c r="AL1846" i="56"/>
  <c r="AM2535" i="56"/>
  <c r="AN2795" i="56"/>
  <c r="AR1628" i="56"/>
  <c r="AU1628" i="56" s="1"/>
  <c r="AC1269" i="56"/>
  <c r="AE1269" i="56"/>
  <c r="AD1269" i="56"/>
  <c r="AI1269" i="56"/>
  <c r="AJ1269" i="56"/>
  <c r="AG953" i="56"/>
  <c r="AI953" i="56"/>
  <c r="AJ953" i="56"/>
  <c r="AR953" i="56" s="1"/>
  <c r="AU953" i="56" s="1"/>
  <c r="AF953" i="56"/>
  <c r="AK953" i="56"/>
  <c r="AD277" i="56"/>
  <c r="AF277" i="56"/>
  <c r="AH277" i="56"/>
  <c r="AC277" i="56"/>
  <c r="AI395" i="56"/>
  <c r="AJ395" i="56"/>
  <c r="AG1328" i="56"/>
  <c r="AC1328" i="56"/>
  <c r="AE1328" i="56"/>
  <c r="AI1328" i="56"/>
  <c r="AF1328" i="56"/>
  <c r="AF2709" i="56"/>
  <c r="AL2709" i="56" s="1"/>
  <c r="AD2709" i="56"/>
  <c r="AI2709" i="56"/>
  <c r="AN2709" i="56" s="1"/>
  <c r="AK2709" i="56"/>
  <c r="AE2669" i="56"/>
  <c r="AL2669" i="56" s="1"/>
  <c r="AI2669" i="56"/>
  <c r="AN2669" i="56" s="1"/>
  <c r="AH2669" i="56"/>
  <c r="AM2669" i="56" s="1"/>
  <c r="AD2641" i="56"/>
  <c r="AJ2641" i="56"/>
  <c r="AC2641" i="56"/>
  <c r="AH2641" i="56"/>
  <c r="AG2641" i="56"/>
  <c r="AE2641" i="56"/>
  <c r="AC1310" i="56"/>
  <c r="AG1310" i="56"/>
  <c r="AJ1310" i="56"/>
  <c r="AN1310" i="56" s="1"/>
  <c r="AF1310" i="56"/>
  <c r="AD440" i="56"/>
  <c r="AP440" i="56" s="1"/>
  <c r="AC440" i="56"/>
  <c r="AE440" i="56"/>
  <c r="AC2577" i="56"/>
  <c r="AE2577" i="56"/>
  <c r="AG2577" i="56"/>
  <c r="AR2577" i="56" s="1"/>
  <c r="AU2577" i="56" s="1"/>
  <c r="AF2577" i="56"/>
  <c r="AH2577" i="56"/>
  <c r="AC1296" i="56"/>
  <c r="AF1296" i="56"/>
  <c r="AD1296" i="56"/>
  <c r="AH1296" i="56"/>
  <c r="AG1296" i="56"/>
  <c r="AR1296" i="56" s="1"/>
  <c r="AU1296" i="56" s="1"/>
  <c r="AI1296" i="56"/>
  <c r="AN1296" i="56" s="1"/>
  <c r="AE1296" i="56"/>
  <c r="AC126" i="56"/>
  <c r="AG126" i="56"/>
  <c r="AK126" i="56"/>
  <c r="AH126" i="56"/>
  <c r="AD866" i="56"/>
  <c r="AF866" i="56"/>
  <c r="AI866" i="56"/>
  <c r="AC866" i="56"/>
  <c r="AJ866" i="56"/>
  <c r="AE866" i="56"/>
  <c r="AL866" i="56" s="1"/>
  <c r="AC185" i="56"/>
  <c r="AD185" i="56"/>
  <c r="AE185" i="56"/>
  <c r="AF185" i="56"/>
  <c r="AG185" i="56"/>
  <c r="AC182" i="56"/>
  <c r="AH182" i="56"/>
  <c r="AR182" i="56" s="1"/>
  <c r="AU182" i="56" s="1"/>
  <c r="AE182" i="56"/>
  <c r="AF182" i="56"/>
  <c r="AG182" i="56"/>
  <c r="AJ182" i="56"/>
  <c r="AI182" i="56"/>
  <c r="AJ1286" i="56"/>
  <c r="AN1286" i="56" s="1"/>
  <c r="AE1286" i="56"/>
  <c r="AF1286" i="56"/>
  <c r="AE106" i="56"/>
  <c r="AF106" i="56"/>
  <c r="AI106" i="56"/>
  <c r="AN106" i="56" s="1"/>
  <c r="AJ106" i="56"/>
  <c r="AK106" i="56"/>
  <c r="AG106" i="56"/>
  <c r="AC106" i="56"/>
  <c r="AD106" i="56"/>
  <c r="AE862" i="56"/>
  <c r="AJ862" i="56"/>
  <c r="AF862" i="56"/>
  <c r="AD2511" i="56"/>
  <c r="AE2511" i="56"/>
  <c r="AL2511" i="56" s="1"/>
  <c r="AH2511" i="56"/>
  <c r="AG2510" i="56"/>
  <c r="AR2510" i="56" s="1"/>
  <c r="AU2510" i="56" s="1"/>
  <c r="AE2510" i="56"/>
  <c r="AL2510" i="56" s="1"/>
  <c r="AC612" i="56"/>
  <c r="AE612" i="56"/>
  <c r="AG612" i="56"/>
  <c r="AJ612" i="56"/>
  <c r="AD612" i="56"/>
  <c r="AF612" i="56"/>
  <c r="AL612" i="56" s="1"/>
  <c r="AI612" i="56"/>
  <c r="AJ2476" i="56"/>
  <c r="AK2476" i="56"/>
  <c r="AG2476" i="56"/>
  <c r="AC2476" i="56"/>
  <c r="AD2434" i="56"/>
  <c r="AO2434" i="56" s="1"/>
  <c r="AE2434" i="56"/>
  <c r="AL2434" i="56" s="1"/>
  <c r="AC2434" i="56"/>
  <c r="AH2434" i="56"/>
  <c r="AR2434" i="56" s="1"/>
  <c r="AU2434" i="56" s="1"/>
  <c r="AF2434" i="56"/>
  <c r="AJ2434" i="56"/>
  <c r="AI1483" i="56"/>
  <c r="AK1483" i="56"/>
  <c r="AC1483" i="56"/>
  <c r="AJ1483" i="56"/>
  <c r="AF2347" i="56"/>
  <c r="AD2347" i="56"/>
  <c r="AI2347" i="56"/>
  <c r="AJ2347" i="56"/>
  <c r="AE2347" i="56"/>
  <c r="AG2347" i="56"/>
  <c r="AR2347" i="56" s="1"/>
  <c r="AU2347" i="56" s="1"/>
  <c r="AK2347" i="56"/>
  <c r="AN2347" i="56" s="1"/>
  <c r="AD1221" i="56"/>
  <c r="AC1221" i="56"/>
  <c r="AG1221" i="56"/>
  <c r="AJ1221" i="56"/>
  <c r="AR1221" i="56" s="1"/>
  <c r="AU1221" i="56" s="1"/>
  <c r="AD1700" i="56"/>
  <c r="AE1700" i="56"/>
  <c r="AK1700" i="56"/>
  <c r="AN1700" i="56" s="1"/>
  <c r="AF1700" i="56"/>
  <c r="AH1700" i="56"/>
  <c r="AR1700" i="56" s="1"/>
  <c r="AU1700" i="56" s="1"/>
  <c r="AK144" i="56"/>
  <c r="AK182" i="56"/>
  <c r="AN182" i="56" s="1"/>
  <c r="AN464" i="56"/>
  <c r="AI2340" i="56"/>
  <c r="AN2340" i="56" s="1"/>
  <c r="AI1414" i="56"/>
  <c r="AH2476" i="56"/>
  <c r="AO2476" i="56" s="1"/>
  <c r="AG395" i="56"/>
  <c r="AG1483" i="56"/>
  <c r="AO592" i="56"/>
  <c r="AQ592" i="56" s="1"/>
  <c r="AC625" i="56"/>
  <c r="AF2510" i="56"/>
  <c r="AD625" i="56"/>
  <c r="AC2669" i="56"/>
  <c r="AN2069" i="56"/>
  <c r="AM867" i="56"/>
  <c r="AL1118" i="56"/>
  <c r="AL395" i="56"/>
  <c r="AL2427" i="56"/>
  <c r="AL1041" i="56"/>
  <c r="AP1939" i="56"/>
  <c r="AG2565" i="56"/>
  <c r="AJ2565" i="56"/>
  <c r="AD469" i="56"/>
  <c r="AF469" i="56"/>
  <c r="AI2108" i="56"/>
  <c r="AD2108" i="56"/>
  <c r="AN2536" i="56"/>
  <c r="AP1465" i="56"/>
  <c r="AN684" i="56"/>
  <c r="AN322" i="56"/>
  <c r="AM906" i="56"/>
  <c r="AN2601" i="56"/>
  <c r="AM2068" i="56"/>
  <c r="AM2406" i="56"/>
  <c r="AM1710" i="56"/>
  <c r="AM2830" i="56"/>
  <c r="AL2022" i="56"/>
  <c r="AL383" i="56"/>
  <c r="AL1132" i="56"/>
  <c r="AL485" i="56"/>
  <c r="AO1596" i="56"/>
  <c r="AN66" i="56"/>
  <c r="AN720" i="56"/>
  <c r="AN1484" i="56"/>
  <c r="AN2632" i="56"/>
  <c r="AR65" i="56"/>
  <c r="AU65" i="56" s="1"/>
  <c r="AL1809" i="56"/>
  <c r="AO2614" i="56"/>
  <c r="AL1897" i="56"/>
  <c r="AL41" i="56"/>
  <c r="AP836" i="56"/>
  <c r="AE2779" i="56"/>
  <c r="AF2779" i="56"/>
  <c r="AH2779" i="56"/>
  <c r="AG2779" i="56"/>
  <c r="AK2779" i="56"/>
  <c r="AC2779" i="56"/>
  <c r="AD835" i="56"/>
  <c r="AE835" i="56"/>
  <c r="AL835" i="56" s="1"/>
  <c r="AC835" i="56"/>
  <c r="AI835" i="56"/>
  <c r="AF835" i="56"/>
  <c r="AJ835" i="56"/>
  <c r="AE2760" i="56"/>
  <c r="AI2760" i="56"/>
  <c r="AK2760" i="56"/>
  <c r="AG2760" i="56"/>
  <c r="AH2760" i="56"/>
  <c r="AD2760" i="56"/>
  <c r="AC1742" i="56"/>
  <c r="AD1742" i="56"/>
  <c r="AE1742" i="56"/>
  <c r="AJ1742" i="56"/>
  <c r="AN1742" i="56" s="1"/>
  <c r="AC1502" i="56"/>
  <c r="AE1502" i="56"/>
  <c r="AL1502" i="56" s="1"/>
  <c r="AJ1502" i="56"/>
  <c r="AD2742" i="56"/>
  <c r="AE2742" i="56"/>
  <c r="AC2742" i="56"/>
  <c r="AG2742" i="56"/>
  <c r="AC327" i="56"/>
  <c r="AH327" i="56"/>
  <c r="AI327" i="56"/>
  <c r="AE327" i="56"/>
  <c r="AF327" i="56"/>
  <c r="AD2723" i="56"/>
  <c r="AG2723" i="56"/>
  <c r="AF2723" i="56"/>
  <c r="AL2723" i="56" s="1"/>
  <c r="AC2723" i="56"/>
  <c r="AJ2723" i="56"/>
  <c r="AD877" i="56"/>
  <c r="AC877" i="56"/>
  <c r="AH877" i="56"/>
  <c r="AE877" i="56"/>
  <c r="AF877" i="56"/>
  <c r="AE2697" i="56"/>
  <c r="AF2697" i="56"/>
  <c r="AK2697" i="56"/>
  <c r="AG2697" i="56"/>
  <c r="AE2683" i="56"/>
  <c r="AL2683" i="56" s="1"/>
  <c r="AD2683" i="56"/>
  <c r="AC2683" i="56"/>
  <c r="AH2683" i="56"/>
  <c r="AJ2683" i="56"/>
  <c r="AG2683" i="56"/>
  <c r="AI2683" i="56"/>
  <c r="AG2655" i="56"/>
  <c r="AI2655" i="56"/>
  <c r="AM2655" i="56" s="1"/>
  <c r="AC2655" i="56"/>
  <c r="AD2655" i="56"/>
  <c r="AF2655" i="56"/>
  <c r="AL2655" i="56" s="1"/>
  <c r="AD1250" i="56"/>
  <c r="AE1250" i="56"/>
  <c r="AF1250" i="56"/>
  <c r="AG1250" i="56"/>
  <c r="AI1250" i="56"/>
  <c r="AN1250" i="56" s="1"/>
  <c r="AF195" i="56"/>
  <c r="AD195" i="56"/>
  <c r="AI195" i="56"/>
  <c r="AC195" i="56"/>
  <c r="AK195" i="56"/>
  <c r="AH195" i="56"/>
  <c r="AR195" i="56" s="1"/>
  <c r="AU195" i="56" s="1"/>
  <c r="AD2631" i="56"/>
  <c r="AH2631" i="56"/>
  <c r="AK2631" i="56"/>
  <c r="AE2631" i="56"/>
  <c r="AC2631" i="56"/>
  <c r="AE2912" i="56"/>
  <c r="AI2912" i="56"/>
  <c r="AO2912" i="56" s="1"/>
  <c r="AF2912" i="56"/>
  <c r="AC2912" i="56"/>
  <c r="AG2912" i="56"/>
  <c r="AF2605" i="56"/>
  <c r="AH2605" i="56"/>
  <c r="AC2605" i="56"/>
  <c r="AD2605" i="56"/>
  <c r="AK2605" i="56"/>
  <c r="AN2605" i="56" s="1"/>
  <c r="AF2591" i="56"/>
  <c r="AD2591" i="56"/>
  <c r="AI2591" i="56"/>
  <c r="AR2591" i="56" s="1"/>
  <c r="AU2591" i="56" s="1"/>
  <c r="AH2563" i="56"/>
  <c r="AE2563" i="56"/>
  <c r="AL2563" i="56" s="1"/>
  <c r="AJ2563" i="56"/>
  <c r="AK2563" i="56"/>
  <c r="AF1690" i="56"/>
  <c r="AK1690" i="56"/>
  <c r="AM1690" i="56" s="1"/>
  <c r="AC1690" i="56"/>
  <c r="AP1690" i="56" s="1"/>
  <c r="AE819" i="56"/>
  <c r="AL819" i="56" s="1"/>
  <c r="AC819" i="56"/>
  <c r="AG819" i="56"/>
  <c r="AH819" i="56"/>
  <c r="AD819" i="56"/>
  <c r="AJ819" i="56"/>
  <c r="AK819" i="56"/>
  <c r="AG810" i="56"/>
  <c r="AE810" i="56"/>
  <c r="AL810" i="56" s="1"/>
  <c r="AD810" i="56"/>
  <c r="AH810" i="56"/>
  <c r="AM810" i="56" s="1"/>
  <c r="AD438" i="56"/>
  <c r="AE438" i="56"/>
  <c r="AF438" i="56"/>
  <c r="AG438" i="56"/>
  <c r="AI438" i="56"/>
  <c r="AJ438" i="56"/>
  <c r="AK438" i="56"/>
  <c r="AO438" i="56" s="1"/>
  <c r="AC438" i="56"/>
  <c r="AC275" i="56"/>
  <c r="AD275" i="56"/>
  <c r="AE275" i="56"/>
  <c r="AH275" i="56"/>
  <c r="AG275" i="56"/>
  <c r="AE437" i="56"/>
  <c r="AH437" i="56"/>
  <c r="AD437" i="56"/>
  <c r="AK437" i="56"/>
  <c r="AF437" i="56"/>
  <c r="AJ437" i="56"/>
  <c r="AN437" i="56" s="1"/>
  <c r="AE500" i="56"/>
  <c r="AF500" i="56"/>
  <c r="AL500" i="56" s="1"/>
  <c r="AH500" i="56"/>
  <c r="AD500" i="56"/>
  <c r="AK500" i="56"/>
  <c r="AD247" i="56"/>
  <c r="AF247" i="56"/>
  <c r="AL247" i="56" s="1"/>
  <c r="AC247" i="56"/>
  <c r="AJ247" i="56"/>
  <c r="AN247" i="56" s="1"/>
  <c r="AE247" i="56"/>
  <c r="AD2551" i="56"/>
  <c r="AH2551" i="56"/>
  <c r="AC2551" i="56"/>
  <c r="AE2551" i="56"/>
  <c r="AG2551" i="56"/>
  <c r="AK2551" i="56"/>
  <c r="AE1272" i="56"/>
  <c r="AD1272" i="56"/>
  <c r="AF1272" i="56"/>
  <c r="AI1272" i="56"/>
  <c r="AE562" i="56"/>
  <c r="AL562" i="56" s="1"/>
  <c r="AC562" i="56"/>
  <c r="AG562" i="56"/>
  <c r="AM562" i="56" s="1"/>
  <c r="AH562" i="56"/>
  <c r="AD2526" i="56"/>
  <c r="AC2526" i="56"/>
  <c r="AG2526" i="56"/>
  <c r="AI2526" i="56"/>
  <c r="AJ2526" i="56"/>
  <c r="AE2526" i="56"/>
  <c r="AL2526" i="56" s="1"/>
  <c r="AE434" i="56"/>
  <c r="AC434" i="56"/>
  <c r="AH434" i="56"/>
  <c r="AI434" i="56"/>
  <c r="AJ434" i="56"/>
  <c r="AK434" i="56"/>
  <c r="AF434" i="56"/>
  <c r="AG434" i="56"/>
  <c r="AD944" i="56"/>
  <c r="AC944" i="56"/>
  <c r="AH944" i="56"/>
  <c r="AI944" i="56"/>
  <c r="AC311" i="56"/>
  <c r="AD311" i="56"/>
  <c r="AE311" i="56"/>
  <c r="AK311" i="56"/>
  <c r="AG311" i="56"/>
  <c r="AF311" i="56"/>
  <c r="AL311" i="56" s="1"/>
  <c r="AC2490" i="56"/>
  <c r="AD2490" i="56"/>
  <c r="AF2490" i="56"/>
  <c r="AL2490" i="56" s="1"/>
  <c r="AH2490" i="56"/>
  <c r="AJ2490" i="56"/>
  <c r="AE2462" i="56"/>
  <c r="AL2462" i="56" s="1"/>
  <c r="AC2462" i="56"/>
  <c r="AD2462" i="56"/>
  <c r="AI2462" i="56"/>
  <c r="AG2462" i="56"/>
  <c r="AD2448" i="56"/>
  <c r="AE2448" i="56"/>
  <c r="AF2448" i="56"/>
  <c r="AH2448" i="56"/>
  <c r="AE859" i="56"/>
  <c r="AF859" i="56"/>
  <c r="AG859" i="56"/>
  <c r="AI859" i="56"/>
  <c r="AN859" i="56" s="1"/>
  <c r="AD859" i="56"/>
  <c r="AE2426" i="56"/>
  <c r="AC2426" i="56"/>
  <c r="AG2426" i="56"/>
  <c r="AI2426" i="56"/>
  <c r="AC2415" i="56"/>
  <c r="AG2415" i="56"/>
  <c r="AD2415" i="56"/>
  <c r="AH2415" i="56"/>
  <c r="AE2415" i="56"/>
  <c r="AD2408" i="56"/>
  <c r="AJ2408" i="56"/>
  <c r="AF2408" i="56"/>
  <c r="AL2408" i="56" s="1"/>
  <c r="AE2403" i="56"/>
  <c r="AD2403" i="56"/>
  <c r="AF2403" i="56"/>
  <c r="AK2403" i="56"/>
  <c r="AI2403" i="56"/>
  <c r="AN2403" i="56" s="1"/>
  <c r="AG2403" i="56"/>
  <c r="AR2403" i="56" s="1"/>
  <c r="AU2403" i="56" s="1"/>
  <c r="AD2389" i="56"/>
  <c r="AE2389" i="56"/>
  <c r="AL2389" i="56" s="1"/>
  <c r="AJ2389" i="56"/>
  <c r="AC2389" i="56"/>
  <c r="AK2389" i="56"/>
  <c r="AC2375" i="56"/>
  <c r="AI2375" i="56"/>
  <c r="AD2375" i="56"/>
  <c r="AE2375" i="56"/>
  <c r="AK2361" i="56"/>
  <c r="AN2361" i="56" s="1"/>
  <c r="AE2361" i="56"/>
  <c r="AL2361" i="56" s="1"/>
  <c r="AH2361" i="56"/>
  <c r="AM2361" i="56" s="1"/>
  <c r="AC2340" i="56"/>
  <c r="AD2340" i="56"/>
  <c r="AG2340" i="56"/>
  <c r="AF2340" i="56"/>
  <c r="AE1733" i="56"/>
  <c r="AK1733" i="56"/>
  <c r="AC1733" i="56"/>
  <c r="AI1733" i="56"/>
  <c r="AJ1733" i="56"/>
  <c r="AD1733" i="56"/>
  <c r="AD2324" i="56"/>
  <c r="AH2324" i="56"/>
  <c r="AJ2324" i="56"/>
  <c r="AN2324" i="56" s="1"/>
  <c r="AC2324" i="56"/>
  <c r="AE2324" i="56"/>
  <c r="AL2324" i="56" s="1"/>
  <c r="AC1235" i="56"/>
  <c r="AH1235" i="56"/>
  <c r="AR1235" i="56" s="1"/>
  <c r="AU1235" i="56" s="1"/>
  <c r="AJ1235" i="56"/>
  <c r="AN1235" i="56" s="1"/>
  <c r="AD1235" i="56"/>
  <c r="AG1235" i="56"/>
  <c r="AD170" i="56"/>
  <c r="AF170" i="56"/>
  <c r="AL170" i="56" s="1"/>
  <c r="AD92" i="56"/>
  <c r="AO92" i="56" s="1"/>
  <c r="AE92" i="56"/>
  <c r="AL92" i="56" s="1"/>
  <c r="AG92" i="56"/>
  <c r="AK92" i="56"/>
  <c r="AF92" i="56"/>
  <c r="AC2301" i="56"/>
  <c r="AI2301" i="56"/>
  <c r="AD2301" i="56"/>
  <c r="AE2301" i="56"/>
  <c r="AL2301" i="56" s="1"/>
  <c r="AD2287" i="56"/>
  <c r="AG2287" i="56"/>
  <c r="AC2287" i="56"/>
  <c r="AJ2287" i="56"/>
  <c r="AH2287" i="56"/>
  <c r="AR2287" i="56" s="1"/>
  <c r="AU2287" i="56" s="1"/>
  <c r="AC2273" i="56"/>
  <c r="AH2273" i="56"/>
  <c r="AR2273" i="56" s="1"/>
  <c r="AU2273" i="56" s="1"/>
  <c r="AK2273" i="56"/>
  <c r="AI2273" i="56"/>
  <c r="AD2259" i="56"/>
  <c r="AF2259" i="56"/>
  <c r="AG2259" i="56"/>
  <c r="AK2259" i="56"/>
  <c r="AN2259" i="56" s="1"/>
  <c r="AC2259" i="56"/>
  <c r="AF1232" i="56"/>
  <c r="AG1232" i="56"/>
  <c r="AJ1232" i="56"/>
  <c r="AC1232" i="56"/>
  <c r="AE1232" i="56"/>
  <c r="AL1232" i="56" s="1"/>
  <c r="AI1232" i="56"/>
  <c r="AD1232" i="56"/>
  <c r="AE87" i="56"/>
  <c r="AG87" i="56"/>
  <c r="AD87" i="56"/>
  <c r="AE2237" i="56"/>
  <c r="AL2237" i="56" s="1"/>
  <c r="AD2237" i="56"/>
  <c r="AH2237" i="56"/>
  <c r="AK2237" i="56"/>
  <c r="AE86" i="56"/>
  <c r="AF86" i="56"/>
  <c r="AC86" i="56"/>
  <c r="AD86" i="56"/>
  <c r="AI86" i="56"/>
  <c r="AN86" i="56" s="1"/>
  <c r="AG86" i="56"/>
  <c r="AJ86" i="56"/>
  <c r="AH86" i="56"/>
  <c r="AE2235" i="56"/>
  <c r="AG2235" i="56"/>
  <c r="AK2235" i="56"/>
  <c r="AI2235" i="56"/>
  <c r="AC2235" i="56"/>
  <c r="AF2235" i="56"/>
  <c r="AO2235" i="56" s="1"/>
  <c r="AF2225" i="56"/>
  <c r="AG2225" i="56"/>
  <c r="AK2225" i="56"/>
  <c r="AR2225" i="56" s="1"/>
  <c r="AU2225" i="56" s="1"/>
  <c r="AE2225" i="56"/>
  <c r="AE2211" i="56"/>
  <c r="AL2211" i="56" s="1"/>
  <c r="AD2211" i="56"/>
  <c r="AJ2211" i="56"/>
  <c r="AM2211" i="56" s="1"/>
  <c r="AD544" i="56"/>
  <c r="AC544" i="56"/>
  <c r="AF544" i="56"/>
  <c r="AG544" i="56"/>
  <c r="AH544" i="56"/>
  <c r="AK544" i="56"/>
  <c r="AI544" i="56"/>
  <c r="AE1552" i="56"/>
  <c r="AC1552" i="56"/>
  <c r="AF1552" i="56"/>
  <c r="AH1552" i="56"/>
  <c r="AH2197" i="56"/>
  <c r="AK2197" i="56"/>
  <c r="AC2197" i="56"/>
  <c r="AJ2197" i="56"/>
  <c r="AD2197" i="56"/>
  <c r="AG2197" i="56"/>
  <c r="AD2185" i="56"/>
  <c r="AF2185" i="56"/>
  <c r="AG2185" i="56"/>
  <c r="AM2185" i="56" s="1"/>
  <c r="AE2185" i="56"/>
  <c r="AL2185" i="56" s="1"/>
  <c r="AC2185" i="56"/>
  <c r="AC2171" i="56"/>
  <c r="AH2171" i="56"/>
  <c r="AE2171" i="56"/>
  <c r="AK2171" i="56"/>
  <c r="AF2171" i="56"/>
  <c r="AD2157" i="56"/>
  <c r="AC2157" i="56"/>
  <c r="AE2157" i="56"/>
  <c r="AK2157" i="56"/>
  <c r="AH2157" i="56"/>
  <c r="AI2157" i="56"/>
  <c r="AG2157" i="56"/>
  <c r="AJ2157" i="56"/>
  <c r="AR2157" i="56" s="1"/>
  <c r="AU2157" i="56" s="1"/>
  <c r="AC2143" i="56"/>
  <c r="AI2143" i="56"/>
  <c r="AJ2143" i="56"/>
  <c r="AG2143" i="56"/>
  <c r="AH2143" i="56"/>
  <c r="AK2143" i="56"/>
  <c r="AN2143" i="56" s="1"/>
  <c r="AF541" i="56"/>
  <c r="AE541" i="56"/>
  <c r="AC541" i="56"/>
  <c r="AC1211" i="56"/>
  <c r="AE1211" i="56"/>
  <c r="AD1211" i="56"/>
  <c r="AI1211" i="56"/>
  <c r="AH1211" i="56"/>
  <c r="AJ1211" i="56"/>
  <c r="AG1211" i="56"/>
  <c r="AD271" i="56"/>
  <c r="AJ271" i="56"/>
  <c r="AC2120" i="56"/>
  <c r="AP2120" i="56" s="1"/>
  <c r="AE2120" i="56"/>
  <c r="AL2120" i="56" s="1"/>
  <c r="AG2120" i="56"/>
  <c r="AH2120" i="56"/>
  <c r="AK2120" i="56"/>
  <c r="AD2120" i="56"/>
  <c r="AI2120" i="56"/>
  <c r="AF1192" i="56"/>
  <c r="AL1192" i="56" s="1"/>
  <c r="AK1192" i="56"/>
  <c r="AI1192" i="56"/>
  <c r="AD1178" i="56"/>
  <c r="AH1178" i="56"/>
  <c r="AI1178" i="56"/>
  <c r="AE1178" i="56"/>
  <c r="AJ1178" i="56"/>
  <c r="AF1178" i="56"/>
  <c r="AL1178" i="56" s="1"/>
  <c r="AC1178" i="56"/>
  <c r="AG1178" i="56"/>
  <c r="AG2106" i="56"/>
  <c r="AD2106" i="56"/>
  <c r="AE2106" i="56"/>
  <c r="AC2106" i="56"/>
  <c r="AF2106" i="56"/>
  <c r="AO2106" i="56" s="1"/>
  <c r="AE2101" i="56"/>
  <c r="AC2101" i="56"/>
  <c r="AI2101" i="56"/>
  <c r="AC2087" i="56"/>
  <c r="AD2087" i="56"/>
  <c r="AI2087" i="56"/>
  <c r="AJ2087" i="56"/>
  <c r="AH2087" i="56"/>
  <c r="AD2073" i="56"/>
  <c r="AC2073" i="56"/>
  <c r="AE2073" i="56"/>
  <c r="AH2073" i="56"/>
  <c r="AK2073" i="56"/>
  <c r="AN2073" i="56" s="1"/>
  <c r="AG2073" i="56"/>
  <c r="AO2073" i="56" s="1"/>
  <c r="AD2059" i="56"/>
  <c r="AP2059" i="56" s="1"/>
  <c r="AG2059" i="56"/>
  <c r="AF2059" i="56"/>
  <c r="AC2059" i="56"/>
  <c r="AE2059" i="56"/>
  <c r="AH2045" i="56"/>
  <c r="AM2045" i="56" s="1"/>
  <c r="AI2045" i="56"/>
  <c r="AN2045" i="56" s="1"/>
  <c r="AF2045" i="56"/>
  <c r="AC1671" i="56"/>
  <c r="AI1671" i="56"/>
  <c r="AD1671" i="56"/>
  <c r="AF1671" i="56"/>
  <c r="AJ1671" i="56"/>
  <c r="AK1671" i="56"/>
  <c r="AM1671" i="56" s="1"/>
  <c r="AD2022" i="56"/>
  <c r="AG2022" i="56"/>
  <c r="AE2022" i="56"/>
  <c r="AK2022" i="56"/>
  <c r="AN2022" i="56" s="1"/>
  <c r="AH2022" i="56"/>
  <c r="AE161" i="56"/>
  <c r="AP161" i="56" s="1"/>
  <c r="AG161" i="56"/>
  <c r="AK161" i="56"/>
  <c r="AH161" i="56"/>
  <c r="AI161" i="56"/>
  <c r="AD2012" i="56"/>
  <c r="AF2012" i="56"/>
  <c r="AJ2012" i="56"/>
  <c r="AI2012" i="56"/>
  <c r="AN2012" i="56" s="1"/>
  <c r="AC2012" i="56"/>
  <c r="AC2007" i="56"/>
  <c r="AF2007" i="56"/>
  <c r="AD2007" i="56"/>
  <c r="AK2007" i="56"/>
  <c r="AH1547" i="56"/>
  <c r="AM1547" i="56" s="1"/>
  <c r="AE1547" i="56"/>
  <c r="AK1547" i="56"/>
  <c r="AN1547" i="56" s="1"/>
  <c r="AF1547" i="56"/>
  <c r="AG1547" i="56"/>
  <c r="AC1547" i="56"/>
  <c r="AD783" i="56"/>
  <c r="AE783" i="56"/>
  <c r="AH783" i="56"/>
  <c r="AI783" i="56"/>
  <c r="AN783" i="56" s="1"/>
  <c r="AJ783" i="56"/>
  <c r="AC783" i="56"/>
  <c r="AD769" i="56"/>
  <c r="AC769" i="56"/>
  <c r="AJ769" i="56"/>
  <c r="AN769" i="56" s="1"/>
  <c r="AH769" i="56"/>
  <c r="AO769" i="56" s="1"/>
  <c r="AC2907" i="56"/>
  <c r="AD2907" i="56"/>
  <c r="AK2907" i="56"/>
  <c r="AF2907" i="56"/>
  <c r="AG2907" i="56"/>
  <c r="AC1545" i="56"/>
  <c r="AH1545" i="56"/>
  <c r="AJ1545" i="56"/>
  <c r="AN1545" i="56" s="1"/>
  <c r="AD1545" i="56"/>
  <c r="AI1545" i="56"/>
  <c r="AF1545" i="56"/>
  <c r="AD531" i="56"/>
  <c r="AH531" i="56"/>
  <c r="AE531" i="56"/>
  <c r="AI531" i="56"/>
  <c r="AN531" i="56" s="1"/>
  <c r="AF531" i="56"/>
  <c r="AJ531" i="56"/>
  <c r="AC1978" i="56"/>
  <c r="AD1978" i="56"/>
  <c r="AF1978" i="56"/>
  <c r="AE1978" i="56"/>
  <c r="AG1978" i="56"/>
  <c r="AM1978" i="56" s="1"/>
  <c r="AK1978" i="56"/>
  <c r="AC1966" i="56"/>
  <c r="AH1966" i="56"/>
  <c r="AI1952" i="56"/>
  <c r="AD1952" i="56"/>
  <c r="AF1952" i="56"/>
  <c r="AL1952" i="56" s="1"/>
  <c r="AH1952" i="56"/>
  <c r="AJ1952" i="56"/>
  <c r="AD1938" i="56"/>
  <c r="AC1938" i="56"/>
  <c r="AE1938" i="56"/>
  <c r="AG1938" i="56"/>
  <c r="AH1938" i="56"/>
  <c r="AJ1938" i="56"/>
  <c r="AN1938" i="56" s="1"/>
  <c r="AK1938" i="56"/>
  <c r="AD1924" i="56"/>
  <c r="AG1924" i="56"/>
  <c r="AC1924" i="56"/>
  <c r="AE1924" i="56"/>
  <c r="AF1924" i="56"/>
  <c r="AC1910" i="56"/>
  <c r="AD1910" i="56"/>
  <c r="AJ1910" i="56"/>
  <c r="AF1910" i="56"/>
  <c r="AI1910" i="56"/>
  <c r="AD1897" i="56"/>
  <c r="AC1897" i="56"/>
  <c r="AI1897" i="56"/>
  <c r="AH1897" i="56"/>
  <c r="AK1897" i="56"/>
  <c r="AD298" i="56"/>
  <c r="AF298" i="56"/>
  <c r="AC298" i="56"/>
  <c r="AP298" i="56" s="1"/>
  <c r="AE298" i="56"/>
  <c r="AL298" i="56" s="1"/>
  <c r="AH298" i="56"/>
  <c r="AG298" i="56"/>
  <c r="AJ527" i="56"/>
  <c r="AC527" i="56"/>
  <c r="AP527" i="56" s="1"/>
  <c r="AE527" i="56"/>
  <c r="AL527" i="56" s="1"/>
  <c r="AG527" i="56"/>
  <c r="AC1873" i="56"/>
  <c r="AD1873" i="56"/>
  <c r="AI1873" i="56"/>
  <c r="AF1873" i="56"/>
  <c r="AK1873" i="56"/>
  <c r="AN1873" i="56" s="1"/>
  <c r="AE1873" i="56"/>
  <c r="AC1859" i="56"/>
  <c r="AF1859" i="56"/>
  <c r="AL1859" i="56" s="1"/>
  <c r="AK1859" i="56"/>
  <c r="AJ1859" i="56"/>
  <c r="AH1859" i="56"/>
  <c r="AE1845" i="56"/>
  <c r="AG1845" i="56"/>
  <c r="AD1845" i="56"/>
  <c r="AH1845" i="56"/>
  <c r="AC1831" i="56"/>
  <c r="AF1831" i="56"/>
  <c r="AD1831" i="56"/>
  <c r="AE1831" i="56"/>
  <c r="AG1831" i="56"/>
  <c r="AJ1831" i="56"/>
  <c r="AE1160" i="56"/>
  <c r="AF1160" i="56"/>
  <c r="AJ1160" i="56"/>
  <c r="AK1160" i="56"/>
  <c r="AC1160" i="56"/>
  <c r="AE910" i="56"/>
  <c r="AJ910" i="56"/>
  <c r="AC910" i="56"/>
  <c r="AD910" i="56"/>
  <c r="AD1800" i="56"/>
  <c r="AG1800" i="56"/>
  <c r="AI1800" i="56"/>
  <c r="AJ1800" i="56"/>
  <c r="AH1800" i="56"/>
  <c r="AR1800" i="56" s="1"/>
  <c r="AU1800" i="56" s="1"/>
  <c r="AF1800" i="56"/>
  <c r="AH1156" i="56"/>
  <c r="AM1156" i="56" s="1"/>
  <c r="AG1156" i="56"/>
  <c r="AI1156" i="56"/>
  <c r="AD1156" i="56"/>
  <c r="AE1156" i="56"/>
  <c r="AF1156" i="56"/>
  <c r="AK1156" i="56"/>
  <c r="AN1156" i="56" s="1"/>
  <c r="AC1782" i="56"/>
  <c r="AE1782" i="56"/>
  <c r="AG1782" i="56"/>
  <c r="AD1782" i="56"/>
  <c r="AJ1782" i="56"/>
  <c r="AE65" i="56"/>
  <c r="AO65" i="56" s="1"/>
  <c r="AF65" i="56"/>
  <c r="AD1773" i="56"/>
  <c r="AO1773" i="56" s="1"/>
  <c r="AG1773" i="56"/>
  <c r="AK1773" i="56"/>
  <c r="AC1153" i="56"/>
  <c r="AJ1153" i="56"/>
  <c r="AE1153" i="56"/>
  <c r="AL1153" i="56" s="1"/>
  <c r="AK1153" i="56"/>
  <c r="AI1153" i="56"/>
  <c r="AG1153" i="56"/>
  <c r="AH1153" i="56"/>
  <c r="AD1153" i="56"/>
  <c r="AE1761" i="56"/>
  <c r="AG1761" i="56"/>
  <c r="AM1761" i="56" s="1"/>
  <c r="AD1761" i="56"/>
  <c r="AO1761" i="56" s="1"/>
  <c r="AH1761" i="56"/>
  <c r="AF1761" i="56"/>
  <c r="AI1146" i="56"/>
  <c r="AE1146" i="56"/>
  <c r="AC1759" i="56"/>
  <c r="AG1759" i="56"/>
  <c r="AJ1759" i="56"/>
  <c r="AN1759" i="56" s="1"/>
  <c r="AF1759" i="56"/>
  <c r="AL1759" i="56" s="1"/>
  <c r="AI1759" i="56"/>
  <c r="AC62" i="56"/>
  <c r="AD62" i="56"/>
  <c r="AF62" i="56"/>
  <c r="AE62" i="56"/>
  <c r="AI62" i="56"/>
  <c r="AN62" i="56" s="1"/>
  <c r="AG62" i="56"/>
  <c r="AJ62" i="56"/>
  <c r="AD1465" i="56"/>
  <c r="AH1465" i="56"/>
  <c r="AR1465" i="56" s="1"/>
  <c r="AU1465" i="56" s="1"/>
  <c r="AC363" i="56"/>
  <c r="AD363" i="56"/>
  <c r="AF363" i="56"/>
  <c r="AC1756" i="56"/>
  <c r="AE1756" i="56"/>
  <c r="AF1756" i="56"/>
  <c r="AK1756" i="56"/>
  <c r="AI1756" i="56"/>
  <c r="AE1139" i="56"/>
  <c r="AL1139" i="56" s="1"/>
  <c r="AG1139" i="56"/>
  <c r="AF1139" i="56"/>
  <c r="AC1139" i="56"/>
  <c r="AE1751" i="56"/>
  <c r="AD1751" i="56"/>
  <c r="AI1751" i="56"/>
  <c r="AK1751" i="56"/>
  <c r="AJ1751" i="56"/>
  <c r="AN1751" i="56" s="1"/>
  <c r="AH1751" i="56"/>
  <c r="AJ1132" i="56"/>
  <c r="AG1132" i="56"/>
  <c r="AH1132" i="56"/>
  <c r="AM1132" i="56" s="1"/>
  <c r="AC1132" i="56"/>
  <c r="AD1132" i="56"/>
  <c r="AC1438" i="56"/>
  <c r="AP1438" i="56" s="1"/>
  <c r="AF1438" i="56"/>
  <c r="AL1438" i="56" s="1"/>
  <c r="AD1438" i="56"/>
  <c r="AJ1438" i="56"/>
  <c r="AI1438" i="56"/>
  <c r="AE1438" i="56"/>
  <c r="AG1431" i="56"/>
  <c r="AR1431" i="56" s="1"/>
  <c r="AU1431" i="56" s="1"/>
  <c r="AD1431" i="56"/>
  <c r="AF1431" i="56"/>
  <c r="AC1423" i="56"/>
  <c r="AE1423" i="56"/>
  <c r="AF1423" i="56"/>
  <c r="AK1423" i="56"/>
  <c r="AD268" i="56"/>
  <c r="AH268" i="56"/>
  <c r="AG268" i="56"/>
  <c r="AE268" i="56"/>
  <c r="AL268" i="56" s="1"/>
  <c r="AC268" i="56"/>
  <c r="AI268" i="56"/>
  <c r="AC1009" i="56"/>
  <c r="AG1009" i="56"/>
  <c r="AK1009" i="56"/>
  <c r="AJ1009" i="56"/>
  <c r="AN1009" i="56" s="1"/>
  <c r="AJ1532" i="56"/>
  <c r="AE1532" i="56"/>
  <c r="AG1532" i="56"/>
  <c r="AD1532" i="56"/>
  <c r="AC1636" i="56"/>
  <c r="AP1636" i="56" s="1"/>
  <c r="AE1636" i="56"/>
  <c r="AL1636" i="56" s="1"/>
  <c r="AD1636" i="56"/>
  <c r="AI1636" i="56"/>
  <c r="AF1636" i="56"/>
  <c r="AK1636" i="56"/>
  <c r="AD603" i="56"/>
  <c r="AG603" i="56"/>
  <c r="AE603" i="56"/>
  <c r="AK603" i="56"/>
  <c r="AM603" i="56" s="1"/>
  <c r="AF603" i="56"/>
  <c r="AH603" i="56"/>
  <c r="AJ603" i="56"/>
  <c r="AI603" i="56"/>
  <c r="AC2897" i="56"/>
  <c r="AE2897" i="56"/>
  <c r="AL2897" i="56" s="1"/>
  <c r="AG2897" i="56"/>
  <c r="AI2897" i="56"/>
  <c r="AN2897" i="56" s="1"/>
  <c r="AJ2897" i="56"/>
  <c r="AH2897" i="56"/>
  <c r="AC1414" i="56"/>
  <c r="AF1414" i="56"/>
  <c r="AJ1414" i="56"/>
  <c r="AK1414" i="56"/>
  <c r="AG1414" i="56"/>
  <c r="AE1412" i="56"/>
  <c r="AD1412" i="56"/>
  <c r="AK1412" i="56"/>
  <c r="AD515" i="56"/>
  <c r="AF515" i="56"/>
  <c r="AC515" i="56"/>
  <c r="AH515" i="56"/>
  <c r="AE515" i="56"/>
  <c r="AI515" i="56"/>
  <c r="AJ515" i="56"/>
  <c r="AE1397" i="56"/>
  <c r="AL1397" i="56" s="1"/>
  <c r="AH1397" i="56"/>
  <c r="AJ1397" i="56"/>
  <c r="AN1397" i="56" s="1"/>
  <c r="AF1397" i="56"/>
  <c r="AD1397" i="56"/>
  <c r="AC996" i="56"/>
  <c r="AD996" i="56"/>
  <c r="AG996" i="56"/>
  <c r="AI996" i="56"/>
  <c r="AN996" i="56" s="1"/>
  <c r="AH996" i="56"/>
  <c r="AK996" i="56"/>
  <c r="AE219" i="56"/>
  <c r="AF219" i="56"/>
  <c r="AC219" i="56"/>
  <c r="AI219" i="56"/>
  <c r="AD764" i="56"/>
  <c r="AG764" i="56"/>
  <c r="AH764" i="56"/>
  <c r="AJ764" i="56"/>
  <c r="AC764" i="56"/>
  <c r="AE764" i="56"/>
  <c r="AE1375" i="56"/>
  <c r="AP1375" i="56" s="1"/>
  <c r="AF1375" i="56"/>
  <c r="AC1375" i="56"/>
  <c r="AK1375" i="56"/>
  <c r="AC1366" i="56"/>
  <c r="AD1366" i="56"/>
  <c r="AE1366" i="56"/>
  <c r="AG1366" i="56"/>
  <c r="AH1366" i="56"/>
  <c r="AM1366" i="56" s="1"/>
  <c r="AF1366" i="56"/>
  <c r="AC1118" i="56"/>
  <c r="AH1118" i="56"/>
  <c r="AG1118" i="56"/>
  <c r="AI1118" i="56"/>
  <c r="AD1118" i="56"/>
  <c r="AJ1118" i="56"/>
  <c r="AN1118" i="56" s="1"/>
  <c r="AF1115" i="56"/>
  <c r="AE1115" i="56"/>
  <c r="AK1115" i="56"/>
  <c r="AE1104" i="56"/>
  <c r="AL1104" i="56" s="1"/>
  <c r="AF1104" i="56"/>
  <c r="AH1104" i="56"/>
  <c r="AC1104" i="56"/>
  <c r="AG1104" i="56"/>
  <c r="AE216" i="56"/>
  <c r="AJ216" i="56"/>
  <c r="AC216" i="56"/>
  <c r="AI216" i="56"/>
  <c r="AG214" i="56"/>
  <c r="AM214" i="56" s="1"/>
  <c r="AC214" i="56"/>
  <c r="AO214" i="56" s="1"/>
  <c r="AH214" i="56"/>
  <c r="AF214" i="56"/>
  <c r="AC155" i="56"/>
  <c r="AF155" i="56"/>
  <c r="AL155" i="56" s="1"/>
  <c r="AD155" i="56"/>
  <c r="AK155" i="56"/>
  <c r="AN155" i="56" s="1"/>
  <c r="AH155" i="56"/>
  <c r="AO155" i="56" s="1"/>
  <c r="AD1627" i="56"/>
  <c r="AF1627" i="56"/>
  <c r="AJ1627" i="56"/>
  <c r="AE1627" i="56"/>
  <c r="AG1627" i="56"/>
  <c r="AG1082" i="56"/>
  <c r="AM1082" i="56" s="1"/>
  <c r="AC1082" i="56"/>
  <c r="AO1082" i="56" s="1"/>
  <c r="AH2798" i="56"/>
  <c r="AE2798" i="56"/>
  <c r="AC2787" i="56"/>
  <c r="AE2787" i="56"/>
  <c r="AL2787" i="56" s="1"/>
  <c r="AJ2787" i="56"/>
  <c r="AG2787" i="56"/>
  <c r="AD2787" i="56"/>
  <c r="AH2787" i="56"/>
  <c r="AM2787" i="56" s="1"/>
  <c r="AG1624" i="56"/>
  <c r="AH1624" i="56"/>
  <c r="AK1624" i="56"/>
  <c r="AF1624" i="56"/>
  <c r="AD1624" i="56"/>
  <c r="AD1064" i="56"/>
  <c r="AE1064" i="56"/>
  <c r="AL1064" i="56" s="1"/>
  <c r="AF1064" i="56"/>
  <c r="AC1064" i="56"/>
  <c r="AC24" i="56"/>
  <c r="AJ24" i="56"/>
  <c r="AD24" i="56"/>
  <c r="AH24" i="56"/>
  <c r="AR24" i="56" s="1"/>
  <c r="AU24" i="56" s="1"/>
  <c r="AE24" i="56"/>
  <c r="AD1527" i="56"/>
  <c r="AE1527" i="56"/>
  <c r="AG1527" i="56"/>
  <c r="AK1527" i="56"/>
  <c r="AH1527" i="56"/>
  <c r="AC351" i="56"/>
  <c r="AP351" i="56" s="1"/>
  <c r="AE351" i="56"/>
  <c r="AI351" i="56"/>
  <c r="AF351" i="56"/>
  <c r="AD351" i="56"/>
  <c r="AF2882" i="56"/>
  <c r="AL2882" i="56" s="1"/>
  <c r="AJ2882" i="56"/>
  <c r="AK2882" i="56"/>
  <c r="AN2882" i="56" s="1"/>
  <c r="AC2882" i="56"/>
  <c r="AE2882" i="56"/>
  <c r="AF1609" i="56"/>
  <c r="AC1609" i="56"/>
  <c r="AG1609" i="56"/>
  <c r="AE1609" i="56"/>
  <c r="AL1609" i="56" s="1"/>
  <c r="AJ1609" i="56"/>
  <c r="AI1609" i="56"/>
  <c r="AE1595" i="56"/>
  <c r="AD1595" i="56"/>
  <c r="AC1595" i="56"/>
  <c r="AH1595" i="56"/>
  <c r="AI1595" i="56"/>
  <c r="AN1595" i="56" s="1"/>
  <c r="AF1581" i="56"/>
  <c r="AH1581" i="56"/>
  <c r="AD1581" i="56"/>
  <c r="AK1581" i="56"/>
  <c r="AE749" i="56"/>
  <c r="AG749" i="56"/>
  <c r="AF749" i="56"/>
  <c r="AL749" i="56" s="1"/>
  <c r="AD749" i="56"/>
  <c r="AJ749" i="56"/>
  <c r="AN749" i="56" s="1"/>
  <c r="AI749" i="56"/>
  <c r="AE735" i="56"/>
  <c r="AF735" i="56"/>
  <c r="AI735" i="56"/>
  <c r="AD735" i="56"/>
  <c r="AJ735" i="56"/>
  <c r="AC735" i="56"/>
  <c r="AC721" i="56"/>
  <c r="AE721" i="56"/>
  <c r="AD721" i="56"/>
  <c r="AK721" i="56"/>
  <c r="AF1520" i="56"/>
  <c r="AL1520" i="56" s="1"/>
  <c r="AG1520" i="56"/>
  <c r="AR1520" i="56" s="1"/>
  <c r="AU1520" i="56" s="1"/>
  <c r="AD1520" i="56"/>
  <c r="AH1520" i="56"/>
  <c r="AJ1520" i="56"/>
  <c r="AI1520" i="56"/>
  <c r="AC20" i="56"/>
  <c r="AJ20" i="56"/>
  <c r="AD20" i="56"/>
  <c r="AG20" i="56"/>
  <c r="AD666" i="56"/>
  <c r="AC666" i="56"/>
  <c r="AE666" i="56"/>
  <c r="AF666" i="56"/>
  <c r="AH659" i="56"/>
  <c r="AM659" i="56" s="1"/>
  <c r="AD659" i="56"/>
  <c r="AE659" i="56"/>
  <c r="AL659" i="56" s="1"/>
  <c r="AF659" i="56"/>
  <c r="AI659" i="56"/>
  <c r="AJ659" i="56"/>
  <c r="AK659" i="56"/>
  <c r="AE1722" i="56"/>
  <c r="AL1722" i="56" s="1"/>
  <c r="AK1722" i="56"/>
  <c r="AC1722" i="56"/>
  <c r="AH1722" i="56"/>
  <c r="AG1053" i="56"/>
  <c r="AC1053" i="56"/>
  <c r="AE1053" i="56"/>
  <c r="AD1053" i="56"/>
  <c r="AP1053" i="56" s="1"/>
  <c r="AI1047" i="56"/>
  <c r="AN1047" i="56" s="1"/>
  <c r="AH1047" i="56"/>
  <c r="AJ1047" i="56"/>
  <c r="AD1047" i="56"/>
  <c r="AC1342" i="56"/>
  <c r="AD1342" i="56"/>
  <c r="AF1342" i="56"/>
  <c r="AG1342" i="56"/>
  <c r="AE1342" i="56"/>
  <c r="AD971" i="56"/>
  <c r="AE971" i="56"/>
  <c r="AH971" i="56"/>
  <c r="AG971" i="56"/>
  <c r="AC1041" i="56"/>
  <c r="AD1041" i="56"/>
  <c r="AG1041" i="56"/>
  <c r="AJ1041" i="56"/>
  <c r="AI1041" i="56"/>
  <c r="AH336" i="56"/>
  <c r="AC336" i="56"/>
  <c r="AG336" i="56"/>
  <c r="AK336" i="56"/>
  <c r="AO336" i="56" s="1"/>
  <c r="AF210" i="56"/>
  <c r="AD210" i="56"/>
  <c r="AE210" i="56"/>
  <c r="AE508" i="56"/>
  <c r="AL508" i="56" s="1"/>
  <c r="AJ508" i="56"/>
  <c r="AI508" i="56"/>
  <c r="AN508" i="56" s="1"/>
  <c r="AD508" i="56"/>
  <c r="AG508" i="56"/>
  <c r="AH508" i="56"/>
  <c r="AE478" i="56"/>
  <c r="AL478" i="56" s="1"/>
  <c r="AG478" i="56"/>
  <c r="AK478" i="56"/>
  <c r="AD1704" i="56"/>
  <c r="AF1704" i="56"/>
  <c r="AL1704" i="56" s="1"/>
  <c r="AC1704" i="56"/>
  <c r="AH1704" i="56"/>
  <c r="AI1704" i="56"/>
  <c r="AN1704" i="56" s="1"/>
  <c r="AK600" i="56"/>
  <c r="AF600" i="56"/>
  <c r="AI600" i="56"/>
  <c r="AN600" i="56" s="1"/>
  <c r="AG600" i="56"/>
  <c r="AJ600" i="56"/>
  <c r="AK1328" i="56"/>
  <c r="AK1310" i="56"/>
  <c r="AK1286" i="56"/>
  <c r="AK2462" i="56"/>
  <c r="AK2375" i="56"/>
  <c r="AK1211" i="56"/>
  <c r="AK1966" i="56"/>
  <c r="AN1966" i="56" s="1"/>
  <c r="AN2794" i="56"/>
  <c r="AK1041" i="56"/>
  <c r="AJ1499" i="56"/>
  <c r="AN2665" i="56"/>
  <c r="AJ2101" i="56"/>
  <c r="AN2101" i="56" s="1"/>
  <c r="AN1151" i="56"/>
  <c r="AI2389" i="56"/>
  <c r="AN2389" i="56" s="1"/>
  <c r="AI2197" i="56"/>
  <c r="AI2106" i="56"/>
  <c r="AN1474" i="56"/>
  <c r="AI1104" i="56"/>
  <c r="AI336" i="56"/>
  <c r="AI478" i="56"/>
  <c r="AH1742" i="56"/>
  <c r="AH2697" i="56"/>
  <c r="AH2403" i="56"/>
  <c r="AH92" i="56"/>
  <c r="AH1627" i="56"/>
  <c r="AG2709" i="56"/>
  <c r="AG2605" i="56"/>
  <c r="AM545" i="56"/>
  <c r="AG155" i="56"/>
  <c r="AF395" i="56"/>
  <c r="AF944" i="56"/>
  <c r="AF2462" i="56"/>
  <c r="AF2415" i="56"/>
  <c r="AF1938" i="56"/>
  <c r="AF1082" i="56"/>
  <c r="AF336" i="56"/>
  <c r="AE2605" i="56"/>
  <c r="AE2476" i="56"/>
  <c r="AE1483" i="56"/>
  <c r="AE2045" i="56"/>
  <c r="AE2907" i="56"/>
  <c r="AL2907" i="56" s="1"/>
  <c r="AE1082" i="56"/>
  <c r="AE1520" i="56"/>
  <c r="AP355" i="56"/>
  <c r="AD2798" i="56"/>
  <c r="AC971" i="56"/>
  <c r="AI1385" i="56"/>
  <c r="AK1385" i="56"/>
  <c r="AN1264" i="56"/>
  <c r="AK2526" i="56"/>
  <c r="AK612" i="56"/>
  <c r="AK170" i="56"/>
  <c r="AK1047" i="56"/>
  <c r="AJ2760" i="56"/>
  <c r="AJ2912" i="56"/>
  <c r="AJ625" i="56"/>
  <c r="AJ2235" i="56"/>
  <c r="AJ2171" i="56"/>
  <c r="AR1809" i="56"/>
  <c r="AU1809" i="56" s="1"/>
  <c r="AJ1423" i="56"/>
  <c r="AJ1412" i="56"/>
  <c r="AR711" i="56"/>
  <c r="AU711" i="56" s="1"/>
  <c r="AN2212" i="56"/>
  <c r="AI271" i="56"/>
  <c r="AP1868" i="56"/>
  <c r="AI1160" i="56"/>
  <c r="AI1532" i="56"/>
  <c r="AI20" i="56"/>
  <c r="AN20" i="56" s="1"/>
  <c r="AI1722" i="56"/>
  <c r="AI1342" i="56"/>
  <c r="AN1342" i="56" s="1"/>
  <c r="AH106" i="56"/>
  <c r="AH2211" i="56"/>
  <c r="AH2907" i="56"/>
  <c r="AH62" i="56"/>
  <c r="AH1064" i="56"/>
  <c r="AR1064" i="56" s="1"/>
  <c r="AU1064" i="56" s="1"/>
  <c r="AH478" i="56"/>
  <c r="AG1742" i="56"/>
  <c r="AR2664" i="56"/>
  <c r="AU2664" i="56" s="1"/>
  <c r="AG247" i="56"/>
  <c r="AG2171" i="56"/>
  <c r="AM1161" i="56"/>
  <c r="AG363" i="56"/>
  <c r="AG666" i="56"/>
  <c r="AF1269" i="56"/>
  <c r="AF1742" i="56"/>
  <c r="AF161" i="56"/>
  <c r="AF20" i="56"/>
  <c r="AF1047" i="56"/>
  <c r="AE944" i="56"/>
  <c r="AE544" i="56"/>
  <c r="AE271" i="56"/>
  <c r="AE2007" i="56"/>
  <c r="AE1952" i="56"/>
  <c r="AE363" i="56"/>
  <c r="AD182" i="56"/>
  <c r="AD862" i="56"/>
  <c r="AP862" i="56" s="1"/>
  <c r="AD2273" i="56"/>
  <c r="AD541" i="56"/>
  <c r="AD1859" i="56"/>
  <c r="AD1423" i="56"/>
  <c r="AD216" i="56"/>
  <c r="AD478" i="56"/>
  <c r="AC2563" i="56"/>
  <c r="AC170" i="56"/>
  <c r="AC531" i="56"/>
  <c r="AC1581" i="56"/>
  <c r="AC478" i="56"/>
  <c r="AK1742" i="56"/>
  <c r="AK2742" i="56"/>
  <c r="AN2742" i="56" s="1"/>
  <c r="AR2642" i="56"/>
  <c r="AU2642" i="56" s="1"/>
  <c r="AN706" i="56"/>
  <c r="AM1281" i="56"/>
  <c r="AN1281" i="56"/>
  <c r="AN104" i="56"/>
  <c r="AK87" i="56"/>
  <c r="AK527" i="56"/>
  <c r="AK1800" i="56"/>
  <c r="AK363" i="56"/>
  <c r="AK1132" i="56"/>
  <c r="AK1366" i="56"/>
  <c r="AK24" i="56"/>
  <c r="AN750" i="56"/>
  <c r="AK1520" i="56"/>
  <c r="AN660" i="56"/>
  <c r="AJ877" i="56"/>
  <c r="AN877" i="56" s="1"/>
  <c r="AJ195" i="56"/>
  <c r="AJ1296" i="56"/>
  <c r="AJ1272" i="56"/>
  <c r="AJ2340" i="56"/>
  <c r="AJ170" i="56"/>
  <c r="AN2288" i="56"/>
  <c r="AN2167" i="56"/>
  <c r="AJ541" i="56"/>
  <c r="AJ2045" i="56"/>
  <c r="AJ298" i="56"/>
  <c r="AN298" i="56" s="1"/>
  <c r="AJ1636" i="56"/>
  <c r="AJ219" i="56"/>
  <c r="AJ2816" i="56"/>
  <c r="AI2779" i="56"/>
  <c r="AN2779" i="56" s="1"/>
  <c r="AI2723" i="56"/>
  <c r="AI862" i="56"/>
  <c r="AM862" i="56" s="1"/>
  <c r="AI2490" i="56"/>
  <c r="AN2384" i="56"/>
  <c r="AI2237" i="56"/>
  <c r="AI2211" i="56"/>
  <c r="AI1782" i="56"/>
  <c r="AI1465" i="56"/>
  <c r="AN485" i="56"/>
  <c r="AI1627" i="56"/>
  <c r="AN347" i="56"/>
  <c r="AN18" i="56"/>
  <c r="AH247" i="56"/>
  <c r="AM247" i="56" s="1"/>
  <c r="AM2471" i="56"/>
  <c r="AH2426" i="56"/>
  <c r="AR2390" i="56"/>
  <c r="AU2390" i="56" s="1"/>
  <c r="AH87" i="56"/>
  <c r="AH1773" i="56"/>
  <c r="AH1115" i="56"/>
  <c r="AH1609" i="56"/>
  <c r="AG1269" i="56"/>
  <c r="AR1269" i="56" s="1"/>
  <c r="AU1269" i="56" s="1"/>
  <c r="AM190" i="56"/>
  <c r="AP613" i="56"/>
  <c r="AG2448" i="56"/>
  <c r="AG1160" i="56"/>
  <c r="AG1146" i="56"/>
  <c r="AM1146" i="56" s="1"/>
  <c r="AG735" i="56"/>
  <c r="AO735" i="56" s="1"/>
  <c r="AF2631" i="56"/>
  <c r="AF819" i="56"/>
  <c r="AF126" i="56"/>
  <c r="AF2211" i="56"/>
  <c r="AF2157" i="56"/>
  <c r="AF271" i="56"/>
  <c r="AF2087" i="56"/>
  <c r="AF1146" i="56"/>
  <c r="AL1146" i="56" s="1"/>
  <c r="AF268" i="56"/>
  <c r="AF2897" i="56"/>
  <c r="AF2798" i="56"/>
  <c r="AE277" i="56"/>
  <c r="AE195" i="56"/>
  <c r="AL195" i="56" s="1"/>
  <c r="AE2287" i="56"/>
  <c r="AE1581" i="56"/>
  <c r="AP1581" i="56" s="1"/>
  <c r="AE336" i="56"/>
  <c r="AE600" i="56"/>
  <c r="AL600" i="56" s="1"/>
  <c r="AP620" i="56"/>
  <c r="AD2476" i="56"/>
  <c r="AD1483" i="56"/>
  <c r="AD1146" i="56"/>
  <c r="AD1756" i="56"/>
  <c r="AD1375" i="56"/>
  <c r="AP1096" i="56"/>
  <c r="AC2760" i="56"/>
  <c r="AC2361" i="56"/>
  <c r="AC2211" i="56"/>
  <c r="AP2211" i="56" s="1"/>
  <c r="AP1511" i="56"/>
  <c r="AK835" i="56"/>
  <c r="AM835" i="56" s="1"/>
  <c r="AK2641" i="56"/>
  <c r="AK944" i="56"/>
  <c r="AN103" i="56"/>
  <c r="AP792" i="56"/>
  <c r="AK1545" i="56"/>
  <c r="AK1831" i="56"/>
  <c r="AK1759" i="56"/>
  <c r="AK2787" i="56"/>
  <c r="AK749" i="56"/>
  <c r="AJ2779" i="56"/>
  <c r="AJ2577" i="56"/>
  <c r="AJ2415" i="56"/>
  <c r="AJ1552" i="56"/>
  <c r="AJ1192" i="56"/>
  <c r="AJ1845" i="56"/>
  <c r="AN1845" i="56" s="1"/>
  <c r="AJ1146" i="56"/>
  <c r="AJ363" i="56"/>
  <c r="AJ1053" i="56"/>
  <c r="AM1053" i="56" s="1"/>
  <c r="AI2742" i="56"/>
  <c r="AN2719" i="56"/>
  <c r="AI437" i="56"/>
  <c r="AI2434" i="56"/>
  <c r="AI2415" i="56"/>
  <c r="AN2376" i="56"/>
  <c r="AI1859" i="56"/>
  <c r="AI1761" i="56"/>
  <c r="AN1761" i="56" s="1"/>
  <c r="AI1423" i="56"/>
  <c r="AI1366" i="56"/>
  <c r="AI1527" i="56"/>
  <c r="AH1328" i="56"/>
  <c r="AH2510" i="56"/>
  <c r="AH2389" i="56"/>
  <c r="AH2301" i="56"/>
  <c r="AH2012" i="56"/>
  <c r="AH1924" i="56"/>
  <c r="AH1873" i="56"/>
  <c r="AH910" i="56"/>
  <c r="AM910" i="56" s="1"/>
  <c r="AH1082" i="56"/>
  <c r="AH721" i="56"/>
  <c r="AM721" i="56" s="1"/>
  <c r="AH1041" i="56"/>
  <c r="AG277" i="56"/>
  <c r="AR277" i="56" s="1"/>
  <c r="AU277" i="56" s="1"/>
  <c r="AM2656" i="56"/>
  <c r="AG2375" i="56"/>
  <c r="AG1733" i="56"/>
  <c r="AG1227" i="56"/>
  <c r="AG1910" i="56"/>
  <c r="AG1873" i="56"/>
  <c r="AR1873" i="56" s="1"/>
  <c r="AU1873" i="56" s="1"/>
  <c r="AO1439" i="56"/>
  <c r="AQ1439" i="56" s="1"/>
  <c r="AG1397" i="56"/>
  <c r="AG1375" i="56"/>
  <c r="AG1047" i="56"/>
  <c r="AG1704" i="56"/>
  <c r="AF87" i="56"/>
  <c r="AF1527" i="56"/>
  <c r="AE126" i="56"/>
  <c r="AL2535" i="56"/>
  <c r="AE1235" i="56"/>
  <c r="AL1235" i="56" s="1"/>
  <c r="AE2143" i="56"/>
  <c r="AL2143" i="56" s="1"/>
  <c r="AE1545" i="56"/>
  <c r="AE214" i="56"/>
  <c r="AN906" i="56"/>
  <c r="AM1439" i="56"/>
  <c r="AN2737" i="56"/>
  <c r="AK2723" i="56"/>
  <c r="AK2683" i="56"/>
  <c r="AR2683" i="56" s="1"/>
  <c r="AU2683" i="56" s="1"/>
  <c r="AK810" i="56"/>
  <c r="AK1272" i="56"/>
  <c r="AK2448" i="56"/>
  <c r="AR2448" i="56" s="1"/>
  <c r="AU2448" i="56" s="1"/>
  <c r="AK2426" i="56"/>
  <c r="AM2426" i="56" s="1"/>
  <c r="AK271" i="56"/>
  <c r="AK2106" i="56"/>
  <c r="AN784" i="56"/>
  <c r="AK1910" i="56"/>
  <c r="AK219" i="56"/>
  <c r="AN1361" i="56"/>
  <c r="AK1627" i="56"/>
  <c r="AR1627" i="56" s="1"/>
  <c r="AU1627" i="56" s="1"/>
  <c r="AK1609" i="56"/>
  <c r="AN954" i="56"/>
  <c r="AJ1328" i="56"/>
  <c r="AN1328" i="56" s="1"/>
  <c r="AJ2655" i="56"/>
  <c r="AJ2375" i="56"/>
  <c r="AJ87" i="56"/>
  <c r="AJ1978" i="56"/>
  <c r="AN1978" i="56" s="1"/>
  <c r="AJ1924" i="56"/>
  <c r="AJ1773" i="56"/>
  <c r="AN157" i="56"/>
  <c r="AN1399" i="56"/>
  <c r="AJ1527" i="56"/>
  <c r="AJ971" i="56"/>
  <c r="AP971" i="56" s="1"/>
  <c r="AJ210" i="56"/>
  <c r="AJ1704" i="56"/>
  <c r="AI2577" i="56"/>
  <c r="AI247" i="56"/>
  <c r="AN619" i="56"/>
  <c r="AR619" i="56"/>
  <c r="AU619" i="56" s="1"/>
  <c r="AI2510" i="56"/>
  <c r="AN2510" i="56" s="1"/>
  <c r="AN2260" i="56"/>
  <c r="AI2185" i="56"/>
  <c r="AN2185" i="56" s="1"/>
  <c r="AI1221" i="56"/>
  <c r="AI1412" i="56"/>
  <c r="AM1412" i="56" s="1"/>
  <c r="AN1121" i="56"/>
  <c r="AI1624" i="56"/>
  <c r="AP281" i="56"/>
  <c r="AH1269" i="56"/>
  <c r="AP1503" i="56"/>
  <c r="AH1310" i="56"/>
  <c r="AH2591" i="56"/>
  <c r="AH866" i="56"/>
  <c r="AH2526" i="56"/>
  <c r="AM2526" i="56" s="1"/>
  <c r="AH2462" i="56"/>
  <c r="AH1733" i="56"/>
  <c r="AH1192" i="56"/>
  <c r="AH1009" i="56"/>
  <c r="AH219" i="56"/>
  <c r="AG327" i="56"/>
  <c r="AG877" i="56"/>
  <c r="AG2631" i="56"/>
  <c r="AG2591" i="56"/>
  <c r="AG2511" i="56"/>
  <c r="AG1234" i="56"/>
  <c r="AG1552" i="56"/>
  <c r="AG1966" i="56"/>
  <c r="AG65" i="56"/>
  <c r="AM65" i="56" s="1"/>
  <c r="AG1438" i="56"/>
  <c r="AG1595" i="56"/>
  <c r="AF2641" i="56"/>
  <c r="AF2301" i="56"/>
  <c r="AP1854" i="56"/>
  <c r="AF1782" i="56"/>
  <c r="AF1751" i="56"/>
  <c r="AF764" i="56"/>
  <c r="AL764" i="56" s="1"/>
  <c r="AF216" i="56"/>
  <c r="AE2591" i="56"/>
  <c r="AL2121" i="56"/>
  <c r="AE2087" i="56"/>
  <c r="AE1671" i="56"/>
  <c r="AL1671" i="56" s="1"/>
  <c r="AE1431" i="56"/>
  <c r="AL1431" i="56" s="1"/>
  <c r="AL2794" i="56"/>
  <c r="AE20" i="56"/>
  <c r="AL20" i="56" s="1"/>
  <c r="AD2577" i="56"/>
  <c r="AD1139" i="56"/>
  <c r="AC953" i="56"/>
  <c r="AP2848" i="56"/>
  <c r="AC2510" i="56"/>
  <c r="AC2448" i="56"/>
  <c r="AC2347" i="56"/>
  <c r="AC1800" i="56"/>
  <c r="AC1761" i="56"/>
  <c r="AC1751" i="56"/>
  <c r="AC1532" i="56"/>
  <c r="AC1412" i="56"/>
  <c r="AR2246" i="56"/>
  <c r="AU2246" i="56" s="1"/>
  <c r="AN1174" i="56"/>
  <c r="AN676" i="56"/>
  <c r="AN176" i="56"/>
  <c r="AN1392" i="56"/>
  <c r="AM2831" i="56"/>
  <c r="AR2892" i="56"/>
  <c r="AU2892" i="56" s="1"/>
  <c r="AP1490" i="56"/>
  <c r="AN2858" i="56"/>
  <c r="AM1154" i="56"/>
  <c r="AM1746" i="56"/>
  <c r="AN655" i="56"/>
  <c r="AR836" i="56"/>
  <c r="AU836" i="56" s="1"/>
  <c r="AN2587" i="56"/>
  <c r="AN1297" i="56"/>
  <c r="AI2117" i="56"/>
  <c r="AN908" i="56"/>
  <c r="AR1133" i="56"/>
  <c r="AU1133" i="56" s="1"/>
  <c r="AR1206" i="56"/>
  <c r="AU1206" i="56" s="1"/>
  <c r="AL969" i="56"/>
  <c r="AL368" i="56"/>
  <c r="AL2564" i="56"/>
  <c r="AP1809" i="56"/>
  <c r="AM1860" i="56"/>
  <c r="AM2356" i="56"/>
  <c r="AO1075" i="56"/>
  <c r="AL811" i="56"/>
  <c r="AP744" i="56"/>
  <c r="AQ744" i="56" s="1"/>
  <c r="AG2322" i="56"/>
  <c r="AE2322" i="56"/>
  <c r="AG2299" i="56"/>
  <c r="AH2299" i="56"/>
  <c r="AG915" i="56"/>
  <c r="AH915" i="56"/>
  <c r="AI1087" i="56"/>
  <c r="AE1087" i="56"/>
  <c r="AN49" i="56"/>
  <c r="AO1637" i="56"/>
  <c r="AN1604" i="56"/>
  <c r="AN745" i="56"/>
  <c r="AO183" i="56"/>
  <c r="AN1686" i="56"/>
  <c r="AN1233" i="56"/>
  <c r="AN2181" i="56"/>
  <c r="AN1961" i="56"/>
  <c r="AN1407" i="56"/>
  <c r="AN1075" i="56"/>
  <c r="AR145" i="56"/>
  <c r="AU145" i="56" s="1"/>
  <c r="AR1860" i="56"/>
  <c r="AU1860" i="56" s="1"/>
  <c r="AN2471" i="56"/>
  <c r="AM1016" i="56"/>
  <c r="AR1010" i="56"/>
  <c r="AU1010" i="56" s="1"/>
  <c r="AR1765" i="56"/>
  <c r="AU1765" i="56" s="1"/>
  <c r="AN19" i="56"/>
  <c r="AN2" i="56"/>
  <c r="AN2296" i="56"/>
  <c r="AN1437" i="56"/>
  <c r="AN744" i="56"/>
  <c r="AH853" i="56"/>
  <c r="AL520" i="56"/>
  <c r="AL1399" i="56"/>
  <c r="AP1860" i="56"/>
  <c r="AO1762" i="56"/>
  <c r="AO1625" i="56"/>
  <c r="AN1034" i="56"/>
  <c r="AN814" i="56"/>
  <c r="AN2547" i="56"/>
  <c r="AN2506" i="56"/>
  <c r="AR2477" i="56"/>
  <c r="AU2477" i="56" s="1"/>
  <c r="AO1555" i="56"/>
  <c r="AR932" i="56"/>
  <c r="AU932" i="56" s="1"/>
  <c r="AR613" i="56"/>
  <c r="AU613" i="56" s="1"/>
  <c r="AN328" i="56"/>
  <c r="AN2840" i="56"/>
  <c r="AN2221" i="56"/>
  <c r="AN1827" i="56"/>
  <c r="AR328" i="56"/>
  <c r="AU328" i="56" s="1"/>
  <c r="AR356" i="56"/>
  <c r="AU356" i="56" s="1"/>
  <c r="AL2761" i="56"/>
  <c r="AL2212" i="56"/>
  <c r="AL1179" i="56"/>
  <c r="AP2505" i="56"/>
  <c r="AN425" i="56"/>
  <c r="AN1645" i="56"/>
  <c r="AN1727" i="56"/>
  <c r="AN1582" i="56"/>
  <c r="AP413" i="56"/>
  <c r="AN5" i="56"/>
  <c r="AM572" i="56"/>
  <c r="AN2841" i="56"/>
  <c r="AN2238" i="56"/>
  <c r="AR2198" i="56"/>
  <c r="AU2198" i="56" s="1"/>
  <c r="AN1826" i="56"/>
  <c r="AN633" i="56"/>
  <c r="AN1628" i="56"/>
  <c r="AR1720" i="56"/>
  <c r="AU1720" i="56" s="1"/>
  <c r="AM2678" i="56"/>
  <c r="AP2841" i="56"/>
  <c r="AM2333" i="56"/>
  <c r="AP31" i="56"/>
  <c r="AL706" i="56"/>
  <c r="AP2710" i="56"/>
  <c r="AO422" i="56"/>
  <c r="AN1934" i="56"/>
  <c r="AN356" i="56"/>
  <c r="AR1037" i="56"/>
  <c r="AU1037" i="56" s="1"/>
  <c r="AN1560" i="56"/>
  <c r="AM2013" i="56"/>
  <c r="AN1329" i="56"/>
  <c r="AM196" i="56"/>
  <c r="AN582" i="56"/>
  <c r="AN622" i="56"/>
  <c r="AN1677" i="56"/>
  <c r="AR1953" i="56"/>
  <c r="AU1953" i="56" s="1"/>
  <c r="AN521" i="56"/>
  <c r="AM50" i="56"/>
  <c r="AR2535" i="56"/>
  <c r="AU2535" i="56" s="1"/>
  <c r="AM464" i="56"/>
  <c r="AM1736" i="56"/>
  <c r="AP676" i="56"/>
  <c r="AL836" i="56"/>
  <c r="AL712" i="56"/>
  <c r="AL2837" i="56"/>
  <c r="AL1424" i="56"/>
  <c r="AO1681" i="56"/>
  <c r="AQ1681" i="56" s="1"/>
  <c r="AN1188" i="56"/>
  <c r="AR1933" i="56"/>
  <c r="AU1933" i="56" s="1"/>
  <c r="AN1343" i="56"/>
  <c r="AN2416" i="56"/>
  <c r="AR2040" i="56"/>
  <c r="AU2040" i="56" s="1"/>
  <c r="AN2743" i="56"/>
  <c r="AN2435" i="56"/>
  <c r="AN2186" i="56"/>
  <c r="AN2139" i="56"/>
  <c r="AN779" i="56"/>
  <c r="AN1878" i="56"/>
  <c r="AN222" i="56"/>
  <c r="AN1712" i="56"/>
  <c r="AR1343" i="56"/>
  <c r="AU1343" i="56" s="1"/>
  <c r="AL97" i="56"/>
  <c r="AP460" i="56"/>
  <c r="AL1354" i="56"/>
  <c r="AL2558" i="56"/>
  <c r="AL2282" i="56"/>
  <c r="AO2238" i="56"/>
  <c r="AP349" i="56"/>
  <c r="AL1206" i="56"/>
  <c r="AL2743" i="56"/>
  <c r="AL1604" i="56"/>
  <c r="AH2738" i="56"/>
  <c r="AC2738" i="56"/>
  <c r="AO2738" i="56" s="1"/>
  <c r="AH713" i="56"/>
  <c r="AE713" i="56"/>
  <c r="AH1324" i="56"/>
  <c r="AR1324" i="56" s="1"/>
  <c r="AU1324" i="56" s="1"/>
  <c r="AD1324" i="56"/>
  <c r="AP1324" i="56" s="1"/>
  <c r="AH2719" i="56"/>
  <c r="AE2719" i="56"/>
  <c r="AL2719" i="56" s="1"/>
  <c r="AC2719" i="56"/>
  <c r="AH2636" i="56"/>
  <c r="AD2636" i="56"/>
  <c r="AE2636" i="56"/>
  <c r="AL2636" i="56" s="1"/>
  <c r="AE191" i="56"/>
  <c r="AF191" i="56"/>
  <c r="AH2573" i="56"/>
  <c r="AE2573" i="56"/>
  <c r="AL2573" i="56" s="1"/>
  <c r="AH762" i="56"/>
  <c r="AD762" i="56"/>
  <c r="AH120" i="56"/>
  <c r="AC120" i="56"/>
  <c r="AC113" i="56"/>
  <c r="AE113" i="56"/>
  <c r="AC2411" i="56"/>
  <c r="AE2411" i="56"/>
  <c r="AD2334" i="56"/>
  <c r="AE2334" i="56"/>
  <c r="AC2283" i="56"/>
  <c r="AD2283" i="56"/>
  <c r="AC698" i="56"/>
  <c r="AD698" i="56"/>
  <c r="AE698" i="56"/>
  <c r="AC2167" i="56"/>
  <c r="AD2167" i="56"/>
  <c r="AD1796" i="56"/>
  <c r="AC1796" i="56"/>
  <c r="AC521" i="56"/>
  <c r="AG521" i="56"/>
  <c r="AE1461" i="56"/>
  <c r="AG1461" i="56"/>
  <c r="AC1453" i="56"/>
  <c r="AD1453" i="56"/>
  <c r="AC1652" i="56"/>
  <c r="AE1652" i="56"/>
  <c r="AC2807" i="56"/>
  <c r="AE2807" i="56"/>
  <c r="AD1619" i="56"/>
  <c r="AC1619" i="56"/>
  <c r="AE1043" i="56"/>
  <c r="AC1043" i="56"/>
  <c r="AP162" i="56"/>
  <c r="AR2552" i="56"/>
  <c r="AU2552" i="56" s="1"/>
  <c r="AM2376" i="56"/>
  <c r="AP2121" i="56"/>
  <c r="AL135" i="56"/>
  <c r="AL1415" i="56"/>
  <c r="AL2684" i="56"/>
  <c r="AL868" i="56"/>
  <c r="AL1840" i="56"/>
  <c r="AL2812" i="56"/>
  <c r="AD2700" i="56"/>
  <c r="AD942" i="56"/>
  <c r="AD379" i="56"/>
  <c r="AC66" i="56"/>
  <c r="AR37" i="56"/>
  <c r="AU37" i="56" s="1"/>
  <c r="AL2664" i="56"/>
  <c r="AL828" i="56"/>
  <c r="AL198" i="56"/>
  <c r="AL2600" i="56"/>
  <c r="AL1407" i="56"/>
  <c r="AL879" i="56"/>
  <c r="AP1439" i="56"/>
  <c r="AL1042" i="56"/>
  <c r="AL1439" i="56"/>
  <c r="AP2650" i="56"/>
  <c r="AL2830" i="56"/>
  <c r="AL2885" i="56"/>
  <c r="AO85" i="56"/>
  <c r="AP2138" i="56"/>
  <c r="AN1947" i="56"/>
  <c r="AO1947" i="56"/>
  <c r="AM1727" i="56"/>
  <c r="AR1727" i="56"/>
  <c r="AU1727" i="56" s="1"/>
  <c r="AR1415" i="56"/>
  <c r="AU1415" i="56" s="1"/>
  <c r="AM1415" i="56"/>
  <c r="AM1121" i="56"/>
  <c r="AP711" i="56"/>
  <c r="AL711" i="56"/>
  <c r="AO1414" i="56"/>
  <c r="AM1414" i="56"/>
  <c r="AF1695" i="56"/>
  <c r="AJ1695" i="56"/>
  <c r="AK1695" i="56"/>
  <c r="AJ826" i="56"/>
  <c r="AG826" i="56"/>
  <c r="AK130" i="56"/>
  <c r="AE130" i="56"/>
  <c r="AH2422" i="56"/>
  <c r="AI2422" i="56"/>
  <c r="AK2422" i="56"/>
  <c r="AL1211" i="56"/>
  <c r="AG2151" i="56"/>
  <c r="AJ2151" i="56"/>
  <c r="AG2053" i="56"/>
  <c r="AJ2053" i="56"/>
  <c r="AL1690" i="56"/>
  <c r="AO1690" i="56"/>
  <c r="AI950" i="56"/>
  <c r="AH950" i="56"/>
  <c r="AJ950" i="56"/>
  <c r="AK950" i="56"/>
  <c r="AJ2382" i="56"/>
  <c r="AI2382" i="56"/>
  <c r="AH2218" i="56"/>
  <c r="AK2218" i="56"/>
  <c r="AK923" i="56"/>
  <c r="AJ923" i="56"/>
  <c r="AF159" i="56"/>
  <c r="AI159" i="56"/>
  <c r="AI1780" i="56"/>
  <c r="AJ1780" i="56"/>
  <c r="AK1458" i="56"/>
  <c r="AJ1458" i="56"/>
  <c r="AI1140" i="56"/>
  <c r="AF1140" i="56"/>
  <c r="AH1130" i="56"/>
  <c r="AK1130" i="56"/>
  <c r="AK1398" i="56"/>
  <c r="AI1398" i="56"/>
  <c r="AD2821" i="56"/>
  <c r="AK2821" i="56"/>
  <c r="AH417" i="56"/>
  <c r="AJ417" i="56"/>
  <c r="AF417" i="56"/>
  <c r="AK653" i="56"/>
  <c r="AJ653" i="56"/>
  <c r="AO2718" i="56"/>
  <c r="AP2718" i="56"/>
  <c r="AQ2718" i="56" s="1"/>
  <c r="AK2518" i="56"/>
  <c r="AJ885" i="56"/>
  <c r="AR811" i="56"/>
  <c r="AU811" i="56" s="1"/>
  <c r="AO811" i="56"/>
  <c r="AM811" i="56"/>
  <c r="AN473" i="56"/>
  <c r="AR473" i="56"/>
  <c r="AU473" i="56" s="1"/>
  <c r="AI1764" i="56"/>
  <c r="AJ1764" i="56"/>
  <c r="AG1586" i="56"/>
  <c r="AI1586" i="56"/>
  <c r="AR371" i="56"/>
  <c r="AU371" i="56" s="1"/>
  <c r="AR1502" i="56"/>
  <c r="AU1502" i="56" s="1"/>
  <c r="AN1502" i="56"/>
  <c r="AN592" i="56"/>
  <c r="AP592" i="56"/>
  <c r="AN900" i="56"/>
  <c r="AM2158" i="56"/>
  <c r="AM678" i="56"/>
  <c r="AR678" i="56"/>
  <c r="AU678" i="56" s="1"/>
  <c r="AR637" i="56"/>
  <c r="AU637" i="56" s="1"/>
  <c r="AO2220" i="56"/>
  <c r="AN901" i="56"/>
  <c r="AP828" i="56"/>
  <c r="AQ828" i="56" s="1"/>
  <c r="AR828" i="56"/>
  <c r="AU828" i="56" s="1"/>
  <c r="AP977" i="56"/>
  <c r="AQ977" i="56" s="1"/>
  <c r="AO977" i="56"/>
  <c r="AD458" i="56"/>
  <c r="AE458" i="56"/>
  <c r="AL458" i="56" s="1"/>
  <c r="AG1573" i="56"/>
  <c r="AH1573" i="56"/>
  <c r="AM2636" i="56"/>
  <c r="AN2636" i="56"/>
  <c r="AQ422" i="56"/>
  <c r="AN204" i="56"/>
  <c r="AR204" i="56"/>
  <c r="AU204" i="56" s="1"/>
  <c r="AM2166" i="56"/>
  <c r="AP2166" i="56"/>
  <c r="AO1582" i="56"/>
  <c r="AO1712" i="56"/>
  <c r="AP1712" i="56"/>
  <c r="AG1261" i="56"/>
  <c r="AK1261" i="56"/>
  <c r="AR1582" i="56"/>
  <c r="AU1582" i="56" s="1"/>
  <c r="AP1110" i="56"/>
  <c r="AR1110" i="56"/>
  <c r="AU1110" i="56" s="1"/>
  <c r="AN980" i="56"/>
  <c r="AR2840" i="56"/>
  <c r="AU2840" i="56" s="1"/>
  <c r="AM2840" i="56"/>
  <c r="AP2840" i="56"/>
  <c r="AL666" i="56"/>
  <c r="AN1720" i="56"/>
  <c r="AR423" i="56"/>
  <c r="AU423" i="56" s="1"/>
  <c r="AM423" i="56"/>
  <c r="AN2274" i="56"/>
  <c r="AM2274" i="56"/>
  <c r="AR2274" i="56"/>
  <c r="AU2274" i="56" s="1"/>
  <c r="AN1000" i="56"/>
  <c r="AP1000" i="56"/>
  <c r="AL719" i="56"/>
  <c r="AO719" i="56"/>
  <c r="AO2669" i="56"/>
  <c r="AQ932" i="56"/>
  <c r="AP364" i="56"/>
  <c r="AQ364" i="56" s="1"/>
  <c r="AM719" i="56"/>
  <c r="AM312" i="56"/>
  <c r="AO312" i="56"/>
  <c r="AP312" i="56"/>
  <c r="AI998" i="56"/>
  <c r="AO1820" i="56"/>
  <c r="AR1820" i="56"/>
  <c r="AU1820" i="56" s="1"/>
  <c r="AR900" i="56"/>
  <c r="AU900" i="56" s="1"/>
  <c r="AM900" i="56"/>
  <c r="AR1264" i="56"/>
  <c r="AU1264" i="56" s="1"/>
  <c r="AM1264" i="56"/>
  <c r="AR1460" i="56"/>
  <c r="AU1460" i="56" s="1"/>
  <c r="AR312" i="56"/>
  <c r="AU312" i="56" s="1"/>
  <c r="AN637" i="56"/>
  <c r="AR349" i="56"/>
  <c r="AU349" i="56" s="1"/>
  <c r="AN349" i="56"/>
  <c r="AN505" i="56"/>
  <c r="AO505" i="56"/>
  <c r="AM1329" i="56"/>
  <c r="AO361" i="56"/>
  <c r="AN361" i="56"/>
  <c r="AP361" i="56"/>
  <c r="AN2371" i="56"/>
  <c r="AO2642" i="56"/>
  <c r="AM2642" i="56"/>
  <c r="AL1765" i="56"/>
  <c r="AO1765" i="56"/>
  <c r="AQ1765" i="56" s="1"/>
  <c r="AL328" i="56"/>
  <c r="AO328" i="56"/>
  <c r="AL814" i="56"/>
  <c r="AP814" i="56"/>
  <c r="AP1582" i="56"/>
  <c r="AO1381" i="56"/>
  <c r="AQ1381" i="56" s="1"/>
  <c r="AN92" i="56"/>
  <c r="AM127" i="56"/>
  <c r="AP1099" i="56"/>
  <c r="AR1099" i="56"/>
  <c r="AU1099" i="56" s="1"/>
  <c r="AN1812" i="56"/>
  <c r="AO1812" i="56"/>
  <c r="AQ1812" i="56" s="1"/>
  <c r="AR1812" i="56"/>
  <c r="AU1812" i="56" s="1"/>
  <c r="AP1812" i="56"/>
  <c r="AN2131" i="56"/>
  <c r="AM198" i="56"/>
  <c r="AR198" i="56"/>
  <c r="AU198" i="56" s="1"/>
  <c r="AM2578" i="56"/>
  <c r="AP2578" i="56"/>
  <c r="AO346" i="56"/>
  <c r="AR2743" i="56"/>
  <c r="AU2743" i="56" s="1"/>
  <c r="AN364" i="56"/>
  <c r="AM1732" i="56"/>
  <c r="AK1443" i="56"/>
  <c r="AN1054" i="56"/>
  <c r="AR1054" i="56"/>
  <c r="AU1054" i="56" s="1"/>
  <c r="AN568" i="56"/>
  <c r="AR568" i="56"/>
  <c r="AU568" i="56" s="1"/>
  <c r="AN2807" i="56"/>
  <c r="AN977" i="56"/>
  <c r="AR977" i="56"/>
  <c r="AU977" i="56" s="1"/>
  <c r="AP1329" i="56"/>
  <c r="AR1329" i="56"/>
  <c r="AU1329" i="56" s="1"/>
  <c r="AM355" i="56"/>
  <c r="AP932" i="56"/>
  <c r="AP929" i="56"/>
  <c r="AL929" i="56"/>
  <c r="AO929" i="56"/>
  <c r="AM686" i="56"/>
  <c r="AR686" i="56"/>
  <c r="AU686" i="56" s="1"/>
  <c r="AO730" i="56"/>
  <c r="AR730" i="56"/>
  <c r="AU730" i="56" s="1"/>
  <c r="AM2082" i="56"/>
  <c r="AR2082" i="56"/>
  <c r="AU2082" i="56" s="1"/>
  <c r="AP68" i="56"/>
  <c r="AO1840" i="56"/>
  <c r="AN2198" i="56"/>
  <c r="AM2198" i="56"/>
  <c r="AN719" i="56"/>
  <c r="AM1328" i="56"/>
  <c r="AR1328" i="56"/>
  <c r="AU1328" i="56" s="1"/>
  <c r="AP1328" i="56"/>
  <c r="AP770" i="56"/>
  <c r="AO2780" i="56"/>
  <c r="AQ2780" i="56" s="1"/>
  <c r="AN2780" i="56"/>
  <c r="AN2838" i="56"/>
  <c r="AN2158" i="56"/>
  <c r="AR2158" i="56"/>
  <c r="AU2158" i="56" s="1"/>
  <c r="AR1846" i="56"/>
  <c r="AU1846" i="56" s="1"/>
  <c r="AM1846" i="56"/>
  <c r="AP19" i="56"/>
  <c r="AR19" i="56"/>
  <c r="AU19" i="56" s="1"/>
  <c r="AM505" i="56"/>
  <c r="AM441" i="56"/>
  <c r="AN441" i="56"/>
  <c r="AR441" i="56"/>
  <c r="AU441" i="56" s="1"/>
  <c r="AR2573" i="56"/>
  <c r="AU2573" i="56" s="1"/>
  <c r="AN2573" i="56"/>
  <c r="AM2573" i="56"/>
  <c r="AN2205" i="56"/>
  <c r="AP2205" i="56"/>
  <c r="AM928" i="56"/>
  <c r="AN2813" i="56"/>
  <c r="AR2059" i="56"/>
  <c r="AU2059" i="56" s="1"/>
  <c r="AM2059" i="56"/>
  <c r="AR1832" i="56"/>
  <c r="AU1832" i="56" s="1"/>
  <c r="AO1424" i="56"/>
  <c r="AP1424" i="56"/>
  <c r="AR485" i="56"/>
  <c r="AU485" i="56" s="1"/>
  <c r="AL1361" i="56"/>
  <c r="AO1361" i="56"/>
  <c r="AQ1361" i="56" s="1"/>
  <c r="AP2743" i="56"/>
  <c r="AO441" i="56"/>
  <c r="AP441" i="56"/>
  <c r="AO2840" i="56"/>
  <c r="AO2310" i="56"/>
  <c r="AP1746" i="56"/>
  <c r="AO792" i="56"/>
  <c r="AQ792" i="56" s="1"/>
  <c r="AN2301" i="56"/>
  <c r="AN2040" i="56"/>
  <c r="AM1490" i="56"/>
  <c r="AR1490" i="56"/>
  <c r="AU1490" i="56" s="1"/>
  <c r="AN2642" i="56"/>
  <c r="AN2491" i="56"/>
  <c r="AR2260" i="56"/>
  <c r="AU2260" i="56" s="1"/>
  <c r="AL1483" i="56"/>
  <c r="AO2121" i="56"/>
  <c r="AQ2121" i="56" s="1"/>
  <c r="AO1846" i="56"/>
  <c r="AP1846" i="56"/>
  <c r="AP1710" i="56"/>
  <c r="AI2763" i="56"/>
  <c r="AD2763" i="56"/>
  <c r="AF2914" i="56"/>
  <c r="AI2914" i="56"/>
  <c r="AH585" i="56"/>
  <c r="AK585" i="56"/>
  <c r="AI585" i="56"/>
  <c r="AC2731" i="56"/>
  <c r="AH2731" i="56"/>
  <c r="AI442" i="56"/>
  <c r="AF442" i="56"/>
  <c r="AE2658" i="56"/>
  <c r="AK2658" i="56"/>
  <c r="AK2644" i="56"/>
  <c r="AH2644" i="56"/>
  <c r="AG323" i="56"/>
  <c r="AK323" i="56"/>
  <c r="AM323" i="56" s="1"/>
  <c r="AE1313" i="56"/>
  <c r="AG1313" i="56"/>
  <c r="AI1303" i="56"/>
  <c r="AG1303" i="56"/>
  <c r="AC2580" i="56"/>
  <c r="AI2580" i="56"/>
  <c r="AH2580" i="56"/>
  <c r="AF1692" i="56"/>
  <c r="AG1692" i="56"/>
  <c r="AC574" i="56"/>
  <c r="AK574" i="56"/>
  <c r="AG2852" i="56"/>
  <c r="AH2852" i="56"/>
  <c r="AE1275" i="56"/>
  <c r="AF1275" i="56"/>
  <c r="AC109" i="56"/>
  <c r="AH109" i="56"/>
  <c r="AI2514" i="56"/>
  <c r="AG2514" i="56"/>
  <c r="AE636" i="56"/>
  <c r="AF636" i="56"/>
  <c r="AH1486" i="56"/>
  <c r="AI1486" i="56"/>
  <c r="AK1486" i="56"/>
  <c r="AH2410" i="56"/>
  <c r="AI2410" i="56"/>
  <c r="AE1678" i="56"/>
  <c r="AG1678" i="56"/>
  <c r="AI1678" i="56"/>
  <c r="AD2318" i="56"/>
  <c r="AH2318" i="56"/>
  <c r="AI608" i="56"/>
  <c r="AE608" i="56"/>
  <c r="AG608" i="56"/>
  <c r="AH2290" i="56"/>
  <c r="AD2290" i="56"/>
  <c r="AF2290" i="56"/>
  <c r="AH2262" i="56"/>
  <c r="AK2262" i="56"/>
  <c r="AI303" i="56"/>
  <c r="AG303" i="56"/>
  <c r="AE303" i="56"/>
  <c r="AD856" i="56"/>
  <c r="AK856" i="56"/>
  <c r="AH2199" i="56"/>
  <c r="AF2199" i="56"/>
  <c r="AI2188" i="56"/>
  <c r="AH2188" i="56"/>
  <c r="AE2146" i="56"/>
  <c r="AG2146" i="56"/>
  <c r="AI2146" i="56"/>
  <c r="AK2146" i="56"/>
  <c r="AH1215" i="56"/>
  <c r="AI1215" i="56"/>
  <c r="AI2034" i="56"/>
  <c r="AE2034" i="56"/>
  <c r="AE533" i="56"/>
  <c r="AL533" i="56" s="1"/>
  <c r="AD533" i="56"/>
  <c r="AC959" i="56"/>
  <c r="AG959" i="56"/>
  <c r="AI959" i="56"/>
  <c r="AE1941" i="56"/>
  <c r="AG1941" i="56"/>
  <c r="AE1913" i="56"/>
  <c r="AG1913" i="56"/>
  <c r="AD1862" i="56"/>
  <c r="AI1862" i="56"/>
  <c r="AD1848" i="56"/>
  <c r="AK1848" i="56"/>
  <c r="AH1848" i="56"/>
  <c r="AK1834" i="56"/>
  <c r="AI1834" i="56"/>
  <c r="AE1814" i="56"/>
  <c r="AI1814" i="56"/>
  <c r="AK840" i="56"/>
  <c r="AF840" i="56"/>
  <c r="AK1476" i="56"/>
  <c r="AI1476" i="56"/>
  <c r="AI1654" i="56"/>
  <c r="AC1654" i="56"/>
  <c r="AD1639" i="56"/>
  <c r="AC1639" i="56"/>
  <c r="AI1639" i="56"/>
  <c r="AK1128" i="56"/>
  <c r="AG1128" i="56"/>
  <c r="AE1128" i="56"/>
  <c r="AD1417" i="56"/>
  <c r="AK1417" i="56"/>
  <c r="AF1401" i="56"/>
  <c r="AH1401" i="56"/>
  <c r="AD689" i="56"/>
  <c r="AI689" i="56"/>
  <c r="AD1067" i="56"/>
  <c r="AE1067" i="56"/>
  <c r="AI1067" i="56"/>
  <c r="AG1067" i="56"/>
  <c r="AF1612" i="56"/>
  <c r="AG1612" i="56"/>
  <c r="AF1598" i="56"/>
  <c r="AH1598" i="56"/>
  <c r="AD1570" i="56"/>
  <c r="AG1570" i="56"/>
  <c r="AD738" i="56"/>
  <c r="AI738" i="56"/>
  <c r="AI662" i="56"/>
  <c r="AH662" i="56"/>
  <c r="AK662" i="56"/>
  <c r="AK284" i="56"/>
  <c r="AI284" i="56"/>
  <c r="AK504" i="56"/>
  <c r="AI504" i="56"/>
  <c r="AR327" i="56"/>
  <c r="AU327" i="56" s="1"/>
  <c r="AR1707" i="56"/>
  <c r="AU1707" i="56" s="1"/>
  <c r="AP368" i="56"/>
  <c r="AM637" i="56"/>
  <c r="AM2107" i="56"/>
  <c r="AO2107" i="56"/>
  <c r="AK786" i="56"/>
  <c r="AN1086" i="56"/>
  <c r="AP25" i="56"/>
  <c r="AM961" i="56"/>
  <c r="AN1987" i="56"/>
  <c r="AP1987" i="56"/>
  <c r="AI109" i="56"/>
  <c r="AN2246" i="56"/>
  <c r="AN2116" i="56"/>
  <c r="AI163" i="56"/>
  <c r="AN1979" i="56"/>
  <c r="AN1415" i="56"/>
  <c r="AR1232" i="56"/>
  <c r="AU1232" i="56" s="1"/>
  <c r="AR1975" i="56"/>
  <c r="AU1975" i="56" s="1"/>
  <c r="AH1584" i="56"/>
  <c r="AG2524" i="56"/>
  <c r="AM1399" i="56"/>
  <c r="AM1582" i="56"/>
  <c r="AE1476" i="56"/>
  <c r="AP2384" i="56"/>
  <c r="AQ2384" i="56" s="1"/>
  <c r="AO1049" i="56"/>
  <c r="AG2781" i="56"/>
  <c r="AJ2781" i="56"/>
  <c r="AE1504" i="56"/>
  <c r="AL1504" i="56" s="1"/>
  <c r="AK1504" i="56"/>
  <c r="AF1504" i="56"/>
  <c r="AE2762" i="56"/>
  <c r="AI2762" i="56"/>
  <c r="AJ2762" i="56"/>
  <c r="AH1567" i="56"/>
  <c r="AD1567" i="56"/>
  <c r="AD144" i="56"/>
  <c r="AJ144" i="56"/>
  <c r="AE2730" i="56"/>
  <c r="AF2730" i="56"/>
  <c r="AL2730" i="56" s="1"/>
  <c r="AH2730" i="56"/>
  <c r="AG1330" i="56"/>
  <c r="AI1330" i="56"/>
  <c r="AG2725" i="56"/>
  <c r="AH2725" i="56"/>
  <c r="AD2671" i="56"/>
  <c r="AH2671" i="56"/>
  <c r="AJ2671" i="56"/>
  <c r="AH197" i="56"/>
  <c r="AK197" i="56"/>
  <c r="AG197" i="56"/>
  <c r="AD1312" i="56"/>
  <c r="AG1312" i="56"/>
  <c r="AC2607" i="56"/>
  <c r="AD2607" i="56"/>
  <c r="AH2607" i="56"/>
  <c r="AJ2607" i="56"/>
  <c r="AF2593" i="56"/>
  <c r="AH2593" i="56"/>
  <c r="AE1691" i="56"/>
  <c r="AI1691" i="56"/>
  <c r="AH1298" i="56"/>
  <c r="AJ1298" i="56"/>
  <c r="AE821" i="56"/>
  <c r="AF821" i="56"/>
  <c r="AH821" i="56"/>
  <c r="AK821" i="56"/>
  <c r="AD2862" i="56"/>
  <c r="AK2862" i="56"/>
  <c r="AF1738" i="56"/>
  <c r="AK1738" i="56"/>
  <c r="AD128" i="56"/>
  <c r="AE128" i="56"/>
  <c r="AD947" i="56"/>
  <c r="AG947" i="56"/>
  <c r="AK947" i="56"/>
  <c r="AE1288" i="56"/>
  <c r="AK1288" i="56"/>
  <c r="AI1288" i="56"/>
  <c r="AI1274" i="56"/>
  <c r="AJ1274" i="56"/>
  <c r="AD2540" i="56"/>
  <c r="AE2540" i="56"/>
  <c r="AJ2540" i="56"/>
  <c r="AK108" i="56"/>
  <c r="AD108" i="56"/>
  <c r="AJ2513" i="56"/>
  <c r="AG2513" i="56"/>
  <c r="AH2513" i="56"/>
  <c r="AG2478" i="56"/>
  <c r="AJ2478" i="56"/>
  <c r="AE2478" i="56"/>
  <c r="AG2450" i="56"/>
  <c r="AC2450" i="56"/>
  <c r="AE635" i="56"/>
  <c r="AG635" i="56"/>
  <c r="AI635" i="56"/>
  <c r="AE1485" i="56"/>
  <c r="AI1485" i="56"/>
  <c r="AE2417" i="56"/>
  <c r="AI2417" i="56"/>
  <c r="AG2363" i="56"/>
  <c r="AJ2363" i="56"/>
  <c r="AI2363" i="56"/>
  <c r="AI2349" i="56"/>
  <c r="AK2349" i="56"/>
  <c r="AJ2349" i="56"/>
  <c r="AF1237" i="56"/>
  <c r="AK1237" i="56"/>
  <c r="AH2317" i="56"/>
  <c r="AE2317" i="56"/>
  <c r="AD2317" i="56"/>
  <c r="AC94" i="56"/>
  <c r="AD94" i="56"/>
  <c r="AF94" i="56"/>
  <c r="AE2187" i="56"/>
  <c r="AG2187" i="56"/>
  <c r="AJ2187" i="56"/>
  <c r="AH2173" i="56"/>
  <c r="AJ2173" i="56"/>
  <c r="AD2145" i="56"/>
  <c r="AI2145" i="56"/>
  <c r="AG2145" i="56"/>
  <c r="AD1199" i="56"/>
  <c r="AE1199" i="56"/>
  <c r="AF2089" i="56"/>
  <c r="AI2089" i="56"/>
  <c r="AI2033" i="56"/>
  <c r="AN2033" i="56" s="1"/>
  <c r="AJ2033" i="56"/>
  <c r="AH2033" i="56"/>
  <c r="AF78" i="56"/>
  <c r="AJ78" i="56"/>
  <c r="AF369" i="56"/>
  <c r="AJ369" i="56"/>
  <c r="AF785" i="56"/>
  <c r="AI785" i="56"/>
  <c r="AC958" i="56"/>
  <c r="AE958" i="56"/>
  <c r="AF958" i="56"/>
  <c r="AH1940" i="56"/>
  <c r="AF1940" i="56"/>
  <c r="AI1912" i="56"/>
  <c r="AE1912" i="56"/>
  <c r="AH1899" i="56"/>
  <c r="AC1899" i="56"/>
  <c r="AG1899" i="56"/>
  <c r="AI1883" i="56"/>
  <c r="AJ1883" i="56"/>
  <c r="AD1847" i="56"/>
  <c r="AH1847" i="56"/>
  <c r="AI1847" i="56"/>
  <c r="AI1019" i="56"/>
  <c r="AD1019" i="56"/>
  <c r="AG1763" i="56"/>
  <c r="AF1763" i="56"/>
  <c r="AJ1763" i="56"/>
  <c r="AE1475" i="56"/>
  <c r="AG1475" i="56"/>
  <c r="AJ1475" i="56"/>
  <c r="AF1467" i="56"/>
  <c r="AE1467" i="56"/>
  <c r="AI1662" i="56"/>
  <c r="AJ1662" i="56"/>
  <c r="AG54" i="56"/>
  <c r="AH54" i="56"/>
  <c r="AI54" i="56"/>
  <c r="AG1451" i="56"/>
  <c r="AD1451" i="56"/>
  <c r="AH1440" i="56"/>
  <c r="AF1440" i="56"/>
  <c r="AG513" i="56"/>
  <c r="AJ513" i="56"/>
  <c r="AG218" i="56"/>
  <c r="AJ218" i="56"/>
  <c r="AG1106" i="56"/>
  <c r="AI1106" i="56"/>
  <c r="AH987" i="56"/>
  <c r="AI987" i="56"/>
  <c r="AG688" i="56"/>
  <c r="AH688" i="56"/>
  <c r="AF26" i="56"/>
  <c r="AI26" i="56"/>
  <c r="AC1060" i="56"/>
  <c r="AH1060" i="56"/>
  <c r="AD2884" i="56"/>
  <c r="AF2884" i="56"/>
  <c r="AG2884" i="56"/>
  <c r="AI2884" i="56"/>
  <c r="AE737" i="56"/>
  <c r="AI737" i="56"/>
  <c r="AI453" i="56"/>
  <c r="AD453" i="56"/>
  <c r="AC451" i="56"/>
  <c r="AJ451" i="56"/>
  <c r="AH503" i="56"/>
  <c r="AI503" i="56"/>
  <c r="AR2288" i="56"/>
  <c r="AU2288" i="56" s="1"/>
  <c r="AR477" i="56"/>
  <c r="AU477" i="56" s="1"/>
  <c r="AP1049" i="56"/>
  <c r="AO2260" i="56"/>
  <c r="AQ2260" i="56" s="1"/>
  <c r="AO1987" i="56"/>
  <c r="AO1141" i="56"/>
  <c r="AQ1141" i="56" s="1"/>
  <c r="AM485" i="56"/>
  <c r="AN2166" i="56"/>
  <c r="AK959" i="56"/>
  <c r="AM1774" i="56"/>
  <c r="AR2718" i="56"/>
  <c r="AU2718" i="56" s="1"/>
  <c r="AJ254" i="56"/>
  <c r="AR2546" i="56"/>
  <c r="AU2546" i="56" s="1"/>
  <c r="AP2333" i="56"/>
  <c r="AJ1899" i="56"/>
  <c r="AN1355" i="56"/>
  <c r="AM1604" i="56"/>
  <c r="AN259" i="56"/>
  <c r="AI108" i="56"/>
  <c r="AN2357" i="56"/>
  <c r="AN2115" i="56"/>
  <c r="AN422" i="56"/>
  <c r="AN358" i="56"/>
  <c r="AN999" i="56"/>
  <c r="AI22" i="56"/>
  <c r="AM371" i="56"/>
  <c r="AM2794" i="56"/>
  <c r="AP2794" i="56"/>
  <c r="AM619" i="56"/>
  <c r="AP619" i="56"/>
  <c r="AQ619" i="56" s="1"/>
  <c r="AM1484" i="56"/>
  <c r="AO1484" i="56"/>
  <c r="AM2152" i="56"/>
  <c r="AR2152" i="56"/>
  <c r="AU2152" i="56" s="1"/>
  <c r="AL1628" i="56"/>
  <c r="AO1628" i="56"/>
  <c r="AF2789" i="56"/>
  <c r="AL2789" i="56" s="1"/>
  <c r="AP686" i="56"/>
  <c r="AL686" i="56"/>
  <c r="AO686" i="56"/>
  <c r="AR150" i="56"/>
  <c r="AU150" i="56" s="1"/>
  <c r="AR2107" i="56"/>
  <c r="AU2107" i="56" s="1"/>
  <c r="AR1424" i="56"/>
  <c r="AU1424" i="56" s="1"/>
  <c r="AR719" i="56"/>
  <c r="AU719" i="56" s="1"/>
  <c r="AP485" i="56"/>
  <c r="AO1975" i="56"/>
  <c r="AQ1975" i="56" s="1"/>
  <c r="AN424" i="56"/>
  <c r="AK1567" i="56"/>
  <c r="AK313" i="56"/>
  <c r="AK2118" i="56"/>
  <c r="AN2102" i="56"/>
  <c r="AJ2711" i="56"/>
  <c r="AN1483" i="56"/>
  <c r="AN2399" i="56"/>
  <c r="AR351" i="56"/>
  <c r="AU351" i="56" s="1"/>
  <c r="AN1511" i="56"/>
  <c r="AI573" i="56"/>
  <c r="AN2485" i="56"/>
  <c r="AO867" i="56"/>
  <c r="AP867" i="56"/>
  <c r="AQ867" i="56" s="1"/>
  <c r="AP2830" i="56"/>
  <c r="AQ2830" i="56" s="1"/>
  <c r="AR2755" i="56"/>
  <c r="AU2755" i="56" s="1"/>
  <c r="AG2446" i="56"/>
  <c r="AG1912" i="56"/>
  <c r="AP155" i="56"/>
  <c r="AE2781" i="56"/>
  <c r="AP2755" i="56"/>
  <c r="AP581" i="56"/>
  <c r="AO581" i="56"/>
  <c r="AP1681" i="56"/>
  <c r="AM440" i="56"/>
  <c r="AM2288" i="56"/>
  <c r="AK1737" i="56"/>
  <c r="AK1214" i="56"/>
  <c r="AN1110" i="56"/>
  <c r="AJ635" i="56"/>
  <c r="AN2311" i="56"/>
  <c r="AN160" i="56"/>
  <c r="AN1774" i="56"/>
  <c r="AN215" i="56"/>
  <c r="AN801" i="56"/>
  <c r="AI1237" i="56"/>
  <c r="AM1436" i="56"/>
  <c r="AI605" i="56"/>
  <c r="AH2540" i="56"/>
  <c r="AR242" i="56"/>
  <c r="AU242" i="56" s="1"/>
  <c r="AO77" i="56"/>
  <c r="AM118" i="56"/>
  <c r="AG469" i="56"/>
  <c r="AG2479" i="56"/>
  <c r="AM2138" i="56"/>
  <c r="AR2138" i="56"/>
  <c r="AU2138" i="56" s="1"/>
  <c r="AP2260" i="56"/>
  <c r="AO2812" i="56"/>
  <c r="AD26" i="56"/>
  <c r="AP2883" i="56"/>
  <c r="AM2600" i="56"/>
  <c r="AN410" i="56"/>
  <c r="AR410" i="56"/>
  <c r="AU410" i="56" s="1"/>
  <c r="AN2385" i="56"/>
  <c r="AJ1968" i="56"/>
  <c r="AN1924" i="56"/>
  <c r="AN878" i="56"/>
  <c r="AM792" i="56"/>
  <c r="AR792" i="56"/>
  <c r="AU792" i="56" s="1"/>
  <c r="AN792" i="56"/>
  <c r="AN1453" i="56"/>
  <c r="AH1500" i="56"/>
  <c r="AH114" i="56"/>
  <c r="AO281" i="56"/>
  <c r="AQ281" i="56" s="1"/>
  <c r="AP204" i="56"/>
  <c r="AM2546" i="56"/>
  <c r="AR2505" i="56"/>
  <c r="AU2505" i="56" s="1"/>
  <c r="AL1311" i="56"/>
  <c r="AO1311" i="56"/>
  <c r="AQ1311" i="56" s="1"/>
  <c r="AF1303" i="56"/>
  <c r="AL1961" i="56"/>
  <c r="AP1961" i="56"/>
  <c r="AO1533" i="56"/>
  <c r="AP37" i="56"/>
  <c r="AJ246" i="56"/>
  <c r="AI246" i="56"/>
  <c r="AK861" i="56"/>
  <c r="AH861" i="56"/>
  <c r="AG926" i="56"/>
  <c r="AI926" i="56"/>
  <c r="AJ1191" i="56"/>
  <c r="AH1191" i="56"/>
  <c r="AJ64" i="56"/>
  <c r="AK64" i="56"/>
  <c r="AJ752" i="56"/>
  <c r="AE752" i="56"/>
  <c r="AJ2889" i="56"/>
  <c r="AE2889" i="56"/>
  <c r="AK2879" i="56"/>
  <c r="AI2879" i="56"/>
  <c r="AR2692" i="56"/>
  <c r="AU2692" i="56" s="1"/>
  <c r="AP1407" i="56"/>
  <c r="AO440" i="56"/>
  <c r="AQ440" i="56" s="1"/>
  <c r="AM1049" i="56"/>
  <c r="AM1309" i="56"/>
  <c r="AN1309" i="56"/>
  <c r="AR1096" i="56"/>
  <c r="AU1096" i="56" s="1"/>
  <c r="AM1096" i="56"/>
  <c r="AI1692" i="56"/>
  <c r="AR1762" i="56"/>
  <c r="AU1762" i="56" s="1"/>
  <c r="AN1753" i="56"/>
  <c r="AR1034" i="56"/>
  <c r="AU1034" i="56" s="1"/>
  <c r="AR2427" i="56"/>
  <c r="AU2427" i="56" s="1"/>
  <c r="AM2427" i="56"/>
  <c r="AO2406" i="56"/>
  <c r="AQ2406" i="56" s="1"/>
  <c r="AR2406" i="56"/>
  <c r="AU2406" i="56" s="1"/>
  <c r="AM1905" i="56"/>
  <c r="AM868" i="56"/>
  <c r="AR868" i="56"/>
  <c r="AU868" i="56" s="1"/>
  <c r="AP637" i="56"/>
  <c r="AQ637" i="56" s="1"/>
  <c r="AG1834" i="56"/>
  <c r="AR1533" i="56"/>
  <c r="AU1533" i="56" s="1"/>
  <c r="AL1075" i="56"/>
  <c r="AP1075" i="56"/>
  <c r="AQ1075" i="56" s="1"/>
  <c r="AP1697" i="56"/>
  <c r="AP542" i="56"/>
  <c r="AO542" i="56"/>
  <c r="AI2561" i="56"/>
  <c r="AH2561" i="56"/>
  <c r="AI864" i="56"/>
  <c r="AE864" i="56"/>
  <c r="AI245" i="56"/>
  <c r="AJ245" i="56"/>
  <c r="AI2549" i="56"/>
  <c r="AK2549" i="56"/>
  <c r="AD2508" i="56"/>
  <c r="AG2508" i="56"/>
  <c r="AH2508" i="56"/>
  <c r="AH384" i="56"/>
  <c r="AF384" i="56"/>
  <c r="AC430" i="56"/>
  <c r="AI430" i="56"/>
  <c r="AJ607" i="56"/>
  <c r="AK607" i="56"/>
  <c r="AG2208" i="56"/>
  <c r="AI2208" i="56"/>
  <c r="AF917" i="56"/>
  <c r="AI917" i="56"/>
  <c r="AE40" i="56"/>
  <c r="AJ40" i="56"/>
  <c r="AJ2785" i="56"/>
  <c r="AI2785" i="56"/>
  <c r="AJ1607" i="56"/>
  <c r="AG1607" i="56"/>
  <c r="AK1045" i="56"/>
  <c r="AH1045" i="56"/>
  <c r="AF1045" i="56"/>
  <c r="AH1716" i="56"/>
  <c r="AJ1716" i="56"/>
  <c r="AR814" i="56"/>
  <c r="AU814" i="56" s="1"/>
  <c r="AP2427" i="56"/>
  <c r="AP1466" i="56"/>
  <c r="AO1868" i="56"/>
  <c r="AQ1868" i="56" s="1"/>
  <c r="AO2883" i="56"/>
  <c r="AK469" i="56"/>
  <c r="AP2152" i="56"/>
  <c r="AQ2152" i="56" s="1"/>
  <c r="AK1955" i="56"/>
  <c r="AN1955" i="56" s="1"/>
  <c r="AR1281" i="56"/>
  <c r="AU1281" i="56" s="1"/>
  <c r="AR1645" i="56"/>
  <c r="AU1645" i="56" s="1"/>
  <c r="AP1484" i="56"/>
  <c r="AP928" i="56"/>
  <c r="AP1975" i="56"/>
  <c r="AO1860" i="56"/>
  <c r="AO1407" i="56"/>
  <c r="AM281" i="56"/>
  <c r="AK2188" i="56"/>
  <c r="AN2082" i="56"/>
  <c r="AI320" i="56"/>
  <c r="AI947" i="56"/>
  <c r="AN248" i="56"/>
  <c r="AM248" i="56"/>
  <c r="AI636" i="56"/>
  <c r="AN1841" i="56"/>
  <c r="AR1625" i="56"/>
  <c r="AU1625" i="56" s="1"/>
  <c r="AN338" i="56"/>
  <c r="AN206" i="56"/>
  <c r="AH2816" i="56"/>
  <c r="AH1607" i="56"/>
  <c r="AH453" i="56"/>
  <c r="AR1156" i="56"/>
  <c r="AU1156" i="56" s="1"/>
  <c r="AF1166" i="56"/>
  <c r="AL1166" i="56" s="1"/>
  <c r="AL2718" i="56"/>
  <c r="AQ148" i="56"/>
  <c r="AN2749" i="56"/>
  <c r="AR562" i="56"/>
  <c r="AU562" i="56" s="1"/>
  <c r="AN2310" i="56"/>
  <c r="AN2068" i="56"/>
  <c r="AM93" i="56"/>
  <c r="AR1233" i="56"/>
  <c r="AU1233" i="56" s="1"/>
  <c r="AO401" i="56"/>
  <c r="AR2238" i="56"/>
  <c r="AU2238" i="56" s="1"/>
  <c r="AM2040" i="56"/>
  <c r="AR422" i="56"/>
  <c r="AU422" i="56" s="1"/>
  <c r="AR2826" i="56"/>
  <c r="AU2826" i="56" s="1"/>
  <c r="AL1582" i="56"/>
  <c r="AO828" i="56"/>
  <c r="AO2226" i="56"/>
  <c r="AQ2226" i="56" s="1"/>
  <c r="AR148" i="56"/>
  <c r="AU148" i="56" s="1"/>
  <c r="AP425" i="56"/>
  <c r="AO878" i="56"/>
  <c r="AN2700" i="56"/>
  <c r="AM2260" i="56"/>
  <c r="AP2144" i="56"/>
  <c r="AM696" i="56"/>
  <c r="AN1743" i="56"/>
  <c r="AN2788" i="56"/>
  <c r="AM437" i="56"/>
  <c r="AO2325" i="56"/>
  <c r="AN1022" i="56"/>
  <c r="AN1948" i="56"/>
  <c r="AN1810" i="56"/>
  <c r="AM1782" i="56"/>
  <c r="AN1427" i="56"/>
  <c r="AN730" i="56"/>
  <c r="AN2679" i="56"/>
  <c r="AN133" i="56"/>
  <c r="AN1490" i="56"/>
  <c r="AO1490" i="56"/>
  <c r="AQ1490" i="56" s="1"/>
  <c r="AN1652" i="56"/>
  <c r="AN1619" i="56"/>
  <c r="AM2172" i="56"/>
  <c r="AR536" i="56"/>
  <c r="AU536" i="56" s="1"/>
  <c r="AR1710" i="56"/>
  <c r="AU1710" i="56" s="1"/>
  <c r="AL2333" i="56"/>
  <c r="AR1323" i="56"/>
  <c r="AU1323" i="56" s="1"/>
  <c r="AR2564" i="56"/>
  <c r="AU2564" i="56" s="1"/>
  <c r="AN941" i="56"/>
  <c r="AN199" i="56"/>
  <c r="AN1282" i="56"/>
  <c r="AN2013" i="56"/>
  <c r="AP750" i="56"/>
  <c r="AQ750" i="56" s="1"/>
  <c r="AN1057" i="56"/>
  <c r="AN2874" i="56"/>
  <c r="AM424" i="56"/>
  <c r="AO2788" i="56"/>
  <c r="AO2578" i="56"/>
  <c r="AR2578" i="56"/>
  <c r="AU2578" i="56" s="1"/>
  <c r="AM828" i="56"/>
  <c r="AO961" i="56"/>
  <c r="AP961" i="56"/>
  <c r="AL424" i="56"/>
  <c r="AO424" i="56"/>
  <c r="AL228" i="56"/>
  <c r="AP2748" i="56"/>
  <c r="AM581" i="56"/>
  <c r="AN1765" i="56"/>
  <c r="AN2606" i="56"/>
  <c r="AR373" i="56"/>
  <c r="AU373" i="56" s="1"/>
  <c r="AN1744" i="56"/>
  <c r="AR1744" i="56"/>
  <c r="AU1744" i="56" s="1"/>
  <c r="AM37" i="56"/>
  <c r="AN1265" i="56"/>
  <c r="AN2592" i="56"/>
  <c r="AN811" i="56"/>
  <c r="AN2444" i="56"/>
  <c r="AN1028" i="56"/>
  <c r="AN1757" i="56"/>
  <c r="AR2491" i="56"/>
  <c r="AU2491" i="56" s="1"/>
  <c r="AM693" i="56"/>
  <c r="AP1376" i="56"/>
  <c r="AR1503" i="56"/>
  <c r="AU1503" i="56" s="1"/>
  <c r="AO1309" i="56"/>
  <c r="AP1309" i="56"/>
  <c r="AM155" i="56"/>
  <c r="AR1705" i="56"/>
  <c r="AU1705" i="56" s="1"/>
  <c r="AO1157" i="56"/>
  <c r="AQ1157" i="56" s="1"/>
  <c r="AL215" i="56"/>
  <c r="AO410" i="56"/>
  <c r="AP2737" i="56"/>
  <c r="AN275" i="56"/>
  <c r="AN37" i="56"/>
  <c r="AM2564" i="56"/>
  <c r="AN2521" i="56"/>
  <c r="AN2775" i="56"/>
  <c r="AN2627" i="56"/>
  <c r="AR2301" i="56"/>
  <c r="AU2301" i="56" s="1"/>
  <c r="AN1895" i="56"/>
  <c r="AN1746" i="56"/>
  <c r="AN1715" i="56"/>
  <c r="AN1690" i="56"/>
  <c r="AM473" i="56"/>
  <c r="AO383" i="56"/>
  <c r="AR2362" i="56"/>
  <c r="AU2362" i="56" s="1"/>
  <c r="AN1993" i="56"/>
  <c r="AM1133" i="56"/>
  <c r="AN686" i="56"/>
  <c r="AM500" i="56"/>
  <c r="AM1009" i="56"/>
  <c r="AM2885" i="56"/>
  <c r="AR2885" i="56"/>
  <c r="AU2885" i="56" s="1"/>
  <c r="AM2457" i="56"/>
  <c r="AP2457" i="56"/>
  <c r="AM1010" i="56"/>
  <c r="AM660" i="56"/>
  <c r="AL243" i="56"/>
  <c r="AL2435" i="56"/>
  <c r="AO2435" i="56"/>
  <c r="AQ2435" i="56" s="1"/>
  <c r="AP2356" i="56"/>
  <c r="AQ2356" i="56" s="1"/>
  <c r="AL277" i="56"/>
  <c r="AL1156" i="56"/>
  <c r="AL633" i="56"/>
  <c r="AP633" i="56"/>
  <c r="AO1466" i="56"/>
  <c r="AO1099" i="56"/>
  <c r="AR2457" i="56"/>
  <c r="AU2457" i="56" s="1"/>
  <c r="AN375" i="56"/>
  <c r="AN1868" i="56"/>
  <c r="AN1141" i="56"/>
  <c r="AN1590" i="56"/>
  <c r="AN2651" i="56"/>
  <c r="AN191" i="56"/>
  <c r="AN867" i="56"/>
  <c r="AN2837" i="56"/>
  <c r="AN1228" i="56"/>
  <c r="AN374" i="56"/>
  <c r="AN1906" i="56"/>
  <c r="AN1783" i="56"/>
  <c r="AN1408" i="56"/>
  <c r="AR2698" i="56"/>
  <c r="AU2698" i="56" s="1"/>
  <c r="AM1311" i="56"/>
  <c r="AO1173" i="56"/>
  <c r="AM2390" i="56"/>
  <c r="AM1432" i="56"/>
  <c r="AR1432" i="56"/>
  <c r="AU1432" i="56" s="1"/>
  <c r="AM1590" i="56"/>
  <c r="AR1590" i="56"/>
  <c r="AU1590" i="56" s="1"/>
  <c r="AL2692" i="56"/>
  <c r="AP2642" i="56"/>
  <c r="AO706" i="56"/>
  <c r="AO2054" i="56"/>
  <c r="AQ2054" i="56" s="1"/>
  <c r="AL1898" i="56"/>
  <c r="AO944" i="56"/>
  <c r="AP1783" i="56"/>
  <c r="AQ1783" i="56" s="1"/>
  <c r="AO2806" i="56"/>
  <c r="AQ2806" i="56" s="1"/>
  <c r="AR464" i="56"/>
  <c r="AU464" i="56" s="1"/>
  <c r="AR1132" i="56"/>
  <c r="AU1132" i="56" s="1"/>
  <c r="AN2738" i="56"/>
  <c r="AM143" i="56"/>
  <c r="AN1994" i="56"/>
  <c r="AR1407" i="56"/>
  <c r="AU1407" i="56" s="1"/>
  <c r="AP2130" i="56"/>
  <c r="AR2883" i="56"/>
  <c r="AU2883" i="56" s="1"/>
  <c r="AN330" i="56"/>
  <c r="AN2693" i="56"/>
  <c r="AN1320" i="56"/>
  <c r="AN626" i="56"/>
  <c r="AN471" i="56"/>
  <c r="AN2911" i="56"/>
  <c r="AN1555" i="56"/>
  <c r="AN1142" i="56"/>
  <c r="AN1728" i="56"/>
  <c r="AM204" i="56"/>
  <c r="AR2606" i="56"/>
  <c r="AU2606" i="56" s="1"/>
  <c r="AM373" i="56"/>
  <c r="AR1979" i="56"/>
  <c r="AU1979" i="56" s="1"/>
  <c r="AL783" i="56"/>
  <c r="AO711" i="56"/>
  <c r="AP328" i="56"/>
  <c r="AP2220" i="56"/>
  <c r="AN1105" i="56"/>
  <c r="AN641" i="56"/>
  <c r="AN712" i="56"/>
  <c r="AN810" i="56"/>
  <c r="AN105" i="56"/>
  <c r="AN2443" i="56"/>
  <c r="AN1226" i="56"/>
  <c r="AN1697" i="56"/>
  <c r="AN2683" i="56"/>
  <c r="AN961" i="56"/>
  <c r="AN2138" i="56"/>
  <c r="AN1591" i="56"/>
  <c r="AM711" i="56"/>
  <c r="AR649" i="56"/>
  <c r="AU649" i="56" s="1"/>
  <c r="AM1975" i="56"/>
  <c r="AL2398" i="56"/>
  <c r="AL2340" i="56"/>
  <c r="AO485" i="56"/>
  <c r="AO1150" i="56"/>
  <c r="AO2794" i="56"/>
  <c r="AR1466" i="56"/>
  <c r="AU1466" i="56" s="1"/>
  <c r="AN1576" i="56"/>
  <c r="AM667" i="56"/>
  <c r="AN829" i="56"/>
  <c r="AR2416" i="56"/>
  <c r="AU2416" i="56" s="1"/>
  <c r="AM2212" i="56"/>
  <c r="AR1439" i="56"/>
  <c r="AU1439" i="56" s="1"/>
  <c r="AR545" i="56"/>
  <c r="AU545" i="56" s="1"/>
  <c r="AL2157" i="56"/>
  <c r="AP424" i="56"/>
  <c r="AN126" i="56"/>
  <c r="AN698" i="56"/>
  <c r="AN1221" i="56"/>
  <c r="AN354" i="56"/>
  <c r="AN2670" i="56"/>
  <c r="AP1533" i="56"/>
  <c r="AN2088" i="56"/>
  <c r="AM1812" i="56"/>
  <c r="AN1043" i="56"/>
  <c r="AN2729" i="56"/>
  <c r="AN170" i="56"/>
  <c r="AN852" i="56"/>
  <c r="AO528" i="56"/>
  <c r="AP1820" i="56"/>
  <c r="AN1147" i="56"/>
  <c r="AN764" i="56"/>
  <c r="AN570" i="56"/>
  <c r="AN1491" i="56"/>
  <c r="AN2458" i="56"/>
  <c r="AN1732" i="56"/>
  <c r="AN2172" i="56"/>
  <c r="AN1869" i="56"/>
  <c r="AN1637" i="56"/>
  <c r="AP2626" i="56"/>
  <c r="AM765" i="56"/>
  <c r="AR1753" i="56"/>
  <c r="AU1753" i="56" s="1"/>
  <c r="AR1704" i="56"/>
  <c r="AU1704" i="56" s="1"/>
  <c r="AO1604" i="56"/>
  <c r="AO464" i="56"/>
  <c r="AR2600" i="56"/>
  <c r="AU2600" i="56" s="1"/>
  <c r="AN311" i="56"/>
  <c r="AN2343" i="56"/>
  <c r="AN604" i="56"/>
  <c r="AO1354" i="56"/>
  <c r="AQ1354" i="56" s="1"/>
  <c r="AM744" i="56"/>
  <c r="AJ202" i="56"/>
  <c r="AN2698" i="56"/>
  <c r="AR2449" i="56"/>
  <c r="AU2449" i="56" s="1"/>
  <c r="AN1933" i="56"/>
  <c r="AN1155" i="56"/>
  <c r="AN63" i="56"/>
  <c r="AN2827" i="56"/>
  <c r="AN2756" i="56"/>
  <c r="AN201" i="56"/>
  <c r="AN188" i="56"/>
  <c r="AR2497" i="56"/>
  <c r="AU2497" i="56" s="1"/>
  <c r="AP906" i="56"/>
  <c r="AN1412" i="56"/>
  <c r="AM1376" i="56"/>
  <c r="AR722" i="56"/>
  <c r="AU722" i="56" s="1"/>
  <c r="AR1967" i="56"/>
  <c r="AU1967" i="56" s="1"/>
  <c r="AO1121" i="56"/>
  <c r="AL625" i="56"/>
  <c r="AL387" i="56"/>
  <c r="AL2491" i="56"/>
  <c r="AC2195" i="56"/>
  <c r="AF2195" i="56"/>
  <c r="AH80" i="56"/>
  <c r="AI80" i="56"/>
  <c r="AF1935" i="56"/>
  <c r="AK1935" i="56"/>
  <c r="AF2876" i="56"/>
  <c r="AI2876" i="56"/>
  <c r="AJ2876" i="56"/>
  <c r="AM2007" i="56"/>
  <c r="AL2601" i="56"/>
  <c r="AL1423" i="56"/>
  <c r="AL351" i="56"/>
  <c r="AO2457" i="56"/>
  <c r="AN1532" i="56"/>
  <c r="AM19" i="56"/>
  <c r="AN2434" i="56"/>
  <c r="AN1734" i="56"/>
  <c r="AN2316" i="56"/>
  <c r="AN2097" i="56"/>
  <c r="AN2030" i="56"/>
  <c r="AN1962" i="56"/>
  <c r="AR520" i="56"/>
  <c r="AU520" i="56" s="1"/>
  <c r="AN612" i="56"/>
  <c r="AN545" i="56"/>
  <c r="AN1212" i="56"/>
  <c r="AN1920" i="56"/>
  <c r="AN1795" i="56"/>
  <c r="AN976" i="56"/>
  <c r="AR1987" i="56"/>
  <c r="AU1987" i="56" s="1"/>
  <c r="AM349" i="56"/>
  <c r="AM2551" i="56"/>
  <c r="AL2848" i="56"/>
  <c r="AP1933" i="56"/>
  <c r="AM836" i="56"/>
  <c r="AR1854" i="56"/>
  <c r="AU1854" i="56" s="1"/>
  <c r="AL285" i="56"/>
  <c r="AP505" i="56"/>
  <c r="AN2194" i="56"/>
  <c r="AN2002" i="56"/>
  <c r="AN1646" i="56"/>
  <c r="AR143" i="56"/>
  <c r="AU143" i="56" s="1"/>
  <c r="AN98" i="56"/>
  <c r="AN1554" i="56"/>
  <c r="AN1465" i="56"/>
  <c r="AR248" i="56"/>
  <c r="AU248" i="56" s="1"/>
  <c r="AR2073" i="56"/>
  <c r="AU2073" i="56" s="1"/>
  <c r="AM1762" i="56"/>
  <c r="AM2719" i="56"/>
  <c r="AR2002" i="56"/>
  <c r="AU2002" i="56" s="1"/>
  <c r="AM1809" i="56"/>
  <c r="AM1474" i="56"/>
  <c r="AL2476" i="56"/>
  <c r="AL1756" i="56"/>
  <c r="AL327" i="56"/>
  <c r="AL736" i="56"/>
  <c r="AL1343" i="56"/>
  <c r="AO2282" i="56"/>
  <c r="AN440" i="56"/>
  <c r="AN815" i="56"/>
  <c r="AR2226" i="56"/>
  <c r="AU2226" i="56" s="1"/>
  <c r="AM1206" i="56"/>
  <c r="AN1393" i="56"/>
  <c r="AN1049" i="56"/>
  <c r="AN412" i="56"/>
  <c r="AR2710" i="56"/>
  <c r="AU2710" i="56" s="1"/>
  <c r="AN196" i="56"/>
  <c r="AN2107" i="56"/>
  <c r="AR1121" i="56"/>
  <c r="AU1121" i="56" s="1"/>
  <c r="AN2774" i="56"/>
  <c r="AN942" i="56"/>
  <c r="AN1160" i="56"/>
  <c r="AN1461" i="56"/>
  <c r="AN447" i="56"/>
  <c r="AM1160" i="56"/>
  <c r="AR1721" i="56"/>
  <c r="AU1721" i="56" s="1"/>
  <c r="AM2718" i="56"/>
  <c r="AM1681" i="56"/>
  <c r="AM1110" i="56"/>
  <c r="AO1264" i="56"/>
  <c r="AL622" i="56"/>
  <c r="AL150" i="56"/>
  <c r="AL2259" i="56"/>
  <c r="AP719" i="56"/>
  <c r="AL2614" i="56"/>
  <c r="AL2059" i="56"/>
  <c r="AO784" i="56"/>
  <c r="AL68" i="56"/>
  <c r="AL2362" i="56"/>
  <c r="AL425" i="56"/>
  <c r="AL1831" i="56"/>
  <c r="AL25" i="56"/>
  <c r="AP422" i="56"/>
  <c r="AC1068" i="56"/>
  <c r="AF1068" i="56"/>
  <c r="AL1068" i="56" s="1"/>
  <c r="AF1723" i="56"/>
  <c r="AG1723" i="56"/>
  <c r="AR1723" i="56" s="1"/>
  <c r="AU1723" i="56" s="1"/>
  <c r="AG725" i="56"/>
  <c r="AC725" i="56"/>
  <c r="AC663" i="56"/>
  <c r="AD663" i="56"/>
  <c r="AC1057" i="56"/>
  <c r="AO1057" i="56" s="1"/>
  <c r="AE1057" i="56"/>
  <c r="AO1707" i="56"/>
  <c r="AC446" i="56"/>
  <c r="AF446" i="56"/>
  <c r="AN549" i="56"/>
  <c r="AN2120" i="56"/>
  <c r="AN362" i="56"/>
  <c r="AN227" i="56"/>
  <c r="AN736" i="56"/>
  <c r="AN1569" i="56"/>
  <c r="AM2780" i="56"/>
  <c r="AP811" i="56"/>
  <c r="AM1099" i="56"/>
  <c r="AL2274" i="56"/>
  <c r="AP1133" i="56"/>
  <c r="AL2788" i="56"/>
  <c r="AL2415" i="56"/>
  <c r="AL667" i="56"/>
  <c r="AD1679" i="56"/>
  <c r="AD1083" i="56"/>
  <c r="AC739" i="56"/>
  <c r="AL2376" i="56"/>
  <c r="AL1624" i="56"/>
  <c r="AL201" i="56"/>
  <c r="AL275" i="56"/>
  <c r="AL77" i="56"/>
  <c r="AL2798" i="56"/>
  <c r="AC1735" i="56"/>
  <c r="AN207" i="56"/>
  <c r="AR2748" i="56"/>
  <c r="AU2748" i="56" s="1"/>
  <c r="AM1911" i="56"/>
  <c r="AP464" i="56"/>
  <c r="AM1729" i="56"/>
  <c r="AM460" i="56"/>
  <c r="AM730" i="56"/>
  <c r="AO1979" i="56"/>
  <c r="AL1161" i="56"/>
  <c r="AL2806" i="56"/>
  <c r="AL440" i="56"/>
  <c r="AL932" i="56"/>
  <c r="AL2007" i="56"/>
  <c r="AL592" i="56"/>
  <c r="AL2618" i="56"/>
  <c r="AL2512" i="56"/>
  <c r="AL613" i="56"/>
  <c r="AL2457" i="56"/>
  <c r="AL906" i="56"/>
  <c r="AO820" i="56"/>
  <c r="AQ820" i="56" s="1"/>
  <c r="AL422" i="56"/>
  <c r="AL1782" i="56"/>
  <c r="AD2775" i="56"/>
  <c r="AP954" i="56"/>
  <c r="AQ954" i="56" s="1"/>
  <c r="AP145" i="56"/>
  <c r="AO1329" i="56"/>
  <c r="AC1324" i="56"/>
  <c r="AO204" i="56"/>
  <c r="AM1704" i="56"/>
  <c r="AR1978" i="56"/>
  <c r="AU1978" i="56" s="1"/>
  <c r="AN2527" i="56"/>
  <c r="AM2527" i="56"/>
  <c r="AR2527" i="56"/>
  <c r="AU2527" i="56" s="1"/>
  <c r="AN2705" i="56"/>
  <c r="AM188" i="56"/>
  <c r="AR188" i="56"/>
  <c r="AU188" i="56" s="1"/>
  <c r="AR1193" i="56"/>
  <c r="AU1193" i="56" s="1"/>
  <c r="AM1193" i="56"/>
  <c r="AR603" i="56"/>
  <c r="AU603" i="56" s="1"/>
  <c r="AO603" i="56"/>
  <c r="AO541" i="56"/>
  <c r="AR1085" i="56"/>
  <c r="AU1085" i="56" s="1"/>
  <c r="AN1085" i="56"/>
  <c r="AP1085" i="56"/>
  <c r="AO1085" i="56"/>
  <c r="AP398" i="56"/>
  <c r="AM398" i="56"/>
  <c r="AN398" i="56"/>
  <c r="AN713" i="56"/>
  <c r="AM713" i="56"/>
  <c r="AO713" i="56"/>
  <c r="AN1553" i="56"/>
  <c r="AM1553" i="56"/>
  <c r="AR1553" i="56"/>
  <c r="AU1553" i="56" s="1"/>
  <c r="AO1553" i="56"/>
  <c r="AM1375" i="56"/>
  <c r="AM2186" i="56"/>
  <c r="AP2186" i="56"/>
  <c r="AP2572" i="56"/>
  <c r="AR2572" i="56"/>
  <c r="AU2572" i="56" s="1"/>
  <c r="AM2572" i="56"/>
  <c r="AO2572" i="56"/>
  <c r="AM2403" i="56"/>
  <c r="AR2837" i="56"/>
  <c r="AU2837" i="56" s="1"/>
  <c r="AP2837" i="56"/>
  <c r="AM2837" i="56"/>
  <c r="AL2678" i="56"/>
  <c r="AP2678" i="56"/>
  <c r="AP1720" i="56"/>
  <c r="AO1720" i="56"/>
  <c r="AQ1720" i="56" s="1"/>
  <c r="AG149" i="56"/>
  <c r="AD149" i="56"/>
  <c r="AF149" i="56"/>
  <c r="AK149" i="56"/>
  <c r="AC149" i="56"/>
  <c r="AH149" i="56"/>
  <c r="AE149" i="56"/>
  <c r="AJ149" i="56"/>
  <c r="AI149" i="56"/>
  <c r="AF334" i="56"/>
  <c r="AE334" i="56"/>
  <c r="AL334" i="56" s="1"/>
  <c r="AJ334" i="56"/>
  <c r="AD334" i="56"/>
  <c r="AC334" i="56"/>
  <c r="AK334" i="56"/>
  <c r="AG334" i="56"/>
  <c r="AI334" i="56"/>
  <c r="AH334" i="56"/>
  <c r="AC147" i="56"/>
  <c r="AK147" i="56"/>
  <c r="AF147" i="56"/>
  <c r="AD147" i="56"/>
  <c r="AG147" i="56"/>
  <c r="AI147" i="56"/>
  <c r="AJ147" i="56"/>
  <c r="AE147" i="56"/>
  <c r="AL147" i="56" s="1"/>
  <c r="AE1338" i="56"/>
  <c r="AC1338" i="56"/>
  <c r="AI1338" i="56"/>
  <c r="AK1338" i="56"/>
  <c r="AH1338" i="56"/>
  <c r="AD1338" i="56"/>
  <c r="AJ1338" i="56"/>
  <c r="AG1338" i="56"/>
  <c r="AF1338" i="56"/>
  <c r="AD968" i="56"/>
  <c r="AG968" i="56"/>
  <c r="AH968" i="56"/>
  <c r="AK968" i="56"/>
  <c r="AE968" i="56"/>
  <c r="AF968" i="56"/>
  <c r="AC968" i="56"/>
  <c r="AI968" i="56"/>
  <c r="AJ968" i="56"/>
  <c r="AH1696" i="56"/>
  <c r="AE1696" i="56"/>
  <c r="AK1696" i="56"/>
  <c r="AD1696" i="56"/>
  <c r="AI1696" i="56"/>
  <c r="AF1696" i="56"/>
  <c r="AJ1696" i="56"/>
  <c r="AC1696" i="56"/>
  <c r="AG1696" i="56"/>
  <c r="AC1322" i="56"/>
  <c r="AD1322" i="56"/>
  <c r="AF1322" i="56"/>
  <c r="AK1322" i="56"/>
  <c r="AH1322" i="56"/>
  <c r="AG1322" i="56"/>
  <c r="AE1322" i="56"/>
  <c r="AI1322" i="56"/>
  <c r="AJ1322" i="56"/>
  <c r="AF2703" i="56"/>
  <c r="AD2703" i="56"/>
  <c r="AI2703" i="56"/>
  <c r="AK2703" i="56"/>
  <c r="AH2703" i="56"/>
  <c r="AJ2703" i="56"/>
  <c r="AG2703" i="56"/>
  <c r="AC2703" i="56"/>
  <c r="AE2703" i="56"/>
  <c r="AD475" i="56"/>
  <c r="AH475" i="56"/>
  <c r="AK475" i="56"/>
  <c r="AG475" i="56"/>
  <c r="AI475" i="56"/>
  <c r="AF475" i="56"/>
  <c r="AE475" i="56"/>
  <c r="AL475" i="56" s="1"/>
  <c r="AC475" i="56"/>
  <c r="AD2677" i="56"/>
  <c r="AK2677" i="56"/>
  <c r="AF2677" i="56"/>
  <c r="AH2677" i="56"/>
  <c r="AJ2677" i="56"/>
  <c r="AC2677" i="56"/>
  <c r="AE2677" i="56"/>
  <c r="AG2677" i="56"/>
  <c r="AC2649" i="56"/>
  <c r="AE2649" i="56"/>
  <c r="AD2649" i="56"/>
  <c r="AI2649" i="56"/>
  <c r="AG2649" i="56"/>
  <c r="AK2649" i="56"/>
  <c r="AJ2649" i="56"/>
  <c r="AF2649" i="56"/>
  <c r="AH2649" i="56"/>
  <c r="AD1318" i="56"/>
  <c r="AK1318" i="56"/>
  <c r="AI1318" i="56"/>
  <c r="AF1318" i="56"/>
  <c r="AC1318" i="56"/>
  <c r="AJ1318" i="56"/>
  <c r="AG1318" i="56"/>
  <c r="AH1318" i="56"/>
  <c r="AE1318" i="56"/>
  <c r="AC2634" i="56"/>
  <c r="AD2634" i="56"/>
  <c r="AG2634" i="56"/>
  <c r="AK2634" i="56"/>
  <c r="AH2634" i="56"/>
  <c r="AI2634" i="56"/>
  <c r="AE2634" i="56"/>
  <c r="AL2634" i="56" s="1"/>
  <c r="AJ2634" i="56"/>
  <c r="AF2634" i="56"/>
  <c r="AC1308" i="56"/>
  <c r="AD1308" i="56"/>
  <c r="AE1308" i="56"/>
  <c r="AF1308" i="56"/>
  <c r="AK1308" i="56"/>
  <c r="AI1308" i="56"/>
  <c r="AG1308" i="56"/>
  <c r="AJ1308" i="56"/>
  <c r="AH1308" i="56"/>
  <c r="AC2613" i="56"/>
  <c r="AD2613" i="56"/>
  <c r="AF2613" i="56"/>
  <c r="AH2613" i="56"/>
  <c r="AK2613" i="56"/>
  <c r="AE2613" i="56"/>
  <c r="AI2613" i="56"/>
  <c r="AJ2613" i="56"/>
  <c r="AG2613" i="56"/>
  <c r="AD2585" i="56"/>
  <c r="AK2585" i="56"/>
  <c r="AC2585" i="56"/>
  <c r="AE2585" i="56"/>
  <c r="AG2585" i="56"/>
  <c r="AI2585" i="56"/>
  <c r="AJ2585" i="56"/>
  <c r="AH2585" i="56"/>
  <c r="AF2585" i="56"/>
  <c r="AF2557" i="56"/>
  <c r="AJ2557" i="56"/>
  <c r="AK2557" i="56"/>
  <c r="AE2557" i="56"/>
  <c r="AC2557" i="56"/>
  <c r="AG2557" i="56"/>
  <c r="AI2557" i="56"/>
  <c r="AH2557" i="56"/>
  <c r="AD2557" i="56"/>
  <c r="AC827" i="56"/>
  <c r="AD827" i="56"/>
  <c r="AK827" i="56"/>
  <c r="AF827" i="56"/>
  <c r="AH827" i="56"/>
  <c r="AJ827" i="56"/>
  <c r="AI827" i="56"/>
  <c r="AG584" i="56"/>
  <c r="AH584" i="56"/>
  <c r="AK584" i="56"/>
  <c r="AE584" i="56"/>
  <c r="AC584" i="56"/>
  <c r="AD584" i="56"/>
  <c r="AI584" i="56"/>
  <c r="AF584" i="56"/>
  <c r="AD131" i="56"/>
  <c r="AC131" i="56"/>
  <c r="AE131" i="56"/>
  <c r="AK131" i="56"/>
  <c r="AG131" i="56"/>
  <c r="AI131" i="56"/>
  <c r="AH131" i="56"/>
  <c r="AJ131" i="56"/>
  <c r="AF131" i="56"/>
  <c r="AH1294" i="56"/>
  <c r="AD1294" i="56"/>
  <c r="AE1294" i="56"/>
  <c r="AK1294" i="56"/>
  <c r="AF1294" i="56"/>
  <c r="AI1294" i="56"/>
  <c r="AC1294" i="56"/>
  <c r="AJ1294" i="56"/>
  <c r="AG1294" i="56"/>
  <c r="AC125" i="56"/>
  <c r="AI125" i="56"/>
  <c r="AK125" i="56"/>
  <c r="AE125" i="56"/>
  <c r="AG125" i="56"/>
  <c r="AH125" i="56"/>
  <c r="AF125" i="56"/>
  <c r="AJ125" i="56"/>
  <c r="AD125" i="56"/>
  <c r="AG2857" i="56"/>
  <c r="AC2857" i="56"/>
  <c r="AK2857" i="56"/>
  <c r="AD2857" i="56"/>
  <c r="AH2857" i="56"/>
  <c r="AI2857" i="56"/>
  <c r="AE2857" i="56"/>
  <c r="AJ2857" i="56"/>
  <c r="AF2857" i="56"/>
  <c r="AF250" i="56"/>
  <c r="AD250" i="56"/>
  <c r="AC250" i="56"/>
  <c r="AG250" i="56"/>
  <c r="AK250" i="56"/>
  <c r="AH250" i="56"/>
  <c r="AE250" i="56"/>
  <c r="AI250" i="56"/>
  <c r="AJ250" i="56"/>
  <c r="AF567" i="56"/>
  <c r="AC567" i="56"/>
  <c r="AJ567" i="56"/>
  <c r="AK567" i="56"/>
  <c r="AD567" i="56"/>
  <c r="AI567" i="56"/>
  <c r="AE567" i="56"/>
  <c r="AG567" i="56"/>
  <c r="AC1280" i="56"/>
  <c r="AF1280" i="56"/>
  <c r="AG1280" i="56"/>
  <c r="AK1280" i="56"/>
  <c r="AD1280" i="56"/>
  <c r="AH1280" i="56"/>
  <c r="AJ1280" i="56"/>
  <c r="AI1280" i="56"/>
  <c r="AE1280" i="56"/>
  <c r="AL1280" i="56" s="1"/>
  <c r="AC561" i="56"/>
  <c r="AE561" i="56"/>
  <c r="AH561" i="56"/>
  <c r="AK561" i="56"/>
  <c r="AJ561" i="56"/>
  <c r="AD561" i="56"/>
  <c r="AF561" i="56"/>
  <c r="AI561" i="56"/>
  <c r="AD2534" i="56"/>
  <c r="AC2534" i="56"/>
  <c r="AJ2534" i="56"/>
  <c r="AK2534" i="56"/>
  <c r="AE2534" i="56"/>
  <c r="AF2534" i="56"/>
  <c r="AH2534" i="56"/>
  <c r="AI2534" i="56"/>
  <c r="AC1489" i="56"/>
  <c r="AE1489" i="56"/>
  <c r="AF1489" i="56"/>
  <c r="AH1489" i="56"/>
  <c r="AG1489" i="56"/>
  <c r="AK1489" i="56"/>
  <c r="AD1489" i="56"/>
  <c r="AI1489" i="56"/>
  <c r="AJ1489" i="56"/>
  <c r="AK386" i="56"/>
  <c r="AI386" i="56"/>
  <c r="AD386" i="56"/>
  <c r="AE386" i="56"/>
  <c r="AF386" i="56"/>
  <c r="AC386" i="56"/>
  <c r="AH386" i="56"/>
  <c r="AG386" i="56"/>
  <c r="AK2847" i="56"/>
  <c r="AC2847" i="56"/>
  <c r="AI2847" i="56"/>
  <c r="AE2847" i="56"/>
  <c r="AH2847" i="56"/>
  <c r="AF2847" i="56"/>
  <c r="AD2847" i="56"/>
  <c r="AG2847" i="56"/>
  <c r="AJ2847" i="56"/>
  <c r="AE940" i="56"/>
  <c r="AF940" i="56"/>
  <c r="AD940" i="56"/>
  <c r="AC940" i="56"/>
  <c r="AK940" i="56"/>
  <c r="AI940" i="56"/>
  <c r="AG940" i="56"/>
  <c r="AH940" i="56"/>
  <c r="AK557" i="56"/>
  <c r="AE557" i="56"/>
  <c r="AD557" i="56"/>
  <c r="AF557" i="56"/>
  <c r="AC557" i="56"/>
  <c r="AJ557" i="56"/>
  <c r="AG557" i="56"/>
  <c r="AI557" i="56"/>
  <c r="AD2470" i="56"/>
  <c r="AC2470" i="56"/>
  <c r="AK2470" i="56"/>
  <c r="AG2470" i="56"/>
  <c r="AI2470" i="56"/>
  <c r="AE2470" i="56"/>
  <c r="AJ2470" i="56"/>
  <c r="AF2470" i="56"/>
  <c r="AH2470" i="56"/>
  <c r="AE2442" i="56"/>
  <c r="AI2442" i="56"/>
  <c r="AD2442" i="56"/>
  <c r="AK2442" i="56"/>
  <c r="AC2442" i="56"/>
  <c r="AG2442" i="56"/>
  <c r="AF2442" i="56"/>
  <c r="AH2442" i="56"/>
  <c r="AD493" i="56"/>
  <c r="AC493" i="56"/>
  <c r="AG493" i="56"/>
  <c r="AK493" i="56"/>
  <c r="AH493" i="56"/>
  <c r="AJ493" i="56"/>
  <c r="AE493" i="56"/>
  <c r="AF493" i="56"/>
  <c r="AI493" i="56"/>
  <c r="AE1027" i="56"/>
  <c r="AC1027" i="56"/>
  <c r="AK1027" i="56"/>
  <c r="AG1027" i="56"/>
  <c r="AF1027" i="56"/>
  <c r="AI1027" i="56"/>
  <c r="AD1027" i="56"/>
  <c r="AH1027" i="56"/>
  <c r="AJ1027" i="56"/>
  <c r="AH1025" i="56"/>
  <c r="AC1025" i="56"/>
  <c r="AE1025" i="56"/>
  <c r="AK1025" i="56"/>
  <c r="AG1025" i="56"/>
  <c r="AI1025" i="56"/>
  <c r="AJ1025" i="56"/>
  <c r="AF1025" i="56"/>
  <c r="AC2397" i="56"/>
  <c r="AF2397" i="56"/>
  <c r="AD2397" i="56"/>
  <c r="AK2397" i="56"/>
  <c r="AJ2397" i="56"/>
  <c r="AN2397" i="56" s="1"/>
  <c r="AE2397" i="56"/>
  <c r="AH2397" i="56"/>
  <c r="AG2397" i="56"/>
  <c r="AD2369" i="56"/>
  <c r="AC2369" i="56"/>
  <c r="AK2369" i="56"/>
  <c r="AE2369" i="56"/>
  <c r="AF2369" i="56"/>
  <c r="AH2369" i="56"/>
  <c r="AJ2369" i="56"/>
  <c r="AG2369" i="56"/>
  <c r="AC2355" i="56"/>
  <c r="AD2355" i="56"/>
  <c r="AH2355" i="56"/>
  <c r="AK2355" i="56"/>
  <c r="AG2355" i="56"/>
  <c r="AJ2355" i="56"/>
  <c r="AE2355" i="56"/>
  <c r="AF2355" i="56"/>
  <c r="AI2355" i="56"/>
  <c r="AE798" i="56"/>
  <c r="AD798" i="56"/>
  <c r="AF798" i="56"/>
  <c r="AK798" i="56"/>
  <c r="AC798" i="56"/>
  <c r="AG798" i="56"/>
  <c r="AI798" i="56"/>
  <c r="AH798" i="56"/>
  <c r="AJ798" i="56"/>
  <c r="AE1024" i="56"/>
  <c r="AH1024" i="56"/>
  <c r="AI1024" i="56"/>
  <c r="AJ1024" i="56"/>
  <c r="AK1024" i="56"/>
  <c r="AD1024" i="56"/>
  <c r="AF1024" i="56"/>
  <c r="AG1024" i="56"/>
  <c r="AC1024" i="56"/>
  <c r="AD2315" i="56"/>
  <c r="AH2315" i="56"/>
  <c r="AK2315" i="56"/>
  <c r="AI2315" i="56"/>
  <c r="AC2315" i="56"/>
  <c r="AE2315" i="56"/>
  <c r="AF2315" i="56"/>
  <c r="AJ2315" i="56"/>
  <c r="AC2295" i="56"/>
  <c r="AE2295" i="56"/>
  <c r="AH2295" i="56"/>
  <c r="AF2295" i="56"/>
  <c r="AD2295" i="56"/>
  <c r="AG2295" i="56"/>
  <c r="AI2295" i="56"/>
  <c r="AJ2295" i="56"/>
  <c r="AD2267" i="56"/>
  <c r="AC2267" i="56"/>
  <c r="AH2267" i="56"/>
  <c r="AE2267" i="56"/>
  <c r="AF2267" i="56"/>
  <c r="AG2267" i="56"/>
  <c r="AK2267" i="56"/>
  <c r="AJ2267" i="56"/>
  <c r="AC2253" i="56"/>
  <c r="AE2253" i="56"/>
  <c r="AI2253" i="56"/>
  <c r="AF2253" i="56"/>
  <c r="AH2253" i="56"/>
  <c r="AJ2253" i="56"/>
  <c r="AG2253" i="56"/>
  <c r="AD2253" i="56"/>
  <c r="AK2253" i="56"/>
  <c r="AD2245" i="56"/>
  <c r="AG2245" i="56"/>
  <c r="AJ2245" i="56"/>
  <c r="AK2245" i="56"/>
  <c r="AI2245" i="56"/>
  <c r="AF2245" i="56"/>
  <c r="AC2245" i="56"/>
  <c r="AH2245" i="56"/>
  <c r="AE2245" i="56"/>
  <c r="AF938" i="56"/>
  <c r="AG938" i="56"/>
  <c r="AC938" i="56"/>
  <c r="AJ938" i="56"/>
  <c r="AE938" i="56"/>
  <c r="AK938" i="56"/>
  <c r="AD938" i="56"/>
  <c r="AI938" i="56"/>
  <c r="AH938" i="56"/>
  <c r="AC2233" i="56"/>
  <c r="AE2233" i="56"/>
  <c r="AD2233" i="56"/>
  <c r="AK2233" i="56"/>
  <c r="AH2233" i="56"/>
  <c r="AF2233" i="56"/>
  <c r="AG2233" i="56"/>
  <c r="AJ2233" i="56"/>
  <c r="AI2233" i="56"/>
  <c r="AC1674" i="56"/>
  <c r="AE1674" i="56"/>
  <c r="AI1674" i="56"/>
  <c r="AF1674" i="56"/>
  <c r="AD1674" i="56"/>
  <c r="AK1674" i="56"/>
  <c r="AG1674" i="56"/>
  <c r="AD165" i="56"/>
  <c r="AE165" i="56"/>
  <c r="AF165" i="56"/>
  <c r="AI165" i="56"/>
  <c r="AC165" i="56"/>
  <c r="AG165" i="56"/>
  <c r="AH165" i="56"/>
  <c r="AJ165" i="56"/>
  <c r="AC2179" i="56"/>
  <c r="AK2179" i="56"/>
  <c r="AF2179" i="56"/>
  <c r="AE2179" i="56"/>
  <c r="AG2179" i="56"/>
  <c r="AI2179" i="56"/>
  <c r="AD2179" i="56"/>
  <c r="AH2179" i="56"/>
  <c r="AF2137" i="56"/>
  <c r="AD2137" i="56"/>
  <c r="AE2137" i="56"/>
  <c r="AG2137" i="56"/>
  <c r="AC2137" i="56"/>
  <c r="AJ2137" i="56"/>
  <c r="AI2137" i="56"/>
  <c r="AH2137" i="56"/>
  <c r="AD2129" i="56"/>
  <c r="AF2129" i="56"/>
  <c r="AE2129" i="56"/>
  <c r="AL2129" i="56" s="1"/>
  <c r="AG2129" i="56"/>
  <c r="AI2129" i="56"/>
  <c r="AC2129" i="56"/>
  <c r="AH2129" i="56"/>
  <c r="AE1205" i="56"/>
  <c r="AH1205" i="56"/>
  <c r="AI1205" i="56"/>
  <c r="AD1205" i="56"/>
  <c r="AG1205" i="56"/>
  <c r="AC1205" i="56"/>
  <c r="AF1205" i="56"/>
  <c r="AK1205" i="56"/>
  <c r="AJ1205" i="56"/>
  <c r="AD2114" i="56"/>
  <c r="AJ2114" i="56"/>
  <c r="AG2114" i="56"/>
  <c r="AF2114" i="56"/>
  <c r="AE2114" i="56"/>
  <c r="AK2114" i="56"/>
  <c r="AC2114" i="56"/>
  <c r="AI2114" i="56"/>
  <c r="AC1186" i="56"/>
  <c r="AD1186" i="56"/>
  <c r="AF1186" i="56"/>
  <c r="AE1186" i="56"/>
  <c r="AL1186" i="56" s="1"/>
  <c r="AK1186" i="56"/>
  <c r="AG1186" i="56"/>
  <c r="AI1186" i="56"/>
  <c r="AJ1186" i="56"/>
  <c r="AE924" i="56"/>
  <c r="AI924" i="56"/>
  <c r="AF924" i="56"/>
  <c r="AJ924" i="56"/>
  <c r="AD924" i="56"/>
  <c r="AG924" i="56"/>
  <c r="AH924" i="56"/>
  <c r="AK924" i="56"/>
  <c r="AC924" i="56"/>
  <c r="AD2095" i="56"/>
  <c r="AC2095" i="56"/>
  <c r="AF2095" i="56"/>
  <c r="AE2095" i="56"/>
  <c r="AL2095" i="56" s="1"/>
  <c r="AH2095" i="56"/>
  <c r="AJ2095" i="56"/>
  <c r="AG2095" i="56"/>
  <c r="AC2067" i="56"/>
  <c r="AG2067" i="56"/>
  <c r="AK2067" i="56"/>
  <c r="AF2067" i="56"/>
  <c r="AJ2067" i="56"/>
  <c r="AN2067" i="56" s="1"/>
  <c r="AD2067" i="56"/>
  <c r="AE2067" i="56"/>
  <c r="AL2067" i="56" s="1"/>
  <c r="AH2067" i="56"/>
  <c r="AC2039" i="56"/>
  <c r="AJ2039" i="56"/>
  <c r="AG2039" i="56"/>
  <c r="AE2039" i="56"/>
  <c r="AF2039" i="56"/>
  <c r="AH2039" i="56"/>
  <c r="AI2039" i="56"/>
  <c r="AD2039" i="56"/>
  <c r="AC372" i="56"/>
  <c r="AG372" i="56"/>
  <c r="AD372" i="56"/>
  <c r="AH372" i="56"/>
  <c r="AK372" i="56"/>
  <c r="AF372" i="56"/>
  <c r="AE372" i="56"/>
  <c r="AJ372" i="56"/>
  <c r="AI372" i="56"/>
  <c r="AD2001" i="56"/>
  <c r="AF2001" i="56"/>
  <c r="AC2001" i="56"/>
  <c r="AJ2001" i="56"/>
  <c r="AE2001" i="56"/>
  <c r="AL2001" i="56" s="1"/>
  <c r="AH2001" i="56"/>
  <c r="AI2001" i="56"/>
  <c r="AK2001" i="56"/>
  <c r="AG2001" i="56"/>
  <c r="AH777" i="56"/>
  <c r="AD777" i="56"/>
  <c r="AE777" i="56"/>
  <c r="AG777" i="56"/>
  <c r="AF777" i="56"/>
  <c r="AJ777" i="56"/>
  <c r="AC777" i="56"/>
  <c r="AK777" i="56"/>
  <c r="AI777" i="56"/>
  <c r="AC850" i="56"/>
  <c r="AD850" i="56"/>
  <c r="AE850" i="56"/>
  <c r="AI850" i="56"/>
  <c r="AF850" i="56"/>
  <c r="AG850" i="56"/>
  <c r="AK850" i="56"/>
  <c r="AJ850" i="56"/>
  <c r="AH850" i="56"/>
  <c r="AC1992" i="56"/>
  <c r="AE1992" i="56"/>
  <c r="AK1992" i="56"/>
  <c r="AD1992" i="56"/>
  <c r="AG1992" i="56"/>
  <c r="AJ1992" i="56"/>
  <c r="AN1992" i="56" s="1"/>
  <c r="AF1992" i="56"/>
  <c r="AD1974" i="56"/>
  <c r="AC1974" i="56"/>
  <c r="AE1974" i="56"/>
  <c r="AJ1974" i="56"/>
  <c r="AF1974" i="56"/>
  <c r="AH1974" i="56"/>
  <c r="AK1974" i="56"/>
  <c r="AG1974" i="56"/>
  <c r="AI1974" i="56"/>
  <c r="AC1932" i="56"/>
  <c r="AD1932" i="56"/>
  <c r="AF1932" i="56"/>
  <c r="AH1932" i="56"/>
  <c r="AG1932" i="56"/>
  <c r="AE1932" i="56"/>
  <c r="AK1932" i="56"/>
  <c r="AI1932" i="56"/>
  <c r="AJ1932" i="56"/>
  <c r="AC1904" i="56"/>
  <c r="AJ1904" i="56"/>
  <c r="AE1904" i="56"/>
  <c r="AD1904" i="56"/>
  <c r="AF1904" i="56"/>
  <c r="AH1904" i="56"/>
  <c r="AI1904" i="56"/>
  <c r="AG1904" i="56"/>
  <c r="AC1889" i="56"/>
  <c r="AF1889" i="56"/>
  <c r="AJ1889" i="56"/>
  <c r="AH1889" i="56"/>
  <c r="AD1889" i="56"/>
  <c r="AI1889" i="56"/>
  <c r="AE1889" i="56"/>
  <c r="AK1889" i="56"/>
  <c r="AG1889" i="56"/>
  <c r="AC1867" i="56"/>
  <c r="AD1867" i="56"/>
  <c r="AJ1867" i="56"/>
  <c r="AH1867" i="56"/>
  <c r="AK1867" i="56"/>
  <c r="AE1867" i="56"/>
  <c r="AG1867" i="56"/>
  <c r="AC1839" i="56"/>
  <c r="AD1839" i="56"/>
  <c r="AK1839" i="56"/>
  <c r="AG1839" i="56"/>
  <c r="AH1839" i="56"/>
  <c r="AE1839" i="56"/>
  <c r="AF1839" i="56"/>
  <c r="AJ1839" i="56"/>
  <c r="AC1825" i="56"/>
  <c r="AE1825" i="56"/>
  <c r="AD1825" i="56"/>
  <c r="AG1825" i="56"/>
  <c r="AH1825" i="56"/>
  <c r="AI1825" i="56"/>
  <c r="AJ1825" i="56"/>
  <c r="AK1825" i="56"/>
  <c r="AF1825" i="56"/>
  <c r="AD1808" i="56"/>
  <c r="AC1808" i="56"/>
  <c r="AF1808" i="56"/>
  <c r="AE1808" i="56"/>
  <c r="AH1808" i="56"/>
  <c r="AK1808" i="56"/>
  <c r="AJ1808" i="56"/>
  <c r="AI1808" i="56"/>
  <c r="AD845" i="56"/>
  <c r="AC845" i="56"/>
  <c r="AF845" i="56"/>
  <c r="AG845" i="56"/>
  <c r="AJ845" i="56"/>
  <c r="AI845" i="56"/>
  <c r="AC1770" i="56"/>
  <c r="AF1770" i="56"/>
  <c r="AG1770" i="56"/>
  <c r="AJ1770" i="56"/>
  <c r="AD1770" i="56"/>
  <c r="AI1770" i="56"/>
  <c r="AE1770" i="56"/>
  <c r="AD905" i="56"/>
  <c r="AE905" i="56"/>
  <c r="AI905" i="56"/>
  <c r="AF905" i="56"/>
  <c r="AH905" i="56"/>
  <c r="AG905" i="56"/>
  <c r="AJ905" i="56"/>
  <c r="AK905" i="56"/>
  <c r="AC905" i="56"/>
  <c r="AC899" i="56"/>
  <c r="AF899" i="56"/>
  <c r="AD899" i="56"/>
  <c r="AJ899" i="56"/>
  <c r="AH899" i="56"/>
  <c r="AI899" i="56"/>
  <c r="AK899" i="56"/>
  <c r="AG899" i="56"/>
  <c r="AE899" i="56"/>
  <c r="AC1473" i="56"/>
  <c r="AE1473" i="56"/>
  <c r="AG1473" i="56"/>
  <c r="AI1473" i="56"/>
  <c r="AD1473" i="56"/>
  <c r="AF1473" i="56"/>
  <c r="AJ1473" i="56"/>
  <c r="AH1473" i="56"/>
  <c r="AK1473" i="56"/>
  <c r="AH2905" i="56"/>
  <c r="AD2905" i="56"/>
  <c r="AE2905" i="56"/>
  <c r="AG2905" i="56"/>
  <c r="AC2905" i="56"/>
  <c r="AI2905" i="56"/>
  <c r="AJ2905" i="56"/>
  <c r="AF2905" i="56"/>
  <c r="AK2905" i="56"/>
  <c r="AD463" i="56"/>
  <c r="AC463" i="56"/>
  <c r="AG463" i="56"/>
  <c r="AH463" i="56"/>
  <c r="AK463" i="56"/>
  <c r="AI463" i="56"/>
  <c r="AJ463" i="56"/>
  <c r="AE1658" i="56"/>
  <c r="AH1658" i="56"/>
  <c r="AC1658" i="56"/>
  <c r="AI1658" i="56"/>
  <c r="AK1658" i="56"/>
  <c r="AD1658" i="56"/>
  <c r="AJ1658" i="56"/>
  <c r="AF1658" i="56"/>
  <c r="AG1658" i="56"/>
  <c r="AC1435" i="56"/>
  <c r="AF1435" i="56"/>
  <c r="AG1435" i="56"/>
  <c r="AH1435" i="56"/>
  <c r="AE1435" i="56"/>
  <c r="AK1435" i="56"/>
  <c r="AJ1435" i="56"/>
  <c r="AD1435" i="56"/>
  <c r="AI1435" i="56"/>
  <c r="AC48" i="56"/>
  <c r="AE48" i="56"/>
  <c r="AL48" i="56" s="1"/>
  <c r="AG48" i="56"/>
  <c r="AD48" i="56"/>
  <c r="AK48" i="56"/>
  <c r="AH48" i="56"/>
  <c r="AI48" i="56"/>
  <c r="AF48" i="56"/>
  <c r="AJ48" i="56"/>
  <c r="AC1541" i="56"/>
  <c r="AE1541" i="56"/>
  <c r="AF1541" i="56"/>
  <c r="AI1541" i="56"/>
  <c r="AH1541" i="56"/>
  <c r="AD1541" i="56"/>
  <c r="AG1541" i="56"/>
  <c r="AJ1541" i="56"/>
  <c r="AK1541" i="56"/>
  <c r="AC1644" i="56"/>
  <c r="AF1644" i="56"/>
  <c r="AK1644" i="56"/>
  <c r="AD1644" i="56"/>
  <c r="AG1644" i="56"/>
  <c r="AI1644" i="56"/>
  <c r="AH1644" i="56"/>
  <c r="AJ1644" i="56"/>
  <c r="AE1644" i="56"/>
  <c r="AC2829" i="56"/>
  <c r="AE2829" i="56"/>
  <c r="AG2829" i="56"/>
  <c r="AH2829" i="56"/>
  <c r="AF2829" i="56"/>
  <c r="AJ2829" i="56"/>
  <c r="AD2829" i="56"/>
  <c r="AK2829" i="56"/>
  <c r="AE225" i="56"/>
  <c r="AC225" i="56"/>
  <c r="AI225" i="56"/>
  <c r="AG225" i="56"/>
  <c r="AF225" i="56"/>
  <c r="AD225" i="56"/>
  <c r="AH225" i="56"/>
  <c r="AC2896" i="56"/>
  <c r="AF2896" i="56"/>
  <c r="AJ2896" i="56"/>
  <c r="AH2896" i="56"/>
  <c r="AD2896" i="56"/>
  <c r="AE2896" i="56"/>
  <c r="AK2896" i="56"/>
  <c r="AG2896" i="56"/>
  <c r="AC2895" i="56"/>
  <c r="AE2895" i="56"/>
  <c r="AL2895" i="56" s="1"/>
  <c r="AG2895" i="56"/>
  <c r="AD2895" i="56"/>
  <c r="AI2895" i="56"/>
  <c r="AF2895" i="56"/>
  <c r="AH2895" i="56"/>
  <c r="AC1406" i="56"/>
  <c r="AD1406" i="56"/>
  <c r="AE1406" i="56"/>
  <c r="AF1406" i="56"/>
  <c r="AG1406" i="56"/>
  <c r="AJ1406" i="56"/>
  <c r="AH1406" i="56"/>
  <c r="AI1406" i="56"/>
  <c r="AK1406" i="56"/>
  <c r="AC357" i="56"/>
  <c r="AD357" i="56"/>
  <c r="AE357" i="56"/>
  <c r="AH357" i="56"/>
  <c r="AF357" i="56"/>
  <c r="AJ357" i="56"/>
  <c r="AI357" i="56"/>
  <c r="AK357" i="56"/>
  <c r="AG357" i="56"/>
  <c r="AD1124" i="56"/>
  <c r="AG1124" i="56"/>
  <c r="AE1124" i="56"/>
  <c r="AC1124" i="56"/>
  <c r="AJ1124" i="56"/>
  <c r="AH1124" i="56"/>
  <c r="AI1124" i="56"/>
  <c r="AF1124" i="56"/>
  <c r="AK1124" i="56"/>
  <c r="AC1391" i="56"/>
  <c r="AG1391" i="56"/>
  <c r="AI1391" i="56"/>
  <c r="AF1391" i="56"/>
  <c r="AE1391" i="56"/>
  <c r="AJ1391" i="56"/>
  <c r="AK1391" i="56"/>
  <c r="AH1391" i="56"/>
  <c r="AD1391" i="56"/>
  <c r="AG1380" i="56"/>
  <c r="AC1380" i="56"/>
  <c r="AK1380" i="56"/>
  <c r="AF1380" i="56"/>
  <c r="AJ1380" i="56"/>
  <c r="AH1380" i="56"/>
  <c r="AE1380" i="56"/>
  <c r="AI1380" i="56"/>
  <c r="AD1380" i="56"/>
  <c r="AE1370" i="56"/>
  <c r="AC1370" i="56"/>
  <c r="AH1370" i="56"/>
  <c r="AF1370" i="56"/>
  <c r="AG1370" i="56"/>
  <c r="AD1370" i="56"/>
  <c r="AK1370" i="56"/>
  <c r="AI1370" i="56"/>
  <c r="AC1360" i="56"/>
  <c r="AD1360" i="56"/>
  <c r="AJ1360" i="56"/>
  <c r="AE1360" i="56"/>
  <c r="AI1360" i="56"/>
  <c r="AF1360" i="56"/>
  <c r="AK1360" i="56"/>
  <c r="AH1360" i="56"/>
  <c r="AC2825" i="56"/>
  <c r="AF2825" i="56"/>
  <c r="AD2825" i="56"/>
  <c r="AG2825" i="56"/>
  <c r="AJ2825" i="56"/>
  <c r="AE2825" i="56"/>
  <c r="AL2825" i="56" s="1"/>
  <c r="AK2825" i="56"/>
  <c r="AI2825" i="56"/>
  <c r="AD457" i="56"/>
  <c r="AE457" i="56"/>
  <c r="AL457" i="56" s="1"/>
  <c r="AH457" i="56"/>
  <c r="AG457" i="56"/>
  <c r="AC457" i="56"/>
  <c r="AK457" i="56"/>
  <c r="AF457" i="56"/>
  <c r="AI457" i="56"/>
  <c r="AJ457" i="56"/>
  <c r="AD1098" i="56"/>
  <c r="AE1098" i="56"/>
  <c r="AG1098" i="56"/>
  <c r="AH1098" i="56"/>
  <c r="AJ1098" i="56"/>
  <c r="AF1098" i="56"/>
  <c r="AC1098" i="56"/>
  <c r="AI1098" i="56"/>
  <c r="AE1095" i="56"/>
  <c r="AI1095" i="56"/>
  <c r="AG1095" i="56"/>
  <c r="AJ1095" i="56"/>
  <c r="AC1095" i="56"/>
  <c r="AH1095" i="56"/>
  <c r="AK1095" i="56"/>
  <c r="AD1095" i="56"/>
  <c r="AF1095" i="56"/>
  <c r="AC1726" i="56"/>
  <c r="AD1726" i="56"/>
  <c r="AE1726" i="56"/>
  <c r="AF1726" i="56"/>
  <c r="AI1726" i="56"/>
  <c r="AG1726" i="56"/>
  <c r="AH1726" i="56"/>
  <c r="AD212" i="56"/>
  <c r="AG212" i="56"/>
  <c r="AF212" i="56"/>
  <c r="AI212" i="56"/>
  <c r="AC212" i="56"/>
  <c r="AK212" i="56"/>
  <c r="AJ212" i="56"/>
  <c r="AE212" i="56"/>
  <c r="AH212" i="56"/>
  <c r="AC1084" i="56"/>
  <c r="AD1084" i="56"/>
  <c r="AF1084" i="56"/>
  <c r="AE1084" i="56"/>
  <c r="AL1084" i="56" s="1"/>
  <c r="AG1084" i="56"/>
  <c r="AJ1084" i="56"/>
  <c r="AK1084" i="56"/>
  <c r="AI1084" i="56"/>
  <c r="AH1084" i="56"/>
  <c r="AD2805" i="56"/>
  <c r="AC2805" i="56"/>
  <c r="AH2805" i="56"/>
  <c r="AG2805" i="56"/>
  <c r="AE2805" i="56"/>
  <c r="AJ2805" i="56"/>
  <c r="AF2805" i="56"/>
  <c r="AI2805" i="56"/>
  <c r="AH1078" i="56"/>
  <c r="AD1078" i="56"/>
  <c r="AE1078" i="56"/>
  <c r="AG1078" i="56"/>
  <c r="AF1078" i="56"/>
  <c r="AI1078" i="56"/>
  <c r="AJ1078" i="56"/>
  <c r="AK1078" i="56"/>
  <c r="AC1078" i="56"/>
  <c r="AC1074" i="56"/>
  <c r="AD1074" i="56"/>
  <c r="AG1074" i="56"/>
  <c r="AJ1074" i="56"/>
  <c r="AF1074" i="56"/>
  <c r="AH1074" i="56"/>
  <c r="AE1074" i="56"/>
  <c r="AI1074" i="56"/>
  <c r="AK1074" i="56"/>
  <c r="AD418" i="56"/>
  <c r="AF418" i="56"/>
  <c r="AH418" i="56"/>
  <c r="AJ418" i="56"/>
  <c r="AE418" i="56"/>
  <c r="AL418" i="56" s="1"/>
  <c r="AK418" i="56"/>
  <c r="AG418" i="56"/>
  <c r="AI418" i="56"/>
  <c r="AC418" i="56"/>
  <c r="AG1353" i="56"/>
  <c r="AC1353" i="56"/>
  <c r="AK1353" i="56"/>
  <c r="AE1353" i="56"/>
  <c r="AH1353" i="56"/>
  <c r="AF1353" i="56"/>
  <c r="AI1353" i="56"/>
  <c r="AD1353" i="56"/>
  <c r="AJ1353" i="56"/>
  <c r="AC984" i="56"/>
  <c r="AE984" i="56"/>
  <c r="AI984" i="56"/>
  <c r="AG984" i="56"/>
  <c r="AJ984" i="56"/>
  <c r="AD984" i="56"/>
  <c r="AF984" i="56"/>
  <c r="AH984" i="56"/>
  <c r="AK984" i="56"/>
  <c r="AD1063" i="56"/>
  <c r="AC1063" i="56"/>
  <c r="AF1063" i="56"/>
  <c r="AG1063" i="56"/>
  <c r="AK1063" i="56"/>
  <c r="AH1063" i="56"/>
  <c r="AE1063" i="56"/>
  <c r="AJ1063" i="56"/>
  <c r="AC1521" i="56"/>
  <c r="AF1521" i="56"/>
  <c r="AD1521" i="56"/>
  <c r="AJ1521" i="56"/>
  <c r="AE1521" i="56"/>
  <c r="AG1521" i="56"/>
  <c r="AI1521" i="56"/>
  <c r="AK1521" i="56"/>
  <c r="AH1521" i="56"/>
  <c r="AD1617" i="56"/>
  <c r="AC1617" i="56"/>
  <c r="AE1617" i="56"/>
  <c r="AF1617" i="56"/>
  <c r="AJ1617" i="56"/>
  <c r="AH1617" i="56"/>
  <c r="AK1617" i="56"/>
  <c r="AI1617" i="56"/>
  <c r="AG1617" i="56"/>
  <c r="AF1603" i="56"/>
  <c r="AD1603" i="56"/>
  <c r="AE1603" i="56"/>
  <c r="AJ1603" i="56"/>
  <c r="AG1603" i="56"/>
  <c r="AH1603" i="56"/>
  <c r="AI1603" i="56"/>
  <c r="AK1603" i="56"/>
  <c r="AC1603" i="56"/>
  <c r="AC1589" i="56"/>
  <c r="AD1589" i="56"/>
  <c r="AE1589" i="56"/>
  <c r="AF1589" i="56"/>
  <c r="AK1589" i="56"/>
  <c r="AG1589" i="56"/>
  <c r="AI1589" i="56"/>
  <c r="AJ1589" i="56"/>
  <c r="AH1589" i="56"/>
  <c r="AC1575" i="56"/>
  <c r="AD1575" i="56"/>
  <c r="AH1575" i="56"/>
  <c r="AF1575" i="56"/>
  <c r="AJ1575" i="56"/>
  <c r="AG1575" i="56"/>
  <c r="AK1575" i="56"/>
  <c r="AE1575" i="56"/>
  <c r="AI1575" i="56"/>
  <c r="AF743" i="56"/>
  <c r="AC743" i="56"/>
  <c r="AE743" i="56"/>
  <c r="AG743" i="56"/>
  <c r="AJ743" i="56"/>
  <c r="AD743" i="56"/>
  <c r="AK743" i="56"/>
  <c r="AN743" i="56" s="1"/>
  <c r="AH743" i="56"/>
  <c r="AC729" i="56"/>
  <c r="AE729" i="56"/>
  <c r="AH729" i="56"/>
  <c r="AD729" i="56"/>
  <c r="AK729" i="56"/>
  <c r="AJ729" i="56"/>
  <c r="AF729" i="56"/>
  <c r="AI729" i="56"/>
  <c r="AG729" i="56"/>
  <c r="AD975" i="56"/>
  <c r="AE975" i="56"/>
  <c r="AC975" i="56"/>
  <c r="AF975" i="56"/>
  <c r="AG975" i="56"/>
  <c r="AH975" i="56"/>
  <c r="AI975" i="56"/>
  <c r="AJ975" i="56"/>
  <c r="AC1517" i="56"/>
  <c r="AF1517" i="56"/>
  <c r="AH1517" i="56"/>
  <c r="AG1517" i="56"/>
  <c r="AI1517" i="56"/>
  <c r="AD1517" i="56"/>
  <c r="AJ1517" i="56"/>
  <c r="AE1517" i="56"/>
  <c r="AC345" i="56"/>
  <c r="AD345" i="56"/>
  <c r="AE345" i="56"/>
  <c r="AH345" i="56"/>
  <c r="AG345" i="56"/>
  <c r="AK345" i="56"/>
  <c r="AI345" i="56"/>
  <c r="AF345" i="56"/>
  <c r="AC718" i="56"/>
  <c r="AE718" i="56"/>
  <c r="AL718" i="56" s="1"/>
  <c r="AD718" i="56"/>
  <c r="AH718" i="56"/>
  <c r="AJ718" i="56"/>
  <c r="AF718" i="56"/>
  <c r="AK718" i="56"/>
  <c r="AI718" i="56"/>
  <c r="AC654" i="56"/>
  <c r="AG654" i="56"/>
  <c r="AE654" i="56"/>
  <c r="AF654" i="56"/>
  <c r="AK654" i="56"/>
  <c r="AH654" i="56"/>
  <c r="AJ654" i="56"/>
  <c r="AD654" i="56"/>
  <c r="AI654" i="56"/>
  <c r="AD648" i="56"/>
  <c r="AK648" i="56"/>
  <c r="AF648" i="56"/>
  <c r="AG648" i="56"/>
  <c r="AH648" i="56"/>
  <c r="AI648" i="56"/>
  <c r="AC648" i="56"/>
  <c r="AE648" i="56"/>
  <c r="AD1048" i="56"/>
  <c r="AC1048" i="56"/>
  <c r="AE1048" i="56"/>
  <c r="AI1048" i="56"/>
  <c r="AF1048" i="56"/>
  <c r="AG1048" i="56"/>
  <c r="AH1048" i="56"/>
  <c r="AJ1048" i="56"/>
  <c r="AK1048" i="56"/>
  <c r="AC1568" i="56"/>
  <c r="AF1568" i="56"/>
  <c r="AE1568" i="56"/>
  <c r="AJ1568" i="56"/>
  <c r="AD1568" i="56"/>
  <c r="AG1568" i="56"/>
  <c r="AH1568" i="56"/>
  <c r="AC2873" i="56"/>
  <c r="AD2873" i="56"/>
  <c r="AE2873" i="56"/>
  <c r="AF2873" i="56"/>
  <c r="AG2873" i="56"/>
  <c r="AJ2873" i="56"/>
  <c r="AI2873" i="56"/>
  <c r="AK2873" i="56"/>
  <c r="AH2873" i="56"/>
  <c r="AE1510" i="56"/>
  <c r="AC1510" i="56"/>
  <c r="AD1510" i="56"/>
  <c r="AH1510" i="56"/>
  <c r="AF1510" i="56"/>
  <c r="AI1510" i="56"/>
  <c r="AK1510" i="56"/>
  <c r="AG1510" i="56"/>
  <c r="AJ1510" i="56"/>
  <c r="AE1718" i="56"/>
  <c r="AC1718" i="56"/>
  <c r="AF1718" i="56"/>
  <c r="AD1718" i="56"/>
  <c r="AH1718" i="56"/>
  <c r="AK1718" i="56"/>
  <c r="AG1718" i="56"/>
  <c r="AI1718" i="56"/>
  <c r="AJ1718" i="56"/>
  <c r="AD211" i="56"/>
  <c r="AC211" i="56"/>
  <c r="AG211" i="56"/>
  <c r="AH211" i="56"/>
  <c r="AE211" i="56"/>
  <c r="AF211" i="56"/>
  <c r="AK211" i="56"/>
  <c r="AJ211" i="56"/>
  <c r="AI211" i="56"/>
  <c r="AC280" i="56"/>
  <c r="AD280" i="56"/>
  <c r="AK280" i="56"/>
  <c r="AE280" i="56"/>
  <c r="AF280" i="56"/>
  <c r="AH280" i="56"/>
  <c r="AG280" i="56"/>
  <c r="AJ280" i="56"/>
  <c r="AC640" i="56"/>
  <c r="AD640" i="56"/>
  <c r="AJ640" i="56"/>
  <c r="AH640" i="56"/>
  <c r="AI640" i="56"/>
  <c r="AE640" i="56"/>
  <c r="AF640" i="56"/>
  <c r="AG640" i="56"/>
  <c r="AE506" i="56"/>
  <c r="AF506" i="56"/>
  <c r="AH506" i="56"/>
  <c r="AI506" i="56"/>
  <c r="AG506" i="56"/>
  <c r="AJ506" i="56"/>
  <c r="AC506" i="56"/>
  <c r="AM1840" i="56"/>
  <c r="AO2558" i="56"/>
  <c r="AM2558" i="56"/>
  <c r="AK2895" i="56"/>
  <c r="AK1098" i="56"/>
  <c r="AO1059" i="56"/>
  <c r="AR1059" i="56"/>
  <c r="AU1059" i="56" s="1"/>
  <c r="AN1059" i="56"/>
  <c r="AM1179" i="56"/>
  <c r="AN1179" i="56"/>
  <c r="AN2096" i="56"/>
  <c r="AO2096" i="56"/>
  <c r="AR2096" i="56"/>
  <c r="AU2096" i="56" s="1"/>
  <c r="AN2060" i="56"/>
  <c r="AM2060" i="56"/>
  <c r="AN527" i="56"/>
  <c r="AM527" i="56"/>
  <c r="AN2906" i="56"/>
  <c r="AM2906" i="56"/>
  <c r="AM649" i="56"/>
  <c r="AN649" i="56"/>
  <c r="AR941" i="56"/>
  <c r="AU941" i="56" s="1"/>
  <c r="AM941" i="56"/>
  <c r="AH1674" i="56"/>
  <c r="AR2898" i="56"/>
  <c r="AU2898" i="56" s="1"/>
  <c r="AP2898" i="56"/>
  <c r="AG827" i="56"/>
  <c r="AM736" i="56"/>
  <c r="AP736" i="56"/>
  <c r="AL191" i="56"/>
  <c r="AO2874" i="56"/>
  <c r="AL2874" i="56"/>
  <c r="AO150" i="56"/>
  <c r="AP150" i="56"/>
  <c r="AR736" i="56"/>
  <c r="AU736" i="56" s="1"/>
  <c r="AP2096" i="56"/>
  <c r="AN2520" i="56"/>
  <c r="AM2520" i="56"/>
  <c r="AN2342" i="56"/>
  <c r="AO2342" i="56"/>
  <c r="AK2137" i="56"/>
  <c r="AK1770" i="56"/>
  <c r="AK225" i="56"/>
  <c r="AK2805" i="56"/>
  <c r="AK975" i="56"/>
  <c r="AK640" i="56"/>
  <c r="AJ940" i="56"/>
  <c r="AN830" i="56"/>
  <c r="AM761" i="56"/>
  <c r="AR761" i="56"/>
  <c r="AU761" i="56" s="1"/>
  <c r="AN761" i="56"/>
  <c r="AO761" i="56"/>
  <c r="AO2370" i="56"/>
  <c r="AM2370" i="56"/>
  <c r="AR2370" i="56"/>
  <c r="AU2370" i="56" s="1"/>
  <c r="AN2370" i="56"/>
  <c r="AP2370" i="56"/>
  <c r="AN1675" i="56"/>
  <c r="AP1675" i="56"/>
  <c r="AI2095" i="56"/>
  <c r="AI1568" i="56"/>
  <c r="AR2632" i="56"/>
  <c r="AU2632" i="56" s="1"/>
  <c r="AM2632" i="56"/>
  <c r="AR2512" i="56"/>
  <c r="AU2512" i="56" s="1"/>
  <c r="AM2512" i="56"/>
  <c r="AM1392" i="56"/>
  <c r="AR1392" i="56"/>
  <c r="AU1392" i="56" s="1"/>
  <c r="AO1392" i="56"/>
  <c r="AH2825" i="56"/>
  <c r="AR216" i="56"/>
  <c r="AU216" i="56" s="1"/>
  <c r="AP216" i="56"/>
  <c r="AO216" i="56"/>
  <c r="AQ216" i="56" s="1"/>
  <c r="AL2656" i="56"/>
  <c r="AO2656" i="56"/>
  <c r="AP2656" i="56"/>
  <c r="AP1010" i="56"/>
  <c r="AO1010" i="56"/>
  <c r="AC595" i="56"/>
  <c r="AD595" i="56"/>
  <c r="AE595" i="56"/>
  <c r="AG595" i="56"/>
  <c r="AK595" i="56"/>
  <c r="AJ595" i="56"/>
  <c r="AF595" i="56"/>
  <c r="AH595" i="56"/>
  <c r="AC2771" i="56"/>
  <c r="AG2771" i="56"/>
  <c r="AF2771" i="56"/>
  <c r="AE2771" i="56"/>
  <c r="AI2771" i="56"/>
  <c r="AK2771" i="56"/>
  <c r="AJ2771" i="56"/>
  <c r="AD2771" i="56"/>
  <c r="AH2771" i="56"/>
  <c r="AC1339" i="56"/>
  <c r="AE1339" i="56"/>
  <c r="AG1339" i="56"/>
  <c r="AD1339" i="56"/>
  <c r="AH1339" i="56"/>
  <c r="AF1339" i="56"/>
  <c r="AK1339" i="56"/>
  <c r="AJ1339" i="56"/>
  <c r="AC2766" i="56"/>
  <c r="AE2766" i="56"/>
  <c r="AH2766" i="56"/>
  <c r="AD2766" i="56"/>
  <c r="AG2766" i="56"/>
  <c r="AI2766" i="56"/>
  <c r="AJ2766" i="56"/>
  <c r="AF2766" i="56"/>
  <c r="AK2766" i="56"/>
  <c r="AC2752" i="56"/>
  <c r="AF2752" i="56"/>
  <c r="AE2752" i="56"/>
  <c r="AL2752" i="56" s="1"/>
  <c r="AJ2752" i="56"/>
  <c r="AH2752" i="56"/>
  <c r="AI2752" i="56"/>
  <c r="AG2752" i="56"/>
  <c r="AD2752" i="56"/>
  <c r="AK2752" i="56"/>
  <c r="AC1262" i="56"/>
  <c r="AD1262" i="56"/>
  <c r="AI1262" i="56"/>
  <c r="AE1262" i="56"/>
  <c r="AL1262" i="56" s="1"/>
  <c r="AF1262" i="56"/>
  <c r="AG1262" i="56"/>
  <c r="AH1262" i="56"/>
  <c r="AK1262" i="56"/>
  <c r="AC2745" i="56"/>
  <c r="AD2745" i="56"/>
  <c r="AG2745" i="56"/>
  <c r="AK2745" i="56"/>
  <c r="AH2745" i="56"/>
  <c r="AI2745" i="56"/>
  <c r="AF2745" i="56"/>
  <c r="AE2745" i="56"/>
  <c r="AJ2745" i="56"/>
  <c r="AC1337" i="56"/>
  <c r="AE1337" i="56"/>
  <c r="AI1337" i="56"/>
  <c r="AD1337" i="56"/>
  <c r="AF1337" i="56"/>
  <c r="AJ1337" i="56"/>
  <c r="AG1337" i="56"/>
  <c r="AK1337" i="56"/>
  <c r="AH1337" i="56"/>
  <c r="AC588" i="56"/>
  <c r="AD588" i="56"/>
  <c r="AH588" i="56"/>
  <c r="AG588" i="56"/>
  <c r="AK588" i="56"/>
  <c r="AE588" i="56"/>
  <c r="AJ588" i="56"/>
  <c r="AF588" i="56"/>
  <c r="AI588" i="56"/>
  <c r="AC2734" i="56"/>
  <c r="AF2734" i="56"/>
  <c r="AE2734" i="56"/>
  <c r="AI2734" i="56"/>
  <c r="AJ2734" i="56"/>
  <c r="AH2734" i="56"/>
  <c r="AG2734" i="56"/>
  <c r="AD2734" i="56"/>
  <c r="AK2734" i="56"/>
  <c r="AC1259" i="56"/>
  <c r="AD1259" i="56"/>
  <c r="AE1259" i="56"/>
  <c r="AF1259" i="56"/>
  <c r="AH1259" i="56"/>
  <c r="AJ1259" i="56"/>
  <c r="AI1259" i="56"/>
  <c r="AK1259" i="56"/>
  <c r="AC1334" i="56"/>
  <c r="AD1334" i="56"/>
  <c r="AE1334" i="56"/>
  <c r="AF1334" i="56"/>
  <c r="AG1334" i="56"/>
  <c r="AH1334" i="56"/>
  <c r="AJ1334" i="56"/>
  <c r="AC952" i="56"/>
  <c r="AH952" i="56"/>
  <c r="AD952" i="56"/>
  <c r="AF952" i="56"/>
  <c r="AI952" i="56"/>
  <c r="AK952" i="56"/>
  <c r="AE952" i="56"/>
  <c r="AJ952" i="56"/>
  <c r="AC2715" i="56"/>
  <c r="AD2715" i="56"/>
  <c r="AF2715" i="56"/>
  <c r="AK2715" i="56"/>
  <c r="AJ2715" i="56"/>
  <c r="AE2715" i="56"/>
  <c r="AI2715" i="56"/>
  <c r="AH2715" i="56"/>
  <c r="AG2715" i="56"/>
  <c r="AC629" i="56"/>
  <c r="AD629" i="56"/>
  <c r="AI629" i="56"/>
  <c r="AE629" i="56"/>
  <c r="AJ629" i="56"/>
  <c r="AK629" i="56"/>
  <c r="AF629" i="56"/>
  <c r="AG629" i="56"/>
  <c r="AC142" i="56"/>
  <c r="AG142" i="56"/>
  <c r="AD142" i="56"/>
  <c r="AF142" i="56"/>
  <c r="AI142" i="56"/>
  <c r="AH142" i="56"/>
  <c r="AK142" i="56"/>
  <c r="AE142" i="56"/>
  <c r="AC2689" i="56"/>
  <c r="AE2689" i="56"/>
  <c r="AH2689" i="56"/>
  <c r="AG2689" i="56"/>
  <c r="AI2689" i="56"/>
  <c r="AF2689" i="56"/>
  <c r="AK2689" i="56"/>
  <c r="AD2689" i="56"/>
  <c r="AJ2689" i="56"/>
  <c r="AC2675" i="56"/>
  <c r="AD2675" i="56"/>
  <c r="AI2675" i="56"/>
  <c r="AE2675" i="56"/>
  <c r="AJ2675" i="56"/>
  <c r="AF2675" i="56"/>
  <c r="AK2675" i="56"/>
  <c r="AH2675" i="56"/>
  <c r="AG2675" i="56"/>
  <c r="AC2661" i="56"/>
  <c r="AE2661" i="56"/>
  <c r="AF2661" i="56"/>
  <c r="AD2661" i="56"/>
  <c r="AJ2661" i="56"/>
  <c r="AG2661" i="56"/>
  <c r="AI2661" i="56"/>
  <c r="AH2661" i="56"/>
  <c r="AK2661" i="56"/>
  <c r="AC2647" i="56"/>
  <c r="AE2647" i="56"/>
  <c r="AF2647" i="56"/>
  <c r="AH2647" i="56"/>
  <c r="AD2647" i="56"/>
  <c r="AJ2647" i="56"/>
  <c r="AI2647" i="56"/>
  <c r="AK2647" i="56"/>
  <c r="AG2647" i="56"/>
  <c r="AC1256" i="56"/>
  <c r="AE1256" i="56"/>
  <c r="AK1256" i="56"/>
  <c r="AF1256" i="56"/>
  <c r="AI1256" i="56"/>
  <c r="AJ1256" i="56"/>
  <c r="AG1256" i="56"/>
  <c r="AD1256" i="56"/>
  <c r="AC949" i="56"/>
  <c r="AD949" i="56"/>
  <c r="AE949" i="56"/>
  <c r="AI949" i="56"/>
  <c r="AJ949" i="56"/>
  <c r="AF949" i="56"/>
  <c r="AG949" i="56"/>
  <c r="AK949" i="56"/>
  <c r="AC1316" i="56"/>
  <c r="AD1316" i="56"/>
  <c r="AH1316" i="56"/>
  <c r="AJ1316" i="56"/>
  <c r="AF1316" i="56"/>
  <c r="AG1316" i="56"/>
  <c r="AK1316" i="56"/>
  <c r="AE1316" i="56"/>
  <c r="AC1498" i="56"/>
  <c r="AD1498" i="56"/>
  <c r="AE1498" i="56"/>
  <c r="AI1498" i="56"/>
  <c r="AF1498" i="56"/>
  <c r="AH1498" i="56"/>
  <c r="AJ1498" i="56"/>
  <c r="AK1498" i="56"/>
  <c r="AC2623" i="56"/>
  <c r="AG2623" i="56"/>
  <c r="AF2623" i="56"/>
  <c r="AK2623" i="56"/>
  <c r="AJ2623" i="56"/>
  <c r="AH2623" i="56"/>
  <c r="AI2623" i="56"/>
  <c r="AD2623" i="56"/>
  <c r="AE2623" i="56"/>
  <c r="AC1306" i="56"/>
  <c r="AJ1306" i="56"/>
  <c r="AF1306" i="56"/>
  <c r="AG1306" i="56"/>
  <c r="AE1306" i="56"/>
  <c r="AH1306" i="56"/>
  <c r="AC2611" i="56"/>
  <c r="AH2611" i="56"/>
  <c r="AF2611" i="56"/>
  <c r="AE2611" i="56"/>
  <c r="AD2611" i="56"/>
  <c r="AK2611" i="56"/>
  <c r="AG2611" i="56"/>
  <c r="AI2611" i="56"/>
  <c r="AJ2611" i="56"/>
  <c r="AC2597" i="56"/>
  <c r="AH2597" i="56"/>
  <c r="AF2597" i="56"/>
  <c r="AG2597" i="56"/>
  <c r="AK2597" i="56"/>
  <c r="AJ2597" i="56"/>
  <c r="AE2597" i="56"/>
  <c r="AL2597" i="56" s="1"/>
  <c r="AI2597" i="56"/>
  <c r="AD2597" i="56"/>
  <c r="AC2583" i="56"/>
  <c r="AE2583" i="56"/>
  <c r="AJ2583" i="56"/>
  <c r="AD2583" i="56"/>
  <c r="AF2583" i="56"/>
  <c r="AG2583" i="56"/>
  <c r="AK2583" i="56"/>
  <c r="AI2583" i="56"/>
  <c r="AH2583" i="56"/>
  <c r="AC2569" i="56"/>
  <c r="AD2569" i="56"/>
  <c r="AG2569" i="56"/>
  <c r="AF2569" i="56"/>
  <c r="AJ2569" i="56"/>
  <c r="AI2569" i="56"/>
  <c r="AK2569" i="56"/>
  <c r="AE2569" i="56"/>
  <c r="AC710" i="56"/>
  <c r="AK710" i="56"/>
  <c r="AF710" i="56"/>
  <c r="AE710" i="56"/>
  <c r="AI710" i="56"/>
  <c r="AD710" i="56"/>
  <c r="AH710" i="56"/>
  <c r="AC1302" i="56"/>
  <c r="AE1302" i="56"/>
  <c r="AD1302" i="56"/>
  <c r="AF1302" i="56"/>
  <c r="AH1302" i="56"/>
  <c r="AJ1302" i="56"/>
  <c r="AK1302" i="56"/>
  <c r="AI1302" i="56"/>
  <c r="AG1302" i="56"/>
  <c r="AC825" i="56"/>
  <c r="AF825" i="56"/>
  <c r="AG825" i="56"/>
  <c r="AJ825" i="56"/>
  <c r="AD825" i="56"/>
  <c r="AH825" i="56"/>
  <c r="AK825" i="56"/>
  <c r="AI825" i="56"/>
  <c r="AE825" i="56"/>
  <c r="AC875" i="56"/>
  <c r="AG875" i="56"/>
  <c r="AH875" i="56"/>
  <c r="AF875" i="56"/>
  <c r="AJ875" i="56"/>
  <c r="AK875" i="56"/>
  <c r="AD875" i="56"/>
  <c r="AE875" i="56"/>
  <c r="AI875" i="56"/>
  <c r="AC2866" i="56"/>
  <c r="AE2866" i="56"/>
  <c r="AF2866" i="56"/>
  <c r="AD2866" i="56"/>
  <c r="AK2866" i="56"/>
  <c r="AI2866" i="56"/>
  <c r="AG2866" i="56"/>
  <c r="AH2866" i="56"/>
  <c r="AC2860" i="56"/>
  <c r="AE2860" i="56"/>
  <c r="AD2860" i="56"/>
  <c r="AI2860" i="56"/>
  <c r="AF2860" i="56"/>
  <c r="AH2860" i="56"/>
  <c r="AK2860" i="56"/>
  <c r="AJ2860" i="56"/>
  <c r="AG2860" i="56"/>
  <c r="AC129" i="56"/>
  <c r="AH129" i="56"/>
  <c r="AF129" i="56"/>
  <c r="AI129" i="56"/>
  <c r="AD129" i="56"/>
  <c r="AE129" i="56"/>
  <c r="AJ129" i="56"/>
  <c r="AK129" i="56"/>
  <c r="AC1033" i="56"/>
  <c r="AD1033" i="56"/>
  <c r="AF1033" i="56"/>
  <c r="AK1033" i="56"/>
  <c r="AE1033" i="56"/>
  <c r="AL1033" i="56" s="1"/>
  <c r="AH1033" i="56"/>
  <c r="AG1033" i="56"/>
  <c r="AI1033" i="56"/>
  <c r="AJ1033" i="56"/>
  <c r="AC1497" i="56"/>
  <c r="AD1497" i="56"/>
  <c r="AH1497" i="56"/>
  <c r="AG1497" i="56"/>
  <c r="AJ1497" i="56"/>
  <c r="AK1497" i="56"/>
  <c r="AI1497" i="56"/>
  <c r="AF1497" i="56"/>
  <c r="AE1497" i="56"/>
  <c r="AL1497" i="56" s="1"/>
  <c r="AC124" i="56"/>
  <c r="AE124" i="56"/>
  <c r="AG124" i="56"/>
  <c r="AH124" i="56"/>
  <c r="AI124" i="56"/>
  <c r="AK124" i="56"/>
  <c r="AJ124" i="56"/>
  <c r="AF124" i="56"/>
  <c r="AD124" i="56"/>
  <c r="AC704" i="56"/>
  <c r="AH704" i="56"/>
  <c r="AG704" i="56"/>
  <c r="AD704" i="56"/>
  <c r="AI704" i="56"/>
  <c r="AE704" i="56"/>
  <c r="AK704" i="56"/>
  <c r="AF704" i="56"/>
  <c r="AJ704" i="56"/>
  <c r="AC2855" i="56"/>
  <c r="AE2855" i="56"/>
  <c r="AF2855" i="56"/>
  <c r="AG2855" i="56"/>
  <c r="AI2855" i="56"/>
  <c r="AJ2855" i="56"/>
  <c r="AH2855" i="56"/>
  <c r="AK2855" i="56"/>
  <c r="AC436" i="56"/>
  <c r="AE436" i="56"/>
  <c r="AJ436" i="56"/>
  <c r="AI436" i="56"/>
  <c r="AF436" i="56"/>
  <c r="AD436" i="56"/>
  <c r="AG436" i="56"/>
  <c r="AH436" i="56"/>
  <c r="AC808" i="56"/>
  <c r="AG808" i="56"/>
  <c r="AE808" i="56"/>
  <c r="AF808" i="56"/>
  <c r="AK808" i="56"/>
  <c r="AJ808" i="56"/>
  <c r="AD808" i="56"/>
  <c r="AH808" i="56"/>
  <c r="AI808" i="56"/>
  <c r="AC565" i="56"/>
  <c r="AD565" i="56"/>
  <c r="AH565" i="56"/>
  <c r="AE565" i="56"/>
  <c r="AG565" i="56"/>
  <c r="AK565" i="56"/>
  <c r="AJ565" i="56"/>
  <c r="AF565" i="56"/>
  <c r="AC391" i="56"/>
  <c r="AG391" i="56"/>
  <c r="AJ391" i="56"/>
  <c r="AF391" i="56"/>
  <c r="AK391" i="56"/>
  <c r="AE391" i="56"/>
  <c r="AL391" i="56" s="1"/>
  <c r="AI391" i="56"/>
  <c r="AD391" i="56"/>
  <c r="AC1278" i="56"/>
  <c r="AF1278" i="56"/>
  <c r="AJ1278" i="56"/>
  <c r="AE1278" i="56"/>
  <c r="AH1278" i="56"/>
  <c r="AI1278" i="56"/>
  <c r="AD1278" i="56"/>
  <c r="AK1278" i="56"/>
  <c r="AG1278" i="56"/>
  <c r="AC181" i="56"/>
  <c r="AE181" i="56"/>
  <c r="AJ181" i="56"/>
  <c r="AD181" i="56"/>
  <c r="AH181" i="56"/>
  <c r="AG181" i="56"/>
  <c r="AI181" i="56"/>
  <c r="AC499" i="56"/>
  <c r="AI499" i="56"/>
  <c r="AK499" i="56"/>
  <c r="AE499" i="56"/>
  <c r="AG499" i="56"/>
  <c r="AD499" i="56"/>
  <c r="AF499" i="56"/>
  <c r="AH499" i="56"/>
  <c r="AJ499" i="56"/>
  <c r="AC2532" i="56"/>
  <c r="AE2532" i="56"/>
  <c r="AD2532" i="56"/>
  <c r="AI2532" i="56"/>
  <c r="AF2532" i="56"/>
  <c r="AG2532" i="56"/>
  <c r="AK2532" i="56"/>
  <c r="AH2532" i="56"/>
  <c r="AJ2532" i="56"/>
  <c r="AC180" i="56"/>
  <c r="AD180" i="56"/>
  <c r="AJ180" i="56"/>
  <c r="AG180" i="56"/>
  <c r="AK180" i="56"/>
  <c r="AI180" i="56"/>
  <c r="AN180" i="56" s="1"/>
  <c r="AH180" i="56"/>
  <c r="AE180" i="56"/>
  <c r="AF180" i="56"/>
  <c r="AC470" i="56"/>
  <c r="AD470" i="56"/>
  <c r="AF470" i="56"/>
  <c r="AE470" i="56"/>
  <c r="AL470" i="56" s="1"/>
  <c r="AG470" i="56"/>
  <c r="AK470" i="56"/>
  <c r="AI470" i="56"/>
  <c r="AC2517" i="56"/>
  <c r="AH2517" i="56"/>
  <c r="AG2517" i="56"/>
  <c r="AF2517" i="56"/>
  <c r="AK2517" i="56"/>
  <c r="AI2517" i="56"/>
  <c r="AJ2517" i="56"/>
  <c r="AD2517" i="56"/>
  <c r="AC1243" i="56"/>
  <c r="AE1243" i="56"/>
  <c r="AF1243" i="56"/>
  <c r="AD1243" i="56"/>
  <c r="AJ1243" i="56"/>
  <c r="AG1243" i="56"/>
  <c r="AH1243" i="56"/>
  <c r="AI1243" i="56"/>
  <c r="AK1243" i="56"/>
  <c r="AC616" i="56"/>
  <c r="AH616" i="56"/>
  <c r="AF616" i="56"/>
  <c r="AI616" i="56"/>
  <c r="AD616" i="56"/>
  <c r="AE616" i="56"/>
  <c r="AJ616" i="56"/>
  <c r="AG616" i="56"/>
  <c r="AK616" i="56"/>
  <c r="AC2502" i="56"/>
  <c r="AD2502" i="56"/>
  <c r="AE2502" i="56"/>
  <c r="AK2502" i="56"/>
  <c r="AH2502" i="56"/>
  <c r="AG2502" i="56"/>
  <c r="AI2502" i="56"/>
  <c r="AF2502" i="56"/>
  <c r="AC807" i="56"/>
  <c r="AE807" i="56"/>
  <c r="AJ807" i="56"/>
  <c r="AD807" i="56"/>
  <c r="AH807" i="56"/>
  <c r="AG807" i="56"/>
  <c r="AK807" i="56"/>
  <c r="AF807" i="56"/>
  <c r="AI807" i="56"/>
  <c r="AC102" i="56"/>
  <c r="AE102" i="56"/>
  <c r="AG102" i="56"/>
  <c r="AF102" i="56"/>
  <c r="AD102" i="56"/>
  <c r="AH102" i="56"/>
  <c r="AK102" i="56"/>
  <c r="AI102" i="56"/>
  <c r="AJ102" i="56"/>
  <c r="AC2482" i="56"/>
  <c r="AH2482" i="56"/>
  <c r="AE2482" i="56"/>
  <c r="AF2482" i="56"/>
  <c r="AG2482" i="56"/>
  <c r="AD2482" i="56"/>
  <c r="AJ2482" i="56"/>
  <c r="AK2482" i="56"/>
  <c r="AC2468" i="56"/>
  <c r="AF2468" i="56"/>
  <c r="AJ2468" i="56"/>
  <c r="AG2468" i="56"/>
  <c r="AI2468" i="56"/>
  <c r="AD2468" i="56"/>
  <c r="AE2468" i="56"/>
  <c r="AH2468" i="56"/>
  <c r="AK2468" i="56"/>
  <c r="AC2454" i="56"/>
  <c r="AD2454" i="56"/>
  <c r="AF2454" i="56"/>
  <c r="AH2454" i="56"/>
  <c r="AJ2454" i="56"/>
  <c r="AE2454" i="56"/>
  <c r="AL2454" i="56" s="1"/>
  <c r="AG2454" i="56"/>
  <c r="AC2440" i="56"/>
  <c r="AH2440" i="56"/>
  <c r="AK2440" i="56"/>
  <c r="AD2440" i="56"/>
  <c r="AE2440" i="56"/>
  <c r="AJ2440" i="56"/>
  <c r="AF2440" i="56"/>
  <c r="AI2440" i="56"/>
  <c r="AC173" i="56"/>
  <c r="AD173" i="56"/>
  <c r="AF173" i="56"/>
  <c r="AH173" i="56"/>
  <c r="AK173" i="56"/>
  <c r="AE173" i="56"/>
  <c r="AI173" i="56"/>
  <c r="AG173" i="56"/>
  <c r="AJ173" i="56"/>
  <c r="AC2432" i="56"/>
  <c r="AE2432" i="56"/>
  <c r="AF2432" i="56"/>
  <c r="AG2432" i="56"/>
  <c r="AD2432" i="56"/>
  <c r="AI2432" i="56"/>
  <c r="AH2432" i="56"/>
  <c r="AJ2432" i="56"/>
  <c r="AK2432" i="56"/>
  <c r="AC1559" i="56"/>
  <c r="AG1559" i="56"/>
  <c r="AD1559" i="56"/>
  <c r="AE1559" i="56"/>
  <c r="AI1559" i="56"/>
  <c r="AK1559" i="56"/>
  <c r="AH1559" i="56"/>
  <c r="AJ1559" i="56"/>
  <c r="AF1559" i="56"/>
  <c r="AC2421" i="56"/>
  <c r="AD2421" i="56"/>
  <c r="AE2421" i="56"/>
  <c r="AG2421" i="56"/>
  <c r="AJ2421" i="56"/>
  <c r="AH2421" i="56"/>
  <c r="AK2421" i="56"/>
  <c r="AF2421" i="56"/>
  <c r="AC800" i="56"/>
  <c r="AD800" i="56"/>
  <c r="AI800" i="56"/>
  <c r="AE800" i="56"/>
  <c r="AL800" i="56" s="1"/>
  <c r="AH800" i="56"/>
  <c r="AG800" i="56"/>
  <c r="AJ800" i="56"/>
  <c r="AK800" i="56"/>
  <c r="AF800" i="56"/>
  <c r="AC552" i="56"/>
  <c r="AF552" i="56"/>
  <c r="AD552" i="56"/>
  <c r="AJ552" i="56"/>
  <c r="AG552" i="56"/>
  <c r="AH552" i="56"/>
  <c r="AI552" i="56"/>
  <c r="AE552" i="56"/>
  <c r="AC2395" i="56"/>
  <c r="AD2395" i="56"/>
  <c r="AH2395" i="56"/>
  <c r="AE2395" i="56"/>
  <c r="AK2395" i="56"/>
  <c r="AJ2395" i="56"/>
  <c r="AG2395" i="56"/>
  <c r="AF2395" i="56"/>
  <c r="AI2395" i="56"/>
  <c r="AN2395" i="56" s="1"/>
  <c r="AC2381" i="56"/>
  <c r="AF2381" i="56"/>
  <c r="AD2381" i="56"/>
  <c r="AE2381" i="56"/>
  <c r="AG2381" i="56"/>
  <c r="AJ2381" i="56"/>
  <c r="AK2381" i="56"/>
  <c r="AC2367" i="56"/>
  <c r="AF2367" i="56"/>
  <c r="AE2367" i="56"/>
  <c r="AG2367" i="56"/>
  <c r="AI2367" i="56"/>
  <c r="AJ2367" i="56"/>
  <c r="AH2367" i="56"/>
  <c r="AK2367" i="56"/>
  <c r="AC2353" i="56"/>
  <c r="AG2353" i="56"/>
  <c r="AE2353" i="56"/>
  <c r="AJ2353" i="56"/>
  <c r="AH2353" i="56"/>
  <c r="AI2353" i="56"/>
  <c r="AD2353" i="56"/>
  <c r="AK2353" i="56"/>
  <c r="AF2353" i="56"/>
  <c r="AC381" i="56"/>
  <c r="AD381" i="56"/>
  <c r="AE381" i="56"/>
  <c r="AF381" i="56"/>
  <c r="AH381" i="56"/>
  <c r="AG381" i="56"/>
  <c r="AK381" i="56"/>
  <c r="AI381" i="56"/>
  <c r="AC796" i="56"/>
  <c r="AD796" i="56"/>
  <c r="AE796" i="56"/>
  <c r="AI796" i="56"/>
  <c r="AK796" i="56"/>
  <c r="AF796" i="56"/>
  <c r="AG796" i="56"/>
  <c r="AC2330" i="56"/>
  <c r="AF2330" i="56"/>
  <c r="AD2330" i="56"/>
  <c r="AJ2330" i="56"/>
  <c r="AG2330" i="56"/>
  <c r="AI2330" i="56"/>
  <c r="AH2330" i="56"/>
  <c r="AE2330" i="56"/>
  <c r="AK2330" i="56"/>
  <c r="AC1241" i="56"/>
  <c r="AF1241" i="56"/>
  <c r="AG1241" i="56"/>
  <c r="AI1241" i="56"/>
  <c r="AJ1241" i="56"/>
  <c r="AK1241" i="56"/>
  <c r="AD1241" i="56"/>
  <c r="AE1241" i="56"/>
  <c r="AH1241" i="56"/>
  <c r="AC95" i="56"/>
  <c r="AD95" i="56"/>
  <c r="AJ95" i="56"/>
  <c r="AE95" i="56"/>
  <c r="AK95" i="56"/>
  <c r="AF95" i="56"/>
  <c r="AG95" i="56"/>
  <c r="AH95" i="56"/>
  <c r="AI95" i="56"/>
  <c r="AC2313" i="56"/>
  <c r="AE2313" i="56"/>
  <c r="AI2313" i="56"/>
  <c r="AD2313" i="56"/>
  <c r="AH2313" i="56"/>
  <c r="AF2313" i="56"/>
  <c r="AG2313" i="56"/>
  <c r="AJ2313" i="56"/>
  <c r="AC2307" i="56"/>
  <c r="AD2307" i="56"/>
  <c r="AE2307" i="56"/>
  <c r="AF2307" i="56"/>
  <c r="AG2307" i="56"/>
  <c r="AJ2307" i="56"/>
  <c r="AH2307" i="56"/>
  <c r="AK2307" i="56"/>
  <c r="AC2293" i="56"/>
  <c r="AD2293" i="56"/>
  <c r="AG2293" i="56"/>
  <c r="AI2293" i="56"/>
  <c r="AJ2293" i="56"/>
  <c r="AE2293" i="56"/>
  <c r="AF2293" i="56"/>
  <c r="AK2293" i="56"/>
  <c r="AH2293" i="56"/>
  <c r="AC2279" i="56"/>
  <c r="AD2279" i="56"/>
  <c r="AG2279" i="56"/>
  <c r="AF2279" i="56"/>
  <c r="AJ2279" i="56"/>
  <c r="AK2279" i="56"/>
  <c r="AE2279" i="56"/>
  <c r="AL2279" i="56" s="1"/>
  <c r="AI2279" i="56"/>
  <c r="AH2279" i="56"/>
  <c r="AC2265" i="56"/>
  <c r="AG2265" i="56"/>
  <c r="AE2265" i="56"/>
  <c r="AH2265" i="56"/>
  <c r="AF2265" i="56"/>
  <c r="AJ2265" i="56"/>
  <c r="AI2265" i="56"/>
  <c r="AK2265" i="56"/>
  <c r="AD2265" i="56"/>
  <c r="AC2251" i="56"/>
  <c r="AH2251" i="56"/>
  <c r="AF2251" i="56"/>
  <c r="AE2251" i="56"/>
  <c r="AD2251" i="56"/>
  <c r="AJ2251" i="56"/>
  <c r="AK2251" i="56"/>
  <c r="AI2251" i="56"/>
  <c r="AG2251" i="56"/>
  <c r="AC89" i="56"/>
  <c r="AD89" i="56"/>
  <c r="AE89" i="56"/>
  <c r="AL89" i="56" s="1"/>
  <c r="AF89" i="56"/>
  <c r="AH89" i="56"/>
  <c r="AG89" i="56"/>
  <c r="AI89" i="56"/>
  <c r="AC2243" i="56"/>
  <c r="AE2243" i="56"/>
  <c r="AD2243" i="56"/>
  <c r="AH2243" i="56"/>
  <c r="AI2243" i="56"/>
  <c r="AF2243" i="56"/>
  <c r="AC2833" i="56"/>
  <c r="AG2833" i="56"/>
  <c r="AK2833" i="56"/>
  <c r="AJ2833" i="56"/>
  <c r="AD2833" i="56"/>
  <c r="AE2833" i="56"/>
  <c r="AI2833" i="56"/>
  <c r="AF2833" i="56"/>
  <c r="AH2833" i="56"/>
  <c r="AC936" i="56"/>
  <c r="AE936" i="56"/>
  <c r="AK936" i="56"/>
  <c r="AD936" i="56"/>
  <c r="AG936" i="56"/>
  <c r="AI936" i="56"/>
  <c r="AJ936" i="56"/>
  <c r="AF936" i="56"/>
  <c r="AH936" i="56"/>
  <c r="AC2231" i="56"/>
  <c r="AG2231" i="56"/>
  <c r="AD2231" i="56"/>
  <c r="AH2231" i="56"/>
  <c r="AF2231" i="56"/>
  <c r="AK2231" i="56"/>
  <c r="AE2231" i="56"/>
  <c r="AI2231" i="56"/>
  <c r="AJ2231" i="56"/>
  <c r="AC2217" i="56"/>
  <c r="AF2217" i="56"/>
  <c r="AJ2217" i="56"/>
  <c r="AD2217" i="56"/>
  <c r="AE2217" i="56"/>
  <c r="AK2217" i="56"/>
  <c r="AG2217" i="56"/>
  <c r="AH2217" i="56"/>
  <c r="AC1672" i="56"/>
  <c r="AF1672" i="56"/>
  <c r="AG1672" i="56"/>
  <c r="AE1672" i="56"/>
  <c r="AD1672" i="56"/>
  <c r="AI1672" i="56"/>
  <c r="AJ1672" i="56"/>
  <c r="AK1672" i="56"/>
  <c r="AH1672" i="56"/>
  <c r="AC2202" i="56"/>
  <c r="AD2202" i="56"/>
  <c r="AE2202" i="56"/>
  <c r="AF2202" i="56"/>
  <c r="AG2202" i="56"/>
  <c r="AH2202" i="56"/>
  <c r="AI2202" i="56"/>
  <c r="AK2202" i="56"/>
  <c r="AC1223" i="56"/>
  <c r="AE1223" i="56"/>
  <c r="AD1223" i="56"/>
  <c r="AI1223" i="56"/>
  <c r="AH1223" i="56"/>
  <c r="AG1223" i="56"/>
  <c r="AF1223" i="56"/>
  <c r="AJ1223" i="56"/>
  <c r="AC2191" i="56"/>
  <c r="AE2191" i="56"/>
  <c r="AI2191" i="56"/>
  <c r="AD2191" i="56"/>
  <c r="AF2191" i="56"/>
  <c r="AK2191" i="56"/>
  <c r="AJ2191" i="56"/>
  <c r="AH2191" i="56"/>
  <c r="AG2191" i="56"/>
  <c r="AC2177" i="56"/>
  <c r="AD2177" i="56"/>
  <c r="AH2177" i="56"/>
  <c r="AJ2177" i="56"/>
  <c r="AF2177" i="56"/>
  <c r="AG2177" i="56"/>
  <c r="AI2177" i="56"/>
  <c r="AK2177" i="56"/>
  <c r="AE2177" i="56"/>
  <c r="AC2163" i="56"/>
  <c r="AH2163" i="56"/>
  <c r="AK2163" i="56"/>
  <c r="AE2163" i="56"/>
  <c r="AF2163" i="56"/>
  <c r="AJ2163" i="56"/>
  <c r="AD2163" i="56"/>
  <c r="AI2163" i="56"/>
  <c r="AG2163" i="56"/>
  <c r="AC2149" i="56"/>
  <c r="AD2149" i="56"/>
  <c r="AE2149" i="56"/>
  <c r="AK2149" i="56"/>
  <c r="AF2149" i="56"/>
  <c r="AG2149" i="56"/>
  <c r="AJ2149" i="56"/>
  <c r="AH2149" i="56"/>
  <c r="AC2135" i="56"/>
  <c r="AE2135" i="56"/>
  <c r="AH2135" i="56"/>
  <c r="AD2135" i="56"/>
  <c r="AF2135" i="56"/>
  <c r="AJ2135" i="56"/>
  <c r="AK2135" i="56"/>
  <c r="AI2135" i="56"/>
  <c r="AG2135" i="56"/>
  <c r="AC2134" i="56"/>
  <c r="AF2134" i="56"/>
  <c r="AH2134" i="56"/>
  <c r="AI2134" i="56"/>
  <c r="AG2134" i="56"/>
  <c r="AD2134" i="56"/>
  <c r="AE2134" i="56"/>
  <c r="AK2134" i="56"/>
  <c r="AC2127" i="56"/>
  <c r="AF2127" i="56"/>
  <c r="AG2127" i="56"/>
  <c r="AD2127" i="56"/>
  <c r="AJ2127" i="56"/>
  <c r="AK2127" i="56"/>
  <c r="AE2127" i="56"/>
  <c r="AI2127" i="56"/>
  <c r="AN2127" i="56" s="1"/>
  <c r="AH2127" i="56"/>
  <c r="AC1203" i="56"/>
  <c r="AG1203" i="56"/>
  <c r="AK1203" i="56"/>
  <c r="AD1203" i="56"/>
  <c r="AF1203" i="56"/>
  <c r="AI1203" i="56"/>
  <c r="AE1203" i="56"/>
  <c r="AJ1203" i="56"/>
  <c r="AC539" i="56"/>
  <c r="AD539" i="56"/>
  <c r="AI539" i="56"/>
  <c r="AJ539" i="56"/>
  <c r="AK539" i="56"/>
  <c r="AE539" i="56"/>
  <c r="AG539" i="56"/>
  <c r="AH539" i="56"/>
  <c r="AC2112" i="56"/>
  <c r="AE2112" i="56"/>
  <c r="AH2112" i="56"/>
  <c r="AG2112" i="56"/>
  <c r="AD2112" i="56"/>
  <c r="AJ2112" i="56"/>
  <c r="AF2112" i="56"/>
  <c r="AI2112" i="56"/>
  <c r="AC1184" i="56"/>
  <c r="AF1184" i="56"/>
  <c r="AJ1184" i="56"/>
  <c r="AE1184" i="56"/>
  <c r="AD1184" i="56"/>
  <c r="AG1184" i="56"/>
  <c r="AI1184" i="56"/>
  <c r="AK1184" i="56"/>
  <c r="AH1184" i="56"/>
  <c r="AC164" i="56"/>
  <c r="AF164" i="56"/>
  <c r="AI164" i="56"/>
  <c r="AG164" i="56"/>
  <c r="AD164" i="56"/>
  <c r="AK164" i="56"/>
  <c r="AH164" i="56"/>
  <c r="AC921" i="56"/>
  <c r="AE921" i="56"/>
  <c r="AG921" i="56"/>
  <c r="AJ921" i="56"/>
  <c r="AH921" i="56"/>
  <c r="AK921" i="56"/>
  <c r="AD921" i="56"/>
  <c r="AC2093" i="56"/>
  <c r="AE2093" i="56"/>
  <c r="AI2093" i="56"/>
  <c r="AH2093" i="56"/>
  <c r="AG2093" i="56"/>
  <c r="AD2093" i="56"/>
  <c r="AK2093" i="56"/>
  <c r="AJ2093" i="56"/>
  <c r="AF2093" i="56"/>
  <c r="AF2079" i="56"/>
  <c r="AC2079" i="56"/>
  <c r="AD2079" i="56"/>
  <c r="AG2079" i="56"/>
  <c r="AE2079" i="56"/>
  <c r="AK2079" i="56"/>
  <c r="AJ2079" i="56"/>
  <c r="AD2065" i="56"/>
  <c r="AF2065" i="56"/>
  <c r="AC2065" i="56"/>
  <c r="AG2065" i="56"/>
  <c r="AJ2065" i="56"/>
  <c r="AH2065" i="56"/>
  <c r="AI2065" i="56"/>
  <c r="AE2065" i="56"/>
  <c r="AK2065" i="56"/>
  <c r="AD2051" i="56"/>
  <c r="AG2051" i="56"/>
  <c r="AE2051" i="56"/>
  <c r="AL2051" i="56" s="1"/>
  <c r="AI2051" i="56"/>
  <c r="AH2051" i="56"/>
  <c r="AC2051" i="56"/>
  <c r="AK2051" i="56"/>
  <c r="AF2051" i="56"/>
  <c r="AJ2051" i="56"/>
  <c r="AH2037" i="56"/>
  <c r="AC2037" i="56"/>
  <c r="AJ2037" i="56"/>
  <c r="AK2037" i="56"/>
  <c r="AD2037" i="56"/>
  <c r="AI2037" i="56"/>
  <c r="AF2037" i="56"/>
  <c r="AG2037" i="56"/>
  <c r="AE2037" i="56"/>
  <c r="AC2028" i="56"/>
  <c r="AH2028" i="56"/>
  <c r="AD2028" i="56"/>
  <c r="AE2028" i="56"/>
  <c r="AJ2028" i="56"/>
  <c r="AI2028" i="56"/>
  <c r="AK2028" i="56"/>
  <c r="AF2028" i="56"/>
  <c r="AC1172" i="56"/>
  <c r="AD1172" i="56"/>
  <c r="AE1172" i="56"/>
  <c r="AG1172" i="56"/>
  <c r="AF1172" i="56"/>
  <c r="AH1172" i="56"/>
  <c r="AI1172" i="56"/>
  <c r="AK1172" i="56"/>
  <c r="AC2018" i="56"/>
  <c r="AE2018" i="56"/>
  <c r="AF2018" i="56"/>
  <c r="AG2018" i="56"/>
  <c r="AD2018" i="56"/>
  <c r="AI2018" i="56"/>
  <c r="AH2018" i="56"/>
  <c r="AK2018" i="56"/>
  <c r="AJ2018" i="56"/>
  <c r="AC1168" i="56"/>
  <c r="AG1168" i="56"/>
  <c r="AD1168" i="56"/>
  <c r="AF1168" i="56"/>
  <c r="AK1168" i="56"/>
  <c r="AE1168" i="56"/>
  <c r="AL1168" i="56" s="1"/>
  <c r="AI1168" i="56"/>
  <c r="AH1168" i="56"/>
  <c r="AJ1168" i="56"/>
  <c r="AF1999" i="56"/>
  <c r="AD1999" i="56"/>
  <c r="AE1999" i="56"/>
  <c r="AH1999" i="56"/>
  <c r="AJ1999" i="56"/>
  <c r="AG1999" i="56"/>
  <c r="AI1999" i="56"/>
  <c r="AK1999" i="56"/>
  <c r="AC789" i="56"/>
  <c r="AI789" i="56"/>
  <c r="AJ789" i="56"/>
  <c r="AF789" i="56"/>
  <c r="AK789" i="56"/>
  <c r="AE789" i="56"/>
  <c r="AL789" i="56" s="1"/>
  <c r="AD789" i="56"/>
  <c r="AG789" i="56"/>
  <c r="AH789" i="56"/>
  <c r="AC775" i="56"/>
  <c r="AF775" i="56"/>
  <c r="AD775" i="56"/>
  <c r="AG775" i="56"/>
  <c r="AJ775" i="56"/>
  <c r="AH775" i="56"/>
  <c r="AK775" i="56"/>
  <c r="AI775" i="56"/>
  <c r="AE775" i="56"/>
  <c r="AC848" i="56"/>
  <c r="AD848" i="56"/>
  <c r="AE848" i="56"/>
  <c r="AF848" i="56"/>
  <c r="AG848" i="56"/>
  <c r="AI848" i="56"/>
  <c r="AJ848" i="56"/>
  <c r="AH848" i="56"/>
  <c r="AK848" i="56"/>
  <c r="AD74" i="56"/>
  <c r="AC74" i="56"/>
  <c r="AH74" i="56"/>
  <c r="AK74" i="56"/>
  <c r="AG74" i="56"/>
  <c r="AE74" i="56"/>
  <c r="AL74" i="56" s="1"/>
  <c r="AJ74" i="56"/>
  <c r="AI74" i="56"/>
  <c r="AE1990" i="56"/>
  <c r="AL1990" i="56" s="1"/>
  <c r="AG1990" i="56"/>
  <c r="AI1990" i="56"/>
  <c r="AD1990" i="56"/>
  <c r="AH1990" i="56"/>
  <c r="AK1990" i="56"/>
  <c r="AJ1990" i="56"/>
  <c r="AF1990" i="56"/>
  <c r="AC1990" i="56"/>
  <c r="AE1984" i="56"/>
  <c r="AK1984" i="56"/>
  <c r="AC1984" i="56"/>
  <c r="AI1984" i="56"/>
  <c r="AH1984" i="56"/>
  <c r="AJ1984" i="56"/>
  <c r="AD1984" i="56"/>
  <c r="AF1984" i="56"/>
  <c r="AC1972" i="56"/>
  <c r="AD1972" i="56"/>
  <c r="AI1972" i="56"/>
  <c r="AF1972" i="56"/>
  <c r="AJ1972" i="56"/>
  <c r="AG1972" i="56"/>
  <c r="AE1972" i="56"/>
  <c r="AC1958" i="56"/>
  <c r="AG1958" i="56"/>
  <c r="AE1958" i="56"/>
  <c r="AI1958" i="56"/>
  <c r="AK1958" i="56"/>
  <c r="AD1958" i="56"/>
  <c r="AH1958" i="56"/>
  <c r="AJ1958" i="56"/>
  <c r="AF1958" i="56"/>
  <c r="AD1944" i="56"/>
  <c r="AC1944" i="56"/>
  <c r="AG1944" i="56"/>
  <c r="AE1944" i="56"/>
  <c r="AF1944" i="56"/>
  <c r="AH1944" i="56"/>
  <c r="AJ1944" i="56"/>
  <c r="AI1944" i="56"/>
  <c r="AK1944" i="56"/>
  <c r="AH1930" i="56"/>
  <c r="AC1930" i="56"/>
  <c r="AD1930" i="56"/>
  <c r="AG1930" i="56"/>
  <c r="AE1930" i="56"/>
  <c r="AJ1930" i="56"/>
  <c r="AK1930" i="56"/>
  <c r="AF1930" i="56"/>
  <c r="AI1930" i="56"/>
  <c r="AE1916" i="56"/>
  <c r="AL1916" i="56" s="1"/>
  <c r="AF1916" i="56"/>
  <c r="AC1916" i="56"/>
  <c r="AH1916" i="56"/>
  <c r="AG1916" i="56"/>
  <c r="AK1916" i="56"/>
  <c r="AD1916" i="56"/>
  <c r="AI1916" i="56"/>
  <c r="AJ1916" i="56"/>
  <c r="AD1902" i="56"/>
  <c r="AF1902" i="56"/>
  <c r="AI1902" i="56"/>
  <c r="AK1902" i="56"/>
  <c r="AG1902" i="56"/>
  <c r="AH1902" i="56"/>
  <c r="AE1902" i="56"/>
  <c r="AC1902" i="56"/>
  <c r="AJ1902" i="56"/>
  <c r="AC1891" i="56"/>
  <c r="AG1891" i="56"/>
  <c r="AK1891" i="56"/>
  <c r="AE1891" i="56"/>
  <c r="AJ1891" i="56"/>
  <c r="AH1891" i="56"/>
  <c r="AD1891" i="56"/>
  <c r="AC1887" i="56"/>
  <c r="AE1887" i="56"/>
  <c r="AD1887" i="56"/>
  <c r="AH1887" i="56"/>
  <c r="AI1887" i="56"/>
  <c r="AK1887" i="56"/>
  <c r="AJ1887" i="56"/>
  <c r="AF1887" i="56"/>
  <c r="AG1887" i="56"/>
  <c r="AC1544" i="56"/>
  <c r="AE1544" i="56"/>
  <c r="AI1544" i="56"/>
  <c r="AJ1544" i="56"/>
  <c r="AD1544" i="56"/>
  <c r="AF1544" i="56"/>
  <c r="AH1544" i="56"/>
  <c r="AG1544" i="56"/>
  <c r="AF1865" i="56"/>
  <c r="AH1865" i="56"/>
  <c r="AJ1865" i="56"/>
  <c r="AD1865" i="56"/>
  <c r="AE1865" i="56"/>
  <c r="AG1865" i="56"/>
  <c r="AI1865" i="56"/>
  <c r="AC1865" i="56"/>
  <c r="AK1865" i="56"/>
  <c r="AD1851" i="56"/>
  <c r="AC1851" i="56"/>
  <c r="AJ1851" i="56"/>
  <c r="AK1851" i="56"/>
  <c r="AH1851" i="56"/>
  <c r="AI1851" i="56"/>
  <c r="AF1851" i="56"/>
  <c r="AE1851" i="56"/>
  <c r="AG1851" i="56"/>
  <c r="AC1837" i="56"/>
  <c r="AD1837" i="56"/>
  <c r="AF1837" i="56"/>
  <c r="AG1837" i="56"/>
  <c r="AI1837" i="56"/>
  <c r="AE1837" i="56"/>
  <c r="AJ1837" i="56"/>
  <c r="AK1837" i="56"/>
  <c r="AH1837" i="56"/>
  <c r="AE526" i="56"/>
  <c r="AF526" i="56"/>
  <c r="AI526" i="56"/>
  <c r="AK526" i="56"/>
  <c r="AC526" i="56"/>
  <c r="AD526" i="56"/>
  <c r="AG526" i="56"/>
  <c r="AJ526" i="56"/>
  <c r="AH526" i="56"/>
  <c r="AD1817" i="56"/>
  <c r="AE1817" i="56"/>
  <c r="AC1817" i="56"/>
  <c r="AI1817" i="56"/>
  <c r="AF1817" i="56"/>
  <c r="AH1817" i="56"/>
  <c r="AG1817" i="56"/>
  <c r="AF1806" i="56"/>
  <c r="AD1806" i="56"/>
  <c r="AE1806" i="56"/>
  <c r="AL1806" i="56" s="1"/>
  <c r="AH1806" i="56"/>
  <c r="AJ1806" i="56"/>
  <c r="AC1806" i="56"/>
  <c r="AK1806" i="56"/>
  <c r="AI1806" i="56"/>
  <c r="AG1806" i="56"/>
  <c r="AH1793" i="56"/>
  <c r="AJ1793" i="56"/>
  <c r="AC1793" i="56"/>
  <c r="AF1793" i="56"/>
  <c r="AD1793" i="56"/>
  <c r="AI1793" i="56"/>
  <c r="AG1793" i="56"/>
  <c r="AK1793" i="56"/>
  <c r="AE1793" i="56"/>
  <c r="AD1788" i="56"/>
  <c r="AC1788" i="56"/>
  <c r="AE1788" i="56"/>
  <c r="AG1788" i="56"/>
  <c r="AK1788" i="56"/>
  <c r="AI1788" i="56"/>
  <c r="AH1788" i="56"/>
  <c r="AJ1788" i="56"/>
  <c r="AF1788" i="56"/>
  <c r="AH843" i="56"/>
  <c r="AC843" i="56"/>
  <c r="AF843" i="56"/>
  <c r="AD843" i="56"/>
  <c r="AE843" i="56"/>
  <c r="AL843" i="56" s="1"/>
  <c r="AI843" i="56"/>
  <c r="AK843" i="56"/>
  <c r="AG843" i="56"/>
  <c r="AJ843" i="56"/>
  <c r="AC1779" i="56"/>
  <c r="AD1779" i="56"/>
  <c r="AF1779" i="56"/>
  <c r="AK1779" i="56"/>
  <c r="AH1779" i="56"/>
  <c r="AJ1779" i="56"/>
  <c r="AN1779" i="56" s="1"/>
  <c r="AE1779" i="56"/>
  <c r="AC233" i="56"/>
  <c r="AG233" i="56"/>
  <c r="AH233" i="56"/>
  <c r="AF233" i="56"/>
  <c r="AK233" i="56"/>
  <c r="AE233" i="56"/>
  <c r="AD233" i="56"/>
  <c r="AJ233" i="56"/>
  <c r="AI233" i="56"/>
  <c r="AC903" i="56"/>
  <c r="AG903" i="56"/>
  <c r="AK903" i="56"/>
  <c r="AD903" i="56"/>
  <c r="AJ903" i="56"/>
  <c r="AF903" i="56"/>
  <c r="AH903" i="56"/>
  <c r="AE903" i="56"/>
  <c r="AL903" i="56" s="1"/>
  <c r="AI903" i="56"/>
  <c r="AF756" i="56"/>
  <c r="AH756" i="56"/>
  <c r="AC756" i="56"/>
  <c r="AE756" i="56"/>
  <c r="AD756" i="56"/>
  <c r="AJ756" i="56"/>
  <c r="AI756" i="56"/>
  <c r="AG756" i="56"/>
  <c r="AK756" i="56"/>
  <c r="AC1479" i="56"/>
  <c r="AE1479" i="56"/>
  <c r="AH1479" i="56"/>
  <c r="AI1479" i="56"/>
  <c r="AF1479" i="56"/>
  <c r="AD1479" i="56"/>
  <c r="AK1479" i="56"/>
  <c r="AG1479" i="56"/>
  <c r="AC898" i="56"/>
  <c r="AF898" i="56"/>
  <c r="AD898" i="56"/>
  <c r="AJ898" i="56"/>
  <c r="AH898" i="56"/>
  <c r="AE898" i="56"/>
  <c r="AK898" i="56"/>
  <c r="AG898" i="56"/>
  <c r="AI898" i="56"/>
  <c r="AD1471" i="56"/>
  <c r="AE1471" i="56"/>
  <c r="AC1471" i="56"/>
  <c r="AG1471" i="56"/>
  <c r="AK1471" i="56"/>
  <c r="AI1471" i="56"/>
  <c r="AF1471" i="56"/>
  <c r="AJ1471" i="56"/>
  <c r="AE837" i="56"/>
  <c r="AF837" i="56"/>
  <c r="AC837" i="56"/>
  <c r="AI837" i="56"/>
  <c r="AG837" i="56"/>
  <c r="AK837" i="56"/>
  <c r="AJ837" i="56"/>
  <c r="AD837" i="56"/>
  <c r="AH837" i="56"/>
  <c r="AE58" i="56"/>
  <c r="AD58" i="56"/>
  <c r="AI58" i="56"/>
  <c r="AC58" i="56"/>
  <c r="AJ58" i="56"/>
  <c r="AG58" i="56"/>
  <c r="AF58" i="56"/>
  <c r="AK58" i="56"/>
  <c r="AC1660" i="56"/>
  <c r="AD1660" i="56"/>
  <c r="AH1660" i="56"/>
  <c r="AF1660" i="56"/>
  <c r="AI1660" i="56"/>
  <c r="AJ1660" i="56"/>
  <c r="AG1660" i="56"/>
  <c r="AK1660" i="56"/>
  <c r="AE1660" i="56"/>
  <c r="AC1752" i="56"/>
  <c r="AE1752" i="56"/>
  <c r="AL1752" i="56" s="1"/>
  <c r="AD1752" i="56"/>
  <c r="AG1752" i="56"/>
  <c r="AK1752" i="56"/>
  <c r="AI1752" i="56"/>
  <c r="AF1752" i="56"/>
  <c r="AH1752" i="56"/>
  <c r="AJ1752" i="56"/>
  <c r="AE1750" i="56"/>
  <c r="AH1750" i="56"/>
  <c r="AC1750" i="56"/>
  <c r="AF1750" i="56"/>
  <c r="AG1750" i="56"/>
  <c r="AJ1750" i="56"/>
  <c r="AD1750" i="56"/>
  <c r="AD1444" i="56"/>
  <c r="AE1444" i="56"/>
  <c r="AI1444" i="56"/>
  <c r="AC1444" i="56"/>
  <c r="AK1444" i="56"/>
  <c r="AH1444" i="56"/>
  <c r="AJ1444" i="56"/>
  <c r="AF1444" i="56"/>
  <c r="AG1444" i="56"/>
  <c r="AH891" i="56"/>
  <c r="AD891" i="56"/>
  <c r="AF891" i="56"/>
  <c r="AG891" i="56"/>
  <c r="AE891" i="56"/>
  <c r="AC891" i="56"/>
  <c r="AJ891" i="56"/>
  <c r="AK891" i="56"/>
  <c r="AI891" i="56"/>
  <c r="AC1129" i="56"/>
  <c r="AD1129" i="56"/>
  <c r="AF1129" i="56"/>
  <c r="AJ1129" i="56"/>
  <c r="AG1129" i="56"/>
  <c r="AE1129" i="56"/>
  <c r="AK1129" i="56"/>
  <c r="AC1657" i="56"/>
  <c r="AD1657" i="56"/>
  <c r="AE1657" i="56"/>
  <c r="AH1657" i="56"/>
  <c r="AK1657" i="56"/>
  <c r="AF1657" i="56"/>
  <c r="AI1657" i="56"/>
  <c r="AJ1657" i="56"/>
  <c r="AG1657" i="56"/>
  <c r="AG1539" i="56"/>
  <c r="AC1539" i="56"/>
  <c r="AK1539" i="56"/>
  <c r="AE1539" i="56"/>
  <c r="AH1539" i="56"/>
  <c r="AJ1539" i="56"/>
  <c r="AD1539" i="56"/>
  <c r="AF1539" i="56"/>
  <c r="AI1539" i="56"/>
  <c r="AC1648" i="56"/>
  <c r="AD1648" i="56"/>
  <c r="AH1648" i="56"/>
  <c r="AE1648" i="56"/>
  <c r="AJ1648" i="56"/>
  <c r="AG1648" i="56"/>
  <c r="AI1648" i="56"/>
  <c r="AF1648" i="56"/>
  <c r="AC1642" i="56"/>
  <c r="AD1642" i="56"/>
  <c r="AH1642" i="56"/>
  <c r="AF1642" i="56"/>
  <c r="AJ1642" i="56"/>
  <c r="AE1642" i="56"/>
  <c r="AI1642" i="56"/>
  <c r="AG1642" i="56"/>
  <c r="AK1642" i="56"/>
  <c r="AC1004" i="56"/>
  <c r="AF1004" i="56"/>
  <c r="AH1004" i="56"/>
  <c r="AD1004" i="56"/>
  <c r="AJ1004" i="56"/>
  <c r="AE1004" i="56"/>
  <c r="AI1004" i="56"/>
  <c r="AG1004" i="56"/>
  <c r="AK1004" i="56"/>
  <c r="AE1003" i="56"/>
  <c r="AL1003" i="56" s="1"/>
  <c r="AD1003" i="56"/>
  <c r="AC1003" i="56"/>
  <c r="AG1003" i="56"/>
  <c r="AF1003" i="56"/>
  <c r="AI1003" i="56"/>
  <c r="AK1003" i="56"/>
  <c r="AH1003" i="56"/>
  <c r="AC1127" i="56"/>
  <c r="AH1127" i="56"/>
  <c r="AI1127" i="56"/>
  <c r="AJ1127" i="56"/>
  <c r="AG1127" i="56"/>
  <c r="AF1127" i="56"/>
  <c r="AE1127" i="56"/>
  <c r="AL1127" i="56" s="1"/>
  <c r="AC294" i="56"/>
  <c r="AE294" i="56"/>
  <c r="AF294" i="56"/>
  <c r="AD294" i="56"/>
  <c r="AI294" i="56"/>
  <c r="AJ294" i="56"/>
  <c r="AG294" i="56"/>
  <c r="AK294" i="56"/>
  <c r="AH294" i="56"/>
  <c r="AC1404" i="56"/>
  <c r="AF1404" i="56"/>
  <c r="AH1404" i="56"/>
  <c r="AD1404" i="56"/>
  <c r="AK1404" i="56"/>
  <c r="AE1404" i="56"/>
  <c r="AG1404" i="56"/>
  <c r="AI1404" i="56"/>
  <c r="AJ1404" i="56"/>
  <c r="AC514" i="56"/>
  <c r="AD514" i="56"/>
  <c r="AF514" i="56"/>
  <c r="AH514" i="56"/>
  <c r="AJ514" i="56"/>
  <c r="AG514" i="56"/>
  <c r="AI514" i="56"/>
  <c r="AK514" i="56"/>
  <c r="AE514" i="56"/>
  <c r="AC2894" i="56"/>
  <c r="AD2894" i="56"/>
  <c r="AK2894" i="56"/>
  <c r="AG2894" i="56"/>
  <c r="AE2894" i="56"/>
  <c r="AF2894" i="56"/>
  <c r="AH2894" i="56"/>
  <c r="AD993" i="56"/>
  <c r="AC993" i="56"/>
  <c r="AF993" i="56"/>
  <c r="AG993" i="56"/>
  <c r="AI993" i="56"/>
  <c r="AK993" i="56"/>
  <c r="AE993" i="56"/>
  <c r="AC1389" i="56"/>
  <c r="AH1389" i="56"/>
  <c r="AF1389" i="56"/>
  <c r="AE1389" i="56"/>
  <c r="AI1389" i="56"/>
  <c r="AG1389" i="56"/>
  <c r="AK1389" i="56"/>
  <c r="AD1389" i="56"/>
  <c r="AC33" i="56"/>
  <c r="AD33" i="56"/>
  <c r="AE33" i="56"/>
  <c r="AG33" i="56"/>
  <c r="AH33" i="56"/>
  <c r="AF33" i="56"/>
  <c r="AJ33" i="56"/>
  <c r="AK33" i="56"/>
  <c r="AD1368" i="56"/>
  <c r="AG1368" i="56"/>
  <c r="AC1368" i="56"/>
  <c r="AF1368" i="56"/>
  <c r="AE1368" i="56"/>
  <c r="AL1368" i="56" s="1"/>
  <c r="AI1368" i="56"/>
  <c r="AJ1368" i="56"/>
  <c r="AK1368" i="56"/>
  <c r="AH1368" i="56"/>
  <c r="AF458" i="56"/>
  <c r="AG458" i="56"/>
  <c r="AK458" i="56"/>
  <c r="AC458" i="56"/>
  <c r="AH458" i="56"/>
  <c r="AJ458" i="56"/>
  <c r="AI458" i="56"/>
  <c r="AC2823" i="56"/>
  <c r="AJ2823" i="56"/>
  <c r="AD2823" i="56"/>
  <c r="AG2823" i="56"/>
  <c r="AH2823" i="56"/>
  <c r="AK2823" i="56"/>
  <c r="AF2823" i="56"/>
  <c r="AI2823" i="56"/>
  <c r="AN2823" i="56" s="1"/>
  <c r="AE2823" i="56"/>
  <c r="AC455" i="56"/>
  <c r="AF455" i="56"/>
  <c r="AH455" i="56"/>
  <c r="AK455" i="56"/>
  <c r="AG455" i="56"/>
  <c r="AD455" i="56"/>
  <c r="AJ455" i="56"/>
  <c r="AE455" i="56"/>
  <c r="AC2820" i="56"/>
  <c r="AF2820" i="56"/>
  <c r="AD2820" i="56"/>
  <c r="AJ2820" i="56"/>
  <c r="AH2820" i="56"/>
  <c r="AI2820" i="56"/>
  <c r="AG2820" i="56"/>
  <c r="AE2820" i="56"/>
  <c r="AD988" i="56"/>
  <c r="AE988" i="56"/>
  <c r="AC988" i="56"/>
  <c r="AF988" i="56"/>
  <c r="AI988" i="56"/>
  <c r="AH988" i="56"/>
  <c r="AG988" i="56"/>
  <c r="AJ988" i="56"/>
  <c r="AK988" i="56"/>
  <c r="AC213" i="56"/>
  <c r="AF213" i="56"/>
  <c r="AD213" i="56"/>
  <c r="AH213" i="56"/>
  <c r="AK213" i="56"/>
  <c r="AG213" i="56"/>
  <c r="AI213" i="56"/>
  <c r="AE213" i="56"/>
  <c r="AJ213" i="56"/>
  <c r="AE32" i="56"/>
  <c r="AC32" i="56"/>
  <c r="AF32" i="56"/>
  <c r="AH32" i="56"/>
  <c r="AJ32" i="56"/>
  <c r="AI32" i="56"/>
  <c r="AK32" i="56"/>
  <c r="AD32" i="56"/>
  <c r="AG32" i="56"/>
  <c r="AC2811" i="56"/>
  <c r="AH2811" i="56"/>
  <c r="AD2811" i="56"/>
  <c r="AG2811" i="56"/>
  <c r="AF2811" i="56"/>
  <c r="AE2811" i="56"/>
  <c r="AI2811" i="56"/>
  <c r="AJ2811" i="56"/>
  <c r="AK2811" i="56"/>
  <c r="AF2803" i="56"/>
  <c r="AC2803" i="56"/>
  <c r="AG2803" i="56"/>
  <c r="AD2803" i="56"/>
  <c r="AE2803" i="56"/>
  <c r="AI2803" i="56"/>
  <c r="AJ2803" i="56"/>
  <c r="AH2803" i="56"/>
  <c r="AK2803" i="56"/>
  <c r="AD2793" i="56"/>
  <c r="AI2793" i="56"/>
  <c r="AF2793" i="56"/>
  <c r="AG2793" i="56"/>
  <c r="AJ2793" i="56"/>
  <c r="AC2793" i="56"/>
  <c r="AE2793" i="56"/>
  <c r="AK2793" i="56"/>
  <c r="AD1072" i="56"/>
  <c r="AC1072" i="56"/>
  <c r="AI1072" i="56"/>
  <c r="AJ1072" i="56"/>
  <c r="AE1072" i="56"/>
  <c r="AG1072" i="56"/>
  <c r="AH1072" i="56"/>
  <c r="AK1072" i="56"/>
  <c r="AF1072" i="56"/>
  <c r="AD27" i="56"/>
  <c r="AH27" i="56"/>
  <c r="AF27" i="56"/>
  <c r="AK27" i="56"/>
  <c r="AE27" i="56"/>
  <c r="AL27" i="56" s="1"/>
  <c r="AC27" i="56"/>
  <c r="AG27" i="56"/>
  <c r="AI27" i="56"/>
  <c r="AD1351" i="56"/>
  <c r="AF1351" i="56"/>
  <c r="AC1351" i="56"/>
  <c r="AH1351" i="56"/>
  <c r="AJ1351" i="56"/>
  <c r="AI1351" i="56"/>
  <c r="AE1351" i="56"/>
  <c r="AG1351" i="56"/>
  <c r="AC982" i="56"/>
  <c r="AD982" i="56"/>
  <c r="AF982" i="56"/>
  <c r="AI982" i="56"/>
  <c r="AH982" i="56"/>
  <c r="AE982" i="56"/>
  <c r="AJ982" i="56"/>
  <c r="AK982" i="56"/>
  <c r="AC352" i="56"/>
  <c r="AE352" i="56"/>
  <c r="AG352" i="56"/>
  <c r="AF352" i="56"/>
  <c r="AH352" i="56"/>
  <c r="AK352" i="56"/>
  <c r="AD352" i="56"/>
  <c r="AI352" i="56"/>
  <c r="AJ352" i="56"/>
  <c r="AC1058" i="56"/>
  <c r="AD1058" i="56"/>
  <c r="AH1058" i="56"/>
  <c r="AK1058" i="56"/>
  <c r="AI1058" i="56"/>
  <c r="AG1058" i="56"/>
  <c r="AE1058" i="56"/>
  <c r="AJ1058" i="56"/>
  <c r="AF1058" i="56"/>
  <c r="AC1615" i="56"/>
  <c r="AF1615" i="56"/>
  <c r="AG1615" i="56"/>
  <c r="AH1615" i="56"/>
  <c r="AI1615" i="56"/>
  <c r="AJ1615" i="56"/>
  <c r="AD1615" i="56"/>
  <c r="AK1615" i="56"/>
  <c r="AC1601" i="56"/>
  <c r="AD1601" i="56"/>
  <c r="AF1601" i="56"/>
  <c r="AJ1601" i="56"/>
  <c r="AH1601" i="56"/>
  <c r="AK1601" i="56"/>
  <c r="AG1601" i="56"/>
  <c r="AE1601" i="56"/>
  <c r="AI1601" i="56"/>
  <c r="AC1587" i="56"/>
  <c r="AE1587" i="56"/>
  <c r="AG1587" i="56"/>
  <c r="AI1587" i="56"/>
  <c r="AH1587" i="56"/>
  <c r="AF1587" i="56"/>
  <c r="AK1587" i="56"/>
  <c r="AJ1587" i="56"/>
  <c r="AC1573" i="56"/>
  <c r="AI1573" i="56"/>
  <c r="AK1573" i="56"/>
  <c r="AD1573" i="56"/>
  <c r="AE1573" i="56"/>
  <c r="AJ1573" i="56"/>
  <c r="AF1573" i="56"/>
  <c r="AD741" i="56"/>
  <c r="AC741" i="56"/>
  <c r="AE741" i="56"/>
  <c r="AL741" i="56" s="1"/>
  <c r="AK741" i="56"/>
  <c r="AH741" i="56"/>
  <c r="AI741" i="56"/>
  <c r="AJ741" i="56"/>
  <c r="AG741" i="56"/>
  <c r="AF741" i="56"/>
  <c r="AD727" i="56"/>
  <c r="AE727" i="56"/>
  <c r="AF727" i="56"/>
  <c r="AH727" i="56"/>
  <c r="AJ727" i="56"/>
  <c r="AC727" i="56"/>
  <c r="AI727" i="56"/>
  <c r="AG727" i="56"/>
  <c r="AD23" i="56"/>
  <c r="AE23" i="56"/>
  <c r="AC23" i="56"/>
  <c r="AI23" i="56"/>
  <c r="AF23" i="56"/>
  <c r="AH23" i="56"/>
  <c r="AJ23" i="56"/>
  <c r="AC1347" i="56"/>
  <c r="AF1347" i="56"/>
  <c r="AG1347" i="56"/>
  <c r="AE1347" i="56"/>
  <c r="AK1347" i="56"/>
  <c r="AJ1347" i="56"/>
  <c r="AD1347" i="56"/>
  <c r="AI1347" i="56"/>
  <c r="AH1347" i="56"/>
  <c r="AD672" i="56"/>
  <c r="AC672" i="56"/>
  <c r="AG672" i="56"/>
  <c r="AI672" i="56"/>
  <c r="AJ672" i="56"/>
  <c r="AF672" i="56"/>
  <c r="AE672" i="56"/>
  <c r="AK672" i="56"/>
  <c r="AC665" i="56"/>
  <c r="AH665" i="56"/>
  <c r="AD665" i="56"/>
  <c r="AK665" i="56"/>
  <c r="AE665" i="56"/>
  <c r="AL665" i="56" s="1"/>
  <c r="AG665" i="56"/>
  <c r="AI665" i="56"/>
  <c r="AJ665" i="56"/>
  <c r="AF665" i="56"/>
  <c r="AC652" i="56"/>
  <c r="AF652" i="56"/>
  <c r="AD652" i="56"/>
  <c r="AE652" i="56"/>
  <c r="AI652" i="56"/>
  <c r="AH652" i="56"/>
  <c r="AC646" i="56"/>
  <c r="AE646" i="56"/>
  <c r="AG646" i="56"/>
  <c r="AD646" i="56"/>
  <c r="AF646" i="56"/>
  <c r="AJ646" i="56"/>
  <c r="AI646" i="56"/>
  <c r="AK646" i="56"/>
  <c r="AH646" i="56"/>
  <c r="AD972" i="56"/>
  <c r="AG972" i="56"/>
  <c r="AK972" i="56"/>
  <c r="AC972" i="56"/>
  <c r="AF972" i="56"/>
  <c r="AJ972" i="56"/>
  <c r="AE972" i="56"/>
  <c r="AH972" i="56"/>
  <c r="AC16" i="56"/>
  <c r="AD16" i="56"/>
  <c r="AF16" i="56"/>
  <c r="AE16" i="56"/>
  <c r="AH16" i="56"/>
  <c r="AJ16" i="56"/>
  <c r="AK16" i="56"/>
  <c r="AG16" i="56"/>
  <c r="AI16" i="56"/>
  <c r="AC2871" i="56"/>
  <c r="AD2871" i="56"/>
  <c r="AE2871" i="56"/>
  <c r="AF2871" i="56"/>
  <c r="AI2871" i="56"/>
  <c r="AK2871" i="56"/>
  <c r="AH2871" i="56"/>
  <c r="AJ2871" i="56"/>
  <c r="AG2871" i="56"/>
  <c r="AF1509" i="56"/>
  <c r="AH1509" i="56"/>
  <c r="AC1509" i="56"/>
  <c r="AJ1509" i="56"/>
  <c r="AD1509" i="56"/>
  <c r="AE1509" i="56"/>
  <c r="AI1509" i="56"/>
  <c r="AK1509" i="56"/>
  <c r="AG1509" i="56"/>
  <c r="AF1039" i="56"/>
  <c r="AG1039" i="56"/>
  <c r="AC1039" i="56"/>
  <c r="AH1039" i="56"/>
  <c r="AD1039" i="56"/>
  <c r="AJ1039" i="56"/>
  <c r="AK1039" i="56"/>
  <c r="AE1039" i="56"/>
  <c r="AL1039" i="56" s="1"/>
  <c r="AC282" i="56"/>
  <c r="AE282" i="56"/>
  <c r="AF282" i="56"/>
  <c r="AG282" i="56"/>
  <c r="AI282" i="56"/>
  <c r="AH282" i="56"/>
  <c r="AK282" i="56"/>
  <c r="AJ282" i="56"/>
  <c r="AD282" i="56"/>
  <c r="AC10" i="56"/>
  <c r="AE10" i="56"/>
  <c r="AG10" i="56"/>
  <c r="AF10" i="56"/>
  <c r="AK10" i="56"/>
  <c r="AI10" i="56"/>
  <c r="AD10" i="56"/>
  <c r="AH10" i="56"/>
  <c r="AC479" i="56"/>
  <c r="AK479" i="56"/>
  <c r="AD479" i="56"/>
  <c r="AF479" i="56"/>
  <c r="AI479" i="56"/>
  <c r="AG479" i="56"/>
  <c r="AH479" i="56"/>
  <c r="AJ479" i="56"/>
  <c r="AE479" i="56"/>
  <c r="AD408" i="56"/>
  <c r="AE408" i="56"/>
  <c r="AH408" i="56"/>
  <c r="AI408" i="56"/>
  <c r="AK408" i="56"/>
  <c r="AJ408" i="56"/>
  <c r="AC408" i="56"/>
  <c r="AF408" i="56"/>
  <c r="AF1701" i="56"/>
  <c r="AD1701" i="56"/>
  <c r="AJ1701" i="56"/>
  <c r="AK1701" i="56"/>
  <c r="AE1701" i="56"/>
  <c r="AG1701" i="56"/>
  <c r="AH1701" i="56"/>
  <c r="AC1701" i="56"/>
  <c r="AD597" i="56"/>
  <c r="AI597" i="56"/>
  <c r="AF597" i="56"/>
  <c r="AJ597" i="56"/>
  <c r="AK597" i="56"/>
  <c r="AH597" i="56"/>
  <c r="AE597" i="56"/>
  <c r="AK436" i="56"/>
  <c r="AK165" i="56"/>
  <c r="AK2112" i="56"/>
  <c r="AK2039" i="56"/>
  <c r="AN911" i="56"/>
  <c r="AM911" i="56"/>
  <c r="AK2820" i="56"/>
  <c r="AK23" i="56"/>
  <c r="AK652" i="56"/>
  <c r="AJ381" i="56"/>
  <c r="AN2180" i="56"/>
  <c r="AO2180" i="56"/>
  <c r="AR2180" i="56"/>
  <c r="AU2180" i="56" s="1"/>
  <c r="AM2180" i="56"/>
  <c r="AJ2129" i="56"/>
  <c r="AJ1726" i="56"/>
  <c r="AN1721" i="56"/>
  <c r="AM1721" i="56"/>
  <c r="AJ10" i="56"/>
  <c r="AM1705" i="56"/>
  <c r="AN1705" i="56"/>
  <c r="AI2454" i="56"/>
  <c r="AI2369" i="56"/>
  <c r="AI2896" i="56"/>
  <c r="AI455" i="56"/>
  <c r="AM1520" i="56"/>
  <c r="AH629" i="56"/>
  <c r="AH1137" i="56"/>
  <c r="AM512" i="56"/>
  <c r="AO512" i="56"/>
  <c r="AR512" i="56"/>
  <c r="AU512" i="56" s="1"/>
  <c r="AP512" i="56"/>
  <c r="AG1498" i="56"/>
  <c r="AM541" i="56"/>
  <c r="AR541" i="56"/>
  <c r="AU541" i="56" s="1"/>
  <c r="AM375" i="56"/>
  <c r="AO375" i="56"/>
  <c r="AR375" i="56"/>
  <c r="AU375" i="56" s="1"/>
  <c r="AP375" i="56"/>
  <c r="AG2028" i="56"/>
  <c r="AR778" i="56"/>
  <c r="AU778" i="56" s="1"/>
  <c r="AO778" i="56"/>
  <c r="AQ778" i="56" s="1"/>
  <c r="AG1779" i="56"/>
  <c r="AO478" i="56"/>
  <c r="AM478" i="56"/>
  <c r="AG597" i="56"/>
  <c r="AO190" i="56"/>
  <c r="AQ190" i="56" s="1"/>
  <c r="AP190" i="56"/>
  <c r="AL994" i="56"/>
  <c r="AP994" i="56"/>
  <c r="AO994" i="56"/>
  <c r="AQ994" i="56" s="1"/>
  <c r="AE845" i="56"/>
  <c r="AE463" i="56"/>
  <c r="AD2414" i="56"/>
  <c r="AD2367" i="56"/>
  <c r="AD594" i="56"/>
  <c r="AH594" i="56"/>
  <c r="AJ594" i="56"/>
  <c r="AG594" i="56"/>
  <c r="AK594" i="56"/>
  <c r="AE594" i="56"/>
  <c r="AC594" i="56"/>
  <c r="AF594" i="56"/>
  <c r="AI594" i="56"/>
  <c r="AG2770" i="56"/>
  <c r="AH2770" i="56"/>
  <c r="AE2770" i="56"/>
  <c r="AC2770" i="56"/>
  <c r="AF2770" i="56"/>
  <c r="AK2770" i="56"/>
  <c r="AD2770" i="56"/>
  <c r="AJ2770" i="56"/>
  <c r="AG397" i="56"/>
  <c r="AD397" i="56"/>
  <c r="AF397" i="56"/>
  <c r="AK397" i="56"/>
  <c r="AH397" i="56"/>
  <c r="AI397" i="56"/>
  <c r="AE397" i="56"/>
  <c r="AC2765" i="56"/>
  <c r="AE2765" i="56"/>
  <c r="AF2765" i="56"/>
  <c r="AJ2765" i="56"/>
  <c r="AD2765" i="56"/>
  <c r="AG2765" i="56"/>
  <c r="AI2765" i="56"/>
  <c r="AK2765" i="56"/>
  <c r="AH2765" i="56"/>
  <c r="AC2751" i="56"/>
  <c r="AF2751" i="56"/>
  <c r="AJ2751" i="56"/>
  <c r="AE2751" i="56"/>
  <c r="AH2751" i="56"/>
  <c r="AG2751" i="56"/>
  <c r="AD2751" i="56"/>
  <c r="AF1261" i="56"/>
  <c r="AJ1261" i="56"/>
  <c r="AC1261" i="56"/>
  <c r="AD1261" i="56"/>
  <c r="AH1261" i="56"/>
  <c r="AE1261" i="56"/>
  <c r="AI1261" i="56"/>
  <c r="AC1699" i="56"/>
  <c r="AG1699" i="56"/>
  <c r="AH1699" i="56"/>
  <c r="AK1699" i="56"/>
  <c r="AJ1699" i="56"/>
  <c r="AE1699" i="56"/>
  <c r="AI1699" i="56"/>
  <c r="AF1699" i="56"/>
  <c r="AE1336" i="56"/>
  <c r="AI1336" i="56"/>
  <c r="AD1336" i="56"/>
  <c r="AK1336" i="56"/>
  <c r="AF1336" i="56"/>
  <c r="AG1336" i="56"/>
  <c r="AJ1336" i="56"/>
  <c r="AH1336" i="56"/>
  <c r="AC1336" i="56"/>
  <c r="AE587" i="56"/>
  <c r="AC587" i="56"/>
  <c r="AD587" i="56"/>
  <c r="AI587" i="56"/>
  <c r="AJ587" i="56"/>
  <c r="AF587" i="56"/>
  <c r="AG587" i="56"/>
  <c r="AH587" i="56"/>
  <c r="AK587" i="56"/>
  <c r="AG2733" i="56"/>
  <c r="AH2733" i="56"/>
  <c r="AC2733" i="56"/>
  <c r="AE2733" i="56"/>
  <c r="AL2733" i="56" s="1"/>
  <c r="AD2733" i="56"/>
  <c r="AJ2733" i="56"/>
  <c r="AF2733" i="56"/>
  <c r="AI2733" i="56"/>
  <c r="AK2733" i="56"/>
  <c r="AC1258" i="56"/>
  <c r="AE1258" i="56"/>
  <c r="AF1258" i="56"/>
  <c r="AK1258" i="56"/>
  <c r="AJ1258" i="56"/>
  <c r="AH1258" i="56"/>
  <c r="AI1258" i="56"/>
  <c r="AD1258" i="56"/>
  <c r="AG1258" i="56"/>
  <c r="AC1333" i="56"/>
  <c r="AD1333" i="56"/>
  <c r="AE1333" i="56"/>
  <c r="AF1333" i="56"/>
  <c r="AH1333" i="56"/>
  <c r="AI1333" i="56"/>
  <c r="AG1333" i="56"/>
  <c r="AJ1333" i="56"/>
  <c r="AC2728" i="56"/>
  <c r="AD2728" i="56"/>
  <c r="AF2728" i="56"/>
  <c r="AG2728" i="56"/>
  <c r="AK2728" i="56"/>
  <c r="AH2728" i="56"/>
  <c r="AI2728" i="56"/>
  <c r="AJ2728" i="56"/>
  <c r="AE2728" i="56"/>
  <c r="AH2714" i="56"/>
  <c r="AF2714" i="56"/>
  <c r="AG2714" i="56"/>
  <c r="AC2714" i="56"/>
  <c r="AD2714" i="56"/>
  <c r="AI2714" i="56"/>
  <c r="AK2714" i="56"/>
  <c r="AJ2714" i="56"/>
  <c r="AE2714" i="56"/>
  <c r="AD628" i="56"/>
  <c r="AH628" i="56"/>
  <c r="AJ628" i="56"/>
  <c r="AC628" i="56"/>
  <c r="AG628" i="56"/>
  <c r="AI628" i="56"/>
  <c r="AE628" i="56"/>
  <c r="AK628" i="56"/>
  <c r="AF628" i="56"/>
  <c r="AC141" i="56"/>
  <c r="AE141" i="56"/>
  <c r="AG141" i="56"/>
  <c r="AD141" i="56"/>
  <c r="AF141" i="56"/>
  <c r="AK141" i="56"/>
  <c r="AJ141" i="56"/>
  <c r="AH141" i="56"/>
  <c r="AD2688" i="56"/>
  <c r="AG2688" i="56"/>
  <c r="AH2688" i="56"/>
  <c r="AI2688" i="56"/>
  <c r="AF2688" i="56"/>
  <c r="AJ2688" i="56"/>
  <c r="AE2688" i="56"/>
  <c r="AK2688" i="56"/>
  <c r="AC2688" i="56"/>
  <c r="AG2674" i="56"/>
  <c r="AE2674" i="56"/>
  <c r="AJ2674" i="56"/>
  <c r="AD2674" i="56"/>
  <c r="AC2674" i="56"/>
  <c r="AI2674" i="56"/>
  <c r="AF2674" i="56"/>
  <c r="AK2674" i="56"/>
  <c r="AH2674" i="56"/>
  <c r="AC2660" i="56"/>
  <c r="AE2660" i="56"/>
  <c r="AD2660" i="56"/>
  <c r="AF2660" i="56"/>
  <c r="AG2660" i="56"/>
  <c r="AI2660" i="56"/>
  <c r="AH2660" i="56"/>
  <c r="AC2646" i="56"/>
  <c r="AF2646" i="56"/>
  <c r="AJ2646" i="56"/>
  <c r="AE2646" i="56"/>
  <c r="AD2646" i="56"/>
  <c r="AI2646" i="56"/>
  <c r="AG2646" i="56"/>
  <c r="AK2646" i="56"/>
  <c r="AH2646" i="56"/>
  <c r="AC1255" i="56"/>
  <c r="AG1255" i="56"/>
  <c r="AH1255" i="56"/>
  <c r="AJ1255" i="56"/>
  <c r="AD1255" i="56"/>
  <c r="AK1255" i="56"/>
  <c r="AF1255" i="56"/>
  <c r="AI1255" i="56"/>
  <c r="AE1255" i="56"/>
  <c r="AD948" i="56"/>
  <c r="AF948" i="56"/>
  <c r="AE948" i="56"/>
  <c r="AC948" i="56"/>
  <c r="AK948" i="56"/>
  <c r="AG948" i="56"/>
  <c r="AH948" i="56"/>
  <c r="AJ948" i="56"/>
  <c r="AI948" i="56"/>
  <c r="AE1315" i="56"/>
  <c r="AI1315" i="56"/>
  <c r="AD1315" i="56"/>
  <c r="AF1315" i="56"/>
  <c r="AG1315" i="56"/>
  <c r="AH1315" i="56"/>
  <c r="AK1315" i="56"/>
  <c r="AJ1315" i="56"/>
  <c r="AC1315" i="56"/>
  <c r="AC627" i="56"/>
  <c r="AF627" i="56"/>
  <c r="AE627" i="56"/>
  <c r="AG627" i="56"/>
  <c r="AI627" i="56"/>
  <c r="AJ627" i="56"/>
  <c r="AD627" i="56"/>
  <c r="AK627" i="56"/>
  <c r="AH627" i="56"/>
  <c r="AD2622" i="56"/>
  <c r="AC2622" i="56"/>
  <c r="AG2622" i="56"/>
  <c r="AI2622" i="56"/>
  <c r="AF2622" i="56"/>
  <c r="AL2622" i="56" s="1"/>
  <c r="AJ2622" i="56"/>
  <c r="AH2622" i="56"/>
  <c r="AC1305" i="56"/>
  <c r="AF1305" i="56"/>
  <c r="AD1305" i="56"/>
  <c r="AE1305" i="56"/>
  <c r="AG1305" i="56"/>
  <c r="AK1305" i="56"/>
  <c r="AJ1305" i="56"/>
  <c r="AE2610" i="56"/>
  <c r="AD2610" i="56"/>
  <c r="AC2610" i="56"/>
  <c r="AF2610" i="56"/>
  <c r="AH2610" i="56"/>
  <c r="AG2610" i="56"/>
  <c r="AK2610" i="56"/>
  <c r="AI2610" i="56"/>
  <c r="AJ2610" i="56"/>
  <c r="AH2596" i="56"/>
  <c r="AD2596" i="56"/>
  <c r="AF2596" i="56"/>
  <c r="AE2596" i="56"/>
  <c r="AI2596" i="56"/>
  <c r="AN2596" i="56" s="1"/>
  <c r="AJ2596" i="56"/>
  <c r="AK2596" i="56"/>
  <c r="AC2596" i="56"/>
  <c r="AC2582" i="56"/>
  <c r="AE2582" i="56"/>
  <c r="AK2582" i="56"/>
  <c r="AF2582" i="56"/>
  <c r="AG2582" i="56"/>
  <c r="AI2582" i="56"/>
  <c r="AJ2582" i="56"/>
  <c r="AC2568" i="56"/>
  <c r="AH2568" i="56"/>
  <c r="AJ2568" i="56"/>
  <c r="AG2568" i="56"/>
  <c r="AI2568" i="56"/>
  <c r="AF2568" i="56"/>
  <c r="AL2568" i="56" s="1"/>
  <c r="AD2568" i="56"/>
  <c r="AK2568" i="56"/>
  <c r="AG1693" i="56"/>
  <c r="AE1693" i="56"/>
  <c r="AI1693" i="56"/>
  <c r="AD1693" i="56"/>
  <c r="AH1693" i="56"/>
  <c r="AJ1693" i="56"/>
  <c r="AF1693" i="56"/>
  <c r="AC1693" i="56"/>
  <c r="AK1693" i="56"/>
  <c r="AC1301" i="56"/>
  <c r="AH1301" i="56"/>
  <c r="AD1301" i="56"/>
  <c r="AF1301" i="56"/>
  <c r="AI1301" i="56"/>
  <c r="AK1301" i="56"/>
  <c r="AG1301" i="56"/>
  <c r="AJ1301" i="56"/>
  <c r="AE1301" i="56"/>
  <c r="AC824" i="56"/>
  <c r="AE824" i="56"/>
  <c r="AD824" i="56"/>
  <c r="AF824" i="56"/>
  <c r="AI824" i="56"/>
  <c r="AN824" i="56" s="1"/>
  <c r="AH824" i="56"/>
  <c r="AK824" i="56"/>
  <c r="AJ824" i="56"/>
  <c r="AG824" i="56"/>
  <c r="AC874" i="56"/>
  <c r="AD874" i="56"/>
  <c r="AF874" i="56"/>
  <c r="AJ874" i="56"/>
  <c r="AI874" i="56"/>
  <c r="AE874" i="56"/>
  <c r="AG874" i="56"/>
  <c r="AK874" i="56"/>
  <c r="AH874" i="56"/>
  <c r="AE2865" i="56"/>
  <c r="AC2865" i="56"/>
  <c r="AD2865" i="56"/>
  <c r="AJ2865" i="56"/>
  <c r="AF2865" i="56"/>
  <c r="AI2865" i="56"/>
  <c r="AG2865" i="56"/>
  <c r="AH2865" i="56"/>
  <c r="AD2859" i="56"/>
  <c r="AG2859" i="56"/>
  <c r="AH2859" i="56"/>
  <c r="AK2859" i="56"/>
  <c r="AE2859" i="56"/>
  <c r="AJ2859" i="56"/>
  <c r="AI2859" i="56"/>
  <c r="AC2859" i="56"/>
  <c r="AF2859" i="56"/>
  <c r="AC579" i="56"/>
  <c r="AE579" i="56"/>
  <c r="AF579" i="56"/>
  <c r="AI579" i="56"/>
  <c r="AD579" i="56"/>
  <c r="AK579" i="56"/>
  <c r="AJ579" i="56"/>
  <c r="AH579" i="56"/>
  <c r="AD1032" i="56"/>
  <c r="AH1032" i="56"/>
  <c r="AF1032" i="56"/>
  <c r="AK1032" i="56"/>
  <c r="AG1032" i="56"/>
  <c r="AI1032" i="56"/>
  <c r="AC1032" i="56"/>
  <c r="AJ1032" i="56"/>
  <c r="AE1032" i="56"/>
  <c r="AD1496" i="56"/>
  <c r="AC1496" i="56"/>
  <c r="AE1496" i="56"/>
  <c r="AF1496" i="56"/>
  <c r="AG1496" i="56"/>
  <c r="AH1496" i="56"/>
  <c r="AI1496" i="56"/>
  <c r="AJ1496" i="56"/>
  <c r="AC576" i="56"/>
  <c r="AD576" i="56"/>
  <c r="AE576" i="56"/>
  <c r="AF576" i="56"/>
  <c r="AI576" i="56"/>
  <c r="AK576" i="56"/>
  <c r="AG576" i="56"/>
  <c r="AH576" i="56"/>
  <c r="AC318" i="56"/>
  <c r="AF318" i="56"/>
  <c r="AH318" i="56"/>
  <c r="AE318" i="56"/>
  <c r="AD318" i="56"/>
  <c r="AG318" i="56"/>
  <c r="AI318" i="56"/>
  <c r="AJ318" i="56"/>
  <c r="AC2854" i="56"/>
  <c r="AH2854" i="56"/>
  <c r="AD2854" i="56"/>
  <c r="AF2854" i="56"/>
  <c r="AJ2854" i="56"/>
  <c r="AG2854" i="56"/>
  <c r="AE2854" i="56"/>
  <c r="AI2854" i="56"/>
  <c r="AK2854" i="56"/>
  <c r="AE435" i="56"/>
  <c r="AD435" i="56"/>
  <c r="AH435" i="56"/>
  <c r="AK435" i="56"/>
  <c r="AC435" i="56"/>
  <c r="AI435" i="56"/>
  <c r="AJ435" i="56"/>
  <c r="AF435" i="56"/>
  <c r="AF2851" i="56"/>
  <c r="AJ2851" i="56"/>
  <c r="AE2851" i="56"/>
  <c r="AD2851" i="56"/>
  <c r="AK2851" i="56"/>
  <c r="AC2851" i="56"/>
  <c r="AG2851" i="56"/>
  <c r="AH2851" i="56"/>
  <c r="AI2851" i="56"/>
  <c r="AF564" i="56"/>
  <c r="AG564" i="56"/>
  <c r="AC564" i="56"/>
  <c r="AK564" i="56"/>
  <c r="AE564" i="56"/>
  <c r="AJ564" i="56"/>
  <c r="AH564" i="56"/>
  <c r="AI564" i="56"/>
  <c r="AD390" i="56"/>
  <c r="AC390" i="56"/>
  <c r="AE390" i="56"/>
  <c r="AL390" i="56" s="1"/>
  <c r="AF390" i="56"/>
  <c r="AI390" i="56"/>
  <c r="AK390" i="56"/>
  <c r="AJ390" i="56"/>
  <c r="AH390" i="56"/>
  <c r="AC1277" i="56"/>
  <c r="AD1277" i="56"/>
  <c r="AH1277" i="56"/>
  <c r="AG1277" i="56"/>
  <c r="AE1277" i="56"/>
  <c r="AK1277" i="56"/>
  <c r="AF1277" i="56"/>
  <c r="AI1277" i="56"/>
  <c r="AJ1277" i="56"/>
  <c r="AF2543" i="56"/>
  <c r="AC2543" i="56"/>
  <c r="AG2543" i="56"/>
  <c r="AJ2543" i="56"/>
  <c r="AD2543" i="56"/>
  <c r="AK2543" i="56"/>
  <c r="AI2543" i="56"/>
  <c r="AH2543" i="56"/>
  <c r="AE2543" i="56"/>
  <c r="AD498" i="56"/>
  <c r="AG498" i="56"/>
  <c r="AF498" i="56"/>
  <c r="AE498" i="56"/>
  <c r="AC498" i="56"/>
  <c r="AH498" i="56"/>
  <c r="AK498" i="56"/>
  <c r="AI498" i="56"/>
  <c r="AN498" i="56" s="1"/>
  <c r="AH2531" i="56"/>
  <c r="AK2531" i="56"/>
  <c r="AE2531" i="56"/>
  <c r="AL2531" i="56" s="1"/>
  <c r="AD2531" i="56"/>
  <c r="AJ2531" i="56"/>
  <c r="AI2531" i="56"/>
  <c r="AG2531" i="56"/>
  <c r="AC2531" i="56"/>
  <c r="AE315" i="56"/>
  <c r="AD315" i="56"/>
  <c r="AF315" i="56"/>
  <c r="AI315" i="56"/>
  <c r="AH315" i="56"/>
  <c r="AJ315" i="56"/>
  <c r="AC315" i="56"/>
  <c r="AG315" i="56"/>
  <c r="AK315" i="56"/>
  <c r="AC496" i="56"/>
  <c r="AJ496" i="56"/>
  <c r="AG496" i="56"/>
  <c r="AF496" i="56"/>
  <c r="AL496" i="56" s="1"/>
  <c r="AK496" i="56"/>
  <c r="AH496" i="56"/>
  <c r="AD496" i="56"/>
  <c r="AD2516" i="56"/>
  <c r="AF2516" i="56"/>
  <c r="AE2516" i="56"/>
  <c r="AH2516" i="56"/>
  <c r="AG2516" i="56"/>
  <c r="AI2516" i="56"/>
  <c r="AN2516" i="56" s="1"/>
  <c r="AC2516" i="56"/>
  <c r="AJ2516" i="56"/>
  <c r="AC1682" i="56"/>
  <c r="AD1682" i="56"/>
  <c r="AE1682" i="56"/>
  <c r="AI1682" i="56"/>
  <c r="AF1682" i="56"/>
  <c r="AK1682" i="56"/>
  <c r="AH1682" i="56"/>
  <c r="AG1682" i="56"/>
  <c r="AF615" i="56"/>
  <c r="AD615" i="56"/>
  <c r="AG615" i="56"/>
  <c r="AE615" i="56"/>
  <c r="AL615" i="56" s="1"/>
  <c r="AC615" i="56"/>
  <c r="AH615" i="56"/>
  <c r="AK615" i="56"/>
  <c r="AH2501" i="56"/>
  <c r="AD2501" i="56"/>
  <c r="AC2501" i="56"/>
  <c r="AG2501" i="56"/>
  <c r="AI2501" i="56"/>
  <c r="AJ2501" i="56"/>
  <c r="AE2501" i="56"/>
  <c r="AK2501" i="56"/>
  <c r="AF2501" i="56"/>
  <c r="AC806" i="56"/>
  <c r="AG806" i="56"/>
  <c r="AE806" i="56"/>
  <c r="AF806" i="56"/>
  <c r="AH806" i="56"/>
  <c r="AD806" i="56"/>
  <c r="AI806" i="56"/>
  <c r="AJ806" i="56"/>
  <c r="AK806" i="56"/>
  <c r="AC101" i="56"/>
  <c r="AG101" i="56"/>
  <c r="AE101" i="56"/>
  <c r="AI101" i="56"/>
  <c r="AJ101" i="56"/>
  <c r="AF101" i="56"/>
  <c r="AD101" i="56"/>
  <c r="AK101" i="56"/>
  <c r="AC2481" i="56"/>
  <c r="AG2481" i="56"/>
  <c r="AH2481" i="56"/>
  <c r="AI2481" i="56"/>
  <c r="AE2481" i="56"/>
  <c r="AJ2481" i="56"/>
  <c r="AF2481" i="56"/>
  <c r="AK2481" i="56"/>
  <c r="AG2467" i="56"/>
  <c r="AE2467" i="56"/>
  <c r="AF2467" i="56"/>
  <c r="AC2467" i="56"/>
  <c r="AH2467" i="56"/>
  <c r="AI2467" i="56"/>
  <c r="AJ2467" i="56"/>
  <c r="AD2467" i="56"/>
  <c r="AC2453" i="56"/>
  <c r="AJ2453" i="56"/>
  <c r="AE2453" i="56"/>
  <c r="AI2453" i="56"/>
  <c r="AF2453" i="56"/>
  <c r="AH2453" i="56"/>
  <c r="AK2453" i="56"/>
  <c r="AD2453" i="56"/>
  <c r="AF2439" i="56"/>
  <c r="AD2439" i="56"/>
  <c r="AH2439" i="56"/>
  <c r="AJ2439" i="56"/>
  <c r="AC2439" i="56"/>
  <c r="AG2439" i="56"/>
  <c r="AE2439" i="56"/>
  <c r="AI2439" i="56"/>
  <c r="AK2439" i="56"/>
  <c r="AC308" i="56"/>
  <c r="AE308" i="56"/>
  <c r="AD308" i="56"/>
  <c r="AG308" i="56"/>
  <c r="AH308" i="56"/>
  <c r="AF308" i="56"/>
  <c r="AK308" i="56"/>
  <c r="AI308" i="56"/>
  <c r="AN308" i="56" s="1"/>
  <c r="AE2431" i="56"/>
  <c r="AF2431" i="56"/>
  <c r="AD2431" i="56"/>
  <c r="AC2431" i="56"/>
  <c r="AG2431" i="56"/>
  <c r="AK2431" i="56"/>
  <c r="AI2431" i="56"/>
  <c r="AJ2431" i="56"/>
  <c r="AH2431" i="56"/>
  <c r="AE939" i="56"/>
  <c r="AC939" i="56"/>
  <c r="AG939" i="56"/>
  <c r="AH939" i="56"/>
  <c r="AI939" i="56"/>
  <c r="AD939" i="56"/>
  <c r="AF939" i="56"/>
  <c r="AK939" i="56"/>
  <c r="AE2420" i="56"/>
  <c r="AC2420" i="56"/>
  <c r="AD2420" i="56"/>
  <c r="AI2420" i="56"/>
  <c r="AJ2420" i="56"/>
  <c r="AH2420" i="56"/>
  <c r="AK2420" i="56"/>
  <c r="AG2420" i="56"/>
  <c r="AF2420" i="56"/>
  <c r="AD799" i="56"/>
  <c r="AF799" i="56"/>
  <c r="AH799" i="56"/>
  <c r="AE799" i="56"/>
  <c r="AJ799" i="56"/>
  <c r="AC799" i="56"/>
  <c r="AG799" i="56"/>
  <c r="AI799" i="56"/>
  <c r="AK799" i="56"/>
  <c r="AC551" i="56"/>
  <c r="AE551" i="56"/>
  <c r="AD551" i="56"/>
  <c r="AG551" i="56"/>
  <c r="AH551" i="56"/>
  <c r="AI551" i="56"/>
  <c r="AJ551" i="56"/>
  <c r="AF551" i="56"/>
  <c r="AJ2394" i="56"/>
  <c r="AI2394" i="56"/>
  <c r="AE2394" i="56"/>
  <c r="AH2394" i="56"/>
  <c r="AF2394" i="56"/>
  <c r="AG2394" i="56"/>
  <c r="AD2394" i="56"/>
  <c r="AK2394" i="56"/>
  <c r="AC2394" i="56"/>
  <c r="AH2380" i="56"/>
  <c r="AD2380" i="56"/>
  <c r="AC2380" i="56"/>
  <c r="AE2380" i="56"/>
  <c r="AL2380" i="56" s="1"/>
  <c r="AF2380" i="56"/>
  <c r="AJ2380" i="56"/>
  <c r="AK2380" i="56"/>
  <c r="AI2380" i="56"/>
  <c r="AG2380" i="56"/>
  <c r="AC2366" i="56"/>
  <c r="AG2366" i="56"/>
  <c r="AH2366" i="56"/>
  <c r="AE2366" i="56"/>
  <c r="AI2366" i="56"/>
  <c r="AK2366" i="56"/>
  <c r="AJ2366" i="56"/>
  <c r="AD2366" i="56"/>
  <c r="AC2352" i="56"/>
  <c r="AH2352" i="56"/>
  <c r="AI2352" i="56"/>
  <c r="AE2352" i="56"/>
  <c r="AG2352" i="56"/>
  <c r="AK2352" i="56"/>
  <c r="AJ2352" i="56"/>
  <c r="AD2352" i="56"/>
  <c r="AC380" i="56"/>
  <c r="AG380" i="56"/>
  <c r="AE380" i="56"/>
  <c r="AD380" i="56"/>
  <c r="AF380" i="56"/>
  <c r="AJ380" i="56"/>
  <c r="AH380" i="56"/>
  <c r="AI380" i="56"/>
  <c r="AK380" i="56"/>
  <c r="AE795" i="56"/>
  <c r="AD795" i="56"/>
  <c r="AF795" i="56"/>
  <c r="AJ795" i="56"/>
  <c r="AC795" i="56"/>
  <c r="AK795" i="56"/>
  <c r="AG795" i="56"/>
  <c r="AC2329" i="56"/>
  <c r="AE2329" i="56"/>
  <c r="AG2329" i="56"/>
  <c r="AH2329" i="56"/>
  <c r="AF2329" i="56"/>
  <c r="AI2329" i="56"/>
  <c r="AD2329" i="56"/>
  <c r="AC1240" i="56"/>
  <c r="AF1240" i="56"/>
  <c r="AJ1240" i="56"/>
  <c r="AE1240" i="56"/>
  <c r="AG1240" i="56"/>
  <c r="AI1240" i="56"/>
  <c r="AK1240" i="56"/>
  <c r="AH1240" i="56"/>
  <c r="AD1240" i="56"/>
  <c r="AC2320" i="56"/>
  <c r="AD2320" i="56"/>
  <c r="AH2320" i="56"/>
  <c r="AE2320" i="56"/>
  <c r="AJ2320" i="56"/>
  <c r="AG2320" i="56"/>
  <c r="AI2320" i="56"/>
  <c r="AF2320" i="56"/>
  <c r="AK2320" i="56"/>
  <c r="AH793" i="56"/>
  <c r="AC793" i="56"/>
  <c r="AE793" i="56"/>
  <c r="AK793" i="56"/>
  <c r="AJ793" i="56"/>
  <c r="AI793" i="56"/>
  <c r="AN793" i="56" s="1"/>
  <c r="AD793" i="56"/>
  <c r="AE2306" i="56"/>
  <c r="AD2306" i="56"/>
  <c r="AI2306" i="56"/>
  <c r="AF2306" i="56"/>
  <c r="AK2306" i="56"/>
  <c r="AC2306" i="56"/>
  <c r="AH2306" i="56"/>
  <c r="AG2306" i="56"/>
  <c r="AJ2306" i="56"/>
  <c r="AE2292" i="56"/>
  <c r="AD2292" i="56"/>
  <c r="AI2292" i="56"/>
  <c r="AH2292" i="56"/>
  <c r="AK2292" i="56"/>
  <c r="AC2292" i="56"/>
  <c r="AF2292" i="56"/>
  <c r="AG2292" i="56"/>
  <c r="AD2278" i="56"/>
  <c r="AC2278" i="56"/>
  <c r="AE2278" i="56"/>
  <c r="AF2278" i="56"/>
  <c r="AJ2278" i="56"/>
  <c r="AI2278" i="56"/>
  <c r="AG2278" i="56"/>
  <c r="AH2278" i="56"/>
  <c r="AC2264" i="56"/>
  <c r="AE2264" i="56"/>
  <c r="AF2264" i="56"/>
  <c r="AD2264" i="56"/>
  <c r="AK2264" i="56"/>
  <c r="AH2264" i="56"/>
  <c r="AG2264" i="56"/>
  <c r="AI2264" i="56"/>
  <c r="AN2264" i="56" s="1"/>
  <c r="AD2910" i="56"/>
  <c r="AC2910" i="56"/>
  <c r="AF2910" i="56"/>
  <c r="AE2910" i="56"/>
  <c r="AJ2910" i="56"/>
  <c r="AK2910" i="56"/>
  <c r="AH2910" i="56"/>
  <c r="AI2910" i="56"/>
  <c r="AG2910" i="56"/>
  <c r="AC88" i="56"/>
  <c r="AF88" i="56"/>
  <c r="AH88" i="56"/>
  <c r="AE88" i="56"/>
  <c r="AK88" i="56"/>
  <c r="AD88" i="56"/>
  <c r="AG88" i="56"/>
  <c r="AJ88" i="56"/>
  <c r="AD2242" i="56"/>
  <c r="AE2242" i="56"/>
  <c r="AI2242" i="56"/>
  <c r="AC2242" i="56"/>
  <c r="AF2242" i="56"/>
  <c r="AK2242" i="56"/>
  <c r="AH2242" i="56"/>
  <c r="AG2242" i="56"/>
  <c r="AJ2242" i="56"/>
  <c r="AC2832" i="56"/>
  <c r="AH2832" i="56"/>
  <c r="AD2832" i="56"/>
  <c r="AG2832" i="56"/>
  <c r="AI2832" i="56"/>
  <c r="AF2832" i="56"/>
  <c r="AJ2832" i="56"/>
  <c r="AE2832" i="56"/>
  <c r="AG935" i="56"/>
  <c r="AD935" i="56"/>
  <c r="AK935" i="56"/>
  <c r="AH935" i="56"/>
  <c r="AJ935" i="56"/>
  <c r="AE935" i="56"/>
  <c r="AI935" i="56"/>
  <c r="AC935" i="56"/>
  <c r="AD2230" i="56"/>
  <c r="AG2230" i="56"/>
  <c r="AE2230" i="56"/>
  <c r="AF2230" i="56"/>
  <c r="AJ2230" i="56"/>
  <c r="AC2230" i="56"/>
  <c r="AI2230" i="56"/>
  <c r="AK2230" i="56"/>
  <c r="AC2216" i="56"/>
  <c r="AD2216" i="56"/>
  <c r="AH2216" i="56"/>
  <c r="AF2216" i="56"/>
  <c r="AE2216" i="56"/>
  <c r="AG2216" i="56"/>
  <c r="AK2216" i="56"/>
  <c r="AI2216" i="56"/>
  <c r="AJ2216" i="56"/>
  <c r="AF166" i="56"/>
  <c r="AC166" i="56"/>
  <c r="AE166" i="56"/>
  <c r="AJ166" i="56"/>
  <c r="AH166" i="56"/>
  <c r="AI166" i="56"/>
  <c r="AG166" i="56"/>
  <c r="AD166" i="56"/>
  <c r="AC2201" i="56"/>
  <c r="AF2201" i="56"/>
  <c r="AD2201" i="56"/>
  <c r="AG2201" i="56"/>
  <c r="AE2201" i="56"/>
  <c r="AH2201" i="56"/>
  <c r="AI2201" i="56"/>
  <c r="AJ2201" i="56"/>
  <c r="AK2201" i="56"/>
  <c r="AF1482" i="56"/>
  <c r="AC1482" i="56"/>
  <c r="AH1482" i="56"/>
  <c r="AE1482" i="56"/>
  <c r="AL1482" i="56" s="1"/>
  <c r="AK1482" i="56"/>
  <c r="AD1482" i="56"/>
  <c r="AG1482" i="56"/>
  <c r="AI1482" i="56"/>
  <c r="AN1482" i="56" s="1"/>
  <c r="AD2190" i="56"/>
  <c r="AE2190" i="56"/>
  <c r="AI2190" i="56"/>
  <c r="AH2190" i="56"/>
  <c r="AK2190" i="56"/>
  <c r="AC2190" i="56"/>
  <c r="AG2190" i="56"/>
  <c r="AC2176" i="56"/>
  <c r="AD2176" i="56"/>
  <c r="AG2176" i="56"/>
  <c r="AK2176" i="56"/>
  <c r="AE2176" i="56"/>
  <c r="AJ2176" i="56"/>
  <c r="AF2176" i="56"/>
  <c r="AI2176" i="56"/>
  <c r="AH2176" i="56"/>
  <c r="AD2162" i="56"/>
  <c r="AC2162" i="56"/>
  <c r="AE2162" i="56"/>
  <c r="AG2162" i="56"/>
  <c r="AJ2162" i="56"/>
  <c r="AH2162" i="56"/>
  <c r="AI2162" i="56"/>
  <c r="AF2162" i="56"/>
  <c r="AK2162" i="56"/>
  <c r="AC2148" i="56"/>
  <c r="AD2148" i="56"/>
  <c r="AG2148" i="56"/>
  <c r="AK2148" i="56"/>
  <c r="AI2148" i="56"/>
  <c r="AF2148" i="56"/>
  <c r="AE2148" i="56"/>
  <c r="AJ2148" i="56"/>
  <c r="AH2148" i="56"/>
  <c r="AE377" i="56"/>
  <c r="AF377" i="56"/>
  <c r="AH377" i="56"/>
  <c r="AG377" i="56"/>
  <c r="AI377" i="56"/>
  <c r="AJ377" i="56"/>
  <c r="AC377" i="56"/>
  <c r="AK377" i="56"/>
  <c r="AH2133" i="56"/>
  <c r="AC2133" i="56"/>
  <c r="AF2133" i="56"/>
  <c r="AD2133" i="56"/>
  <c r="AG2133" i="56"/>
  <c r="AI2133" i="56"/>
  <c r="AE2133" i="56"/>
  <c r="AJ2133" i="56"/>
  <c r="AK2133" i="56"/>
  <c r="AC2126" i="56"/>
  <c r="AD2126" i="56"/>
  <c r="AI2126" i="56"/>
  <c r="AJ2126" i="56"/>
  <c r="AE2126" i="56"/>
  <c r="AK2126" i="56"/>
  <c r="AG2126" i="56"/>
  <c r="AF2126" i="56"/>
  <c r="AH2126" i="56"/>
  <c r="AF1202" i="56"/>
  <c r="AD1202" i="56"/>
  <c r="AC1202" i="56"/>
  <c r="AE1202" i="56"/>
  <c r="AJ1202" i="56"/>
  <c r="AI1202" i="56"/>
  <c r="AG1202" i="56"/>
  <c r="AH1202" i="56"/>
  <c r="AC538" i="56"/>
  <c r="AD538" i="56"/>
  <c r="AG538" i="56"/>
  <c r="AE538" i="56"/>
  <c r="AH538" i="56"/>
  <c r="AK538" i="56"/>
  <c r="AI538" i="56"/>
  <c r="AF538" i="56"/>
  <c r="AJ538" i="56"/>
  <c r="AC1197" i="56"/>
  <c r="AH1197" i="56"/>
  <c r="AD1197" i="56"/>
  <c r="AE1197" i="56"/>
  <c r="AI1197" i="56"/>
  <c r="AK1197" i="56"/>
  <c r="AG1197" i="56"/>
  <c r="AJ1197" i="56"/>
  <c r="AF1197" i="56"/>
  <c r="AD1183" i="56"/>
  <c r="AJ1183" i="56"/>
  <c r="AE1183" i="56"/>
  <c r="AH1183" i="56"/>
  <c r="AK1183" i="56"/>
  <c r="AC1183" i="56"/>
  <c r="AF1183" i="56"/>
  <c r="AI1183" i="56"/>
  <c r="AG1183" i="56"/>
  <c r="AF2111" i="56"/>
  <c r="AG2111" i="56"/>
  <c r="AJ2111" i="56"/>
  <c r="AK2111" i="56"/>
  <c r="AD2111" i="56"/>
  <c r="AI2111" i="56"/>
  <c r="AC2111" i="56"/>
  <c r="AE2111" i="56"/>
  <c r="AC920" i="56"/>
  <c r="AD920" i="56"/>
  <c r="AE920" i="56"/>
  <c r="AF920" i="56"/>
  <c r="AI920" i="56"/>
  <c r="AJ920" i="56"/>
  <c r="AG920" i="56"/>
  <c r="AK920" i="56"/>
  <c r="AE2092" i="56"/>
  <c r="AI2092" i="56"/>
  <c r="AK2092" i="56"/>
  <c r="AJ2092" i="56"/>
  <c r="AC2092" i="56"/>
  <c r="AG2092" i="56"/>
  <c r="AD2092" i="56"/>
  <c r="AH2092" i="56"/>
  <c r="AF2092" i="56"/>
  <c r="AC2078" i="56"/>
  <c r="AE2078" i="56"/>
  <c r="AD2078" i="56"/>
  <c r="AH2078" i="56"/>
  <c r="AI2078" i="56"/>
  <c r="AG2078" i="56"/>
  <c r="AF2078" i="56"/>
  <c r="AJ2078" i="56"/>
  <c r="AK2078" i="56"/>
  <c r="AC2064" i="56"/>
  <c r="AE2064" i="56"/>
  <c r="AD2064" i="56"/>
  <c r="AK2064" i="56"/>
  <c r="AI2064" i="56"/>
  <c r="AN2064" i="56" s="1"/>
  <c r="AG2064" i="56"/>
  <c r="AF2064" i="56"/>
  <c r="AH2064" i="56"/>
  <c r="AJ2064" i="56"/>
  <c r="AD2050" i="56"/>
  <c r="AE2050" i="56"/>
  <c r="AH2050" i="56"/>
  <c r="AJ2050" i="56"/>
  <c r="AI2050" i="56"/>
  <c r="AC2050" i="56"/>
  <c r="AK2050" i="56"/>
  <c r="AG2050" i="56"/>
  <c r="AF2050" i="56"/>
  <c r="AD2036" i="56"/>
  <c r="AF2036" i="56"/>
  <c r="AI2036" i="56"/>
  <c r="AC2036" i="56"/>
  <c r="AH2036" i="56"/>
  <c r="AE2036" i="56"/>
  <c r="AK2036" i="56"/>
  <c r="AJ2036" i="56"/>
  <c r="AG2036" i="56"/>
  <c r="AE2027" i="56"/>
  <c r="AH2027" i="56"/>
  <c r="AI2027" i="56"/>
  <c r="AN2027" i="56" s="1"/>
  <c r="AJ2027" i="56"/>
  <c r="AC2027" i="56"/>
  <c r="AD2027" i="56"/>
  <c r="AG2027" i="56"/>
  <c r="AF2027" i="56"/>
  <c r="AH1171" i="56"/>
  <c r="AC1171" i="56"/>
  <c r="AJ1171" i="56"/>
  <c r="AD1171" i="56"/>
  <c r="AF1171" i="56"/>
  <c r="AK1171" i="56"/>
  <c r="AI1171" i="56"/>
  <c r="AE1171" i="56"/>
  <c r="AH2017" i="56"/>
  <c r="AK2017" i="56"/>
  <c r="AC2017" i="56"/>
  <c r="AD2017" i="56"/>
  <c r="AF2017" i="56"/>
  <c r="AG2017" i="56"/>
  <c r="AI2017" i="56"/>
  <c r="AE2017" i="56"/>
  <c r="AJ2017" i="56"/>
  <c r="AE1167" i="56"/>
  <c r="AF1167" i="56"/>
  <c r="AC1167" i="56"/>
  <c r="AH1167" i="56"/>
  <c r="AK1167" i="56"/>
  <c r="AJ1167" i="56"/>
  <c r="AG1167" i="56"/>
  <c r="AD1167" i="56"/>
  <c r="AI1167" i="56"/>
  <c r="AC1998" i="56"/>
  <c r="AG1998" i="56"/>
  <c r="AK1998" i="56"/>
  <c r="AD1998" i="56"/>
  <c r="AF1998" i="56"/>
  <c r="AI1998" i="56"/>
  <c r="AE1998" i="56"/>
  <c r="AH1998" i="56"/>
  <c r="AJ1998" i="56"/>
  <c r="AC788" i="56"/>
  <c r="AD788" i="56"/>
  <c r="AF788" i="56"/>
  <c r="AK788" i="56"/>
  <c r="AG788" i="56"/>
  <c r="AJ788" i="56"/>
  <c r="AE788" i="56"/>
  <c r="AL788" i="56" s="1"/>
  <c r="AH788" i="56"/>
  <c r="AC774" i="56"/>
  <c r="AF774" i="56"/>
  <c r="AD774" i="56"/>
  <c r="AJ774" i="56"/>
  <c r="AG774" i="56"/>
  <c r="AE774" i="56"/>
  <c r="AI774" i="56"/>
  <c r="AK774" i="56"/>
  <c r="AH774" i="56"/>
  <c r="AF535" i="56"/>
  <c r="AJ535" i="56"/>
  <c r="AH535" i="56"/>
  <c r="AE535" i="56"/>
  <c r="AL535" i="56" s="1"/>
  <c r="AD535" i="56"/>
  <c r="AI535" i="56"/>
  <c r="AK535" i="56"/>
  <c r="AC535" i="56"/>
  <c r="AG535" i="56"/>
  <c r="AC73" i="56"/>
  <c r="AH73" i="56"/>
  <c r="AD73" i="56"/>
  <c r="AE73" i="56"/>
  <c r="AG73" i="56"/>
  <c r="AI73" i="56"/>
  <c r="AF73" i="56"/>
  <c r="AK73" i="56"/>
  <c r="AJ73" i="56"/>
  <c r="AE235" i="56"/>
  <c r="AF235" i="56"/>
  <c r="AC235" i="56"/>
  <c r="AJ235" i="56"/>
  <c r="AI235" i="56"/>
  <c r="AK235" i="56"/>
  <c r="AG235" i="56"/>
  <c r="AD235" i="56"/>
  <c r="AH235" i="56"/>
  <c r="AE1983" i="56"/>
  <c r="AC1983" i="56"/>
  <c r="AG1983" i="56"/>
  <c r="AI1983" i="56"/>
  <c r="AK1983" i="56"/>
  <c r="AD1983" i="56"/>
  <c r="AJ1983" i="56"/>
  <c r="AF1983" i="56"/>
  <c r="AH1983" i="56"/>
  <c r="AD1971" i="56"/>
  <c r="AG1971" i="56"/>
  <c r="AH1971" i="56"/>
  <c r="AF1971" i="56"/>
  <c r="AC1971" i="56"/>
  <c r="AE1971" i="56"/>
  <c r="AI1971" i="56"/>
  <c r="AK1971" i="56"/>
  <c r="AC1957" i="56"/>
  <c r="AF1957" i="56"/>
  <c r="AD1957" i="56"/>
  <c r="AH1957" i="56"/>
  <c r="AE1957" i="56"/>
  <c r="AJ1957" i="56"/>
  <c r="AK1957" i="56"/>
  <c r="AG1957" i="56"/>
  <c r="AD1943" i="56"/>
  <c r="AF1943" i="56"/>
  <c r="AJ1943" i="56"/>
  <c r="AG1943" i="56"/>
  <c r="AH1943" i="56"/>
  <c r="AK1943" i="56"/>
  <c r="AI1943" i="56"/>
  <c r="AC1943" i="56"/>
  <c r="AD1929" i="56"/>
  <c r="AC1929" i="56"/>
  <c r="AE1929" i="56"/>
  <c r="AI1929" i="56"/>
  <c r="AJ1929" i="56"/>
  <c r="AF1929" i="56"/>
  <c r="AK1929" i="56"/>
  <c r="AH1929" i="56"/>
  <c r="AG1929" i="56"/>
  <c r="AC1915" i="56"/>
  <c r="AH1915" i="56"/>
  <c r="AD1915" i="56"/>
  <c r="AE1915" i="56"/>
  <c r="AF1915" i="56"/>
  <c r="AI1915" i="56"/>
  <c r="AG1915" i="56"/>
  <c r="AK1915" i="56"/>
  <c r="AJ1915" i="56"/>
  <c r="AC1901" i="56"/>
  <c r="AH1901" i="56"/>
  <c r="AG1901" i="56"/>
  <c r="AJ1901" i="56"/>
  <c r="AE1901" i="56"/>
  <c r="AD1901" i="56"/>
  <c r="AI1901" i="56"/>
  <c r="AF1901" i="56"/>
  <c r="AK1901" i="56"/>
  <c r="AC1890" i="56"/>
  <c r="AK1890" i="56"/>
  <c r="AJ1890" i="56"/>
  <c r="AE1890" i="56"/>
  <c r="AF1890" i="56"/>
  <c r="AG1890" i="56"/>
  <c r="AH1890" i="56"/>
  <c r="AI1890" i="56"/>
  <c r="AD1890" i="56"/>
  <c r="AC1886" i="56"/>
  <c r="AE1886" i="56"/>
  <c r="AG1886" i="56"/>
  <c r="AD1886" i="56"/>
  <c r="AK1886" i="56"/>
  <c r="AJ1886" i="56"/>
  <c r="AF1886" i="56"/>
  <c r="AH1886" i="56"/>
  <c r="AI1886" i="56"/>
  <c r="AD1165" i="56"/>
  <c r="AF1165" i="56"/>
  <c r="AH1165" i="56"/>
  <c r="AK1165" i="56"/>
  <c r="AC1165" i="56"/>
  <c r="AG1165" i="56"/>
  <c r="AJ1165" i="56"/>
  <c r="AI1165" i="56"/>
  <c r="AE1165" i="56"/>
  <c r="AC1864" i="56"/>
  <c r="AF1864" i="56"/>
  <c r="AD1864" i="56"/>
  <c r="AI1864" i="56"/>
  <c r="AG1864" i="56"/>
  <c r="AE1864" i="56"/>
  <c r="AJ1864" i="56"/>
  <c r="AK1864" i="56"/>
  <c r="AH1864" i="56"/>
  <c r="AF1850" i="56"/>
  <c r="AC1850" i="56"/>
  <c r="AD1850" i="56"/>
  <c r="AJ1850" i="56"/>
  <c r="AI1850" i="56"/>
  <c r="AE1850" i="56"/>
  <c r="AK1850" i="56"/>
  <c r="AG1850" i="56"/>
  <c r="AC1836" i="56"/>
  <c r="AD1836" i="56"/>
  <c r="AE1836" i="56"/>
  <c r="AF1836" i="56"/>
  <c r="AG1836" i="56"/>
  <c r="AI1836" i="56"/>
  <c r="AK1836" i="56"/>
  <c r="AJ1836" i="56"/>
  <c r="AH1836" i="56"/>
  <c r="AC1824" i="56"/>
  <c r="AD1824" i="56"/>
  <c r="AF1824" i="56"/>
  <c r="AG1824" i="56"/>
  <c r="AE1824" i="56"/>
  <c r="AK1824" i="56"/>
  <c r="AJ1824" i="56"/>
  <c r="AH1824" i="56"/>
  <c r="AI1824" i="56"/>
  <c r="AE1816" i="56"/>
  <c r="AD1816" i="56"/>
  <c r="AC1816" i="56"/>
  <c r="AH1816" i="56"/>
  <c r="AI1816" i="56"/>
  <c r="AF1816" i="56"/>
  <c r="AJ1816" i="56"/>
  <c r="AG1816" i="56"/>
  <c r="AK1816" i="56"/>
  <c r="AC1805" i="56"/>
  <c r="AI1805" i="56"/>
  <c r="AJ1805" i="56"/>
  <c r="AF1805" i="56"/>
  <c r="AG1805" i="56"/>
  <c r="AK1805" i="56"/>
  <c r="AE1805" i="56"/>
  <c r="AD1805" i="56"/>
  <c r="AC1792" i="56"/>
  <c r="AE1792" i="56"/>
  <c r="AG1792" i="56"/>
  <c r="AF1792" i="56"/>
  <c r="AI1792" i="56"/>
  <c r="AJ1792" i="56"/>
  <c r="AH1792" i="56"/>
  <c r="AD1792" i="56"/>
  <c r="AD1787" i="56"/>
  <c r="AE1787" i="56"/>
  <c r="AC1787" i="56"/>
  <c r="AK1787" i="56"/>
  <c r="AH1787" i="56"/>
  <c r="AJ1787" i="56"/>
  <c r="AF1787" i="56"/>
  <c r="AG1787" i="56"/>
  <c r="AI1787" i="56"/>
  <c r="AC842" i="56"/>
  <c r="AD842" i="56"/>
  <c r="AF842" i="56"/>
  <c r="AK842" i="56"/>
  <c r="AG842" i="56"/>
  <c r="AH842" i="56"/>
  <c r="AE842" i="56"/>
  <c r="AI842" i="56"/>
  <c r="AJ842" i="56"/>
  <c r="AC1778" i="56"/>
  <c r="AH1778" i="56"/>
  <c r="AD1778" i="56"/>
  <c r="AF1778" i="56"/>
  <c r="AJ1778" i="56"/>
  <c r="AI1778" i="56"/>
  <c r="AK1778" i="56"/>
  <c r="AE1778" i="56"/>
  <c r="AL1778" i="56" s="1"/>
  <c r="AG1778" i="56"/>
  <c r="AE232" i="56"/>
  <c r="AD232" i="56"/>
  <c r="AI232" i="56"/>
  <c r="AK232" i="56"/>
  <c r="AH232" i="56"/>
  <c r="AG232" i="56"/>
  <c r="AJ232" i="56"/>
  <c r="AF232" i="56"/>
  <c r="AC1764" i="56"/>
  <c r="AF1764" i="56"/>
  <c r="AE1764" i="56"/>
  <c r="AL1764" i="56" s="1"/>
  <c r="AG1764" i="56"/>
  <c r="AH1764" i="56"/>
  <c r="AK1764" i="56"/>
  <c r="AD1764" i="56"/>
  <c r="AD755" i="56"/>
  <c r="AG755" i="56"/>
  <c r="AH755" i="56"/>
  <c r="AK755" i="56"/>
  <c r="AI755" i="56"/>
  <c r="AE755" i="56"/>
  <c r="AJ755" i="56"/>
  <c r="AC755" i="56"/>
  <c r="AF755" i="56"/>
  <c r="AD1478" i="56"/>
  <c r="AC1478" i="56"/>
  <c r="AE1478" i="56"/>
  <c r="AH1478" i="56"/>
  <c r="AG1478" i="56"/>
  <c r="AF1478" i="56"/>
  <c r="AK1478" i="56"/>
  <c r="AI1478" i="56"/>
  <c r="AC897" i="56"/>
  <c r="AE897" i="56"/>
  <c r="AG897" i="56"/>
  <c r="AF897" i="56"/>
  <c r="AI897" i="56"/>
  <c r="AD897" i="56"/>
  <c r="AJ897" i="56"/>
  <c r="AH897" i="56"/>
  <c r="AK897" i="56"/>
  <c r="AF1470" i="56"/>
  <c r="AC1470" i="56"/>
  <c r="AD1470" i="56"/>
  <c r="AJ1470" i="56"/>
  <c r="AE1470" i="56"/>
  <c r="AL1470" i="56" s="1"/>
  <c r="AK1470" i="56"/>
  <c r="AG1470" i="56"/>
  <c r="AI1470" i="56"/>
  <c r="AH1470" i="56"/>
  <c r="AF1457" i="56"/>
  <c r="AC1457" i="56"/>
  <c r="AG1457" i="56"/>
  <c r="AK1457" i="56"/>
  <c r="AE1457" i="56"/>
  <c r="AL1457" i="56" s="1"/>
  <c r="AH1457" i="56"/>
  <c r="AI1457" i="56"/>
  <c r="AJ1457" i="56"/>
  <c r="AD1457" i="56"/>
  <c r="AD57" i="56"/>
  <c r="AF57" i="56"/>
  <c r="AC57" i="56"/>
  <c r="AE57" i="56"/>
  <c r="AG57" i="56"/>
  <c r="AJ57" i="56"/>
  <c r="AH57" i="56"/>
  <c r="AK57" i="56"/>
  <c r="AN57" i="56" s="1"/>
  <c r="AC1659" i="56"/>
  <c r="AE1659" i="56"/>
  <c r="AL1659" i="56" s="1"/>
  <c r="AI1659" i="56"/>
  <c r="AF1659" i="56"/>
  <c r="AH1659" i="56"/>
  <c r="AG1659" i="56"/>
  <c r="AD1659" i="56"/>
  <c r="AJ1659" i="56"/>
  <c r="AK1659" i="56"/>
  <c r="AD2903" i="56"/>
  <c r="AC2903" i="56"/>
  <c r="AG2903" i="56"/>
  <c r="AF2903" i="56"/>
  <c r="AH2903" i="56"/>
  <c r="AJ2903" i="56"/>
  <c r="AK2903" i="56"/>
  <c r="AI2903" i="56"/>
  <c r="AE2903" i="56"/>
  <c r="AC1749" i="56"/>
  <c r="AD1749" i="56"/>
  <c r="AG1749" i="56"/>
  <c r="AF1749" i="56"/>
  <c r="AE1749" i="56"/>
  <c r="AK1749" i="56"/>
  <c r="AJ1749" i="56"/>
  <c r="AH1749" i="56"/>
  <c r="AI1749" i="56"/>
  <c r="AC1443" i="56"/>
  <c r="AE1443" i="56"/>
  <c r="AG1443" i="56"/>
  <c r="AD1443" i="56"/>
  <c r="AI1443" i="56"/>
  <c r="AF1443" i="56"/>
  <c r="AJ1443" i="56"/>
  <c r="AD890" i="56"/>
  <c r="AC890" i="56"/>
  <c r="AE890" i="56"/>
  <c r="AI890" i="56"/>
  <c r="AH890" i="56"/>
  <c r="AK890" i="56"/>
  <c r="AJ890" i="56"/>
  <c r="AF890" i="56"/>
  <c r="AG890" i="56"/>
  <c r="AH888" i="56"/>
  <c r="AC888" i="56"/>
  <c r="AD888" i="56"/>
  <c r="AG888" i="56"/>
  <c r="AF888" i="56"/>
  <c r="AJ888" i="56"/>
  <c r="AE888" i="56"/>
  <c r="AK888" i="56"/>
  <c r="AI888" i="56"/>
  <c r="AC1656" i="56"/>
  <c r="AD1656" i="56"/>
  <c r="AE1656" i="56"/>
  <c r="AI1656" i="56"/>
  <c r="AF1656" i="56"/>
  <c r="AK1656" i="56"/>
  <c r="AG1656" i="56"/>
  <c r="AH1656" i="56"/>
  <c r="AC1538" i="56"/>
  <c r="AD1538" i="56"/>
  <c r="AH1538" i="56"/>
  <c r="AF1538" i="56"/>
  <c r="AG1538" i="56"/>
  <c r="AJ1538" i="56"/>
  <c r="AE1538" i="56"/>
  <c r="AK1538" i="56"/>
  <c r="AI1538" i="56"/>
  <c r="AG1537" i="56"/>
  <c r="AC1537" i="56"/>
  <c r="AF1537" i="56"/>
  <c r="AK1537" i="56"/>
  <c r="AE1537" i="56"/>
  <c r="AD1537" i="56"/>
  <c r="AI1537" i="56"/>
  <c r="AJ1537" i="56"/>
  <c r="AH1537" i="56"/>
  <c r="AC1641" i="56"/>
  <c r="AD1641" i="56"/>
  <c r="AE1641" i="56"/>
  <c r="AH1641" i="56"/>
  <c r="AI1641" i="56"/>
  <c r="AF1641" i="56"/>
  <c r="AJ1641" i="56"/>
  <c r="AG1641" i="56"/>
  <c r="AK1641" i="56"/>
  <c r="AC517" i="56"/>
  <c r="AD517" i="56"/>
  <c r="AF517" i="56"/>
  <c r="AE517" i="56"/>
  <c r="AG517" i="56"/>
  <c r="AK517" i="56"/>
  <c r="AI517" i="56"/>
  <c r="AH517" i="56"/>
  <c r="AJ517" i="56"/>
  <c r="AF1002" i="56"/>
  <c r="AH1002" i="56"/>
  <c r="AC1002" i="56"/>
  <c r="AJ1002" i="56"/>
  <c r="AE1002" i="56"/>
  <c r="AK1002" i="56"/>
  <c r="AD1002" i="56"/>
  <c r="AG1002" i="56"/>
  <c r="AD886" i="56"/>
  <c r="AG886" i="56"/>
  <c r="AC886" i="56"/>
  <c r="AE886" i="56"/>
  <c r="AH886" i="56"/>
  <c r="AJ886" i="56"/>
  <c r="AI886" i="56"/>
  <c r="AF886" i="56"/>
  <c r="AK886" i="56"/>
  <c r="AD267" i="56"/>
  <c r="AC267" i="56"/>
  <c r="AG267" i="56"/>
  <c r="AI267" i="56"/>
  <c r="AN267" i="56" s="1"/>
  <c r="AE267" i="56"/>
  <c r="AF267" i="56"/>
  <c r="AH267" i="56"/>
  <c r="AJ267" i="56"/>
  <c r="AE1403" i="56"/>
  <c r="AL1403" i="56" s="1"/>
  <c r="AI1403" i="56"/>
  <c r="AF1403" i="56"/>
  <c r="AD1403" i="56"/>
  <c r="AH1403" i="56"/>
  <c r="AC1403" i="56"/>
  <c r="AG1403" i="56"/>
  <c r="AJ1403" i="56"/>
  <c r="AD1633" i="56"/>
  <c r="AE1633" i="56"/>
  <c r="AK1633" i="56"/>
  <c r="AF1633" i="56"/>
  <c r="AJ1633" i="56"/>
  <c r="AI1633" i="56"/>
  <c r="AC1633" i="56"/>
  <c r="AH1633" i="56"/>
  <c r="AG1633" i="56"/>
  <c r="AC998" i="56"/>
  <c r="AD998" i="56"/>
  <c r="AE998" i="56"/>
  <c r="AL998" i="56" s="1"/>
  <c r="AG998" i="56"/>
  <c r="AF998" i="56"/>
  <c r="AH998" i="56"/>
  <c r="AK998" i="56"/>
  <c r="AD992" i="56"/>
  <c r="AC992" i="56"/>
  <c r="AG992" i="56"/>
  <c r="AH992" i="56"/>
  <c r="AE992" i="56"/>
  <c r="AJ992" i="56"/>
  <c r="AK992" i="56"/>
  <c r="AI992" i="56"/>
  <c r="AF992" i="56"/>
  <c r="AC1388" i="56"/>
  <c r="AD1388" i="56"/>
  <c r="AH1388" i="56"/>
  <c r="AG1388" i="56"/>
  <c r="AF1388" i="56"/>
  <c r="AE1388" i="56"/>
  <c r="AK1388" i="56"/>
  <c r="AI1388" i="56"/>
  <c r="AJ1388" i="56"/>
  <c r="AC2891" i="56"/>
  <c r="AE2891" i="56"/>
  <c r="AH2891" i="56"/>
  <c r="AD2891" i="56"/>
  <c r="AG2891" i="56"/>
  <c r="AI2891" i="56"/>
  <c r="AK2891" i="56"/>
  <c r="AF2891" i="56"/>
  <c r="AC1367" i="56"/>
  <c r="AE1367" i="56"/>
  <c r="AF1367" i="56"/>
  <c r="AD1367" i="56"/>
  <c r="AG1367" i="56"/>
  <c r="AJ1367" i="56"/>
  <c r="AI1367" i="56"/>
  <c r="AH1367" i="56"/>
  <c r="AK1367" i="56"/>
  <c r="AD884" i="56"/>
  <c r="AC884" i="56"/>
  <c r="AI884" i="56"/>
  <c r="AJ884" i="56"/>
  <c r="AG884" i="56"/>
  <c r="AH884" i="56"/>
  <c r="AK884" i="56"/>
  <c r="AF884" i="56"/>
  <c r="AL884" i="56" s="1"/>
  <c r="AG2822" i="56"/>
  <c r="AD2822" i="56"/>
  <c r="AF2822" i="56"/>
  <c r="AK2822" i="56"/>
  <c r="AI2822" i="56"/>
  <c r="AE2822" i="56"/>
  <c r="AJ2822" i="56"/>
  <c r="AC2822" i="56"/>
  <c r="AH2822" i="56"/>
  <c r="AC1109" i="56"/>
  <c r="AD1109" i="56"/>
  <c r="AG1109" i="56"/>
  <c r="AE1109" i="56"/>
  <c r="AK1109" i="56"/>
  <c r="AF1109" i="56"/>
  <c r="AH1109" i="56"/>
  <c r="AJ1109" i="56"/>
  <c r="AI1109" i="56"/>
  <c r="AC2819" i="56"/>
  <c r="AD2819" i="56"/>
  <c r="AH2819" i="56"/>
  <c r="AF2819" i="56"/>
  <c r="AJ2819" i="56"/>
  <c r="AG2819" i="56"/>
  <c r="AI2819" i="56"/>
  <c r="AK2819" i="56"/>
  <c r="AE2819" i="56"/>
  <c r="AF1094" i="56"/>
  <c r="AE1094" i="56"/>
  <c r="AC1094" i="56"/>
  <c r="AD1094" i="56"/>
  <c r="AJ1094" i="56"/>
  <c r="AG1094" i="56"/>
  <c r="AH1094" i="56"/>
  <c r="AI1094" i="56"/>
  <c r="AK1094" i="56"/>
  <c r="AI263" i="56"/>
  <c r="AD263" i="56"/>
  <c r="AC263" i="56"/>
  <c r="AG263" i="56"/>
  <c r="AH263" i="56"/>
  <c r="AK263" i="56"/>
  <c r="AJ263" i="56"/>
  <c r="AE263" i="56"/>
  <c r="AF263" i="56"/>
  <c r="AC1090" i="56"/>
  <c r="AD1090" i="56"/>
  <c r="AE1090" i="56"/>
  <c r="AH1090" i="56"/>
  <c r="AF1090" i="56"/>
  <c r="AI1090" i="56"/>
  <c r="AN1090" i="56" s="1"/>
  <c r="AG1090" i="56"/>
  <c r="AJ1090" i="56"/>
  <c r="AK1090" i="56"/>
  <c r="AE2810" i="56"/>
  <c r="AD2810" i="56"/>
  <c r="AF2810" i="56"/>
  <c r="AG2810" i="56"/>
  <c r="AI2810" i="56"/>
  <c r="AK2810" i="56"/>
  <c r="AC2810" i="56"/>
  <c r="AJ2810" i="56"/>
  <c r="AH2810" i="56"/>
  <c r="AC2802" i="56"/>
  <c r="AD2802" i="56"/>
  <c r="AG2802" i="56"/>
  <c r="AE2802" i="56"/>
  <c r="AH2802" i="56"/>
  <c r="AI2802" i="56"/>
  <c r="AJ2802" i="56"/>
  <c r="AF2802" i="56"/>
  <c r="AK2802" i="56"/>
  <c r="AH2792" i="56"/>
  <c r="AD2792" i="56"/>
  <c r="AC2792" i="56"/>
  <c r="AE2792" i="56"/>
  <c r="AI2792" i="56"/>
  <c r="AF2792" i="56"/>
  <c r="AG2792" i="56"/>
  <c r="AJ2792" i="56"/>
  <c r="AE1071" i="56"/>
  <c r="AC1071" i="56"/>
  <c r="AF1071" i="56"/>
  <c r="AG1071" i="56"/>
  <c r="AJ1071" i="56"/>
  <c r="AD1071" i="56"/>
  <c r="AH1071" i="56"/>
  <c r="AK1071" i="56"/>
  <c r="AI1071" i="56"/>
  <c r="AC687" i="56"/>
  <c r="AD687" i="56"/>
  <c r="AI687" i="56"/>
  <c r="AG687" i="56"/>
  <c r="AE687" i="56"/>
  <c r="AL687" i="56" s="1"/>
  <c r="AK687" i="56"/>
  <c r="AH687" i="56"/>
  <c r="AC1350" i="56"/>
  <c r="AH1350" i="56"/>
  <c r="AD1350" i="56"/>
  <c r="AK1350" i="56"/>
  <c r="AJ1350" i="56"/>
  <c r="AF1350" i="56"/>
  <c r="AI1350" i="56"/>
  <c r="AE1350" i="56"/>
  <c r="AG1350" i="56"/>
  <c r="AD981" i="56"/>
  <c r="AF981" i="56"/>
  <c r="AG981" i="56"/>
  <c r="AH981" i="56"/>
  <c r="AC981" i="56"/>
  <c r="AJ981" i="56"/>
  <c r="AE981" i="56"/>
  <c r="AI981" i="56"/>
  <c r="AF685" i="56"/>
  <c r="AC685" i="56"/>
  <c r="AE685" i="56"/>
  <c r="AI685" i="56"/>
  <c r="AD685" i="56"/>
  <c r="AH685" i="56"/>
  <c r="AG685" i="56"/>
  <c r="AJ685" i="56"/>
  <c r="AK685" i="56"/>
  <c r="AC683" i="56"/>
  <c r="AG683" i="56"/>
  <c r="AK683" i="56"/>
  <c r="AD683" i="56"/>
  <c r="AF683" i="56"/>
  <c r="AH683" i="56"/>
  <c r="AE683" i="56"/>
  <c r="AJ683" i="56"/>
  <c r="AC1614" i="56"/>
  <c r="AE1614" i="56"/>
  <c r="AG1614" i="56"/>
  <c r="AH1614" i="56"/>
  <c r="AF1614" i="56"/>
  <c r="AK1614" i="56"/>
  <c r="AI1614" i="56"/>
  <c r="AJ1614" i="56"/>
  <c r="AD1614" i="56"/>
  <c r="AC1600" i="56"/>
  <c r="AE1600" i="56"/>
  <c r="AL1600" i="56" s="1"/>
  <c r="AG1600" i="56"/>
  <c r="AD1600" i="56"/>
  <c r="AJ1600" i="56"/>
  <c r="AH1600" i="56"/>
  <c r="AI1600" i="56"/>
  <c r="AF1600" i="56"/>
  <c r="AC1586" i="56"/>
  <c r="AF1586" i="56"/>
  <c r="AD1586" i="56"/>
  <c r="AE1586" i="56"/>
  <c r="AJ1586" i="56"/>
  <c r="AH1586" i="56"/>
  <c r="AK1586" i="56"/>
  <c r="AC1572" i="56"/>
  <c r="AD1572" i="56"/>
  <c r="AF1572" i="56"/>
  <c r="AJ1572" i="56"/>
  <c r="AE1572" i="56"/>
  <c r="AG1572" i="56"/>
  <c r="AH1572" i="56"/>
  <c r="AI1572" i="56"/>
  <c r="AD740" i="56"/>
  <c r="AE740" i="56"/>
  <c r="AL740" i="56" s="1"/>
  <c r="AF740" i="56"/>
  <c r="AK740" i="56"/>
  <c r="AH740" i="56"/>
  <c r="AI740" i="56"/>
  <c r="AJ740" i="56"/>
  <c r="AG740" i="56"/>
  <c r="AC740" i="56"/>
  <c r="AD726" i="56"/>
  <c r="AE726" i="56"/>
  <c r="AC726" i="56"/>
  <c r="AF726" i="56"/>
  <c r="AG726" i="56"/>
  <c r="AJ726" i="56"/>
  <c r="AH726" i="56"/>
  <c r="AI726" i="56"/>
  <c r="AC416" i="56"/>
  <c r="AG416" i="56"/>
  <c r="AH416" i="56"/>
  <c r="AE416" i="56"/>
  <c r="AK416" i="56"/>
  <c r="AD416" i="56"/>
  <c r="AF416" i="56"/>
  <c r="AI416" i="56"/>
  <c r="AJ416" i="56"/>
  <c r="AE1516" i="56"/>
  <c r="AH1516" i="56"/>
  <c r="AI1516" i="56"/>
  <c r="AK1516" i="56"/>
  <c r="AD1516" i="56"/>
  <c r="AG1516" i="56"/>
  <c r="AF1516" i="56"/>
  <c r="AC1516" i="56"/>
  <c r="AJ1516" i="56"/>
  <c r="AC671" i="56"/>
  <c r="AE671" i="56"/>
  <c r="AF671" i="56"/>
  <c r="AJ671" i="56"/>
  <c r="AG671" i="56"/>
  <c r="AI671" i="56"/>
  <c r="AK671" i="56"/>
  <c r="AD671" i="56"/>
  <c r="AH671" i="56"/>
  <c r="AC664" i="56"/>
  <c r="AD664" i="56"/>
  <c r="AF664" i="56"/>
  <c r="AG664" i="56"/>
  <c r="AI664" i="56"/>
  <c r="AK664" i="56"/>
  <c r="AH664" i="56"/>
  <c r="AE664" i="56"/>
  <c r="AH651" i="56"/>
  <c r="AE651" i="56"/>
  <c r="AF651" i="56"/>
  <c r="AI651" i="56"/>
  <c r="AC651" i="56"/>
  <c r="AJ651" i="56"/>
  <c r="AD651" i="56"/>
  <c r="AG651" i="56"/>
  <c r="AK651" i="56"/>
  <c r="AF510" i="56"/>
  <c r="AC510" i="56"/>
  <c r="AD510" i="56"/>
  <c r="AI510" i="56"/>
  <c r="AK510" i="56"/>
  <c r="AH510" i="56"/>
  <c r="AG510" i="56"/>
  <c r="AE510" i="56"/>
  <c r="AJ510" i="56"/>
  <c r="AC1514" i="56"/>
  <c r="AH1514" i="56"/>
  <c r="AK1514" i="56"/>
  <c r="AF1514" i="56"/>
  <c r="AG1514" i="56"/>
  <c r="AE1514" i="56"/>
  <c r="AJ1514" i="56"/>
  <c r="AD1514" i="56"/>
  <c r="AI1514" i="56"/>
  <c r="AD15" i="56"/>
  <c r="AG15" i="56"/>
  <c r="AC15" i="56"/>
  <c r="AK15" i="56"/>
  <c r="AH15" i="56"/>
  <c r="AI15" i="56"/>
  <c r="AJ15" i="56"/>
  <c r="AF15" i="56"/>
  <c r="AE15" i="56"/>
  <c r="AG716" i="56"/>
  <c r="AC716" i="56"/>
  <c r="AD716" i="56"/>
  <c r="AE716" i="56"/>
  <c r="AH716" i="56"/>
  <c r="AF716" i="56"/>
  <c r="AJ716" i="56"/>
  <c r="AK716" i="56"/>
  <c r="AI716" i="56"/>
  <c r="AC341" i="56"/>
  <c r="AE341" i="56"/>
  <c r="AF341" i="56"/>
  <c r="AD341" i="56"/>
  <c r="AG341" i="56"/>
  <c r="AH341" i="56"/>
  <c r="AJ341" i="56"/>
  <c r="AI341" i="56"/>
  <c r="AF1507" i="56"/>
  <c r="AC1507" i="56"/>
  <c r="AH1507" i="56"/>
  <c r="AE1507" i="56"/>
  <c r="AJ1507" i="56"/>
  <c r="AI1507" i="56"/>
  <c r="AD1507" i="56"/>
  <c r="AK1507" i="56"/>
  <c r="AG1507" i="56"/>
  <c r="AC452" i="56"/>
  <c r="AF452" i="56"/>
  <c r="AG452" i="56"/>
  <c r="AD452" i="56"/>
  <c r="AE452" i="56"/>
  <c r="AI452" i="56"/>
  <c r="AK452" i="56"/>
  <c r="AJ452" i="56"/>
  <c r="AH452" i="56"/>
  <c r="AC279" i="56"/>
  <c r="AD279" i="56"/>
  <c r="AH279" i="56"/>
  <c r="AE279" i="56"/>
  <c r="AL279" i="56" s="1"/>
  <c r="AG279" i="56"/>
  <c r="AF279" i="56"/>
  <c r="AI279" i="56"/>
  <c r="AJ279" i="56"/>
  <c r="AK279" i="56"/>
  <c r="AE1708" i="56"/>
  <c r="AG1708" i="56"/>
  <c r="AF1708" i="56"/>
  <c r="AI1708" i="56"/>
  <c r="AH1708" i="56"/>
  <c r="AJ1708" i="56"/>
  <c r="AK1708" i="56"/>
  <c r="AD1708" i="56"/>
  <c r="AC407" i="56"/>
  <c r="AD407" i="56"/>
  <c r="AE407" i="56"/>
  <c r="AG407" i="56"/>
  <c r="AF407" i="56"/>
  <c r="AJ407" i="56"/>
  <c r="AK407" i="56"/>
  <c r="AI407" i="56"/>
  <c r="AH407" i="56"/>
  <c r="AC403" i="56"/>
  <c r="AD403" i="56"/>
  <c r="AG403" i="56"/>
  <c r="AH403" i="56"/>
  <c r="AF403" i="56"/>
  <c r="AI403" i="56"/>
  <c r="AK403" i="56"/>
  <c r="AJ403" i="56"/>
  <c r="AE403" i="56"/>
  <c r="AK399" i="56"/>
  <c r="AD399" i="56"/>
  <c r="AJ399" i="56"/>
  <c r="AE399" i="56"/>
  <c r="AF399" i="56"/>
  <c r="AG399" i="56"/>
  <c r="AH399" i="56"/>
  <c r="AI399" i="56"/>
  <c r="AK181" i="56"/>
  <c r="AK2516" i="56"/>
  <c r="AK2454" i="56"/>
  <c r="AK1223" i="56"/>
  <c r="AK1202" i="56"/>
  <c r="AK981" i="56"/>
  <c r="AN2618" i="56"/>
  <c r="AM2618" i="56"/>
  <c r="AR2618" i="56"/>
  <c r="AU2618" i="56" s="1"/>
  <c r="AN171" i="56"/>
  <c r="AP171" i="56"/>
  <c r="AJ2179" i="56"/>
  <c r="AJ664" i="56"/>
  <c r="AJ648" i="56"/>
  <c r="AI595" i="56"/>
  <c r="AN866" i="56"/>
  <c r="AI2421" i="56"/>
  <c r="AI2307" i="56"/>
  <c r="AM1173" i="56"/>
  <c r="AN1173" i="56"/>
  <c r="AP1173" i="56"/>
  <c r="AQ1173" i="56" s="1"/>
  <c r="AR1173" i="56"/>
  <c r="AU1173" i="56" s="1"/>
  <c r="AN520" i="56"/>
  <c r="AI1129" i="56"/>
  <c r="AI2829" i="56"/>
  <c r="AM2433" i="56"/>
  <c r="AR2433" i="56"/>
  <c r="AU2433" i="56" s="1"/>
  <c r="AH2381" i="56"/>
  <c r="AH796" i="56"/>
  <c r="AH2230" i="56"/>
  <c r="AG2315" i="56"/>
  <c r="AM549" i="56"/>
  <c r="AR549" i="56"/>
  <c r="AU549" i="56" s="1"/>
  <c r="AO2443" i="56"/>
  <c r="AP2443" i="56"/>
  <c r="AL2443" i="56"/>
  <c r="AF1867" i="56"/>
  <c r="AP2497" i="56"/>
  <c r="AO2497" i="56"/>
  <c r="AL2497" i="56"/>
  <c r="AE1615" i="56"/>
  <c r="AO198" i="56"/>
  <c r="AQ198" i="56" s="1"/>
  <c r="AP198" i="56"/>
  <c r="AO1436" i="56"/>
  <c r="AP1436" i="56"/>
  <c r="AO520" i="56"/>
  <c r="AO1759" i="56"/>
  <c r="AO25" i="56"/>
  <c r="AQ25" i="56" s="1"/>
  <c r="AM25" i="56"/>
  <c r="AK845" i="56"/>
  <c r="AN1319" i="56"/>
  <c r="AR1319" i="56"/>
  <c r="AU1319" i="56" s="1"/>
  <c r="AJ710" i="56"/>
  <c r="AM185" i="56"/>
  <c r="AN185" i="56"/>
  <c r="AR185" i="56"/>
  <c r="AU185" i="56" s="1"/>
  <c r="AJ615" i="56"/>
  <c r="AJ1656" i="56"/>
  <c r="AR2641" i="56"/>
  <c r="AU2641" i="56" s="1"/>
  <c r="AN2641" i="56"/>
  <c r="AI565" i="56"/>
  <c r="AI2267" i="56"/>
  <c r="AN2046" i="56"/>
  <c r="AM2046" i="56"/>
  <c r="AR2046" i="56"/>
  <c r="AU2046" i="56" s="1"/>
  <c r="AN1894" i="56"/>
  <c r="AM1894" i="56"/>
  <c r="AO1894" i="56"/>
  <c r="AP1894" i="56"/>
  <c r="AI1750" i="56"/>
  <c r="AN1065" i="56"/>
  <c r="AM1065" i="56"/>
  <c r="AR1065" i="56"/>
  <c r="AU1065" i="56" s="1"/>
  <c r="AN1042" i="56"/>
  <c r="AO1042" i="56"/>
  <c r="AN504" i="56"/>
  <c r="AH795" i="56"/>
  <c r="AH58" i="56"/>
  <c r="AR676" i="56"/>
  <c r="AU676" i="56" s="1"/>
  <c r="AM676" i="56"/>
  <c r="AM878" i="56"/>
  <c r="AR878" i="56"/>
  <c r="AU878" i="56" s="1"/>
  <c r="AP878" i="56"/>
  <c r="AM1245" i="56"/>
  <c r="AR1245" i="56"/>
  <c r="AU1245" i="56" s="1"/>
  <c r="AO1245" i="56"/>
  <c r="AG710" i="56"/>
  <c r="AG793" i="56"/>
  <c r="AR1576" i="56"/>
  <c r="AU1576" i="56" s="1"/>
  <c r="AP1576" i="56"/>
  <c r="AM1576" i="56"/>
  <c r="AO1576" i="56"/>
  <c r="AO20" i="56"/>
  <c r="AG652" i="56"/>
  <c r="AD564" i="56"/>
  <c r="AD1025" i="56"/>
  <c r="AO1281" i="56"/>
  <c r="AP1281" i="56"/>
  <c r="AC1708" i="56"/>
  <c r="AR383" i="56"/>
  <c r="AU383" i="56" s="1"/>
  <c r="AO911" i="56"/>
  <c r="AP2403" i="56"/>
  <c r="AO2678" i="56"/>
  <c r="AQ2678" i="56" s="1"/>
  <c r="AQ85" i="56"/>
  <c r="AQ1604" i="56"/>
  <c r="AN2558" i="56"/>
  <c r="AN93" i="56"/>
  <c r="AM216" i="56"/>
  <c r="AK2622" i="56"/>
  <c r="AK1496" i="56"/>
  <c r="AK1403" i="56"/>
  <c r="AM994" i="56"/>
  <c r="AN994" i="56"/>
  <c r="AK341" i="56"/>
  <c r="AR5" i="56"/>
  <c r="AU5" i="56" s="1"/>
  <c r="AM5" i="56"/>
  <c r="AP5" i="56"/>
  <c r="AN2843" i="56"/>
  <c r="AP2843" i="56"/>
  <c r="AJ89" i="56"/>
  <c r="AJ1478" i="56"/>
  <c r="AI1316" i="56"/>
  <c r="AI1306" i="56"/>
  <c r="AN132" i="56"/>
  <c r="AP132" i="56"/>
  <c r="AM1685" i="56"/>
  <c r="AN1685" i="56"/>
  <c r="AR1685" i="56"/>
  <c r="AU1685" i="56" s="1"/>
  <c r="AI2482" i="56"/>
  <c r="AN2188" i="56"/>
  <c r="AO68" i="56"/>
  <c r="AR68" i="56"/>
  <c r="AU68" i="56" s="1"/>
  <c r="AM68" i="56"/>
  <c r="AI1891" i="56"/>
  <c r="AI1839" i="56"/>
  <c r="AO907" i="56"/>
  <c r="AP907" i="56"/>
  <c r="AN907" i="56"/>
  <c r="AR907" i="56"/>
  <c r="AU907" i="56" s="1"/>
  <c r="AH949" i="56"/>
  <c r="AH2582" i="56"/>
  <c r="AH101" i="56"/>
  <c r="AM2841" i="56"/>
  <c r="AR2841" i="56"/>
  <c r="AU2841" i="56" s="1"/>
  <c r="AR2738" i="56"/>
  <c r="AU2738" i="56" s="1"/>
  <c r="AP2738" i="56"/>
  <c r="AQ2738" i="56" s="1"/>
  <c r="AM2738" i="56"/>
  <c r="AG579" i="56"/>
  <c r="AG408" i="56"/>
  <c r="AP1553" i="56"/>
  <c r="AL2082" i="56"/>
  <c r="AO2082" i="56"/>
  <c r="AQ2082" i="56" s="1"/>
  <c r="AL900" i="56"/>
  <c r="AO900" i="56"/>
  <c r="AP900" i="56"/>
  <c r="AO2841" i="56"/>
  <c r="AC232" i="56"/>
  <c r="AP693" i="56"/>
  <c r="AO693" i="56"/>
  <c r="AC209" i="56"/>
  <c r="AR612" i="56"/>
  <c r="AU612" i="56" s="1"/>
  <c r="AO145" i="56"/>
  <c r="AO132" i="56"/>
  <c r="AN2287" i="56"/>
  <c r="AK2095" i="56"/>
  <c r="AK2792" i="56"/>
  <c r="AN1508" i="56"/>
  <c r="AR969" i="56"/>
  <c r="AU969" i="56" s="1"/>
  <c r="AP969" i="56"/>
  <c r="AJ475" i="56"/>
  <c r="AN1688" i="56"/>
  <c r="AM1688" i="56"/>
  <c r="AP1688" i="56"/>
  <c r="AR1688" i="56"/>
  <c r="AU1688" i="56" s="1"/>
  <c r="AJ796" i="56"/>
  <c r="AJ1370" i="56"/>
  <c r="AR2799" i="56"/>
  <c r="AU2799" i="56" s="1"/>
  <c r="AM2799" i="56"/>
  <c r="AN2799" i="56"/>
  <c r="AN21" i="56"/>
  <c r="AM21" i="56"/>
  <c r="AO21" i="56"/>
  <c r="AR21" i="56"/>
  <c r="AU21" i="56" s="1"/>
  <c r="AI2677" i="56"/>
  <c r="AI1305" i="56"/>
  <c r="AN2255" i="56"/>
  <c r="AI1957" i="56"/>
  <c r="AI2894" i="56"/>
  <c r="AN2808" i="56"/>
  <c r="AR2808" i="56"/>
  <c r="AU2808" i="56" s="1"/>
  <c r="AN2785" i="56"/>
  <c r="AI280" i="56"/>
  <c r="AH1305" i="56"/>
  <c r="AM568" i="56"/>
  <c r="AO568" i="56"/>
  <c r="AH2793" i="56"/>
  <c r="AO2591" i="56"/>
  <c r="AM2591" i="56"/>
  <c r="AP2591" i="56"/>
  <c r="AG2243" i="56"/>
  <c r="AG1171" i="56"/>
  <c r="AF2366" i="56"/>
  <c r="AF793" i="56"/>
  <c r="AF1891" i="56"/>
  <c r="AE827" i="56"/>
  <c r="AE2517" i="56"/>
  <c r="AE1943" i="56"/>
  <c r="AP1774" i="56"/>
  <c r="AL1774" i="56"/>
  <c r="AO1774" i="56"/>
  <c r="AP143" i="56"/>
  <c r="AO143" i="56"/>
  <c r="AD4" i="56"/>
  <c r="AC4" i="56"/>
  <c r="AF4" i="56"/>
  <c r="AK4" i="56"/>
  <c r="AE4" i="56"/>
  <c r="AG4" i="56"/>
  <c r="AJ4" i="56"/>
  <c r="AH4" i="56"/>
  <c r="AI4" i="56"/>
  <c r="AC335" i="56"/>
  <c r="AD335" i="56"/>
  <c r="AG335" i="56"/>
  <c r="AF335" i="56"/>
  <c r="AJ335" i="56"/>
  <c r="AH335" i="56"/>
  <c r="AK335" i="56"/>
  <c r="AI335" i="56"/>
  <c r="AE335" i="56"/>
  <c r="AM2606" i="56"/>
  <c r="AM778" i="56"/>
  <c r="AK2467" i="56"/>
  <c r="AM2205" i="56"/>
  <c r="AR2205" i="56"/>
  <c r="AU2205" i="56" s="1"/>
  <c r="AN2144" i="56"/>
  <c r="AO2144" i="56"/>
  <c r="AR2144" i="56"/>
  <c r="AU2144" i="56" s="1"/>
  <c r="AK1544" i="56"/>
  <c r="AK1817" i="56"/>
  <c r="AK1726" i="56"/>
  <c r="AK1351" i="56"/>
  <c r="AO569" i="56"/>
  <c r="AM569" i="56"/>
  <c r="AN569" i="56"/>
  <c r="AP569" i="56"/>
  <c r="AR569" i="56"/>
  <c r="AU569" i="56" s="1"/>
  <c r="AJ2243" i="56"/>
  <c r="AJ2190" i="56"/>
  <c r="AJ2134" i="56"/>
  <c r="AJ1817" i="56"/>
  <c r="AJ345" i="56"/>
  <c r="AJ652" i="56"/>
  <c r="AI141" i="56"/>
  <c r="AN621" i="56"/>
  <c r="AI496" i="56"/>
  <c r="AI2381" i="56"/>
  <c r="AI1002" i="56"/>
  <c r="AI33" i="56"/>
  <c r="AN355" i="56"/>
  <c r="AO355" i="56"/>
  <c r="AR355" i="56"/>
  <c r="AU355" i="56" s="1"/>
  <c r="AI683" i="56"/>
  <c r="AI1701" i="56"/>
  <c r="AH2569" i="56"/>
  <c r="AR2435" i="56"/>
  <c r="AU2435" i="56" s="1"/>
  <c r="AM2435" i="56"/>
  <c r="AP2435" i="56"/>
  <c r="AR1361" i="56"/>
  <c r="AU1361" i="56" s="1"/>
  <c r="AM1361" i="56"/>
  <c r="AG1984" i="56"/>
  <c r="AM1532" i="56"/>
  <c r="AR1532" i="56"/>
  <c r="AU1532" i="56" s="1"/>
  <c r="AP2433" i="56"/>
  <c r="AL2302" i="56"/>
  <c r="AO2302" i="56"/>
  <c r="AQ2302" i="56" s="1"/>
  <c r="AF935" i="56"/>
  <c r="AF463" i="56"/>
  <c r="AL620" i="56"/>
  <c r="AO620" i="56"/>
  <c r="AD1306" i="56"/>
  <c r="AR1447" i="56"/>
  <c r="AU1447" i="56" s="1"/>
  <c r="AM1447" i="56"/>
  <c r="AP1447" i="56"/>
  <c r="AN1447" i="56"/>
  <c r="AM401" i="56"/>
  <c r="AR401" i="56"/>
  <c r="AU401" i="56" s="1"/>
  <c r="AN401" i="56"/>
  <c r="AE2773" i="56"/>
  <c r="AC2773" i="56"/>
  <c r="AF2773" i="56"/>
  <c r="AK2773" i="56"/>
  <c r="AD2773" i="56"/>
  <c r="AI2773" i="56"/>
  <c r="AJ2773" i="56"/>
  <c r="AH2773" i="56"/>
  <c r="AG2773" i="56"/>
  <c r="AC2754" i="56"/>
  <c r="AK2754" i="56"/>
  <c r="AI2754" i="56"/>
  <c r="AH2754" i="56"/>
  <c r="AD2754" i="56"/>
  <c r="AF2754" i="56"/>
  <c r="AE2754" i="56"/>
  <c r="AG2754" i="56"/>
  <c r="AJ2754" i="56"/>
  <c r="AC2747" i="56"/>
  <c r="AD2747" i="56"/>
  <c r="AI2747" i="56"/>
  <c r="AK2747" i="56"/>
  <c r="AF2747" i="56"/>
  <c r="AG2747" i="56"/>
  <c r="AE2747" i="56"/>
  <c r="AH2747" i="56"/>
  <c r="AJ2747" i="56"/>
  <c r="AD590" i="56"/>
  <c r="AF590" i="56"/>
  <c r="AK590" i="56"/>
  <c r="AE590" i="56"/>
  <c r="AH590" i="56"/>
  <c r="AC590" i="56"/>
  <c r="AI590" i="56"/>
  <c r="AG590" i="56"/>
  <c r="AC2736" i="56"/>
  <c r="AE2736" i="56"/>
  <c r="AF2736" i="56"/>
  <c r="AD2736" i="56"/>
  <c r="AK2736" i="56"/>
  <c r="AG2736" i="56"/>
  <c r="AJ2736" i="56"/>
  <c r="AH2736" i="56"/>
  <c r="AI2736" i="56"/>
  <c r="AG965" i="56"/>
  <c r="AK965" i="56"/>
  <c r="AE965" i="56"/>
  <c r="AC965" i="56"/>
  <c r="AF965" i="56"/>
  <c r="AD965" i="56"/>
  <c r="AJ965" i="56"/>
  <c r="AI965" i="56"/>
  <c r="AH965" i="56"/>
  <c r="AG2717" i="56"/>
  <c r="AC2717" i="56"/>
  <c r="AK2717" i="56"/>
  <c r="AE2717" i="56"/>
  <c r="AJ2717" i="56"/>
  <c r="AH2717" i="56"/>
  <c r="AD2717" i="56"/>
  <c r="AF2717" i="56"/>
  <c r="AI2717" i="56"/>
  <c r="AC2691" i="56"/>
  <c r="AF2691" i="56"/>
  <c r="AD2691" i="56"/>
  <c r="AJ2691" i="56"/>
  <c r="AK2691" i="56"/>
  <c r="AE2691" i="56"/>
  <c r="AI2691" i="56"/>
  <c r="AG2691" i="56"/>
  <c r="AH2691" i="56"/>
  <c r="AC2663" i="56"/>
  <c r="AK2663" i="56"/>
  <c r="AH2663" i="56"/>
  <c r="AE2663" i="56"/>
  <c r="AI2663" i="56"/>
  <c r="AG2663" i="56"/>
  <c r="AJ2663" i="56"/>
  <c r="AF2663" i="56"/>
  <c r="AD2663" i="56"/>
  <c r="AD1035" i="56"/>
  <c r="AC1035" i="56"/>
  <c r="AE1035" i="56"/>
  <c r="AF1035" i="56"/>
  <c r="AK1035" i="56"/>
  <c r="AI1035" i="56"/>
  <c r="AG1035" i="56"/>
  <c r="AH1035" i="56"/>
  <c r="AD951" i="56"/>
  <c r="AH951" i="56"/>
  <c r="AK951" i="56"/>
  <c r="AC951" i="56"/>
  <c r="AE951" i="56"/>
  <c r="AF951" i="56"/>
  <c r="AG951" i="56"/>
  <c r="AJ951" i="56"/>
  <c r="AI951" i="56"/>
  <c r="AH2625" i="56"/>
  <c r="AD2625" i="56"/>
  <c r="AC2625" i="56"/>
  <c r="AJ2625" i="56"/>
  <c r="AK2625" i="56"/>
  <c r="AG2625" i="56"/>
  <c r="AI2625" i="56"/>
  <c r="AF2625" i="56"/>
  <c r="AL2625" i="56" s="1"/>
  <c r="AC2599" i="56"/>
  <c r="AG2599" i="56"/>
  <c r="AE2599" i="56"/>
  <c r="AL2599" i="56" s="1"/>
  <c r="AK2599" i="56"/>
  <c r="AD2599" i="56"/>
  <c r="AH2599" i="56"/>
  <c r="AF2599" i="56"/>
  <c r="AJ2599" i="56"/>
  <c r="AE2571" i="56"/>
  <c r="AG2571" i="56"/>
  <c r="AK2571" i="56"/>
  <c r="AC2571" i="56"/>
  <c r="AH2571" i="56"/>
  <c r="AI2571" i="56"/>
  <c r="AF2571" i="56"/>
  <c r="AJ2571" i="56"/>
  <c r="AD2571" i="56"/>
  <c r="AG189" i="56"/>
  <c r="AE189" i="56"/>
  <c r="AI189" i="56"/>
  <c r="AK189" i="56"/>
  <c r="AC189" i="56"/>
  <c r="AJ189" i="56"/>
  <c r="AH189" i="56"/>
  <c r="AD189" i="56"/>
  <c r="AF189" i="56"/>
  <c r="AE813" i="56"/>
  <c r="AC813" i="56"/>
  <c r="AF813" i="56"/>
  <c r="AI813" i="56"/>
  <c r="AK813" i="56"/>
  <c r="AD813" i="56"/>
  <c r="AG813" i="56"/>
  <c r="AH813" i="56"/>
  <c r="AJ813" i="56"/>
  <c r="AD580" i="56"/>
  <c r="AC580" i="56"/>
  <c r="AH580" i="56"/>
  <c r="AF580" i="56"/>
  <c r="AK580" i="56"/>
  <c r="AI580" i="56"/>
  <c r="AG580" i="56"/>
  <c r="AJ580" i="56"/>
  <c r="AE580" i="56"/>
  <c r="AC705" i="56"/>
  <c r="AF705" i="56"/>
  <c r="AK705" i="56"/>
  <c r="AD705" i="56"/>
  <c r="AG705" i="56"/>
  <c r="AI705" i="56"/>
  <c r="AJ705" i="56"/>
  <c r="AE705" i="56"/>
  <c r="AH705" i="56"/>
  <c r="AC252" i="56"/>
  <c r="AE252" i="56"/>
  <c r="AH252" i="56"/>
  <c r="AK252" i="56"/>
  <c r="AD252" i="56"/>
  <c r="AJ252" i="56"/>
  <c r="AF252" i="56"/>
  <c r="AG252" i="56"/>
  <c r="AH1494" i="56"/>
  <c r="AC1494" i="56"/>
  <c r="AF1494" i="56"/>
  <c r="AK1494" i="56"/>
  <c r="AE1494" i="56"/>
  <c r="AG1494" i="56"/>
  <c r="AI1494" i="56"/>
  <c r="AD1494" i="56"/>
  <c r="AJ1494" i="56"/>
  <c r="AH2545" i="56"/>
  <c r="AK2545" i="56"/>
  <c r="AE2545" i="56"/>
  <c r="AF2545" i="56"/>
  <c r="AC2545" i="56"/>
  <c r="AD2545" i="56"/>
  <c r="AG2545" i="56"/>
  <c r="AI2545" i="56"/>
  <c r="AJ2545" i="56"/>
  <c r="AE389" i="56"/>
  <c r="AC389" i="56"/>
  <c r="AI389" i="56"/>
  <c r="AG389" i="56"/>
  <c r="AK389" i="56"/>
  <c r="AH389" i="56"/>
  <c r="AD389" i="56"/>
  <c r="AJ389" i="56"/>
  <c r="AF316" i="56"/>
  <c r="AD316" i="56"/>
  <c r="AE316" i="56"/>
  <c r="AK316" i="56"/>
  <c r="AG316" i="56"/>
  <c r="AH316" i="56"/>
  <c r="AC316" i="56"/>
  <c r="AI316" i="56"/>
  <c r="AJ316" i="56"/>
  <c r="AH2519" i="56"/>
  <c r="AD2519" i="56"/>
  <c r="AK2519" i="56"/>
  <c r="AG2519" i="56"/>
  <c r="AC2519" i="56"/>
  <c r="AE2519" i="56"/>
  <c r="AF2519" i="56"/>
  <c r="AI2519" i="56"/>
  <c r="AC2504" i="56"/>
  <c r="AG2504" i="56"/>
  <c r="AE2504" i="56"/>
  <c r="AK2504" i="56"/>
  <c r="AD2504" i="56"/>
  <c r="AF2504" i="56"/>
  <c r="AI2504" i="56"/>
  <c r="AJ2504" i="56"/>
  <c r="AH2504" i="56"/>
  <c r="AC2484" i="56"/>
  <c r="AF2484" i="56"/>
  <c r="AD2484" i="56"/>
  <c r="AJ2484" i="56"/>
  <c r="AK2484" i="56"/>
  <c r="AI2484" i="56"/>
  <c r="AE2484" i="56"/>
  <c r="AG2484" i="56"/>
  <c r="AH2484" i="56"/>
  <c r="AD2456" i="56"/>
  <c r="AE2456" i="56"/>
  <c r="AC2456" i="56"/>
  <c r="AK2456" i="56"/>
  <c r="AF2456" i="56"/>
  <c r="AJ2456" i="56"/>
  <c r="AG2456" i="56"/>
  <c r="AH2456" i="56"/>
  <c r="AI2456" i="56"/>
  <c r="AF1680" i="56"/>
  <c r="AG1680" i="56"/>
  <c r="AH1680" i="56"/>
  <c r="AK1680" i="56"/>
  <c r="AE1680" i="56"/>
  <c r="AC1680" i="56"/>
  <c r="AD1680" i="56"/>
  <c r="AJ1680" i="56"/>
  <c r="AI1680" i="56"/>
  <c r="AC99" i="56"/>
  <c r="AG99" i="56"/>
  <c r="AI99" i="56"/>
  <c r="AK99" i="56"/>
  <c r="AJ99" i="56"/>
  <c r="AE99" i="56"/>
  <c r="AH99" i="56"/>
  <c r="AD99" i="56"/>
  <c r="AF99" i="56"/>
  <c r="AD554" i="56"/>
  <c r="AF554" i="56"/>
  <c r="AH554" i="56"/>
  <c r="AK554" i="56"/>
  <c r="AC554" i="56"/>
  <c r="AG554" i="56"/>
  <c r="AI554" i="56"/>
  <c r="AJ554" i="56"/>
  <c r="AE554" i="56"/>
  <c r="AG2383" i="56"/>
  <c r="AH2383" i="56"/>
  <c r="AK2383" i="56"/>
  <c r="AC2383" i="56"/>
  <c r="AD2383" i="56"/>
  <c r="AF2383" i="56"/>
  <c r="AI2383" i="56"/>
  <c r="AE2383" i="56"/>
  <c r="AL2383" i="56" s="1"/>
  <c r="AJ2383" i="56"/>
  <c r="AF2341" i="56"/>
  <c r="AJ2341" i="56"/>
  <c r="AK2341" i="56"/>
  <c r="AC2341" i="56"/>
  <c r="AG2341" i="56"/>
  <c r="AE2341" i="56"/>
  <c r="AH2341" i="56"/>
  <c r="AD2341" i="56"/>
  <c r="AI2341" i="56"/>
  <c r="AC2332" i="56"/>
  <c r="AF2332" i="56"/>
  <c r="AE2332" i="56"/>
  <c r="AL2332" i="56" s="1"/>
  <c r="AD2332" i="56"/>
  <c r="AI2332" i="56"/>
  <c r="AK2332" i="56"/>
  <c r="AJ2332" i="56"/>
  <c r="AG2332" i="56"/>
  <c r="AC609" i="56"/>
  <c r="AD609" i="56"/>
  <c r="AK609" i="56"/>
  <c r="AE609" i="56"/>
  <c r="AG609" i="56"/>
  <c r="AF609" i="56"/>
  <c r="AH609" i="56"/>
  <c r="AJ609" i="56"/>
  <c r="AE2309" i="56"/>
  <c r="AG2309" i="56"/>
  <c r="AC2309" i="56"/>
  <c r="AD2309" i="56"/>
  <c r="AH2309" i="56"/>
  <c r="AJ2309" i="56"/>
  <c r="AF2309" i="56"/>
  <c r="AK2309" i="56"/>
  <c r="AI2309" i="56"/>
  <c r="AH2281" i="56"/>
  <c r="AC2281" i="56"/>
  <c r="AF2281" i="56"/>
  <c r="AE2281" i="56"/>
  <c r="AG2281" i="56"/>
  <c r="AK2281" i="56"/>
  <c r="AD2281" i="56"/>
  <c r="AJ2281" i="56"/>
  <c r="AG304" i="56"/>
  <c r="AK304" i="56"/>
  <c r="AJ304" i="56"/>
  <c r="AF304" i="56"/>
  <c r="AI304" i="56"/>
  <c r="AE304" i="56"/>
  <c r="AH304" i="56"/>
  <c r="AD304" i="56"/>
  <c r="AC167" i="56"/>
  <c r="AD167" i="56"/>
  <c r="AF167" i="56"/>
  <c r="AH167" i="56"/>
  <c r="AK167" i="56"/>
  <c r="AJ167" i="56"/>
  <c r="AE167" i="56"/>
  <c r="AI167" i="56"/>
  <c r="AG167" i="56"/>
  <c r="AC2219" i="56"/>
  <c r="AG2219" i="56"/>
  <c r="AI2219" i="56"/>
  <c r="AD2219" i="56"/>
  <c r="AF2219" i="56"/>
  <c r="AJ2219" i="56"/>
  <c r="AE2219" i="56"/>
  <c r="AH2204" i="56"/>
  <c r="AI2204" i="56"/>
  <c r="AJ2204" i="56"/>
  <c r="AG2204" i="56"/>
  <c r="AC2204" i="56"/>
  <c r="AE2204" i="56"/>
  <c r="AL2204" i="56" s="1"/>
  <c r="AK2204" i="56"/>
  <c r="AD2204" i="56"/>
  <c r="AC2193" i="56"/>
  <c r="AD2193" i="56"/>
  <c r="AE2193" i="56"/>
  <c r="AK2193" i="56"/>
  <c r="AI2193" i="56"/>
  <c r="AJ2193" i="56"/>
  <c r="AG2193" i="56"/>
  <c r="AF2193" i="56"/>
  <c r="AH2193" i="56"/>
  <c r="AH2165" i="56"/>
  <c r="AD2165" i="56"/>
  <c r="AJ2165" i="56"/>
  <c r="AG2165" i="56"/>
  <c r="AI2165" i="56"/>
  <c r="AN2165" i="56" s="1"/>
  <c r="AC2165" i="56"/>
  <c r="AE2165" i="56"/>
  <c r="AL2165" i="56" s="1"/>
  <c r="AK2165" i="56"/>
  <c r="AC2151" i="56"/>
  <c r="AE2151" i="56"/>
  <c r="AD2151" i="56"/>
  <c r="AI2151" i="56"/>
  <c r="AF2151" i="56"/>
  <c r="AH2151" i="56"/>
  <c r="AF927" i="56"/>
  <c r="AG927" i="56"/>
  <c r="AC927" i="56"/>
  <c r="AE927" i="56"/>
  <c r="AL927" i="56" s="1"/>
  <c r="AK927" i="56"/>
  <c r="AH927" i="56"/>
  <c r="AD927" i="56"/>
  <c r="AJ927" i="56"/>
  <c r="AI927" i="56"/>
  <c r="AF2123" i="56"/>
  <c r="AC2123" i="56"/>
  <c r="AD2123" i="56"/>
  <c r="AJ2123" i="56"/>
  <c r="AH2123" i="56"/>
  <c r="AG2123" i="56"/>
  <c r="AE2123" i="56"/>
  <c r="AK2123" i="56"/>
  <c r="AI2123" i="56"/>
  <c r="AC1549" i="56"/>
  <c r="AH1549" i="56"/>
  <c r="AK1549" i="56"/>
  <c r="AI1549" i="56"/>
  <c r="AJ1549" i="56"/>
  <c r="AE1549" i="56"/>
  <c r="AL1549" i="56" s="1"/>
  <c r="AD1549" i="56"/>
  <c r="AC2081" i="56"/>
  <c r="AD2081" i="56"/>
  <c r="AF2081" i="56"/>
  <c r="AE2081" i="56"/>
  <c r="AI2081" i="56"/>
  <c r="AH2081" i="56"/>
  <c r="AJ2081" i="56"/>
  <c r="AK2081" i="56"/>
  <c r="AG2081" i="56"/>
  <c r="AH2053" i="56"/>
  <c r="AC2053" i="56"/>
  <c r="AF2053" i="56"/>
  <c r="AD2053" i="56"/>
  <c r="AK2053" i="56"/>
  <c r="AE2053" i="56"/>
  <c r="AI2053" i="56"/>
  <c r="AG82" i="56"/>
  <c r="AC82" i="56"/>
  <c r="AD82" i="56"/>
  <c r="AF82" i="56"/>
  <c r="AI82" i="56"/>
  <c r="AK82" i="56"/>
  <c r="AH82" i="56"/>
  <c r="AF466" i="56"/>
  <c r="AC466" i="56"/>
  <c r="AH466" i="56"/>
  <c r="AE466" i="56"/>
  <c r="AJ466" i="56"/>
  <c r="AG466" i="56"/>
  <c r="AD466" i="56"/>
  <c r="AI466" i="56"/>
  <c r="AK466" i="56"/>
  <c r="AF370" i="56"/>
  <c r="AC370" i="56"/>
  <c r="AE370" i="56"/>
  <c r="AK370" i="56"/>
  <c r="AD370" i="56"/>
  <c r="AI370" i="56"/>
  <c r="AH370" i="56"/>
  <c r="AC791" i="56"/>
  <c r="AD791" i="56"/>
  <c r="AF791" i="56"/>
  <c r="AI791" i="56"/>
  <c r="AE791" i="56"/>
  <c r="AH791" i="56"/>
  <c r="AJ791" i="56"/>
  <c r="AC76" i="56"/>
  <c r="AF76" i="56"/>
  <c r="AD76" i="56"/>
  <c r="AI76" i="56"/>
  <c r="AK76" i="56"/>
  <c r="AE76" i="56"/>
  <c r="AH76" i="56"/>
  <c r="AG76" i="56"/>
  <c r="AJ76" i="56"/>
  <c r="AC1986" i="56"/>
  <c r="AE1986" i="56"/>
  <c r="AG1986" i="56"/>
  <c r="AH1986" i="56"/>
  <c r="AJ1986" i="56"/>
  <c r="AD1986" i="56"/>
  <c r="AI1986" i="56"/>
  <c r="AK1986" i="56"/>
  <c r="AF1986" i="56"/>
  <c r="AC1960" i="56"/>
  <c r="AH1960" i="56"/>
  <c r="AE1960" i="56"/>
  <c r="AJ1960" i="56"/>
  <c r="AF1960" i="56"/>
  <c r="AD1960" i="56"/>
  <c r="AI1960" i="56"/>
  <c r="AK1960" i="56"/>
  <c r="AG1960" i="56"/>
  <c r="AC1946" i="56"/>
  <c r="AD1946" i="56"/>
  <c r="AH1946" i="56"/>
  <c r="AE1946" i="56"/>
  <c r="AF1946" i="56"/>
  <c r="AG1946" i="56"/>
  <c r="AD1918" i="56"/>
  <c r="AG1918" i="56"/>
  <c r="AK1918" i="56"/>
  <c r="AC1918" i="56"/>
  <c r="AI1918" i="56"/>
  <c r="AF1918" i="56"/>
  <c r="AE1918" i="56"/>
  <c r="AL1918" i="56" s="1"/>
  <c r="AH1918" i="56"/>
  <c r="AJ1918" i="56"/>
  <c r="AC1893" i="56"/>
  <c r="AD1893" i="56"/>
  <c r="AG1893" i="56"/>
  <c r="AJ1893" i="56"/>
  <c r="AH1893" i="56"/>
  <c r="AK1893" i="56"/>
  <c r="AE1893" i="56"/>
  <c r="AF1893" i="56"/>
  <c r="AI1893" i="56"/>
  <c r="AC367" i="56"/>
  <c r="AF367" i="56"/>
  <c r="AH367" i="56"/>
  <c r="AE367" i="56"/>
  <c r="AL367" i="56" s="1"/>
  <c r="AD367" i="56"/>
  <c r="AG367" i="56"/>
  <c r="AI367" i="56"/>
  <c r="AK367" i="56"/>
  <c r="AE1853" i="56"/>
  <c r="AI1853" i="56"/>
  <c r="AD1853" i="56"/>
  <c r="AH1853" i="56"/>
  <c r="AC1853" i="56"/>
  <c r="AJ1853" i="56"/>
  <c r="AF1853" i="56"/>
  <c r="AG1853" i="56"/>
  <c r="AC1819" i="56"/>
  <c r="AD1819" i="56"/>
  <c r="AF1819" i="56"/>
  <c r="AJ1819" i="56"/>
  <c r="AE1819" i="56"/>
  <c r="AG1819" i="56"/>
  <c r="AH1819" i="56"/>
  <c r="AF1794" i="56"/>
  <c r="AH1794" i="56"/>
  <c r="AD1794" i="56"/>
  <c r="AC1794" i="56"/>
  <c r="AE1794" i="56"/>
  <c r="AK1794" i="56"/>
  <c r="AG1794" i="56"/>
  <c r="AD846" i="56"/>
  <c r="AF846" i="56"/>
  <c r="AE846" i="56"/>
  <c r="AH846" i="56"/>
  <c r="AG846" i="56"/>
  <c r="AJ846" i="56"/>
  <c r="AK846" i="56"/>
  <c r="AC846" i="56"/>
  <c r="AI846" i="56"/>
  <c r="AG519" i="56"/>
  <c r="AE519" i="56"/>
  <c r="AK519" i="56"/>
  <c r="AD519" i="56"/>
  <c r="AC519" i="56"/>
  <c r="AI519" i="56"/>
  <c r="AH519" i="56"/>
  <c r="AF519" i="56"/>
  <c r="AJ519" i="56"/>
  <c r="AC758" i="56"/>
  <c r="AD758" i="56"/>
  <c r="AF758" i="56"/>
  <c r="AE758" i="56"/>
  <c r="AJ758" i="56"/>
  <c r="AG758" i="56"/>
  <c r="AH758" i="56"/>
  <c r="AI758" i="56"/>
  <c r="AK758" i="56"/>
  <c r="AD1731" i="56"/>
  <c r="AC1731" i="56"/>
  <c r="AK1731" i="56"/>
  <c r="AH1731" i="56"/>
  <c r="AI1731" i="56"/>
  <c r="AG1731" i="56"/>
  <c r="AJ1731" i="56"/>
  <c r="AE1731" i="56"/>
  <c r="AL1731" i="56" s="1"/>
  <c r="AF1459" i="56"/>
  <c r="AE1459" i="56"/>
  <c r="AD1459" i="56"/>
  <c r="AJ1459" i="56"/>
  <c r="AH1459" i="56"/>
  <c r="AK1459" i="56"/>
  <c r="AI1459" i="56"/>
  <c r="AC1459" i="56"/>
  <c r="AG1459" i="56"/>
  <c r="AD51" i="56"/>
  <c r="AH51" i="56"/>
  <c r="AG51" i="56"/>
  <c r="AF51" i="56"/>
  <c r="AI51" i="56"/>
  <c r="AJ51" i="56"/>
  <c r="AC51" i="56"/>
  <c r="AE51" i="56"/>
  <c r="AC1446" i="56"/>
  <c r="AD1446" i="56"/>
  <c r="AH1446" i="56"/>
  <c r="AF1446" i="56"/>
  <c r="AK1446" i="56"/>
  <c r="AE1446" i="56"/>
  <c r="AL1446" i="56" s="1"/>
  <c r="AJ1446" i="56"/>
  <c r="AI1446" i="56"/>
  <c r="AG1446" i="56"/>
  <c r="AG695" i="56"/>
  <c r="AH695" i="56"/>
  <c r="AK695" i="56"/>
  <c r="AC695" i="56"/>
  <c r="AD695" i="56"/>
  <c r="AF695" i="56"/>
  <c r="AI695" i="56"/>
  <c r="AJ695" i="56"/>
  <c r="AE695" i="56"/>
  <c r="AC1650" i="56"/>
  <c r="AD1650" i="56"/>
  <c r="AF1650" i="56"/>
  <c r="AJ1650" i="56"/>
  <c r="AK1650" i="56"/>
  <c r="AE1650" i="56"/>
  <c r="AL1650" i="56" s="1"/>
  <c r="AH1650" i="56"/>
  <c r="AI1650" i="56"/>
  <c r="AC419" i="56"/>
  <c r="AH419" i="56"/>
  <c r="AD419" i="56"/>
  <c r="AF419" i="56"/>
  <c r="AJ419" i="56"/>
  <c r="AK419" i="56"/>
  <c r="AG419" i="56"/>
  <c r="AI419" i="56"/>
  <c r="AN419" i="56" s="1"/>
  <c r="AE419" i="56"/>
  <c r="AC476" i="56"/>
  <c r="AH476" i="56"/>
  <c r="AE476" i="56"/>
  <c r="AL476" i="56" s="1"/>
  <c r="AD476" i="56"/>
  <c r="AI476" i="56"/>
  <c r="AG476" i="56"/>
  <c r="AK476" i="56"/>
  <c r="AJ476" i="56"/>
  <c r="AF476" i="56"/>
  <c r="AJ2442" i="56"/>
  <c r="AR1179" i="56"/>
  <c r="AU1179" i="56" s="1"/>
  <c r="AO2520" i="56"/>
  <c r="AO527" i="56"/>
  <c r="AO1795" i="56"/>
  <c r="AK1334" i="56"/>
  <c r="AM311" i="56"/>
  <c r="AR311" i="56"/>
  <c r="AU311" i="56" s="1"/>
  <c r="AK1946" i="56"/>
  <c r="AK1853" i="56"/>
  <c r="AK1127" i="56"/>
  <c r="AK727" i="56"/>
  <c r="AR343" i="56"/>
  <c r="AU343" i="56" s="1"/>
  <c r="AN343" i="56"/>
  <c r="AO343" i="56"/>
  <c r="AQ343" i="56" s="1"/>
  <c r="AJ142" i="56"/>
  <c r="AJ1035" i="56"/>
  <c r="AN2235" i="56"/>
  <c r="AR2235" i="56"/>
  <c r="AU2235" i="56" s="1"/>
  <c r="AM2235" i="56"/>
  <c r="AJ1674" i="56"/>
  <c r="AJ1794" i="56"/>
  <c r="AJ27" i="56"/>
  <c r="AI2079" i="56"/>
  <c r="AN851" i="56"/>
  <c r="AR851" i="56"/>
  <c r="AU851" i="56" s="1"/>
  <c r="AM851" i="56"/>
  <c r="AN41" i="56"/>
  <c r="AR41" i="56"/>
  <c r="AU41" i="56" s="1"/>
  <c r="AN1119" i="56"/>
  <c r="AR1119" i="56"/>
  <c r="AU1119" i="56" s="1"/>
  <c r="AH147" i="56"/>
  <c r="AH567" i="56"/>
  <c r="AM243" i="56"/>
  <c r="AR243" i="56"/>
  <c r="AU243" i="56" s="1"/>
  <c r="AH2332" i="56"/>
  <c r="AH1992" i="56"/>
  <c r="AG952" i="56"/>
  <c r="AF389" i="56"/>
  <c r="AF1549" i="56"/>
  <c r="AL2359" i="56"/>
  <c r="AL1551" i="56"/>
  <c r="AE164" i="56"/>
  <c r="AO2697" i="56"/>
  <c r="AP2697" i="56"/>
  <c r="AO2586" i="56"/>
  <c r="AP2586" i="56"/>
  <c r="AC304" i="56"/>
  <c r="AP2799" i="56"/>
  <c r="AO2799" i="56"/>
  <c r="AE2778" i="56"/>
  <c r="AC2778" i="56"/>
  <c r="AD2778" i="56"/>
  <c r="AI2778" i="56"/>
  <c r="AJ2778" i="56"/>
  <c r="AH2778" i="56"/>
  <c r="AF2778" i="56"/>
  <c r="AK2778" i="56"/>
  <c r="AC1268" i="56"/>
  <c r="AF1268" i="56"/>
  <c r="AD1268" i="56"/>
  <c r="AI1268" i="56"/>
  <c r="AG1268" i="56"/>
  <c r="AJ1268" i="56"/>
  <c r="AH1268" i="56"/>
  <c r="AE1268" i="56"/>
  <c r="AK1268" i="56"/>
  <c r="AD834" i="56"/>
  <c r="AC834" i="56"/>
  <c r="AH834" i="56"/>
  <c r="AF834" i="56"/>
  <c r="AE834" i="56"/>
  <c r="AK834" i="56"/>
  <c r="AJ834" i="56"/>
  <c r="AG834" i="56"/>
  <c r="AI834" i="56"/>
  <c r="AC2759" i="56"/>
  <c r="AD2759" i="56"/>
  <c r="AE2759" i="56"/>
  <c r="AJ2759" i="56"/>
  <c r="AI2759" i="56"/>
  <c r="AG2759" i="56"/>
  <c r="AK2759" i="56"/>
  <c r="AH2759" i="56"/>
  <c r="AF2759" i="56"/>
  <c r="AD333" i="56"/>
  <c r="AG333" i="56"/>
  <c r="AF333" i="56"/>
  <c r="AH333" i="56"/>
  <c r="AE333" i="56"/>
  <c r="AJ333" i="56"/>
  <c r="AC333" i="56"/>
  <c r="AK333" i="56"/>
  <c r="AC502" i="56"/>
  <c r="AH502" i="56"/>
  <c r="AF502" i="56"/>
  <c r="AD502" i="56"/>
  <c r="AK502" i="56"/>
  <c r="AI502" i="56"/>
  <c r="AJ502" i="56"/>
  <c r="AE502" i="56"/>
  <c r="AE329" i="56"/>
  <c r="AF329" i="56"/>
  <c r="AC329" i="56"/>
  <c r="AH329" i="56"/>
  <c r="AI329" i="56"/>
  <c r="AD329" i="56"/>
  <c r="AG329" i="56"/>
  <c r="AK329" i="56"/>
  <c r="AJ329" i="56"/>
  <c r="AC2744" i="56"/>
  <c r="AI2744" i="56"/>
  <c r="AN2744" i="56" s="1"/>
  <c r="AG2744" i="56"/>
  <c r="AH2744" i="56"/>
  <c r="AJ2744" i="56"/>
  <c r="AD2744" i="56"/>
  <c r="AK2744" i="56"/>
  <c r="AF2744" i="56"/>
  <c r="AL2744" i="56" s="1"/>
  <c r="AC2741" i="56"/>
  <c r="AG2741" i="56"/>
  <c r="AD2741" i="56"/>
  <c r="AE2741" i="56"/>
  <c r="AK2741" i="56"/>
  <c r="AH2741" i="56"/>
  <c r="AI2741" i="56"/>
  <c r="AF2741" i="56"/>
  <c r="AJ2741" i="56"/>
  <c r="AE1260" i="56"/>
  <c r="AL1260" i="56" s="1"/>
  <c r="AG1260" i="56"/>
  <c r="AC1260" i="56"/>
  <c r="AF1260" i="56"/>
  <c r="AJ1260" i="56"/>
  <c r="AH1260" i="56"/>
  <c r="AI1260" i="56"/>
  <c r="AD1260" i="56"/>
  <c r="AC326" i="56"/>
  <c r="AJ326" i="56"/>
  <c r="AE326" i="56"/>
  <c r="AF326" i="56"/>
  <c r="AH326" i="56"/>
  <c r="AI326" i="56"/>
  <c r="AK326" i="56"/>
  <c r="AG326" i="56"/>
  <c r="AD326" i="56"/>
  <c r="AF1327" i="56"/>
  <c r="AC1327" i="56"/>
  <c r="AD1327" i="56"/>
  <c r="AJ1327" i="56"/>
  <c r="AE1327" i="56"/>
  <c r="AI1327" i="56"/>
  <c r="AK1327" i="56"/>
  <c r="AH1327" i="56"/>
  <c r="AG1327" i="56"/>
  <c r="AE2722" i="56"/>
  <c r="AL2722" i="56" s="1"/>
  <c r="AH2722" i="56"/>
  <c r="AC2722" i="56"/>
  <c r="AD2722" i="56"/>
  <c r="AG2722" i="56"/>
  <c r="AF2722" i="56"/>
  <c r="AI2722" i="56"/>
  <c r="AK2722" i="56"/>
  <c r="AE2708" i="56"/>
  <c r="AC2708" i="56"/>
  <c r="AD2708" i="56"/>
  <c r="AI2708" i="56"/>
  <c r="AK2708" i="56"/>
  <c r="AF2708" i="56"/>
  <c r="AG2708" i="56"/>
  <c r="AJ2708" i="56"/>
  <c r="AH2708" i="56"/>
  <c r="AE876" i="56"/>
  <c r="AF876" i="56"/>
  <c r="AC876" i="56"/>
  <c r="AH876" i="56"/>
  <c r="AG876" i="56"/>
  <c r="AK876" i="56"/>
  <c r="AI876" i="56"/>
  <c r="AD876" i="56"/>
  <c r="AJ876" i="56"/>
  <c r="AC2696" i="56"/>
  <c r="AE2696" i="56"/>
  <c r="AG2696" i="56"/>
  <c r="AH2696" i="56"/>
  <c r="AK2696" i="56"/>
  <c r="AI2696" i="56"/>
  <c r="AF2696" i="56"/>
  <c r="AD2696" i="56"/>
  <c r="AJ2696" i="56"/>
  <c r="AH2682" i="56"/>
  <c r="AG2682" i="56"/>
  <c r="AF2682" i="56"/>
  <c r="AD2682" i="56"/>
  <c r="AJ2682" i="56"/>
  <c r="AE2682" i="56"/>
  <c r="AL2682" i="56" s="1"/>
  <c r="AC2682" i="56"/>
  <c r="AK2682" i="56"/>
  <c r="AI2682" i="56"/>
  <c r="AC2668" i="56"/>
  <c r="AD2668" i="56"/>
  <c r="AG2668" i="56"/>
  <c r="AE2668" i="56"/>
  <c r="AH2668" i="56"/>
  <c r="AI2668" i="56"/>
  <c r="AJ2668" i="56"/>
  <c r="AF2668" i="56"/>
  <c r="AK2668" i="56"/>
  <c r="AC2654" i="56"/>
  <c r="AE2654" i="56"/>
  <c r="AI2654" i="56"/>
  <c r="AK2654" i="56"/>
  <c r="AH2654" i="56"/>
  <c r="AJ2654" i="56"/>
  <c r="AF2654" i="56"/>
  <c r="AG2654" i="56"/>
  <c r="AH2640" i="56"/>
  <c r="AD2640" i="56"/>
  <c r="AE2640" i="56"/>
  <c r="AC2640" i="56"/>
  <c r="AI2640" i="56"/>
  <c r="AG2640" i="56"/>
  <c r="AJ2640" i="56"/>
  <c r="AK2640" i="56"/>
  <c r="AF2640" i="56"/>
  <c r="AC1249" i="56"/>
  <c r="AH1249" i="56"/>
  <c r="AF1249" i="56"/>
  <c r="AE1249" i="56"/>
  <c r="AL1249" i="56" s="1"/>
  <c r="AD1249" i="56"/>
  <c r="AJ1249" i="56"/>
  <c r="AI1249" i="56"/>
  <c r="AK1249" i="56"/>
  <c r="AC194" i="56"/>
  <c r="AD194" i="56"/>
  <c r="AF194" i="56"/>
  <c r="AG194" i="56"/>
  <c r="AE194" i="56"/>
  <c r="AH194" i="56"/>
  <c r="AK194" i="56"/>
  <c r="AJ194" i="56"/>
  <c r="AI194" i="56"/>
  <c r="AG2639" i="56"/>
  <c r="AC2639" i="56"/>
  <c r="AD2639" i="56"/>
  <c r="AE2639" i="56"/>
  <c r="AF2639" i="56"/>
  <c r="AK2639" i="56"/>
  <c r="AH2639" i="56"/>
  <c r="AJ2639" i="56"/>
  <c r="AI2639" i="56"/>
  <c r="AN2639" i="56" s="1"/>
  <c r="AF2630" i="56"/>
  <c r="AD2630" i="56"/>
  <c r="AK2630" i="56"/>
  <c r="AJ2630" i="56"/>
  <c r="AE2630" i="56"/>
  <c r="AG2630" i="56"/>
  <c r="AI2630" i="56"/>
  <c r="AC2630" i="56"/>
  <c r="AH2630" i="56"/>
  <c r="AD393" i="56"/>
  <c r="AC393" i="56"/>
  <c r="AJ393" i="56"/>
  <c r="AH393" i="56"/>
  <c r="AF393" i="56"/>
  <c r="AI393" i="56"/>
  <c r="AN393" i="56" s="1"/>
  <c r="AE393" i="56"/>
  <c r="AG393" i="56"/>
  <c r="AF439" i="56"/>
  <c r="AC439" i="56"/>
  <c r="AI439" i="56"/>
  <c r="AG439" i="56"/>
  <c r="AE439" i="56"/>
  <c r="AJ439" i="56"/>
  <c r="AK439" i="56"/>
  <c r="AD439" i="56"/>
  <c r="AH439" i="56"/>
  <c r="AH2604" i="56"/>
  <c r="AG2604" i="56"/>
  <c r="AE2604" i="56"/>
  <c r="AD2604" i="56"/>
  <c r="AC2604" i="56"/>
  <c r="AK2604" i="56"/>
  <c r="AJ2604" i="56"/>
  <c r="AF2604" i="56"/>
  <c r="AC2590" i="56"/>
  <c r="AE2590" i="56"/>
  <c r="AF2590" i="56"/>
  <c r="AI2590" i="56"/>
  <c r="AK2590" i="56"/>
  <c r="AD2590" i="56"/>
  <c r="AH2590" i="56"/>
  <c r="AJ2590" i="56"/>
  <c r="AG2590" i="56"/>
  <c r="AC2576" i="56"/>
  <c r="AE2576" i="56"/>
  <c r="AL2576" i="56" s="1"/>
  <c r="AG2576" i="56"/>
  <c r="AF2576" i="56"/>
  <c r="AI2576" i="56"/>
  <c r="AD2576" i="56"/>
  <c r="AH2576" i="56"/>
  <c r="AJ2576" i="56"/>
  <c r="AD2562" i="56"/>
  <c r="AC2562" i="56"/>
  <c r="AJ2562" i="56"/>
  <c r="AG2562" i="56"/>
  <c r="AF2562" i="56"/>
  <c r="AE2562" i="56"/>
  <c r="AK2562" i="56"/>
  <c r="AI2562" i="56"/>
  <c r="AN2562" i="56" s="1"/>
  <c r="AH2562" i="56"/>
  <c r="AF1566" i="56"/>
  <c r="AC1566" i="56"/>
  <c r="AH1566" i="56"/>
  <c r="AD1566" i="56"/>
  <c r="AJ1566" i="56"/>
  <c r="AE1566" i="56"/>
  <c r="AI1566" i="56"/>
  <c r="AK1566" i="56"/>
  <c r="AG1566" i="56"/>
  <c r="AC1295" i="56"/>
  <c r="AD1295" i="56"/>
  <c r="AE1295" i="56"/>
  <c r="AK1295" i="56"/>
  <c r="AH1295" i="56"/>
  <c r="AF1295" i="56"/>
  <c r="AG1295" i="56"/>
  <c r="AJ1295" i="56"/>
  <c r="AD818" i="56"/>
  <c r="AC818" i="56"/>
  <c r="AH818" i="56"/>
  <c r="AE818" i="56"/>
  <c r="AL818" i="56" s="1"/>
  <c r="AF818" i="56"/>
  <c r="AI818" i="56"/>
  <c r="AK818" i="56"/>
  <c r="AJ818" i="56"/>
  <c r="AG818" i="56"/>
  <c r="AH809" i="56"/>
  <c r="AC809" i="56"/>
  <c r="AD809" i="56"/>
  <c r="AF809" i="56"/>
  <c r="AE809" i="56"/>
  <c r="AJ809" i="56"/>
  <c r="AK809" i="56"/>
  <c r="AG809" i="56"/>
  <c r="AI809" i="56"/>
  <c r="AD255" i="56"/>
  <c r="AE255" i="56"/>
  <c r="AG255" i="56"/>
  <c r="AK255" i="56"/>
  <c r="AJ255" i="56"/>
  <c r="AC255" i="56"/>
  <c r="AI255" i="56"/>
  <c r="AF255" i="56"/>
  <c r="AC254" i="56"/>
  <c r="AD254" i="56"/>
  <c r="AF254" i="56"/>
  <c r="AE254" i="56"/>
  <c r="AI254" i="56"/>
  <c r="AK254" i="56"/>
  <c r="AH254" i="56"/>
  <c r="AG1689" i="56"/>
  <c r="AE1689" i="56"/>
  <c r="AC1689" i="56"/>
  <c r="AF1689" i="56"/>
  <c r="AH1689" i="56"/>
  <c r="AD1689" i="56"/>
  <c r="AK1689" i="56"/>
  <c r="AI1689" i="56"/>
  <c r="AN1689" i="56" s="1"/>
  <c r="AE319" i="56"/>
  <c r="AF319" i="56"/>
  <c r="AC319" i="56"/>
  <c r="AD319" i="56"/>
  <c r="AJ319" i="56"/>
  <c r="AG319" i="56"/>
  <c r="AI319" i="56"/>
  <c r="AH319" i="56"/>
  <c r="AK319" i="56"/>
  <c r="AC865" i="56"/>
  <c r="AD865" i="56"/>
  <c r="AG865" i="56"/>
  <c r="AJ865" i="56"/>
  <c r="AI865" i="56"/>
  <c r="AN865" i="56" s="1"/>
  <c r="AE865" i="56"/>
  <c r="AK865" i="56"/>
  <c r="AF865" i="56"/>
  <c r="AC123" i="56"/>
  <c r="AF123" i="56"/>
  <c r="AE123" i="56"/>
  <c r="AK123" i="56"/>
  <c r="AI123" i="56"/>
  <c r="AJ123" i="56"/>
  <c r="AD123" i="56"/>
  <c r="AG123" i="56"/>
  <c r="AD184" i="56"/>
  <c r="AE184" i="56"/>
  <c r="AH184" i="56"/>
  <c r="AG184" i="56"/>
  <c r="AC184" i="56"/>
  <c r="AK184" i="56"/>
  <c r="AF184" i="56"/>
  <c r="AI184" i="56"/>
  <c r="AJ184" i="56"/>
  <c r="AC117" i="56"/>
  <c r="AI117" i="56"/>
  <c r="AE117" i="56"/>
  <c r="AG117" i="56"/>
  <c r="AK117" i="56"/>
  <c r="AJ117" i="56"/>
  <c r="AD117" i="56"/>
  <c r="AF117" i="56"/>
  <c r="AE274" i="56"/>
  <c r="AC274" i="56"/>
  <c r="AD274" i="56"/>
  <c r="AG274" i="56"/>
  <c r="AI274" i="56"/>
  <c r="AJ274" i="56"/>
  <c r="AK274" i="56"/>
  <c r="AF274" i="56"/>
  <c r="AD246" i="56"/>
  <c r="AC246" i="56"/>
  <c r="AF246" i="56"/>
  <c r="AH246" i="56"/>
  <c r="AE246" i="56"/>
  <c r="AK246" i="56"/>
  <c r="AN246" i="56" s="1"/>
  <c r="AG246" i="56"/>
  <c r="AC2550" i="56"/>
  <c r="AI2550" i="56"/>
  <c r="AE2550" i="56"/>
  <c r="AJ2550" i="56"/>
  <c r="AH2550" i="56"/>
  <c r="AD2550" i="56"/>
  <c r="AF2550" i="56"/>
  <c r="AG2550" i="56"/>
  <c r="AC1285" i="56"/>
  <c r="AE1285" i="56"/>
  <c r="AH1285" i="56"/>
  <c r="AD1285" i="56"/>
  <c r="AG1285" i="56"/>
  <c r="AK1285" i="56"/>
  <c r="AI1285" i="56"/>
  <c r="AJ1285" i="56"/>
  <c r="AF1285" i="56"/>
  <c r="AD1271" i="56"/>
  <c r="AC1271" i="56"/>
  <c r="AE1271" i="56"/>
  <c r="AF1271" i="56"/>
  <c r="AI1271" i="56"/>
  <c r="AJ1271" i="56"/>
  <c r="AK1271" i="56"/>
  <c r="AG1271" i="56"/>
  <c r="AH1271" i="56"/>
  <c r="AC112" i="56"/>
  <c r="AF112" i="56"/>
  <c r="AH112" i="56"/>
  <c r="AE112" i="56"/>
  <c r="AD112" i="56"/>
  <c r="AG112" i="56"/>
  <c r="AJ112" i="56"/>
  <c r="AI112" i="56"/>
  <c r="AK112" i="56"/>
  <c r="AD2539" i="56"/>
  <c r="AH2539" i="56"/>
  <c r="AC2539" i="56"/>
  <c r="AK2539" i="56"/>
  <c r="AJ2539" i="56"/>
  <c r="AG2539" i="56"/>
  <c r="AI2539" i="56"/>
  <c r="AE2539" i="56"/>
  <c r="AF2539" i="56"/>
  <c r="AE2525" i="56"/>
  <c r="AG2525" i="56"/>
  <c r="AF2525" i="56"/>
  <c r="AC2525" i="56"/>
  <c r="AJ2525" i="56"/>
  <c r="AD2525" i="56"/>
  <c r="AK2525" i="56"/>
  <c r="AH2525" i="56"/>
  <c r="AI2525" i="56"/>
  <c r="AG861" i="56"/>
  <c r="AC861" i="56"/>
  <c r="AF861" i="56"/>
  <c r="AI861" i="56"/>
  <c r="AJ861" i="56"/>
  <c r="AD861" i="56"/>
  <c r="AE861" i="56"/>
  <c r="AL861" i="56" s="1"/>
  <c r="AC559" i="56"/>
  <c r="AE559" i="56"/>
  <c r="AD559" i="56"/>
  <c r="AF559" i="56"/>
  <c r="AG559" i="56"/>
  <c r="AK559" i="56"/>
  <c r="AH559" i="56"/>
  <c r="AI559" i="56"/>
  <c r="AC1684" i="56"/>
  <c r="AD1684" i="56"/>
  <c r="AJ1684" i="56"/>
  <c r="AI1684" i="56"/>
  <c r="AE1684" i="56"/>
  <c r="AF1684" i="56"/>
  <c r="AG1684" i="56"/>
  <c r="AK1684" i="56"/>
  <c r="AH1684" i="56"/>
  <c r="AF943" i="56"/>
  <c r="AG943" i="56"/>
  <c r="AH943" i="56"/>
  <c r="AI943" i="56"/>
  <c r="AK943" i="56"/>
  <c r="AD943" i="56"/>
  <c r="AJ943" i="56"/>
  <c r="AC943" i="56"/>
  <c r="AE943" i="56"/>
  <c r="AC2509" i="56"/>
  <c r="AF2509" i="56"/>
  <c r="AD2509" i="56"/>
  <c r="AH2509" i="56"/>
  <c r="AG2509" i="56"/>
  <c r="AJ2509" i="56"/>
  <c r="AI2509" i="56"/>
  <c r="AK2509" i="56"/>
  <c r="AE2509" i="56"/>
  <c r="AD310" i="56"/>
  <c r="AF310" i="56"/>
  <c r="AI310" i="56"/>
  <c r="AE310" i="56"/>
  <c r="AK310" i="56"/>
  <c r="AH310" i="56"/>
  <c r="AJ310" i="56"/>
  <c r="AC310" i="56"/>
  <c r="AE2496" i="56"/>
  <c r="AH2496" i="56"/>
  <c r="AF2496" i="56"/>
  <c r="AG2496" i="56"/>
  <c r="AK2496" i="56"/>
  <c r="AI2496" i="56"/>
  <c r="AD2496" i="56"/>
  <c r="AC2496" i="56"/>
  <c r="AD2489" i="56"/>
  <c r="AE2489" i="56"/>
  <c r="AF2489" i="56"/>
  <c r="AI2489" i="56"/>
  <c r="AG2489" i="56"/>
  <c r="AC2489" i="56"/>
  <c r="AH2489" i="56"/>
  <c r="AK2489" i="56"/>
  <c r="AD2475" i="56"/>
  <c r="AE2475" i="56"/>
  <c r="AC2475" i="56"/>
  <c r="AJ2475" i="56"/>
  <c r="AK2475" i="56"/>
  <c r="AI2475" i="56"/>
  <c r="AN2475" i="56" s="1"/>
  <c r="AF2475" i="56"/>
  <c r="AH2475" i="56"/>
  <c r="AC2461" i="56"/>
  <c r="AG2461" i="56"/>
  <c r="AD2461" i="56"/>
  <c r="AE2461" i="56"/>
  <c r="AJ2461" i="56"/>
  <c r="AI2461" i="56"/>
  <c r="AK2461" i="56"/>
  <c r="AH2461" i="56"/>
  <c r="AF2461" i="56"/>
  <c r="AC2447" i="56"/>
  <c r="AE2447" i="56"/>
  <c r="AH2447" i="56"/>
  <c r="AG2447" i="56"/>
  <c r="AJ2447" i="56"/>
  <c r="AD2447" i="56"/>
  <c r="AI2447" i="56"/>
  <c r="AF2447" i="56"/>
  <c r="AC1029" i="56"/>
  <c r="AE1029" i="56"/>
  <c r="AH1029" i="56"/>
  <c r="AD1029" i="56"/>
  <c r="AG1029" i="56"/>
  <c r="AF1029" i="56"/>
  <c r="AJ1029" i="56"/>
  <c r="AK1029" i="56"/>
  <c r="AE858" i="56"/>
  <c r="AJ858" i="56"/>
  <c r="AG858" i="56"/>
  <c r="AH858" i="56"/>
  <c r="AI858" i="56"/>
  <c r="AC858" i="56"/>
  <c r="AD858" i="56"/>
  <c r="AF858" i="56"/>
  <c r="AK858" i="56"/>
  <c r="AD2425" i="56"/>
  <c r="AE2425" i="56"/>
  <c r="AG2425" i="56"/>
  <c r="AC2425" i="56"/>
  <c r="AJ2425" i="56"/>
  <c r="AF2425" i="56"/>
  <c r="AI2425" i="56"/>
  <c r="AK2425" i="56"/>
  <c r="AH2425" i="56"/>
  <c r="AC555" i="56"/>
  <c r="AG555" i="56"/>
  <c r="AH555" i="56"/>
  <c r="AE555" i="56"/>
  <c r="AL555" i="56" s="1"/>
  <c r="AD555" i="56"/>
  <c r="AI555" i="56"/>
  <c r="AK555" i="56"/>
  <c r="AJ555" i="56"/>
  <c r="AC2414" i="56"/>
  <c r="AF2414" i="56"/>
  <c r="AJ2414" i="56"/>
  <c r="AH2414" i="56"/>
  <c r="AE2414" i="56"/>
  <c r="AI2414" i="56"/>
  <c r="AG2414" i="56"/>
  <c r="AD2407" i="56"/>
  <c r="AJ2407" i="56"/>
  <c r="AC2407" i="56"/>
  <c r="AE2407" i="56"/>
  <c r="AI2407" i="56"/>
  <c r="AG2407" i="56"/>
  <c r="AK2407" i="56"/>
  <c r="AH2407" i="56"/>
  <c r="AF2402" i="56"/>
  <c r="AG2402" i="56"/>
  <c r="AE2402" i="56"/>
  <c r="AC2402" i="56"/>
  <c r="AD2402" i="56"/>
  <c r="AI2402" i="56"/>
  <c r="AN2402" i="56" s="1"/>
  <c r="AH2402" i="56"/>
  <c r="AK2402" i="56"/>
  <c r="AD2388" i="56"/>
  <c r="AE2388" i="56"/>
  <c r="AC2388" i="56"/>
  <c r="AJ2388" i="56"/>
  <c r="AK2388" i="56"/>
  <c r="AI2388" i="56"/>
  <c r="AG2388" i="56"/>
  <c r="AF2388" i="56"/>
  <c r="AE2374" i="56"/>
  <c r="AF2374" i="56"/>
  <c r="AI2374" i="56"/>
  <c r="AH2374" i="56"/>
  <c r="AK2374" i="56"/>
  <c r="AC2374" i="56"/>
  <c r="AD2374" i="56"/>
  <c r="AG2374" i="56"/>
  <c r="AJ2374" i="56"/>
  <c r="AC2360" i="56"/>
  <c r="AE2360" i="56"/>
  <c r="AL2360" i="56" s="1"/>
  <c r="AD2360" i="56"/>
  <c r="AI2360" i="56"/>
  <c r="AH2360" i="56"/>
  <c r="AJ2360" i="56"/>
  <c r="AF2360" i="56"/>
  <c r="AG2360" i="56"/>
  <c r="AK2360" i="56"/>
  <c r="AD2346" i="56"/>
  <c r="AF2346" i="56"/>
  <c r="AH2346" i="56"/>
  <c r="AI2346" i="56"/>
  <c r="AE2346" i="56"/>
  <c r="AL2346" i="56" s="1"/>
  <c r="AK2346" i="56"/>
  <c r="AC2346" i="56"/>
  <c r="AJ2346" i="56"/>
  <c r="AG2346" i="56"/>
  <c r="AG2339" i="56"/>
  <c r="AH2339" i="56"/>
  <c r="AF2339" i="56"/>
  <c r="AI2339" i="56"/>
  <c r="AJ2339" i="56"/>
  <c r="AC2339" i="56"/>
  <c r="AD2339" i="56"/>
  <c r="AE2339" i="56"/>
  <c r="AC467" i="56"/>
  <c r="AF467" i="56"/>
  <c r="AJ467" i="56"/>
  <c r="AD467" i="56"/>
  <c r="AH467" i="56"/>
  <c r="AK467" i="56"/>
  <c r="AI467" i="56"/>
  <c r="AG467" i="56"/>
  <c r="AE467" i="56"/>
  <c r="AD2323" i="56"/>
  <c r="AK2323" i="56"/>
  <c r="AJ2323" i="56"/>
  <c r="AC2323" i="56"/>
  <c r="AH2323" i="56"/>
  <c r="AI2323" i="56"/>
  <c r="AE2323" i="56"/>
  <c r="AH1556" i="56"/>
  <c r="AD1556" i="56"/>
  <c r="AF1556" i="56"/>
  <c r="AJ1556" i="56"/>
  <c r="AG1556" i="56"/>
  <c r="AI1556" i="56"/>
  <c r="AE1556" i="56"/>
  <c r="AC1556" i="56"/>
  <c r="AD306" i="56"/>
  <c r="AE306" i="56"/>
  <c r="AL306" i="56" s="1"/>
  <c r="AF306" i="56"/>
  <c r="AI306" i="56"/>
  <c r="AH306" i="56"/>
  <c r="AJ306" i="56"/>
  <c r="AG306" i="56"/>
  <c r="AC306" i="56"/>
  <c r="AK91" i="56"/>
  <c r="AG91" i="56"/>
  <c r="AE91" i="56"/>
  <c r="AF91" i="56"/>
  <c r="AJ91" i="56"/>
  <c r="AD91" i="56"/>
  <c r="AI91" i="56"/>
  <c r="AC91" i="56"/>
  <c r="AH91" i="56"/>
  <c r="AF2300" i="56"/>
  <c r="AG2300" i="56"/>
  <c r="AC2300" i="56"/>
  <c r="AH2300" i="56"/>
  <c r="AI2300" i="56"/>
  <c r="AN2300" i="56" s="1"/>
  <c r="AD2300" i="56"/>
  <c r="AK2300" i="56"/>
  <c r="AE2300" i="56"/>
  <c r="AD2286" i="56"/>
  <c r="AK2286" i="56"/>
  <c r="AI2286" i="56"/>
  <c r="AH2286" i="56"/>
  <c r="AF2286" i="56"/>
  <c r="AJ2286" i="56"/>
  <c r="AG2286" i="56"/>
  <c r="AC2286" i="56"/>
  <c r="AE2286" i="56"/>
  <c r="AE2272" i="56"/>
  <c r="AJ2272" i="56"/>
  <c r="AF2272" i="56"/>
  <c r="AH2272" i="56"/>
  <c r="AC2272" i="56"/>
  <c r="AI2272" i="56"/>
  <c r="AD2272" i="56"/>
  <c r="AK2272" i="56"/>
  <c r="AG2272" i="56"/>
  <c r="AF2258" i="56"/>
  <c r="AC2258" i="56"/>
  <c r="AK2258" i="56"/>
  <c r="AD2258" i="56"/>
  <c r="AG2258" i="56"/>
  <c r="AJ2258" i="56"/>
  <c r="AH2258" i="56"/>
  <c r="AE2258" i="56"/>
  <c r="AI2258" i="56"/>
  <c r="AE1231" i="56"/>
  <c r="AG1231" i="56"/>
  <c r="AJ1231" i="56"/>
  <c r="AF1231" i="56"/>
  <c r="AC1231" i="56"/>
  <c r="AH1231" i="56"/>
  <c r="AD1231" i="56"/>
  <c r="AK1231" i="56"/>
  <c r="AI1231" i="56"/>
  <c r="AN1231" i="56" s="1"/>
  <c r="AC2250" i="56"/>
  <c r="AG2250" i="56"/>
  <c r="AI2250" i="56"/>
  <c r="AH2250" i="56"/>
  <c r="AE2250" i="56"/>
  <c r="AF2250" i="56"/>
  <c r="AJ2250" i="56"/>
  <c r="AD2250" i="56"/>
  <c r="AK2250" i="56"/>
  <c r="AE2236" i="56"/>
  <c r="AG2236" i="56"/>
  <c r="AH2236" i="56"/>
  <c r="AD2236" i="56"/>
  <c r="AC2236" i="56"/>
  <c r="AI2236" i="56"/>
  <c r="AK2236" i="56"/>
  <c r="AJ2236" i="56"/>
  <c r="AF2236" i="56"/>
  <c r="AD491" i="56"/>
  <c r="AC491" i="56"/>
  <c r="AE491" i="56"/>
  <c r="AH491" i="56"/>
  <c r="AI491" i="56"/>
  <c r="AJ491" i="56"/>
  <c r="AF491" i="56"/>
  <c r="AK491" i="56"/>
  <c r="AG491" i="56"/>
  <c r="AC2234" i="56"/>
  <c r="AH2234" i="56"/>
  <c r="AG2234" i="56"/>
  <c r="AE2234" i="56"/>
  <c r="AL2234" i="56" s="1"/>
  <c r="AJ2234" i="56"/>
  <c r="AD2234" i="56"/>
  <c r="AI2234" i="56"/>
  <c r="AK2234" i="56"/>
  <c r="AF2234" i="56"/>
  <c r="AC2224" i="56"/>
  <c r="AD2224" i="56"/>
  <c r="AI2224" i="56"/>
  <c r="AE2224" i="56"/>
  <c r="AG2224" i="56"/>
  <c r="AJ2224" i="56"/>
  <c r="AK2224" i="56"/>
  <c r="AF2224" i="56"/>
  <c r="AH2224" i="56"/>
  <c r="AF2210" i="56"/>
  <c r="AE2210" i="56"/>
  <c r="AH2210" i="56"/>
  <c r="AJ2210" i="56"/>
  <c r="AD2210" i="56"/>
  <c r="AI2210" i="56"/>
  <c r="AK2210" i="56"/>
  <c r="AC2210" i="56"/>
  <c r="AC2209" i="56"/>
  <c r="AH2209" i="56"/>
  <c r="AG2209" i="56"/>
  <c r="AE2209" i="56"/>
  <c r="AF2209" i="56"/>
  <c r="AK2209" i="56"/>
  <c r="AN2209" i="56" s="1"/>
  <c r="AD2209" i="56"/>
  <c r="AJ2209" i="56"/>
  <c r="AG1225" i="56"/>
  <c r="AC1225" i="56"/>
  <c r="AF1225" i="56"/>
  <c r="AH1225" i="56"/>
  <c r="AJ1225" i="56"/>
  <c r="AN1225" i="56" s="1"/>
  <c r="AE1225" i="56"/>
  <c r="AL1225" i="56" s="1"/>
  <c r="AK1225" i="56"/>
  <c r="AD1225" i="56"/>
  <c r="AD2196" i="56"/>
  <c r="AH2196" i="56"/>
  <c r="AK2196" i="56"/>
  <c r="AC2196" i="56"/>
  <c r="AF2196" i="56"/>
  <c r="AG2196" i="56"/>
  <c r="AJ2196" i="56"/>
  <c r="AE2196" i="56"/>
  <c r="AI2196" i="56"/>
  <c r="AE2184" i="56"/>
  <c r="AG2184" i="56"/>
  <c r="AC2184" i="56"/>
  <c r="AD2184" i="56"/>
  <c r="AF2184" i="56"/>
  <c r="AH2184" i="56"/>
  <c r="AJ2184" i="56"/>
  <c r="AI2184" i="56"/>
  <c r="AK2184" i="56"/>
  <c r="AC2170" i="56"/>
  <c r="AE2170" i="56"/>
  <c r="AF2170" i="56"/>
  <c r="AI2170" i="56"/>
  <c r="AD2170" i="56"/>
  <c r="AJ2170" i="56"/>
  <c r="AH2170" i="56"/>
  <c r="AG2170" i="56"/>
  <c r="AK2170" i="56"/>
  <c r="AC2156" i="56"/>
  <c r="AF2156" i="56"/>
  <c r="AD2156" i="56"/>
  <c r="AJ2156" i="56"/>
  <c r="AE2156" i="56"/>
  <c r="AH2156" i="56"/>
  <c r="AK2156" i="56"/>
  <c r="AG2156" i="56"/>
  <c r="AI2156" i="56"/>
  <c r="AC2142" i="56"/>
  <c r="AF2142" i="56"/>
  <c r="AE2142" i="56"/>
  <c r="AL2142" i="56" s="1"/>
  <c r="AG2142" i="56"/>
  <c r="AI2142" i="56"/>
  <c r="AD2142" i="56"/>
  <c r="AH2142" i="56"/>
  <c r="AJ2142" i="56"/>
  <c r="AK2142" i="56"/>
  <c r="AC1220" i="56"/>
  <c r="AD1220" i="56"/>
  <c r="AE1220" i="56"/>
  <c r="AF1220" i="56"/>
  <c r="AH1220" i="56"/>
  <c r="AK1220" i="56"/>
  <c r="AN1220" i="56" s="1"/>
  <c r="AC540" i="56"/>
  <c r="AD540" i="56"/>
  <c r="AI540" i="56"/>
  <c r="AG540" i="56"/>
  <c r="AK540" i="56"/>
  <c r="AE540" i="56"/>
  <c r="AH540" i="56"/>
  <c r="AJ540" i="56"/>
  <c r="AF540" i="56"/>
  <c r="AE1210" i="56"/>
  <c r="AC1210" i="56"/>
  <c r="AK1210" i="56"/>
  <c r="AJ1210" i="56"/>
  <c r="AI1210" i="56"/>
  <c r="AF1210" i="56"/>
  <c r="AD1210" i="56"/>
  <c r="AH1210" i="56"/>
  <c r="AG1210" i="56"/>
  <c r="AD926" i="56"/>
  <c r="AE926" i="56"/>
  <c r="AF926" i="56"/>
  <c r="AH926" i="56"/>
  <c r="AJ926" i="56"/>
  <c r="AC926" i="56"/>
  <c r="AK926" i="56"/>
  <c r="AC2119" i="56"/>
  <c r="AE2119" i="56"/>
  <c r="AD2119" i="56"/>
  <c r="AI2119" i="56"/>
  <c r="AG2119" i="56"/>
  <c r="AH2119" i="56"/>
  <c r="AF2119" i="56"/>
  <c r="AJ2119" i="56"/>
  <c r="AC1191" i="56"/>
  <c r="AG1191" i="56"/>
  <c r="AF1191" i="56"/>
  <c r="AK1191" i="56"/>
  <c r="AE1191" i="56"/>
  <c r="AD1191" i="56"/>
  <c r="AD1177" i="56"/>
  <c r="AF1177" i="56"/>
  <c r="AC1177" i="56"/>
  <c r="AH1177" i="56"/>
  <c r="AI1177" i="56"/>
  <c r="AK1177" i="56"/>
  <c r="AE1177" i="56"/>
  <c r="AJ1177" i="56"/>
  <c r="AG1177" i="56"/>
  <c r="AH2105" i="56"/>
  <c r="AE2105" i="56"/>
  <c r="AD2105" i="56"/>
  <c r="AF2105" i="56"/>
  <c r="AK2105" i="56"/>
  <c r="AG2105" i="56"/>
  <c r="AI2105" i="56"/>
  <c r="AJ2105" i="56"/>
  <c r="AD2100" i="56"/>
  <c r="AC2100" i="56"/>
  <c r="AE2100" i="56"/>
  <c r="AI2100" i="56"/>
  <c r="AG2100" i="56"/>
  <c r="AH2100" i="56"/>
  <c r="AF2100" i="56"/>
  <c r="AJ2100" i="56"/>
  <c r="AK2100" i="56"/>
  <c r="AC2086" i="56"/>
  <c r="AH2086" i="56"/>
  <c r="AD2086" i="56"/>
  <c r="AK2086" i="56"/>
  <c r="AG2086" i="56"/>
  <c r="AI2086" i="56"/>
  <c r="AE2086" i="56"/>
  <c r="AJ2086" i="56"/>
  <c r="AF2086" i="56"/>
  <c r="AC2072" i="56"/>
  <c r="AG2072" i="56"/>
  <c r="AD2072" i="56"/>
  <c r="AE2072" i="56"/>
  <c r="AF2072" i="56"/>
  <c r="AJ2072" i="56"/>
  <c r="AK2072" i="56"/>
  <c r="AI2072" i="56"/>
  <c r="AN2072" i="56" s="1"/>
  <c r="AH2072" i="56"/>
  <c r="AC2058" i="56"/>
  <c r="AG2058" i="56"/>
  <c r="AH2058" i="56"/>
  <c r="AE2058" i="56"/>
  <c r="AF2058" i="56"/>
  <c r="AD2058" i="56"/>
  <c r="AK2058" i="56"/>
  <c r="AI2058" i="56"/>
  <c r="AJ2058" i="56"/>
  <c r="AC2044" i="56"/>
  <c r="AE2044" i="56"/>
  <c r="AJ2044" i="56"/>
  <c r="AF2044" i="56"/>
  <c r="AD2044" i="56"/>
  <c r="AG2044" i="56"/>
  <c r="AH2044" i="56"/>
  <c r="AI2044" i="56"/>
  <c r="AK2044" i="56"/>
  <c r="AC1670" i="56"/>
  <c r="AF1670" i="56"/>
  <c r="AE1670" i="56"/>
  <c r="AL1670" i="56" s="1"/>
  <c r="AH1670" i="56"/>
  <c r="AJ1670" i="56"/>
  <c r="AI1670" i="56"/>
  <c r="AN1670" i="56" s="1"/>
  <c r="AD1670" i="56"/>
  <c r="AG1670" i="56"/>
  <c r="AC2021" i="56"/>
  <c r="AD2021" i="56"/>
  <c r="AF2021" i="56"/>
  <c r="AK2021" i="56"/>
  <c r="AH2021" i="56"/>
  <c r="AJ2021" i="56"/>
  <c r="AE2021" i="56"/>
  <c r="AG2021" i="56"/>
  <c r="AI2021" i="56"/>
  <c r="AC2020" i="56"/>
  <c r="AI2020" i="56"/>
  <c r="AG2020" i="56"/>
  <c r="AH2020" i="56"/>
  <c r="AK2020" i="56"/>
  <c r="AE2020" i="56"/>
  <c r="AF2020" i="56"/>
  <c r="AD2020" i="56"/>
  <c r="AC2011" i="56"/>
  <c r="AE2011" i="56"/>
  <c r="AD2011" i="56"/>
  <c r="AI2011" i="56"/>
  <c r="AJ2011" i="56"/>
  <c r="AG2011" i="56"/>
  <c r="AH2011" i="56"/>
  <c r="AK2011" i="56"/>
  <c r="AF2011" i="56"/>
  <c r="AC2006" i="56"/>
  <c r="AD2006" i="56"/>
  <c r="AF2006" i="56"/>
  <c r="AJ2006" i="56"/>
  <c r="AI2006" i="56"/>
  <c r="AG2006" i="56"/>
  <c r="AH2006" i="56"/>
  <c r="AE2006" i="56"/>
  <c r="AC918" i="56"/>
  <c r="AD918" i="56"/>
  <c r="AH918" i="56"/>
  <c r="AJ918" i="56"/>
  <c r="AE918" i="56"/>
  <c r="AF918" i="56"/>
  <c r="AI918" i="56"/>
  <c r="AK918" i="56"/>
  <c r="AG918" i="56"/>
  <c r="AC782" i="56"/>
  <c r="AD782" i="56"/>
  <c r="AE782" i="56"/>
  <c r="AF782" i="56"/>
  <c r="AK782" i="56"/>
  <c r="AG782" i="56"/>
  <c r="AH782" i="56"/>
  <c r="AI782" i="56"/>
  <c r="AC855" i="56"/>
  <c r="AD855" i="56"/>
  <c r="AE855" i="56"/>
  <c r="AL855" i="56" s="1"/>
  <c r="AF855" i="56"/>
  <c r="AH855" i="56"/>
  <c r="AJ855" i="56"/>
  <c r="AK855" i="56"/>
  <c r="AG855" i="56"/>
  <c r="AI855" i="56"/>
  <c r="AC299" i="56"/>
  <c r="AD299" i="56"/>
  <c r="AH299" i="56"/>
  <c r="AE299" i="56"/>
  <c r="AF299" i="56"/>
  <c r="AI299" i="56"/>
  <c r="AJ299" i="56"/>
  <c r="AK299" i="56"/>
  <c r="AG299" i="56"/>
  <c r="AC768" i="56"/>
  <c r="AD768" i="56"/>
  <c r="AE768" i="56"/>
  <c r="AG768" i="56"/>
  <c r="AJ768" i="56"/>
  <c r="AF768" i="56"/>
  <c r="AH768" i="56"/>
  <c r="AI768" i="56"/>
  <c r="AK768" i="56"/>
  <c r="AC465" i="56"/>
  <c r="AD465" i="56"/>
  <c r="AG465" i="56"/>
  <c r="AK465" i="56"/>
  <c r="AF465" i="56"/>
  <c r="AH465" i="56"/>
  <c r="AI465" i="56"/>
  <c r="AE465" i="56"/>
  <c r="AJ465" i="56"/>
  <c r="AC766" i="56"/>
  <c r="AD766" i="56"/>
  <c r="AG766" i="56"/>
  <c r="AI766" i="56"/>
  <c r="AE766" i="56"/>
  <c r="AF766" i="56"/>
  <c r="AJ766" i="56"/>
  <c r="AK766" i="56"/>
  <c r="AH766" i="56"/>
  <c r="AC1965" i="56"/>
  <c r="AD1965" i="56"/>
  <c r="AF1965" i="56"/>
  <c r="AH1965" i="56"/>
  <c r="AG1965" i="56"/>
  <c r="AK1965" i="56"/>
  <c r="AJ1965" i="56"/>
  <c r="AI1965" i="56"/>
  <c r="AE1965" i="56"/>
  <c r="AC1951" i="56"/>
  <c r="AD1951" i="56"/>
  <c r="AF1951" i="56"/>
  <c r="AJ1951" i="56"/>
  <c r="AK1951" i="56"/>
  <c r="AE1951" i="56"/>
  <c r="AG1951" i="56"/>
  <c r="AI1951" i="56"/>
  <c r="AD1937" i="56"/>
  <c r="AF1937" i="56"/>
  <c r="AC1937" i="56"/>
  <c r="AE1937" i="56"/>
  <c r="AG1937" i="56"/>
  <c r="AH1937" i="56"/>
  <c r="AK1937" i="56"/>
  <c r="AI1937" i="56"/>
  <c r="AJ1937" i="56"/>
  <c r="AD1923" i="56"/>
  <c r="AC1923" i="56"/>
  <c r="AK1923" i="56"/>
  <c r="AE1923" i="56"/>
  <c r="AF1923" i="56"/>
  <c r="AG1923" i="56"/>
  <c r="AH1923" i="56"/>
  <c r="AJ1923" i="56"/>
  <c r="AI1923" i="56"/>
  <c r="AD1909" i="56"/>
  <c r="AG1909" i="56"/>
  <c r="AI1909" i="56"/>
  <c r="AC1909" i="56"/>
  <c r="AJ1909" i="56"/>
  <c r="AF1909" i="56"/>
  <c r="AK1909" i="56"/>
  <c r="AE1909" i="56"/>
  <c r="AH1909" i="56"/>
  <c r="AD1896" i="56"/>
  <c r="AE1896" i="56"/>
  <c r="AC1896" i="56"/>
  <c r="AH1896" i="56"/>
  <c r="AJ1896" i="56"/>
  <c r="AK1896" i="56"/>
  <c r="AI1896" i="56"/>
  <c r="AG1896" i="56"/>
  <c r="AF1896" i="56"/>
  <c r="AD297" i="56"/>
  <c r="AC297" i="56"/>
  <c r="AE297" i="56"/>
  <c r="AL297" i="56" s="1"/>
  <c r="AH297" i="56"/>
  <c r="AK297" i="56"/>
  <c r="AI297" i="56"/>
  <c r="AJ297" i="56"/>
  <c r="AF297" i="56"/>
  <c r="AD1882" i="56"/>
  <c r="AC1882" i="56"/>
  <c r="AK1882" i="56"/>
  <c r="AE1882" i="56"/>
  <c r="AJ1882" i="56"/>
  <c r="AF1882" i="56"/>
  <c r="AG1882" i="56"/>
  <c r="AH1882" i="56"/>
  <c r="AI1882" i="56"/>
  <c r="AD1872" i="56"/>
  <c r="AH1872" i="56"/>
  <c r="AE1872" i="56"/>
  <c r="AG1872" i="56"/>
  <c r="AC1872" i="56"/>
  <c r="AF1872" i="56"/>
  <c r="AK1872" i="56"/>
  <c r="AI1872" i="56"/>
  <c r="AJ1872" i="56"/>
  <c r="AD1858" i="56"/>
  <c r="AE1858" i="56"/>
  <c r="AC1858" i="56"/>
  <c r="AI1858" i="56"/>
  <c r="AG1858" i="56"/>
  <c r="AH1858" i="56"/>
  <c r="AF1858" i="56"/>
  <c r="AK1858" i="56"/>
  <c r="AD1844" i="56"/>
  <c r="AH1844" i="56"/>
  <c r="AE1844" i="56"/>
  <c r="AJ1844" i="56"/>
  <c r="AI1844" i="56"/>
  <c r="AF1844" i="56"/>
  <c r="AC1844" i="56"/>
  <c r="AK1844" i="56"/>
  <c r="AG1844" i="56"/>
  <c r="AD1830" i="56"/>
  <c r="AF1830" i="56"/>
  <c r="AK1830" i="56"/>
  <c r="AG1830" i="56"/>
  <c r="AE1830" i="56"/>
  <c r="AH1830" i="56"/>
  <c r="AJ1830" i="56"/>
  <c r="AI1830" i="56"/>
  <c r="AC1830" i="56"/>
  <c r="AD1159" i="56"/>
  <c r="AC1159" i="56"/>
  <c r="AF1159" i="56"/>
  <c r="AH1159" i="56"/>
  <c r="AK1159" i="56"/>
  <c r="AE1159" i="56"/>
  <c r="AG1159" i="56"/>
  <c r="AJ1159" i="56"/>
  <c r="AN1159" i="56" s="1"/>
  <c r="AD1811" i="56"/>
  <c r="AC1811" i="56"/>
  <c r="AG1811" i="56"/>
  <c r="AE1811" i="56"/>
  <c r="AK1811" i="56"/>
  <c r="AI1811" i="56"/>
  <c r="AH1811" i="56"/>
  <c r="AJ1811" i="56"/>
  <c r="AF1811" i="56"/>
  <c r="AD1799" i="56"/>
  <c r="AC1799" i="56"/>
  <c r="AF1799" i="56"/>
  <c r="AJ1799" i="56"/>
  <c r="AG1799" i="56"/>
  <c r="AI1799" i="56"/>
  <c r="AK1799" i="56"/>
  <c r="AE1799" i="56"/>
  <c r="AH1799" i="56"/>
  <c r="AC296" i="56"/>
  <c r="AD296" i="56"/>
  <c r="AE296" i="56"/>
  <c r="AJ296" i="56"/>
  <c r="AF296" i="56"/>
  <c r="AK296" i="56"/>
  <c r="AI296" i="56"/>
  <c r="AH296" i="56"/>
  <c r="AD1781" i="56"/>
  <c r="AF1781" i="56"/>
  <c r="AC1781" i="56"/>
  <c r="AJ1781" i="56"/>
  <c r="AK1781" i="56"/>
  <c r="AE1781" i="56"/>
  <c r="AH1781" i="56"/>
  <c r="AG1781" i="56"/>
  <c r="AD64" i="56"/>
  <c r="AC64" i="56"/>
  <c r="AI64" i="56"/>
  <c r="AG64" i="56"/>
  <c r="AF64" i="56"/>
  <c r="AE64" i="56"/>
  <c r="AH64" i="56"/>
  <c r="AD1772" i="56"/>
  <c r="AC1772" i="56"/>
  <c r="AE1772" i="56"/>
  <c r="AI1772" i="56"/>
  <c r="AG1772" i="56"/>
  <c r="AF1772" i="56"/>
  <c r="AJ1772" i="56"/>
  <c r="AH1772" i="56"/>
  <c r="AK1772" i="56"/>
  <c r="AD841" i="56"/>
  <c r="AE841" i="56"/>
  <c r="AC841" i="56"/>
  <c r="AF841" i="56"/>
  <c r="AG841" i="56"/>
  <c r="AJ841" i="56"/>
  <c r="AH841" i="56"/>
  <c r="AI841" i="56"/>
  <c r="AN841" i="56" s="1"/>
  <c r="AD1760" i="56"/>
  <c r="AE1760" i="56"/>
  <c r="AF1760" i="56"/>
  <c r="AC1760" i="56"/>
  <c r="AH1760" i="56"/>
  <c r="AK1760" i="56"/>
  <c r="AJ1760" i="56"/>
  <c r="AN1760" i="56" s="1"/>
  <c r="AG1760" i="56"/>
  <c r="AD1145" i="56"/>
  <c r="AE1145" i="56"/>
  <c r="AC1145" i="56"/>
  <c r="AG1145" i="56"/>
  <c r="AF1145" i="56"/>
  <c r="AJ1145" i="56"/>
  <c r="AK1145" i="56"/>
  <c r="AH1145" i="56"/>
  <c r="AD1758" i="56"/>
  <c r="AE1758" i="56"/>
  <c r="AI1758" i="56"/>
  <c r="AF1758" i="56"/>
  <c r="AK1758" i="56"/>
  <c r="AC1758" i="56"/>
  <c r="AG1758" i="56"/>
  <c r="AH1758" i="56"/>
  <c r="AJ1758" i="56"/>
  <c r="AC61" i="56"/>
  <c r="AD61" i="56"/>
  <c r="AF61" i="56"/>
  <c r="AE61" i="56"/>
  <c r="AI61" i="56"/>
  <c r="AK61" i="56"/>
  <c r="AH61" i="56"/>
  <c r="AJ61" i="56"/>
  <c r="AG61" i="56"/>
  <c r="AD1464" i="56"/>
  <c r="AH1464" i="56"/>
  <c r="AC1464" i="56"/>
  <c r="AJ1464" i="56"/>
  <c r="AG1464" i="56"/>
  <c r="AI1464" i="56"/>
  <c r="AK1464" i="56"/>
  <c r="AF1464" i="56"/>
  <c r="AL1464" i="56" s="1"/>
  <c r="AD1543" i="56"/>
  <c r="AH1543" i="56"/>
  <c r="AF1543" i="56"/>
  <c r="AG1543" i="56"/>
  <c r="AK1543" i="56"/>
  <c r="AI1543" i="56"/>
  <c r="AC1543" i="56"/>
  <c r="AE1543" i="56"/>
  <c r="AD1661" i="56"/>
  <c r="AC1661" i="56"/>
  <c r="AE1661" i="56"/>
  <c r="AL1661" i="56" s="1"/>
  <c r="AK1661" i="56"/>
  <c r="AJ1661" i="56"/>
  <c r="AF1661" i="56"/>
  <c r="AG1661" i="56"/>
  <c r="AH1661" i="56"/>
  <c r="AI1661" i="56"/>
  <c r="AD156" i="56"/>
  <c r="AG156" i="56"/>
  <c r="AE156" i="56"/>
  <c r="AC156" i="56"/>
  <c r="AI156" i="56"/>
  <c r="AH156" i="56"/>
  <c r="AK156" i="56"/>
  <c r="AF156" i="56"/>
  <c r="AD1137" i="56"/>
  <c r="AC1137" i="56"/>
  <c r="AF1137" i="56"/>
  <c r="AK1137" i="56"/>
  <c r="AG1137" i="56"/>
  <c r="AE1137" i="56"/>
  <c r="AI1137" i="56"/>
  <c r="AN1137" i="56" s="1"/>
  <c r="AC1012" i="56"/>
  <c r="AD1012" i="56"/>
  <c r="AJ1012" i="56"/>
  <c r="AH1012" i="56"/>
  <c r="AI1012" i="56"/>
  <c r="AG1012" i="56"/>
  <c r="AE1012" i="56"/>
  <c r="AL1012" i="56" s="1"/>
  <c r="AK1012" i="56"/>
  <c r="AD1747" i="56"/>
  <c r="AF1747" i="56"/>
  <c r="AC1747" i="56"/>
  <c r="AI1747" i="56"/>
  <c r="AG1747" i="56"/>
  <c r="AE1747" i="56"/>
  <c r="AK1747" i="56"/>
  <c r="AJ1747" i="56"/>
  <c r="AH1747" i="56"/>
  <c r="AC1430" i="56"/>
  <c r="AD1430" i="56"/>
  <c r="AE1430" i="56"/>
  <c r="AG1430" i="56"/>
  <c r="AJ1430" i="56"/>
  <c r="AH1430" i="56"/>
  <c r="AK1430" i="56"/>
  <c r="AF1430" i="56"/>
  <c r="AI1430" i="56"/>
  <c r="AD1422" i="56"/>
  <c r="AC1422" i="56"/>
  <c r="AF1422" i="56"/>
  <c r="AI1422" i="56"/>
  <c r="AE1422" i="56"/>
  <c r="AH1422" i="56"/>
  <c r="AK1422" i="56"/>
  <c r="AJ1422" i="56"/>
  <c r="AG1422" i="56"/>
  <c r="AD753" i="56"/>
  <c r="AC753" i="56"/>
  <c r="AE753" i="56"/>
  <c r="AF753" i="56"/>
  <c r="AK753" i="56"/>
  <c r="AG753" i="56"/>
  <c r="AI753" i="56"/>
  <c r="AJ753" i="56"/>
  <c r="AH753" i="56"/>
  <c r="AD1008" i="56"/>
  <c r="AC1008" i="56"/>
  <c r="AE1008" i="56"/>
  <c r="AG1008" i="56"/>
  <c r="AF1008" i="56"/>
  <c r="AI1008" i="56"/>
  <c r="AJ1008" i="56"/>
  <c r="AH1008" i="56"/>
  <c r="AK1008" i="56"/>
  <c r="AD1531" i="56"/>
  <c r="AC1531" i="56"/>
  <c r="AI1531" i="56"/>
  <c r="AK1531" i="56"/>
  <c r="AJ1531" i="56"/>
  <c r="AH1531" i="56"/>
  <c r="AE1531" i="56"/>
  <c r="AG1531" i="56"/>
  <c r="AF1531" i="56"/>
  <c r="AD1635" i="56"/>
  <c r="AC1635" i="56"/>
  <c r="AF1635" i="56"/>
  <c r="AE1635" i="56"/>
  <c r="AL1635" i="56" s="1"/>
  <c r="AG1635" i="56"/>
  <c r="AK1635" i="56"/>
  <c r="AJ1635" i="56"/>
  <c r="AI1635" i="56"/>
  <c r="AH1635" i="56"/>
  <c r="AD602" i="56"/>
  <c r="AC602" i="56"/>
  <c r="AF602" i="56"/>
  <c r="AH602" i="56"/>
  <c r="AJ602" i="56"/>
  <c r="AK602" i="56"/>
  <c r="AE602" i="56"/>
  <c r="AI602" i="56"/>
  <c r="AD223" i="56"/>
  <c r="AH223" i="56"/>
  <c r="AG223" i="56"/>
  <c r="AF223" i="56"/>
  <c r="AE223" i="56"/>
  <c r="AL223" i="56" s="1"/>
  <c r="AK223" i="56"/>
  <c r="AI223" i="56"/>
  <c r="AC223" i="56"/>
  <c r="AJ223" i="56"/>
  <c r="AD1413" i="56"/>
  <c r="AC1413" i="56"/>
  <c r="AF1413" i="56"/>
  <c r="AH1413" i="56"/>
  <c r="AG1413" i="56"/>
  <c r="AJ1413" i="56"/>
  <c r="AI1413" i="56"/>
  <c r="AE1413" i="56"/>
  <c r="AK1413" i="56"/>
  <c r="AD1411" i="56"/>
  <c r="AC1411" i="56"/>
  <c r="AG1411" i="56"/>
  <c r="AK1411" i="56"/>
  <c r="AJ1411" i="56"/>
  <c r="AE1411" i="56"/>
  <c r="AI1411" i="56"/>
  <c r="AH1411" i="56"/>
  <c r="AF1411" i="56"/>
  <c r="AD752" i="56"/>
  <c r="AC752" i="56"/>
  <c r="AG752" i="56"/>
  <c r="AH752" i="56"/>
  <c r="AF752" i="56"/>
  <c r="AK752" i="56"/>
  <c r="AI752" i="56"/>
  <c r="AD35" i="56"/>
  <c r="AC35" i="56"/>
  <c r="AE35" i="56"/>
  <c r="AH35" i="56"/>
  <c r="AI35" i="56"/>
  <c r="AG35" i="56"/>
  <c r="AJ35" i="56"/>
  <c r="AK35" i="56"/>
  <c r="AF35" i="56"/>
  <c r="AC291" i="56"/>
  <c r="AD291" i="56"/>
  <c r="AG291" i="56"/>
  <c r="AJ291" i="56"/>
  <c r="AE291" i="56"/>
  <c r="AF291" i="56"/>
  <c r="AH291" i="56"/>
  <c r="AI291" i="56"/>
  <c r="AK291" i="56"/>
  <c r="AD1396" i="56"/>
  <c r="AF1396" i="56"/>
  <c r="AJ1396" i="56"/>
  <c r="AG1396" i="56"/>
  <c r="AH1396" i="56"/>
  <c r="AE1396" i="56"/>
  <c r="AI1396" i="56"/>
  <c r="AC1396" i="56"/>
  <c r="AK1396" i="56"/>
  <c r="AD1385" i="56"/>
  <c r="AF1385" i="56"/>
  <c r="AE1385" i="56"/>
  <c r="AL1385" i="56" s="1"/>
  <c r="AC1385" i="56"/>
  <c r="AG1385" i="56"/>
  <c r="AH1385" i="56"/>
  <c r="AJ1385" i="56"/>
  <c r="AN1385" i="56" s="1"/>
  <c r="AD1374" i="56"/>
  <c r="AE1374" i="56"/>
  <c r="AF1374" i="56"/>
  <c r="AI1374" i="56"/>
  <c r="AH1374" i="56"/>
  <c r="AK1374" i="56"/>
  <c r="AG1374" i="56"/>
  <c r="AC1374" i="56"/>
  <c r="AJ1374" i="56"/>
  <c r="AD1365" i="56"/>
  <c r="AE1365" i="56"/>
  <c r="AL1365" i="56" s="1"/>
  <c r="AC1365" i="56"/>
  <c r="AH1365" i="56"/>
  <c r="AJ1365" i="56"/>
  <c r="AK1365" i="56"/>
  <c r="AG1365" i="56"/>
  <c r="AI1365" i="56"/>
  <c r="AF1365" i="56"/>
  <c r="AD881" i="56"/>
  <c r="AC881" i="56"/>
  <c r="AF881" i="56"/>
  <c r="AE881" i="56"/>
  <c r="AH881" i="56"/>
  <c r="AK881" i="56"/>
  <c r="AJ881" i="56"/>
  <c r="AG881" i="56"/>
  <c r="AI881" i="56"/>
  <c r="AD1114" i="56"/>
  <c r="AC1114" i="56"/>
  <c r="AH1114" i="56"/>
  <c r="AE1114" i="56"/>
  <c r="AL1114" i="56" s="1"/>
  <c r="AJ1114" i="56"/>
  <c r="AI1114" i="56"/>
  <c r="AG1114" i="56"/>
  <c r="AK1114" i="56"/>
  <c r="AD1103" i="56"/>
  <c r="AC1103" i="56"/>
  <c r="AF1103" i="56"/>
  <c r="AG1103" i="56"/>
  <c r="AE1103" i="56"/>
  <c r="AK1103" i="56"/>
  <c r="AI1103" i="56"/>
  <c r="AN1103" i="56" s="1"/>
  <c r="AH1103" i="56"/>
  <c r="AD691" i="56"/>
  <c r="AF691" i="56"/>
  <c r="AG691" i="56"/>
  <c r="AJ691" i="56"/>
  <c r="AH691" i="56"/>
  <c r="AK691" i="56"/>
  <c r="AI691" i="56"/>
  <c r="AE691" i="56"/>
  <c r="AC691" i="56"/>
  <c r="AD484" i="56"/>
  <c r="AH484" i="56"/>
  <c r="AC484" i="56"/>
  <c r="AG484" i="56"/>
  <c r="AJ484" i="56"/>
  <c r="AK484" i="56"/>
  <c r="AE484" i="56"/>
  <c r="AF484" i="56"/>
  <c r="AI484" i="56"/>
  <c r="AD986" i="56"/>
  <c r="AF986" i="56"/>
  <c r="AG986" i="56"/>
  <c r="AH986" i="56"/>
  <c r="AJ986" i="56"/>
  <c r="AI986" i="56"/>
  <c r="AN986" i="56" s="1"/>
  <c r="AC986" i="56"/>
  <c r="AE986" i="56"/>
  <c r="AC1088" i="56"/>
  <c r="AD1088" i="56"/>
  <c r="AE1088" i="56"/>
  <c r="AK1088" i="56"/>
  <c r="AG1088" i="56"/>
  <c r="AH1088" i="56"/>
  <c r="AJ1088" i="56"/>
  <c r="AF1088" i="56"/>
  <c r="AI1088" i="56"/>
  <c r="AD1081" i="56"/>
  <c r="AG1081" i="56"/>
  <c r="AC1081" i="56"/>
  <c r="AF1081" i="56"/>
  <c r="AK1081" i="56"/>
  <c r="AI1081" i="56"/>
  <c r="AN1081" i="56" s="1"/>
  <c r="AJ1081" i="56"/>
  <c r="AE1081" i="56"/>
  <c r="AH1081" i="56"/>
  <c r="AD2797" i="56"/>
  <c r="AC2797" i="56"/>
  <c r="AF2797" i="56"/>
  <c r="AG2797" i="56"/>
  <c r="AE2797" i="56"/>
  <c r="AH2797" i="56"/>
  <c r="AI2797" i="56"/>
  <c r="AJ2797" i="56"/>
  <c r="AK2797" i="56"/>
  <c r="AC2786" i="56"/>
  <c r="AD2786" i="56"/>
  <c r="AJ2786" i="56"/>
  <c r="AH2786" i="56"/>
  <c r="AI2786" i="56"/>
  <c r="AE2786" i="56"/>
  <c r="AG2786" i="56"/>
  <c r="AF2786" i="56"/>
  <c r="AK2786" i="56"/>
  <c r="AD1623" i="56"/>
  <c r="AF1623" i="56"/>
  <c r="AG1623" i="56"/>
  <c r="AH1623" i="56"/>
  <c r="AI1623" i="56"/>
  <c r="AJ1623" i="56"/>
  <c r="AE1623" i="56"/>
  <c r="AC1623" i="56"/>
  <c r="AD1358" i="56"/>
  <c r="AC1358" i="56"/>
  <c r="AG1358" i="56"/>
  <c r="AE1358" i="56"/>
  <c r="AK1358" i="56"/>
  <c r="AH1358" i="56"/>
  <c r="AF1358" i="56"/>
  <c r="AI1358" i="56"/>
  <c r="AJ1358" i="56"/>
  <c r="AD2889" i="56"/>
  <c r="AC2889" i="56"/>
  <c r="AF2889" i="56"/>
  <c r="AH2889" i="56"/>
  <c r="AI2889" i="56"/>
  <c r="AG2889" i="56"/>
  <c r="AK2889" i="56"/>
  <c r="AD1526" i="56"/>
  <c r="AE1526" i="56"/>
  <c r="AC1526" i="56"/>
  <c r="AF1526" i="56"/>
  <c r="AG1526" i="56"/>
  <c r="AJ1526" i="56"/>
  <c r="AK1526" i="56"/>
  <c r="AH1526" i="56"/>
  <c r="AI1526" i="56"/>
  <c r="AD350" i="56"/>
  <c r="AC350" i="56"/>
  <c r="AE350" i="56"/>
  <c r="AF350" i="56"/>
  <c r="AH350" i="56"/>
  <c r="AJ350" i="56"/>
  <c r="AK350" i="56"/>
  <c r="AG350" i="56"/>
  <c r="AI350" i="56"/>
  <c r="AD2881" i="56"/>
  <c r="AC2881" i="56"/>
  <c r="AG2881" i="56"/>
  <c r="AI2881" i="56"/>
  <c r="AF2881" i="56"/>
  <c r="AJ2881" i="56"/>
  <c r="AH2881" i="56"/>
  <c r="AK2881" i="56"/>
  <c r="AE2881" i="56"/>
  <c r="AD1608" i="56"/>
  <c r="AC1608" i="56"/>
  <c r="AF1608" i="56"/>
  <c r="AE1608" i="56"/>
  <c r="AH1608" i="56"/>
  <c r="AI1608" i="56"/>
  <c r="AJ1608" i="56"/>
  <c r="AD1594" i="56"/>
  <c r="AF1594" i="56"/>
  <c r="AG1594" i="56"/>
  <c r="AI1594" i="56"/>
  <c r="AH1594" i="56"/>
  <c r="AC1594" i="56"/>
  <c r="AJ1594" i="56"/>
  <c r="AK1594" i="56"/>
  <c r="AE1594" i="56"/>
  <c r="AD1580" i="56"/>
  <c r="AC1580" i="56"/>
  <c r="AE1580" i="56"/>
  <c r="AH1580" i="56"/>
  <c r="AI1580" i="56"/>
  <c r="AG1580" i="56"/>
  <c r="AJ1580" i="56"/>
  <c r="AF1580" i="56"/>
  <c r="AK1580" i="56"/>
  <c r="AD748" i="56"/>
  <c r="AC748" i="56"/>
  <c r="AH748" i="56"/>
  <c r="AE748" i="56"/>
  <c r="AJ748" i="56"/>
  <c r="AK748" i="56"/>
  <c r="AI748" i="56"/>
  <c r="AF748" i="56"/>
  <c r="AG748" i="56"/>
  <c r="AD734" i="56"/>
  <c r="AF734" i="56"/>
  <c r="AE734" i="56"/>
  <c r="AL734" i="56" s="1"/>
  <c r="AG734" i="56"/>
  <c r="AK734" i="56"/>
  <c r="AC734" i="56"/>
  <c r="AH734" i="56"/>
  <c r="AI734" i="56"/>
  <c r="AJ734" i="56"/>
  <c r="AD682" i="56"/>
  <c r="AC682" i="56"/>
  <c r="AG682" i="56"/>
  <c r="AE682" i="56"/>
  <c r="AL682" i="56" s="1"/>
  <c r="AH682" i="56"/>
  <c r="AJ682" i="56"/>
  <c r="AI682" i="56"/>
  <c r="AK682" i="56"/>
  <c r="AC1519" i="56"/>
  <c r="AD1519" i="56"/>
  <c r="AE1519" i="56"/>
  <c r="AL1519" i="56" s="1"/>
  <c r="AG1519" i="56"/>
  <c r="AH1519" i="56"/>
  <c r="AF1519" i="56"/>
  <c r="AJ1519" i="56"/>
  <c r="AI1519" i="56"/>
  <c r="AC974" i="56"/>
  <c r="AD974" i="56"/>
  <c r="AF974" i="56"/>
  <c r="AJ974" i="56"/>
  <c r="AK974" i="56"/>
  <c r="AE974" i="56"/>
  <c r="AL974" i="56" s="1"/>
  <c r="AH974" i="56"/>
  <c r="AI974" i="56"/>
  <c r="AD2879" i="56"/>
  <c r="AF2879" i="56"/>
  <c r="AG2879" i="56"/>
  <c r="AH2879" i="56"/>
  <c r="AC2879" i="56"/>
  <c r="AE2879" i="56"/>
  <c r="AJ2879" i="56"/>
  <c r="AD658" i="56"/>
  <c r="AC658" i="56"/>
  <c r="AK658" i="56"/>
  <c r="AF658" i="56"/>
  <c r="AH658" i="56"/>
  <c r="AI658" i="56"/>
  <c r="AE658" i="56"/>
  <c r="AJ658" i="56"/>
  <c r="AG658" i="56"/>
  <c r="AD154" i="56"/>
  <c r="AE154" i="56"/>
  <c r="AC154" i="56"/>
  <c r="AH154" i="56"/>
  <c r="AG154" i="56"/>
  <c r="AJ154" i="56"/>
  <c r="AI154" i="56"/>
  <c r="AK154" i="56"/>
  <c r="AF154" i="56"/>
  <c r="AD509" i="56"/>
  <c r="AC509" i="56"/>
  <c r="AE509" i="56"/>
  <c r="AF509" i="56"/>
  <c r="AJ509" i="56"/>
  <c r="AG509" i="56"/>
  <c r="AH509" i="56"/>
  <c r="AI509" i="56"/>
  <c r="AD1046" i="56"/>
  <c r="AC1046" i="56"/>
  <c r="AG1046" i="56"/>
  <c r="AF1046" i="56"/>
  <c r="AE1046" i="56"/>
  <c r="AK1046" i="56"/>
  <c r="AI1046" i="56"/>
  <c r="AJ1046" i="56"/>
  <c r="AD1341" i="56"/>
  <c r="AE1341" i="56"/>
  <c r="AL1341" i="56" s="1"/>
  <c r="AK1341" i="56"/>
  <c r="AH1341" i="56"/>
  <c r="AF1341" i="56"/>
  <c r="AJ1341" i="56"/>
  <c r="AI1341" i="56"/>
  <c r="AC644" i="56"/>
  <c r="AD644" i="56"/>
  <c r="AF644" i="56"/>
  <c r="AH644" i="56"/>
  <c r="AI644" i="56"/>
  <c r="AJ644" i="56"/>
  <c r="AK644" i="56"/>
  <c r="AG644" i="56"/>
  <c r="AE644" i="56"/>
  <c r="AD1719" i="56"/>
  <c r="AE1719" i="56"/>
  <c r="AI1719" i="56"/>
  <c r="AJ1719" i="56"/>
  <c r="AC1719" i="56"/>
  <c r="AK1719" i="56"/>
  <c r="AF1719" i="56"/>
  <c r="AH1719" i="56"/>
  <c r="AG1719" i="56"/>
  <c r="AD1038" i="56"/>
  <c r="AH1038" i="56"/>
  <c r="AK1038" i="56"/>
  <c r="AG1038" i="56"/>
  <c r="AI1038" i="56"/>
  <c r="AE1038" i="56"/>
  <c r="AF1038" i="56"/>
  <c r="AC1038" i="56"/>
  <c r="AJ1038" i="56"/>
  <c r="AD1714" i="56"/>
  <c r="AG1714" i="56"/>
  <c r="AJ1714" i="56"/>
  <c r="AC1714" i="56"/>
  <c r="AE1714" i="56"/>
  <c r="AH1714" i="56"/>
  <c r="AK1714" i="56"/>
  <c r="AI1714" i="56"/>
  <c r="AF1714" i="56"/>
  <c r="AD480" i="56"/>
  <c r="AC480" i="56"/>
  <c r="AE480" i="56"/>
  <c r="AF480" i="56"/>
  <c r="AK480" i="56"/>
  <c r="AI480" i="56"/>
  <c r="AH480" i="56"/>
  <c r="AJ480" i="56"/>
  <c r="AD209" i="56"/>
  <c r="AG209" i="56"/>
  <c r="AE209" i="56"/>
  <c r="AH209" i="56"/>
  <c r="AK209" i="56"/>
  <c r="AF209" i="56"/>
  <c r="AI209" i="56"/>
  <c r="AN209" i="56" s="1"/>
  <c r="AD1703" i="56"/>
  <c r="AC1703" i="56"/>
  <c r="AF1703" i="56"/>
  <c r="AG1703" i="56"/>
  <c r="AI1703" i="56"/>
  <c r="AE1703" i="56"/>
  <c r="AH1703" i="56"/>
  <c r="AJ1703" i="56"/>
  <c r="AC444" i="56"/>
  <c r="AD444" i="56"/>
  <c r="AF444" i="56"/>
  <c r="AE444" i="56"/>
  <c r="AI444" i="56"/>
  <c r="AG444" i="56"/>
  <c r="AJ444" i="56"/>
  <c r="AH444" i="56"/>
  <c r="AK444" i="56"/>
  <c r="AP2282" i="56"/>
  <c r="AO2551" i="56"/>
  <c r="AO243" i="56"/>
  <c r="AO2837" i="56"/>
  <c r="AO2186" i="56"/>
  <c r="AM343" i="56"/>
  <c r="AK1333" i="56"/>
  <c r="AK2151" i="56"/>
  <c r="AR1546" i="56"/>
  <c r="AU1546" i="56" s="1"/>
  <c r="AM1546" i="56"/>
  <c r="AN1546" i="56"/>
  <c r="AK1972" i="56"/>
  <c r="AK1750" i="56"/>
  <c r="AN228" i="56"/>
  <c r="AO228" i="56"/>
  <c r="AP228" i="56"/>
  <c r="AK1608" i="56"/>
  <c r="AK726" i="56"/>
  <c r="AK1517" i="56"/>
  <c r="AK1568" i="56"/>
  <c r="AJ397" i="56"/>
  <c r="AJ2502" i="56"/>
  <c r="AN2449" i="56"/>
  <c r="AM2449" i="56"/>
  <c r="AJ1946" i="56"/>
  <c r="AJ687" i="56"/>
  <c r="AM1618" i="56"/>
  <c r="AN1618" i="56"/>
  <c r="AR1618" i="56"/>
  <c r="AU1618" i="56" s="1"/>
  <c r="AP1618" i="56"/>
  <c r="AO1618" i="56"/>
  <c r="AN383" i="56"/>
  <c r="AP383" i="56"/>
  <c r="AQ383" i="56" s="1"/>
  <c r="AI921" i="56"/>
  <c r="AR1919" i="56"/>
  <c r="AU1919" i="56" s="1"/>
  <c r="AN1919" i="56"/>
  <c r="AO1919" i="56"/>
  <c r="AP1919" i="56"/>
  <c r="AI1867" i="56"/>
  <c r="AN1867" i="56" s="1"/>
  <c r="AI1781" i="56"/>
  <c r="AN722" i="56"/>
  <c r="AM722" i="56"/>
  <c r="AI972" i="56"/>
  <c r="AI1039" i="56"/>
  <c r="AN1039" i="56" s="1"/>
  <c r="AH2219" i="56"/>
  <c r="AR1212" i="56"/>
  <c r="AU1212" i="56" s="1"/>
  <c r="AM1212" i="56"/>
  <c r="AP1212" i="56"/>
  <c r="AM783" i="56"/>
  <c r="AH1471" i="56"/>
  <c r="AR2788" i="56"/>
  <c r="AU2788" i="56" s="1"/>
  <c r="AM2788" i="56"/>
  <c r="AH672" i="56"/>
  <c r="AG2453" i="56"/>
  <c r="AG1650" i="56"/>
  <c r="AG982" i="56"/>
  <c r="AG23" i="56"/>
  <c r="AM666" i="56"/>
  <c r="AF181" i="56"/>
  <c r="AF2407" i="56"/>
  <c r="AF2190" i="56"/>
  <c r="AF921" i="56"/>
  <c r="AF1012" i="56"/>
  <c r="AD1699" i="56"/>
  <c r="AD2582" i="56"/>
  <c r="AD2855" i="56"/>
  <c r="AN2589" i="56"/>
  <c r="AR171" i="56"/>
  <c r="AU171" i="56" s="1"/>
  <c r="AN2325" i="56"/>
  <c r="AM1059" i="56"/>
  <c r="AK2865" i="56"/>
  <c r="AK2313" i="56"/>
  <c r="AK2278" i="56"/>
  <c r="AK2129" i="56"/>
  <c r="AK2006" i="56"/>
  <c r="AK1904" i="56"/>
  <c r="AK1819" i="56"/>
  <c r="AK1572" i="56"/>
  <c r="AK1703" i="56"/>
  <c r="AJ1262" i="56"/>
  <c r="AJ2660" i="56"/>
  <c r="AJ2489" i="56"/>
  <c r="AJ2292" i="56"/>
  <c r="AR2124" i="56"/>
  <c r="AU2124" i="56" s="1"/>
  <c r="AN2124" i="56"/>
  <c r="AJ82" i="56"/>
  <c r="AN1939" i="56"/>
  <c r="AM1939" i="56"/>
  <c r="AR1939" i="56"/>
  <c r="AU1939" i="56" s="1"/>
  <c r="AO1939" i="56"/>
  <c r="AQ1939" i="56" s="1"/>
  <c r="AJ1543" i="56"/>
  <c r="AN1431" i="56"/>
  <c r="AJ2895" i="56"/>
  <c r="AJ1389" i="56"/>
  <c r="AP346" i="56"/>
  <c r="AQ346" i="56" s="1"/>
  <c r="AR346" i="56"/>
  <c r="AU346" i="56" s="1"/>
  <c r="AN346" i="56"/>
  <c r="AM1323" i="56"/>
  <c r="AN1323" i="56"/>
  <c r="AN143" i="56"/>
  <c r="AI1029" i="56"/>
  <c r="AI2217" i="56"/>
  <c r="AI1191" i="56"/>
  <c r="AH470" i="56"/>
  <c r="AH1186" i="56"/>
  <c r="AH993" i="56"/>
  <c r="AM1054" i="56"/>
  <c r="AO1054" i="56"/>
  <c r="AQ1054" i="56" s="1"/>
  <c r="AP1054" i="56"/>
  <c r="AM620" i="56"/>
  <c r="AR620" i="56"/>
  <c r="AU620" i="56" s="1"/>
  <c r="AG2534" i="56"/>
  <c r="AP437" i="56"/>
  <c r="AF539" i="56"/>
  <c r="AL2641" i="56"/>
  <c r="AE82" i="56"/>
  <c r="AD1587" i="56"/>
  <c r="AC397" i="56"/>
  <c r="AR1554" i="56"/>
  <c r="AU1554" i="56" s="1"/>
  <c r="AP1245" i="56"/>
  <c r="AP761" i="56"/>
  <c r="AP2180" i="56"/>
  <c r="AP2788" i="56"/>
  <c r="AQ2788" i="56" s="1"/>
  <c r="AO722" i="56"/>
  <c r="AR713" i="56"/>
  <c r="AU713" i="56" s="1"/>
  <c r="AR2186" i="56"/>
  <c r="AU2186" i="56" s="1"/>
  <c r="AR2906" i="56"/>
  <c r="AU2906" i="56" s="1"/>
  <c r="AP2874" i="56"/>
  <c r="AM2898" i="56"/>
  <c r="AM1119" i="56"/>
  <c r="AK1556" i="56"/>
  <c r="AK2832" i="56"/>
  <c r="AN1013" i="56"/>
  <c r="AP1013" i="56"/>
  <c r="AK1600" i="56"/>
  <c r="AJ590" i="56"/>
  <c r="AJ576" i="56"/>
  <c r="AJ386" i="56"/>
  <c r="AJ2329" i="56"/>
  <c r="AJ370" i="56"/>
  <c r="AJ782" i="56"/>
  <c r="AJ367" i="56"/>
  <c r="AN1016" i="56"/>
  <c r="AI2751" i="56"/>
  <c r="AR2724" i="56"/>
  <c r="AU2724" i="56" s="1"/>
  <c r="AN2724" i="56"/>
  <c r="AI252" i="56"/>
  <c r="AI788" i="56"/>
  <c r="AN696" i="56"/>
  <c r="AO696" i="56"/>
  <c r="AP696" i="56"/>
  <c r="AR1376" i="56"/>
  <c r="AU1376" i="56" s="1"/>
  <c r="AN1376" i="56"/>
  <c r="AH117" i="56"/>
  <c r="AH391" i="56"/>
  <c r="AM2434" i="56"/>
  <c r="AH1203" i="56"/>
  <c r="AH1850" i="56"/>
  <c r="AH845" i="56"/>
  <c r="AG1259" i="56"/>
  <c r="AG1220" i="56"/>
  <c r="AG791" i="56"/>
  <c r="AG718" i="56"/>
  <c r="AG1341" i="56"/>
  <c r="AF2352" i="56"/>
  <c r="AF2323" i="56"/>
  <c r="AP684" i="56"/>
  <c r="AL684" i="56"/>
  <c r="AO684" i="56"/>
  <c r="AD506" i="56"/>
  <c r="AL85" i="56"/>
  <c r="AP85" i="56"/>
  <c r="AO676" i="56"/>
  <c r="AG596" i="56"/>
  <c r="AC596" i="56"/>
  <c r="AE596" i="56"/>
  <c r="AH596" i="56"/>
  <c r="AJ596" i="56"/>
  <c r="AK596" i="56"/>
  <c r="AI596" i="56"/>
  <c r="AN596" i="56" s="1"/>
  <c r="AD596" i="56"/>
  <c r="AF596" i="56"/>
  <c r="AC2772" i="56"/>
  <c r="AD2772" i="56"/>
  <c r="AG2772" i="56"/>
  <c r="AI2772" i="56"/>
  <c r="AJ2772" i="56"/>
  <c r="AE2772" i="56"/>
  <c r="AK2772" i="56"/>
  <c r="AF2772" i="56"/>
  <c r="AF278" i="56"/>
  <c r="AJ278" i="56"/>
  <c r="AG278" i="56"/>
  <c r="AE278" i="56"/>
  <c r="AH278" i="56"/>
  <c r="AK278" i="56"/>
  <c r="AI278" i="56"/>
  <c r="AD278" i="56"/>
  <c r="AF2767" i="56"/>
  <c r="AC2767" i="56"/>
  <c r="AJ2767" i="56"/>
  <c r="AD2767" i="56"/>
  <c r="AE2767" i="56"/>
  <c r="AH2767" i="56"/>
  <c r="AK2767" i="56"/>
  <c r="AI2767" i="56"/>
  <c r="AC2753" i="56"/>
  <c r="AD2753" i="56"/>
  <c r="AE2753" i="56"/>
  <c r="AI2753" i="56"/>
  <c r="AF2753" i="56"/>
  <c r="AG2753" i="56"/>
  <c r="AH2753" i="56"/>
  <c r="AJ2753" i="56"/>
  <c r="AK2753" i="56"/>
  <c r="AE1263" i="56"/>
  <c r="AH1263" i="56"/>
  <c r="AK1263" i="56"/>
  <c r="AI1263" i="56"/>
  <c r="AJ1263" i="56"/>
  <c r="AC1263" i="56"/>
  <c r="AD1263" i="56"/>
  <c r="AF1263" i="56"/>
  <c r="AG1263" i="56"/>
  <c r="AE2746" i="56"/>
  <c r="AD2746" i="56"/>
  <c r="AG2746" i="56"/>
  <c r="AI2746" i="56"/>
  <c r="AN2746" i="56" s="1"/>
  <c r="AC2746" i="56"/>
  <c r="AF2746" i="56"/>
  <c r="AH2746" i="56"/>
  <c r="AK2746" i="56"/>
  <c r="AJ2746" i="56"/>
  <c r="AC967" i="56"/>
  <c r="AF967" i="56"/>
  <c r="AJ967" i="56"/>
  <c r="AD967" i="56"/>
  <c r="AE967" i="56"/>
  <c r="AG967" i="56"/>
  <c r="AI967" i="56"/>
  <c r="AK967" i="56"/>
  <c r="AG589" i="56"/>
  <c r="AC589" i="56"/>
  <c r="AD589" i="56"/>
  <c r="AJ589" i="56"/>
  <c r="AK589" i="56"/>
  <c r="AF589" i="56"/>
  <c r="AE589" i="56"/>
  <c r="AI589" i="56"/>
  <c r="AH589" i="56"/>
  <c r="AC2735" i="56"/>
  <c r="AD2735" i="56"/>
  <c r="AE2735" i="56"/>
  <c r="AG2735" i="56"/>
  <c r="AK2735" i="56"/>
  <c r="AH2735" i="56"/>
  <c r="AF2735" i="56"/>
  <c r="AI2735" i="56"/>
  <c r="AJ2735" i="56"/>
  <c r="AC1695" i="56"/>
  <c r="AG1695" i="56"/>
  <c r="AH1695" i="56"/>
  <c r="AD1695" i="56"/>
  <c r="AI1695" i="56"/>
  <c r="AN1695" i="56" s="1"/>
  <c r="AE1695" i="56"/>
  <c r="AL1695" i="56" s="1"/>
  <c r="AH1335" i="56"/>
  <c r="AE1335" i="56"/>
  <c r="AG1335" i="56"/>
  <c r="AD1335" i="56"/>
  <c r="AK1335" i="56"/>
  <c r="AJ1335" i="56"/>
  <c r="AF1335" i="56"/>
  <c r="AI1335" i="56"/>
  <c r="AC1335" i="56"/>
  <c r="AC1321" i="56"/>
  <c r="AG1321" i="56"/>
  <c r="AE1321" i="56"/>
  <c r="AF1321" i="56"/>
  <c r="AD1321" i="56"/>
  <c r="AI1321" i="56"/>
  <c r="AH1321" i="56"/>
  <c r="AJ1321" i="56"/>
  <c r="AC2716" i="56"/>
  <c r="AF2716" i="56"/>
  <c r="AG2716" i="56"/>
  <c r="AE2716" i="56"/>
  <c r="AD2716" i="56"/>
  <c r="AK2716" i="56"/>
  <c r="AH2716" i="56"/>
  <c r="AJ2716" i="56"/>
  <c r="AI2716" i="56"/>
  <c r="AG630" i="56"/>
  <c r="AF630" i="56"/>
  <c r="AL630" i="56" s="1"/>
  <c r="AJ630" i="56"/>
  <c r="AK630" i="56"/>
  <c r="AI630" i="56"/>
  <c r="AC630" i="56"/>
  <c r="AH630" i="56"/>
  <c r="AD256" i="56"/>
  <c r="AC256" i="56"/>
  <c r="AE256" i="56"/>
  <c r="AG256" i="56"/>
  <c r="AJ256" i="56"/>
  <c r="AF256" i="56"/>
  <c r="AH256" i="56"/>
  <c r="AK256" i="56"/>
  <c r="AC2690" i="56"/>
  <c r="AE2690" i="56"/>
  <c r="AG2690" i="56"/>
  <c r="AD2690" i="56"/>
  <c r="AF2690" i="56"/>
  <c r="AH2690" i="56"/>
  <c r="AJ2690" i="56"/>
  <c r="AI2690" i="56"/>
  <c r="AK2690" i="56"/>
  <c r="AC2676" i="56"/>
  <c r="AE2676" i="56"/>
  <c r="AF2676" i="56"/>
  <c r="AD2676" i="56"/>
  <c r="AJ2676" i="56"/>
  <c r="AG2676" i="56"/>
  <c r="AH2676" i="56"/>
  <c r="AI2676" i="56"/>
  <c r="AK2676" i="56"/>
  <c r="AF2662" i="56"/>
  <c r="AG2662" i="56"/>
  <c r="AE2662" i="56"/>
  <c r="AK2662" i="56"/>
  <c r="AJ2662" i="56"/>
  <c r="AC2662" i="56"/>
  <c r="AI2662" i="56"/>
  <c r="AD2662" i="56"/>
  <c r="AD2648" i="56"/>
  <c r="AC2648" i="56"/>
  <c r="AG2648" i="56"/>
  <c r="AK2648" i="56"/>
  <c r="AI2648" i="56"/>
  <c r="AH2648" i="56"/>
  <c r="AF2648" i="56"/>
  <c r="AJ2648" i="56"/>
  <c r="AE2648" i="56"/>
  <c r="AE2913" i="56"/>
  <c r="AI2913" i="56"/>
  <c r="AF2913" i="56"/>
  <c r="AC2913" i="56"/>
  <c r="AG2913" i="56"/>
  <c r="AJ2913" i="56"/>
  <c r="AH2913" i="56"/>
  <c r="AD2913" i="56"/>
  <c r="AC950" i="56"/>
  <c r="AD950" i="56"/>
  <c r="AG950" i="56"/>
  <c r="AE950" i="56"/>
  <c r="AF950" i="56"/>
  <c r="AD1317" i="56"/>
  <c r="AE1317" i="56"/>
  <c r="AC1317" i="56"/>
  <c r="AJ1317" i="56"/>
  <c r="AH1317" i="56"/>
  <c r="AF1317" i="56"/>
  <c r="AC2633" i="56"/>
  <c r="AH2633" i="56"/>
  <c r="AI2633" i="56"/>
  <c r="AG2633" i="56"/>
  <c r="AF2633" i="56"/>
  <c r="AD2633" i="56"/>
  <c r="AE2633" i="56"/>
  <c r="AK2633" i="56"/>
  <c r="AC2624" i="56"/>
  <c r="AF2624" i="56"/>
  <c r="AE2624" i="56"/>
  <c r="AD2624" i="56"/>
  <c r="AG2624" i="56"/>
  <c r="AH2624" i="56"/>
  <c r="AJ2624" i="56"/>
  <c r="AK2624" i="56"/>
  <c r="AI2624" i="56"/>
  <c r="AC1307" i="56"/>
  <c r="AE1307" i="56"/>
  <c r="AH1307" i="56"/>
  <c r="AD1307" i="56"/>
  <c r="AG1307" i="56"/>
  <c r="AI1307" i="56"/>
  <c r="AJ1307" i="56"/>
  <c r="AF1307" i="56"/>
  <c r="AE2612" i="56"/>
  <c r="AK2612" i="56"/>
  <c r="AH2612" i="56"/>
  <c r="AD2612" i="56"/>
  <c r="AG2612" i="56"/>
  <c r="AF2612" i="56"/>
  <c r="AI2612" i="56"/>
  <c r="AN2612" i="56" s="1"/>
  <c r="AC2612" i="56"/>
  <c r="AD2598" i="56"/>
  <c r="AC2598" i="56"/>
  <c r="AG2598" i="56"/>
  <c r="AJ2598" i="56"/>
  <c r="AH2598" i="56"/>
  <c r="AK2598" i="56"/>
  <c r="AF2598" i="56"/>
  <c r="AL2598" i="56" s="1"/>
  <c r="AI2598" i="56"/>
  <c r="AD2584" i="56"/>
  <c r="AG2584" i="56"/>
  <c r="AH2584" i="56"/>
  <c r="AF2584" i="56"/>
  <c r="AC2584" i="56"/>
  <c r="AI2584" i="56"/>
  <c r="AJ2584" i="56"/>
  <c r="AK2584" i="56"/>
  <c r="AC2570" i="56"/>
  <c r="AH2570" i="56"/>
  <c r="AF2570" i="56"/>
  <c r="AI2570" i="56"/>
  <c r="AE2570" i="56"/>
  <c r="AG2570" i="56"/>
  <c r="AD2570" i="56"/>
  <c r="AD2556" i="56"/>
  <c r="AE2556" i="56"/>
  <c r="AF2556" i="56"/>
  <c r="AC2556" i="56"/>
  <c r="AG2556" i="56"/>
  <c r="AI2556" i="56"/>
  <c r="AK2556" i="56"/>
  <c r="AH2556" i="56"/>
  <c r="AF763" i="56"/>
  <c r="AJ763" i="56"/>
  <c r="AG763" i="56"/>
  <c r="AE763" i="56"/>
  <c r="AI763" i="56"/>
  <c r="AH763" i="56"/>
  <c r="AC763" i="56"/>
  <c r="AD763" i="56"/>
  <c r="AK763" i="56"/>
  <c r="AC826" i="56"/>
  <c r="AD826" i="56"/>
  <c r="AF826" i="56"/>
  <c r="AI826" i="56"/>
  <c r="AH826" i="56"/>
  <c r="AK826" i="56"/>
  <c r="AE826" i="56"/>
  <c r="AE812" i="56"/>
  <c r="AC812" i="56"/>
  <c r="AD812" i="56"/>
  <c r="AJ812" i="56"/>
  <c r="AK812" i="56"/>
  <c r="AH812" i="56"/>
  <c r="AG812" i="56"/>
  <c r="AF812" i="56"/>
  <c r="AI812" i="56"/>
  <c r="AE583" i="56"/>
  <c r="AD583" i="56"/>
  <c r="AI583" i="56"/>
  <c r="AJ583" i="56"/>
  <c r="AF583" i="56"/>
  <c r="AC583" i="56"/>
  <c r="AG583" i="56"/>
  <c r="AK583" i="56"/>
  <c r="AC2861" i="56"/>
  <c r="AH2861" i="56"/>
  <c r="AD2861" i="56"/>
  <c r="AG2861" i="56"/>
  <c r="AI2861" i="56"/>
  <c r="AK2861" i="56"/>
  <c r="AF2861" i="56"/>
  <c r="AE2861" i="56"/>
  <c r="AL2861" i="56" s="1"/>
  <c r="AJ2861" i="56"/>
  <c r="AD130" i="56"/>
  <c r="AC130" i="56"/>
  <c r="AH130" i="56"/>
  <c r="AI130" i="56"/>
  <c r="AF130" i="56"/>
  <c r="AL130" i="56" s="1"/>
  <c r="AG130" i="56"/>
  <c r="AJ130" i="56"/>
  <c r="AD1563" i="56"/>
  <c r="AG1563" i="56"/>
  <c r="AE1563" i="56"/>
  <c r="AF1563" i="56"/>
  <c r="AK1563" i="56"/>
  <c r="AC1563" i="56"/>
  <c r="AH1563" i="56"/>
  <c r="AJ1563" i="56"/>
  <c r="AI1563" i="56"/>
  <c r="AC1293" i="56"/>
  <c r="AD1293" i="56"/>
  <c r="AE1293" i="56"/>
  <c r="AH1293" i="56"/>
  <c r="AK1293" i="56"/>
  <c r="AJ1293" i="56"/>
  <c r="AG1293" i="56"/>
  <c r="AF1293" i="56"/>
  <c r="AI1293" i="56"/>
  <c r="AH474" i="56"/>
  <c r="AG474" i="56"/>
  <c r="AE474" i="56"/>
  <c r="AF474" i="56"/>
  <c r="AJ474" i="56"/>
  <c r="AK474" i="56"/>
  <c r="AI474" i="56"/>
  <c r="AD474" i="56"/>
  <c r="AC474" i="56"/>
  <c r="AI251" i="56"/>
  <c r="AC251" i="56"/>
  <c r="AJ251" i="56"/>
  <c r="AE251" i="56"/>
  <c r="AD251" i="56"/>
  <c r="AH251" i="56"/>
  <c r="AK251" i="56"/>
  <c r="AF251" i="56"/>
  <c r="AG251" i="56"/>
  <c r="AE2856" i="56"/>
  <c r="AF2856" i="56"/>
  <c r="AD2856" i="56"/>
  <c r="AJ2856" i="56"/>
  <c r="AH2856" i="56"/>
  <c r="AG2856" i="56"/>
  <c r="AK2856" i="56"/>
  <c r="AI2856" i="56"/>
  <c r="AC249" i="56"/>
  <c r="AG249" i="56"/>
  <c r="AD249" i="56"/>
  <c r="AF249" i="56"/>
  <c r="AE249" i="56"/>
  <c r="AL249" i="56" s="1"/>
  <c r="AH249" i="56"/>
  <c r="AJ249" i="56"/>
  <c r="AK249" i="56"/>
  <c r="AC1493" i="56"/>
  <c r="AF1493" i="56"/>
  <c r="AD1493" i="56"/>
  <c r="AE1493" i="56"/>
  <c r="AG1493" i="56"/>
  <c r="AI1493" i="56"/>
  <c r="AK1493" i="56"/>
  <c r="AH1493" i="56"/>
  <c r="AJ1493" i="56"/>
  <c r="AD566" i="56"/>
  <c r="AE566" i="56"/>
  <c r="AL566" i="56" s="1"/>
  <c r="AH566" i="56"/>
  <c r="AI566" i="56"/>
  <c r="AC566" i="56"/>
  <c r="AG566" i="56"/>
  <c r="AJ566" i="56"/>
  <c r="AK566" i="56"/>
  <c r="AF2544" i="56"/>
  <c r="AC2544" i="56"/>
  <c r="AJ2544" i="56"/>
  <c r="AE2544" i="56"/>
  <c r="AD2544" i="56"/>
  <c r="AI2544" i="56"/>
  <c r="AK2544" i="56"/>
  <c r="AH2544" i="56"/>
  <c r="AG2544" i="56"/>
  <c r="AD1279" i="56"/>
  <c r="AE1279" i="56"/>
  <c r="AH1279" i="56"/>
  <c r="AJ1279" i="56"/>
  <c r="AC1279" i="56"/>
  <c r="AI1279" i="56"/>
  <c r="AF1279" i="56"/>
  <c r="AG1279" i="56"/>
  <c r="AD388" i="56"/>
  <c r="AG388" i="56"/>
  <c r="AF388" i="56"/>
  <c r="AE388" i="56"/>
  <c r="AL388" i="56" s="1"/>
  <c r="AC388" i="56"/>
  <c r="AK388" i="56"/>
  <c r="AH388" i="56"/>
  <c r="AJ388" i="56"/>
  <c r="AI388" i="56"/>
  <c r="AC560" i="56"/>
  <c r="AE560" i="56"/>
  <c r="AD560" i="56"/>
  <c r="AI560" i="56"/>
  <c r="AG560" i="56"/>
  <c r="AJ560" i="56"/>
  <c r="AH560" i="56"/>
  <c r="AK560" i="56"/>
  <c r="AF560" i="56"/>
  <c r="AC2533" i="56"/>
  <c r="AE2533" i="56"/>
  <c r="AI2533" i="56"/>
  <c r="AF2533" i="56"/>
  <c r="AD2533" i="56"/>
  <c r="AG2533" i="56"/>
  <c r="AH2533" i="56"/>
  <c r="AK2533" i="56"/>
  <c r="AJ2533" i="56"/>
  <c r="AD273" i="56"/>
  <c r="AE273" i="56"/>
  <c r="AC273" i="56"/>
  <c r="AF273" i="56"/>
  <c r="AH273" i="56"/>
  <c r="AI273" i="56"/>
  <c r="AG273" i="56"/>
  <c r="AJ273" i="56"/>
  <c r="AK273" i="56"/>
  <c r="AC1488" i="56"/>
  <c r="AF1488" i="56"/>
  <c r="AD1488" i="56"/>
  <c r="AE1488" i="56"/>
  <c r="AG1488" i="56"/>
  <c r="AK1488" i="56"/>
  <c r="AJ1488" i="56"/>
  <c r="AH1488" i="56"/>
  <c r="AI1488" i="56"/>
  <c r="AC2518" i="56"/>
  <c r="AD2518" i="56"/>
  <c r="AG2518" i="56"/>
  <c r="AH2518" i="56"/>
  <c r="AJ2518" i="56"/>
  <c r="AE2518" i="56"/>
  <c r="AL2518" i="56" s="1"/>
  <c r="AH385" i="56"/>
  <c r="AC385" i="56"/>
  <c r="AD385" i="56"/>
  <c r="AE385" i="56"/>
  <c r="AJ385" i="56"/>
  <c r="AN385" i="56" s="1"/>
  <c r="AF385" i="56"/>
  <c r="AG385" i="56"/>
  <c r="AK385" i="56"/>
  <c r="AC2846" i="56"/>
  <c r="AD2846" i="56"/>
  <c r="AE2846" i="56"/>
  <c r="AF2846" i="56"/>
  <c r="AH2846" i="56"/>
  <c r="AJ2846" i="56"/>
  <c r="AI2846" i="56"/>
  <c r="AG2846" i="56"/>
  <c r="AD2503" i="56"/>
  <c r="AG2503" i="56"/>
  <c r="AF2503" i="56"/>
  <c r="AC2503" i="56"/>
  <c r="AE2503" i="56"/>
  <c r="AI2503" i="56"/>
  <c r="AK2503" i="56"/>
  <c r="AH2503" i="56"/>
  <c r="AJ2503" i="56"/>
  <c r="AC2845" i="56"/>
  <c r="AG2845" i="56"/>
  <c r="AD2845" i="56"/>
  <c r="AE2845" i="56"/>
  <c r="AF2845" i="56"/>
  <c r="AJ2845" i="56"/>
  <c r="AI2845" i="56"/>
  <c r="AK2845" i="56"/>
  <c r="AH556" i="56"/>
  <c r="AE556" i="56"/>
  <c r="AI556" i="56"/>
  <c r="AC556" i="56"/>
  <c r="AF556" i="56"/>
  <c r="AK556" i="56"/>
  <c r="AG556" i="56"/>
  <c r="AD556" i="56"/>
  <c r="AJ556" i="56"/>
  <c r="AC2483" i="56"/>
  <c r="AF2483" i="56"/>
  <c r="AG2483" i="56"/>
  <c r="AH2483" i="56"/>
  <c r="AJ2483" i="56"/>
  <c r="AN2483" i="56" s="1"/>
  <c r="AD2483" i="56"/>
  <c r="AE2483" i="56"/>
  <c r="AL2483" i="56" s="1"/>
  <c r="AK2483" i="56"/>
  <c r="AC2469" i="56"/>
  <c r="AF2469" i="56"/>
  <c r="AH2469" i="56"/>
  <c r="AE2469" i="56"/>
  <c r="AJ2469" i="56"/>
  <c r="AD2469" i="56"/>
  <c r="AI2469" i="56"/>
  <c r="AG2469" i="56"/>
  <c r="AK2469" i="56"/>
  <c r="AD2455" i="56"/>
  <c r="AF2455" i="56"/>
  <c r="AI2455" i="56"/>
  <c r="AC2455" i="56"/>
  <c r="AJ2455" i="56"/>
  <c r="AH2455" i="56"/>
  <c r="AK2455" i="56"/>
  <c r="AE2455" i="56"/>
  <c r="AE2441" i="56"/>
  <c r="AG2441" i="56"/>
  <c r="AK2441" i="56"/>
  <c r="AC2441" i="56"/>
  <c r="AD2441" i="56"/>
  <c r="AJ2441" i="56"/>
  <c r="AF2441" i="56"/>
  <c r="AI2441" i="56"/>
  <c r="AH2441" i="56"/>
  <c r="AE174" i="56"/>
  <c r="AD174" i="56"/>
  <c r="AI174" i="56"/>
  <c r="AF174" i="56"/>
  <c r="AK174" i="56"/>
  <c r="AH174" i="56"/>
  <c r="AJ174" i="56"/>
  <c r="AG174" i="56"/>
  <c r="AC174" i="56"/>
  <c r="AC240" i="56"/>
  <c r="AH240" i="56"/>
  <c r="AF240" i="56"/>
  <c r="AJ240" i="56"/>
  <c r="AI240" i="56"/>
  <c r="AE240" i="56"/>
  <c r="AG240" i="56"/>
  <c r="AD240" i="56"/>
  <c r="AK240" i="56"/>
  <c r="AD1026" i="56"/>
  <c r="AC1026" i="56"/>
  <c r="AE1026" i="56"/>
  <c r="AL1026" i="56" s="1"/>
  <c r="AF1026" i="56"/>
  <c r="AH1026" i="56"/>
  <c r="AI1026" i="56"/>
  <c r="AJ1026" i="56"/>
  <c r="AG1026" i="56"/>
  <c r="AD2422" i="56"/>
  <c r="AE2422" i="56"/>
  <c r="AF2422" i="56"/>
  <c r="AJ2422" i="56"/>
  <c r="AG2422" i="56"/>
  <c r="AC2422" i="56"/>
  <c r="AC1558" i="56"/>
  <c r="AD1558" i="56"/>
  <c r="AF1558" i="56"/>
  <c r="AI1558" i="56"/>
  <c r="AJ1558" i="56"/>
  <c r="AE1558" i="56"/>
  <c r="AK1558" i="56"/>
  <c r="AG1558" i="56"/>
  <c r="AC553" i="56"/>
  <c r="AH553" i="56"/>
  <c r="AJ553" i="56"/>
  <c r="AF553" i="56"/>
  <c r="AK553" i="56"/>
  <c r="AI553" i="56"/>
  <c r="AE553" i="56"/>
  <c r="AG553" i="56"/>
  <c r="AD553" i="56"/>
  <c r="AH2396" i="56"/>
  <c r="AE2396" i="56"/>
  <c r="AF2396" i="56"/>
  <c r="AG2396" i="56"/>
  <c r="AC2396" i="56"/>
  <c r="AK2396" i="56"/>
  <c r="AJ2396" i="56"/>
  <c r="AD2396" i="56"/>
  <c r="AI2396" i="56"/>
  <c r="AD2382" i="56"/>
  <c r="AG2382" i="56"/>
  <c r="AC2382" i="56"/>
  <c r="AF2382" i="56"/>
  <c r="AK2382" i="56"/>
  <c r="AH2382" i="56"/>
  <c r="AE2382" i="56"/>
  <c r="AG2368" i="56"/>
  <c r="AD2368" i="56"/>
  <c r="AE2368" i="56"/>
  <c r="AJ2368" i="56"/>
  <c r="AK2368" i="56"/>
  <c r="AC2368" i="56"/>
  <c r="AH2368" i="56"/>
  <c r="AF2368" i="56"/>
  <c r="AG2354" i="56"/>
  <c r="AE2354" i="56"/>
  <c r="AD2354" i="56"/>
  <c r="AF2354" i="56"/>
  <c r="AJ2354" i="56"/>
  <c r="AI2354" i="56"/>
  <c r="AH2354" i="56"/>
  <c r="AC2354" i="56"/>
  <c r="AK2354" i="56"/>
  <c r="AC701" i="56"/>
  <c r="AE701" i="56"/>
  <c r="AI701" i="56"/>
  <c r="AF701" i="56"/>
  <c r="AH701" i="56"/>
  <c r="AD701" i="56"/>
  <c r="AG701" i="56"/>
  <c r="AK701" i="56"/>
  <c r="AF797" i="56"/>
  <c r="AJ797" i="56"/>
  <c r="AD797" i="56"/>
  <c r="AH797" i="56"/>
  <c r="AE797" i="56"/>
  <c r="AI797" i="56"/>
  <c r="AC797" i="56"/>
  <c r="AK797" i="56"/>
  <c r="AF2331" i="56"/>
  <c r="AC2331" i="56"/>
  <c r="AE2331" i="56"/>
  <c r="AD2331" i="56"/>
  <c r="AH2331" i="56"/>
  <c r="AJ2331" i="56"/>
  <c r="AG2331" i="56"/>
  <c r="AI2331" i="56"/>
  <c r="AD1242" i="56"/>
  <c r="AG1242" i="56"/>
  <c r="AK1242" i="56"/>
  <c r="AH1242" i="56"/>
  <c r="AC1242" i="56"/>
  <c r="AI1242" i="56"/>
  <c r="AF1242" i="56"/>
  <c r="AE1242" i="56"/>
  <c r="AJ1242" i="56"/>
  <c r="AE96" i="56"/>
  <c r="AH96" i="56"/>
  <c r="AF96" i="56"/>
  <c r="AI96" i="56"/>
  <c r="AC96" i="56"/>
  <c r="AD96" i="56"/>
  <c r="AJ96" i="56"/>
  <c r="AG96" i="56"/>
  <c r="AK2314" i="56"/>
  <c r="AE2314" i="56"/>
  <c r="AG2314" i="56"/>
  <c r="AC2314" i="56"/>
  <c r="AI2314" i="56"/>
  <c r="AH2314" i="56"/>
  <c r="AD2314" i="56"/>
  <c r="AF2314" i="56"/>
  <c r="AD2308" i="56"/>
  <c r="AC2308" i="56"/>
  <c r="AJ2308" i="56"/>
  <c r="AI2308" i="56"/>
  <c r="AF2308" i="56"/>
  <c r="AG2308" i="56"/>
  <c r="AH2308" i="56"/>
  <c r="AK2308" i="56"/>
  <c r="AE2308" i="56"/>
  <c r="AC2294" i="56"/>
  <c r="AF2294" i="56"/>
  <c r="AE2294" i="56"/>
  <c r="AL2294" i="56" s="1"/>
  <c r="AG2294" i="56"/>
  <c r="AJ2294" i="56"/>
  <c r="AD2294" i="56"/>
  <c r="AK2294" i="56"/>
  <c r="AI2294" i="56"/>
  <c r="AC2280" i="56"/>
  <c r="AE2280" i="56"/>
  <c r="AD2280" i="56"/>
  <c r="AF2280" i="56"/>
  <c r="AG2280" i="56"/>
  <c r="AH2280" i="56"/>
  <c r="AK2280" i="56"/>
  <c r="AJ2280" i="56"/>
  <c r="AI2280" i="56"/>
  <c r="AC2266" i="56"/>
  <c r="AH2266" i="56"/>
  <c r="AE2266" i="56"/>
  <c r="AF2266" i="56"/>
  <c r="AI2266" i="56"/>
  <c r="AG2266" i="56"/>
  <c r="AK2266" i="56"/>
  <c r="AD2266" i="56"/>
  <c r="AF2252" i="56"/>
  <c r="AC2252" i="56"/>
  <c r="AD2252" i="56"/>
  <c r="AK2252" i="56"/>
  <c r="AH2252" i="56"/>
  <c r="AJ2252" i="56"/>
  <c r="AE2252" i="56"/>
  <c r="AI2252" i="56"/>
  <c r="AG2252" i="56"/>
  <c r="AD2835" i="56"/>
  <c r="AE2835" i="56"/>
  <c r="AI2835" i="56"/>
  <c r="AG2835" i="56"/>
  <c r="AF2835" i="56"/>
  <c r="AH2835" i="56"/>
  <c r="AJ2835" i="56"/>
  <c r="AK2835" i="56"/>
  <c r="AC2835" i="56"/>
  <c r="AG2244" i="56"/>
  <c r="AD2244" i="56"/>
  <c r="AH2244" i="56"/>
  <c r="AC2244" i="56"/>
  <c r="AK2244" i="56"/>
  <c r="AE2244" i="56"/>
  <c r="AJ2244" i="56"/>
  <c r="AI2244" i="56"/>
  <c r="AF2244" i="56"/>
  <c r="AC2834" i="56"/>
  <c r="AF2834" i="56"/>
  <c r="AD2834" i="56"/>
  <c r="AH2834" i="56"/>
  <c r="AI2834" i="56"/>
  <c r="AG2834" i="56"/>
  <c r="AK2834" i="56"/>
  <c r="AE2834" i="56"/>
  <c r="AJ2834" i="56"/>
  <c r="AD937" i="56"/>
  <c r="AC937" i="56"/>
  <c r="AE937" i="56"/>
  <c r="AJ937" i="56"/>
  <c r="AG937" i="56"/>
  <c r="AF937" i="56"/>
  <c r="AK937" i="56"/>
  <c r="AI937" i="56"/>
  <c r="AH937" i="56"/>
  <c r="AF2232" i="56"/>
  <c r="AE2232" i="56"/>
  <c r="AJ2232" i="56"/>
  <c r="AG2232" i="56"/>
  <c r="AH2232" i="56"/>
  <c r="AC2232" i="56"/>
  <c r="AK2232" i="56"/>
  <c r="AD2232" i="56"/>
  <c r="AD2218" i="56"/>
  <c r="AE2218" i="56"/>
  <c r="AC2218" i="56"/>
  <c r="AF2218" i="56"/>
  <c r="AJ2218" i="56"/>
  <c r="AI2218" i="56"/>
  <c r="AG2218" i="56"/>
  <c r="AC1673" i="56"/>
  <c r="AE1673" i="56"/>
  <c r="AD1673" i="56"/>
  <c r="AH1673" i="56"/>
  <c r="AF1673" i="56"/>
  <c r="AJ1673" i="56"/>
  <c r="AK1673" i="56"/>
  <c r="AG1673" i="56"/>
  <c r="AI1673" i="56"/>
  <c r="AE2203" i="56"/>
  <c r="AF2203" i="56"/>
  <c r="AC2203" i="56"/>
  <c r="AI2203" i="56"/>
  <c r="AD2203" i="56"/>
  <c r="AH2203" i="56"/>
  <c r="AJ2203" i="56"/>
  <c r="AK2203" i="56"/>
  <c r="AG2203" i="56"/>
  <c r="AD760" i="56"/>
  <c r="AC760" i="56"/>
  <c r="AF760" i="56"/>
  <c r="AI760" i="56"/>
  <c r="AJ760" i="56"/>
  <c r="AG760" i="56"/>
  <c r="AH760" i="56"/>
  <c r="AE760" i="56"/>
  <c r="AD2192" i="56"/>
  <c r="AH2192" i="56"/>
  <c r="AG2192" i="56"/>
  <c r="AF2192" i="56"/>
  <c r="AL2192" i="56" s="1"/>
  <c r="AJ2192" i="56"/>
  <c r="AC2192" i="56"/>
  <c r="AK2192" i="56"/>
  <c r="AI2192" i="56"/>
  <c r="AE2178" i="56"/>
  <c r="AH2178" i="56"/>
  <c r="AG2178" i="56"/>
  <c r="AI2178" i="56"/>
  <c r="AC2178" i="56"/>
  <c r="AF2178" i="56"/>
  <c r="AK2178" i="56"/>
  <c r="AJ2178" i="56"/>
  <c r="AD2178" i="56"/>
  <c r="AC2164" i="56"/>
  <c r="AD2164" i="56"/>
  <c r="AE2164" i="56"/>
  <c r="AG2164" i="56"/>
  <c r="AF2164" i="56"/>
  <c r="AK2164" i="56"/>
  <c r="AH2164" i="56"/>
  <c r="AJ2164" i="56"/>
  <c r="AI2164" i="56"/>
  <c r="AH2150" i="56"/>
  <c r="AD2150" i="56"/>
  <c r="AG2150" i="56"/>
  <c r="AK2150" i="56"/>
  <c r="AC2150" i="56"/>
  <c r="AE2150" i="56"/>
  <c r="AL2150" i="56" s="1"/>
  <c r="AI2150" i="56"/>
  <c r="AJ2150" i="56"/>
  <c r="AC2136" i="56"/>
  <c r="AF2136" i="56"/>
  <c r="AE2136" i="56"/>
  <c r="AJ2136" i="56"/>
  <c r="AH2136" i="56"/>
  <c r="AK2136" i="56"/>
  <c r="AI2136" i="56"/>
  <c r="AN2136" i="56" s="1"/>
  <c r="AG2136" i="56"/>
  <c r="AD2136" i="56"/>
  <c r="AC301" i="56"/>
  <c r="AI301" i="56"/>
  <c r="AJ301" i="56"/>
  <c r="AE301" i="56"/>
  <c r="AD301" i="56"/>
  <c r="AF301" i="56"/>
  <c r="AG301" i="56"/>
  <c r="AK301" i="56"/>
  <c r="AH301" i="56"/>
  <c r="AC2128" i="56"/>
  <c r="AG2128" i="56"/>
  <c r="AK2128" i="56"/>
  <c r="AE2128" i="56"/>
  <c r="AF2128" i="56"/>
  <c r="AI2128" i="56"/>
  <c r="AJ2128" i="56"/>
  <c r="AH2128" i="56"/>
  <c r="AD2128" i="56"/>
  <c r="AD1204" i="56"/>
  <c r="AF1204" i="56"/>
  <c r="AE1204" i="56"/>
  <c r="AJ1204" i="56"/>
  <c r="AI1204" i="56"/>
  <c r="AC1204" i="56"/>
  <c r="AH1204" i="56"/>
  <c r="AG1204" i="56"/>
  <c r="AD2122" i="56"/>
  <c r="AE2122" i="56"/>
  <c r="AH2122" i="56"/>
  <c r="AF2122" i="56"/>
  <c r="AC2122" i="56"/>
  <c r="AK2122" i="56"/>
  <c r="AG2122" i="56"/>
  <c r="AJ2122" i="56"/>
  <c r="AI2122" i="56"/>
  <c r="AF2113" i="56"/>
  <c r="AJ2113" i="56"/>
  <c r="AG2113" i="56"/>
  <c r="AC2113" i="56"/>
  <c r="AH2113" i="56"/>
  <c r="AE2113" i="56"/>
  <c r="AD2113" i="56"/>
  <c r="AF1185" i="56"/>
  <c r="AG1185" i="56"/>
  <c r="AK1185" i="56"/>
  <c r="AD1185" i="56"/>
  <c r="AE1185" i="56"/>
  <c r="AC1185" i="56"/>
  <c r="AI1185" i="56"/>
  <c r="AJ1185" i="56"/>
  <c r="AC923" i="56"/>
  <c r="AG923" i="56"/>
  <c r="AI923" i="56"/>
  <c r="AD923" i="56"/>
  <c r="AE923" i="56"/>
  <c r="AH923" i="56"/>
  <c r="AF923" i="56"/>
  <c r="AE922" i="56"/>
  <c r="AD922" i="56"/>
  <c r="AC922" i="56"/>
  <c r="AI922" i="56"/>
  <c r="AF922" i="56"/>
  <c r="AH922" i="56"/>
  <c r="AG922" i="56"/>
  <c r="AK922" i="56"/>
  <c r="AJ922" i="56"/>
  <c r="AD2094" i="56"/>
  <c r="AC2094" i="56"/>
  <c r="AE2094" i="56"/>
  <c r="AH2094" i="56"/>
  <c r="AF2094" i="56"/>
  <c r="AJ2094" i="56"/>
  <c r="AG2094" i="56"/>
  <c r="AD2080" i="56"/>
  <c r="AC2080" i="56"/>
  <c r="AE2080" i="56"/>
  <c r="AK2080" i="56"/>
  <c r="AI2080" i="56"/>
  <c r="AG2080" i="56"/>
  <c r="AH2080" i="56"/>
  <c r="AF2080" i="56"/>
  <c r="AD2066" i="56"/>
  <c r="AF2066" i="56"/>
  <c r="AC2066" i="56"/>
  <c r="AE2066" i="56"/>
  <c r="AJ2066" i="56"/>
  <c r="AH2066" i="56"/>
  <c r="AI2066" i="56"/>
  <c r="AN2066" i="56" s="1"/>
  <c r="AG2066" i="56"/>
  <c r="AC2052" i="56"/>
  <c r="AF2052" i="56"/>
  <c r="AI2052" i="56"/>
  <c r="AE2052" i="56"/>
  <c r="AD2052" i="56"/>
  <c r="AK2052" i="56"/>
  <c r="AH2052" i="56"/>
  <c r="AG2052" i="56"/>
  <c r="AJ2052" i="56"/>
  <c r="AH2038" i="56"/>
  <c r="AE2038" i="56"/>
  <c r="AC2038" i="56"/>
  <c r="AI2038" i="56"/>
  <c r="AG2038" i="56"/>
  <c r="AJ2038" i="56"/>
  <c r="AD2038" i="56"/>
  <c r="AK2038" i="56"/>
  <c r="AF2038" i="56"/>
  <c r="AG2029" i="56"/>
  <c r="AE2029" i="56"/>
  <c r="AL2029" i="56" s="1"/>
  <c r="AC2029" i="56"/>
  <c r="AD2029" i="56"/>
  <c r="AH2029" i="56"/>
  <c r="AI2029" i="56"/>
  <c r="AK2029" i="56"/>
  <c r="AJ2029" i="56"/>
  <c r="AE1548" i="56"/>
  <c r="AD1548" i="56"/>
  <c r="AK1548" i="56"/>
  <c r="AC1548" i="56"/>
  <c r="AH1548" i="56"/>
  <c r="AG1548" i="56"/>
  <c r="AJ1548" i="56"/>
  <c r="AF1548" i="56"/>
  <c r="AI1548" i="56"/>
  <c r="AC2019" i="56"/>
  <c r="AG2019" i="56"/>
  <c r="AK2019" i="56"/>
  <c r="AD2019" i="56"/>
  <c r="AF2019" i="56"/>
  <c r="AJ2019" i="56"/>
  <c r="AI2019" i="56"/>
  <c r="AE2019" i="56"/>
  <c r="AC1169" i="56"/>
  <c r="AE1169" i="56"/>
  <c r="AG1169" i="56"/>
  <c r="AK1169" i="56"/>
  <c r="AF1169" i="56"/>
  <c r="AH1169" i="56"/>
  <c r="AI1169" i="56"/>
  <c r="AJ1169" i="56"/>
  <c r="AD1169" i="56"/>
  <c r="AE2000" i="56"/>
  <c r="AF2000" i="56"/>
  <c r="AD2000" i="56"/>
  <c r="AK2000" i="56"/>
  <c r="AC2000" i="56"/>
  <c r="AI2000" i="56"/>
  <c r="AG2000" i="56"/>
  <c r="AJ2000" i="56"/>
  <c r="AH2000" i="56"/>
  <c r="AF790" i="56"/>
  <c r="AD790" i="56"/>
  <c r="AJ790" i="56"/>
  <c r="AC790" i="56"/>
  <c r="AI790" i="56"/>
  <c r="AE790" i="56"/>
  <c r="AG790" i="56"/>
  <c r="AH790" i="56"/>
  <c r="AD776" i="56"/>
  <c r="AE776" i="56"/>
  <c r="AG776" i="56"/>
  <c r="AH776" i="56"/>
  <c r="AI776" i="56"/>
  <c r="AC776" i="56"/>
  <c r="AF776" i="56"/>
  <c r="AK776" i="56"/>
  <c r="AJ776" i="56"/>
  <c r="AD849" i="56"/>
  <c r="AH849" i="56"/>
  <c r="AC849" i="56"/>
  <c r="AF849" i="56"/>
  <c r="AI849" i="56"/>
  <c r="AE849" i="56"/>
  <c r="AK849" i="56"/>
  <c r="AG849" i="56"/>
  <c r="AJ849" i="56"/>
  <c r="AC75" i="56"/>
  <c r="AE75" i="56"/>
  <c r="AG75" i="56"/>
  <c r="AI75" i="56"/>
  <c r="AJ75" i="56"/>
  <c r="AH75" i="56"/>
  <c r="AF75" i="56"/>
  <c r="AK75" i="56"/>
  <c r="AD75" i="56"/>
  <c r="AE1991" i="56"/>
  <c r="AL1991" i="56" s="1"/>
  <c r="AD1991" i="56"/>
  <c r="AH1991" i="56"/>
  <c r="AC1991" i="56"/>
  <c r="AG1991" i="56"/>
  <c r="AF1991" i="56"/>
  <c r="AI1991" i="56"/>
  <c r="AK1991" i="56"/>
  <c r="AD1985" i="56"/>
  <c r="AC1985" i="56"/>
  <c r="AF1985" i="56"/>
  <c r="AH1985" i="56"/>
  <c r="AJ1985" i="56"/>
  <c r="AG1985" i="56"/>
  <c r="AK1985" i="56"/>
  <c r="AN1985" i="56" s="1"/>
  <c r="AE1985" i="56"/>
  <c r="AF1973" i="56"/>
  <c r="AD1973" i="56"/>
  <c r="AE1973" i="56"/>
  <c r="AI1973" i="56"/>
  <c r="AC1973" i="56"/>
  <c r="AJ1973" i="56"/>
  <c r="AG1973" i="56"/>
  <c r="AD1959" i="56"/>
  <c r="AE1959" i="56"/>
  <c r="AJ1959" i="56"/>
  <c r="AG1959" i="56"/>
  <c r="AC1959" i="56"/>
  <c r="AF1959" i="56"/>
  <c r="AK1959" i="56"/>
  <c r="AI1959" i="56"/>
  <c r="AH1959" i="56"/>
  <c r="AC1945" i="56"/>
  <c r="AH1945" i="56"/>
  <c r="AE1945" i="56"/>
  <c r="AI1945" i="56"/>
  <c r="AF1945" i="56"/>
  <c r="AG1945" i="56"/>
  <c r="AD1945" i="56"/>
  <c r="AJ1945" i="56"/>
  <c r="AK1945" i="56"/>
  <c r="AC1931" i="56"/>
  <c r="AF1931" i="56"/>
  <c r="AH1931" i="56"/>
  <c r="AD1931" i="56"/>
  <c r="AE1931" i="56"/>
  <c r="AK1931" i="56"/>
  <c r="AG1931" i="56"/>
  <c r="AJ1931" i="56"/>
  <c r="AC1917" i="56"/>
  <c r="AD1917" i="56"/>
  <c r="AH1917" i="56"/>
  <c r="AF1917" i="56"/>
  <c r="AI1917" i="56"/>
  <c r="AE1917" i="56"/>
  <c r="AJ1917" i="56"/>
  <c r="AG1917" i="56"/>
  <c r="AK1917" i="56"/>
  <c r="AC1903" i="56"/>
  <c r="AG1903" i="56"/>
  <c r="AK1903" i="56"/>
  <c r="AF1903" i="56"/>
  <c r="AE1903" i="56"/>
  <c r="AJ1903" i="56"/>
  <c r="AH1903" i="56"/>
  <c r="AI1903" i="56"/>
  <c r="AC1892" i="56"/>
  <c r="AE1892" i="56"/>
  <c r="AG1892" i="56"/>
  <c r="AD1892" i="56"/>
  <c r="AJ1892" i="56"/>
  <c r="AH1892" i="56"/>
  <c r="AF1892" i="56"/>
  <c r="AC1888" i="56"/>
  <c r="AD1888" i="56"/>
  <c r="AE1888" i="56"/>
  <c r="AG1888" i="56"/>
  <c r="AF1888" i="56"/>
  <c r="AK1888" i="56"/>
  <c r="AH1888" i="56"/>
  <c r="AI1888" i="56"/>
  <c r="AJ1888" i="56"/>
  <c r="AC1021" i="56"/>
  <c r="AF1021" i="56"/>
  <c r="AL1021" i="56" s="1"/>
  <c r="AJ1021" i="56"/>
  <c r="AD1021" i="56"/>
  <c r="AH1021" i="56"/>
  <c r="AK1021" i="56"/>
  <c r="AG1021" i="56"/>
  <c r="AI1021" i="56"/>
  <c r="AC1866" i="56"/>
  <c r="AD1866" i="56"/>
  <c r="AF1866" i="56"/>
  <c r="AG1866" i="56"/>
  <c r="AE1866" i="56"/>
  <c r="AI1866" i="56"/>
  <c r="AH1866" i="56"/>
  <c r="AJ1866" i="56"/>
  <c r="AK1866" i="56"/>
  <c r="AC1852" i="56"/>
  <c r="AD1852" i="56"/>
  <c r="AE1852" i="56"/>
  <c r="AH1852" i="56"/>
  <c r="AK1852" i="56"/>
  <c r="AF1852" i="56"/>
  <c r="AG1852" i="56"/>
  <c r="AC1838" i="56"/>
  <c r="AE1838" i="56"/>
  <c r="AD1838" i="56"/>
  <c r="AI1838" i="56"/>
  <c r="AG1838" i="56"/>
  <c r="AH1838" i="56"/>
  <c r="AF1838" i="56"/>
  <c r="AJ1838" i="56"/>
  <c r="AK1838" i="56"/>
  <c r="AC159" i="56"/>
  <c r="AD159" i="56"/>
  <c r="AH159" i="56"/>
  <c r="AE159" i="56"/>
  <c r="AL159" i="56" s="1"/>
  <c r="AG159" i="56"/>
  <c r="AK159" i="56"/>
  <c r="AJ159" i="56"/>
  <c r="AC1818" i="56"/>
  <c r="AG1818" i="56"/>
  <c r="AI1818" i="56"/>
  <c r="AJ1818" i="56"/>
  <c r="AH1818" i="56"/>
  <c r="AK1818" i="56"/>
  <c r="AF1818" i="56"/>
  <c r="AD1818" i="56"/>
  <c r="AE1818" i="56"/>
  <c r="AC1807" i="56"/>
  <c r="AE1807" i="56"/>
  <c r="AD1807" i="56"/>
  <c r="AG1807" i="56"/>
  <c r="AJ1807" i="56"/>
  <c r="AI1807" i="56"/>
  <c r="AK1807" i="56"/>
  <c r="AF1807" i="56"/>
  <c r="AH1807" i="56"/>
  <c r="AC909" i="56"/>
  <c r="AD909" i="56"/>
  <c r="AG909" i="56"/>
  <c r="AK909" i="56"/>
  <c r="AH909" i="56"/>
  <c r="AI909" i="56"/>
  <c r="AE909" i="56"/>
  <c r="AF909" i="56"/>
  <c r="AJ909" i="56"/>
  <c r="AC270" i="56"/>
  <c r="AF270" i="56"/>
  <c r="AH270" i="56"/>
  <c r="AE270" i="56"/>
  <c r="AG270" i="56"/>
  <c r="AJ270" i="56"/>
  <c r="AI270" i="56"/>
  <c r="AK270" i="56"/>
  <c r="AC844" i="56"/>
  <c r="AH844" i="56"/>
  <c r="AE844" i="56"/>
  <c r="AG844" i="56"/>
  <c r="AJ844" i="56"/>
  <c r="AD844" i="56"/>
  <c r="AF844" i="56"/>
  <c r="AI844" i="56"/>
  <c r="AC1780" i="56"/>
  <c r="AE1780" i="56"/>
  <c r="AD1780" i="56"/>
  <c r="AG1780" i="56"/>
  <c r="AF1780" i="56"/>
  <c r="AK1780" i="56"/>
  <c r="AH1780" i="56"/>
  <c r="AC1769" i="56"/>
  <c r="AG1769" i="56"/>
  <c r="AF1769" i="56"/>
  <c r="AD1769" i="56"/>
  <c r="AK1769" i="56"/>
  <c r="AJ1769" i="56"/>
  <c r="AE1769" i="56"/>
  <c r="AH1769" i="56"/>
  <c r="AI1769" i="56"/>
  <c r="AC904" i="56"/>
  <c r="AD904" i="56"/>
  <c r="AH904" i="56"/>
  <c r="AF904" i="56"/>
  <c r="AG904" i="56"/>
  <c r="AI904" i="56"/>
  <c r="AJ904" i="56"/>
  <c r="AK904" i="56"/>
  <c r="AE904" i="56"/>
  <c r="AC757" i="56"/>
  <c r="AD757" i="56"/>
  <c r="AG757" i="56"/>
  <c r="AI757" i="56"/>
  <c r="AE757" i="56"/>
  <c r="AJ757" i="56"/>
  <c r="AF757" i="56"/>
  <c r="AH757" i="56"/>
  <c r="AK757" i="56"/>
  <c r="AC632" i="56"/>
  <c r="AF632" i="56"/>
  <c r="AG632" i="56"/>
  <c r="AJ632" i="56"/>
  <c r="AE632" i="56"/>
  <c r="AL632" i="56" s="1"/>
  <c r="AD632" i="56"/>
  <c r="AH632" i="56"/>
  <c r="AK632" i="56"/>
  <c r="AI632" i="56"/>
  <c r="AC1730" i="56"/>
  <c r="AJ1730" i="56"/>
  <c r="AG1730" i="56"/>
  <c r="AE1730" i="56"/>
  <c r="AL1730" i="56" s="1"/>
  <c r="AK1730" i="56"/>
  <c r="AI1730" i="56"/>
  <c r="AF1730" i="56"/>
  <c r="AH1730" i="56"/>
  <c r="AC1472" i="56"/>
  <c r="AF1472" i="56"/>
  <c r="AD1472" i="56"/>
  <c r="AE1472" i="56"/>
  <c r="AG1472" i="56"/>
  <c r="AJ1472" i="56"/>
  <c r="AI1472" i="56"/>
  <c r="AK1472" i="56"/>
  <c r="AC1458" i="56"/>
  <c r="AD1458" i="56"/>
  <c r="AE1458" i="56"/>
  <c r="AI1458" i="56"/>
  <c r="AN1458" i="56" s="1"/>
  <c r="AG1458" i="56"/>
  <c r="AH1458" i="56"/>
  <c r="AF1458" i="56"/>
  <c r="AC2904" i="56"/>
  <c r="AE2904" i="56"/>
  <c r="AF2904" i="56"/>
  <c r="AG2904" i="56"/>
  <c r="AJ2904" i="56"/>
  <c r="AK2904" i="56"/>
  <c r="AD2904" i="56"/>
  <c r="AH2904" i="56"/>
  <c r="AI2904" i="56"/>
  <c r="AC1140" i="56"/>
  <c r="AE1140" i="56"/>
  <c r="AH1140" i="56"/>
  <c r="AD1140" i="56"/>
  <c r="AG1140" i="56"/>
  <c r="AK1140" i="56"/>
  <c r="AJ1140" i="56"/>
  <c r="AN1140" i="56" s="1"/>
  <c r="AC1138" i="56"/>
  <c r="AD1138" i="56"/>
  <c r="AK1138" i="56"/>
  <c r="AG1138" i="56"/>
  <c r="AF1138" i="56"/>
  <c r="AH1138" i="56"/>
  <c r="AE1138" i="56"/>
  <c r="AJ1138" i="56"/>
  <c r="AC1450" i="56"/>
  <c r="AD1450" i="56"/>
  <c r="AE1450" i="56"/>
  <c r="AF1450" i="56"/>
  <c r="AH1450" i="56"/>
  <c r="AJ1450" i="56"/>
  <c r="AG1450" i="56"/>
  <c r="AI1450" i="56"/>
  <c r="AC1445" i="56"/>
  <c r="AH1445" i="56"/>
  <c r="AG1445" i="56"/>
  <c r="AF1445" i="56"/>
  <c r="AD1445" i="56"/>
  <c r="AJ1445" i="56"/>
  <c r="AK1445" i="56"/>
  <c r="AI1445" i="56"/>
  <c r="AE1445" i="56"/>
  <c r="AC892" i="56"/>
  <c r="AD892" i="56"/>
  <c r="AJ892" i="56"/>
  <c r="AE892" i="56"/>
  <c r="AL892" i="56" s="1"/>
  <c r="AK892" i="56"/>
  <c r="AH892" i="56"/>
  <c r="AF892" i="56"/>
  <c r="AI892" i="56"/>
  <c r="AC1130" i="56"/>
  <c r="AD1130" i="56"/>
  <c r="AJ1130" i="56"/>
  <c r="AG1130" i="56"/>
  <c r="AI1130" i="56"/>
  <c r="AF1130" i="56"/>
  <c r="AE1130" i="56"/>
  <c r="AC47" i="56"/>
  <c r="AD47" i="56"/>
  <c r="AG47" i="56"/>
  <c r="AK47" i="56"/>
  <c r="AI47" i="56"/>
  <c r="AH47" i="56"/>
  <c r="AE47" i="56"/>
  <c r="AF47" i="56"/>
  <c r="AJ47" i="56"/>
  <c r="AC1540" i="56"/>
  <c r="AE1540" i="56"/>
  <c r="AL1540" i="56" s="1"/>
  <c r="AF1540" i="56"/>
  <c r="AD1540" i="56"/>
  <c r="AG1540" i="56"/>
  <c r="AJ1540" i="56"/>
  <c r="AH1540" i="56"/>
  <c r="AK1540" i="56"/>
  <c r="AC1649" i="56"/>
  <c r="AD1649" i="56"/>
  <c r="AF1649" i="56"/>
  <c r="AH1649" i="56"/>
  <c r="AK1649" i="56"/>
  <c r="AJ1649" i="56"/>
  <c r="AI1649" i="56"/>
  <c r="AG1649" i="56"/>
  <c r="AE1649" i="56"/>
  <c r="AC1643" i="56"/>
  <c r="AD1643" i="56"/>
  <c r="AF1643" i="56"/>
  <c r="AH1643" i="56"/>
  <c r="AJ1643" i="56"/>
  <c r="AN1643" i="56" s="1"/>
  <c r="AG1643" i="56"/>
  <c r="AE1643" i="56"/>
  <c r="AK1643" i="56"/>
  <c r="AC1005" i="56"/>
  <c r="AG1005" i="56"/>
  <c r="AF1005" i="56"/>
  <c r="AJ1005" i="56"/>
  <c r="AH1005" i="56"/>
  <c r="AD1005" i="56"/>
  <c r="AE1005" i="56"/>
  <c r="AC224" i="56"/>
  <c r="AD224" i="56"/>
  <c r="AE224" i="56"/>
  <c r="AL224" i="56" s="1"/>
  <c r="AG224" i="56"/>
  <c r="AJ224" i="56"/>
  <c r="AI224" i="56"/>
  <c r="AF224" i="56"/>
  <c r="AK224" i="56"/>
  <c r="AH224" i="56"/>
  <c r="AC1529" i="56"/>
  <c r="AE1529" i="56"/>
  <c r="AL1529" i="56" s="1"/>
  <c r="AD1529" i="56"/>
  <c r="AF1529" i="56"/>
  <c r="AI1529" i="56"/>
  <c r="AG1529" i="56"/>
  <c r="AK1529" i="56"/>
  <c r="AH1529" i="56"/>
  <c r="AJ1529" i="56"/>
  <c r="AC885" i="56"/>
  <c r="AE885" i="56"/>
  <c r="AG885" i="56"/>
  <c r="AK885" i="56"/>
  <c r="AF885" i="56"/>
  <c r="AD885" i="56"/>
  <c r="AI885" i="56"/>
  <c r="AC1405" i="56"/>
  <c r="AK1405" i="56"/>
  <c r="AE1405" i="56"/>
  <c r="AD1405" i="56"/>
  <c r="AH1405" i="56"/>
  <c r="AJ1405" i="56"/>
  <c r="AG1405" i="56"/>
  <c r="AI1405" i="56"/>
  <c r="AC1398" i="56"/>
  <c r="AD1398" i="56"/>
  <c r="AE1398" i="56"/>
  <c r="AF1398" i="56"/>
  <c r="AH1398" i="56"/>
  <c r="AJ1398" i="56"/>
  <c r="AG1398" i="56"/>
  <c r="AC1630" i="56"/>
  <c r="AD1630" i="56"/>
  <c r="AG1630" i="56"/>
  <c r="AE1630" i="56"/>
  <c r="AH1630" i="56"/>
  <c r="AI1630" i="56"/>
  <c r="AF1630" i="56"/>
  <c r="AK1630" i="56"/>
  <c r="AC1123" i="56"/>
  <c r="AD1123" i="56"/>
  <c r="AH1123" i="56"/>
  <c r="AE1123" i="56"/>
  <c r="AF1123" i="56"/>
  <c r="AJ1123" i="56"/>
  <c r="AG1123" i="56"/>
  <c r="AI1123" i="56"/>
  <c r="AC1390" i="56"/>
  <c r="AE1390" i="56"/>
  <c r="AH1390" i="56"/>
  <c r="AD1390" i="56"/>
  <c r="AF1390" i="56"/>
  <c r="AG1390" i="56"/>
  <c r="AI1390" i="56"/>
  <c r="AJ1390" i="56"/>
  <c r="AK1390" i="56"/>
  <c r="AC1379" i="56"/>
  <c r="AH1379" i="56"/>
  <c r="AD1379" i="56"/>
  <c r="AI1379" i="56"/>
  <c r="AE1379" i="56"/>
  <c r="AG1379" i="56"/>
  <c r="AF1379" i="56"/>
  <c r="AJ1379" i="56"/>
  <c r="AK1379" i="56"/>
  <c r="AC1369" i="56"/>
  <c r="AD1369" i="56"/>
  <c r="AF1369" i="56"/>
  <c r="AG1369" i="56"/>
  <c r="AK1369" i="56"/>
  <c r="AI1369" i="56"/>
  <c r="AJ1369" i="56"/>
  <c r="AE1369" i="56"/>
  <c r="AC1359" i="56"/>
  <c r="AD1359" i="56"/>
  <c r="AF1359" i="56"/>
  <c r="AE1359" i="56"/>
  <c r="AH1359" i="56"/>
  <c r="AK1359" i="56"/>
  <c r="AJ1359" i="56"/>
  <c r="AN1359" i="56" s="1"/>
  <c r="AG1359" i="56"/>
  <c r="AC2824" i="56"/>
  <c r="AD2824" i="56"/>
  <c r="AE2824" i="56"/>
  <c r="AL2824" i="56" s="1"/>
  <c r="AG2824" i="56"/>
  <c r="AJ2824" i="56"/>
  <c r="AF2824" i="56"/>
  <c r="AI2824" i="56"/>
  <c r="AK2824" i="56"/>
  <c r="AC456" i="56"/>
  <c r="AF456" i="56"/>
  <c r="AH456" i="56"/>
  <c r="AJ456" i="56"/>
  <c r="AD456" i="56"/>
  <c r="AE456" i="56"/>
  <c r="AI456" i="56"/>
  <c r="AG456" i="56"/>
  <c r="AK456" i="56"/>
  <c r="AC2821" i="56"/>
  <c r="AG2821" i="56"/>
  <c r="AH2821" i="56"/>
  <c r="AE2821" i="56"/>
  <c r="AF2821" i="56"/>
  <c r="AJ2821" i="56"/>
  <c r="AI2821" i="56"/>
  <c r="AC690" i="56"/>
  <c r="AE690" i="56"/>
  <c r="AD690" i="56"/>
  <c r="AG690" i="56"/>
  <c r="AK690" i="56"/>
  <c r="AI690" i="56"/>
  <c r="AJ690" i="56"/>
  <c r="AH690" i="56"/>
  <c r="AF690" i="56"/>
  <c r="AC289" i="56"/>
  <c r="AD289" i="56"/>
  <c r="AE289" i="56"/>
  <c r="AH289" i="56"/>
  <c r="AI289" i="56"/>
  <c r="AF289" i="56"/>
  <c r="AG289" i="56"/>
  <c r="AK289" i="56"/>
  <c r="AC985" i="56"/>
  <c r="AI985" i="56"/>
  <c r="AD985" i="56"/>
  <c r="AF985" i="56"/>
  <c r="AJ985" i="56"/>
  <c r="AK985" i="56"/>
  <c r="AE985" i="56"/>
  <c r="AH985" i="56"/>
  <c r="AG985" i="56"/>
  <c r="AC1725" i="56"/>
  <c r="AG1725" i="56"/>
  <c r="AI1725" i="56"/>
  <c r="AH1725" i="56"/>
  <c r="AD1725" i="56"/>
  <c r="AE1725" i="56"/>
  <c r="AJ1725" i="56"/>
  <c r="AK1725" i="56"/>
  <c r="AF1725" i="56"/>
  <c r="AC2804" i="56"/>
  <c r="AD2804" i="56"/>
  <c r="AE2804" i="56"/>
  <c r="AI2804" i="56"/>
  <c r="AK2804" i="56"/>
  <c r="AH2804" i="56"/>
  <c r="AJ2804" i="56"/>
  <c r="AF2804" i="56"/>
  <c r="AG2804" i="56"/>
  <c r="AC1077" i="56"/>
  <c r="AD1077" i="56"/>
  <c r="AE1077" i="56"/>
  <c r="AF1077" i="56"/>
  <c r="AI1077" i="56"/>
  <c r="AK1077" i="56"/>
  <c r="AG1077" i="56"/>
  <c r="AJ1077" i="56"/>
  <c r="AH1077" i="56"/>
  <c r="AC1073" i="56"/>
  <c r="AH1073" i="56"/>
  <c r="AD1073" i="56"/>
  <c r="AI1073" i="56"/>
  <c r="AK1073" i="56"/>
  <c r="AE1073" i="56"/>
  <c r="AF1073" i="56"/>
  <c r="AJ1073" i="56"/>
  <c r="AG1073" i="56"/>
  <c r="AC353" i="56"/>
  <c r="AI353" i="56"/>
  <c r="AD353" i="56"/>
  <c r="AE353" i="56"/>
  <c r="AL353" i="56" s="1"/>
  <c r="AG353" i="56"/>
  <c r="AH353" i="56"/>
  <c r="AJ353" i="56"/>
  <c r="AC1352" i="56"/>
  <c r="AE1352" i="56"/>
  <c r="AI1352" i="56"/>
  <c r="AF1352" i="56"/>
  <c r="AG1352" i="56"/>
  <c r="AD1352" i="56"/>
  <c r="AH1352" i="56"/>
  <c r="AK1352" i="56"/>
  <c r="AJ1352" i="56"/>
  <c r="AC983" i="56"/>
  <c r="AD983" i="56"/>
  <c r="AG983" i="56"/>
  <c r="AE983" i="56"/>
  <c r="AH983" i="56"/>
  <c r="AI983" i="56"/>
  <c r="AK983" i="56"/>
  <c r="AJ983" i="56"/>
  <c r="AF983" i="56"/>
  <c r="AC1062" i="56"/>
  <c r="AG1062" i="56"/>
  <c r="AI1062" i="56"/>
  <c r="AH1062" i="56"/>
  <c r="AD1062" i="56"/>
  <c r="AE1062" i="56"/>
  <c r="AF1062" i="56"/>
  <c r="AK1062" i="56"/>
  <c r="AJ1062" i="56"/>
  <c r="AC417" i="56"/>
  <c r="AE417" i="56"/>
  <c r="AL417" i="56" s="1"/>
  <c r="AG417" i="56"/>
  <c r="AI417" i="56"/>
  <c r="AD417" i="56"/>
  <c r="AK417" i="56"/>
  <c r="AC1616" i="56"/>
  <c r="AF1616" i="56"/>
  <c r="AI1616" i="56"/>
  <c r="AJ1616" i="56"/>
  <c r="AD1616" i="56"/>
  <c r="AG1616" i="56"/>
  <c r="AE1616" i="56"/>
  <c r="AK1616" i="56"/>
  <c r="AH1616" i="56"/>
  <c r="AC1602" i="56"/>
  <c r="AD1602" i="56"/>
  <c r="AI1602" i="56"/>
  <c r="AG1602" i="56"/>
  <c r="AH1602" i="56"/>
  <c r="AJ1602" i="56"/>
  <c r="AK1602" i="56"/>
  <c r="AF1602" i="56"/>
  <c r="AC1588" i="56"/>
  <c r="AD1588" i="56"/>
  <c r="AI1588" i="56"/>
  <c r="AJ1588" i="56"/>
  <c r="AE1588" i="56"/>
  <c r="AK1588" i="56"/>
  <c r="AG1588" i="56"/>
  <c r="AF1588" i="56"/>
  <c r="AH1588" i="56"/>
  <c r="AC1574" i="56"/>
  <c r="AE1574" i="56"/>
  <c r="AI1574" i="56"/>
  <c r="AD1574" i="56"/>
  <c r="AK1574" i="56"/>
  <c r="AH1574" i="56"/>
  <c r="AJ1574" i="56"/>
  <c r="AG1574" i="56"/>
  <c r="AF1574" i="56"/>
  <c r="AC742" i="56"/>
  <c r="AI742" i="56"/>
  <c r="AF742" i="56"/>
  <c r="AD742" i="56"/>
  <c r="AE742" i="56"/>
  <c r="AH742" i="56"/>
  <c r="AK742" i="56"/>
  <c r="AJ742" i="56"/>
  <c r="AG742" i="56"/>
  <c r="AC728" i="56"/>
  <c r="AG728" i="56"/>
  <c r="AH728" i="56"/>
  <c r="AI728" i="56"/>
  <c r="AK728" i="56"/>
  <c r="AE728" i="56"/>
  <c r="AF728" i="56"/>
  <c r="AD728" i="56"/>
  <c r="AJ728" i="56"/>
  <c r="AC679" i="56"/>
  <c r="AD679" i="56"/>
  <c r="AF679" i="56"/>
  <c r="AH679" i="56"/>
  <c r="AI679" i="56"/>
  <c r="AK679" i="56"/>
  <c r="AG679" i="56"/>
  <c r="AE679" i="56"/>
  <c r="AC675" i="56"/>
  <c r="AD675" i="56"/>
  <c r="AI675" i="56"/>
  <c r="AG675" i="56"/>
  <c r="AH675" i="56"/>
  <c r="AF675" i="56"/>
  <c r="AL675" i="56" s="1"/>
  <c r="AJ675" i="56"/>
  <c r="AK675" i="56"/>
  <c r="AC344" i="56"/>
  <c r="AD344" i="56"/>
  <c r="AF344" i="56"/>
  <c r="AH344" i="56"/>
  <c r="AI344" i="56"/>
  <c r="AN344" i="56" s="1"/>
  <c r="AE344" i="56"/>
  <c r="AG344" i="56"/>
  <c r="AJ344" i="56"/>
  <c r="AK344" i="56"/>
  <c r="AC717" i="56"/>
  <c r="AD717" i="56"/>
  <c r="AI717" i="56"/>
  <c r="AH717" i="56"/>
  <c r="AJ717" i="56"/>
  <c r="AF717" i="56"/>
  <c r="AE717" i="56"/>
  <c r="AK717" i="56"/>
  <c r="AG717" i="56"/>
  <c r="AC653" i="56"/>
  <c r="AI653" i="56"/>
  <c r="AD653" i="56"/>
  <c r="AG653" i="56"/>
  <c r="AF653" i="56"/>
  <c r="AE653" i="56"/>
  <c r="AH653" i="56"/>
  <c r="AC647" i="56"/>
  <c r="AG647" i="56"/>
  <c r="AE647" i="56"/>
  <c r="AH647" i="56"/>
  <c r="AI647" i="56"/>
  <c r="AK647" i="56"/>
  <c r="AJ647" i="56"/>
  <c r="AF647" i="56"/>
  <c r="AD647" i="56"/>
  <c r="AC973" i="56"/>
  <c r="AD973" i="56"/>
  <c r="AE973" i="56"/>
  <c r="AI973" i="56"/>
  <c r="AK973" i="56"/>
  <c r="AH973" i="56"/>
  <c r="AF973" i="56"/>
  <c r="AJ973" i="56"/>
  <c r="AG973" i="56"/>
  <c r="AC17" i="56"/>
  <c r="AI17" i="56"/>
  <c r="AE17" i="56"/>
  <c r="AL17" i="56" s="1"/>
  <c r="AG17" i="56"/>
  <c r="AD17" i="56"/>
  <c r="AK17" i="56"/>
  <c r="AF17" i="56"/>
  <c r="AJ17" i="56"/>
  <c r="AH17" i="56"/>
  <c r="AC2872" i="56"/>
  <c r="AF2872" i="56"/>
  <c r="AD2872" i="56"/>
  <c r="AH2872" i="56"/>
  <c r="AI2872" i="56"/>
  <c r="AJ2872" i="56"/>
  <c r="AG2872" i="56"/>
  <c r="AE2872" i="56"/>
  <c r="AK2872" i="56"/>
  <c r="AC643" i="56"/>
  <c r="AI643" i="56"/>
  <c r="AG643" i="56"/>
  <c r="AE643" i="56"/>
  <c r="AH643" i="56"/>
  <c r="AD643" i="56"/>
  <c r="AF643" i="56"/>
  <c r="AK643" i="56"/>
  <c r="AJ643" i="56"/>
  <c r="AC1040" i="56"/>
  <c r="AD1040" i="56"/>
  <c r="AF1040" i="56"/>
  <c r="AE1040" i="56"/>
  <c r="AL1040" i="56" s="1"/>
  <c r="AG1040" i="56"/>
  <c r="AI1040" i="56"/>
  <c r="AJ1040" i="56"/>
  <c r="AH1040" i="56"/>
  <c r="AK1040" i="56"/>
  <c r="AC283" i="56"/>
  <c r="AE283" i="56"/>
  <c r="AD283" i="56"/>
  <c r="AI283" i="56"/>
  <c r="AG283" i="56"/>
  <c r="AK283" i="56"/>
  <c r="AJ283" i="56"/>
  <c r="AF283" i="56"/>
  <c r="AC11" i="56"/>
  <c r="AD11" i="56"/>
  <c r="AI11" i="56"/>
  <c r="AF11" i="56"/>
  <c r="AG11" i="56"/>
  <c r="AJ11" i="56"/>
  <c r="AE11" i="56"/>
  <c r="AH11" i="56"/>
  <c r="AK11" i="56"/>
  <c r="AC507" i="56"/>
  <c r="AF507" i="56"/>
  <c r="AI507" i="56"/>
  <c r="AD507" i="56"/>
  <c r="AH507" i="56"/>
  <c r="AE507" i="56"/>
  <c r="AG507" i="56"/>
  <c r="AK507" i="56"/>
  <c r="AJ507" i="56"/>
  <c r="AC3" i="56"/>
  <c r="AD3" i="56"/>
  <c r="AI3" i="56"/>
  <c r="AG3" i="56"/>
  <c r="AE3" i="56"/>
  <c r="AL3" i="56" s="1"/>
  <c r="AJ3" i="56"/>
  <c r="AK3" i="56"/>
  <c r="AH3" i="56"/>
  <c r="AF3" i="56"/>
  <c r="AC404" i="56"/>
  <c r="AD404" i="56"/>
  <c r="AI404" i="56"/>
  <c r="AE404" i="56"/>
  <c r="AF404" i="56"/>
  <c r="AJ404" i="56"/>
  <c r="AG404" i="56"/>
  <c r="AH404" i="56"/>
  <c r="AK404" i="56"/>
  <c r="AC598" i="56"/>
  <c r="AE598" i="56"/>
  <c r="AH598" i="56"/>
  <c r="AI598" i="56"/>
  <c r="AD598" i="56"/>
  <c r="AG598" i="56"/>
  <c r="AF598" i="56"/>
  <c r="AJ598" i="56"/>
  <c r="AK598" i="56"/>
  <c r="AN2723" i="56"/>
  <c r="AN2348" i="56"/>
  <c r="AR2348" i="56"/>
  <c r="AU2348" i="56" s="1"/>
  <c r="AN29" i="56"/>
  <c r="AM1596" i="56"/>
  <c r="AN1596" i="56"/>
  <c r="AP1596" i="56"/>
  <c r="AQ1596" i="56" s="1"/>
  <c r="AR1596" i="56"/>
  <c r="AU1596" i="56" s="1"/>
  <c r="AM387" i="56"/>
  <c r="AO387" i="56"/>
  <c r="AR387" i="56"/>
  <c r="AU387" i="56" s="1"/>
  <c r="AP387" i="56"/>
  <c r="AN387" i="56"/>
  <c r="AM2398" i="56"/>
  <c r="AR2398" i="56"/>
  <c r="AU2398" i="56" s="1"/>
  <c r="AO2398" i="56"/>
  <c r="AM271" i="56"/>
  <c r="AR271" i="56"/>
  <c r="AU271" i="56" s="1"/>
  <c r="AO271" i="56"/>
  <c r="AN2787" i="56"/>
  <c r="AO2787" i="56"/>
  <c r="AR2787" i="56"/>
  <c r="AU2787" i="56" s="1"/>
  <c r="AM2683" i="56"/>
  <c r="AM2088" i="56"/>
  <c r="AR2088" i="56"/>
  <c r="AU2088" i="56" s="1"/>
  <c r="AM1555" i="56"/>
  <c r="AR1555" i="56"/>
  <c r="AU1555" i="56" s="1"/>
  <c r="AP1555" i="56"/>
  <c r="AM2106" i="56"/>
  <c r="AR2106" i="56"/>
  <c r="AU2106" i="56" s="1"/>
  <c r="AM77" i="56"/>
  <c r="AR77" i="56"/>
  <c r="AU77" i="56" s="1"/>
  <c r="AP77" i="56"/>
  <c r="AQ77" i="56" s="1"/>
  <c r="AR1154" i="56"/>
  <c r="AU1154" i="56" s="1"/>
  <c r="AR696" i="56"/>
  <c r="AU696" i="56" s="1"/>
  <c r="AM2" i="56"/>
  <c r="AL1546" i="56"/>
  <c r="AP1546" i="56"/>
  <c r="AO1546" i="56"/>
  <c r="AP1947" i="56"/>
  <c r="AL1947" i="56"/>
  <c r="AL1150" i="56"/>
  <c r="AP1150" i="56"/>
  <c r="AQ1150" i="56" s="1"/>
  <c r="AL214" i="56"/>
  <c r="AP2" i="56"/>
  <c r="AO2" i="56"/>
  <c r="AP2398" i="56"/>
  <c r="AL1264" i="56"/>
  <c r="AK1317" i="56"/>
  <c r="AR2296" i="56"/>
  <c r="AU2296" i="56" s="1"/>
  <c r="AM2296" i="56"/>
  <c r="AK760" i="56"/>
  <c r="AN2074" i="56"/>
  <c r="AM2074" i="56"/>
  <c r="AR2074" i="56"/>
  <c r="AU2074" i="56" s="1"/>
  <c r="AR1157" i="56"/>
  <c r="AU1157" i="56" s="1"/>
  <c r="AM1157" i="56"/>
  <c r="AR2586" i="56"/>
  <c r="AU2586" i="56" s="1"/>
  <c r="AN2586" i="56"/>
  <c r="AM762" i="56"/>
  <c r="AR762" i="56"/>
  <c r="AU762" i="56" s="1"/>
  <c r="AN762" i="56"/>
  <c r="AJ701" i="56"/>
  <c r="AN1150" i="56"/>
  <c r="AM1651" i="56"/>
  <c r="AN1651" i="56"/>
  <c r="AR226" i="56"/>
  <c r="AU226" i="56" s="1"/>
  <c r="AP226" i="56"/>
  <c r="AM226" i="56"/>
  <c r="AN226" i="56"/>
  <c r="AN31" i="56"/>
  <c r="AR31" i="56"/>
  <c r="AU31" i="56" s="1"/>
  <c r="AM1700" i="56"/>
  <c r="AI256" i="56"/>
  <c r="AN2476" i="56"/>
  <c r="AR2476" i="56"/>
  <c r="AU2476" i="56" s="1"/>
  <c r="AN2411" i="56"/>
  <c r="AI2094" i="56"/>
  <c r="AN2059" i="56"/>
  <c r="AN2023" i="56"/>
  <c r="AM2023" i="56"/>
  <c r="AR2023" i="56"/>
  <c r="AU2023" i="56" s="1"/>
  <c r="AI1540" i="56"/>
  <c r="AN1053" i="56"/>
  <c r="AR1053" i="56"/>
  <c r="AU1053" i="56" s="1"/>
  <c r="AM2238" i="56"/>
  <c r="AP2238" i="56"/>
  <c r="AQ2238" i="56" s="1"/>
  <c r="AH1973" i="56"/>
  <c r="AH1472" i="56"/>
  <c r="AR1697" i="56"/>
  <c r="AU1697" i="56" s="1"/>
  <c r="AO1697" i="56"/>
  <c r="AQ1697" i="56" s="1"/>
  <c r="AM1697" i="56"/>
  <c r="AG1317" i="56"/>
  <c r="AM2273" i="56"/>
  <c r="AM684" i="56"/>
  <c r="AR684" i="56"/>
  <c r="AU684" i="56" s="1"/>
  <c r="AO1557" i="56"/>
  <c r="AL1557" i="56"/>
  <c r="AP1557" i="56"/>
  <c r="AL1845" i="56"/>
  <c r="AF1405" i="56"/>
  <c r="AR1898" i="56"/>
  <c r="AU1898" i="56" s="1"/>
  <c r="AM1898" i="56"/>
  <c r="AP1898" i="56"/>
  <c r="AR1000" i="56"/>
  <c r="AU1000" i="56" s="1"/>
  <c r="AO1000" i="56"/>
  <c r="AQ1000" i="56" s="1"/>
  <c r="AL1236" i="56"/>
  <c r="AO1236" i="56"/>
  <c r="AQ1236" i="56" s="1"/>
  <c r="AL1685" i="56"/>
  <c r="AP1685" i="56"/>
  <c r="AL2026" i="56"/>
  <c r="AO1323" i="56"/>
  <c r="AP1323" i="56"/>
  <c r="AO1702" i="56"/>
  <c r="AP1702" i="56"/>
  <c r="AD2777" i="56"/>
  <c r="AC2777" i="56"/>
  <c r="AF2777" i="56"/>
  <c r="AI2777" i="56"/>
  <c r="AE2777" i="56"/>
  <c r="AK2777" i="56"/>
  <c r="AG2777" i="56"/>
  <c r="AJ2777" i="56"/>
  <c r="AD1267" i="56"/>
  <c r="AE1267" i="56"/>
  <c r="AF1267" i="56"/>
  <c r="AG1267" i="56"/>
  <c r="AJ1267" i="56"/>
  <c r="AK1267" i="56"/>
  <c r="AH1267" i="56"/>
  <c r="AC1267" i="56"/>
  <c r="AI1267" i="56"/>
  <c r="AD833" i="56"/>
  <c r="AF833" i="56"/>
  <c r="AE833" i="56"/>
  <c r="AH833" i="56"/>
  <c r="AI833" i="56"/>
  <c r="AN833" i="56" s="1"/>
  <c r="AG833" i="56"/>
  <c r="AC833" i="56"/>
  <c r="AJ833" i="56"/>
  <c r="AK833" i="56"/>
  <c r="AD2758" i="56"/>
  <c r="AF2758" i="56"/>
  <c r="AC2758" i="56"/>
  <c r="AG2758" i="56"/>
  <c r="AJ2758" i="56"/>
  <c r="AK2758" i="56"/>
  <c r="AI2758" i="56"/>
  <c r="AE2758" i="56"/>
  <c r="AC205" i="56"/>
  <c r="AD205" i="56"/>
  <c r="AF205" i="56"/>
  <c r="AG205" i="56"/>
  <c r="AH205" i="56"/>
  <c r="AE205" i="56"/>
  <c r="AK205" i="56"/>
  <c r="AJ205" i="56"/>
  <c r="AD501" i="56"/>
  <c r="AF501" i="56"/>
  <c r="AC501" i="56"/>
  <c r="AJ501" i="56"/>
  <c r="AE501" i="56"/>
  <c r="AK501" i="56"/>
  <c r="AH501" i="56"/>
  <c r="AG501" i="56"/>
  <c r="AD203" i="56"/>
  <c r="AF203" i="56"/>
  <c r="AH203" i="56"/>
  <c r="AG203" i="56"/>
  <c r="AJ203" i="56"/>
  <c r="AK203" i="56"/>
  <c r="AC203" i="56"/>
  <c r="AI203" i="56"/>
  <c r="AE203" i="56"/>
  <c r="AD146" i="56"/>
  <c r="AF146" i="56"/>
  <c r="AE146" i="56"/>
  <c r="AC146" i="56"/>
  <c r="AG146" i="56"/>
  <c r="AJ146" i="56"/>
  <c r="AK146" i="56"/>
  <c r="AH146" i="56"/>
  <c r="AI146" i="56"/>
  <c r="AD2740" i="56"/>
  <c r="AF2740" i="56"/>
  <c r="AE2740" i="56"/>
  <c r="AC2740" i="56"/>
  <c r="AG2740" i="56"/>
  <c r="AH2740" i="56"/>
  <c r="AI2740" i="56"/>
  <c r="AK2740" i="56"/>
  <c r="AJ2740" i="56"/>
  <c r="AD1698" i="56"/>
  <c r="AF1698" i="56"/>
  <c r="AG1698" i="56"/>
  <c r="AE1698" i="56"/>
  <c r="AC1698" i="56"/>
  <c r="AK1698" i="56"/>
  <c r="AJ1698" i="56"/>
  <c r="AD325" i="56"/>
  <c r="AF325" i="56"/>
  <c r="AE325" i="56"/>
  <c r="AL325" i="56" s="1"/>
  <c r="AI325" i="56"/>
  <c r="AG325" i="56"/>
  <c r="AC325" i="56"/>
  <c r="AK325" i="56"/>
  <c r="AH325" i="56"/>
  <c r="AJ325" i="56"/>
  <c r="AD1326" i="56"/>
  <c r="AF1326" i="56"/>
  <c r="AJ1326" i="56"/>
  <c r="AE1326" i="56"/>
  <c r="AL1326" i="56" s="1"/>
  <c r="AC1326" i="56"/>
  <c r="AI1326" i="56"/>
  <c r="AK1326" i="56"/>
  <c r="AG1326" i="56"/>
  <c r="AD2721" i="56"/>
  <c r="AF2721" i="56"/>
  <c r="AJ2721" i="56"/>
  <c r="AH2721" i="56"/>
  <c r="AC2721" i="56"/>
  <c r="AI2721" i="56"/>
  <c r="AG2721" i="56"/>
  <c r="AK2721" i="56"/>
  <c r="AE2721" i="56"/>
  <c r="AD2707" i="56"/>
  <c r="AC2707" i="56"/>
  <c r="AF2707" i="56"/>
  <c r="AG2707" i="56"/>
  <c r="AI2707" i="56"/>
  <c r="AE2707" i="56"/>
  <c r="AL2707" i="56" s="1"/>
  <c r="AJ2707" i="56"/>
  <c r="AK2707" i="56"/>
  <c r="AH2707" i="56"/>
  <c r="AD2702" i="56"/>
  <c r="AF2702" i="56"/>
  <c r="AC2702" i="56"/>
  <c r="AE2702" i="56"/>
  <c r="AI2702" i="56"/>
  <c r="AK2702" i="56"/>
  <c r="AG2702" i="56"/>
  <c r="AH2702" i="56"/>
  <c r="AJ2702" i="56"/>
  <c r="AD2695" i="56"/>
  <c r="AE2695" i="56"/>
  <c r="AF2695" i="56"/>
  <c r="AC2695" i="56"/>
  <c r="AK2695" i="56"/>
  <c r="AI2695" i="56"/>
  <c r="AH2695" i="56"/>
  <c r="AG2695" i="56"/>
  <c r="AD2681" i="56"/>
  <c r="AC2681" i="56"/>
  <c r="AF2681" i="56"/>
  <c r="AL2681" i="56" s="1"/>
  <c r="AH2681" i="56"/>
  <c r="AK2681" i="56"/>
  <c r="AG2681" i="56"/>
  <c r="AJ2681" i="56"/>
  <c r="AI2681" i="56"/>
  <c r="AN2681" i="56" s="1"/>
  <c r="AD2667" i="56"/>
  <c r="AF2667" i="56"/>
  <c r="AE2667" i="56"/>
  <c r="AL2667" i="56" s="1"/>
  <c r="AC2667" i="56"/>
  <c r="AG2667" i="56"/>
  <c r="AI2667" i="56"/>
  <c r="AJ2667" i="56"/>
  <c r="AH2667" i="56"/>
  <c r="AK2667" i="56"/>
  <c r="AC2653" i="56"/>
  <c r="AF2653" i="56"/>
  <c r="AD2653" i="56"/>
  <c r="AE2653" i="56"/>
  <c r="AK2653" i="56"/>
  <c r="AH2653" i="56"/>
  <c r="AJ2653" i="56"/>
  <c r="AG2653" i="56"/>
  <c r="AF394" i="56"/>
  <c r="AD394" i="56"/>
  <c r="AC394" i="56"/>
  <c r="AE394" i="56"/>
  <c r="AH394" i="56"/>
  <c r="AG394" i="56"/>
  <c r="AJ394" i="56"/>
  <c r="AK394" i="56"/>
  <c r="AF1248" i="56"/>
  <c r="AH1248" i="56"/>
  <c r="AG1248" i="56"/>
  <c r="AJ1248" i="56"/>
  <c r="AE1248" i="56"/>
  <c r="AI1248" i="56"/>
  <c r="AD1248" i="56"/>
  <c r="AK1248" i="56"/>
  <c r="AC1248" i="56"/>
  <c r="AC193" i="56"/>
  <c r="AF193" i="56"/>
  <c r="AG193" i="56"/>
  <c r="AJ193" i="56"/>
  <c r="AD193" i="56"/>
  <c r="AH193" i="56"/>
  <c r="AK193" i="56"/>
  <c r="AE193" i="56"/>
  <c r="AL193" i="56" s="1"/>
  <c r="AI193" i="56"/>
  <c r="AF2638" i="56"/>
  <c r="AE2638" i="56"/>
  <c r="AL2638" i="56" s="1"/>
  <c r="AC2638" i="56"/>
  <c r="AH2638" i="56"/>
  <c r="AG2638" i="56"/>
  <c r="AI2638" i="56"/>
  <c r="AJ2638" i="56"/>
  <c r="AK2638" i="56"/>
  <c r="AD2638" i="56"/>
  <c r="AF2629" i="56"/>
  <c r="AG2629" i="56"/>
  <c r="AD2629" i="56"/>
  <c r="AE2629" i="56"/>
  <c r="AL2629" i="56" s="1"/>
  <c r="AH2629" i="56"/>
  <c r="AK2629" i="56"/>
  <c r="AJ2629" i="56"/>
  <c r="AC2629" i="56"/>
  <c r="AI2629" i="56"/>
  <c r="AC392" i="56"/>
  <c r="AF392" i="56"/>
  <c r="AD392" i="56"/>
  <c r="AI392" i="56"/>
  <c r="AJ392" i="56"/>
  <c r="AG392" i="56"/>
  <c r="AE392" i="56"/>
  <c r="AL392" i="56" s="1"/>
  <c r="AH392" i="56"/>
  <c r="AK392" i="56"/>
  <c r="AF136" i="56"/>
  <c r="AE136" i="56"/>
  <c r="AH136" i="56"/>
  <c r="AJ136" i="56"/>
  <c r="AG136" i="56"/>
  <c r="AD136" i="56"/>
  <c r="AK136" i="56"/>
  <c r="AC136" i="56"/>
  <c r="AI136" i="56"/>
  <c r="AF2603" i="56"/>
  <c r="AE2603" i="56"/>
  <c r="AI2603" i="56"/>
  <c r="AC2603" i="56"/>
  <c r="AJ2603" i="56"/>
  <c r="AH2603" i="56"/>
  <c r="AK2603" i="56"/>
  <c r="AG2603" i="56"/>
  <c r="AD2603" i="56"/>
  <c r="AF2589" i="56"/>
  <c r="AG2589" i="56"/>
  <c r="AC2589" i="56"/>
  <c r="AK2589" i="56"/>
  <c r="AD2589" i="56"/>
  <c r="AJ2589" i="56"/>
  <c r="AH2589" i="56"/>
  <c r="AE2589" i="56"/>
  <c r="AF2575" i="56"/>
  <c r="AE2575" i="56"/>
  <c r="AL2575" i="56" s="1"/>
  <c r="AI2575" i="56"/>
  <c r="AK2575" i="56"/>
  <c r="AD2575" i="56"/>
  <c r="AJ2575" i="56"/>
  <c r="AG2575" i="56"/>
  <c r="AH2575" i="56"/>
  <c r="AC2575" i="56"/>
  <c r="AE2561" i="56"/>
  <c r="AF2561" i="56"/>
  <c r="AC2561" i="56"/>
  <c r="AG2561" i="56"/>
  <c r="AJ2561" i="56"/>
  <c r="AK2561" i="56"/>
  <c r="AD2561" i="56"/>
  <c r="AD1565" i="56"/>
  <c r="AF1565" i="56"/>
  <c r="AE1565" i="56"/>
  <c r="AL1565" i="56" s="1"/>
  <c r="AC1565" i="56"/>
  <c r="AK1565" i="56"/>
  <c r="AJ1565" i="56"/>
  <c r="AG1565" i="56"/>
  <c r="AH1565" i="56"/>
  <c r="AF638" i="56"/>
  <c r="AC638" i="56"/>
  <c r="AE638" i="56"/>
  <c r="AJ638" i="56"/>
  <c r="AH638" i="56"/>
  <c r="AI638" i="56"/>
  <c r="AN638" i="56" s="1"/>
  <c r="AD638" i="56"/>
  <c r="AG638" i="56"/>
  <c r="AC817" i="56"/>
  <c r="AF817" i="56"/>
  <c r="AG817" i="56"/>
  <c r="AH817" i="56"/>
  <c r="AE817" i="56"/>
  <c r="AJ817" i="56"/>
  <c r="AK817" i="56"/>
  <c r="AI817" i="56"/>
  <c r="AF870" i="56"/>
  <c r="AC870" i="56"/>
  <c r="AD870" i="56"/>
  <c r="AG870" i="56"/>
  <c r="AI870" i="56"/>
  <c r="AJ870" i="56"/>
  <c r="AH870" i="56"/>
  <c r="AE870" i="56"/>
  <c r="AF624" i="56"/>
  <c r="AC624" i="56"/>
  <c r="AH624" i="56"/>
  <c r="AE624" i="56"/>
  <c r="AK624" i="56"/>
  <c r="AI624" i="56"/>
  <c r="AJ624" i="56"/>
  <c r="AR624" i="56" s="1"/>
  <c r="AU624" i="56" s="1"/>
  <c r="AD624" i="56"/>
  <c r="AF253" i="56"/>
  <c r="AD253" i="56"/>
  <c r="AC253" i="56"/>
  <c r="AG253" i="56"/>
  <c r="AE253" i="56"/>
  <c r="AH253" i="56"/>
  <c r="AI253" i="56"/>
  <c r="AK253" i="56"/>
  <c r="AF709" i="56"/>
  <c r="AD709" i="56"/>
  <c r="AE709" i="56"/>
  <c r="AL709" i="56" s="1"/>
  <c r="AG709" i="56"/>
  <c r="AC709" i="56"/>
  <c r="AI709" i="56"/>
  <c r="AH709" i="56"/>
  <c r="AK709" i="56"/>
  <c r="AJ709" i="56"/>
  <c r="AC634" i="56"/>
  <c r="AF634" i="56"/>
  <c r="AG634" i="56"/>
  <c r="AE634" i="56"/>
  <c r="AH634" i="56"/>
  <c r="AD634" i="56"/>
  <c r="AI634" i="56"/>
  <c r="AJ634" i="56"/>
  <c r="AF864" i="56"/>
  <c r="AD864" i="56"/>
  <c r="AH864" i="56"/>
  <c r="AC864" i="56"/>
  <c r="AK864" i="56"/>
  <c r="AN864" i="56" s="1"/>
  <c r="AF122" i="56"/>
  <c r="AJ122" i="56"/>
  <c r="AC122" i="56"/>
  <c r="AE122" i="56"/>
  <c r="AL122" i="56" s="1"/>
  <c r="AD122" i="56"/>
  <c r="AI122" i="56"/>
  <c r="AN122" i="56" s="1"/>
  <c r="AG122" i="56"/>
  <c r="AD1292" i="56"/>
  <c r="AF1292" i="56"/>
  <c r="AK1292" i="56"/>
  <c r="AJ1292" i="56"/>
  <c r="AC1292" i="56"/>
  <c r="AI1292" i="56"/>
  <c r="AH1292" i="56"/>
  <c r="AE1292" i="56"/>
  <c r="AG1292" i="56"/>
  <c r="AG116" i="56"/>
  <c r="AC116" i="56"/>
  <c r="AJ116" i="56"/>
  <c r="AI116" i="56"/>
  <c r="AD116" i="56"/>
  <c r="AK116" i="56"/>
  <c r="AH116" i="56"/>
  <c r="AE116" i="56"/>
  <c r="AL116" i="56" s="1"/>
  <c r="AI1290" i="56"/>
  <c r="AH1290" i="56"/>
  <c r="AK1290" i="56"/>
  <c r="AC1290" i="56"/>
  <c r="AD1290" i="56"/>
  <c r="AJ1290" i="56"/>
  <c r="AG1290" i="56"/>
  <c r="AF1290" i="56"/>
  <c r="AL1290" i="56" s="1"/>
  <c r="AE245" i="56"/>
  <c r="AC245" i="56"/>
  <c r="AH245" i="56"/>
  <c r="AD245" i="56"/>
  <c r="AG245" i="56"/>
  <c r="AK245" i="56"/>
  <c r="AN245" i="56" s="1"/>
  <c r="AF245" i="56"/>
  <c r="AD2549" i="56"/>
  <c r="AC2549" i="56"/>
  <c r="AF2549" i="56"/>
  <c r="AG2549" i="56"/>
  <c r="AE2549" i="56"/>
  <c r="AH2549" i="56"/>
  <c r="AJ2549" i="56"/>
  <c r="AD1284" i="56"/>
  <c r="AF1284" i="56"/>
  <c r="AG1284" i="56"/>
  <c r="AI1284" i="56"/>
  <c r="AK1284" i="56"/>
  <c r="AH1284" i="56"/>
  <c r="AE1284" i="56"/>
  <c r="AJ1284" i="56"/>
  <c r="AC1270" i="56"/>
  <c r="AE1270" i="56"/>
  <c r="AH1270" i="56"/>
  <c r="AJ1270" i="56"/>
  <c r="AF1270" i="56"/>
  <c r="AI1270" i="56"/>
  <c r="AK1270" i="56"/>
  <c r="AG1270" i="56"/>
  <c r="AD1270" i="56"/>
  <c r="AC111" i="56"/>
  <c r="AD111" i="56"/>
  <c r="AG111" i="56"/>
  <c r="AI111" i="56"/>
  <c r="AF111" i="56"/>
  <c r="AL111" i="56" s="1"/>
  <c r="AH111" i="56"/>
  <c r="AJ111" i="56"/>
  <c r="AK111" i="56"/>
  <c r="AH2538" i="56"/>
  <c r="AD2538" i="56"/>
  <c r="AF2538" i="56"/>
  <c r="AC2538" i="56"/>
  <c r="AG2538" i="56"/>
  <c r="AK2538" i="56"/>
  <c r="AI2538" i="56"/>
  <c r="AJ2538" i="56"/>
  <c r="AE2538" i="56"/>
  <c r="AF1562" i="56"/>
  <c r="AH1562" i="56"/>
  <c r="AG1562" i="56"/>
  <c r="AD1562" i="56"/>
  <c r="AE1562" i="56"/>
  <c r="AC1562" i="56"/>
  <c r="AJ1562" i="56"/>
  <c r="AI1562" i="56"/>
  <c r="AC618" i="56"/>
  <c r="AD618" i="56"/>
  <c r="AG618" i="56"/>
  <c r="AI618" i="56"/>
  <c r="AJ618" i="56"/>
  <c r="AF618" i="56"/>
  <c r="AE618" i="56"/>
  <c r="AH618" i="56"/>
  <c r="AG2523" i="56"/>
  <c r="AD2523" i="56"/>
  <c r="AE2523" i="56"/>
  <c r="AF2523" i="56"/>
  <c r="AI2523" i="56"/>
  <c r="AK2523" i="56"/>
  <c r="AJ2523" i="56"/>
  <c r="AG1683" i="56"/>
  <c r="AC1683" i="56"/>
  <c r="AH1683" i="56"/>
  <c r="AE1683" i="56"/>
  <c r="AJ1683" i="56"/>
  <c r="AK1683" i="56"/>
  <c r="AF1683" i="56"/>
  <c r="AD1683" i="56"/>
  <c r="AI1683" i="56"/>
  <c r="AN1683" i="56" s="1"/>
  <c r="AE178" i="56"/>
  <c r="AD178" i="56"/>
  <c r="AJ178" i="56"/>
  <c r="AC178" i="56"/>
  <c r="AF178" i="56"/>
  <c r="AI178" i="56"/>
  <c r="AH178" i="56"/>
  <c r="AG178" i="56"/>
  <c r="AF2508" i="56"/>
  <c r="AC2508" i="56"/>
  <c r="AE2508" i="56"/>
  <c r="AJ2508" i="56"/>
  <c r="AK2508" i="56"/>
  <c r="AI2508" i="56"/>
  <c r="AC309" i="56"/>
  <c r="AF309" i="56"/>
  <c r="AJ309" i="56"/>
  <c r="AG309" i="56"/>
  <c r="AH309" i="56"/>
  <c r="AI309" i="56"/>
  <c r="AE309" i="56"/>
  <c r="AD309" i="56"/>
  <c r="AK309" i="56"/>
  <c r="AD2495" i="56"/>
  <c r="AC2495" i="56"/>
  <c r="AH2495" i="56"/>
  <c r="AF2495" i="56"/>
  <c r="AI2495" i="56"/>
  <c r="AJ2495" i="56"/>
  <c r="AK2495" i="56"/>
  <c r="AE2495" i="56"/>
  <c r="AG2495" i="56"/>
  <c r="AE2488" i="56"/>
  <c r="AC2488" i="56"/>
  <c r="AD2488" i="56"/>
  <c r="AG2488" i="56"/>
  <c r="AI2488" i="56"/>
  <c r="AK2488" i="56"/>
  <c r="AF2488" i="56"/>
  <c r="AH2488" i="56"/>
  <c r="AD2474" i="56"/>
  <c r="AC2474" i="56"/>
  <c r="AE2474" i="56"/>
  <c r="AG2474" i="56"/>
  <c r="AJ2474" i="56"/>
  <c r="AK2474" i="56"/>
  <c r="AI2474" i="56"/>
  <c r="AF2474" i="56"/>
  <c r="AH2474" i="56"/>
  <c r="AC2460" i="56"/>
  <c r="AE2460" i="56"/>
  <c r="AF2460" i="56"/>
  <c r="AH2460" i="56"/>
  <c r="AK2460" i="56"/>
  <c r="AJ2460" i="56"/>
  <c r="AI2460" i="56"/>
  <c r="AN2460" i="56" s="1"/>
  <c r="AG2460" i="56"/>
  <c r="AC2446" i="56"/>
  <c r="AF2446" i="56"/>
  <c r="AH2446" i="56"/>
  <c r="AD2446" i="56"/>
  <c r="AI2446" i="56"/>
  <c r="AE2446" i="56"/>
  <c r="AJ2446" i="56"/>
  <c r="AG384" i="56"/>
  <c r="AE384" i="56"/>
  <c r="AD384" i="56"/>
  <c r="AJ384" i="56"/>
  <c r="AK384" i="56"/>
  <c r="AI384" i="56"/>
  <c r="AN384" i="56" s="1"/>
  <c r="AC384" i="56"/>
  <c r="AH857" i="56"/>
  <c r="AD857" i="56"/>
  <c r="AC857" i="56"/>
  <c r="AF857" i="56"/>
  <c r="AI857" i="56"/>
  <c r="AJ857" i="56"/>
  <c r="AE857" i="56"/>
  <c r="AG857" i="56"/>
  <c r="AC2424" i="56"/>
  <c r="AF2424" i="56"/>
  <c r="AD2424" i="56"/>
  <c r="AI2424" i="56"/>
  <c r="AJ2424" i="56"/>
  <c r="AE2424" i="56"/>
  <c r="AK2424" i="56"/>
  <c r="AG2424" i="56"/>
  <c r="AD803" i="56"/>
  <c r="AC803" i="56"/>
  <c r="AE803" i="56"/>
  <c r="AJ803" i="56"/>
  <c r="AF803" i="56"/>
  <c r="AH803" i="56"/>
  <c r="AK803" i="56"/>
  <c r="AI803" i="56"/>
  <c r="AG803" i="56"/>
  <c r="AG2413" i="56"/>
  <c r="AH2413" i="56"/>
  <c r="AF2413" i="56"/>
  <c r="AC2413" i="56"/>
  <c r="AI2413" i="56"/>
  <c r="AK2413" i="56"/>
  <c r="AJ2413" i="56"/>
  <c r="AD2413" i="56"/>
  <c r="AE2413" i="56"/>
  <c r="AF239" i="56"/>
  <c r="AE239" i="56"/>
  <c r="AL239" i="56" s="1"/>
  <c r="AC239" i="56"/>
  <c r="AD239" i="56"/>
  <c r="AG239" i="56"/>
  <c r="AJ239" i="56"/>
  <c r="AI239" i="56"/>
  <c r="AN239" i="56" s="1"/>
  <c r="AH239" i="56"/>
  <c r="AH2401" i="56"/>
  <c r="AJ2401" i="56"/>
  <c r="AF2401" i="56"/>
  <c r="AK2401" i="56"/>
  <c r="AD2401" i="56"/>
  <c r="AE2401" i="56"/>
  <c r="AI2401" i="56"/>
  <c r="AG2401" i="56"/>
  <c r="AC2401" i="56"/>
  <c r="AC2387" i="56"/>
  <c r="AF2387" i="56"/>
  <c r="AG2387" i="56"/>
  <c r="AD2387" i="56"/>
  <c r="AE2387" i="56"/>
  <c r="AK2387" i="56"/>
  <c r="AI2387" i="56"/>
  <c r="AH2387" i="56"/>
  <c r="AJ2387" i="56"/>
  <c r="AE2373" i="56"/>
  <c r="AC2373" i="56"/>
  <c r="AG2373" i="56"/>
  <c r="AI2373" i="56"/>
  <c r="AF2373" i="56"/>
  <c r="AD2373" i="56"/>
  <c r="AH2373" i="56"/>
  <c r="AJ2373" i="56"/>
  <c r="AK2373" i="56"/>
  <c r="AC2359" i="56"/>
  <c r="AI2359" i="56"/>
  <c r="AK2359" i="56"/>
  <c r="AG2359" i="56"/>
  <c r="AH2359" i="56"/>
  <c r="AJ2359" i="56"/>
  <c r="AF2359" i="56"/>
  <c r="AD2359" i="56"/>
  <c r="AE2345" i="56"/>
  <c r="AF2345" i="56"/>
  <c r="AD2345" i="56"/>
  <c r="AK2345" i="56"/>
  <c r="AC2345" i="56"/>
  <c r="AI2345" i="56"/>
  <c r="AG2345" i="56"/>
  <c r="AJ2345" i="56"/>
  <c r="AH2345" i="56"/>
  <c r="AD2338" i="56"/>
  <c r="AF2338" i="56"/>
  <c r="AL2338" i="56" s="1"/>
  <c r="AH2338" i="56"/>
  <c r="AJ2338" i="56"/>
  <c r="AC2338" i="56"/>
  <c r="AI2338" i="56"/>
  <c r="AN2338" i="56" s="1"/>
  <c r="AG2338" i="56"/>
  <c r="AE431" i="56"/>
  <c r="AH431" i="56"/>
  <c r="AI431" i="56"/>
  <c r="AK431" i="56"/>
  <c r="AG431" i="56"/>
  <c r="AJ431" i="56"/>
  <c r="AF431" i="56"/>
  <c r="AC431" i="56"/>
  <c r="AC2322" i="56"/>
  <c r="AF2322" i="56"/>
  <c r="AK2322" i="56"/>
  <c r="AJ2322" i="56"/>
  <c r="AD2322" i="56"/>
  <c r="AH2322" i="56"/>
  <c r="AI2322" i="56"/>
  <c r="AE272" i="56"/>
  <c r="AC272" i="56"/>
  <c r="AG272" i="56"/>
  <c r="AF272" i="56"/>
  <c r="AH272" i="56"/>
  <c r="AI272" i="56"/>
  <c r="AD272" i="56"/>
  <c r="AC305" i="56"/>
  <c r="AH305" i="56"/>
  <c r="AE305" i="56"/>
  <c r="AF305" i="56"/>
  <c r="AJ305" i="56"/>
  <c r="AG305" i="56"/>
  <c r="AD305" i="56"/>
  <c r="AI305" i="56"/>
  <c r="AE90" i="56"/>
  <c r="AD90" i="56"/>
  <c r="AF90" i="56"/>
  <c r="AC90" i="56"/>
  <c r="AI90" i="56"/>
  <c r="AJ90" i="56"/>
  <c r="AG90" i="56"/>
  <c r="AK90" i="56"/>
  <c r="AF2299" i="56"/>
  <c r="AK2299" i="56"/>
  <c r="AD2299" i="56"/>
  <c r="AE2299" i="56"/>
  <c r="AJ2299" i="56"/>
  <c r="AI2299" i="56"/>
  <c r="AC2299" i="56"/>
  <c r="AC2285" i="56"/>
  <c r="AG2285" i="56"/>
  <c r="AD2285" i="56"/>
  <c r="AE2285" i="56"/>
  <c r="AH2285" i="56"/>
  <c r="AI2285" i="56"/>
  <c r="AF2285" i="56"/>
  <c r="AJ2285" i="56"/>
  <c r="AK2285" i="56"/>
  <c r="AD2271" i="56"/>
  <c r="AJ2271" i="56"/>
  <c r="AE2271" i="56"/>
  <c r="AI2271" i="56"/>
  <c r="AF2271" i="56"/>
  <c r="AG2271" i="56"/>
  <c r="AC2271" i="56"/>
  <c r="AH2257" i="56"/>
  <c r="AJ2257" i="56"/>
  <c r="AC2257" i="56"/>
  <c r="AF2257" i="56"/>
  <c r="AG2257" i="56"/>
  <c r="AD2257" i="56"/>
  <c r="AK2257" i="56"/>
  <c r="AE2257" i="56"/>
  <c r="AI2257" i="56"/>
  <c r="AF1230" i="56"/>
  <c r="AD1230" i="56"/>
  <c r="AC1230" i="56"/>
  <c r="AK1230" i="56"/>
  <c r="AI1230" i="56"/>
  <c r="AE1230" i="56"/>
  <c r="AG1230" i="56"/>
  <c r="AH1230" i="56"/>
  <c r="AD2249" i="56"/>
  <c r="AF2249" i="56"/>
  <c r="AC2249" i="56"/>
  <c r="AE2249" i="56"/>
  <c r="AH2249" i="56"/>
  <c r="AG2249" i="56"/>
  <c r="AK2249" i="56"/>
  <c r="AJ2249" i="56"/>
  <c r="AD2908" i="56"/>
  <c r="AE2908" i="56"/>
  <c r="AI2908" i="56"/>
  <c r="AF2908" i="56"/>
  <c r="AJ2908" i="56"/>
  <c r="AH2908" i="56"/>
  <c r="AG2908" i="56"/>
  <c r="AC2908" i="56"/>
  <c r="AK2908" i="56"/>
  <c r="AE430" i="56"/>
  <c r="AD430" i="56"/>
  <c r="AF430" i="56"/>
  <c r="AK430" i="56"/>
  <c r="AJ430" i="56"/>
  <c r="AH430" i="56"/>
  <c r="AG430" i="56"/>
  <c r="AO430" i="56" s="1"/>
  <c r="AD607" i="56"/>
  <c r="AC607" i="56"/>
  <c r="AF607" i="56"/>
  <c r="AE607" i="56"/>
  <c r="AI607" i="56"/>
  <c r="AH607" i="56"/>
  <c r="AG607" i="56"/>
  <c r="AF2223" i="56"/>
  <c r="AD2223" i="56"/>
  <c r="AE2223" i="56"/>
  <c r="AC2223" i="56"/>
  <c r="AJ2223" i="56"/>
  <c r="AG2223" i="56"/>
  <c r="AH2223" i="56"/>
  <c r="AI2223" i="56"/>
  <c r="AK2223" i="56"/>
  <c r="AC378" i="56"/>
  <c r="AD378" i="56"/>
  <c r="AE378" i="56"/>
  <c r="AI378" i="56"/>
  <c r="AF378" i="56"/>
  <c r="AJ378" i="56"/>
  <c r="AG378" i="56"/>
  <c r="AH378" i="56"/>
  <c r="AK378" i="56"/>
  <c r="AH2208" i="56"/>
  <c r="AD2208" i="56"/>
  <c r="AC2208" i="56"/>
  <c r="AE2208" i="56"/>
  <c r="AF2208" i="56"/>
  <c r="AK2208" i="56"/>
  <c r="AJ2208" i="56"/>
  <c r="AC1224" i="56"/>
  <c r="AH1224" i="56"/>
  <c r="AK1224" i="56"/>
  <c r="AG1224" i="56"/>
  <c r="AE1224" i="56"/>
  <c r="AF1224" i="56"/>
  <c r="AD1224" i="56"/>
  <c r="AJ1224" i="56"/>
  <c r="AN1224" i="56" s="1"/>
  <c r="AC428" i="56"/>
  <c r="AG428" i="56"/>
  <c r="AD428" i="56"/>
  <c r="AH428" i="56"/>
  <c r="AK428" i="56"/>
  <c r="AE428" i="56"/>
  <c r="AF428" i="56"/>
  <c r="AJ428" i="56"/>
  <c r="AI428" i="56"/>
  <c r="AC2183" i="56"/>
  <c r="AK2183" i="56"/>
  <c r="AF2183" i="56"/>
  <c r="AI2183" i="56"/>
  <c r="AD2183" i="56"/>
  <c r="AH2183" i="56"/>
  <c r="AE2183" i="56"/>
  <c r="AL2183" i="56" s="1"/>
  <c r="AJ2183" i="56"/>
  <c r="AC2169" i="56"/>
  <c r="AG2169" i="56"/>
  <c r="AD2169" i="56"/>
  <c r="AF2169" i="56"/>
  <c r="AI2169" i="56"/>
  <c r="AK2169" i="56"/>
  <c r="AJ2169" i="56"/>
  <c r="AE2169" i="56"/>
  <c r="AH2169" i="56"/>
  <c r="AF2155" i="56"/>
  <c r="AC2155" i="56"/>
  <c r="AE2155" i="56"/>
  <c r="AJ2155" i="56"/>
  <c r="AH2155" i="56"/>
  <c r="AG2155" i="56"/>
  <c r="AI2155" i="56"/>
  <c r="AK2155" i="56"/>
  <c r="AD2141" i="56"/>
  <c r="AJ2141" i="56"/>
  <c r="AC2141" i="56"/>
  <c r="AH2141" i="56"/>
  <c r="AI2141" i="56"/>
  <c r="AK2141" i="56"/>
  <c r="AG2141" i="56"/>
  <c r="AE2141" i="56"/>
  <c r="AF2141" i="56"/>
  <c r="AF1219" i="56"/>
  <c r="AC1219" i="56"/>
  <c r="AD1219" i="56"/>
  <c r="AG1219" i="56"/>
  <c r="AI1219" i="56"/>
  <c r="AN1219" i="56" s="1"/>
  <c r="AE1219" i="56"/>
  <c r="AH1219" i="56"/>
  <c r="AK1219" i="56"/>
  <c r="AJ1219" i="56"/>
  <c r="AC83" i="56"/>
  <c r="AE83" i="56"/>
  <c r="AH83" i="56"/>
  <c r="AD83" i="56"/>
  <c r="AJ83" i="56"/>
  <c r="AF83" i="56"/>
  <c r="AI83" i="56"/>
  <c r="AG83" i="56"/>
  <c r="AK83" i="56"/>
  <c r="AC1209" i="56"/>
  <c r="AE1209" i="56"/>
  <c r="AD1209" i="56"/>
  <c r="AI1209" i="56"/>
  <c r="AH1209" i="56"/>
  <c r="AF1209" i="56"/>
  <c r="AJ1209" i="56"/>
  <c r="AK1209" i="56"/>
  <c r="AG1209" i="56"/>
  <c r="AE925" i="56"/>
  <c r="AG925" i="56"/>
  <c r="AD925" i="56"/>
  <c r="AH925" i="56"/>
  <c r="AC925" i="56"/>
  <c r="AF925" i="56"/>
  <c r="AJ925" i="56"/>
  <c r="AI925" i="56"/>
  <c r="AD2118" i="56"/>
  <c r="AC2118" i="56"/>
  <c r="AE2118" i="56"/>
  <c r="AF2118" i="56"/>
  <c r="AI2118" i="56"/>
  <c r="AH2118" i="56"/>
  <c r="AJ2118" i="56"/>
  <c r="AC1190" i="56"/>
  <c r="AF1190" i="56"/>
  <c r="AD1190" i="56"/>
  <c r="AJ1190" i="56"/>
  <c r="AE1190" i="56"/>
  <c r="AL1190" i="56" s="1"/>
  <c r="AI1190" i="56"/>
  <c r="AH1190" i="56"/>
  <c r="AK1190" i="56"/>
  <c r="AG1190" i="56"/>
  <c r="AC1176" i="56"/>
  <c r="AD1176" i="56"/>
  <c r="AF1176" i="56"/>
  <c r="AG1176" i="56"/>
  <c r="AK1176" i="56"/>
  <c r="AI1176" i="56"/>
  <c r="AH1176" i="56"/>
  <c r="AJ1176" i="56"/>
  <c r="AE1176" i="56"/>
  <c r="AC2104" i="56"/>
  <c r="AD2104" i="56"/>
  <c r="AE2104" i="56"/>
  <c r="AH2104" i="56"/>
  <c r="AK2104" i="56"/>
  <c r="AF2104" i="56"/>
  <c r="AG2104" i="56"/>
  <c r="AJ2104" i="56"/>
  <c r="AI2104" i="56"/>
  <c r="AC2099" i="56"/>
  <c r="AH2099" i="56"/>
  <c r="AE2099" i="56"/>
  <c r="AD2099" i="56"/>
  <c r="AG2099" i="56"/>
  <c r="AI2099" i="56"/>
  <c r="AF2099" i="56"/>
  <c r="AJ2099" i="56"/>
  <c r="AF2085" i="56"/>
  <c r="AE2085" i="56"/>
  <c r="AJ2085" i="56"/>
  <c r="AD2085" i="56"/>
  <c r="AG2085" i="56"/>
  <c r="AH2085" i="56"/>
  <c r="AI2085" i="56"/>
  <c r="AC2085" i="56"/>
  <c r="AK2085" i="56"/>
  <c r="AC2071" i="56"/>
  <c r="AK2071" i="56"/>
  <c r="AE2071" i="56"/>
  <c r="AI2071" i="56"/>
  <c r="AF2071" i="56"/>
  <c r="AJ2071" i="56"/>
  <c r="AH2071" i="56"/>
  <c r="AG2071" i="56"/>
  <c r="AC2057" i="56"/>
  <c r="AG2057" i="56"/>
  <c r="AE2057" i="56"/>
  <c r="AK2057" i="56"/>
  <c r="AD2057" i="56"/>
  <c r="AH2057" i="56"/>
  <c r="AI2057" i="56"/>
  <c r="AF2057" i="56"/>
  <c r="AD2043" i="56"/>
  <c r="AE2043" i="56"/>
  <c r="AJ2043" i="56"/>
  <c r="AI2043" i="56"/>
  <c r="AG2043" i="56"/>
  <c r="AF2043" i="56"/>
  <c r="AK2043" i="56"/>
  <c r="AC2043" i="56"/>
  <c r="AC1669" i="56"/>
  <c r="AH1669" i="56"/>
  <c r="AJ1669" i="56"/>
  <c r="AE1669" i="56"/>
  <c r="AD1669" i="56"/>
  <c r="AF1669" i="56"/>
  <c r="AI1669" i="56"/>
  <c r="AK1669" i="56"/>
  <c r="AG1669" i="56"/>
  <c r="AF1668" i="56"/>
  <c r="AD1668" i="56"/>
  <c r="AG1668" i="56"/>
  <c r="AI1668" i="56"/>
  <c r="AK1668" i="56"/>
  <c r="AE1668" i="56"/>
  <c r="AL1668" i="56" s="1"/>
  <c r="AJ1668" i="56"/>
  <c r="AC1668" i="56"/>
  <c r="AF81" i="56"/>
  <c r="AJ81" i="56"/>
  <c r="AD81" i="56"/>
  <c r="AK81" i="56"/>
  <c r="AE81" i="56"/>
  <c r="AH81" i="56"/>
  <c r="AC81" i="56"/>
  <c r="AG81" i="56"/>
  <c r="AI2010" i="56"/>
  <c r="AE2010" i="56"/>
  <c r="AC2010" i="56"/>
  <c r="AJ2010" i="56"/>
  <c r="AG2010" i="56"/>
  <c r="AH2010" i="56"/>
  <c r="AD2010" i="56"/>
  <c r="AF2010" i="56"/>
  <c r="AE2005" i="56"/>
  <c r="AL2005" i="56" s="1"/>
  <c r="AC2005" i="56"/>
  <c r="AH2005" i="56"/>
  <c r="AD2005" i="56"/>
  <c r="AG2005" i="56"/>
  <c r="AI2005" i="56"/>
  <c r="AF2005" i="56"/>
  <c r="AJ2005" i="56"/>
  <c r="AE917" i="56"/>
  <c r="AL917" i="56" s="1"/>
  <c r="AC917" i="56"/>
  <c r="AD917" i="56"/>
  <c r="AH917" i="56"/>
  <c r="AG917" i="56"/>
  <c r="AJ917" i="56"/>
  <c r="AK917" i="56"/>
  <c r="AD781" i="56"/>
  <c r="AG781" i="56"/>
  <c r="AH781" i="56"/>
  <c r="AF781" i="56"/>
  <c r="AK781" i="56"/>
  <c r="AE781" i="56"/>
  <c r="AL781" i="56" s="1"/>
  <c r="AI781" i="56"/>
  <c r="AC781" i="56"/>
  <c r="AD854" i="56"/>
  <c r="AC854" i="56"/>
  <c r="AE854" i="56"/>
  <c r="AL854" i="56" s="1"/>
  <c r="AH854" i="56"/>
  <c r="AI854" i="56"/>
  <c r="AJ854" i="56"/>
  <c r="AK854" i="56"/>
  <c r="AG854" i="56"/>
  <c r="AE915" i="56"/>
  <c r="AC915" i="56"/>
  <c r="AD915" i="56"/>
  <c r="AK915" i="56"/>
  <c r="AI915" i="56"/>
  <c r="AF915" i="56"/>
  <c r="AJ915" i="56"/>
  <c r="AC767" i="56"/>
  <c r="AD767" i="56"/>
  <c r="AF767" i="56"/>
  <c r="AH767" i="56"/>
  <c r="AG767" i="56"/>
  <c r="AK767" i="56"/>
  <c r="AE767" i="56"/>
  <c r="AI767" i="56"/>
  <c r="AC234" i="56"/>
  <c r="AD234" i="56"/>
  <c r="AI234" i="56"/>
  <c r="AE234" i="56"/>
  <c r="AF234" i="56"/>
  <c r="AH234" i="56"/>
  <c r="AG234" i="56"/>
  <c r="AJ234" i="56"/>
  <c r="AC847" i="56"/>
  <c r="AK847" i="56"/>
  <c r="AE847" i="56"/>
  <c r="AL847" i="56" s="1"/>
  <c r="AD847" i="56"/>
  <c r="AG847" i="56"/>
  <c r="AJ847" i="56"/>
  <c r="AI847" i="56"/>
  <c r="AH847" i="56"/>
  <c r="AF847" i="56"/>
  <c r="AC1964" i="56"/>
  <c r="AG1964" i="56"/>
  <c r="AE1964" i="56"/>
  <c r="AI1964" i="56"/>
  <c r="AJ1964" i="56"/>
  <c r="AK1964" i="56"/>
  <c r="AD1964" i="56"/>
  <c r="AH1964" i="56"/>
  <c r="AF1964" i="56"/>
  <c r="AD1950" i="56"/>
  <c r="AH1950" i="56"/>
  <c r="AC1950" i="56"/>
  <c r="AE1950" i="56"/>
  <c r="AF1950" i="56"/>
  <c r="AI1950" i="56"/>
  <c r="AK1950" i="56"/>
  <c r="AG1950" i="56"/>
  <c r="AJ1950" i="56"/>
  <c r="AC1936" i="56"/>
  <c r="AD1936" i="56"/>
  <c r="AJ1936" i="56"/>
  <c r="AE1936" i="56"/>
  <c r="AF1936" i="56"/>
  <c r="AH1936" i="56"/>
  <c r="AK1936" i="56"/>
  <c r="AG1936" i="56"/>
  <c r="AI1936" i="56"/>
  <c r="AC1922" i="56"/>
  <c r="AF1922" i="56"/>
  <c r="AG1922" i="56"/>
  <c r="AD1922" i="56"/>
  <c r="AH1922" i="56"/>
  <c r="AI1922" i="56"/>
  <c r="AE1922" i="56"/>
  <c r="AK1922" i="56"/>
  <c r="AC1908" i="56"/>
  <c r="AE1908" i="56"/>
  <c r="AL1908" i="56" s="1"/>
  <c r="AG1908" i="56"/>
  <c r="AD1908" i="56"/>
  <c r="AF1908" i="56"/>
  <c r="AI1908" i="56"/>
  <c r="AK1908" i="56"/>
  <c r="AH1908" i="56"/>
  <c r="AJ1908" i="56"/>
  <c r="AC530" i="56"/>
  <c r="AD530" i="56"/>
  <c r="AF530" i="56"/>
  <c r="AI530" i="56"/>
  <c r="AH530" i="56"/>
  <c r="AE530" i="56"/>
  <c r="AG530" i="56"/>
  <c r="AK530" i="56"/>
  <c r="AJ530" i="56"/>
  <c r="AE529" i="56"/>
  <c r="AC529" i="56"/>
  <c r="AF529" i="56"/>
  <c r="AG529" i="56"/>
  <c r="AJ529" i="56"/>
  <c r="AD529" i="56"/>
  <c r="AK529" i="56"/>
  <c r="AC1881" i="56"/>
  <c r="AD1881" i="56"/>
  <c r="AF1881" i="56"/>
  <c r="AE1881" i="56"/>
  <c r="AL1881" i="56" s="1"/>
  <c r="AJ1881" i="56"/>
  <c r="AH1881" i="56"/>
  <c r="AK1881" i="56"/>
  <c r="AG1881" i="56"/>
  <c r="AC1871" i="56"/>
  <c r="AD1871" i="56"/>
  <c r="AF1871" i="56"/>
  <c r="AJ1871" i="56"/>
  <c r="AE1871" i="56"/>
  <c r="AG1871" i="56"/>
  <c r="AK1871" i="56"/>
  <c r="AI1871" i="56"/>
  <c r="AH1871" i="56"/>
  <c r="AD1857" i="56"/>
  <c r="AH1857" i="56"/>
  <c r="AF1857" i="56"/>
  <c r="AL1857" i="56" s="1"/>
  <c r="AG1857" i="56"/>
  <c r="AI1857" i="56"/>
  <c r="AK1857" i="56"/>
  <c r="AJ1857" i="56"/>
  <c r="AC1857" i="56"/>
  <c r="AE1843" i="56"/>
  <c r="AG1843" i="56"/>
  <c r="AH1843" i="56"/>
  <c r="AJ1843" i="56"/>
  <c r="AF1843" i="56"/>
  <c r="AI1843" i="56"/>
  <c r="AK1843" i="56"/>
  <c r="AD1843" i="56"/>
  <c r="AC1829" i="56"/>
  <c r="AE1829" i="56"/>
  <c r="AH1829" i="56"/>
  <c r="AF1829" i="56"/>
  <c r="AI1829" i="56"/>
  <c r="AD1829" i="56"/>
  <c r="AK1829" i="56"/>
  <c r="AJ1829" i="56"/>
  <c r="AG1829" i="56"/>
  <c r="AD1823" i="56"/>
  <c r="AC1823" i="56"/>
  <c r="AI1823" i="56"/>
  <c r="AJ1823" i="56"/>
  <c r="AG1823" i="56"/>
  <c r="AK1823" i="56"/>
  <c r="AF1823" i="56"/>
  <c r="AE1823" i="56"/>
  <c r="AH1823" i="56"/>
  <c r="AD525" i="56"/>
  <c r="AK525" i="56"/>
  <c r="AC525" i="56"/>
  <c r="AF525" i="56"/>
  <c r="AL525" i="56" s="1"/>
  <c r="AG525" i="56"/>
  <c r="AH525" i="56"/>
  <c r="AI525" i="56"/>
  <c r="AJ525" i="56"/>
  <c r="AG1798" i="56"/>
  <c r="AF1798" i="56"/>
  <c r="AE1798" i="56"/>
  <c r="AD1798" i="56"/>
  <c r="AC1798" i="56"/>
  <c r="AI1798" i="56"/>
  <c r="AK1798" i="56"/>
  <c r="AJ1798" i="56"/>
  <c r="AC487" i="56"/>
  <c r="AF487" i="56"/>
  <c r="AE487" i="56"/>
  <c r="AL487" i="56" s="1"/>
  <c r="AG487" i="56"/>
  <c r="AH487" i="56"/>
  <c r="AK487" i="56"/>
  <c r="AD487" i="56"/>
  <c r="AI487" i="56"/>
  <c r="AN487" i="56" s="1"/>
  <c r="AC366" i="56"/>
  <c r="AE366" i="56"/>
  <c r="AG366" i="56"/>
  <c r="AJ366" i="56"/>
  <c r="AD366" i="56"/>
  <c r="AH366" i="56"/>
  <c r="AF366" i="56"/>
  <c r="AK366" i="56"/>
  <c r="AN366" i="56" s="1"/>
  <c r="AF523" i="56"/>
  <c r="AH523" i="56"/>
  <c r="AC523" i="56"/>
  <c r="AD523" i="56"/>
  <c r="AI523" i="56"/>
  <c r="AE523" i="56"/>
  <c r="AG523" i="56"/>
  <c r="AJ523" i="56"/>
  <c r="AK523" i="56"/>
  <c r="AC1771" i="56"/>
  <c r="AH1771" i="56"/>
  <c r="AG1771" i="56"/>
  <c r="AD1771" i="56"/>
  <c r="AF1771" i="56"/>
  <c r="AJ1771" i="56"/>
  <c r="AK1771" i="56"/>
  <c r="AE1771" i="56"/>
  <c r="AI1771" i="56"/>
  <c r="AD1766" i="56"/>
  <c r="AC1766" i="56"/>
  <c r="AG1766" i="56"/>
  <c r="AI1766" i="56"/>
  <c r="AJ1766" i="56"/>
  <c r="AH1766" i="56"/>
  <c r="AF1766" i="56"/>
  <c r="AK1766" i="56"/>
  <c r="AC1664" i="56"/>
  <c r="AE1664" i="56"/>
  <c r="AD1664" i="56"/>
  <c r="AK1664" i="56"/>
  <c r="AF1664" i="56"/>
  <c r="AJ1664" i="56"/>
  <c r="AH1664" i="56"/>
  <c r="AG1664" i="56"/>
  <c r="AI1664" i="56"/>
  <c r="AF1144" i="56"/>
  <c r="AC1144" i="56"/>
  <c r="AJ1144" i="56"/>
  <c r="AI1144" i="56"/>
  <c r="AK1144" i="56"/>
  <c r="AD1144" i="56"/>
  <c r="AH1144" i="56"/>
  <c r="AE1144" i="56"/>
  <c r="AG1144" i="56"/>
  <c r="AC839" i="56"/>
  <c r="AD839" i="56"/>
  <c r="AG839" i="56"/>
  <c r="AE839" i="56"/>
  <c r="AF839" i="56"/>
  <c r="AI839" i="56"/>
  <c r="AK839" i="56"/>
  <c r="AJ839" i="56"/>
  <c r="AD60" i="56"/>
  <c r="AE60" i="56"/>
  <c r="AF60" i="56"/>
  <c r="AC60" i="56"/>
  <c r="AI60" i="56"/>
  <c r="AK60" i="56"/>
  <c r="AG60" i="56"/>
  <c r="AH60" i="56"/>
  <c r="AJ60" i="56"/>
  <c r="AD1463" i="56"/>
  <c r="AE1463" i="56"/>
  <c r="AH1463" i="56"/>
  <c r="AC1463" i="56"/>
  <c r="AG1463" i="56"/>
  <c r="AI1463" i="56"/>
  <c r="AJ1463" i="56"/>
  <c r="AF1463" i="56"/>
  <c r="AC1015" i="56"/>
  <c r="AH1015" i="56"/>
  <c r="AE1015" i="56"/>
  <c r="AD1015" i="56"/>
  <c r="AF1015" i="56"/>
  <c r="AI1015" i="56"/>
  <c r="AJ1015" i="56"/>
  <c r="AK1015" i="56"/>
  <c r="AD295" i="56"/>
  <c r="AE295" i="56"/>
  <c r="AI295" i="56"/>
  <c r="AF295" i="56"/>
  <c r="AG295" i="56"/>
  <c r="AH295" i="56"/>
  <c r="AK295" i="56"/>
  <c r="AC295" i="56"/>
  <c r="AG1455" i="56"/>
  <c r="AK1455" i="56"/>
  <c r="AJ1455" i="56"/>
  <c r="AE1455" i="56"/>
  <c r="AF1455" i="56"/>
  <c r="AH1455" i="56"/>
  <c r="AD1455" i="56"/>
  <c r="AI1455" i="56"/>
  <c r="AC1455" i="56"/>
  <c r="AF1136" i="56"/>
  <c r="AG1136" i="56"/>
  <c r="AD1136" i="56"/>
  <c r="AC1136" i="56"/>
  <c r="AE1136" i="56"/>
  <c r="AJ1136" i="56"/>
  <c r="AI1136" i="56"/>
  <c r="AK1136" i="56"/>
  <c r="AC1131" i="56"/>
  <c r="AG1131" i="56"/>
  <c r="AE1131" i="56"/>
  <c r="AF1131" i="56"/>
  <c r="AH1131" i="56"/>
  <c r="AD1131" i="56"/>
  <c r="AK1131" i="56"/>
  <c r="AJ1131" i="56"/>
  <c r="AI1131" i="56"/>
  <c r="AC462" i="56"/>
  <c r="AD462" i="56"/>
  <c r="AH462" i="56"/>
  <c r="AJ462" i="56"/>
  <c r="AE462" i="56"/>
  <c r="AF462" i="56"/>
  <c r="AG462" i="56"/>
  <c r="AK462" i="56"/>
  <c r="AI462" i="56"/>
  <c r="AF1429" i="56"/>
  <c r="AE1429" i="56"/>
  <c r="AG1429" i="56"/>
  <c r="AD1429" i="56"/>
  <c r="AC1429" i="56"/>
  <c r="AI1429" i="56"/>
  <c r="AH1429" i="56"/>
  <c r="AK1429" i="56"/>
  <c r="AD1421" i="56"/>
  <c r="AC1421" i="56"/>
  <c r="AE1421" i="56"/>
  <c r="AF1421" i="56"/>
  <c r="AI1421" i="56"/>
  <c r="AJ1421" i="56"/>
  <c r="AG1421" i="56"/>
  <c r="AH1421" i="56"/>
  <c r="AC231" i="56"/>
  <c r="AD231" i="56"/>
  <c r="AH231" i="56"/>
  <c r="AI231" i="56"/>
  <c r="AE231" i="56"/>
  <c r="AG231" i="56"/>
  <c r="AF231" i="56"/>
  <c r="AJ231" i="56"/>
  <c r="AK231" i="56"/>
  <c r="AE1007" i="56"/>
  <c r="AC1007" i="56"/>
  <c r="AF1007" i="56"/>
  <c r="AG1007" i="56"/>
  <c r="AH1007" i="56"/>
  <c r="AK1007" i="56"/>
  <c r="AD1007" i="56"/>
  <c r="AI1007" i="56"/>
  <c r="AJ1007" i="56"/>
  <c r="AC1530" i="56"/>
  <c r="AD1530" i="56"/>
  <c r="AG1530" i="56"/>
  <c r="AE1530" i="56"/>
  <c r="AJ1530" i="56"/>
  <c r="AF1530" i="56"/>
  <c r="AI1530" i="56"/>
  <c r="AK1530" i="56"/>
  <c r="AH1530" i="56"/>
  <c r="AH1006" i="56"/>
  <c r="AJ1006" i="56"/>
  <c r="AD1006" i="56"/>
  <c r="AC1006" i="56"/>
  <c r="AI1006" i="56"/>
  <c r="AG1006" i="56"/>
  <c r="AF1006" i="56"/>
  <c r="AE1006" i="56"/>
  <c r="AD1419" i="56"/>
  <c r="AF1419" i="56"/>
  <c r="AH1419" i="56"/>
  <c r="AE1419" i="56"/>
  <c r="AG1419" i="56"/>
  <c r="AK1419" i="56"/>
  <c r="AJ1419" i="56"/>
  <c r="AI1419" i="56"/>
  <c r="AN1419" i="56" s="1"/>
  <c r="AC1419" i="56"/>
  <c r="AG46" i="56"/>
  <c r="AF46" i="56"/>
  <c r="AD46" i="56"/>
  <c r="AH46" i="56"/>
  <c r="AJ46" i="56"/>
  <c r="AC46" i="56"/>
  <c r="AE46" i="56"/>
  <c r="AK46" i="56"/>
  <c r="AI46" i="56"/>
  <c r="AC1634" i="56"/>
  <c r="AH1634" i="56"/>
  <c r="AD1634" i="56"/>
  <c r="AF1634" i="56"/>
  <c r="AJ1634" i="56"/>
  <c r="AK1634" i="56"/>
  <c r="AI1634" i="56"/>
  <c r="AE1634" i="56"/>
  <c r="AG1634" i="56"/>
  <c r="AD1410" i="56"/>
  <c r="AE1410" i="56"/>
  <c r="AF1410" i="56"/>
  <c r="AK1410" i="56"/>
  <c r="AC1410" i="56"/>
  <c r="AH1410" i="56"/>
  <c r="AI1410" i="56"/>
  <c r="AJ1410" i="56"/>
  <c r="AD40" i="56"/>
  <c r="AK40" i="56"/>
  <c r="AC40" i="56"/>
  <c r="AG40" i="56"/>
  <c r="AH40" i="56"/>
  <c r="AF40" i="56"/>
  <c r="AL40" i="56" s="1"/>
  <c r="AI40" i="56"/>
  <c r="AC34" i="56"/>
  <c r="AE34" i="56"/>
  <c r="AG34" i="56"/>
  <c r="AH34" i="56"/>
  <c r="AF34" i="56"/>
  <c r="AI34" i="56"/>
  <c r="AJ34" i="56"/>
  <c r="AK34" i="56"/>
  <c r="AD34" i="56"/>
  <c r="AC221" i="56"/>
  <c r="AE221" i="56"/>
  <c r="AF221" i="56"/>
  <c r="AH221" i="56"/>
  <c r="AI221" i="56"/>
  <c r="AD221" i="56"/>
  <c r="AK221" i="56"/>
  <c r="AG221" i="56"/>
  <c r="AJ221" i="56"/>
  <c r="AC1395" i="56"/>
  <c r="AF1395" i="56"/>
  <c r="AD1395" i="56"/>
  <c r="AJ1395" i="56"/>
  <c r="AH1395" i="56"/>
  <c r="AK1395" i="56"/>
  <c r="AE1395" i="56"/>
  <c r="AL1395" i="56" s="1"/>
  <c r="AG1395" i="56"/>
  <c r="AF1384" i="56"/>
  <c r="AD1384" i="56"/>
  <c r="AE1384" i="56"/>
  <c r="AH1384" i="56"/>
  <c r="AG1384" i="56"/>
  <c r="AJ1384" i="56"/>
  <c r="AI1384" i="56"/>
  <c r="AC1384" i="56"/>
  <c r="AD1373" i="56"/>
  <c r="AC1373" i="56"/>
  <c r="AK1373" i="56"/>
  <c r="AH1373" i="56"/>
  <c r="AI1373" i="56"/>
  <c r="AJ1373" i="56"/>
  <c r="AG1373" i="56"/>
  <c r="AE1373" i="56"/>
  <c r="AF1373" i="56"/>
  <c r="AC1364" i="56"/>
  <c r="AG1364" i="56"/>
  <c r="AI1364" i="56"/>
  <c r="AH1364" i="56"/>
  <c r="AD1364" i="56"/>
  <c r="AJ1364" i="56"/>
  <c r="AE1364" i="56"/>
  <c r="AF1364" i="56"/>
  <c r="AK1364" i="56"/>
  <c r="AC880" i="56"/>
  <c r="AE880" i="56"/>
  <c r="AF880" i="56"/>
  <c r="AH880" i="56"/>
  <c r="AJ880" i="56"/>
  <c r="AD880" i="56"/>
  <c r="AI880" i="56"/>
  <c r="AK880" i="56"/>
  <c r="AG880" i="56"/>
  <c r="AD1113" i="56"/>
  <c r="AE1113" i="56"/>
  <c r="AH1113" i="56"/>
  <c r="AG1113" i="56"/>
  <c r="AC1113" i="56"/>
  <c r="AI1113" i="56"/>
  <c r="AK1113" i="56"/>
  <c r="AF1113" i="56"/>
  <c r="AE1102" i="56"/>
  <c r="AD1102" i="56"/>
  <c r="AC1102" i="56"/>
  <c r="AF1102" i="56"/>
  <c r="AK1102" i="56"/>
  <c r="AH1102" i="56"/>
  <c r="AI1102" i="56"/>
  <c r="AG1102" i="56"/>
  <c r="AJ1102" i="56"/>
  <c r="AD990" i="56"/>
  <c r="AF990" i="56"/>
  <c r="AG990" i="56"/>
  <c r="AE990" i="56"/>
  <c r="AC990" i="56"/>
  <c r="AI990" i="56"/>
  <c r="AH990" i="56"/>
  <c r="AK990" i="56"/>
  <c r="AF266" i="56"/>
  <c r="AI266" i="56"/>
  <c r="AD266" i="56"/>
  <c r="AH266" i="56"/>
  <c r="AC266" i="56"/>
  <c r="AE266" i="56"/>
  <c r="AJ266" i="56"/>
  <c r="AG266" i="56"/>
  <c r="AK266" i="56"/>
  <c r="AC2815" i="56"/>
  <c r="AH2815" i="56"/>
  <c r="AD2815" i="56"/>
  <c r="AG2815" i="56"/>
  <c r="AJ2815" i="56"/>
  <c r="AK2815" i="56"/>
  <c r="AE2815" i="56"/>
  <c r="AF2815" i="56"/>
  <c r="AC1087" i="56"/>
  <c r="AD1087" i="56"/>
  <c r="AH1087" i="56"/>
  <c r="AK1087" i="56"/>
  <c r="AF1087" i="56"/>
  <c r="AL1087" i="56" s="1"/>
  <c r="AG1087" i="56"/>
  <c r="AJ1087" i="56"/>
  <c r="AN1087" i="56" s="1"/>
  <c r="AC1080" i="56"/>
  <c r="AF1080" i="56"/>
  <c r="AK1080" i="56"/>
  <c r="AE1080" i="56"/>
  <c r="AL1080" i="56" s="1"/>
  <c r="AG1080" i="56"/>
  <c r="AJ1080" i="56"/>
  <c r="AI1080" i="56"/>
  <c r="AD1080" i="56"/>
  <c r="AC2796" i="56"/>
  <c r="AD2796" i="56"/>
  <c r="AG2796" i="56"/>
  <c r="AE2796" i="56"/>
  <c r="AH2796" i="56"/>
  <c r="AI2796" i="56"/>
  <c r="AJ2796" i="56"/>
  <c r="AK2796" i="56"/>
  <c r="AF2796" i="56"/>
  <c r="AF2785" i="56"/>
  <c r="AD2785" i="56"/>
  <c r="AE2785" i="56"/>
  <c r="AC2785" i="56"/>
  <c r="AH2785" i="56"/>
  <c r="AK2785" i="56"/>
  <c r="AG2785" i="56"/>
  <c r="AC28" i="56"/>
  <c r="AD28" i="56"/>
  <c r="AE28" i="56"/>
  <c r="AH28" i="56"/>
  <c r="AJ28" i="56"/>
  <c r="AI28" i="56"/>
  <c r="AF28" i="56"/>
  <c r="AG28" i="56"/>
  <c r="AF1357" i="56"/>
  <c r="AD1357" i="56"/>
  <c r="AC1357" i="56"/>
  <c r="AH1357" i="56"/>
  <c r="AE1357" i="56"/>
  <c r="AI1357" i="56"/>
  <c r="AG1357" i="56"/>
  <c r="AJ1357" i="56"/>
  <c r="AK1357" i="56"/>
  <c r="AD2888" i="56"/>
  <c r="AC2888" i="56"/>
  <c r="AG2888" i="56"/>
  <c r="AH2888" i="56"/>
  <c r="AE2888" i="56"/>
  <c r="AF2888" i="56"/>
  <c r="AK2888" i="56"/>
  <c r="AI2888" i="56"/>
  <c r="AJ2888" i="56"/>
  <c r="AF1525" i="56"/>
  <c r="AD1525" i="56"/>
  <c r="AC1525" i="56"/>
  <c r="AJ1525" i="56"/>
  <c r="AK1525" i="56"/>
  <c r="AI1525" i="56"/>
  <c r="AG1525" i="56"/>
  <c r="AE1525" i="56"/>
  <c r="AH1525" i="56"/>
  <c r="AE1523" i="56"/>
  <c r="AF1523" i="56"/>
  <c r="AG1523" i="56"/>
  <c r="AH1523" i="56"/>
  <c r="AK1523" i="56"/>
  <c r="AC1523" i="56"/>
  <c r="AD1523" i="56"/>
  <c r="AI1523" i="56"/>
  <c r="AJ1523" i="56"/>
  <c r="AC2880" i="56"/>
  <c r="AF2880" i="56"/>
  <c r="AD2880" i="56"/>
  <c r="AH2880" i="56"/>
  <c r="AJ2880" i="56"/>
  <c r="AK2880" i="56"/>
  <c r="AI2880" i="56"/>
  <c r="AG2880" i="56"/>
  <c r="AE2880" i="56"/>
  <c r="AD1607" i="56"/>
  <c r="AF1607" i="56"/>
  <c r="AE1607" i="56"/>
  <c r="AL1607" i="56" s="1"/>
  <c r="AI1607" i="56"/>
  <c r="AC1607" i="56"/>
  <c r="AK1607" i="56"/>
  <c r="AD1593" i="56"/>
  <c r="AC1593" i="56"/>
  <c r="AE1593" i="56"/>
  <c r="AF1593" i="56"/>
  <c r="AH1593" i="56"/>
  <c r="AJ1593" i="56"/>
  <c r="AK1593" i="56"/>
  <c r="AG1593" i="56"/>
  <c r="AI1593" i="56"/>
  <c r="AC1579" i="56"/>
  <c r="AD1579" i="56"/>
  <c r="AI1579" i="56"/>
  <c r="AK1579" i="56"/>
  <c r="AE1579" i="56"/>
  <c r="AL1579" i="56" s="1"/>
  <c r="AG1579" i="56"/>
  <c r="AH1579" i="56"/>
  <c r="AJ1579" i="56"/>
  <c r="AC747" i="56"/>
  <c r="AH747" i="56"/>
  <c r="AD747" i="56"/>
  <c r="AF747" i="56"/>
  <c r="AI747" i="56"/>
  <c r="AE747" i="56"/>
  <c r="AJ747" i="56"/>
  <c r="AG747" i="56"/>
  <c r="AC733" i="56"/>
  <c r="AF733" i="56"/>
  <c r="AD733" i="56"/>
  <c r="AG733" i="56"/>
  <c r="AK733" i="56"/>
  <c r="AE733" i="56"/>
  <c r="AI733" i="56"/>
  <c r="AH733" i="56"/>
  <c r="AC481" i="56"/>
  <c r="AD481" i="56"/>
  <c r="AK481" i="56"/>
  <c r="AF481" i="56"/>
  <c r="AJ481" i="56"/>
  <c r="AI481" i="56"/>
  <c r="AE481" i="56"/>
  <c r="AG481" i="56"/>
  <c r="AG1518" i="56"/>
  <c r="AE1518" i="56"/>
  <c r="AC1518" i="56"/>
  <c r="AD1518" i="56"/>
  <c r="AH1518" i="56"/>
  <c r="AJ1518" i="56"/>
  <c r="AK1518" i="56"/>
  <c r="AF1518" i="56"/>
  <c r="AI1518" i="56"/>
  <c r="AC1515" i="56"/>
  <c r="AJ1515" i="56"/>
  <c r="AD1515" i="56"/>
  <c r="AI1515" i="56"/>
  <c r="AF1515" i="56"/>
  <c r="AG1515" i="56"/>
  <c r="AH1515" i="56"/>
  <c r="AE1515" i="56"/>
  <c r="AL1515" i="56" s="1"/>
  <c r="AK1515" i="56"/>
  <c r="AC2878" i="56"/>
  <c r="AD2878" i="56"/>
  <c r="AF2878" i="56"/>
  <c r="AJ2878" i="56"/>
  <c r="AG2878" i="56"/>
  <c r="AH2878" i="56"/>
  <c r="AK2878" i="56"/>
  <c r="AE2878" i="56"/>
  <c r="AF657" i="56"/>
  <c r="AC657" i="56"/>
  <c r="AD657" i="56"/>
  <c r="AK657" i="56"/>
  <c r="AE657" i="56"/>
  <c r="AL657" i="56" s="1"/>
  <c r="AG657" i="56"/>
  <c r="AI657" i="56"/>
  <c r="AH657" i="56"/>
  <c r="AC153" i="56"/>
  <c r="AD153" i="56"/>
  <c r="AJ153" i="56"/>
  <c r="AE153" i="56"/>
  <c r="AL153" i="56" s="1"/>
  <c r="AI153" i="56"/>
  <c r="AK153" i="56"/>
  <c r="AH153" i="56"/>
  <c r="AG153" i="56"/>
  <c r="AD1052" i="56"/>
  <c r="AC1052" i="56"/>
  <c r="AH1052" i="56"/>
  <c r="AE1052" i="56"/>
  <c r="AI1052" i="56"/>
  <c r="AJ1052" i="56"/>
  <c r="AK1052" i="56"/>
  <c r="AF1052" i="56"/>
  <c r="AC1045" i="56"/>
  <c r="AE1045" i="56"/>
  <c r="AG1045" i="56"/>
  <c r="AI1045" i="56"/>
  <c r="AD1045" i="56"/>
  <c r="AJ1045" i="56"/>
  <c r="AC1340" i="56"/>
  <c r="AF1340" i="56"/>
  <c r="AD1340" i="56"/>
  <c r="AE1340" i="56"/>
  <c r="AK1340" i="56"/>
  <c r="AJ1340" i="56"/>
  <c r="AH1340" i="56"/>
  <c r="AI1340" i="56"/>
  <c r="AE151" i="56"/>
  <c r="AG151" i="56"/>
  <c r="AJ151" i="56"/>
  <c r="AI151" i="56"/>
  <c r="AD151" i="56"/>
  <c r="AK151" i="56"/>
  <c r="AF151" i="56"/>
  <c r="AC151" i="56"/>
  <c r="AC339" i="56"/>
  <c r="AD339" i="56"/>
  <c r="AG339" i="56"/>
  <c r="AH339" i="56"/>
  <c r="AK339" i="56"/>
  <c r="AF339" i="56"/>
  <c r="AJ339" i="56"/>
  <c r="AI339" i="56"/>
  <c r="AE339" i="56"/>
  <c r="AC1716" i="56"/>
  <c r="AD1716" i="56"/>
  <c r="AI1716" i="56"/>
  <c r="AF1716" i="56"/>
  <c r="AG1716" i="56"/>
  <c r="AK1716" i="56"/>
  <c r="AE1716" i="56"/>
  <c r="AC1713" i="56"/>
  <c r="AD1713" i="56"/>
  <c r="AH1713" i="56"/>
  <c r="AF1713" i="56"/>
  <c r="AG1713" i="56"/>
  <c r="AK1713" i="56"/>
  <c r="AI1713" i="56"/>
  <c r="AE1713" i="56"/>
  <c r="AC411" i="56"/>
  <c r="AE411" i="56"/>
  <c r="AF411" i="56"/>
  <c r="AI411" i="56"/>
  <c r="AK411" i="56"/>
  <c r="AG411" i="56"/>
  <c r="AD411" i="56"/>
  <c r="AJ411" i="56"/>
  <c r="AC7" i="56"/>
  <c r="AK7" i="56"/>
  <c r="AD7" i="56"/>
  <c r="AF7" i="56"/>
  <c r="AJ7" i="56"/>
  <c r="AH7" i="56"/>
  <c r="AI7" i="56"/>
  <c r="AE7" i="56"/>
  <c r="AG406" i="56"/>
  <c r="AH406" i="56"/>
  <c r="AC406" i="56"/>
  <c r="AD406" i="56"/>
  <c r="AF406" i="56"/>
  <c r="AE406" i="56"/>
  <c r="AL406" i="56" s="1"/>
  <c r="AJ406" i="56"/>
  <c r="AI406" i="56"/>
  <c r="AC400" i="56"/>
  <c r="AF400" i="56"/>
  <c r="AH400" i="56"/>
  <c r="AE400" i="56"/>
  <c r="AL400" i="56" s="1"/>
  <c r="AI400" i="56"/>
  <c r="AG400" i="56"/>
  <c r="AK400" i="56"/>
  <c r="AD400" i="56"/>
  <c r="AC639" i="56"/>
  <c r="AD639" i="56"/>
  <c r="AJ639" i="56"/>
  <c r="AE639" i="56"/>
  <c r="AG639" i="56"/>
  <c r="AH639" i="56"/>
  <c r="AF639" i="56"/>
  <c r="AK639" i="56"/>
  <c r="AI639" i="56"/>
  <c r="AL473" i="56"/>
  <c r="AO473" i="56"/>
  <c r="AL2892" i="56"/>
  <c r="AO2892" i="56"/>
  <c r="AL1053" i="56"/>
  <c r="AO2618" i="56"/>
  <c r="AP2618" i="56"/>
  <c r="AE260" i="56"/>
  <c r="AG260" i="56"/>
  <c r="AF260" i="56"/>
  <c r="AD260" i="56"/>
  <c r="AI260" i="56"/>
  <c r="AK260" i="56"/>
  <c r="AC260" i="56"/>
  <c r="AH260" i="56"/>
  <c r="AE2776" i="56"/>
  <c r="AG2776" i="56"/>
  <c r="AF2776" i="56"/>
  <c r="AH2776" i="56"/>
  <c r="AC2776" i="56"/>
  <c r="AI2776" i="56"/>
  <c r="AJ2776" i="56"/>
  <c r="AE1266" i="56"/>
  <c r="AG1266" i="56"/>
  <c r="AC1266" i="56"/>
  <c r="AI1266" i="56"/>
  <c r="AK1266" i="56"/>
  <c r="AD1266" i="56"/>
  <c r="AF1266" i="56"/>
  <c r="AH1266" i="56"/>
  <c r="AJ1266" i="56"/>
  <c r="AE832" i="56"/>
  <c r="AL832" i="56" s="1"/>
  <c r="AG832" i="56"/>
  <c r="AC832" i="56"/>
  <c r="AF832" i="56"/>
  <c r="AD832" i="56"/>
  <c r="AK832" i="56"/>
  <c r="AH832" i="56"/>
  <c r="AJ832" i="56"/>
  <c r="AE2757" i="56"/>
  <c r="AL2757" i="56" s="1"/>
  <c r="AG2757" i="56"/>
  <c r="AC2757" i="56"/>
  <c r="AI2757" i="56"/>
  <c r="AH2757" i="56"/>
  <c r="AD2757" i="56"/>
  <c r="AF2757" i="56"/>
  <c r="AJ2757" i="56"/>
  <c r="AK2757" i="56"/>
  <c r="AE332" i="56"/>
  <c r="AD332" i="56"/>
  <c r="AG332" i="56"/>
  <c r="AC332" i="56"/>
  <c r="AJ332" i="56"/>
  <c r="AI332" i="56"/>
  <c r="AK332" i="56"/>
  <c r="AF332" i="56"/>
  <c r="AH332" i="56"/>
  <c r="AC2750" i="56"/>
  <c r="AE2750" i="56"/>
  <c r="AL2750" i="56" s="1"/>
  <c r="AG2750" i="56"/>
  <c r="AH2750" i="56"/>
  <c r="AF2750" i="56"/>
  <c r="AD2750" i="56"/>
  <c r="AJ2750" i="56"/>
  <c r="AI2750" i="56"/>
  <c r="AE202" i="56"/>
  <c r="AC202" i="56"/>
  <c r="AG202" i="56"/>
  <c r="AF202" i="56"/>
  <c r="AD202" i="56"/>
  <c r="AK202" i="56"/>
  <c r="AH202" i="56"/>
  <c r="AE258" i="56"/>
  <c r="AL258" i="56" s="1"/>
  <c r="AG258" i="56"/>
  <c r="AH258" i="56"/>
  <c r="AC258" i="56"/>
  <c r="AD258" i="56"/>
  <c r="AF258" i="56"/>
  <c r="AI258" i="56"/>
  <c r="AJ258" i="56"/>
  <c r="AE2739" i="56"/>
  <c r="AG2739" i="56"/>
  <c r="AF2739" i="56"/>
  <c r="AD2739" i="56"/>
  <c r="AH2739" i="56"/>
  <c r="AI2739" i="56"/>
  <c r="AC2739" i="56"/>
  <c r="AJ2739" i="56"/>
  <c r="AE714" i="56"/>
  <c r="AC714" i="56"/>
  <c r="AG714" i="56"/>
  <c r="AF714" i="56"/>
  <c r="AK714" i="56"/>
  <c r="AD714" i="56"/>
  <c r="AJ714" i="56"/>
  <c r="AE276" i="56"/>
  <c r="AG276" i="56"/>
  <c r="AC276" i="56"/>
  <c r="AD276" i="56"/>
  <c r="AF276" i="56"/>
  <c r="AI276" i="56"/>
  <c r="AK276" i="56"/>
  <c r="AH276" i="56"/>
  <c r="AE1325" i="56"/>
  <c r="AG1325" i="56"/>
  <c r="AD1325" i="56"/>
  <c r="AI1325" i="56"/>
  <c r="AJ1325" i="56"/>
  <c r="AC1325" i="56"/>
  <c r="AK1325" i="56"/>
  <c r="AH1325" i="56"/>
  <c r="AF1325" i="56"/>
  <c r="AE2720" i="56"/>
  <c r="AG2720" i="56"/>
  <c r="AD2720" i="56"/>
  <c r="AF2720" i="56"/>
  <c r="AC2720" i="56"/>
  <c r="AJ2720" i="56"/>
  <c r="AH2720" i="56"/>
  <c r="AI2720" i="56"/>
  <c r="AE2706" i="56"/>
  <c r="AG2706" i="56"/>
  <c r="AD2706" i="56"/>
  <c r="AH2706" i="56"/>
  <c r="AC2706" i="56"/>
  <c r="AJ2706" i="56"/>
  <c r="AI2706" i="56"/>
  <c r="AF2706" i="56"/>
  <c r="AE2701" i="56"/>
  <c r="AG2701" i="56"/>
  <c r="AD2701" i="56"/>
  <c r="AC2701" i="56"/>
  <c r="AF2701" i="56"/>
  <c r="AH2701" i="56"/>
  <c r="AI2701" i="56"/>
  <c r="AK2701" i="56"/>
  <c r="AJ2701" i="56"/>
  <c r="AE2694" i="56"/>
  <c r="AG2694" i="56"/>
  <c r="AF2694" i="56"/>
  <c r="AI2694" i="56"/>
  <c r="AK2694" i="56"/>
  <c r="AD2694" i="56"/>
  <c r="AJ2694" i="56"/>
  <c r="AC2694" i="56"/>
  <c r="AH2694" i="56"/>
  <c r="AE2680" i="56"/>
  <c r="AG2680" i="56"/>
  <c r="AF2680" i="56"/>
  <c r="AC2680" i="56"/>
  <c r="AI2680" i="56"/>
  <c r="AH2680" i="56"/>
  <c r="AJ2680" i="56"/>
  <c r="AK2680" i="56"/>
  <c r="AD2680" i="56"/>
  <c r="AD2666" i="56"/>
  <c r="AE2666" i="56"/>
  <c r="AL2666" i="56" s="1"/>
  <c r="AG2666" i="56"/>
  <c r="AC2666" i="56"/>
  <c r="AF2666" i="56"/>
  <c r="AI2666" i="56"/>
  <c r="AH2666" i="56"/>
  <c r="AJ2666" i="56"/>
  <c r="AK2666" i="56"/>
  <c r="AE2652" i="56"/>
  <c r="AG2652" i="56"/>
  <c r="AC2652" i="56"/>
  <c r="AF2652" i="56"/>
  <c r="AJ2652" i="56"/>
  <c r="AI2652" i="56"/>
  <c r="AH2652" i="56"/>
  <c r="AK2652" i="56"/>
  <c r="AD2652" i="56"/>
  <c r="AC1694" i="56"/>
  <c r="AE1694" i="56"/>
  <c r="AG1694" i="56"/>
  <c r="AF1694" i="56"/>
  <c r="AH1694" i="56"/>
  <c r="AK1694" i="56"/>
  <c r="AN1694" i="56" s="1"/>
  <c r="AD1694" i="56"/>
  <c r="AE1247" i="56"/>
  <c r="AG1247" i="56"/>
  <c r="AI1247" i="56"/>
  <c r="AF1247" i="56"/>
  <c r="AJ1247" i="56"/>
  <c r="AD1247" i="56"/>
  <c r="AH1247" i="56"/>
  <c r="AK1247" i="56"/>
  <c r="AC1247" i="56"/>
  <c r="AE964" i="56"/>
  <c r="AG964" i="56"/>
  <c r="AC964" i="56"/>
  <c r="AH964" i="56"/>
  <c r="AF964" i="56"/>
  <c r="AI964" i="56"/>
  <c r="AD964" i="56"/>
  <c r="AJ964" i="56"/>
  <c r="AK964" i="56"/>
  <c r="AE2637" i="56"/>
  <c r="AL2637" i="56" s="1"/>
  <c r="AC2637" i="56"/>
  <c r="AG2637" i="56"/>
  <c r="AF2637" i="56"/>
  <c r="AD2637" i="56"/>
  <c r="AK2637" i="56"/>
  <c r="AI2637" i="56"/>
  <c r="AJ2637" i="56"/>
  <c r="AH2637" i="56"/>
  <c r="AE2628" i="56"/>
  <c r="AL2628" i="56" s="1"/>
  <c r="AG2628" i="56"/>
  <c r="AC2628" i="56"/>
  <c r="AD2628" i="56"/>
  <c r="AK2628" i="56"/>
  <c r="AH2628" i="56"/>
  <c r="AF2628" i="56"/>
  <c r="AI2628" i="56"/>
  <c r="AE192" i="56"/>
  <c r="AG192" i="56"/>
  <c r="AF192" i="56"/>
  <c r="AC192" i="56"/>
  <c r="AK192" i="56"/>
  <c r="AD192" i="56"/>
  <c r="AH192" i="56"/>
  <c r="AI192" i="56"/>
  <c r="AJ192" i="56"/>
  <c r="AE2616" i="56"/>
  <c r="AD2616" i="56"/>
  <c r="AG2616" i="56"/>
  <c r="AC2616" i="56"/>
  <c r="AH2616" i="56"/>
  <c r="AF2616" i="56"/>
  <c r="AJ2616" i="56"/>
  <c r="AI2616" i="56"/>
  <c r="AE2602" i="56"/>
  <c r="AG2602" i="56"/>
  <c r="AF2602" i="56"/>
  <c r="AD2602" i="56"/>
  <c r="AJ2602" i="56"/>
  <c r="AC2602" i="56"/>
  <c r="AI2602" i="56"/>
  <c r="AH2602" i="56"/>
  <c r="AE2588" i="56"/>
  <c r="AG2588" i="56"/>
  <c r="AC2588" i="56"/>
  <c r="AH2588" i="56"/>
  <c r="AF2588" i="56"/>
  <c r="AJ2588" i="56"/>
  <c r="AD2588" i="56"/>
  <c r="AI2588" i="56"/>
  <c r="AE2574" i="56"/>
  <c r="AL2574" i="56" s="1"/>
  <c r="AG2574" i="56"/>
  <c r="AD2574" i="56"/>
  <c r="AI2574" i="56"/>
  <c r="AK2574" i="56"/>
  <c r="AJ2574" i="56"/>
  <c r="AH2574" i="56"/>
  <c r="AC2574" i="56"/>
  <c r="AF2574" i="56"/>
  <c r="AE2560" i="56"/>
  <c r="AC2560" i="56"/>
  <c r="AG2560" i="56"/>
  <c r="AI2560" i="56"/>
  <c r="AK2560" i="56"/>
  <c r="AH2560" i="56"/>
  <c r="AJ2560" i="56"/>
  <c r="AF2560" i="56"/>
  <c r="AD2560" i="56"/>
  <c r="AE1564" i="56"/>
  <c r="AG1564" i="56"/>
  <c r="AD1564" i="56"/>
  <c r="AC1564" i="56"/>
  <c r="AF1564" i="56"/>
  <c r="AJ1564" i="56"/>
  <c r="AK1564" i="56"/>
  <c r="AI1564" i="56"/>
  <c r="AH1564" i="56"/>
  <c r="AD830" i="56"/>
  <c r="AE830" i="56"/>
  <c r="AG830" i="56"/>
  <c r="AC830" i="56"/>
  <c r="AF830" i="56"/>
  <c r="AH830" i="56"/>
  <c r="AE816" i="56"/>
  <c r="AL816" i="56" s="1"/>
  <c r="AC816" i="56"/>
  <c r="AG816" i="56"/>
  <c r="AD816" i="56"/>
  <c r="AF816" i="56"/>
  <c r="AI816" i="56"/>
  <c r="AJ816" i="56"/>
  <c r="AC869" i="56"/>
  <c r="AE869" i="56"/>
  <c r="AD869" i="56"/>
  <c r="AG869" i="56"/>
  <c r="AH869" i="56"/>
  <c r="AF869" i="56"/>
  <c r="AI869" i="56"/>
  <c r="AJ869" i="56"/>
  <c r="AK869" i="56"/>
  <c r="AE1741" i="56"/>
  <c r="AG1741" i="56"/>
  <c r="AC1741" i="56"/>
  <c r="AD1741" i="56"/>
  <c r="AH1741" i="56"/>
  <c r="AJ1741" i="56"/>
  <c r="AK1741" i="56"/>
  <c r="AI1741" i="56"/>
  <c r="AF1741" i="56"/>
  <c r="AE134" i="56"/>
  <c r="AG134" i="56"/>
  <c r="AH134" i="56"/>
  <c r="AF134" i="56"/>
  <c r="AI134" i="56"/>
  <c r="AK134" i="56"/>
  <c r="AD134" i="56"/>
  <c r="AC134" i="56"/>
  <c r="AJ134" i="56"/>
  <c r="AE708" i="56"/>
  <c r="AG708" i="56"/>
  <c r="AC708" i="56"/>
  <c r="AD708" i="56"/>
  <c r="AH708" i="56"/>
  <c r="AK708" i="56"/>
  <c r="AF708" i="56"/>
  <c r="AJ708" i="56"/>
  <c r="AI708" i="56"/>
  <c r="AE963" i="56"/>
  <c r="AL963" i="56" s="1"/>
  <c r="AG963" i="56"/>
  <c r="AD963" i="56"/>
  <c r="AF963" i="56"/>
  <c r="AC963" i="56"/>
  <c r="AI963" i="56"/>
  <c r="AJ963" i="56"/>
  <c r="AE863" i="56"/>
  <c r="AG863" i="56"/>
  <c r="AF863" i="56"/>
  <c r="AH863" i="56"/>
  <c r="AJ863" i="56"/>
  <c r="AN863" i="56" s="1"/>
  <c r="AD863" i="56"/>
  <c r="AC863" i="56"/>
  <c r="AE121" i="56"/>
  <c r="AL121" i="56" s="1"/>
  <c r="AG121" i="56"/>
  <c r="AF121" i="56"/>
  <c r="AI121" i="56"/>
  <c r="AC121" i="56"/>
  <c r="AJ121" i="56"/>
  <c r="AD121" i="56"/>
  <c r="AH121" i="56"/>
  <c r="AE1291" i="56"/>
  <c r="AC1291" i="56"/>
  <c r="AG1291" i="56"/>
  <c r="AF1291" i="56"/>
  <c r="AJ1291" i="56"/>
  <c r="AD1291" i="56"/>
  <c r="AK1291" i="56"/>
  <c r="AI1291" i="56"/>
  <c r="AH1291" i="56"/>
  <c r="AE571" i="56"/>
  <c r="AF571" i="56"/>
  <c r="AG571" i="56"/>
  <c r="AD571" i="56"/>
  <c r="AH571" i="56"/>
  <c r="AC571" i="56"/>
  <c r="AI571" i="56"/>
  <c r="AK571" i="56"/>
  <c r="AE1289" i="56"/>
  <c r="AG1289" i="56"/>
  <c r="AC1289" i="56"/>
  <c r="AD1289" i="56"/>
  <c r="AH1289" i="56"/>
  <c r="AK1289" i="56"/>
  <c r="AJ1289" i="56"/>
  <c r="AF1289" i="56"/>
  <c r="AE472" i="56"/>
  <c r="AG472" i="56"/>
  <c r="AI472" i="56"/>
  <c r="AD472" i="56"/>
  <c r="AF472" i="56"/>
  <c r="AK472" i="56"/>
  <c r="AH472" i="56"/>
  <c r="AJ472" i="56"/>
  <c r="AC472" i="56"/>
  <c r="AE2548" i="56"/>
  <c r="AL2548" i="56" s="1"/>
  <c r="AG2548" i="56"/>
  <c r="AC2548" i="56"/>
  <c r="AD2548" i="56"/>
  <c r="AJ2548" i="56"/>
  <c r="AF2548" i="56"/>
  <c r="AI2548" i="56"/>
  <c r="AN2548" i="56" s="1"/>
  <c r="AH2548" i="56"/>
  <c r="AD1283" i="56"/>
  <c r="AE1283" i="56"/>
  <c r="AC1283" i="56"/>
  <c r="AG1283" i="56"/>
  <c r="AF1283" i="56"/>
  <c r="AI1283" i="56"/>
  <c r="AJ1283" i="56"/>
  <c r="AK1283" i="56"/>
  <c r="AH1283" i="56"/>
  <c r="AE1492" i="56"/>
  <c r="AG1492" i="56"/>
  <c r="AC1492" i="56"/>
  <c r="AD1492" i="56"/>
  <c r="AI1492" i="56"/>
  <c r="AF1492" i="56"/>
  <c r="AK1492" i="56"/>
  <c r="AH1492" i="56"/>
  <c r="AC110" i="56"/>
  <c r="AE110" i="56"/>
  <c r="AG110" i="56"/>
  <c r="AD110" i="56"/>
  <c r="AK110" i="56"/>
  <c r="AF110" i="56"/>
  <c r="AH110" i="56"/>
  <c r="AJ110" i="56"/>
  <c r="AE2537" i="56"/>
  <c r="AC2537" i="56"/>
  <c r="AG2537" i="56"/>
  <c r="AF2537" i="56"/>
  <c r="AI2537" i="56"/>
  <c r="AD2537" i="56"/>
  <c r="AJ2537" i="56"/>
  <c r="AH2537" i="56"/>
  <c r="AK2537" i="56"/>
  <c r="AE1687" i="56"/>
  <c r="AD1687" i="56"/>
  <c r="AG1687" i="56"/>
  <c r="AH1687" i="56"/>
  <c r="AC1687" i="56"/>
  <c r="AK1687" i="56"/>
  <c r="AJ1687" i="56"/>
  <c r="AF1687" i="56"/>
  <c r="AI1687" i="56"/>
  <c r="AE617" i="56"/>
  <c r="AG617" i="56"/>
  <c r="AD617" i="56"/>
  <c r="AC617" i="56"/>
  <c r="AJ617" i="56"/>
  <c r="AF617" i="56"/>
  <c r="AH617" i="56"/>
  <c r="AK617" i="56"/>
  <c r="AI617" i="56"/>
  <c r="AE2522" i="56"/>
  <c r="AG2522" i="56"/>
  <c r="AD2522" i="56"/>
  <c r="AI2522" i="56"/>
  <c r="AC2522" i="56"/>
  <c r="AF2522" i="56"/>
  <c r="AH2522" i="56"/>
  <c r="AK2522" i="56"/>
  <c r="AJ2522" i="56"/>
  <c r="AE702" i="56"/>
  <c r="AL702" i="56" s="1"/>
  <c r="AG702" i="56"/>
  <c r="AC702" i="56"/>
  <c r="AF702" i="56"/>
  <c r="AH702" i="56"/>
  <c r="AI702" i="56"/>
  <c r="AK702" i="56"/>
  <c r="AJ702" i="56"/>
  <c r="AD702" i="56"/>
  <c r="AE177" i="56"/>
  <c r="AC177" i="56"/>
  <c r="AG177" i="56"/>
  <c r="AD177" i="56"/>
  <c r="AI177" i="56"/>
  <c r="AF177" i="56"/>
  <c r="AJ177" i="56"/>
  <c r="AE2507" i="56"/>
  <c r="AL2507" i="56" s="1"/>
  <c r="AG2507" i="56"/>
  <c r="AD2507" i="56"/>
  <c r="AJ2507" i="56"/>
  <c r="AF2507" i="56"/>
  <c r="AI2507" i="56"/>
  <c r="AC2507" i="56"/>
  <c r="AH2507" i="56"/>
  <c r="AK2507" i="56"/>
  <c r="AE175" i="56"/>
  <c r="AF175" i="56"/>
  <c r="AG175" i="56"/>
  <c r="AC175" i="56"/>
  <c r="AD175" i="56"/>
  <c r="AH175" i="56"/>
  <c r="AJ175" i="56"/>
  <c r="AI175" i="56"/>
  <c r="AK175" i="56"/>
  <c r="AE2494" i="56"/>
  <c r="AG2494" i="56"/>
  <c r="AC2494" i="56"/>
  <c r="AF2494" i="56"/>
  <c r="AD2494" i="56"/>
  <c r="AH2494" i="56"/>
  <c r="AK2494" i="56"/>
  <c r="AI2494" i="56"/>
  <c r="AE2487" i="56"/>
  <c r="AG2487" i="56"/>
  <c r="AI2487" i="56"/>
  <c r="AJ2487" i="56"/>
  <c r="AK2487" i="56"/>
  <c r="AD2487" i="56"/>
  <c r="AH2487" i="56"/>
  <c r="AC2487" i="56"/>
  <c r="AF2487" i="56"/>
  <c r="AE2473" i="56"/>
  <c r="AG2473" i="56"/>
  <c r="AD2473" i="56"/>
  <c r="AC2473" i="56"/>
  <c r="AF2473" i="56"/>
  <c r="AJ2473" i="56"/>
  <c r="AK2473" i="56"/>
  <c r="AI2473" i="56"/>
  <c r="AD2459" i="56"/>
  <c r="AE2459" i="56"/>
  <c r="AG2459" i="56"/>
  <c r="AC2459" i="56"/>
  <c r="AH2459" i="56"/>
  <c r="AK2459" i="56"/>
  <c r="AJ2459" i="56"/>
  <c r="AF2459" i="56"/>
  <c r="AE2445" i="56"/>
  <c r="AG2445" i="56"/>
  <c r="AD2445" i="56"/>
  <c r="AF2445" i="56"/>
  <c r="AC2445" i="56"/>
  <c r="AK2445" i="56"/>
  <c r="AH2445" i="56"/>
  <c r="AI2445" i="56"/>
  <c r="AC1561" i="56"/>
  <c r="AE1561" i="56"/>
  <c r="AG1561" i="56"/>
  <c r="AD1561" i="56"/>
  <c r="AH1561" i="56"/>
  <c r="AJ1561" i="56"/>
  <c r="AI1561" i="56"/>
  <c r="AK1561" i="56"/>
  <c r="AF1561" i="56"/>
  <c r="AE241" i="56"/>
  <c r="AL241" i="56" s="1"/>
  <c r="AG241" i="56"/>
  <c r="AC241" i="56"/>
  <c r="AF241" i="56"/>
  <c r="AI241" i="56"/>
  <c r="AJ241" i="56"/>
  <c r="AD241" i="56"/>
  <c r="AH241" i="56"/>
  <c r="AE2423" i="56"/>
  <c r="AG2423" i="56"/>
  <c r="AH2423" i="56"/>
  <c r="AJ2423" i="56"/>
  <c r="AF2423" i="56"/>
  <c r="AC2423" i="56"/>
  <c r="AD2423" i="56"/>
  <c r="AI2423" i="56"/>
  <c r="AE802" i="56"/>
  <c r="AL802" i="56" s="1"/>
  <c r="AC802" i="56"/>
  <c r="AG802" i="56"/>
  <c r="AF802" i="56"/>
  <c r="AH802" i="56"/>
  <c r="AD802" i="56"/>
  <c r="AJ802" i="56"/>
  <c r="AK802" i="56"/>
  <c r="AI802" i="56"/>
  <c r="AN802" i="56" s="1"/>
  <c r="AE2412" i="56"/>
  <c r="AL2412" i="56" s="1"/>
  <c r="AG2412" i="56"/>
  <c r="AC2412" i="56"/>
  <c r="AD2412" i="56"/>
  <c r="AH2412" i="56"/>
  <c r="AF2412" i="56"/>
  <c r="AK2412" i="56"/>
  <c r="AN2412" i="56" s="1"/>
  <c r="AE238" i="56"/>
  <c r="AG238" i="56"/>
  <c r="AC238" i="56"/>
  <c r="AD238" i="56"/>
  <c r="AH238" i="56"/>
  <c r="AF238" i="56"/>
  <c r="AI238" i="56"/>
  <c r="AK238" i="56"/>
  <c r="AE2400" i="56"/>
  <c r="AG2400" i="56"/>
  <c r="AC2400" i="56"/>
  <c r="AD2400" i="56"/>
  <c r="AF2400" i="56"/>
  <c r="AH2400" i="56"/>
  <c r="AI2400" i="56"/>
  <c r="AK2400" i="56"/>
  <c r="AJ2400" i="56"/>
  <c r="AE2386" i="56"/>
  <c r="AL2386" i="56" s="1"/>
  <c r="AG2386" i="56"/>
  <c r="AC2386" i="56"/>
  <c r="AJ2386" i="56"/>
  <c r="AH2386" i="56"/>
  <c r="AI2386" i="56"/>
  <c r="AK2386" i="56"/>
  <c r="AD2386" i="56"/>
  <c r="AE2372" i="56"/>
  <c r="AF2372" i="56"/>
  <c r="AG2372" i="56"/>
  <c r="AD2372" i="56"/>
  <c r="AJ2372" i="56"/>
  <c r="AC2372" i="56"/>
  <c r="AI2372" i="56"/>
  <c r="AH2372" i="56"/>
  <c r="AK2372" i="56"/>
  <c r="AE2358" i="56"/>
  <c r="AG2358" i="56"/>
  <c r="AC2358" i="56"/>
  <c r="AI2358" i="56"/>
  <c r="AF2358" i="56"/>
  <c r="AD2358" i="56"/>
  <c r="AJ2358" i="56"/>
  <c r="AH2358" i="56"/>
  <c r="AE2344" i="56"/>
  <c r="AC2344" i="56"/>
  <c r="AG2344" i="56"/>
  <c r="AI2344" i="56"/>
  <c r="AK2344" i="56"/>
  <c r="AD2344" i="56"/>
  <c r="AJ2344" i="56"/>
  <c r="AF2344" i="56"/>
  <c r="AH2344" i="56"/>
  <c r="AE2337" i="56"/>
  <c r="AD2337" i="56"/>
  <c r="AG2337" i="56"/>
  <c r="AF2337" i="56"/>
  <c r="AC2337" i="56"/>
  <c r="AJ2337" i="56"/>
  <c r="AH2337" i="56"/>
  <c r="AK2337" i="56"/>
  <c r="AI2337" i="56"/>
  <c r="AN2337" i="56" s="1"/>
  <c r="AD2335" i="56"/>
  <c r="AE2335" i="56"/>
  <c r="AG2335" i="56"/>
  <c r="AH2335" i="56"/>
  <c r="AC2335" i="56"/>
  <c r="AJ2335" i="56"/>
  <c r="AI2335" i="56"/>
  <c r="AN2335" i="56" s="1"/>
  <c r="AF2335" i="56"/>
  <c r="AE2321" i="56"/>
  <c r="AL2321" i="56" s="1"/>
  <c r="AG2321" i="56"/>
  <c r="AC2321" i="56"/>
  <c r="AF2321" i="56"/>
  <c r="AJ2321" i="56"/>
  <c r="AD2321" i="56"/>
  <c r="AH2321" i="56"/>
  <c r="AI2321" i="56"/>
  <c r="AK2321" i="56"/>
  <c r="AC2839" i="56"/>
  <c r="AE2839" i="56"/>
  <c r="AG2839" i="56"/>
  <c r="AD2839" i="56"/>
  <c r="AH2839" i="56"/>
  <c r="AF2839" i="56"/>
  <c r="AK2839" i="56"/>
  <c r="AI2839" i="56"/>
  <c r="AJ2839" i="56"/>
  <c r="AE169" i="56"/>
  <c r="AG169" i="56"/>
  <c r="AD169" i="56"/>
  <c r="AC169" i="56"/>
  <c r="AI169" i="56"/>
  <c r="AF169" i="56"/>
  <c r="AJ169" i="56"/>
  <c r="AH169" i="56"/>
  <c r="AE2312" i="56"/>
  <c r="AL2312" i="56" s="1"/>
  <c r="AG2312" i="56"/>
  <c r="AC2312" i="56"/>
  <c r="AH2312" i="56"/>
  <c r="AF2312" i="56"/>
  <c r="AD2312" i="56"/>
  <c r="AK2312" i="56"/>
  <c r="AI2312" i="56"/>
  <c r="AN2312" i="56" s="1"/>
  <c r="AE2298" i="56"/>
  <c r="AG2298" i="56"/>
  <c r="AD2298" i="56"/>
  <c r="AC2298" i="56"/>
  <c r="AF2298" i="56"/>
  <c r="AK2298" i="56"/>
  <c r="AI2298" i="56"/>
  <c r="AN2298" i="56" s="1"/>
  <c r="AE2284" i="56"/>
  <c r="AL2284" i="56" s="1"/>
  <c r="AG2284" i="56"/>
  <c r="AC2284" i="56"/>
  <c r="AF2284" i="56"/>
  <c r="AH2284" i="56"/>
  <c r="AK2284" i="56"/>
  <c r="AI2284" i="56"/>
  <c r="AD2284" i="56"/>
  <c r="AJ2284" i="56"/>
  <c r="AE2270" i="56"/>
  <c r="AD2270" i="56"/>
  <c r="AG2270" i="56"/>
  <c r="AF2270" i="56"/>
  <c r="AK2270" i="56"/>
  <c r="AJ2270" i="56"/>
  <c r="AI2270" i="56"/>
  <c r="AC2270" i="56"/>
  <c r="AH2270" i="56"/>
  <c r="AE2256" i="56"/>
  <c r="AG2256" i="56"/>
  <c r="AD2256" i="56"/>
  <c r="AI2256" i="56"/>
  <c r="AC2256" i="56"/>
  <c r="AH2256" i="56"/>
  <c r="AJ2256" i="56"/>
  <c r="AF2256" i="56"/>
  <c r="AE1229" i="56"/>
  <c r="AG1229" i="56"/>
  <c r="AJ1229" i="56"/>
  <c r="AD1229" i="56"/>
  <c r="AK1229" i="56"/>
  <c r="AH1229" i="56"/>
  <c r="AF1229" i="56"/>
  <c r="AE2248" i="56"/>
  <c r="AF2248" i="56"/>
  <c r="AG2248" i="56"/>
  <c r="AC2248" i="56"/>
  <c r="AH2248" i="56"/>
  <c r="AI2248" i="56"/>
  <c r="AK2248" i="56"/>
  <c r="AJ2248" i="56"/>
  <c r="AD2248" i="56"/>
  <c r="AE699" i="56"/>
  <c r="AL699" i="56" s="1"/>
  <c r="AC699" i="56"/>
  <c r="AG699" i="56"/>
  <c r="AF699" i="56"/>
  <c r="AD699" i="56"/>
  <c r="AJ699" i="56"/>
  <c r="AI699" i="56"/>
  <c r="AN699" i="56" s="1"/>
  <c r="AH699" i="56"/>
  <c r="AE1676" i="56"/>
  <c r="AG1676" i="56"/>
  <c r="AI1676" i="56"/>
  <c r="AF1676" i="56"/>
  <c r="AC1676" i="56"/>
  <c r="AD1676" i="56"/>
  <c r="AK1676" i="56"/>
  <c r="AJ1676" i="56"/>
  <c r="AH1676" i="56"/>
  <c r="AE490" i="56"/>
  <c r="AG490" i="56"/>
  <c r="AC490" i="56"/>
  <c r="AD490" i="56"/>
  <c r="AI490" i="56"/>
  <c r="AH490" i="56"/>
  <c r="AJ490" i="56"/>
  <c r="AF490" i="56"/>
  <c r="AD2222" i="56"/>
  <c r="AE2222" i="56"/>
  <c r="AC2222" i="56"/>
  <c r="AG2222" i="56"/>
  <c r="AF2222" i="56"/>
  <c r="AH2222" i="56"/>
  <c r="AJ2222" i="56"/>
  <c r="AI2222" i="56"/>
  <c r="AK2222" i="56"/>
  <c r="AE1023" i="56"/>
  <c r="AL1023" i="56" s="1"/>
  <c r="AD1023" i="56"/>
  <c r="AG1023" i="56"/>
  <c r="AC1023" i="56"/>
  <c r="AI1023" i="56"/>
  <c r="AJ1023" i="56"/>
  <c r="AH1023" i="56"/>
  <c r="AK1023" i="56"/>
  <c r="AC2207" i="56"/>
  <c r="AE2207" i="56"/>
  <c r="AG2207" i="56"/>
  <c r="AF2207" i="56"/>
  <c r="AJ2207" i="56"/>
  <c r="AD2207" i="56"/>
  <c r="AH2207" i="56"/>
  <c r="AI2207" i="56"/>
  <c r="AE302" i="56"/>
  <c r="AG302" i="56"/>
  <c r="AD302" i="56"/>
  <c r="AK302" i="56"/>
  <c r="AF302" i="56"/>
  <c r="AH302" i="56"/>
  <c r="AI302" i="56"/>
  <c r="AN302" i="56" s="1"/>
  <c r="AC302" i="56"/>
  <c r="AE2195" i="56"/>
  <c r="AG2195" i="56"/>
  <c r="AH2195" i="56"/>
  <c r="AD2195" i="56"/>
  <c r="AI2195" i="56"/>
  <c r="AK2195" i="56"/>
  <c r="AJ2195" i="56"/>
  <c r="AE2182" i="56"/>
  <c r="AG2182" i="56"/>
  <c r="AC2182" i="56"/>
  <c r="AF2182" i="56"/>
  <c r="AD2182" i="56"/>
  <c r="AH2182" i="56"/>
  <c r="AJ2182" i="56"/>
  <c r="AI2182" i="56"/>
  <c r="AK2182" i="56"/>
  <c r="AE2168" i="56"/>
  <c r="AG2168" i="56"/>
  <c r="AD2168" i="56"/>
  <c r="AK2168" i="56"/>
  <c r="AC2168" i="56"/>
  <c r="AJ2168" i="56"/>
  <c r="AF2168" i="56"/>
  <c r="AI2168" i="56"/>
  <c r="AE2154" i="56"/>
  <c r="AG2154" i="56"/>
  <c r="AF2154" i="56"/>
  <c r="AI2154" i="56"/>
  <c r="AJ2154" i="56"/>
  <c r="AK2154" i="56"/>
  <c r="AC2154" i="56"/>
  <c r="AD2154" i="56"/>
  <c r="AH2154" i="56"/>
  <c r="AE2140" i="56"/>
  <c r="AG2140" i="56"/>
  <c r="AF2140" i="56"/>
  <c r="AC2140" i="56"/>
  <c r="AD2140" i="56"/>
  <c r="AK2140" i="56"/>
  <c r="AI2140" i="56"/>
  <c r="AH2140" i="56"/>
  <c r="AJ2140" i="56"/>
  <c r="AE1218" i="56"/>
  <c r="AG1218" i="56"/>
  <c r="AJ1218" i="56"/>
  <c r="AD1218" i="56"/>
  <c r="AH1218" i="56"/>
  <c r="AF1218" i="56"/>
  <c r="AK1218" i="56"/>
  <c r="AI1218" i="56"/>
  <c r="AN1218" i="56" s="1"/>
  <c r="AC1218" i="56"/>
  <c r="AE2132" i="56"/>
  <c r="AF2132" i="56"/>
  <c r="AG2132" i="56"/>
  <c r="AD2132" i="56"/>
  <c r="AH2132" i="56"/>
  <c r="AC2132" i="56"/>
  <c r="AI2132" i="56"/>
  <c r="AK2132" i="56"/>
  <c r="AJ2132" i="56"/>
  <c r="AC1208" i="56"/>
  <c r="AE1208" i="56"/>
  <c r="AG1208" i="56"/>
  <c r="AF1208" i="56"/>
  <c r="AJ1208" i="56"/>
  <c r="AD1208" i="56"/>
  <c r="AK1208" i="56"/>
  <c r="AH1208" i="56"/>
  <c r="AI1208" i="56"/>
  <c r="AE759" i="56"/>
  <c r="AG759" i="56"/>
  <c r="AC759" i="56"/>
  <c r="AI759" i="56"/>
  <c r="AK759" i="56"/>
  <c r="AH759" i="56"/>
  <c r="AF759" i="56"/>
  <c r="AD759" i="56"/>
  <c r="AJ759" i="56"/>
  <c r="AE2117" i="56"/>
  <c r="AG2117" i="56"/>
  <c r="AF2117" i="56"/>
  <c r="AC2117" i="56"/>
  <c r="AD2117" i="56"/>
  <c r="AH2117" i="56"/>
  <c r="AK2117" i="56"/>
  <c r="AD1189" i="56"/>
  <c r="AE1189" i="56"/>
  <c r="AG1189" i="56"/>
  <c r="AC1189" i="56"/>
  <c r="AF1189" i="56"/>
  <c r="AJ1189" i="56"/>
  <c r="AI1189" i="56"/>
  <c r="AH1189" i="56"/>
  <c r="AK1189" i="56"/>
  <c r="AE1175" i="56"/>
  <c r="AG1175" i="56"/>
  <c r="AD1175" i="56"/>
  <c r="AC1175" i="56"/>
  <c r="AK1175" i="56"/>
  <c r="AH1175" i="56"/>
  <c r="AJ1175" i="56"/>
  <c r="AF1175" i="56"/>
  <c r="AI1175" i="56"/>
  <c r="AN1175" i="56" s="1"/>
  <c r="AC2103" i="56"/>
  <c r="AE2103" i="56"/>
  <c r="AG2103" i="56"/>
  <c r="AF2103" i="56"/>
  <c r="AH2103" i="56"/>
  <c r="AD2103" i="56"/>
  <c r="AJ2103" i="56"/>
  <c r="AI2103" i="56"/>
  <c r="AK2103" i="56"/>
  <c r="AE2098" i="56"/>
  <c r="AD2098" i="56"/>
  <c r="AG2098" i="56"/>
  <c r="AC2098" i="56"/>
  <c r="AF2098" i="56"/>
  <c r="AH2098" i="56"/>
  <c r="AK2098" i="56"/>
  <c r="AI2098" i="56"/>
  <c r="AJ2098" i="56"/>
  <c r="AE2084" i="56"/>
  <c r="AG2084" i="56"/>
  <c r="AC2084" i="56"/>
  <c r="AH2084" i="56"/>
  <c r="AF2084" i="56"/>
  <c r="AI2084" i="56"/>
  <c r="AD2084" i="56"/>
  <c r="AK2084" i="56"/>
  <c r="AJ2084" i="56"/>
  <c r="AE2070" i="56"/>
  <c r="AG2070" i="56"/>
  <c r="AH2070" i="56"/>
  <c r="AJ2070" i="56"/>
  <c r="AD2070" i="56"/>
  <c r="AC2070" i="56"/>
  <c r="AF2070" i="56"/>
  <c r="AK2070" i="56"/>
  <c r="AI2070" i="56"/>
  <c r="AC2056" i="56"/>
  <c r="AE2056" i="56"/>
  <c r="AG2056" i="56"/>
  <c r="AK2056" i="56"/>
  <c r="AD2056" i="56"/>
  <c r="AH2056" i="56"/>
  <c r="AJ2056" i="56"/>
  <c r="AI2056" i="56"/>
  <c r="AF2056" i="56"/>
  <c r="AE2042" i="56"/>
  <c r="AG2042" i="56"/>
  <c r="AH2042" i="56"/>
  <c r="AF2042" i="56"/>
  <c r="AD2042" i="56"/>
  <c r="AC2042" i="56"/>
  <c r="AI2042" i="56"/>
  <c r="AK2042" i="56"/>
  <c r="AC2031" i="56"/>
  <c r="AE2031" i="56"/>
  <c r="AG2031" i="56"/>
  <c r="AD2031" i="56"/>
  <c r="AF2031" i="56"/>
  <c r="AJ2031" i="56"/>
  <c r="AH2031" i="56"/>
  <c r="AK2031" i="56"/>
  <c r="AC697" i="56"/>
  <c r="AE697" i="56"/>
  <c r="AG697" i="56"/>
  <c r="AF697" i="56"/>
  <c r="AJ697" i="56"/>
  <c r="AH697" i="56"/>
  <c r="AI697" i="56"/>
  <c r="AK697" i="56"/>
  <c r="AD697" i="56"/>
  <c r="AE80" i="56"/>
  <c r="AD80" i="56"/>
  <c r="AF80" i="56"/>
  <c r="AG80" i="56"/>
  <c r="AC80" i="56"/>
  <c r="AK80" i="56"/>
  <c r="AJ80" i="56"/>
  <c r="AN80" i="56" s="1"/>
  <c r="AE2009" i="56"/>
  <c r="AL2009" i="56" s="1"/>
  <c r="AG2009" i="56"/>
  <c r="AD2009" i="56"/>
  <c r="AH2009" i="56"/>
  <c r="AI2009" i="56"/>
  <c r="AF2009" i="56"/>
  <c r="AK2009" i="56"/>
  <c r="AC2009" i="56"/>
  <c r="AJ2009" i="56"/>
  <c r="AC2004" i="56"/>
  <c r="AE2004" i="56"/>
  <c r="AG2004" i="56"/>
  <c r="AI2004" i="56"/>
  <c r="AD2004" i="56"/>
  <c r="AF2004" i="56"/>
  <c r="AJ2004" i="56"/>
  <c r="AH2004" i="56"/>
  <c r="AK2004" i="56"/>
  <c r="AD916" i="56"/>
  <c r="AE916" i="56"/>
  <c r="AC916" i="56"/>
  <c r="AG916" i="56"/>
  <c r="AH916" i="56"/>
  <c r="AI916" i="56"/>
  <c r="AN916" i="56" s="1"/>
  <c r="AF916" i="56"/>
  <c r="AE780" i="56"/>
  <c r="AG780" i="56"/>
  <c r="AC780" i="56"/>
  <c r="AJ780" i="56"/>
  <c r="AD780" i="56"/>
  <c r="AF780" i="56"/>
  <c r="AK780" i="56"/>
  <c r="AH780" i="56"/>
  <c r="AI780" i="56"/>
  <c r="AE853" i="56"/>
  <c r="AG853" i="56"/>
  <c r="AF853" i="56"/>
  <c r="AC853" i="56"/>
  <c r="AK853" i="56"/>
  <c r="AI853" i="56"/>
  <c r="AD853" i="56"/>
  <c r="AC914" i="56"/>
  <c r="AD914" i="56"/>
  <c r="AE914" i="56"/>
  <c r="AG914" i="56"/>
  <c r="AF914" i="56"/>
  <c r="AH914" i="56"/>
  <c r="AK914" i="56"/>
  <c r="AI914" i="56"/>
  <c r="AN914" i="56" s="1"/>
  <c r="AE1995" i="56"/>
  <c r="AG1995" i="56"/>
  <c r="AC1995" i="56"/>
  <c r="AF1995" i="56"/>
  <c r="AJ1995" i="56"/>
  <c r="AK1995" i="56"/>
  <c r="AI1995" i="56"/>
  <c r="AN1995" i="56" s="1"/>
  <c r="AD1995" i="56"/>
  <c r="AC1989" i="56"/>
  <c r="AE1989" i="56"/>
  <c r="AG1989" i="56"/>
  <c r="AH1989" i="56"/>
  <c r="AD1989" i="56"/>
  <c r="AI1989" i="56"/>
  <c r="AF1989" i="56"/>
  <c r="AJ1989" i="56"/>
  <c r="AK1989" i="56"/>
  <c r="AE1977" i="56"/>
  <c r="AG1977" i="56"/>
  <c r="AD1977" i="56"/>
  <c r="AF1977" i="56"/>
  <c r="AC1977" i="56"/>
  <c r="AK1977" i="56"/>
  <c r="AI1977" i="56"/>
  <c r="AH1977" i="56"/>
  <c r="AJ1977" i="56"/>
  <c r="AC1963" i="56"/>
  <c r="AE1963" i="56"/>
  <c r="AG1963" i="56"/>
  <c r="AK1963" i="56"/>
  <c r="AF1963" i="56"/>
  <c r="AH1963" i="56"/>
  <c r="AJ1963" i="56"/>
  <c r="AI1963" i="56"/>
  <c r="AD1963" i="56"/>
  <c r="AE1949" i="56"/>
  <c r="AL1949" i="56" s="1"/>
  <c r="AG1949" i="56"/>
  <c r="AF1949" i="56"/>
  <c r="AH1949" i="56"/>
  <c r="AD1949" i="56"/>
  <c r="AJ1949" i="56"/>
  <c r="AI1949" i="56"/>
  <c r="AN1949" i="56" s="1"/>
  <c r="AC1949" i="56"/>
  <c r="AE1935" i="56"/>
  <c r="AC1935" i="56"/>
  <c r="AD1935" i="56"/>
  <c r="AG1935" i="56"/>
  <c r="AJ1935" i="56"/>
  <c r="AI1935" i="56"/>
  <c r="AC1921" i="56"/>
  <c r="AE1921" i="56"/>
  <c r="AG1921" i="56"/>
  <c r="AJ1921" i="56"/>
  <c r="AH1921" i="56"/>
  <c r="AI1921" i="56"/>
  <c r="AD1921" i="56"/>
  <c r="AF1921" i="56"/>
  <c r="AE1907" i="56"/>
  <c r="AF1907" i="56"/>
  <c r="AG1907" i="56"/>
  <c r="AC1907" i="56"/>
  <c r="AD1907" i="56"/>
  <c r="AK1907" i="56"/>
  <c r="AI1907" i="56"/>
  <c r="AH1907" i="56"/>
  <c r="AJ1907" i="56"/>
  <c r="AE67" i="56"/>
  <c r="AG67" i="56"/>
  <c r="AC67" i="56"/>
  <c r="AD67" i="56"/>
  <c r="AJ67" i="56"/>
  <c r="AI67" i="56"/>
  <c r="AF67" i="56"/>
  <c r="AH67" i="56"/>
  <c r="AK67" i="56"/>
  <c r="AE488" i="56"/>
  <c r="AG488" i="56"/>
  <c r="AF488" i="56"/>
  <c r="AH488" i="56"/>
  <c r="AI488" i="56"/>
  <c r="AC488" i="56"/>
  <c r="AJ488" i="56"/>
  <c r="AD488" i="56"/>
  <c r="AK488" i="56"/>
  <c r="AC1880" i="56"/>
  <c r="AE1880" i="56"/>
  <c r="AG1880" i="56"/>
  <c r="AF1880" i="56"/>
  <c r="AD1880" i="56"/>
  <c r="AI1880" i="56"/>
  <c r="AJ1880" i="56"/>
  <c r="AH1880" i="56"/>
  <c r="AK1880" i="56"/>
  <c r="AE1870" i="56"/>
  <c r="AG1870" i="56"/>
  <c r="AC1870" i="56"/>
  <c r="AD1870" i="56"/>
  <c r="AK1870" i="56"/>
  <c r="AF1870" i="56"/>
  <c r="AJ1870" i="56"/>
  <c r="AH1870" i="56"/>
  <c r="AI1870" i="56"/>
  <c r="AC1856" i="56"/>
  <c r="AD1856" i="56"/>
  <c r="AE1856" i="56"/>
  <c r="AG1856" i="56"/>
  <c r="AF1856" i="56"/>
  <c r="AI1856" i="56"/>
  <c r="AK1856" i="56"/>
  <c r="AJ1856" i="56"/>
  <c r="AH1856" i="56"/>
  <c r="AD1842" i="56"/>
  <c r="AE1842" i="56"/>
  <c r="AC1842" i="56"/>
  <c r="AG1842" i="56"/>
  <c r="AF1842" i="56"/>
  <c r="AI1842" i="56"/>
  <c r="AJ1842" i="56"/>
  <c r="AK1842" i="56"/>
  <c r="AH1842" i="56"/>
  <c r="AE1828" i="56"/>
  <c r="AG1828" i="56"/>
  <c r="AC1828" i="56"/>
  <c r="AD1828" i="56"/>
  <c r="AK1828" i="56"/>
  <c r="AF1828" i="56"/>
  <c r="AH1828" i="56"/>
  <c r="AI1828" i="56"/>
  <c r="AN1828" i="56" s="1"/>
  <c r="AE1822" i="56"/>
  <c r="AG1822" i="56"/>
  <c r="AC1822" i="56"/>
  <c r="AH1822" i="56"/>
  <c r="AD1822" i="56"/>
  <c r="AF1822" i="56"/>
  <c r="AK1822" i="56"/>
  <c r="AN1822" i="56" s="1"/>
  <c r="AJ1822" i="56"/>
  <c r="AE524" i="56"/>
  <c r="AG524" i="56"/>
  <c r="AC524" i="56"/>
  <c r="AF524" i="56"/>
  <c r="AH524" i="56"/>
  <c r="AD524" i="56"/>
  <c r="AI524" i="56"/>
  <c r="AJ524" i="56"/>
  <c r="AK524" i="56"/>
  <c r="AC1797" i="56"/>
  <c r="AE1797" i="56"/>
  <c r="AL1797" i="56" s="1"/>
  <c r="AG1797" i="56"/>
  <c r="AK1797" i="56"/>
  <c r="AD1797" i="56"/>
  <c r="AI1797" i="56"/>
  <c r="AJ1797" i="56"/>
  <c r="AH1797" i="56"/>
  <c r="AE1789" i="56"/>
  <c r="AC1789" i="56"/>
  <c r="AG1789" i="56"/>
  <c r="AD1789" i="56"/>
  <c r="AH1789" i="56"/>
  <c r="AK1789" i="56"/>
  <c r="AI1789" i="56"/>
  <c r="AJ1789" i="56"/>
  <c r="AF1789" i="56"/>
  <c r="AC365" i="56"/>
  <c r="AE365" i="56"/>
  <c r="AG365" i="56"/>
  <c r="AF365" i="56"/>
  <c r="AK365" i="56"/>
  <c r="AH365" i="56"/>
  <c r="AI365" i="56"/>
  <c r="AD365" i="56"/>
  <c r="AJ365" i="56"/>
  <c r="AC522" i="56"/>
  <c r="AD522" i="56"/>
  <c r="AE522" i="56"/>
  <c r="AG522" i="56"/>
  <c r="AF522" i="56"/>
  <c r="AJ522" i="56"/>
  <c r="AH522" i="56"/>
  <c r="AK522" i="56"/>
  <c r="AI522" i="56"/>
  <c r="AE1018" i="56"/>
  <c r="AF1018" i="56"/>
  <c r="AG1018" i="56"/>
  <c r="AD1018" i="56"/>
  <c r="AC1018" i="56"/>
  <c r="AI1018" i="56"/>
  <c r="AJ1018" i="56"/>
  <c r="AH1018" i="56"/>
  <c r="AK1018" i="56"/>
  <c r="AE518" i="56"/>
  <c r="AD518" i="56"/>
  <c r="AG518" i="56"/>
  <c r="AC518" i="56"/>
  <c r="AI518" i="56"/>
  <c r="AH518" i="56"/>
  <c r="AF518" i="56"/>
  <c r="AK518" i="56"/>
  <c r="AJ518" i="56"/>
  <c r="AE1152" i="56"/>
  <c r="AL1152" i="56" s="1"/>
  <c r="AG1152" i="56"/>
  <c r="AI1152" i="56"/>
  <c r="AC1152" i="56"/>
  <c r="AH1152" i="56"/>
  <c r="AJ1152" i="56"/>
  <c r="AF1152" i="56"/>
  <c r="AD1152" i="56"/>
  <c r="AK1152" i="56"/>
  <c r="AE902" i="56"/>
  <c r="AG902" i="56"/>
  <c r="AC902" i="56"/>
  <c r="AH902" i="56"/>
  <c r="AK902" i="56"/>
  <c r="AI902" i="56"/>
  <c r="AF902" i="56"/>
  <c r="AD902" i="56"/>
  <c r="AJ902" i="56"/>
  <c r="AE1143" i="56"/>
  <c r="AL1143" i="56" s="1"/>
  <c r="AG1143" i="56"/>
  <c r="AJ1143" i="56"/>
  <c r="AI1143" i="56"/>
  <c r="AC1143" i="56"/>
  <c r="AK1143" i="56"/>
  <c r="AF1143" i="56"/>
  <c r="AH1143" i="56"/>
  <c r="AE59" i="56"/>
  <c r="AG59" i="56"/>
  <c r="AC59" i="56"/>
  <c r="AD59" i="56"/>
  <c r="AF59" i="56"/>
  <c r="AJ59" i="56"/>
  <c r="AI59" i="56"/>
  <c r="AH59" i="56"/>
  <c r="AK59" i="56"/>
  <c r="AC1462" i="56"/>
  <c r="AD1462" i="56"/>
  <c r="AE1462" i="56"/>
  <c r="AG1462" i="56"/>
  <c r="AI1462" i="56"/>
  <c r="AF1462" i="56"/>
  <c r="AJ1462" i="56"/>
  <c r="AK1462" i="56"/>
  <c r="AD1014" i="56"/>
  <c r="AE1014" i="56"/>
  <c r="AG1014" i="56"/>
  <c r="AC1014" i="56"/>
  <c r="AF1014" i="56"/>
  <c r="AK1014" i="56"/>
  <c r="AH1014" i="56"/>
  <c r="AJ1014" i="56"/>
  <c r="AI1014" i="56"/>
  <c r="AE1755" i="56"/>
  <c r="AC1755" i="56"/>
  <c r="AG1755" i="56"/>
  <c r="AH1755" i="56"/>
  <c r="AF1755" i="56"/>
  <c r="AI1755" i="56"/>
  <c r="AJ1755" i="56"/>
  <c r="AK1755" i="56"/>
  <c r="AD1755" i="56"/>
  <c r="AE1454" i="56"/>
  <c r="AG1454" i="56"/>
  <c r="AC1454" i="56"/>
  <c r="AD1454" i="56"/>
  <c r="AK1454" i="56"/>
  <c r="AH1454" i="56"/>
  <c r="AF1454" i="56"/>
  <c r="AJ1454" i="56"/>
  <c r="AI1454" i="56"/>
  <c r="AE1135" i="56"/>
  <c r="AL1135" i="56" s="1"/>
  <c r="AC1135" i="56"/>
  <c r="AG1135" i="56"/>
  <c r="AD1135" i="56"/>
  <c r="AK1135" i="56"/>
  <c r="AJ1135" i="56"/>
  <c r="AF1135" i="56"/>
  <c r="AI1135" i="56"/>
  <c r="AH1135" i="56"/>
  <c r="AC1449" i="56"/>
  <c r="AE1449" i="56"/>
  <c r="AG1449" i="56"/>
  <c r="AF1449" i="56"/>
  <c r="AK1449" i="56"/>
  <c r="AJ1449" i="56"/>
  <c r="AD1449" i="56"/>
  <c r="AH1449" i="56"/>
  <c r="AI1449" i="56"/>
  <c r="AE2902" i="56"/>
  <c r="AL2902" i="56" s="1"/>
  <c r="AG2902" i="56"/>
  <c r="AC2902" i="56"/>
  <c r="AF2902" i="56"/>
  <c r="AD2902" i="56"/>
  <c r="AI2902" i="56"/>
  <c r="AH2902" i="56"/>
  <c r="AJ2902" i="56"/>
  <c r="AC1428" i="56"/>
  <c r="AE1428" i="56"/>
  <c r="AG1428" i="56"/>
  <c r="AD1428" i="56"/>
  <c r="AJ1428" i="56"/>
  <c r="AK1428" i="56"/>
  <c r="AI1428" i="56"/>
  <c r="AN1428" i="56" s="1"/>
  <c r="AF1428" i="56"/>
  <c r="AH1428" i="56"/>
  <c r="AC1420" i="56"/>
  <c r="AE1420" i="56"/>
  <c r="AF1420" i="56"/>
  <c r="AG1420" i="56"/>
  <c r="AD1420" i="56"/>
  <c r="AH1420" i="56"/>
  <c r="AJ1420" i="56"/>
  <c r="AN1420" i="56" s="1"/>
  <c r="AE230" i="56"/>
  <c r="AL230" i="56" s="1"/>
  <c r="AG230" i="56"/>
  <c r="AC230" i="56"/>
  <c r="AD230" i="56"/>
  <c r="AH230" i="56"/>
  <c r="AK230" i="56"/>
  <c r="AJ230" i="56"/>
  <c r="AF230" i="56"/>
  <c r="AI230" i="56"/>
  <c r="AC1653" i="56"/>
  <c r="AE1653" i="56"/>
  <c r="AG1653" i="56"/>
  <c r="AI1653" i="56"/>
  <c r="AD1653" i="56"/>
  <c r="AF1653" i="56"/>
  <c r="AH1653" i="56"/>
  <c r="AJ1653" i="56"/>
  <c r="AK1653" i="56"/>
  <c r="AE1647" i="56"/>
  <c r="AL1647" i="56" s="1"/>
  <c r="AG1647" i="56"/>
  <c r="AC1647" i="56"/>
  <c r="AI1647" i="56"/>
  <c r="AN1647" i="56" s="1"/>
  <c r="AF1647" i="56"/>
  <c r="AD1647" i="56"/>
  <c r="AH1647" i="56"/>
  <c r="AE359" i="56"/>
  <c r="AG359" i="56"/>
  <c r="AD359" i="56"/>
  <c r="AC359" i="56"/>
  <c r="AF359" i="56"/>
  <c r="AI359" i="56"/>
  <c r="AK359" i="56"/>
  <c r="AJ359" i="56"/>
  <c r="AE1418" i="56"/>
  <c r="AL1418" i="56" s="1"/>
  <c r="AG1418" i="56"/>
  <c r="AF1418" i="56"/>
  <c r="AK1418" i="56"/>
  <c r="AI1418" i="56"/>
  <c r="AD1418" i="56"/>
  <c r="AJ1418" i="56"/>
  <c r="AC1418" i="56"/>
  <c r="AD45" i="56"/>
  <c r="AC45" i="56"/>
  <c r="AE45" i="56"/>
  <c r="AG45" i="56"/>
  <c r="AI45" i="56"/>
  <c r="AF45" i="56"/>
  <c r="AJ45" i="56"/>
  <c r="AK45" i="56"/>
  <c r="AH45" i="56"/>
  <c r="AE1126" i="56"/>
  <c r="AD1126" i="56"/>
  <c r="AG1126" i="56"/>
  <c r="AF1126" i="56"/>
  <c r="AH1126" i="56"/>
  <c r="AK1126" i="56"/>
  <c r="AC1126" i="56"/>
  <c r="AI1126" i="56"/>
  <c r="AE1409" i="56"/>
  <c r="AG1409" i="56"/>
  <c r="AD1409" i="56"/>
  <c r="AH1409" i="56"/>
  <c r="AC1409" i="56"/>
  <c r="AF1409" i="56"/>
  <c r="AJ1409" i="56"/>
  <c r="AK1409" i="56"/>
  <c r="AI1409" i="56"/>
  <c r="AD39" i="56"/>
  <c r="AE39" i="56"/>
  <c r="AG39" i="56"/>
  <c r="AJ39" i="56"/>
  <c r="AI39" i="56"/>
  <c r="AK39" i="56"/>
  <c r="AC39" i="56"/>
  <c r="AF39" i="56"/>
  <c r="AH39" i="56"/>
  <c r="AE1632" i="56"/>
  <c r="AL1632" i="56" s="1"/>
  <c r="AG1632" i="56"/>
  <c r="AC1632" i="56"/>
  <c r="AK1632" i="56"/>
  <c r="AF1632" i="56"/>
  <c r="AH1632" i="56"/>
  <c r="AD1632" i="56"/>
  <c r="AJ1632" i="56"/>
  <c r="AI1632" i="56"/>
  <c r="AN1632" i="56" s="1"/>
  <c r="AE995" i="56"/>
  <c r="AL995" i="56" s="1"/>
  <c r="AG995" i="56"/>
  <c r="AD995" i="56"/>
  <c r="AI995" i="56"/>
  <c r="AN995" i="56" s="1"/>
  <c r="AC995" i="56"/>
  <c r="AH995" i="56"/>
  <c r="AK995" i="56"/>
  <c r="AJ995" i="56"/>
  <c r="AF995" i="56"/>
  <c r="AC1394" i="56"/>
  <c r="AE1394" i="56"/>
  <c r="AG1394" i="56"/>
  <c r="AD1394" i="56"/>
  <c r="AJ1394" i="56"/>
  <c r="AH1394" i="56"/>
  <c r="AF1394" i="56"/>
  <c r="AI1394" i="56"/>
  <c r="AC1383" i="56"/>
  <c r="AE1383" i="56"/>
  <c r="AL1383" i="56" s="1"/>
  <c r="AG1383" i="56"/>
  <c r="AD1383" i="56"/>
  <c r="AJ1383" i="56"/>
  <c r="AK1383" i="56"/>
  <c r="AH1383" i="56"/>
  <c r="AI1383" i="56"/>
  <c r="AN1383" i="56" s="1"/>
  <c r="AE1372" i="56"/>
  <c r="AF1372" i="56"/>
  <c r="AG1372" i="56"/>
  <c r="AC1372" i="56"/>
  <c r="AJ1372" i="56"/>
  <c r="AK1372" i="56"/>
  <c r="AD1372" i="56"/>
  <c r="AI1372" i="56"/>
  <c r="AH1372" i="56"/>
  <c r="AC1363" i="56"/>
  <c r="AE1363" i="56"/>
  <c r="AG1363" i="56"/>
  <c r="AD1363" i="56"/>
  <c r="AF1363" i="56"/>
  <c r="AK1363" i="56"/>
  <c r="AJ1363" i="56"/>
  <c r="AI1363" i="56"/>
  <c r="AN1363" i="56" s="1"/>
  <c r="AH1363" i="56"/>
  <c r="AC2828" i="56"/>
  <c r="AD2828" i="56"/>
  <c r="AE2828" i="56"/>
  <c r="AL2828" i="56" s="1"/>
  <c r="AG2828" i="56"/>
  <c r="AH2828" i="56"/>
  <c r="AI2828" i="56"/>
  <c r="AK2828" i="56"/>
  <c r="AJ2828" i="56"/>
  <c r="AF2828" i="56"/>
  <c r="AC1112" i="56"/>
  <c r="AE1112" i="56"/>
  <c r="AG1112" i="56"/>
  <c r="AF1112" i="56"/>
  <c r="AI1112" i="56"/>
  <c r="AD1112" i="56"/>
  <c r="AH1112" i="56"/>
  <c r="AK1112" i="56"/>
  <c r="AE1101" i="56"/>
  <c r="AG1101" i="56"/>
  <c r="AH1101" i="56"/>
  <c r="AJ1101" i="56"/>
  <c r="AD1101" i="56"/>
  <c r="AK1101" i="56"/>
  <c r="AC1101" i="56"/>
  <c r="AI1101" i="56"/>
  <c r="AF1101" i="56"/>
  <c r="AE989" i="56"/>
  <c r="AG989" i="56"/>
  <c r="AF989" i="56"/>
  <c r="AD989" i="56"/>
  <c r="AC989" i="56"/>
  <c r="AK989" i="56"/>
  <c r="AI989" i="56"/>
  <c r="AH989" i="56"/>
  <c r="AD265" i="56"/>
  <c r="AE265" i="56"/>
  <c r="AL265" i="56" s="1"/>
  <c r="AG265" i="56"/>
  <c r="AC265" i="56"/>
  <c r="AI265" i="56"/>
  <c r="AK265" i="56"/>
  <c r="AH265" i="56"/>
  <c r="AJ265" i="56"/>
  <c r="AC2814" i="56"/>
  <c r="AE2814" i="56"/>
  <c r="AD2814" i="56"/>
  <c r="AG2814" i="56"/>
  <c r="AF2814" i="56"/>
  <c r="AH2814" i="56"/>
  <c r="AI2814" i="56"/>
  <c r="AJ2814" i="56"/>
  <c r="AE288" i="56"/>
  <c r="AG288" i="56"/>
  <c r="AH288" i="56"/>
  <c r="AC288" i="56"/>
  <c r="AJ288" i="56"/>
  <c r="AI288" i="56"/>
  <c r="AF288" i="56"/>
  <c r="AD288" i="56"/>
  <c r="AK288" i="56"/>
  <c r="AC1079" i="56"/>
  <c r="AE1079" i="56"/>
  <c r="AL1079" i="56" s="1"/>
  <c r="AG1079" i="56"/>
  <c r="AD1079" i="56"/>
  <c r="AF1079" i="56"/>
  <c r="AK1079" i="56"/>
  <c r="AI1079" i="56"/>
  <c r="AH1079" i="56"/>
  <c r="AJ1079" i="56"/>
  <c r="AE1626" i="56"/>
  <c r="AG1626" i="56"/>
  <c r="AC1626" i="56"/>
  <c r="AK1626" i="56"/>
  <c r="AJ1626" i="56"/>
  <c r="AN1626" i="56" s="1"/>
  <c r="AF1626" i="56"/>
  <c r="AH1626" i="56"/>
  <c r="AE2784" i="56"/>
  <c r="AG2784" i="56"/>
  <c r="AC2784" i="56"/>
  <c r="AF2784" i="56"/>
  <c r="AH2784" i="56"/>
  <c r="AD2784" i="56"/>
  <c r="AK2784" i="56"/>
  <c r="AI2784" i="56"/>
  <c r="AJ2784" i="56"/>
  <c r="AE1528" i="56"/>
  <c r="AG1528" i="56"/>
  <c r="AC1528" i="56"/>
  <c r="AI1528" i="56"/>
  <c r="AF1528" i="56"/>
  <c r="AD1528" i="56"/>
  <c r="AJ1528" i="56"/>
  <c r="AK1528" i="56"/>
  <c r="AC1356" i="56"/>
  <c r="AE1356" i="56"/>
  <c r="AG1356" i="56"/>
  <c r="AJ1356" i="56"/>
  <c r="AF1356" i="56"/>
  <c r="AD1356" i="56"/>
  <c r="AK1356" i="56"/>
  <c r="AI1356" i="56"/>
  <c r="AE2887" i="56"/>
  <c r="AF2887" i="56"/>
  <c r="AG2887" i="56"/>
  <c r="AD2887" i="56"/>
  <c r="AK2887" i="56"/>
  <c r="AI2887" i="56"/>
  <c r="AC2887" i="56"/>
  <c r="AE1524" i="56"/>
  <c r="AG1524" i="56"/>
  <c r="AF1524" i="56"/>
  <c r="AD1524" i="56"/>
  <c r="AC1524" i="56"/>
  <c r="AH1524" i="56"/>
  <c r="AI1524" i="56"/>
  <c r="AJ1524" i="56"/>
  <c r="AK1524" i="56"/>
  <c r="AE1522" i="56"/>
  <c r="AG1522" i="56"/>
  <c r="AC1522" i="56"/>
  <c r="AJ1522" i="56"/>
  <c r="AD1522" i="56"/>
  <c r="AH1522" i="56"/>
  <c r="AF1522" i="56"/>
  <c r="AI1522" i="56"/>
  <c r="AK1522" i="56"/>
  <c r="AE1620" i="56"/>
  <c r="AL1620" i="56" s="1"/>
  <c r="AG1620" i="56"/>
  <c r="AD1620" i="56"/>
  <c r="AJ1620" i="56"/>
  <c r="AK1620" i="56"/>
  <c r="AC1620" i="56"/>
  <c r="AH1620" i="56"/>
  <c r="AF1620" i="56"/>
  <c r="AE1606" i="56"/>
  <c r="AD1606" i="56"/>
  <c r="AG1606" i="56"/>
  <c r="AC1606" i="56"/>
  <c r="AK1606" i="56"/>
  <c r="AI1606" i="56"/>
  <c r="AF1606" i="56"/>
  <c r="AJ1606" i="56"/>
  <c r="AH1606" i="56"/>
  <c r="AE1592" i="56"/>
  <c r="AL1592" i="56" s="1"/>
  <c r="AG1592" i="56"/>
  <c r="AC1592" i="56"/>
  <c r="AD1592" i="56"/>
  <c r="AF1592" i="56"/>
  <c r="AH1592" i="56"/>
  <c r="AI1592" i="56"/>
  <c r="AK1592" i="56"/>
  <c r="AJ1592" i="56"/>
  <c r="AD1578" i="56"/>
  <c r="AE1578" i="56"/>
  <c r="AG1578" i="56"/>
  <c r="AF1578" i="56"/>
  <c r="AJ1578" i="56"/>
  <c r="AC1578" i="56"/>
  <c r="AI1578" i="56"/>
  <c r="AH1578" i="56"/>
  <c r="AE746" i="56"/>
  <c r="AG746" i="56"/>
  <c r="AH746" i="56"/>
  <c r="AI746" i="56"/>
  <c r="AC746" i="56"/>
  <c r="AF746" i="56"/>
  <c r="AD746" i="56"/>
  <c r="AJ746" i="56"/>
  <c r="AK746" i="56"/>
  <c r="AE732" i="56"/>
  <c r="AG732" i="56"/>
  <c r="AD732" i="56"/>
  <c r="AH732" i="56"/>
  <c r="AJ732" i="56"/>
  <c r="AC732" i="56"/>
  <c r="AI732" i="56"/>
  <c r="AK732" i="56"/>
  <c r="AF732" i="56"/>
  <c r="AC681" i="56"/>
  <c r="AE681" i="56"/>
  <c r="AG681" i="56"/>
  <c r="AF681" i="56"/>
  <c r="AD681" i="56"/>
  <c r="AH681" i="56"/>
  <c r="AJ681" i="56"/>
  <c r="AK681" i="56"/>
  <c r="AC677" i="56"/>
  <c r="AE677" i="56"/>
  <c r="AL677" i="56" s="1"/>
  <c r="AG677" i="56"/>
  <c r="AK677" i="56"/>
  <c r="AF677" i="56"/>
  <c r="AD677" i="56"/>
  <c r="AH677" i="56"/>
  <c r="AJ677" i="56"/>
  <c r="AI677" i="56"/>
  <c r="AN677" i="56" s="1"/>
  <c r="AC348" i="56"/>
  <c r="AE348" i="56"/>
  <c r="AL348" i="56" s="1"/>
  <c r="AG348" i="56"/>
  <c r="AD348" i="56"/>
  <c r="AJ348" i="56"/>
  <c r="AH348" i="56"/>
  <c r="AI348" i="56"/>
  <c r="AF348" i="56"/>
  <c r="AE2877" i="56"/>
  <c r="AG2877" i="56"/>
  <c r="AC2877" i="56"/>
  <c r="AF2877" i="56"/>
  <c r="AJ2877" i="56"/>
  <c r="AD2877" i="56"/>
  <c r="AI2877" i="56"/>
  <c r="AN2877" i="56" s="1"/>
  <c r="AH2877" i="56"/>
  <c r="AC656" i="56"/>
  <c r="AE656" i="56"/>
  <c r="AD656" i="56"/>
  <c r="AG656" i="56"/>
  <c r="AH656" i="56"/>
  <c r="AJ656" i="56"/>
  <c r="AK656" i="56"/>
  <c r="AF656" i="56"/>
  <c r="AI656" i="56"/>
  <c r="AE511" i="56"/>
  <c r="AC511" i="56"/>
  <c r="AF511" i="56"/>
  <c r="AG511" i="56"/>
  <c r="AD511" i="56"/>
  <c r="AH511" i="56"/>
  <c r="AI511" i="56"/>
  <c r="AJ511" i="56"/>
  <c r="AC1051" i="56"/>
  <c r="AE1051" i="56"/>
  <c r="AL1051" i="56" s="1"/>
  <c r="AG1051" i="56"/>
  <c r="AD1051" i="56"/>
  <c r="AF1051" i="56"/>
  <c r="AH1051" i="56"/>
  <c r="AK1051" i="56"/>
  <c r="AI1051" i="56"/>
  <c r="AC1044" i="56"/>
  <c r="AE1044" i="56"/>
  <c r="AG1044" i="56"/>
  <c r="AF1044" i="56"/>
  <c r="AH1044" i="56"/>
  <c r="AI1044" i="56"/>
  <c r="AD1044" i="56"/>
  <c r="AK1044" i="56"/>
  <c r="AJ1044" i="56"/>
  <c r="AE2876" i="56"/>
  <c r="AG2876" i="56"/>
  <c r="AC2876" i="56"/>
  <c r="AD2876" i="56"/>
  <c r="AH2876" i="56"/>
  <c r="AK2876" i="56"/>
  <c r="AN2876" i="56" s="1"/>
  <c r="AE14" i="56"/>
  <c r="AG14" i="56"/>
  <c r="AD14" i="56"/>
  <c r="AF14" i="56"/>
  <c r="AJ14" i="56"/>
  <c r="AK14" i="56"/>
  <c r="AC14" i="56"/>
  <c r="AI14" i="56"/>
  <c r="AC286" i="56"/>
  <c r="AE286" i="56"/>
  <c r="AG286" i="56"/>
  <c r="AF286" i="56"/>
  <c r="AJ286" i="56"/>
  <c r="AK286" i="56"/>
  <c r="AD286" i="56"/>
  <c r="AH286" i="56"/>
  <c r="AD1506" i="56"/>
  <c r="AE1506" i="56"/>
  <c r="AG1506" i="56"/>
  <c r="AJ1506" i="56"/>
  <c r="AH1506" i="56"/>
  <c r="AI1506" i="56"/>
  <c r="AF1506" i="56"/>
  <c r="AK1506" i="56"/>
  <c r="AD12" i="56"/>
  <c r="AE12" i="56"/>
  <c r="AG12" i="56"/>
  <c r="AC12" i="56"/>
  <c r="AI12" i="56"/>
  <c r="AH12" i="56"/>
  <c r="AF12" i="56"/>
  <c r="AK12" i="56"/>
  <c r="AJ12" i="56"/>
  <c r="AE1709" i="56"/>
  <c r="AG1709" i="56"/>
  <c r="AD1709" i="56"/>
  <c r="AH1709" i="56"/>
  <c r="AC1709" i="56"/>
  <c r="AJ1709" i="56"/>
  <c r="AI1709" i="56"/>
  <c r="AK1709" i="56"/>
  <c r="AF1709" i="56"/>
  <c r="AE6" i="56"/>
  <c r="AG6" i="56"/>
  <c r="AD6" i="56"/>
  <c r="AF6" i="56"/>
  <c r="AJ6" i="56"/>
  <c r="AH6" i="56"/>
  <c r="AK6" i="56"/>
  <c r="AI6" i="56"/>
  <c r="AC6" i="56"/>
  <c r="AE405" i="56"/>
  <c r="AG405" i="56"/>
  <c r="AF405" i="56"/>
  <c r="AC405" i="56"/>
  <c r="AD405" i="56"/>
  <c r="AK405" i="56"/>
  <c r="AH405" i="56"/>
  <c r="AJ405" i="56"/>
  <c r="AI405" i="56"/>
  <c r="AC599" i="56"/>
  <c r="AE599" i="56"/>
  <c r="AL599" i="56" s="1"/>
  <c r="AD599" i="56"/>
  <c r="AG599" i="56"/>
  <c r="AI599" i="56"/>
  <c r="AK599" i="56"/>
  <c r="AF599" i="56"/>
  <c r="AH599" i="56"/>
  <c r="AJ599" i="56"/>
  <c r="AE261" i="56"/>
  <c r="AG261" i="56"/>
  <c r="AD261" i="56"/>
  <c r="AF261" i="56"/>
  <c r="AK261" i="56"/>
  <c r="AJ261" i="56"/>
  <c r="AI261" i="56"/>
  <c r="AH261" i="56"/>
  <c r="AN1154" i="56"/>
  <c r="AN1627" i="56"/>
  <c r="AM1465" i="56"/>
  <c r="AO1465" i="56"/>
  <c r="AQ1465" i="56" s="1"/>
  <c r="AO1016" i="56"/>
  <c r="AL37" i="56"/>
  <c r="AO37" i="56"/>
  <c r="AE2584" i="56"/>
  <c r="AL2225" i="56"/>
  <c r="AO2225" i="56"/>
  <c r="AP2225" i="56"/>
  <c r="AD2776" i="56"/>
  <c r="AC1284" i="56"/>
  <c r="AM1000" i="56"/>
  <c r="AM2032" i="56"/>
  <c r="AR2032" i="56"/>
  <c r="AU2032" i="56" s="1"/>
  <c r="AN2032" i="56"/>
  <c r="AO423" i="56"/>
  <c r="AP423" i="56"/>
  <c r="AR413" i="56"/>
  <c r="AU413" i="56" s="1"/>
  <c r="AM413" i="56"/>
  <c r="AN2655" i="56"/>
  <c r="AN113" i="56"/>
  <c r="AP473" i="56"/>
  <c r="AP1236" i="56"/>
  <c r="AN2398" i="56"/>
  <c r="AN413" i="56"/>
  <c r="AK2776" i="56"/>
  <c r="AK2750" i="56"/>
  <c r="AK2720" i="56"/>
  <c r="AK1307" i="56"/>
  <c r="AK1892" i="56"/>
  <c r="AK1005" i="56"/>
  <c r="AK353" i="56"/>
  <c r="AJ2570" i="56"/>
  <c r="AM97" i="56"/>
  <c r="AN97" i="56"/>
  <c r="AR97" i="56"/>
  <c r="AU97" i="56" s="1"/>
  <c r="AJ272" i="56"/>
  <c r="AJ1230" i="56"/>
  <c r="AM1645" i="56"/>
  <c r="AP1645" i="56"/>
  <c r="AO1645" i="56"/>
  <c r="AI2653" i="56"/>
  <c r="AM2577" i="56"/>
  <c r="AN2577" i="56"/>
  <c r="AI249" i="56"/>
  <c r="AI2518" i="56"/>
  <c r="AI2459" i="56"/>
  <c r="AI1229" i="56"/>
  <c r="AI2113" i="56"/>
  <c r="AN2113" i="56" s="1"/>
  <c r="AI1852" i="56"/>
  <c r="AN1852" i="56" s="1"/>
  <c r="AN1801" i="56"/>
  <c r="AH1698" i="56"/>
  <c r="AM162" i="56"/>
  <c r="AR162" i="56"/>
  <c r="AU162" i="56" s="1"/>
  <c r="AH1995" i="56"/>
  <c r="AM1910" i="56"/>
  <c r="AH1462" i="56"/>
  <c r="AM1734" i="56"/>
  <c r="AR1734" i="56"/>
  <c r="AU1734" i="56" s="1"/>
  <c r="AM2362" i="56"/>
  <c r="AO2362" i="56"/>
  <c r="AP2362" i="56"/>
  <c r="AO1156" i="56"/>
  <c r="AO1710" i="56"/>
  <c r="AL1710" i="56"/>
  <c r="AL373" i="56"/>
  <c r="AO373" i="56"/>
  <c r="AP373" i="56"/>
  <c r="AE1766" i="56"/>
  <c r="AE1602" i="56"/>
  <c r="AD630" i="56"/>
  <c r="AD1626" i="56"/>
  <c r="AP868" i="56"/>
  <c r="AO868" i="56"/>
  <c r="AM170" i="56"/>
  <c r="AR170" i="56"/>
  <c r="AU170" i="56" s="1"/>
  <c r="AM1826" i="56"/>
  <c r="AR1826" i="56"/>
  <c r="AU1826" i="56" s="1"/>
  <c r="AP1744" i="56"/>
  <c r="AO1744" i="56"/>
  <c r="AQ1744" i="56" s="1"/>
  <c r="AM879" i="56"/>
  <c r="AP879" i="56"/>
  <c r="AM450" i="56"/>
  <c r="AP450" i="56"/>
  <c r="AO1503" i="56"/>
  <c r="AQ1503" i="56" s="1"/>
  <c r="AL1503" i="56"/>
  <c r="AP1651" i="56"/>
  <c r="AO1651" i="56"/>
  <c r="AL1297" i="56"/>
  <c r="AL1376" i="56"/>
  <c r="AO1376" i="56"/>
  <c r="AQ1376" i="56" s="1"/>
  <c r="AO1590" i="56"/>
  <c r="AP1590" i="56"/>
  <c r="AL1590" i="56"/>
  <c r="AP1392" i="56"/>
  <c r="AO1415" i="56"/>
  <c r="AP1415" i="56"/>
  <c r="AL2577" i="56"/>
  <c r="AO1206" i="56"/>
  <c r="AP1206" i="56"/>
  <c r="AO2040" i="56"/>
  <c r="AL2040" i="56"/>
  <c r="AP2040" i="56"/>
  <c r="AL1585" i="56"/>
  <c r="AO2477" i="56"/>
  <c r="AQ2477" i="56" s="1"/>
  <c r="AR460" i="56"/>
  <c r="AU460" i="56" s="1"/>
  <c r="AM2635" i="56"/>
  <c r="AO2635" i="56"/>
  <c r="AR2635" i="56"/>
  <c r="AU2635" i="56" s="1"/>
  <c r="AR1757" i="56"/>
  <c r="AU1757" i="56" s="1"/>
  <c r="AM1757" i="56"/>
  <c r="AP1757" i="56"/>
  <c r="AQ1757" i="56" s="1"/>
  <c r="AR2254" i="56"/>
  <c r="AU2254" i="56" s="1"/>
  <c r="AP2254" i="56"/>
  <c r="AO2254" i="56"/>
  <c r="AM2254" i="56"/>
  <c r="AM327" i="56"/>
  <c r="AN327" i="56"/>
  <c r="AN186" i="56"/>
  <c r="AR186" i="56"/>
  <c r="AU186" i="56" s="1"/>
  <c r="AO2505" i="56"/>
  <c r="AQ2505" i="56" s="1"/>
  <c r="AN2505" i="56"/>
  <c r="AR2490" i="56"/>
  <c r="AU2490" i="56" s="1"/>
  <c r="AN2490" i="56"/>
  <c r="AN1625" i="56"/>
  <c r="AM1625" i="56"/>
  <c r="AP1625" i="56"/>
  <c r="AQ1625" i="56" s="1"/>
  <c r="AN25" i="56"/>
  <c r="AR25" i="56"/>
  <c r="AU25" i="56" s="1"/>
  <c r="AM2697" i="56"/>
  <c r="AR2697" i="56"/>
  <c r="AU2697" i="56" s="1"/>
  <c r="AP2361" i="56"/>
  <c r="AR2361" i="56"/>
  <c r="AU2361" i="56" s="1"/>
  <c r="AR911" i="56"/>
  <c r="AU911" i="56" s="1"/>
  <c r="AP911" i="56"/>
  <c r="AM145" i="56"/>
  <c r="AM183" i="56"/>
  <c r="AR183" i="56"/>
  <c r="AU183" i="56" s="1"/>
  <c r="AP183" i="56"/>
  <c r="AM1783" i="56"/>
  <c r="AR1783" i="56"/>
  <c r="AU1783" i="56" s="1"/>
  <c r="AM1717" i="56"/>
  <c r="AP1717" i="56"/>
  <c r="AO1717" i="56"/>
  <c r="AR667" i="56"/>
  <c r="AU667" i="56" s="1"/>
  <c r="AR1717" i="56"/>
  <c r="AU1717" i="56" s="1"/>
  <c r="AO879" i="56"/>
  <c r="AN2635" i="56"/>
  <c r="AL1651" i="56"/>
  <c r="AN2748" i="56"/>
  <c r="AM2748" i="56"/>
  <c r="AM1832" i="56"/>
  <c r="AN1832" i="56"/>
  <c r="AN1381" i="56"/>
  <c r="AR1381" i="56"/>
  <c r="AU1381" i="56" s="1"/>
  <c r="AM1381" i="56"/>
  <c r="AR2636" i="56"/>
  <c r="AU2636" i="56" s="1"/>
  <c r="AP2636" i="56"/>
  <c r="AO2636" i="56"/>
  <c r="AN1905" i="56"/>
  <c r="AR1905" i="56"/>
  <c r="AU1905" i="56" s="1"/>
  <c r="AP1905" i="56"/>
  <c r="AN838" i="56"/>
  <c r="AO217" i="56"/>
  <c r="AR217" i="56"/>
  <c r="AU217" i="56" s="1"/>
  <c r="AM217" i="56"/>
  <c r="AP217" i="56"/>
  <c r="AN1624" i="56"/>
  <c r="AM2443" i="56"/>
  <c r="AR2443" i="56"/>
  <c r="AU2443" i="56" s="1"/>
  <c r="AM1624" i="56"/>
  <c r="AP2342" i="56"/>
  <c r="AM1222" i="56"/>
  <c r="AR1222" i="56"/>
  <c r="AU1222" i="56" s="1"/>
  <c r="AL2375" i="56"/>
  <c r="AL1732" i="56"/>
  <c r="AP1732" i="56"/>
  <c r="AO1732" i="56"/>
  <c r="AL21" i="56"/>
  <c r="AP21" i="56"/>
  <c r="AL1257" i="56"/>
  <c r="AO2205" i="56"/>
  <c r="AQ2205" i="56" s="1"/>
  <c r="AO1631" i="56"/>
  <c r="AP1631" i="56"/>
  <c r="AL1110" i="56"/>
  <c r="AO1110" i="56"/>
  <c r="AQ1110" i="56" s="1"/>
  <c r="AP447" i="56"/>
  <c r="AO447" i="56"/>
  <c r="AL2559" i="56"/>
  <c r="AO2002" i="56"/>
  <c r="AP851" i="56"/>
  <c r="AO371" i="56"/>
  <c r="AP371" i="56"/>
  <c r="AL371" i="56"/>
  <c r="AP2268" i="56"/>
  <c r="AR2268" i="56"/>
  <c r="AU2268" i="56" s="1"/>
  <c r="AM2268" i="56"/>
  <c r="AO2268" i="56"/>
  <c r="AN2268" i="56"/>
  <c r="AR285" i="56"/>
  <c r="AU285" i="56" s="1"/>
  <c r="AM285" i="56"/>
  <c r="AN285" i="56"/>
  <c r="AP285" i="56"/>
  <c r="AN2626" i="56"/>
  <c r="AM2626" i="56"/>
  <c r="AO2626" i="56"/>
  <c r="AM1273" i="56"/>
  <c r="AN1273" i="56"/>
  <c r="AR1273" i="56"/>
  <c r="AU1273" i="56" s="1"/>
  <c r="AN2477" i="56"/>
  <c r="AO2427" i="56"/>
  <c r="AQ2427" i="56" s="1"/>
  <c r="AN2427" i="56"/>
  <c r="AN1236" i="56"/>
  <c r="AM1236" i="56"/>
  <c r="AR928" i="56"/>
  <c r="AU928" i="56" s="1"/>
  <c r="AN928" i="56"/>
  <c r="AM2301" i="56"/>
  <c r="AM2246" i="56"/>
  <c r="AO2246" i="56"/>
  <c r="AP2246" i="56"/>
  <c r="AP1878" i="56"/>
  <c r="AO1878" i="56"/>
  <c r="AR1878" i="56"/>
  <c r="AU1878" i="56" s="1"/>
  <c r="AM1878" i="56"/>
  <c r="AM2631" i="56"/>
  <c r="AR2631" i="56"/>
  <c r="AU2631" i="56" s="1"/>
  <c r="AR93" i="56"/>
  <c r="AU93" i="56" s="1"/>
  <c r="AO2274" i="56"/>
  <c r="AP2274" i="56"/>
  <c r="AR1874" i="56"/>
  <c r="AU1874" i="56" s="1"/>
  <c r="AM1874" i="56"/>
  <c r="AP1874" i="56"/>
  <c r="AO1874" i="56"/>
  <c r="AR1016" i="56"/>
  <c r="AU1016" i="56" s="1"/>
  <c r="AP1016" i="56"/>
  <c r="AR604" i="56"/>
  <c r="AU604" i="56" s="1"/>
  <c r="AM604" i="56"/>
  <c r="AM1631" i="56"/>
  <c r="AR1631" i="56"/>
  <c r="AU1631" i="56" s="1"/>
  <c r="AL1324" i="56"/>
  <c r="AO1212" i="56"/>
  <c r="AL971" i="56"/>
  <c r="AQ204" i="56"/>
  <c r="AQ2457" i="56"/>
  <c r="AM287" i="56"/>
  <c r="AN287" i="56"/>
  <c r="AP196" i="56"/>
  <c r="AR196" i="56"/>
  <c r="AU196" i="56" s="1"/>
  <c r="AM2592" i="56"/>
  <c r="AR2592" i="56"/>
  <c r="AU2592" i="56" s="1"/>
  <c r="AP2325" i="56"/>
  <c r="AQ2325" i="56" s="1"/>
  <c r="AR2325" i="56"/>
  <c r="AU2325" i="56" s="1"/>
  <c r="AM85" i="56"/>
  <c r="AR85" i="56"/>
  <c r="AU85" i="56" s="1"/>
  <c r="AO1993" i="56"/>
  <c r="AR1993" i="56"/>
  <c r="AU1993" i="56" s="1"/>
  <c r="AM1993" i="56"/>
  <c r="AR2656" i="56"/>
  <c r="AU2656" i="56" s="1"/>
  <c r="AR197" i="56"/>
  <c r="AU197" i="56" s="1"/>
  <c r="AR2471" i="56"/>
  <c r="AU2471" i="56" s="1"/>
  <c r="AL944" i="56"/>
  <c r="AP944" i="56"/>
  <c r="AQ944" i="56" s="1"/>
  <c r="AL1826" i="56"/>
  <c r="AO1826" i="56"/>
  <c r="AQ1826" i="56" s="1"/>
  <c r="AO1721" i="56"/>
  <c r="AL1721" i="56"/>
  <c r="AP1721" i="56"/>
  <c r="AO1319" i="56"/>
  <c r="AP1319" i="56"/>
  <c r="AP1762" i="56"/>
  <c r="AO969" i="56"/>
  <c r="AP1993" i="56"/>
  <c r="AO2471" i="56"/>
  <c r="AQ1933" i="56"/>
  <c r="AQ1533" i="56"/>
  <c r="AQ2794" i="56"/>
  <c r="AM2325" i="56"/>
  <c r="AM1753" i="56"/>
  <c r="AM1712" i="56"/>
  <c r="AR1712" i="56"/>
  <c r="AU1712" i="56" s="1"/>
  <c r="AM52" i="56"/>
  <c r="AN52" i="56"/>
  <c r="AO52" i="56"/>
  <c r="AQ52" i="56" s="1"/>
  <c r="AM750" i="56"/>
  <c r="AR750" i="56"/>
  <c r="AU750" i="56" s="1"/>
  <c r="AM2874" i="56"/>
  <c r="AR2874" i="56"/>
  <c r="AU2874" i="56" s="1"/>
  <c r="AN2761" i="56"/>
  <c r="AN2697" i="56"/>
  <c r="AN2559" i="56"/>
  <c r="AR1557" i="56"/>
  <c r="AU1557" i="56" s="1"/>
  <c r="AM1557" i="56"/>
  <c r="AN1557" i="56"/>
  <c r="AM92" i="56"/>
  <c r="AM2282" i="56"/>
  <c r="AR2282" i="56"/>
  <c r="AU2282" i="56" s="1"/>
  <c r="AM536" i="56"/>
  <c r="AN959" i="56"/>
  <c r="AP1840" i="56"/>
  <c r="AR1840" i="56"/>
  <c r="AU1840" i="56" s="1"/>
  <c r="AN1840" i="56"/>
  <c r="AN2798" i="56"/>
  <c r="AP2310" i="56"/>
  <c r="AR2310" i="56"/>
  <c r="AU2310" i="56" s="1"/>
  <c r="AR542" i="56"/>
  <c r="AU542" i="56" s="1"/>
  <c r="AM542" i="56"/>
  <c r="AR2115" i="56"/>
  <c r="AU2115" i="56" s="1"/>
  <c r="AM2115" i="56"/>
  <c r="AP2115" i="56"/>
  <c r="AO2115" i="56"/>
  <c r="AQ2115" i="56" s="1"/>
  <c r="AM2826" i="56"/>
  <c r="AP2826" i="56"/>
  <c r="AQ2826" i="56" s="1"/>
  <c r="AP866" i="56"/>
  <c r="AM103" i="56"/>
  <c r="AO162" i="56"/>
  <c r="AQ162" i="56" s="1"/>
  <c r="AP1460" i="56"/>
  <c r="AM1460" i="56"/>
  <c r="AO1460" i="56"/>
  <c r="AQ1460" i="56" s="1"/>
  <c r="AO356" i="56"/>
  <c r="AM356" i="56"/>
  <c r="AP356" i="56"/>
  <c r="AL1246" i="56"/>
  <c r="AL349" i="56"/>
  <c r="AO349" i="56"/>
  <c r="AO1554" i="56"/>
  <c r="AQ1466" i="56"/>
  <c r="AO1115" i="56"/>
  <c r="AO103" i="56"/>
  <c r="AN572" i="56"/>
  <c r="AR572" i="56"/>
  <c r="AU572" i="56" s="1"/>
  <c r="AM361" i="56"/>
  <c r="AN2704" i="56"/>
  <c r="AP2704" i="56"/>
  <c r="AR862" i="56"/>
  <c r="AU862" i="56" s="1"/>
  <c r="AN862" i="56"/>
  <c r="AM2384" i="56"/>
  <c r="AR2384" i="56"/>
  <c r="AU2384" i="56" s="1"/>
  <c r="AN379" i="56"/>
  <c r="AO425" i="56"/>
  <c r="AQ425" i="56" s="1"/>
  <c r="AR425" i="56"/>
  <c r="AU425" i="56" s="1"/>
  <c r="AM425" i="56"/>
  <c r="AN1773" i="56"/>
  <c r="AR1773" i="56"/>
  <c r="AU1773" i="56" s="1"/>
  <c r="AN1535" i="56"/>
  <c r="AR447" i="56"/>
  <c r="AU447" i="56" s="1"/>
  <c r="AM126" i="56"/>
  <c r="AR382" i="56"/>
  <c r="AU382" i="56" s="1"/>
  <c r="AM382" i="56"/>
  <c r="AP382" i="56"/>
  <c r="AO382" i="56"/>
  <c r="AP2527" i="56"/>
  <c r="AL2296" i="56"/>
  <c r="AO2296" i="56"/>
  <c r="AP2296" i="56"/>
  <c r="AO2906" i="56"/>
  <c r="AP2906" i="56"/>
  <c r="AO604" i="56"/>
  <c r="AP604" i="56"/>
  <c r="AO1736" i="56"/>
  <c r="AO330" i="56"/>
  <c r="AP330" i="56"/>
  <c r="AP2892" i="56"/>
  <c r="AO2737" i="56"/>
  <c r="AQ2737" i="56" s="1"/>
  <c r="AP118" i="56"/>
  <c r="AO161" i="56"/>
  <c r="AM1925" i="56"/>
  <c r="AO1925" i="56"/>
  <c r="AM1801" i="56"/>
  <c r="AR1570" i="56"/>
  <c r="AU1570" i="56" s="1"/>
  <c r="AL410" i="56"/>
  <c r="AP410" i="56"/>
  <c r="AP401" i="56"/>
  <c r="AL2433" i="56"/>
  <c r="AO2433" i="56"/>
  <c r="AL2074" i="56"/>
  <c r="AO2074" i="56"/>
  <c r="AP2074" i="56"/>
  <c r="AO368" i="56"/>
  <c r="AL730" i="56"/>
  <c r="AP730" i="56"/>
  <c r="AO928" i="56"/>
  <c r="AQ928" i="56" s="1"/>
  <c r="AO1133" i="56"/>
  <c r="AH2783" i="56"/>
  <c r="AI2783" i="56"/>
  <c r="AG2783" i="56"/>
  <c r="AF2783" i="56"/>
  <c r="AD2769" i="56"/>
  <c r="AI2769" i="56"/>
  <c r="AC2769" i="56"/>
  <c r="AJ2769" i="56"/>
  <c r="AE2769" i="56"/>
  <c r="AH2769" i="56"/>
  <c r="AF2769" i="56"/>
  <c r="AG2769" i="56"/>
  <c r="AK2769" i="56"/>
  <c r="AC631" i="56"/>
  <c r="AI631" i="56"/>
  <c r="AE631" i="56"/>
  <c r="AD631" i="56"/>
  <c r="AK631" i="56"/>
  <c r="AF631" i="56"/>
  <c r="AG631" i="56"/>
  <c r="AE2764" i="56"/>
  <c r="AL2764" i="56" s="1"/>
  <c r="AG2764" i="56"/>
  <c r="AI2764" i="56"/>
  <c r="AD2764" i="56"/>
  <c r="AC2764" i="56"/>
  <c r="AJ2764" i="56"/>
  <c r="AK2764" i="56"/>
  <c r="AF2764" i="56"/>
  <c r="AH2764" i="56"/>
  <c r="AI957" i="56"/>
  <c r="AC957" i="56"/>
  <c r="AF957" i="56"/>
  <c r="AD957" i="56"/>
  <c r="AJ957" i="56"/>
  <c r="AK957" i="56"/>
  <c r="AC2870" i="56"/>
  <c r="AI2870" i="56"/>
  <c r="AD2870" i="56"/>
  <c r="AF2870" i="56"/>
  <c r="AE2870" i="56"/>
  <c r="AG2870" i="56"/>
  <c r="AH2870" i="56"/>
  <c r="AF396" i="56"/>
  <c r="AI396" i="56"/>
  <c r="AD396" i="56"/>
  <c r="AE396" i="56"/>
  <c r="AJ396" i="56"/>
  <c r="AH396" i="56"/>
  <c r="AC396" i="56"/>
  <c r="AG396" i="56"/>
  <c r="AK396" i="56"/>
  <c r="AI831" i="56"/>
  <c r="AD831" i="56"/>
  <c r="AG831" i="56"/>
  <c r="AC831" i="56"/>
  <c r="AF831" i="56"/>
  <c r="AH831" i="56"/>
  <c r="AI586" i="56"/>
  <c r="AE586" i="56"/>
  <c r="AF586" i="56"/>
  <c r="AK586" i="56"/>
  <c r="AC586" i="56"/>
  <c r="AJ586" i="56"/>
  <c r="AE2732" i="56"/>
  <c r="AL2732" i="56" s="1"/>
  <c r="AD2732" i="56"/>
  <c r="AI2732" i="56"/>
  <c r="AC2732" i="56"/>
  <c r="AJ2732" i="56"/>
  <c r="AH2732" i="56"/>
  <c r="AG2732" i="56"/>
  <c r="AK2732" i="56"/>
  <c r="AC1257" i="56"/>
  <c r="AI1257" i="56"/>
  <c r="AD1257" i="56"/>
  <c r="AG1257" i="56"/>
  <c r="AK1257" i="56"/>
  <c r="AC1332" i="56"/>
  <c r="AE1332" i="56"/>
  <c r="AI1332" i="56"/>
  <c r="AD1332" i="56"/>
  <c r="AF1332" i="56"/>
  <c r="AH1332" i="56"/>
  <c r="AC2727" i="56"/>
  <c r="AD2727" i="56"/>
  <c r="AI2727" i="56"/>
  <c r="AE2727" i="56"/>
  <c r="AG2727" i="56"/>
  <c r="AJ2727" i="56"/>
  <c r="AK2727" i="56"/>
  <c r="AC2713" i="56"/>
  <c r="AI2713" i="56"/>
  <c r="AD2713" i="56"/>
  <c r="AE2713" i="56"/>
  <c r="AG2713" i="56"/>
  <c r="AF2713" i="56"/>
  <c r="AK2713" i="56"/>
  <c r="AH1501" i="56"/>
  <c r="AI1501" i="56"/>
  <c r="AC1501" i="56"/>
  <c r="AE1501" i="56"/>
  <c r="AG1501" i="56"/>
  <c r="AI140" i="56"/>
  <c r="AH140" i="56"/>
  <c r="AD140" i="56"/>
  <c r="AF140" i="56"/>
  <c r="AJ140" i="56"/>
  <c r="AE140" i="56"/>
  <c r="AK140" i="56"/>
  <c r="AI2687" i="56"/>
  <c r="AJ2687" i="56"/>
  <c r="AE2687" i="56"/>
  <c r="AC2687" i="56"/>
  <c r="AF2687" i="56"/>
  <c r="AG2687" i="56"/>
  <c r="AH2687" i="56"/>
  <c r="AD2687" i="56"/>
  <c r="AK2687" i="56"/>
  <c r="AD2673" i="56"/>
  <c r="AG2673" i="56"/>
  <c r="AI2673" i="56"/>
  <c r="AC2673" i="56"/>
  <c r="AE2673" i="56"/>
  <c r="AL2673" i="56" s="1"/>
  <c r="AH2673" i="56"/>
  <c r="AC2659" i="56"/>
  <c r="AI2659" i="56"/>
  <c r="AF2659" i="56"/>
  <c r="AH2659" i="56"/>
  <c r="AD2659" i="56"/>
  <c r="AE2659" i="56"/>
  <c r="AL2659" i="56" s="1"/>
  <c r="AE2645" i="56"/>
  <c r="AI2645" i="56"/>
  <c r="AF2645" i="56"/>
  <c r="AG2645" i="56"/>
  <c r="AC2645" i="56"/>
  <c r="AK2645" i="56"/>
  <c r="AD2645" i="56"/>
  <c r="AF1254" i="56"/>
  <c r="AI1254" i="56"/>
  <c r="AC1254" i="56"/>
  <c r="AD1254" i="56"/>
  <c r="AJ1254" i="56"/>
  <c r="AK1254" i="56"/>
  <c r="AC324" i="56"/>
  <c r="AI324" i="56"/>
  <c r="AE324" i="56"/>
  <c r="AG324" i="56"/>
  <c r="AD324" i="56"/>
  <c r="AH324" i="56"/>
  <c r="AK324" i="56"/>
  <c r="AD1314" i="56"/>
  <c r="AI1314" i="56"/>
  <c r="AE1314" i="56"/>
  <c r="AJ1314" i="56"/>
  <c r="AK1314" i="56"/>
  <c r="AH1314" i="56"/>
  <c r="AF1314" i="56"/>
  <c r="AG1314" i="56"/>
  <c r="AE139" i="56"/>
  <c r="AL139" i="56" s="1"/>
  <c r="AI139" i="56"/>
  <c r="AC139" i="56"/>
  <c r="AD139" i="56"/>
  <c r="AG139" i="56"/>
  <c r="AJ139" i="56"/>
  <c r="AK139" i="56"/>
  <c r="AC2621" i="56"/>
  <c r="AI2621" i="56"/>
  <c r="AH2621" i="56"/>
  <c r="AE2621" i="56"/>
  <c r="AF2621" i="56"/>
  <c r="AD2621" i="56"/>
  <c r="AG2621" i="56"/>
  <c r="AJ2621" i="56"/>
  <c r="AD1304" i="56"/>
  <c r="AI1304" i="56"/>
  <c r="AG1304" i="56"/>
  <c r="AC1304" i="56"/>
  <c r="AJ1304" i="56"/>
  <c r="AK1304" i="56"/>
  <c r="AE1304" i="56"/>
  <c r="AL1304" i="56" s="1"/>
  <c r="AH1304" i="56"/>
  <c r="AC2609" i="56"/>
  <c r="AI2609" i="56"/>
  <c r="AJ2609" i="56"/>
  <c r="AF2609" i="56"/>
  <c r="AG2609" i="56"/>
  <c r="AD2609" i="56"/>
  <c r="AH2609" i="56"/>
  <c r="AI2595" i="56"/>
  <c r="AN2595" i="56" s="1"/>
  <c r="AF2595" i="56"/>
  <c r="AC2595" i="56"/>
  <c r="AE2595" i="56"/>
  <c r="AH2595" i="56"/>
  <c r="AJ2595" i="56"/>
  <c r="AC2581" i="56"/>
  <c r="AD2581" i="56"/>
  <c r="AH2581" i="56"/>
  <c r="AI2581" i="56"/>
  <c r="AF2581" i="56"/>
  <c r="AE2581" i="56"/>
  <c r="AG2581" i="56"/>
  <c r="AK2581" i="56"/>
  <c r="AJ2581" i="56"/>
  <c r="AI2567" i="56"/>
  <c r="AN2567" i="56" s="1"/>
  <c r="AG2567" i="56"/>
  <c r="AD2567" i="56"/>
  <c r="AE2567" i="56"/>
  <c r="AJ2567" i="56"/>
  <c r="AD1244" i="56"/>
  <c r="AI1244" i="56"/>
  <c r="AG1244" i="56"/>
  <c r="AH1244" i="56"/>
  <c r="AF1244" i="56"/>
  <c r="AE1244" i="56"/>
  <c r="AC1244" i="56"/>
  <c r="AG1300" i="56"/>
  <c r="AI1300" i="56"/>
  <c r="AD1300" i="56"/>
  <c r="AF1300" i="56"/>
  <c r="AE1300" i="56"/>
  <c r="AH1300" i="56"/>
  <c r="AC1300" i="56"/>
  <c r="AK1300" i="56"/>
  <c r="AI823" i="56"/>
  <c r="AC823" i="56"/>
  <c r="AD823" i="56"/>
  <c r="AG823" i="56"/>
  <c r="AJ823" i="56"/>
  <c r="AK823" i="56"/>
  <c r="AE823" i="56"/>
  <c r="AF823" i="56"/>
  <c r="AI873" i="56"/>
  <c r="AN873" i="56" s="1"/>
  <c r="AG873" i="56"/>
  <c r="AE873" i="56"/>
  <c r="AC873" i="56"/>
  <c r="AD873" i="56"/>
  <c r="AF873" i="56"/>
  <c r="AJ873" i="56"/>
  <c r="AH873" i="56"/>
  <c r="AC2864" i="56"/>
  <c r="AF2864" i="56"/>
  <c r="AL2864" i="56" s="1"/>
  <c r="AI2864" i="56"/>
  <c r="AJ2864" i="56"/>
  <c r="AG2864" i="56"/>
  <c r="AK2864" i="56"/>
  <c r="AD2864" i="56"/>
  <c r="AI1740" i="56"/>
  <c r="AE1740" i="56"/>
  <c r="AF1740" i="56"/>
  <c r="AJ1740" i="56"/>
  <c r="AD1740" i="56"/>
  <c r="AC1740" i="56"/>
  <c r="AK1740" i="56"/>
  <c r="AI578" i="56"/>
  <c r="AG578" i="56"/>
  <c r="AC578" i="56"/>
  <c r="AD578" i="56"/>
  <c r="AE578" i="56"/>
  <c r="AK578" i="56"/>
  <c r="AJ578" i="56"/>
  <c r="AF578" i="56"/>
  <c r="AE1031" i="56"/>
  <c r="AL1031" i="56" s="1"/>
  <c r="AC1031" i="56"/>
  <c r="AI1031" i="56"/>
  <c r="AG1031" i="56"/>
  <c r="AJ1031" i="56"/>
  <c r="AI1495" i="56"/>
  <c r="AD1495" i="56"/>
  <c r="AC1495" i="56"/>
  <c r="AG1495" i="56"/>
  <c r="AJ1495" i="56"/>
  <c r="AD575" i="56"/>
  <c r="AI575" i="56"/>
  <c r="AE575" i="56"/>
  <c r="AF575" i="56"/>
  <c r="AH575" i="56"/>
  <c r="AC575" i="56"/>
  <c r="AJ575" i="56"/>
  <c r="AG575" i="56"/>
  <c r="AC317" i="56"/>
  <c r="AI317" i="56"/>
  <c r="AD317" i="56"/>
  <c r="AG317" i="56"/>
  <c r="AK317" i="56"/>
  <c r="AI2853" i="56"/>
  <c r="AG2853" i="56"/>
  <c r="AD2853" i="56"/>
  <c r="AH2853" i="56"/>
  <c r="AC2853" i="56"/>
  <c r="AE2853" i="56"/>
  <c r="AJ2853" i="56"/>
  <c r="AH1735" i="56"/>
  <c r="AI1735" i="56"/>
  <c r="AD1735" i="56"/>
  <c r="AE1735" i="56"/>
  <c r="AK1735" i="56"/>
  <c r="AI2850" i="56"/>
  <c r="AE2850" i="56"/>
  <c r="AC2850" i="56"/>
  <c r="AH2850" i="56"/>
  <c r="AF2850" i="56"/>
  <c r="AJ2850" i="56"/>
  <c r="AG2850" i="56"/>
  <c r="AC563" i="56"/>
  <c r="AI563" i="56"/>
  <c r="AE563" i="56"/>
  <c r="AD563" i="56"/>
  <c r="AH563" i="56"/>
  <c r="AG563" i="56"/>
  <c r="AF563" i="56"/>
  <c r="AK563" i="56"/>
  <c r="AG946" i="56"/>
  <c r="AI946" i="56"/>
  <c r="AE946" i="56"/>
  <c r="AD946" i="56"/>
  <c r="AH946" i="56"/>
  <c r="AC946" i="56"/>
  <c r="AF946" i="56"/>
  <c r="AK946" i="56"/>
  <c r="AJ946" i="56"/>
  <c r="AI1276" i="56"/>
  <c r="AF1276" i="56"/>
  <c r="AC1276" i="56"/>
  <c r="AG1276" i="56"/>
  <c r="AJ1276" i="56"/>
  <c r="AE1276" i="56"/>
  <c r="AL1276" i="56" s="1"/>
  <c r="AK1276" i="56"/>
  <c r="AC2542" i="56"/>
  <c r="AI2542" i="56"/>
  <c r="AF2542" i="56"/>
  <c r="AD2542" i="56"/>
  <c r="AH2542" i="56"/>
  <c r="AE2542" i="56"/>
  <c r="AG2542" i="56"/>
  <c r="AK2542" i="56"/>
  <c r="AF497" i="56"/>
  <c r="AI497" i="56"/>
  <c r="AJ497" i="56"/>
  <c r="AE497" i="56"/>
  <c r="AL497" i="56" s="1"/>
  <c r="AC497" i="56"/>
  <c r="AC2530" i="56"/>
  <c r="AI2530" i="56"/>
  <c r="AG2530" i="56"/>
  <c r="AD2530" i="56"/>
  <c r="AJ2530" i="56"/>
  <c r="AF2530" i="56"/>
  <c r="AE2530" i="56"/>
  <c r="AL2530" i="56" s="1"/>
  <c r="AC179" i="56"/>
  <c r="AE179" i="56"/>
  <c r="AI179" i="56"/>
  <c r="AF179" i="56"/>
  <c r="AK179" i="56"/>
  <c r="AJ179" i="56"/>
  <c r="AD179" i="56"/>
  <c r="AE495" i="56"/>
  <c r="AI495" i="56"/>
  <c r="AD495" i="56"/>
  <c r="AF495" i="56"/>
  <c r="AH495" i="56"/>
  <c r="AG495" i="56"/>
  <c r="AC2515" i="56"/>
  <c r="AF2515" i="56"/>
  <c r="AI2515" i="56"/>
  <c r="AD2515" i="56"/>
  <c r="AE2515" i="56"/>
  <c r="AJ2515" i="56"/>
  <c r="AG2515" i="56"/>
  <c r="AK2515" i="56"/>
  <c r="AH2515" i="56"/>
  <c r="AD945" i="56"/>
  <c r="AI945" i="56"/>
  <c r="AH945" i="56"/>
  <c r="AG945" i="56"/>
  <c r="AE945" i="56"/>
  <c r="AL945" i="56" s="1"/>
  <c r="AC945" i="56"/>
  <c r="AK945" i="56"/>
  <c r="AJ945" i="56"/>
  <c r="AC614" i="56"/>
  <c r="AI614" i="56"/>
  <c r="AH614" i="56"/>
  <c r="AJ614" i="56"/>
  <c r="AE614" i="56"/>
  <c r="AF614" i="56"/>
  <c r="AD614" i="56"/>
  <c r="AG614" i="56"/>
  <c r="AK614" i="56"/>
  <c r="AI2500" i="56"/>
  <c r="AC2500" i="56"/>
  <c r="AD2500" i="56"/>
  <c r="AF2500" i="56"/>
  <c r="AH2500" i="56"/>
  <c r="AD805" i="56"/>
  <c r="AH805" i="56"/>
  <c r="AI805" i="56"/>
  <c r="AE805" i="56"/>
  <c r="AF805" i="56"/>
  <c r="AC805" i="56"/>
  <c r="AG805" i="56"/>
  <c r="AK805" i="56"/>
  <c r="AJ805" i="56"/>
  <c r="AC2493" i="56"/>
  <c r="AI2493" i="56"/>
  <c r="AD2493" i="56"/>
  <c r="AF2493" i="56"/>
  <c r="AG2493" i="56"/>
  <c r="AE2493" i="56"/>
  <c r="AJ2493" i="56"/>
  <c r="AE2480" i="56"/>
  <c r="AI2480" i="56"/>
  <c r="AF2480" i="56"/>
  <c r="AD2480" i="56"/>
  <c r="AG2480" i="56"/>
  <c r="AJ2480" i="56"/>
  <c r="AK2480" i="56"/>
  <c r="AH2480" i="56"/>
  <c r="AG2466" i="56"/>
  <c r="AI2466" i="56"/>
  <c r="AN2466" i="56" s="1"/>
  <c r="AC2466" i="56"/>
  <c r="AD2466" i="56"/>
  <c r="AF2466" i="56"/>
  <c r="AE2466" i="56"/>
  <c r="AJ2466" i="56"/>
  <c r="AH2466" i="56"/>
  <c r="AC2452" i="56"/>
  <c r="AF2452" i="56"/>
  <c r="AI2452" i="56"/>
  <c r="AJ2452" i="56"/>
  <c r="AG2452" i="56"/>
  <c r="AD2452" i="56"/>
  <c r="AD2438" i="56"/>
  <c r="AI2438" i="56"/>
  <c r="AC2438" i="56"/>
  <c r="AE2438" i="56"/>
  <c r="AH2438" i="56"/>
  <c r="AG2438" i="56"/>
  <c r="AJ2438" i="56"/>
  <c r="AF307" i="56"/>
  <c r="AI307" i="56"/>
  <c r="AE307" i="56"/>
  <c r="AJ307" i="56"/>
  <c r="AG307" i="56"/>
  <c r="AD307" i="56"/>
  <c r="AK307" i="56"/>
  <c r="AI2430" i="56"/>
  <c r="AC2430" i="56"/>
  <c r="AH2430" i="56"/>
  <c r="AE2430" i="56"/>
  <c r="AF2430" i="56"/>
  <c r="AG2430" i="56"/>
  <c r="AC1487" i="56"/>
  <c r="AI1487" i="56"/>
  <c r="AF1487" i="56"/>
  <c r="AK1487" i="56"/>
  <c r="AJ1487" i="56"/>
  <c r="AE1487" i="56"/>
  <c r="AL1487" i="56" s="1"/>
  <c r="AC2419" i="56"/>
  <c r="AE2419" i="56"/>
  <c r="AI2419" i="56"/>
  <c r="AD2419" i="56"/>
  <c r="AF2419" i="56"/>
  <c r="AG2419" i="56"/>
  <c r="AJ2419" i="56"/>
  <c r="AK2419" i="56"/>
  <c r="AE2842" i="56"/>
  <c r="AI2842" i="56"/>
  <c r="AD2842" i="56"/>
  <c r="AG2842" i="56"/>
  <c r="AH2842" i="56"/>
  <c r="AF2842" i="56"/>
  <c r="AJ2842" i="56"/>
  <c r="AD2405" i="56"/>
  <c r="AI2405" i="56"/>
  <c r="AC2405" i="56"/>
  <c r="AE2405" i="56"/>
  <c r="AJ2405" i="56"/>
  <c r="AH2405" i="56"/>
  <c r="AG2405" i="56"/>
  <c r="AF2405" i="56"/>
  <c r="AK2405" i="56"/>
  <c r="AC2393" i="56"/>
  <c r="AF2393" i="56"/>
  <c r="AI2393" i="56"/>
  <c r="AD2393" i="56"/>
  <c r="AG2393" i="56"/>
  <c r="AE2393" i="56"/>
  <c r="AD2379" i="56"/>
  <c r="AI2379" i="56"/>
  <c r="AN2379" i="56" s="1"/>
  <c r="AH2379" i="56"/>
  <c r="AF2379" i="56"/>
  <c r="AK2379" i="56"/>
  <c r="AJ2379" i="56"/>
  <c r="AH2365" i="56"/>
  <c r="AI2365" i="56"/>
  <c r="AN2365" i="56" s="1"/>
  <c r="AF2365" i="56"/>
  <c r="AE2365" i="56"/>
  <c r="AG2365" i="56"/>
  <c r="AC2351" i="56"/>
  <c r="AI2351" i="56"/>
  <c r="AE2351" i="56"/>
  <c r="AD2351" i="56"/>
  <c r="AG2351" i="56"/>
  <c r="AF2351" i="56"/>
  <c r="AK2351" i="56"/>
  <c r="AI1679" i="56"/>
  <c r="AG1679" i="56"/>
  <c r="AE1679" i="56"/>
  <c r="AL1679" i="56" s="1"/>
  <c r="AH1679" i="56"/>
  <c r="AJ1679" i="56"/>
  <c r="AC1679" i="56"/>
  <c r="AC794" i="56"/>
  <c r="AG794" i="56"/>
  <c r="AI794" i="56"/>
  <c r="AD794" i="56"/>
  <c r="AF794" i="56"/>
  <c r="AE794" i="56"/>
  <c r="AL794" i="56" s="1"/>
  <c r="AJ794" i="56"/>
  <c r="AK794" i="56"/>
  <c r="AE2328" i="56"/>
  <c r="AI2328" i="56"/>
  <c r="AN2328" i="56" s="1"/>
  <c r="AC2328" i="56"/>
  <c r="AD2328" i="56"/>
  <c r="AF2328" i="56"/>
  <c r="AH2328" i="56"/>
  <c r="AG2328" i="56"/>
  <c r="AC1239" i="56"/>
  <c r="AI1239" i="56"/>
  <c r="AE1239" i="56"/>
  <c r="AJ1239" i="56"/>
  <c r="AH1239" i="56"/>
  <c r="AF1239" i="56"/>
  <c r="AF2319" i="56"/>
  <c r="AI2319" i="56"/>
  <c r="AG2319" i="56"/>
  <c r="AJ2319" i="56"/>
  <c r="AC2319" i="56"/>
  <c r="AD2319" i="56"/>
  <c r="AE2319" i="56"/>
  <c r="AH2319" i="56"/>
  <c r="AD2836" i="56"/>
  <c r="AI2836" i="56"/>
  <c r="AC2836" i="56"/>
  <c r="AF2836" i="56"/>
  <c r="AJ2836" i="56"/>
  <c r="AK2836" i="56"/>
  <c r="AG2836" i="56"/>
  <c r="AE2836" i="56"/>
  <c r="AI2305" i="56"/>
  <c r="AD2305" i="56"/>
  <c r="AH2305" i="56"/>
  <c r="AC2305" i="56"/>
  <c r="AF2305" i="56"/>
  <c r="AL2305" i="56" s="1"/>
  <c r="AG2305" i="56"/>
  <c r="AE2291" i="56"/>
  <c r="AI2291" i="56"/>
  <c r="AN2291" i="56" s="1"/>
  <c r="AD2291" i="56"/>
  <c r="AF2291" i="56"/>
  <c r="AH2291" i="56"/>
  <c r="AC2291" i="56"/>
  <c r="AG2291" i="56"/>
  <c r="AK2291" i="56"/>
  <c r="AI2277" i="56"/>
  <c r="AF2277" i="56"/>
  <c r="AG2277" i="56"/>
  <c r="AC2277" i="56"/>
  <c r="AJ2277" i="56"/>
  <c r="AD2277" i="56"/>
  <c r="AD2263" i="56"/>
  <c r="AI2263" i="56"/>
  <c r="AG2263" i="56"/>
  <c r="AE2263" i="56"/>
  <c r="AH2263" i="56"/>
  <c r="AC2909" i="56"/>
  <c r="AI2909" i="56"/>
  <c r="AG2909" i="56"/>
  <c r="AH2909" i="56"/>
  <c r="AD2909" i="56"/>
  <c r="AJ2909" i="56"/>
  <c r="AE2909" i="56"/>
  <c r="AL2909" i="56" s="1"/>
  <c r="AI492" i="56"/>
  <c r="AF492" i="56"/>
  <c r="AK492" i="56"/>
  <c r="AG492" i="56"/>
  <c r="AD492" i="56"/>
  <c r="AJ492" i="56"/>
  <c r="AC492" i="56"/>
  <c r="AC2241" i="56"/>
  <c r="AH2241" i="56"/>
  <c r="AI2241" i="56"/>
  <c r="AG2241" i="56"/>
  <c r="AK2241" i="56"/>
  <c r="AJ2241" i="56"/>
  <c r="AD2241" i="56"/>
  <c r="AD548" i="56"/>
  <c r="AI548" i="56"/>
  <c r="AC548" i="56"/>
  <c r="AH548" i="56"/>
  <c r="AJ548" i="56"/>
  <c r="AF548" i="56"/>
  <c r="AL548" i="56" s="1"/>
  <c r="AG548" i="56"/>
  <c r="AI934" i="56"/>
  <c r="AF934" i="56"/>
  <c r="AJ934" i="56"/>
  <c r="AD934" i="56"/>
  <c r="AE934" i="56"/>
  <c r="AC934" i="56"/>
  <c r="AH934" i="56"/>
  <c r="AG2229" i="56"/>
  <c r="AI2229" i="56"/>
  <c r="AK2229" i="56"/>
  <c r="AF2229" i="56"/>
  <c r="AE2229" i="56"/>
  <c r="AD2229" i="56"/>
  <c r="AJ2229" i="56"/>
  <c r="AC2229" i="56"/>
  <c r="AC2215" i="56"/>
  <c r="AI2215" i="56"/>
  <c r="AE2215" i="56"/>
  <c r="AG2215" i="56"/>
  <c r="AD2215" i="56"/>
  <c r="AK2215" i="56"/>
  <c r="AH2215" i="56"/>
  <c r="AF2215" i="56"/>
  <c r="AD931" i="56"/>
  <c r="AI931" i="56"/>
  <c r="AH931" i="56"/>
  <c r="AK931" i="56"/>
  <c r="AF931" i="56"/>
  <c r="AG931" i="56"/>
  <c r="AC931" i="56"/>
  <c r="AJ931" i="56"/>
  <c r="AE931" i="56"/>
  <c r="AF2200" i="56"/>
  <c r="AI2200" i="56"/>
  <c r="AE2200" i="56"/>
  <c r="AL2200" i="56" s="1"/>
  <c r="AD2200" i="56"/>
  <c r="AJ2200" i="56"/>
  <c r="AK2200" i="56"/>
  <c r="AC2200" i="56"/>
  <c r="AC1481" i="56"/>
  <c r="AI1481" i="56"/>
  <c r="AD1481" i="56"/>
  <c r="AE1481" i="56"/>
  <c r="AL1481" i="56" s="1"/>
  <c r="AG1481" i="56"/>
  <c r="AC2189" i="56"/>
  <c r="AI2189" i="56"/>
  <c r="AD2189" i="56"/>
  <c r="AF2189" i="56"/>
  <c r="AL2189" i="56" s="1"/>
  <c r="AJ2189" i="56"/>
  <c r="AK2189" i="56"/>
  <c r="AM2189" i="56" s="1"/>
  <c r="AE2175" i="56"/>
  <c r="AC2175" i="56"/>
  <c r="AI2175" i="56"/>
  <c r="AJ2175" i="56"/>
  <c r="AG2175" i="56"/>
  <c r="AH2175" i="56"/>
  <c r="AK2175" i="56"/>
  <c r="AI2161" i="56"/>
  <c r="AH2161" i="56"/>
  <c r="AF2161" i="56"/>
  <c r="AC2161" i="56"/>
  <c r="AD2161" i="56"/>
  <c r="AG2161" i="56"/>
  <c r="AJ2161" i="56"/>
  <c r="AD2147" i="56"/>
  <c r="AC2147" i="56"/>
  <c r="AI2147" i="56"/>
  <c r="AE2147" i="56"/>
  <c r="AF2147" i="56"/>
  <c r="AK2147" i="56"/>
  <c r="AJ2147" i="56"/>
  <c r="AG2147" i="56"/>
  <c r="AC376" i="56"/>
  <c r="AI376" i="56"/>
  <c r="AD376" i="56"/>
  <c r="AG376" i="56"/>
  <c r="AF376" i="56"/>
  <c r="AL376" i="56" s="1"/>
  <c r="AH376" i="56"/>
  <c r="AK376" i="56"/>
  <c r="AE1216" i="56"/>
  <c r="AL1216" i="56" s="1"/>
  <c r="AI1216" i="56"/>
  <c r="AD1216" i="56"/>
  <c r="AC1216" i="56"/>
  <c r="AJ1216" i="56"/>
  <c r="AK1216" i="56"/>
  <c r="AH1216" i="56"/>
  <c r="AG1216" i="56"/>
  <c r="AH2125" i="56"/>
  <c r="AI2125" i="56"/>
  <c r="AC2125" i="56"/>
  <c r="AE2125" i="56"/>
  <c r="AL2125" i="56" s="1"/>
  <c r="AJ2125" i="56"/>
  <c r="AK2125" i="56"/>
  <c r="AC1201" i="56"/>
  <c r="AI1201" i="56"/>
  <c r="AF1201" i="56"/>
  <c r="AG1201" i="56"/>
  <c r="AE1201" i="56"/>
  <c r="AL1201" i="56" s="1"/>
  <c r="AD1201" i="56"/>
  <c r="AH1201" i="56"/>
  <c r="AJ1201" i="56"/>
  <c r="AC236" i="56"/>
  <c r="AI236" i="56"/>
  <c r="AF236" i="56"/>
  <c r="AJ236" i="56"/>
  <c r="AE236" i="56"/>
  <c r="AC1196" i="56"/>
  <c r="AG1196" i="56"/>
  <c r="AI1196" i="56"/>
  <c r="AK1196" i="56"/>
  <c r="AD1196" i="56"/>
  <c r="AF1196" i="56"/>
  <c r="AH1196" i="56"/>
  <c r="AE1196" i="56"/>
  <c r="AI1182" i="56"/>
  <c r="AH1182" i="56"/>
  <c r="AC1182" i="56"/>
  <c r="AE1182" i="56"/>
  <c r="AL1182" i="56" s="1"/>
  <c r="AK1182" i="56"/>
  <c r="AI2110" i="56"/>
  <c r="AD2110" i="56"/>
  <c r="AE2110" i="56"/>
  <c r="AG2110" i="56"/>
  <c r="AF2110" i="56"/>
  <c r="AK2110" i="56"/>
  <c r="AC2110" i="56"/>
  <c r="AC919" i="56"/>
  <c r="AF919" i="56"/>
  <c r="AI919" i="56"/>
  <c r="AD919" i="56"/>
  <c r="AJ919" i="56"/>
  <c r="AK919" i="56"/>
  <c r="AG919" i="56"/>
  <c r="AE919" i="56"/>
  <c r="AC2091" i="56"/>
  <c r="AE2091" i="56"/>
  <c r="AI2091" i="56"/>
  <c r="AN2091" i="56" s="1"/>
  <c r="AG2091" i="56"/>
  <c r="AD2091" i="56"/>
  <c r="AF2091" i="56"/>
  <c r="AJ2091" i="56"/>
  <c r="AC2077" i="56"/>
  <c r="AI2077" i="56"/>
  <c r="AE2077" i="56"/>
  <c r="AD2077" i="56"/>
  <c r="AG2077" i="56"/>
  <c r="AH2077" i="56"/>
  <c r="AF2077" i="56"/>
  <c r="AE2063" i="56"/>
  <c r="AC2063" i="56"/>
  <c r="AF2063" i="56"/>
  <c r="AI2063" i="56"/>
  <c r="AG2063" i="56"/>
  <c r="AH2063" i="56"/>
  <c r="AC2049" i="56"/>
  <c r="AD2049" i="56"/>
  <c r="AI2049" i="56"/>
  <c r="AF2049" i="56"/>
  <c r="AG2049" i="56"/>
  <c r="AH2049" i="56"/>
  <c r="AK2049" i="56"/>
  <c r="AJ2049" i="56"/>
  <c r="AE2049" i="56"/>
  <c r="AD2035" i="56"/>
  <c r="AC2035" i="56"/>
  <c r="AI2035" i="56"/>
  <c r="AE2035" i="56"/>
  <c r="AL2035" i="56" s="1"/>
  <c r="AG2035" i="56"/>
  <c r="AH2035" i="56"/>
  <c r="AJ2035" i="56"/>
  <c r="AK2035" i="56"/>
  <c r="AI2026" i="56"/>
  <c r="AC2026" i="56"/>
  <c r="AH2026" i="56"/>
  <c r="AD2026" i="56"/>
  <c r="AF2026" i="56"/>
  <c r="AG2026" i="56"/>
  <c r="AK2026" i="56"/>
  <c r="AJ2026" i="56"/>
  <c r="AI1170" i="56"/>
  <c r="AC1170" i="56"/>
  <c r="AG1170" i="56"/>
  <c r="AJ1170" i="56"/>
  <c r="AD1170" i="56"/>
  <c r="AK1170" i="56"/>
  <c r="AH2016" i="56"/>
  <c r="AI2016" i="56"/>
  <c r="AE2016" i="56"/>
  <c r="AG2016" i="56"/>
  <c r="AD2016" i="56"/>
  <c r="AF2016" i="56"/>
  <c r="AJ2016" i="56"/>
  <c r="AC2016" i="56"/>
  <c r="AE300" i="56"/>
  <c r="AI300" i="56"/>
  <c r="AF300" i="56"/>
  <c r="AG300" i="56"/>
  <c r="AC300" i="56"/>
  <c r="AK300" i="56"/>
  <c r="AC1997" i="56"/>
  <c r="AI1997" i="56"/>
  <c r="AD1997" i="56"/>
  <c r="AE1997" i="56"/>
  <c r="AL1997" i="56" s="1"/>
  <c r="AG1997" i="56"/>
  <c r="AH1997" i="56"/>
  <c r="AJ1997" i="56"/>
  <c r="AC787" i="56"/>
  <c r="AF787" i="56"/>
  <c r="AG787" i="56"/>
  <c r="AI787" i="56"/>
  <c r="AK787" i="56"/>
  <c r="AE787" i="56"/>
  <c r="AH787" i="56"/>
  <c r="AD787" i="56"/>
  <c r="AJ787" i="56"/>
  <c r="AI773" i="56"/>
  <c r="AJ773" i="56"/>
  <c r="AD773" i="56"/>
  <c r="AE773" i="56"/>
  <c r="AC773" i="56"/>
  <c r="AF773" i="56"/>
  <c r="AI534" i="56"/>
  <c r="AC534" i="56"/>
  <c r="AE534" i="56"/>
  <c r="AL534" i="56" s="1"/>
  <c r="AG534" i="56"/>
  <c r="AD534" i="56"/>
  <c r="AF534" i="56"/>
  <c r="AK534" i="56"/>
  <c r="AF72" i="56"/>
  <c r="AI72" i="56"/>
  <c r="AJ72" i="56"/>
  <c r="AG72" i="56"/>
  <c r="AH72" i="56"/>
  <c r="AD72" i="56"/>
  <c r="AC72" i="56"/>
  <c r="AD71" i="56"/>
  <c r="AI71" i="56"/>
  <c r="AC71" i="56"/>
  <c r="AF71" i="56"/>
  <c r="AE71" i="56"/>
  <c r="AJ71" i="56"/>
  <c r="AH71" i="56"/>
  <c r="AK71" i="56"/>
  <c r="AC1982" i="56"/>
  <c r="AI1982" i="56"/>
  <c r="AF1982" i="56"/>
  <c r="AD1982" i="56"/>
  <c r="AE1982" i="56"/>
  <c r="AK1982" i="56"/>
  <c r="AD1970" i="56"/>
  <c r="AE1970" i="56"/>
  <c r="AI1970" i="56"/>
  <c r="AC1970" i="56"/>
  <c r="AK1970" i="56"/>
  <c r="AF1970" i="56"/>
  <c r="AG1970" i="56"/>
  <c r="AJ1970" i="56"/>
  <c r="AC1956" i="56"/>
  <c r="AI1956" i="56"/>
  <c r="AD1956" i="56"/>
  <c r="AF1956" i="56"/>
  <c r="AL1956" i="56" s="1"/>
  <c r="AH1956" i="56"/>
  <c r="AG1956" i="56"/>
  <c r="AJ1956" i="56"/>
  <c r="AC1942" i="56"/>
  <c r="AF1942" i="56"/>
  <c r="AI1942" i="56"/>
  <c r="AE1942" i="56"/>
  <c r="AG1942" i="56"/>
  <c r="AD1942" i="56"/>
  <c r="AH1942" i="56"/>
  <c r="AJ1942" i="56"/>
  <c r="AK1942" i="56"/>
  <c r="AI1928" i="56"/>
  <c r="AC1928" i="56"/>
  <c r="AE1928" i="56"/>
  <c r="AF1928" i="56"/>
  <c r="AH1928" i="56"/>
  <c r="AD1914" i="56"/>
  <c r="AC1914" i="56"/>
  <c r="AI1914" i="56"/>
  <c r="AF1914" i="56"/>
  <c r="AG1914" i="56"/>
  <c r="AH1914" i="56"/>
  <c r="AK1914" i="56"/>
  <c r="AE1914" i="56"/>
  <c r="AC1665" i="56"/>
  <c r="AD1665" i="56"/>
  <c r="AH1665" i="56"/>
  <c r="AI1665" i="56"/>
  <c r="AN1665" i="56" s="1"/>
  <c r="AG1665" i="56"/>
  <c r="AE1665" i="56"/>
  <c r="AL1665" i="56" s="1"/>
  <c r="AD421" i="56"/>
  <c r="AI421" i="56"/>
  <c r="AK421" i="56"/>
  <c r="AC421" i="56"/>
  <c r="AE421" i="56"/>
  <c r="AF421" i="56"/>
  <c r="AD1885" i="56"/>
  <c r="AI1885" i="56"/>
  <c r="AG1885" i="56"/>
  <c r="AC1885" i="56"/>
  <c r="AF1885" i="56"/>
  <c r="AJ1885" i="56"/>
  <c r="AH1885" i="56"/>
  <c r="AK1885" i="56"/>
  <c r="AG1877" i="56"/>
  <c r="AI1877" i="56"/>
  <c r="AK1877" i="56"/>
  <c r="AE1877" i="56"/>
  <c r="AF1877" i="56"/>
  <c r="AD1877" i="56"/>
  <c r="AD1863" i="56"/>
  <c r="AI1863" i="56"/>
  <c r="AC1863" i="56"/>
  <c r="AE1863" i="56"/>
  <c r="AL1863" i="56" s="1"/>
  <c r="AJ1863" i="56"/>
  <c r="AC1849" i="56"/>
  <c r="AI1849" i="56"/>
  <c r="AH1849" i="56"/>
  <c r="AF1849" i="56"/>
  <c r="AK1849" i="56"/>
  <c r="AG1849" i="56"/>
  <c r="AC1835" i="56"/>
  <c r="AD1835" i="56"/>
  <c r="AF1835" i="56"/>
  <c r="AI1835" i="56"/>
  <c r="AJ1835" i="56"/>
  <c r="AK1835" i="56"/>
  <c r="AG1835" i="56"/>
  <c r="AI1164" i="56"/>
  <c r="AE1164" i="56"/>
  <c r="AG1164" i="56"/>
  <c r="AF1164" i="56"/>
  <c r="AC1164" i="56"/>
  <c r="AD1164" i="56"/>
  <c r="AH1164" i="56"/>
  <c r="AI1815" i="56"/>
  <c r="AD1815" i="56"/>
  <c r="AF1815" i="56"/>
  <c r="AL1815" i="56" s="1"/>
  <c r="AJ1815" i="56"/>
  <c r="AG1815" i="56"/>
  <c r="AH1815" i="56"/>
  <c r="AD1804" i="56"/>
  <c r="AE1804" i="56"/>
  <c r="AI1804" i="56"/>
  <c r="AN1804" i="56" s="1"/>
  <c r="AC1804" i="56"/>
  <c r="AH1804" i="56"/>
  <c r="AG1804" i="56"/>
  <c r="AF1804" i="56"/>
  <c r="AK1804" i="56"/>
  <c r="AC1791" i="56"/>
  <c r="AI1791" i="56"/>
  <c r="AE1791" i="56"/>
  <c r="AF1791" i="56"/>
  <c r="AD1791" i="56"/>
  <c r="AK1791" i="56"/>
  <c r="AH1791" i="56"/>
  <c r="AG1791" i="56"/>
  <c r="AD1786" i="56"/>
  <c r="AI1786" i="56"/>
  <c r="AC1786" i="56"/>
  <c r="AG1786" i="56"/>
  <c r="AJ1786" i="56"/>
  <c r="AE1786" i="56"/>
  <c r="AL1786" i="56" s="1"/>
  <c r="AC486" i="56"/>
  <c r="AI486" i="56"/>
  <c r="AF486" i="56"/>
  <c r="AH486" i="56"/>
  <c r="AE486" i="56"/>
  <c r="AL486" i="56" s="1"/>
  <c r="AD486" i="56"/>
  <c r="AG486" i="56"/>
  <c r="AK486" i="56"/>
  <c r="AJ486" i="56"/>
  <c r="AD1777" i="56"/>
  <c r="AI1777" i="56"/>
  <c r="AC1777" i="56"/>
  <c r="AF1777" i="56"/>
  <c r="AJ1777" i="56"/>
  <c r="AK1777" i="56"/>
  <c r="AH269" i="56"/>
  <c r="AI269" i="56"/>
  <c r="AE269" i="56"/>
  <c r="AL269" i="56" s="1"/>
  <c r="AC269" i="56"/>
  <c r="AD269" i="56"/>
  <c r="AK269" i="56"/>
  <c r="AG269" i="56"/>
  <c r="AI1017" i="56"/>
  <c r="AC1017" i="56"/>
  <c r="AF1017" i="56"/>
  <c r="AJ1017" i="56"/>
  <c r="AI754" i="56"/>
  <c r="AN754" i="56" s="1"/>
  <c r="AD754" i="56"/>
  <c r="AE754" i="56"/>
  <c r="AC754" i="56"/>
  <c r="AK754" i="56"/>
  <c r="AG754" i="56"/>
  <c r="AD1477" i="56"/>
  <c r="AG1477" i="56"/>
  <c r="AI1477" i="56"/>
  <c r="AK1477" i="56"/>
  <c r="AE1477" i="56"/>
  <c r="AF1477" i="56"/>
  <c r="AH1477" i="56"/>
  <c r="AC1477" i="56"/>
  <c r="AC896" i="56"/>
  <c r="AI896" i="56"/>
  <c r="AG896" i="56"/>
  <c r="AJ896" i="56"/>
  <c r="AD896" i="56"/>
  <c r="AF896" i="56"/>
  <c r="AH896" i="56"/>
  <c r="AE896" i="56"/>
  <c r="AL896" i="56" s="1"/>
  <c r="AC1469" i="56"/>
  <c r="AI1469" i="56"/>
  <c r="AE1469" i="56"/>
  <c r="AJ1469" i="56"/>
  <c r="AH1469" i="56"/>
  <c r="AF1469" i="56"/>
  <c r="AD1469" i="56"/>
  <c r="AC1456" i="56"/>
  <c r="AF1456" i="56"/>
  <c r="AI1456" i="56"/>
  <c r="AD1456" i="56"/>
  <c r="AJ1456" i="56"/>
  <c r="AE1456" i="56"/>
  <c r="AK1456" i="56"/>
  <c r="AG1456" i="56"/>
  <c r="AD56" i="56"/>
  <c r="AI56" i="56"/>
  <c r="AC56" i="56"/>
  <c r="AF56" i="56"/>
  <c r="AG56" i="56"/>
  <c r="AK56" i="56"/>
  <c r="AE56" i="56"/>
  <c r="AH56" i="56"/>
  <c r="AC53" i="56"/>
  <c r="AI53" i="56"/>
  <c r="AD53" i="56"/>
  <c r="AE53" i="56"/>
  <c r="AJ53" i="56"/>
  <c r="AH53" i="56"/>
  <c r="AC1542" i="56"/>
  <c r="AE1542" i="56"/>
  <c r="AI1542" i="56"/>
  <c r="AH1542" i="56"/>
  <c r="AD1542" i="56"/>
  <c r="AF1542" i="56"/>
  <c r="AG1542" i="56"/>
  <c r="AK1542" i="56"/>
  <c r="AJ1542" i="56"/>
  <c r="AC360" i="56"/>
  <c r="AI360" i="56"/>
  <c r="AE360" i="56"/>
  <c r="AF360" i="56"/>
  <c r="AG360" i="56"/>
  <c r="AK360" i="56"/>
  <c r="AH360" i="56"/>
  <c r="AC1442" i="56"/>
  <c r="AD1442" i="56"/>
  <c r="AI1442" i="56"/>
  <c r="AE1442" i="56"/>
  <c r="AH1442" i="56"/>
  <c r="AF1442" i="56"/>
  <c r="AG1442" i="56"/>
  <c r="AE889" i="56"/>
  <c r="AI889" i="56"/>
  <c r="AC889" i="56"/>
  <c r="AF889" i="56"/>
  <c r="AD889" i="56"/>
  <c r="AD887" i="56"/>
  <c r="AI887" i="56"/>
  <c r="AG887" i="56"/>
  <c r="AF887" i="56"/>
  <c r="AE887" i="56"/>
  <c r="AK887" i="56"/>
  <c r="AJ887" i="56"/>
  <c r="AC1655" i="56"/>
  <c r="AF1655" i="56"/>
  <c r="AH1655" i="56"/>
  <c r="AI1655" i="56"/>
  <c r="AJ1655" i="56"/>
  <c r="AD1655" i="56"/>
  <c r="AG1655" i="56"/>
  <c r="AK1655" i="56"/>
  <c r="AE1655" i="56"/>
  <c r="AL1655" i="56" s="1"/>
  <c r="AI2901" i="56"/>
  <c r="AN2901" i="56" s="1"/>
  <c r="AD2901" i="56"/>
  <c r="AE2901" i="56"/>
  <c r="AG2901" i="56"/>
  <c r="AK2901" i="56"/>
  <c r="AF2901" i="56"/>
  <c r="AC2901" i="56"/>
  <c r="AJ2901" i="56"/>
  <c r="AC1536" i="56"/>
  <c r="AI1536" i="56"/>
  <c r="AD1536" i="56"/>
  <c r="AE1536" i="56"/>
  <c r="AL1536" i="56" s="1"/>
  <c r="AG1536" i="56"/>
  <c r="AC1640" i="56"/>
  <c r="AG1640" i="56"/>
  <c r="AI1640" i="56"/>
  <c r="AD1640" i="56"/>
  <c r="AK1640" i="56"/>
  <c r="AF1640" i="56"/>
  <c r="AE1640" i="56"/>
  <c r="AD516" i="56"/>
  <c r="AI516" i="56"/>
  <c r="AC516" i="56"/>
  <c r="AF516" i="56"/>
  <c r="AE516" i="56"/>
  <c r="AG516" i="56"/>
  <c r="AK516" i="56"/>
  <c r="AJ516" i="56"/>
  <c r="AC1001" i="56"/>
  <c r="AI1001" i="56"/>
  <c r="AG1001" i="56"/>
  <c r="AD1001" i="56"/>
  <c r="AH1001" i="56"/>
  <c r="AJ1001" i="56"/>
  <c r="AD420" i="56"/>
  <c r="AF420" i="56"/>
  <c r="AE420" i="56"/>
  <c r="AL420" i="56" s="1"/>
  <c r="AI420" i="56"/>
  <c r="AJ420" i="56"/>
  <c r="AC420" i="56"/>
  <c r="AH420" i="56"/>
  <c r="AK420" i="56"/>
  <c r="AC44" i="56"/>
  <c r="AI44" i="56"/>
  <c r="AG44" i="56"/>
  <c r="AD44" i="56"/>
  <c r="AH44" i="56"/>
  <c r="AJ44" i="56"/>
  <c r="AF1402" i="56"/>
  <c r="AI1402" i="56"/>
  <c r="AD1402" i="56"/>
  <c r="AG1402" i="56"/>
  <c r="AJ1402" i="56"/>
  <c r="AC1402" i="56"/>
  <c r="AH1402" i="56"/>
  <c r="AE1402" i="56"/>
  <c r="AL1402" i="56" s="1"/>
  <c r="AK1402" i="56"/>
  <c r="AC293" i="56"/>
  <c r="AE293" i="56"/>
  <c r="AI293" i="56"/>
  <c r="AN293" i="56" s="1"/>
  <c r="AD293" i="56"/>
  <c r="AH293" i="56"/>
  <c r="AF293" i="56"/>
  <c r="AJ293" i="56"/>
  <c r="AK293" i="56"/>
  <c r="AI997" i="56"/>
  <c r="AD997" i="56"/>
  <c r="AC997" i="56"/>
  <c r="AF997" i="56"/>
  <c r="AE997" i="56"/>
  <c r="AG997" i="56"/>
  <c r="AH997" i="56"/>
  <c r="AC461" i="56"/>
  <c r="AI461" i="56"/>
  <c r="AG461" i="56"/>
  <c r="AE461" i="56"/>
  <c r="AF461" i="56"/>
  <c r="AK461" i="56"/>
  <c r="AC1387" i="56"/>
  <c r="AD1387" i="56"/>
  <c r="AI1387" i="56"/>
  <c r="AE1387" i="56"/>
  <c r="AJ1387" i="56"/>
  <c r="AF1387" i="56"/>
  <c r="AH1387" i="56"/>
  <c r="AK1387" i="56"/>
  <c r="AD1629" i="56"/>
  <c r="AI1629" i="56"/>
  <c r="AH1629" i="56"/>
  <c r="AE1629" i="56"/>
  <c r="AF1629" i="56"/>
  <c r="AC1629" i="56"/>
  <c r="AG1629" i="56"/>
  <c r="AK1629" i="56"/>
  <c r="AJ1629" i="56"/>
  <c r="AC459" i="56"/>
  <c r="AE459" i="56"/>
  <c r="AH459" i="56"/>
  <c r="AI459" i="56"/>
  <c r="AN459" i="56" s="1"/>
  <c r="AD459" i="56"/>
  <c r="AF459" i="56"/>
  <c r="AG459" i="56"/>
  <c r="AC883" i="56"/>
  <c r="AI883" i="56"/>
  <c r="AE883" i="56"/>
  <c r="AG883" i="56"/>
  <c r="AH883" i="56"/>
  <c r="AF883" i="56"/>
  <c r="AF692" i="56"/>
  <c r="AI692" i="56"/>
  <c r="AN692" i="56" s="1"/>
  <c r="AC692" i="56"/>
  <c r="AD692" i="56"/>
  <c r="AG692" i="56"/>
  <c r="AE692" i="56"/>
  <c r="AH692" i="56"/>
  <c r="AC1108" i="56"/>
  <c r="AG1108" i="56"/>
  <c r="AI1108" i="56"/>
  <c r="AK1108" i="56"/>
  <c r="AJ1108" i="56"/>
  <c r="AE1108" i="56"/>
  <c r="AF1108" i="56"/>
  <c r="AC2818" i="56"/>
  <c r="AI2818" i="56"/>
  <c r="AK2818" i="56"/>
  <c r="AD2818" i="56"/>
  <c r="AE2818" i="56"/>
  <c r="AF2818" i="56"/>
  <c r="AG2818" i="56"/>
  <c r="AC1093" i="56"/>
  <c r="AI1093" i="56"/>
  <c r="AH1093" i="56"/>
  <c r="AG1093" i="56"/>
  <c r="AF1093" i="56"/>
  <c r="AP784" i="56"/>
  <c r="AK2567" i="56"/>
  <c r="AK1495" i="56"/>
  <c r="AK2277" i="56"/>
  <c r="AK548" i="56"/>
  <c r="AK53" i="56"/>
  <c r="AK1536" i="56"/>
  <c r="AK44" i="56"/>
  <c r="AJ2500" i="56"/>
  <c r="AJ1164" i="56"/>
  <c r="AJ1477" i="56"/>
  <c r="AJ461" i="56"/>
  <c r="AN969" i="56"/>
  <c r="AN2572" i="56"/>
  <c r="AN2003" i="56"/>
  <c r="AO398" i="56"/>
  <c r="AR330" i="56"/>
  <c r="AU330" i="56" s="1"/>
  <c r="AM2724" i="56"/>
  <c r="AP2724" i="56"/>
  <c r="AO814" i="56"/>
  <c r="AM135" i="56"/>
  <c r="AR135" i="56"/>
  <c r="AU135" i="56" s="1"/>
  <c r="AM2342" i="56"/>
  <c r="AR2342" i="56"/>
  <c r="AU2342" i="56" s="1"/>
  <c r="AH1481" i="56"/>
  <c r="AH534" i="56"/>
  <c r="AM1150" i="56"/>
  <c r="AM364" i="56"/>
  <c r="AH887" i="56"/>
  <c r="AM1511" i="56"/>
  <c r="AO1511" i="56"/>
  <c r="AO2774" i="56"/>
  <c r="AP2774" i="56"/>
  <c r="AM706" i="56"/>
  <c r="AP706" i="56"/>
  <c r="AQ706" i="56" s="1"/>
  <c r="AG2500" i="56"/>
  <c r="AM2491" i="56"/>
  <c r="AO1675" i="56"/>
  <c r="AQ1675" i="56" s="1"/>
  <c r="AM1675" i="56"/>
  <c r="AR1675" i="56"/>
  <c r="AU1675" i="56" s="1"/>
  <c r="AR2172" i="56"/>
  <c r="AU2172" i="56" s="1"/>
  <c r="AG2125" i="56"/>
  <c r="AM2124" i="56"/>
  <c r="AM770" i="56"/>
  <c r="AM228" i="56"/>
  <c r="AR228" i="56"/>
  <c r="AU228" i="56" s="1"/>
  <c r="AG420" i="56"/>
  <c r="AM2892" i="56"/>
  <c r="AR1702" i="56"/>
  <c r="AU1702" i="56" s="1"/>
  <c r="AF324" i="56"/>
  <c r="AF1735" i="56"/>
  <c r="AE2452" i="56"/>
  <c r="AL2452" i="56" s="1"/>
  <c r="AE2241" i="56"/>
  <c r="AL2241" i="56" s="1"/>
  <c r="AE1885" i="56"/>
  <c r="AO2684" i="56"/>
  <c r="AP2684" i="56"/>
  <c r="AD497" i="56"/>
  <c r="AD2125" i="56"/>
  <c r="AP1105" i="56"/>
  <c r="AQ1105" i="56" s="1"/>
  <c r="AO287" i="56"/>
  <c r="AQ287" i="56" s="1"/>
  <c r="AO5" i="56"/>
  <c r="AJ2782" i="56"/>
  <c r="AF2782" i="56"/>
  <c r="AD2782" i="56"/>
  <c r="AC2782" i="56"/>
  <c r="AI2782" i="56"/>
  <c r="AG2782" i="56"/>
  <c r="AK2782" i="56"/>
  <c r="AH2768" i="56"/>
  <c r="AJ2768" i="56"/>
  <c r="AC2768" i="56"/>
  <c r="AE2768" i="56"/>
  <c r="AG2768" i="56"/>
  <c r="AF2768" i="56"/>
  <c r="AK2768" i="56"/>
  <c r="AC1505" i="56"/>
  <c r="AJ1505" i="56"/>
  <c r="AG1505" i="56"/>
  <c r="AH1505" i="56"/>
  <c r="AE1505" i="56"/>
  <c r="AF1505" i="56"/>
  <c r="AI1505" i="56"/>
  <c r="AC2763" i="56"/>
  <c r="AJ2763" i="56"/>
  <c r="AE2763" i="56"/>
  <c r="AG2763" i="56"/>
  <c r="AK2763" i="56"/>
  <c r="AF2763" i="56"/>
  <c r="AH2763" i="56"/>
  <c r="AC956" i="56"/>
  <c r="AE956" i="56"/>
  <c r="AG956" i="56"/>
  <c r="AJ956" i="56"/>
  <c r="AF956" i="56"/>
  <c r="AK956" i="56"/>
  <c r="AJ2869" i="56"/>
  <c r="AC2869" i="56"/>
  <c r="AI2869" i="56"/>
  <c r="AG2869" i="56"/>
  <c r="AF2869" i="56"/>
  <c r="AD2869" i="56"/>
  <c r="AH2869" i="56"/>
  <c r="AJ2914" i="56"/>
  <c r="AC2914" i="56"/>
  <c r="AE2914" i="56"/>
  <c r="AL2914" i="56" s="1"/>
  <c r="AH2914" i="56"/>
  <c r="AK2914" i="56"/>
  <c r="AG2914" i="56"/>
  <c r="AF591" i="56"/>
  <c r="AJ591" i="56"/>
  <c r="AC591" i="56"/>
  <c r="AE591" i="56"/>
  <c r="AG591" i="56"/>
  <c r="AK591" i="56"/>
  <c r="AD591" i="56"/>
  <c r="AH591" i="56"/>
  <c r="AI591" i="56"/>
  <c r="AJ585" i="56"/>
  <c r="AN585" i="56" s="1"/>
  <c r="AC585" i="56"/>
  <c r="AD585" i="56"/>
  <c r="AE585" i="56"/>
  <c r="AF585" i="56"/>
  <c r="AG585" i="56"/>
  <c r="AJ2731" i="56"/>
  <c r="AI2731" i="56"/>
  <c r="AF2731" i="56"/>
  <c r="AK2731" i="56"/>
  <c r="AG2731" i="56"/>
  <c r="AE2731" i="56"/>
  <c r="AD2731" i="56"/>
  <c r="AE1036" i="56"/>
  <c r="AJ1036" i="56"/>
  <c r="AG1036" i="56"/>
  <c r="AH1036" i="56"/>
  <c r="AF1036" i="56"/>
  <c r="AD1036" i="56"/>
  <c r="AI1036" i="56"/>
  <c r="AN1036" i="56" s="1"/>
  <c r="AJ1331" i="56"/>
  <c r="AG1331" i="56"/>
  <c r="AD1331" i="56"/>
  <c r="AE1331" i="56"/>
  <c r="AI1331" i="56"/>
  <c r="AK1331" i="56"/>
  <c r="AJ2726" i="56"/>
  <c r="AD2726" i="56"/>
  <c r="AE2726" i="56"/>
  <c r="AF2726" i="56"/>
  <c r="AH2726" i="56"/>
  <c r="AC2726" i="56"/>
  <c r="AG2726" i="56"/>
  <c r="AK2726" i="56"/>
  <c r="AN2726" i="56" s="1"/>
  <c r="AC2712" i="56"/>
  <c r="AD2712" i="56"/>
  <c r="AJ2712" i="56"/>
  <c r="AE2712" i="56"/>
  <c r="AF2712" i="56"/>
  <c r="AH2712" i="56"/>
  <c r="AI2712" i="56"/>
  <c r="AK2712" i="56"/>
  <c r="AG2712" i="56"/>
  <c r="AJ1500" i="56"/>
  <c r="AF1500" i="56"/>
  <c r="AC1500" i="56"/>
  <c r="AG1500" i="56"/>
  <c r="AI1500" i="56"/>
  <c r="AE1500" i="56"/>
  <c r="AH442" i="56"/>
  <c r="AJ442" i="56"/>
  <c r="AC442" i="56"/>
  <c r="AD442" i="56"/>
  <c r="AE442" i="56"/>
  <c r="AK442" i="56"/>
  <c r="AG442" i="56"/>
  <c r="AJ2686" i="56"/>
  <c r="AD2686" i="56"/>
  <c r="AE2686" i="56"/>
  <c r="AC2686" i="56"/>
  <c r="AF2686" i="56"/>
  <c r="AG2686" i="56"/>
  <c r="AI2686" i="56"/>
  <c r="AC2672" i="56"/>
  <c r="AJ2672" i="56"/>
  <c r="AN2672" i="56" s="1"/>
  <c r="AF2672" i="56"/>
  <c r="AH2672" i="56"/>
  <c r="AD2672" i="56"/>
  <c r="AE2672" i="56"/>
  <c r="AG2672" i="56"/>
  <c r="AG2658" i="56"/>
  <c r="AJ2658" i="56"/>
  <c r="AI2658" i="56"/>
  <c r="AN2658" i="56" s="1"/>
  <c r="AC2658" i="56"/>
  <c r="AF2658" i="56"/>
  <c r="AH2658" i="56"/>
  <c r="AD2658" i="56"/>
  <c r="AJ2644" i="56"/>
  <c r="AD2644" i="56"/>
  <c r="AE2644" i="56"/>
  <c r="AG2644" i="56"/>
  <c r="AC2644" i="56"/>
  <c r="AF2644" i="56"/>
  <c r="AJ1253" i="56"/>
  <c r="AF1253" i="56"/>
  <c r="AG1253" i="56"/>
  <c r="AH1253" i="56"/>
  <c r="AK1253" i="56"/>
  <c r="AC1253" i="56"/>
  <c r="AE1253" i="56"/>
  <c r="AL1253" i="56" s="1"/>
  <c r="AC323" i="56"/>
  <c r="AF323" i="56"/>
  <c r="AJ323" i="56"/>
  <c r="AD323" i="56"/>
  <c r="AH323" i="56"/>
  <c r="AR323" i="56" s="1"/>
  <c r="AU323" i="56" s="1"/>
  <c r="AE323" i="56"/>
  <c r="AJ1313" i="56"/>
  <c r="AD1313" i="56"/>
  <c r="AH1313" i="56"/>
  <c r="AC1313" i="56"/>
  <c r="AF1313" i="56"/>
  <c r="AL1313" i="56" s="1"/>
  <c r="AK1313" i="56"/>
  <c r="AD138" i="56"/>
  <c r="AJ138" i="56"/>
  <c r="AE138" i="56"/>
  <c r="AL138" i="56" s="1"/>
  <c r="AC138" i="56"/>
  <c r="AI138" i="56"/>
  <c r="AH138" i="56"/>
  <c r="AK138" i="56"/>
  <c r="AG138" i="56"/>
  <c r="AE2620" i="56"/>
  <c r="AJ2620" i="56"/>
  <c r="AD2620" i="56"/>
  <c r="AI2620" i="56"/>
  <c r="AN2620" i="56" s="1"/>
  <c r="AH2620" i="56"/>
  <c r="AG2620" i="56"/>
  <c r="AF2620" i="56"/>
  <c r="AC2620" i="56"/>
  <c r="AJ1303" i="56"/>
  <c r="AC1303" i="56"/>
  <c r="AE1303" i="56"/>
  <c r="AD1303" i="56"/>
  <c r="AH1303" i="56"/>
  <c r="AK1303" i="56"/>
  <c r="AD2608" i="56"/>
  <c r="AC2608" i="56"/>
  <c r="AJ2608" i="56"/>
  <c r="AE2608" i="56"/>
  <c r="AG2608" i="56"/>
  <c r="AF2608" i="56"/>
  <c r="AI2608" i="56"/>
  <c r="AK2608" i="56"/>
  <c r="AC2594" i="56"/>
  <c r="AE2594" i="56"/>
  <c r="AL2594" i="56" s="1"/>
  <c r="AJ2594" i="56"/>
  <c r="AD2594" i="56"/>
  <c r="AI2594" i="56"/>
  <c r="AG2594" i="56"/>
  <c r="AJ2580" i="56"/>
  <c r="AD2580" i="56"/>
  <c r="AE2580" i="56"/>
  <c r="AG2580" i="56"/>
  <c r="AF2580" i="56"/>
  <c r="AK2580" i="56"/>
  <c r="AC2566" i="56"/>
  <c r="AH2566" i="56"/>
  <c r="AJ2566" i="56"/>
  <c r="AE2566" i="56"/>
  <c r="AL2566" i="56" s="1"/>
  <c r="AD2566" i="56"/>
  <c r="AG2566" i="56"/>
  <c r="AJ1692" i="56"/>
  <c r="AH1692" i="56"/>
  <c r="AE1692" i="56"/>
  <c r="AD1692" i="56"/>
  <c r="AC1692" i="56"/>
  <c r="AJ1299" i="56"/>
  <c r="AD1299" i="56"/>
  <c r="AC1299" i="56"/>
  <c r="AE1299" i="56"/>
  <c r="AI1299" i="56"/>
  <c r="AF1299" i="56"/>
  <c r="AK1299" i="56"/>
  <c r="AH1299" i="56"/>
  <c r="AG1299" i="56"/>
  <c r="AG822" i="56"/>
  <c r="AJ822" i="56"/>
  <c r="AH822" i="56"/>
  <c r="AD822" i="56"/>
  <c r="AF822" i="56"/>
  <c r="AK822" i="56"/>
  <c r="AI822" i="56"/>
  <c r="AN822" i="56" s="1"/>
  <c r="AC822" i="56"/>
  <c r="AE822" i="56"/>
  <c r="AJ872" i="56"/>
  <c r="AC872" i="56"/>
  <c r="AF872" i="56"/>
  <c r="AD872" i="56"/>
  <c r="AE872" i="56"/>
  <c r="AG872" i="56"/>
  <c r="AC2863" i="56"/>
  <c r="AD2863" i="56"/>
  <c r="AJ2863" i="56"/>
  <c r="AE2863" i="56"/>
  <c r="AH2863" i="56"/>
  <c r="AG2863" i="56"/>
  <c r="AK2863" i="56"/>
  <c r="AN2863" i="56" s="1"/>
  <c r="AF2863" i="56"/>
  <c r="AE1739" i="56"/>
  <c r="AF1739" i="56"/>
  <c r="AJ1739" i="56"/>
  <c r="AD1739" i="56"/>
  <c r="AC1739" i="56"/>
  <c r="AH1739" i="56"/>
  <c r="AG1739" i="56"/>
  <c r="AJ1737" i="56"/>
  <c r="AH1737" i="56"/>
  <c r="AC1737" i="56"/>
  <c r="AE1737" i="56"/>
  <c r="AG1737" i="56"/>
  <c r="AI1737" i="56"/>
  <c r="AN1737" i="56" s="1"/>
  <c r="AC321" i="56"/>
  <c r="AJ321" i="56"/>
  <c r="AF321" i="56"/>
  <c r="AI321" i="56"/>
  <c r="AK321" i="56"/>
  <c r="AH321" i="56"/>
  <c r="AE321" i="56"/>
  <c r="AD577" i="56"/>
  <c r="AE577" i="56"/>
  <c r="AJ577" i="56"/>
  <c r="AH577" i="56"/>
  <c r="AC577" i="56"/>
  <c r="AF577" i="56"/>
  <c r="AI577" i="56"/>
  <c r="AK577" i="56"/>
  <c r="AD574" i="56"/>
  <c r="AJ574" i="56"/>
  <c r="AF574" i="56"/>
  <c r="AI574" i="56"/>
  <c r="AE574" i="56"/>
  <c r="AG574" i="56"/>
  <c r="AD187" i="56"/>
  <c r="AJ187" i="56"/>
  <c r="AE187" i="56"/>
  <c r="AC187" i="56"/>
  <c r="AF187" i="56"/>
  <c r="AG187" i="56"/>
  <c r="AK187" i="56"/>
  <c r="AC2852" i="56"/>
  <c r="AJ2852" i="56"/>
  <c r="AE2852" i="56"/>
  <c r="AL2852" i="56" s="1"/>
  <c r="AD2852" i="56"/>
  <c r="AI2852" i="56"/>
  <c r="AF2852" i="56"/>
  <c r="AK2852" i="56"/>
  <c r="AC703" i="56"/>
  <c r="AJ703" i="56"/>
  <c r="AF703" i="56"/>
  <c r="AE703" i="56"/>
  <c r="AL703" i="56" s="1"/>
  <c r="AG703" i="56"/>
  <c r="AD703" i="56"/>
  <c r="AI703" i="56"/>
  <c r="AH703" i="56"/>
  <c r="AE115" i="56"/>
  <c r="AH115" i="56"/>
  <c r="AJ115" i="56"/>
  <c r="AD115" i="56"/>
  <c r="AC115" i="56"/>
  <c r="AG115" i="56"/>
  <c r="AJ2554" i="56"/>
  <c r="AD2554" i="56"/>
  <c r="AF2554" i="56"/>
  <c r="AL2554" i="56" s="1"/>
  <c r="AG2554" i="56"/>
  <c r="AH2554" i="56"/>
  <c r="AI2554" i="56"/>
  <c r="AK2554" i="56"/>
  <c r="AC962" i="56"/>
  <c r="AD962" i="56"/>
  <c r="AF962" i="56"/>
  <c r="AJ962" i="56"/>
  <c r="AH962" i="56"/>
  <c r="AI962" i="56"/>
  <c r="AK962" i="56"/>
  <c r="AD1275" i="56"/>
  <c r="AG1275" i="56"/>
  <c r="AJ1275" i="56"/>
  <c r="AI1275" i="56"/>
  <c r="AK1275" i="56"/>
  <c r="AC1275" i="56"/>
  <c r="AH1275" i="56"/>
  <c r="AJ2541" i="56"/>
  <c r="AH2541" i="56"/>
  <c r="AC2541" i="56"/>
  <c r="AD2541" i="56"/>
  <c r="AE2541" i="56"/>
  <c r="AF2541" i="56"/>
  <c r="AG2541" i="56"/>
  <c r="AI2541" i="56"/>
  <c r="AJ109" i="56"/>
  <c r="AE109" i="56"/>
  <c r="AD109" i="56"/>
  <c r="AG109" i="56"/>
  <c r="AF109" i="56"/>
  <c r="AF2529" i="56"/>
  <c r="AJ2529" i="56"/>
  <c r="AD2529" i="56"/>
  <c r="AG2529" i="56"/>
  <c r="AC2529" i="56"/>
  <c r="AI2529" i="56"/>
  <c r="AE2529" i="56"/>
  <c r="AC2524" i="56"/>
  <c r="AJ2524" i="56"/>
  <c r="AD2524" i="56"/>
  <c r="AI2524" i="56"/>
  <c r="AF2524" i="56"/>
  <c r="AE2524" i="56"/>
  <c r="AL2524" i="56" s="1"/>
  <c r="AK2524" i="56"/>
  <c r="AR2524" i="56" s="1"/>
  <c r="AU2524" i="56" s="1"/>
  <c r="AD494" i="56"/>
  <c r="AJ494" i="56"/>
  <c r="AE494" i="56"/>
  <c r="AL494" i="56" s="1"/>
  <c r="AI494" i="56"/>
  <c r="AC494" i="56"/>
  <c r="AK494" i="56"/>
  <c r="AH494" i="56"/>
  <c r="AE2514" i="56"/>
  <c r="AJ2514" i="56"/>
  <c r="AF2514" i="56"/>
  <c r="AH2514" i="56"/>
  <c r="AC2514" i="56"/>
  <c r="AK2514" i="56"/>
  <c r="AD2514" i="56"/>
  <c r="AF314" i="56"/>
  <c r="AJ314" i="56"/>
  <c r="AC314" i="56"/>
  <c r="AG314" i="56"/>
  <c r="AI314" i="56"/>
  <c r="AD314" i="56"/>
  <c r="AE314" i="56"/>
  <c r="AD468" i="56"/>
  <c r="AC468" i="56"/>
  <c r="AJ468" i="56"/>
  <c r="AG468" i="56"/>
  <c r="AE468" i="56"/>
  <c r="AL468" i="56" s="1"/>
  <c r="AH468" i="56"/>
  <c r="AK468" i="56"/>
  <c r="AC2499" i="56"/>
  <c r="AJ2499" i="56"/>
  <c r="AI2499" i="56"/>
  <c r="AN2499" i="56" s="1"/>
  <c r="AH2499" i="56"/>
  <c r="AF2499" i="56"/>
  <c r="AD2499" i="56"/>
  <c r="AK2499" i="56"/>
  <c r="AC804" i="56"/>
  <c r="AJ804" i="56"/>
  <c r="AF804" i="56"/>
  <c r="AG804" i="56"/>
  <c r="AD804" i="56"/>
  <c r="AK804" i="56"/>
  <c r="AH804" i="56"/>
  <c r="AE804" i="56"/>
  <c r="AL804" i="56" s="1"/>
  <c r="AI804" i="56"/>
  <c r="AH2492" i="56"/>
  <c r="AJ2492" i="56"/>
  <c r="AC2492" i="56"/>
  <c r="AE2492" i="56"/>
  <c r="AL2492" i="56" s="1"/>
  <c r="AG2492" i="56"/>
  <c r="AD2492" i="56"/>
  <c r="AI2492" i="56"/>
  <c r="AK2492" i="56"/>
  <c r="AJ2479" i="56"/>
  <c r="AC2479" i="56"/>
  <c r="AI2479" i="56"/>
  <c r="AF2479" i="56"/>
  <c r="AH2479" i="56"/>
  <c r="AK2479" i="56"/>
  <c r="AJ2465" i="56"/>
  <c r="AD2465" i="56"/>
  <c r="AF2465" i="56"/>
  <c r="AC2465" i="56"/>
  <c r="AI2465" i="56"/>
  <c r="AG2465" i="56"/>
  <c r="AH2465" i="56"/>
  <c r="AE2465" i="56"/>
  <c r="AK2465" i="56"/>
  <c r="AC2451" i="56"/>
  <c r="AG2451" i="56"/>
  <c r="AJ2451" i="56"/>
  <c r="AN2451" i="56" s="1"/>
  <c r="AD2451" i="56"/>
  <c r="AE2451" i="56"/>
  <c r="AF2451" i="56"/>
  <c r="AK2451" i="56"/>
  <c r="AJ2437" i="56"/>
  <c r="AE2437" i="56"/>
  <c r="AC2437" i="56"/>
  <c r="AI2437" i="56"/>
  <c r="AH2437" i="56"/>
  <c r="AF2437" i="56"/>
  <c r="AG2437" i="56"/>
  <c r="AK2437" i="56"/>
  <c r="AD636" i="56"/>
  <c r="AJ636" i="56"/>
  <c r="AH636" i="56"/>
  <c r="AG636" i="56"/>
  <c r="AC636" i="56"/>
  <c r="AF2429" i="56"/>
  <c r="AJ2429" i="56"/>
  <c r="AC2429" i="56"/>
  <c r="AE2429" i="56"/>
  <c r="AI2429" i="56"/>
  <c r="AK2429" i="56"/>
  <c r="AD2429" i="56"/>
  <c r="AG2429" i="56"/>
  <c r="AJ1486" i="56"/>
  <c r="AF1486" i="56"/>
  <c r="AD1486" i="56"/>
  <c r="AC1486" i="56"/>
  <c r="AG1486" i="56"/>
  <c r="AJ2418" i="56"/>
  <c r="AG2418" i="56"/>
  <c r="AH2418" i="56"/>
  <c r="AI2418" i="56"/>
  <c r="AE2418" i="56"/>
  <c r="AC2418" i="56"/>
  <c r="AD2418" i="56"/>
  <c r="AF2418" i="56"/>
  <c r="AK2418" i="56"/>
  <c r="AE2410" i="56"/>
  <c r="AJ2410" i="56"/>
  <c r="AC2410" i="56"/>
  <c r="AD2410" i="56"/>
  <c r="AF2410" i="56"/>
  <c r="AK2410" i="56"/>
  <c r="AG2410" i="56"/>
  <c r="AC2404" i="56"/>
  <c r="AD2404" i="56"/>
  <c r="AJ2404" i="56"/>
  <c r="AI2404" i="56"/>
  <c r="AF2404" i="56"/>
  <c r="AE2404" i="56"/>
  <c r="AH2404" i="56"/>
  <c r="AK2404" i="56"/>
  <c r="AD2392" i="56"/>
  <c r="AC2392" i="56"/>
  <c r="AJ2392" i="56"/>
  <c r="AF2392" i="56"/>
  <c r="AH2392" i="56"/>
  <c r="AE2392" i="56"/>
  <c r="AL2392" i="56" s="1"/>
  <c r="AG2392" i="56"/>
  <c r="AI2392" i="56"/>
  <c r="AC2378" i="56"/>
  <c r="AJ2378" i="56"/>
  <c r="AD2378" i="56"/>
  <c r="AG2378" i="56"/>
  <c r="AI2378" i="56"/>
  <c r="AH2378" i="56"/>
  <c r="AJ2364" i="56"/>
  <c r="AC2364" i="56"/>
  <c r="AH2364" i="56"/>
  <c r="AI2364" i="56"/>
  <c r="AD2364" i="56"/>
  <c r="AG2364" i="56"/>
  <c r="AK2364" i="56"/>
  <c r="AH2350" i="56"/>
  <c r="AJ2350" i="56"/>
  <c r="AD2350" i="56"/>
  <c r="AC2350" i="56"/>
  <c r="AG2350" i="56"/>
  <c r="AK2350" i="56"/>
  <c r="AE2350" i="56"/>
  <c r="AL2350" i="56" s="1"/>
  <c r="AI2350" i="56"/>
  <c r="AN2350" i="56" s="1"/>
  <c r="AJ1678" i="56"/>
  <c r="AD1678" i="56"/>
  <c r="AF1678" i="56"/>
  <c r="AL1678" i="56" s="1"/>
  <c r="AC1678" i="56"/>
  <c r="AH1678" i="56"/>
  <c r="AD611" i="56"/>
  <c r="AJ611" i="56"/>
  <c r="AN611" i="56" s="1"/>
  <c r="AC611" i="56"/>
  <c r="AE611" i="56"/>
  <c r="AG611" i="56"/>
  <c r="AK611" i="56"/>
  <c r="AH611" i="56"/>
  <c r="AG2327" i="56"/>
  <c r="AJ2327" i="56"/>
  <c r="AD2327" i="56"/>
  <c r="AC2327" i="56"/>
  <c r="AF2327" i="56"/>
  <c r="AI2327" i="56"/>
  <c r="AH2327" i="56"/>
  <c r="AE2327" i="56"/>
  <c r="AK2327" i="56"/>
  <c r="AJ1238" i="56"/>
  <c r="AF1238" i="56"/>
  <c r="AC1238" i="56"/>
  <c r="AE1238" i="56"/>
  <c r="AD1238" i="56"/>
  <c r="AI1238" i="56"/>
  <c r="AH1238" i="56"/>
  <c r="AC2318" i="56"/>
  <c r="AF2318" i="56"/>
  <c r="AJ2318" i="56"/>
  <c r="AI2318" i="56"/>
  <c r="AE2318" i="56"/>
  <c r="AK2318" i="56"/>
  <c r="AG2318" i="56"/>
  <c r="AF608" i="56"/>
  <c r="AL608" i="56" s="1"/>
  <c r="AC608" i="56"/>
  <c r="AJ608" i="56"/>
  <c r="AD608" i="56"/>
  <c r="AH608" i="56"/>
  <c r="AK608" i="56"/>
  <c r="AJ2304" i="56"/>
  <c r="AH2304" i="56"/>
  <c r="AE2304" i="56"/>
  <c r="AC2304" i="56"/>
  <c r="AF2304" i="56"/>
  <c r="AD2304" i="56"/>
  <c r="AK2304" i="56"/>
  <c r="AG2304" i="56"/>
  <c r="AJ2290" i="56"/>
  <c r="AE2290" i="56"/>
  <c r="AI2290" i="56"/>
  <c r="AK2290" i="56"/>
  <c r="AC2290" i="56"/>
  <c r="AG2290" i="56"/>
  <c r="AE2276" i="56"/>
  <c r="AC2276" i="56"/>
  <c r="AJ2276" i="56"/>
  <c r="AD2276" i="56"/>
  <c r="AF2276" i="56"/>
  <c r="AH2276" i="56"/>
  <c r="AK2276" i="56"/>
  <c r="AC2262" i="56"/>
  <c r="AJ2262" i="56"/>
  <c r="AF2262" i="56"/>
  <c r="AL2262" i="56" s="1"/>
  <c r="AG2262" i="56"/>
  <c r="AD2262" i="56"/>
  <c r="AI2262" i="56"/>
  <c r="AD700" i="56"/>
  <c r="AE700" i="56"/>
  <c r="AL700" i="56" s="1"/>
  <c r="AJ700" i="56"/>
  <c r="AC700" i="56"/>
  <c r="AG700" i="56"/>
  <c r="AK700" i="56"/>
  <c r="AI700" i="56"/>
  <c r="AC237" i="56"/>
  <c r="AJ237" i="56"/>
  <c r="AD237" i="56"/>
  <c r="AE237" i="56"/>
  <c r="AF237" i="56"/>
  <c r="AG237" i="56"/>
  <c r="AI237" i="56"/>
  <c r="AC2240" i="56"/>
  <c r="AD2240" i="56"/>
  <c r="AF2240" i="56"/>
  <c r="AJ2240" i="56"/>
  <c r="AG2240" i="56"/>
  <c r="AI2240" i="56"/>
  <c r="AE2240" i="56"/>
  <c r="AH547" i="56"/>
  <c r="AJ547" i="56"/>
  <c r="AE547" i="56"/>
  <c r="AC547" i="56"/>
  <c r="AG547" i="56"/>
  <c r="AF547" i="56"/>
  <c r="AI547" i="56"/>
  <c r="AC303" i="56"/>
  <c r="AJ303" i="56"/>
  <c r="AH303" i="56"/>
  <c r="AF303" i="56"/>
  <c r="AD303" i="56"/>
  <c r="AJ2228" i="56"/>
  <c r="AM2228" i="56" s="1"/>
  <c r="AC2228" i="56"/>
  <c r="AK2228" i="56"/>
  <c r="AD2228" i="56"/>
  <c r="AF2228" i="56"/>
  <c r="AI2228" i="56"/>
  <c r="AE2228" i="56"/>
  <c r="AG2214" i="56"/>
  <c r="AJ2214" i="56"/>
  <c r="AK2214" i="56"/>
  <c r="AE2214" i="56"/>
  <c r="AC2214" i="56"/>
  <c r="AD2214" i="56"/>
  <c r="AH2214" i="56"/>
  <c r="AI2214" i="56"/>
  <c r="AN2214" i="56" s="1"/>
  <c r="AJ856" i="56"/>
  <c r="AI856" i="56"/>
  <c r="AE856" i="56"/>
  <c r="AG856" i="56"/>
  <c r="AH856" i="56"/>
  <c r="AC856" i="56"/>
  <c r="AC2199" i="56"/>
  <c r="AD2199" i="56"/>
  <c r="AE2199" i="56"/>
  <c r="AL2199" i="56" s="1"/>
  <c r="AJ2199" i="56"/>
  <c r="AG2199" i="56"/>
  <c r="AK2199" i="56"/>
  <c r="AF1480" i="56"/>
  <c r="AJ1480" i="56"/>
  <c r="AN1480" i="56" s="1"/>
  <c r="AC1480" i="56"/>
  <c r="AE1480" i="56"/>
  <c r="AD1480" i="56"/>
  <c r="AG1480" i="56"/>
  <c r="AK1480" i="56"/>
  <c r="AC2188" i="56"/>
  <c r="AF2188" i="56"/>
  <c r="AJ2188" i="56"/>
  <c r="AE2188" i="56"/>
  <c r="AD2188" i="56"/>
  <c r="AG2188" i="56"/>
  <c r="AD2174" i="56"/>
  <c r="AJ2174" i="56"/>
  <c r="AC2174" i="56"/>
  <c r="AI2174" i="56"/>
  <c r="AN2174" i="56" s="1"/>
  <c r="AE2174" i="56"/>
  <c r="AF2174" i="56"/>
  <c r="AG2174" i="56"/>
  <c r="AH2174" i="56"/>
  <c r="AE2160" i="56"/>
  <c r="AJ2160" i="56"/>
  <c r="AD2160" i="56"/>
  <c r="AG2160" i="56"/>
  <c r="AK2160" i="56"/>
  <c r="AI2160" i="56"/>
  <c r="AN2160" i="56" s="1"/>
  <c r="AF2160" i="56"/>
  <c r="AJ2146" i="56"/>
  <c r="AC2146" i="56"/>
  <c r="AH2146" i="56"/>
  <c r="AD2146" i="56"/>
  <c r="AF2146" i="56"/>
  <c r="AD1551" i="56"/>
  <c r="AJ1551" i="56"/>
  <c r="AC1551" i="56"/>
  <c r="AF1551" i="56"/>
  <c r="AG1551" i="56"/>
  <c r="AI1551" i="56"/>
  <c r="AK1551" i="56"/>
  <c r="AC1215" i="56"/>
  <c r="AJ1215" i="56"/>
  <c r="AN1215" i="56" s="1"/>
  <c r="AD1215" i="56"/>
  <c r="AF1215" i="56"/>
  <c r="AG1215" i="56"/>
  <c r="AK1215" i="56"/>
  <c r="AE1215" i="56"/>
  <c r="AE1214" i="56"/>
  <c r="AL1214" i="56" s="1"/>
  <c r="AJ1214" i="56"/>
  <c r="AD1214" i="56"/>
  <c r="AH1214" i="56"/>
  <c r="AC1214" i="56"/>
  <c r="AC1200" i="56"/>
  <c r="AH1200" i="56"/>
  <c r="AJ1200" i="56"/>
  <c r="AG1200" i="56"/>
  <c r="AE1200" i="56"/>
  <c r="AI1200" i="56"/>
  <c r="AF1200" i="56"/>
  <c r="AF427" i="56"/>
  <c r="AJ427" i="56"/>
  <c r="AE427" i="56"/>
  <c r="AD427" i="56"/>
  <c r="AD1195" i="56"/>
  <c r="AJ1195" i="56"/>
  <c r="AE1195" i="56"/>
  <c r="AC1195" i="56"/>
  <c r="AF1195" i="56"/>
  <c r="AH1195" i="56"/>
  <c r="AK1195" i="56"/>
  <c r="AG1195" i="56"/>
  <c r="AI1195" i="56"/>
  <c r="AG1181" i="56"/>
  <c r="AJ1181" i="56"/>
  <c r="AC1181" i="56"/>
  <c r="AK1181" i="56"/>
  <c r="AI1181" i="56"/>
  <c r="AD1181" i="56"/>
  <c r="AH1181" i="56"/>
  <c r="AC2109" i="56"/>
  <c r="AJ2109" i="56"/>
  <c r="AF2109" i="56"/>
  <c r="AH2109" i="56"/>
  <c r="AD2109" i="56"/>
  <c r="AE2109" i="56"/>
  <c r="AI2109" i="56"/>
  <c r="AK2109" i="56"/>
  <c r="AC163" i="56"/>
  <c r="AJ163" i="56"/>
  <c r="AG163" i="56"/>
  <c r="AD163" i="56"/>
  <c r="AF163" i="56"/>
  <c r="AL163" i="56" s="1"/>
  <c r="AK163" i="56"/>
  <c r="AF2090" i="56"/>
  <c r="AJ2090" i="56"/>
  <c r="AD2090" i="56"/>
  <c r="AE2090" i="56"/>
  <c r="AL2090" i="56" s="1"/>
  <c r="AK2090" i="56"/>
  <c r="AH2090" i="56"/>
  <c r="AC2090" i="56"/>
  <c r="AG2090" i="56"/>
  <c r="AC2076" i="56"/>
  <c r="AJ2076" i="56"/>
  <c r="AD2076" i="56"/>
  <c r="AH2076" i="56"/>
  <c r="AE2076" i="56"/>
  <c r="AI2076" i="56"/>
  <c r="AF2076" i="56"/>
  <c r="AC2062" i="56"/>
  <c r="AJ2062" i="56"/>
  <c r="AD2062" i="56"/>
  <c r="AH2062" i="56"/>
  <c r="AI2062" i="56"/>
  <c r="AF2062" i="56"/>
  <c r="AG2062" i="56"/>
  <c r="AE2062" i="56"/>
  <c r="AE2048" i="56"/>
  <c r="AJ2048" i="56"/>
  <c r="AD2048" i="56"/>
  <c r="AP2048" i="56" s="1"/>
  <c r="AF2048" i="56"/>
  <c r="AI2048" i="56"/>
  <c r="AH2048" i="56"/>
  <c r="AK2048" i="56"/>
  <c r="AJ2034" i="56"/>
  <c r="AC2034" i="56"/>
  <c r="AF2034" i="56"/>
  <c r="AD2034" i="56"/>
  <c r="AK2034" i="56"/>
  <c r="AG2034" i="56"/>
  <c r="AH2034" i="56"/>
  <c r="AD2025" i="56"/>
  <c r="AJ2025" i="56"/>
  <c r="AI2025" i="56"/>
  <c r="AF2025" i="56"/>
  <c r="AG2025" i="56"/>
  <c r="AK2025" i="56"/>
  <c r="AE2025" i="56"/>
  <c r="AH2025" i="56"/>
  <c r="AC2025" i="56"/>
  <c r="AC1667" i="56"/>
  <c r="AJ1667" i="56"/>
  <c r="AD1667" i="56"/>
  <c r="AE1667" i="56"/>
  <c r="AL1667" i="56" s="1"/>
  <c r="AI1667" i="56"/>
  <c r="AG1667" i="56"/>
  <c r="AK1667" i="56"/>
  <c r="AF1667" i="56"/>
  <c r="AC2015" i="56"/>
  <c r="AD2015" i="56"/>
  <c r="AJ2015" i="56"/>
  <c r="AF2015" i="56"/>
  <c r="AE2015" i="56"/>
  <c r="AL2015" i="56" s="1"/>
  <c r="AH2015" i="56"/>
  <c r="AI2015" i="56"/>
  <c r="AC1166" i="56"/>
  <c r="AH1166" i="56"/>
  <c r="AJ1166" i="56"/>
  <c r="AD1166" i="56"/>
  <c r="AK1166" i="56"/>
  <c r="AG1166" i="56"/>
  <c r="AJ1996" i="56"/>
  <c r="AD1996" i="56"/>
  <c r="AF1996" i="56"/>
  <c r="AK1996" i="56"/>
  <c r="AG1996" i="56"/>
  <c r="AC1996" i="56"/>
  <c r="AE1996" i="56"/>
  <c r="AL1996" i="56" s="1"/>
  <c r="AH1996" i="56"/>
  <c r="AJ786" i="56"/>
  <c r="AN786" i="56" s="1"/>
  <c r="AC786" i="56"/>
  <c r="AE786" i="56"/>
  <c r="AH786" i="56"/>
  <c r="AF786" i="56"/>
  <c r="AD786" i="56"/>
  <c r="AG786" i="56"/>
  <c r="AC772" i="56"/>
  <c r="AD772" i="56"/>
  <c r="AG772" i="56"/>
  <c r="AJ772" i="56"/>
  <c r="AK772" i="56"/>
  <c r="AE772" i="56"/>
  <c r="AH772" i="56"/>
  <c r="AI772" i="56"/>
  <c r="AF772" i="56"/>
  <c r="AC533" i="56"/>
  <c r="AJ533" i="56"/>
  <c r="AG533" i="56"/>
  <c r="AI533" i="56"/>
  <c r="AF533" i="56"/>
  <c r="AJ959" i="56"/>
  <c r="AE959" i="56"/>
  <c r="AF959" i="56"/>
  <c r="AD959" i="56"/>
  <c r="AH959" i="56"/>
  <c r="AC70" i="56"/>
  <c r="AF70" i="56"/>
  <c r="AJ70" i="56"/>
  <c r="AH70" i="56"/>
  <c r="AG70" i="56"/>
  <c r="AI70" i="56"/>
  <c r="AK70" i="56"/>
  <c r="AE70" i="56"/>
  <c r="AD1981" i="56"/>
  <c r="AJ1981" i="56"/>
  <c r="AF1981" i="56"/>
  <c r="AC1981" i="56"/>
  <c r="AG1981" i="56"/>
  <c r="AK1981" i="56"/>
  <c r="AH1981" i="56"/>
  <c r="AC1969" i="56"/>
  <c r="AE1969" i="56"/>
  <c r="AJ1969" i="56"/>
  <c r="AG1969" i="56"/>
  <c r="AD1969" i="56"/>
  <c r="AF1969" i="56"/>
  <c r="AI1969" i="56"/>
  <c r="AH1969" i="56"/>
  <c r="AC1955" i="56"/>
  <c r="AE1955" i="56"/>
  <c r="AJ1955" i="56"/>
  <c r="AD1955" i="56"/>
  <c r="AF1955" i="56"/>
  <c r="AG1955" i="56"/>
  <c r="AH1955" i="56"/>
  <c r="AJ1941" i="56"/>
  <c r="AC1941" i="56"/>
  <c r="AF1941" i="56"/>
  <c r="AI1941" i="56"/>
  <c r="AD1941" i="56"/>
  <c r="AK1941" i="56"/>
  <c r="AJ1927" i="56"/>
  <c r="AD1927" i="56"/>
  <c r="AE1927" i="56"/>
  <c r="AG1927" i="56"/>
  <c r="AF1927" i="56"/>
  <c r="AC1927" i="56"/>
  <c r="AH1927" i="56"/>
  <c r="AD1913" i="56"/>
  <c r="AJ1913" i="56"/>
  <c r="AC1913" i="56"/>
  <c r="AF1913" i="56"/>
  <c r="AL1913" i="56" s="1"/>
  <c r="AH1913" i="56"/>
  <c r="AI1913" i="56"/>
  <c r="AK1913" i="56"/>
  <c r="AC1900" i="56"/>
  <c r="AD1900" i="56"/>
  <c r="AJ1900" i="56"/>
  <c r="AE1900" i="56"/>
  <c r="AF1900" i="56"/>
  <c r="AI1900" i="56"/>
  <c r="AH1900" i="56"/>
  <c r="AK1900" i="56"/>
  <c r="AH913" i="56"/>
  <c r="AJ913" i="56"/>
  <c r="AC913" i="56"/>
  <c r="AD913" i="56"/>
  <c r="AF913" i="56"/>
  <c r="AI913" i="56"/>
  <c r="AE913" i="56"/>
  <c r="AK913" i="56"/>
  <c r="AG913" i="56"/>
  <c r="AC1884" i="56"/>
  <c r="AJ1884" i="56"/>
  <c r="AE1884" i="56"/>
  <c r="AG1884" i="56"/>
  <c r="AD1884" i="56"/>
  <c r="AF1884" i="56"/>
  <c r="AH1884" i="56"/>
  <c r="AE1876" i="56"/>
  <c r="AJ1876" i="56"/>
  <c r="AC1876" i="56"/>
  <c r="AG1876" i="56"/>
  <c r="AH1876" i="56"/>
  <c r="AD1876" i="56"/>
  <c r="AC1862" i="56"/>
  <c r="AG1862" i="56"/>
  <c r="AJ1862" i="56"/>
  <c r="AK1862" i="56"/>
  <c r="AE1862" i="56"/>
  <c r="AF1862" i="56"/>
  <c r="AC1848" i="56"/>
  <c r="AF1848" i="56"/>
  <c r="AJ1848" i="56"/>
  <c r="AG1848" i="56"/>
  <c r="AE1848" i="56"/>
  <c r="AI1848" i="56"/>
  <c r="AC1834" i="56"/>
  <c r="AJ1834" i="56"/>
  <c r="AE1834" i="56"/>
  <c r="AD1834" i="56"/>
  <c r="AF1834" i="56"/>
  <c r="AH1834" i="56"/>
  <c r="AR1834" i="56" s="1"/>
  <c r="AU1834" i="56" s="1"/>
  <c r="AC1163" i="56"/>
  <c r="AF1163" i="56"/>
  <c r="AD1163" i="56"/>
  <c r="AJ1163" i="56"/>
  <c r="AH1163" i="56"/>
  <c r="AK1163" i="56"/>
  <c r="AE1163" i="56"/>
  <c r="AC1814" i="56"/>
  <c r="AJ1814" i="56"/>
  <c r="AD1814" i="56"/>
  <c r="AF1814" i="56"/>
  <c r="AH1814" i="56"/>
  <c r="AK1814" i="56"/>
  <c r="AG1814" i="56"/>
  <c r="AC1803" i="56"/>
  <c r="AJ1803" i="56"/>
  <c r="AI1803" i="56"/>
  <c r="AD1803" i="56"/>
  <c r="AE1803" i="56"/>
  <c r="AF1803" i="56"/>
  <c r="AH1803" i="56"/>
  <c r="AG1803" i="56"/>
  <c r="AC1790" i="56"/>
  <c r="AE1790" i="56"/>
  <c r="AJ1790" i="56"/>
  <c r="AD1790" i="56"/>
  <c r="AF1790" i="56"/>
  <c r="AI1790" i="56"/>
  <c r="AG1790" i="56"/>
  <c r="AH1790" i="56"/>
  <c r="AK1790" i="56"/>
  <c r="AC1785" i="56"/>
  <c r="AE1785" i="56"/>
  <c r="AL1785" i="56" s="1"/>
  <c r="AJ1785" i="56"/>
  <c r="AG1785" i="56"/>
  <c r="AH1785" i="56"/>
  <c r="AF1785" i="56"/>
  <c r="AD1785" i="56"/>
  <c r="AD1020" i="56"/>
  <c r="AJ1020" i="56"/>
  <c r="AE1020" i="56"/>
  <c r="AF1020" i="56"/>
  <c r="AC1020" i="56"/>
  <c r="AG1020" i="56"/>
  <c r="AK1020" i="56"/>
  <c r="AH1020" i="56"/>
  <c r="AC1776" i="56"/>
  <c r="AD1776" i="56"/>
  <c r="AF1776" i="56"/>
  <c r="AL1776" i="56" s="1"/>
  <c r="AJ1776" i="56"/>
  <c r="AH1776" i="56"/>
  <c r="AK1776" i="56"/>
  <c r="AG1776" i="56"/>
  <c r="AI1776" i="56"/>
  <c r="AD1768" i="56"/>
  <c r="AJ1768" i="56"/>
  <c r="AC1768" i="56"/>
  <c r="AK1768" i="56"/>
  <c r="AE1768" i="56"/>
  <c r="AH1768" i="56"/>
  <c r="AF1768" i="56"/>
  <c r="AG1768" i="56"/>
  <c r="AI1768" i="56"/>
  <c r="AH840" i="56"/>
  <c r="AJ840" i="56"/>
  <c r="AC840" i="56"/>
  <c r="AG840" i="56"/>
  <c r="AD840" i="56"/>
  <c r="AI840" i="56"/>
  <c r="AE840" i="56"/>
  <c r="AL840" i="56" s="1"/>
  <c r="AC1149" i="56"/>
  <c r="AD1149" i="56"/>
  <c r="AJ1149" i="56"/>
  <c r="AF1149" i="56"/>
  <c r="AG1149" i="56"/>
  <c r="AI1149" i="56"/>
  <c r="AK1149" i="56"/>
  <c r="AE1149" i="56"/>
  <c r="AH1149" i="56"/>
  <c r="AD1476" i="56"/>
  <c r="AC1476" i="56"/>
  <c r="AJ1476" i="56"/>
  <c r="AH1476" i="56"/>
  <c r="AG1476" i="56"/>
  <c r="AF1476" i="56"/>
  <c r="AL1476" i="56" s="1"/>
  <c r="AD895" i="56"/>
  <c r="AC895" i="56"/>
  <c r="AG895" i="56"/>
  <c r="AJ895" i="56"/>
  <c r="AE895" i="56"/>
  <c r="AK895" i="56"/>
  <c r="AH895" i="56"/>
  <c r="AI895" i="56"/>
  <c r="AF895" i="56"/>
  <c r="AE1468" i="56"/>
  <c r="AJ1468" i="56"/>
  <c r="AG1468" i="56"/>
  <c r="AF1468" i="56"/>
  <c r="AH1468" i="56"/>
  <c r="AC1468" i="56"/>
  <c r="AK1468" i="56"/>
  <c r="AC1663" i="56"/>
  <c r="AD1663" i="56"/>
  <c r="AJ1663" i="56"/>
  <c r="AE1663" i="56"/>
  <c r="AK1663" i="56"/>
  <c r="AH1663" i="56"/>
  <c r="AG1663" i="56"/>
  <c r="AF1663" i="56"/>
  <c r="AF55" i="56"/>
  <c r="AJ55" i="56"/>
  <c r="AC55" i="56"/>
  <c r="AI55" i="56"/>
  <c r="AE55" i="56"/>
  <c r="AL55" i="56" s="1"/>
  <c r="AG55" i="56"/>
  <c r="AH55" i="56"/>
  <c r="AD55" i="56"/>
  <c r="AD1754" i="56"/>
  <c r="AJ1754" i="56"/>
  <c r="AG1754" i="56"/>
  <c r="AC1754" i="56"/>
  <c r="AE1754" i="56"/>
  <c r="AF1754" i="56"/>
  <c r="AI1754" i="56"/>
  <c r="AC1452" i="56"/>
  <c r="AJ1452" i="56"/>
  <c r="AI1452" i="56"/>
  <c r="AH1452" i="56"/>
  <c r="AD1452" i="56"/>
  <c r="AK1452" i="56"/>
  <c r="AE1452" i="56"/>
  <c r="AL1452" i="56" s="1"/>
  <c r="AG1452" i="56"/>
  <c r="AC1748" i="56"/>
  <c r="AE1748" i="56"/>
  <c r="AD1748" i="56"/>
  <c r="AJ1748" i="56"/>
  <c r="AG1748" i="56"/>
  <c r="AF1748" i="56"/>
  <c r="AI1748" i="56"/>
  <c r="AK1748" i="56"/>
  <c r="AH1748" i="56"/>
  <c r="AD1441" i="56"/>
  <c r="AJ1441" i="56"/>
  <c r="AE1441" i="56"/>
  <c r="AL1441" i="56" s="1"/>
  <c r="AC1441" i="56"/>
  <c r="AG1441" i="56"/>
  <c r="AI1441" i="56"/>
  <c r="AF1441" i="56"/>
  <c r="AJ1434" i="56"/>
  <c r="AC1434" i="56"/>
  <c r="AF1434" i="56"/>
  <c r="AD1434" i="56"/>
  <c r="AI1434" i="56"/>
  <c r="AE1434" i="56"/>
  <c r="AG1434" i="56"/>
  <c r="AC1426" i="56"/>
  <c r="AD1426" i="56"/>
  <c r="AJ1426" i="56"/>
  <c r="AF1426" i="56"/>
  <c r="AH1426" i="56"/>
  <c r="AI1426" i="56"/>
  <c r="AK1426" i="56"/>
  <c r="AG1426" i="56"/>
  <c r="AE1426" i="56"/>
  <c r="AD1654" i="56"/>
  <c r="AJ1654" i="56"/>
  <c r="AG1654" i="56"/>
  <c r="AE1654" i="56"/>
  <c r="AK1654" i="56"/>
  <c r="AH1654" i="56"/>
  <c r="AD2900" i="56"/>
  <c r="AF2900" i="56"/>
  <c r="AH2900" i="56"/>
  <c r="AJ2900" i="56"/>
  <c r="AE2900" i="56"/>
  <c r="AG2900" i="56"/>
  <c r="AI2900" i="56"/>
  <c r="AC2900" i="56"/>
  <c r="AK2900" i="56"/>
  <c r="AJ1535" i="56"/>
  <c r="AC1535" i="56"/>
  <c r="AD1535" i="56"/>
  <c r="AE1535" i="56"/>
  <c r="AG1535" i="56"/>
  <c r="AF1535" i="56"/>
  <c r="AH1535" i="56"/>
  <c r="AJ1639" i="56"/>
  <c r="AF1639" i="56"/>
  <c r="AK1639" i="56"/>
  <c r="AE1639" i="56"/>
  <c r="AG1639" i="56"/>
  <c r="AD606" i="56"/>
  <c r="AG606" i="56"/>
  <c r="AJ606" i="56"/>
  <c r="AK606" i="56"/>
  <c r="AH606" i="56"/>
  <c r="AE606" i="56"/>
  <c r="AC606" i="56"/>
  <c r="AF606" i="56"/>
  <c r="AD1128" i="56"/>
  <c r="AJ1128" i="56"/>
  <c r="AC1128" i="56"/>
  <c r="AF1128" i="56"/>
  <c r="AL1128" i="56" s="1"/>
  <c r="AH1128" i="56"/>
  <c r="AI1128" i="56"/>
  <c r="AC1417" i="56"/>
  <c r="AJ1417" i="56"/>
  <c r="AH1417" i="56"/>
  <c r="AF1417" i="56"/>
  <c r="AE1417" i="56"/>
  <c r="AL1417" i="56" s="1"/>
  <c r="AI1417" i="56"/>
  <c r="AN1417" i="56" s="1"/>
  <c r="AF43" i="56"/>
  <c r="AC43" i="56"/>
  <c r="AJ43" i="56"/>
  <c r="AH43" i="56"/>
  <c r="AI43" i="56"/>
  <c r="AG43" i="56"/>
  <c r="AK43" i="56"/>
  <c r="AD43" i="56"/>
  <c r="AC1401" i="56"/>
  <c r="AJ1401" i="56"/>
  <c r="AE1401" i="56"/>
  <c r="AD1401" i="56"/>
  <c r="AG1401" i="56"/>
  <c r="AK1401" i="56"/>
  <c r="AI1401" i="56"/>
  <c r="AJ36" i="56"/>
  <c r="AC36" i="56"/>
  <c r="AI36" i="56"/>
  <c r="AN36" i="56" s="1"/>
  <c r="AG36" i="56"/>
  <c r="AH36" i="56"/>
  <c r="AD36" i="56"/>
  <c r="AK36" i="56"/>
  <c r="AF36" i="56"/>
  <c r="AD292" i="56"/>
  <c r="AE292" i="56"/>
  <c r="AJ292" i="56"/>
  <c r="AF292" i="56"/>
  <c r="AK292" i="56"/>
  <c r="AC292" i="56"/>
  <c r="AD220" i="56"/>
  <c r="AJ220" i="56"/>
  <c r="AC220" i="56"/>
  <c r="AI220" i="56"/>
  <c r="AE220" i="56"/>
  <c r="AK220" i="56"/>
  <c r="AF220" i="56"/>
  <c r="AG220" i="56"/>
  <c r="AJ1386" i="56"/>
  <c r="AG1386" i="56"/>
  <c r="AE1386" i="56"/>
  <c r="AK1386" i="56"/>
  <c r="AF1386" i="56"/>
  <c r="AH1386" i="56"/>
  <c r="AD1386" i="56"/>
  <c r="AJ1378" i="56"/>
  <c r="AC1378" i="56"/>
  <c r="AD1378" i="56"/>
  <c r="AE1378" i="56"/>
  <c r="AH1378" i="56"/>
  <c r="AF1378" i="56"/>
  <c r="AI1378" i="56"/>
  <c r="AG1378" i="56"/>
  <c r="AD290" i="56"/>
  <c r="AC290" i="56"/>
  <c r="AJ290" i="56"/>
  <c r="AE290" i="56"/>
  <c r="AL290" i="56" s="1"/>
  <c r="AG290" i="56"/>
  <c r="AI290" i="56"/>
  <c r="AK290" i="56"/>
  <c r="AH290" i="56"/>
  <c r="AH882" i="56"/>
  <c r="AJ882" i="56"/>
  <c r="AC882" i="56"/>
  <c r="AF882" i="56"/>
  <c r="AG882" i="56"/>
  <c r="AD882" i="56"/>
  <c r="AE882" i="56"/>
  <c r="AI882" i="56"/>
  <c r="AC1117" i="56"/>
  <c r="AJ1117" i="56"/>
  <c r="AF1117" i="56"/>
  <c r="AE1117" i="56"/>
  <c r="AD1117" i="56"/>
  <c r="AK1117" i="56"/>
  <c r="AH1117" i="56"/>
  <c r="AG1117" i="56"/>
  <c r="AD1107" i="56"/>
  <c r="AJ1107" i="56"/>
  <c r="AK1107" i="56"/>
  <c r="AN1107" i="56" s="1"/>
  <c r="AF1107" i="56"/>
  <c r="AE1107" i="56"/>
  <c r="AH1107" i="56"/>
  <c r="AD2817" i="56"/>
  <c r="AG2817" i="56"/>
  <c r="AJ2817" i="56"/>
  <c r="AK2817" i="56"/>
  <c r="AF2817" i="56"/>
  <c r="AH2817" i="56"/>
  <c r="AE2817" i="56"/>
  <c r="AC1092" i="56"/>
  <c r="AJ1092" i="56"/>
  <c r="AF1092" i="56"/>
  <c r="AH1092" i="56"/>
  <c r="AE1092" i="56"/>
  <c r="AG1092" i="56"/>
  <c r="AI1092" i="56"/>
  <c r="AK1092" i="56"/>
  <c r="AD1092" i="56"/>
  <c r="AC689" i="56"/>
  <c r="AJ689" i="56"/>
  <c r="AG689" i="56"/>
  <c r="AE689" i="56"/>
  <c r="AH689" i="56"/>
  <c r="AF689" i="56"/>
  <c r="AK689" i="56"/>
  <c r="AF2890" i="56"/>
  <c r="AD2890" i="56"/>
  <c r="AJ2890" i="56"/>
  <c r="AE2890" i="56"/>
  <c r="AI2890" i="56"/>
  <c r="AK2890" i="56"/>
  <c r="AH2890" i="56"/>
  <c r="AD30" i="56"/>
  <c r="AE30" i="56"/>
  <c r="AJ30" i="56"/>
  <c r="AN30" i="56" s="1"/>
  <c r="AF30" i="56"/>
  <c r="AH30" i="56"/>
  <c r="AG30" i="56"/>
  <c r="AC30" i="56"/>
  <c r="AK30" i="56"/>
  <c r="AC2801" i="56"/>
  <c r="AJ2801" i="56"/>
  <c r="AE2801" i="56"/>
  <c r="AL2801" i="56" s="1"/>
  <c r="AH2801" i="56"/>
  <c r="AI2801" i="56"/>
  <c r="AK2801" i="56"/>
  <c r="AC2790" i="56"/>
  <c r="AE2790" i="56"/>
  <c r="AJ2790" i="56"/>
  <c r="AG2790" i="56"/>
  <c r="AH2790" i="56"/>
  <c r="AF2790" i="56"/>
  <c r="AD2790" i="56"/>
  <c r="AF1069" i="56"/>
  <c r="AJ1069" i="56"/>
  <c r="AH1069" i="56"/>
  <c r="AE1069" i="56"/>
  <c r="AI1069" i="56"/>
  <c r="AD1069" i="56"/>
  <c r="AG1069" i="56"/>
  <c r="AC1069" i="56"/>
  <c r="AK1069" i="56"/>
  <c r="AC1067" i="56"/>
  <c r="AJ1067" i="56"/>
  <c r="AN1067" i="56" s="1"/>
  <c r="AF1067" i="56"/>
  <c r="AL1067" i="56" s="1"/>
  <c r="AH1067" i="56"/>
  <c r="AK1067" i="56"/>
  <c r="AC1348" i="56"/>
  <c r="AD1348" i="56"/>
  <c r="AJ1348" i="56"/>
  <c r="AF1348" i="56"/>
  <c r="AG1348" i="56"/>
  <c r="AH1348" i="56"/>
  <c r="AE1348" i="56"/>
  <c r="AL1348" i="56" s="1"/>
  <c r="AK1348" i="56"/>
  <c r="AI1348" i="56"/>
  <c r="AD979" i="56"/>
  <c r="AJ979" i="56"/>
  <c r="AF979" i="56"/>
  <c r="AI979" i="56"/>
  <c r="AC979" i="56"/>
  <c r="AE979" i="56"/>
  <c r="AH979" i="56"/>
  <c r="AG979" i="56"/>
  <c r="AK979" i="56"/>
  <c r="AD1061" i="56"/>
  <c r="AH1061" i="56"/>
  <c r="AJ1061" i="56"/>
  <c r="AC1061" i="56"/>
  <c r="AE1061" i="56"/>
  <c r="AI1061" i="56"/>
  <c r="AF1061" i="56"/>
  <c r="AJ1621" i="56"/>
  <c r="AD1621" i="56"/>
  <c r="AF1621" i="56"/>
  <c r="AG1621" i="56"/>
  <c r="AI1621" i="56"/>
  <c r="AE1621" i="56"/>
  <c r="AK1621" i="56"/>
  <c r="AH1621" i="56"/>
  <c r="AC1621" i="56"/>
  <c r="AJ1612" i="56"/>
  <c r="AE1612" i="56"/>
  <c r="AL1612" i="56" s="1"/>
  <c r="AH1612" i="56"/>
  <c r="AK1612" i="56"/>
  <c r="AD1612" i="56"/>
  <c r="AI1612" i="56"/>
  <c r="AC1598" i="56"/>
  <c r="AG1598" i="56"/>
  <c r="AJ1598" i="56"/>
  <c r="AE1598" i="56"/>
  <c r="AK1598" i="56"/>
  <c r="AD1598" i="56"/>
  <c r="AD1584" i="56"/>
  <c r="AJ1584" i="56"/>
  <c r="AG1584" i="56"/>
  <c r="AE1584" i="56"/>
  <c r="AC1584" i="56"/>
  <c r="AF1584" i="56"/>
  <c r="AK1584" i="56"/>
  <c r="AC1570" i="56"/>
  <c r="AJ1570" i="56"/>
  <c r="AH1570" i="56"/>
  <c r="AF1570" i="56"/>
  <c r="AK1570" i="56"/>
  <c r="AI1570" i="56"/>
  <c r="AE1570" i="56"/>
  <c r="AC738" i="56"/>
  <c r="AF738" i="56"/>
  <c r="AJ738" i="56"/>
  <c r="AN738" i="56" s="1"/>
  <c r="AH738" i="56"/>
  <c r="AG738" i="56"/>
  <c r="AK738" i="56"/>
  <c r="AJ724" i="56"/>
  <c r="AF724" i="56"/>
  <c r="AC724" i="56"/>
  <c r="AG724" i="56"/>
  <c r="AI724" i="56"/>
  <c r="AK724" i="56"/>
  <c r="AD415" i="56"/>
  <c r="AC415" i="56"/>
  <c r="AJ415" i="56"/>
  <c r="AE415" i="56"/>
  <c r="AF415" i="56"/>
  <c r="AG415" i="56"/>
  <c r="AH415" i="56"/>
  <c r="AK415" i="56"/>
  <c r="AI415" i="56"/>
  <c r="AN415" i="56" s="1"/>
  <c r="AE673" i="56"/>
  <c r="AJ673" i="56"/>
  <c r="AF673" i="56"/>
  <c r="AD673" i="56"/>
  <c r="AG673" i="56"/>
  <c r="AH673" i="56"/>
  <c r="AK673" i="56"/>
  <c r="AC673" i="56"/>
  <c r="AI673" i="56"/>
  <c r="AC669" i="56"/>
  <c r="AE669" i="56"/>
  <c r="AL669" i="56" s="1"/>
  <c r="AJ669" i="56"/>
  <c r="AH669" i="56"/>
  <c r="AD669" i="56"/>
  <c r="AI669" i="56"/>
  <c r="AG669" i="56"/>
  <c r="AF669" i="56"/>
  <c r="AK669" i="56"/>
  <c r="AD662" i="56"/>
  <c r="AJ662" i="56"/>
  <c r="AE662" i="56"/>
  <c r="AC662" i="56"/>
  <c r="AG662" i="56"/>
  <c r="AF662" i="56"/>
  <c r="AF601" i="56"/>
  <c r="AJ601" i="56"/>
  <c r="AN601" i="56" s="1"/>
  <c r="AG601" i="56"/>
  <c r="AD601" i="56"/>
  <c r="AE601" i="56"/>
  <c r="AC601" i="56"/>
  <c r="AH601" i="56"/>
  <c r="AD1056" i="56"/>
  <c r="AC1056" i="56"/>
  <c r="AJ1056" i="56"/>
  <c r="AF1056" i="56"/>
  <c r="AI1056" i="56"/>
  <c r="AE1056" i="56"/>
  <c r="AL1056" i="56" s="1"/>
  <c r="AG1056" i="56"/>
  <c r="AH1056" i="56"/>
  <c r="AC414" i="56"/>
  <c r="AH414" i="56"/>
  <c r="AJ414" i="56"/>
  <c r="AE414" i="56"/>
  <c r="AL414" i="56" s="1"/>
  <c r="AF414" i="56"/>
  <c r="AD414" i="56"/>
  <c r="AK414" i="56"/>
  <c r="AI414" i="56"/>
  <c r="AD1345" i="56"/>
  <c r="AC1345" i="56"/>
  <c r="AJ1345" i="56"/>
  <c r="AH1345" i="56"/>
  <c r="AE1345" i="56"/>
  <c r="AF1345" i="56"/>
  <c r="AK1345" i="56"/>
  <c r="AG1345" i="56"/>
  <c r="AD342" i="56"/>
  <c r="AC342" i="56"/>
  <c r="AJ342" i="56"/>
  <c r="AE342" i="56"/>
  <c r="AK342" i="56"/>
  <c r="AF342" i="56"/>
  <c r="AG342" i="56"/>
  <c r="AH342" i="56"/>
  <c r="AC970" i="56"/>
  <c r="AG970" i="56"/>
  <c r="AJ970" i="56"/>
  <c r="AD970" i="56"/>
  <c r="AK970" i="56"/>
  <c r="AE970" i="56"/>
  <c r="AF970" i="56"/>
  <c r="AH970" i="56"/>
  <c r="AE284" i="56"/>
  <c r="AJ284" i="56"/>
  <c r="AN284" i="56" s="1"/>
  <c r="AG284" i="56"/>
  <c r="AC284" i="56"/>
  <c r="AF284" i="56"/>
  <c r="AH284" i="56"/>
  <c r="AC13" i="56"/>
  <c r="AD13" i="56"/>
  <c r="AJ13" i="56"/>
  <c r="AH13" i="56"/>
  <c r="AI13" i="56"/>
  <c r="AF13" i="56"/>
  <c r="AE13" i="56"/>
  <c r="AL13" i="56" s="1"/>
  <c r="AF449" i="56"/>
  <c r="AL449" i="56" s="1"/>
  <c r="AD449" i="56"/>
  <c r="AJ449" i="56"/>
  <c r="AC449" i="56"/>
  <c r="AI449" i="56"/>
  <c r="AK449" i="56"/>
  <c r="AH449" i="56"/>
  <c r="AG449" i="56"/>
  <c r="AJ8" i="56"/>
  <c r="AN8" i="56" s="1"/>
  <c r="AC8" i="56"/>
  <c r="AG8" i="56"/>
  <c r="AD8" i="56"/>
  <c r="AH8" i="56"/>
  <c r="AE8" i="56"/>
  <c r="AF8" i="56"/>
  <c r="AK8" i="56"/>
  <c r="AC1706" i="56"/>
  <c r="AJ1706" i="56"/>
  <c r="AD1706" i="56"/>
  <c r="AE1706" i="56"/>
  <c r="AH1706" i="56"/>
  <c r="AK1706" i="56"/>
  <c r="AI1706" i="56"/>
  <c r="AN1706" i="56" s="1"/>
  <c r="AF1706" i="56"/>
  <c r="AG1706" i="56"/>
  <c r="AC445" i="56"/>
  <c r="AD445" i="56"/>
  <c r="AE445" i="56"/>
  <c r="AJ445" i="56"/>
  <c r="AF445" i="56"/>
  <c r="AH445" i="56"/>
  <c r="AG445" i="56"/>
  <c r="AI445" i="56"/>
  <c r="AD504" i="56"/>
  <c r="AJ504" i="56"/>
  <c r="AF504" i="56"/>
  <c r="AG504" i="56"/>
  <c r="AR659" i="56"/>
  <c r="AU659" i="56" s="1"/>
  <c r="AP1736" i="56"/>
  <c r="AP97" i="56"/>
  <c r="AP1925" i="56"/>
  <c r="AP1121" i="56"/>
  <c r="AP287" i="56"/>
  <c r="AQ1628" i="56"/>
  <c r="AN1133" i="56"/>
  <c r="AM1979" i="56"/>
  <c r="AK1501" i="56"/>
  <c r="AK2686" i="56"/>
  <c r="AK2566" i="56"/>
  <c r="AK873" i="56"/>
  <c r="AK2530" i="56"/>
  <c r="AK2438" i="56"/>
  <c r="AK2319" i="56"/>
  <c r="AK2305" i="56"/>
  <c r="AK547" i="56"/>
  <c r="AK236" i="56"/>
  <c r="AK1754" i="56"/>
  <c r="AK1535" i="56"/>
  <c r="AK445" i="56"/>
  <c r="AJ831" i="56"/>
  <c r="AM820" i="56"/>
  <c r="AR820" i="56"/>
  <c r="AU820" i="56" s="1"/>
  <c r="AJ1735" i="56"/>
  <c r="AJ563" i="56"/>
  <c r="AM2220" i="56"/>
  <c r="AN2220" i="56"/>
  <c r="AN1198" i="56"/>
  <c r="AM1198" i="56"/>
  <c r="AJ1640" i="56"/>
  <c r="AI2566" i="56"/>
  <c r="AN190" i="56"/>
  <c r="AI1739" i="56"/>
  <c r="AN118" i="56"/>
  <c r="AI115" i="56"/>
  <c r="AN2546" i="56"/>
  <c r="AN100" i="56"/>
  <c r="AN168" i="56"/>
  <c r="AI2276" i="56"/>
  <c r="AI2199" i="56"/>
  <c r="AM2130" i="56"/>
  <c r="AO2130" i="56"/>
  <c r="AN2130" i="56"/>
  <c r="AI427" i="56"/>
  <c r="AN427" i="56" s="1"/>
  <c r="AN2907" i="56"/>
  <c r="AI1386" i="56"/>
  <c r="AH957" i="56"/>
  <c r="AH872" i="56"/>
  <c r="AH1495" i="56"/>
  <c r="AH307" i="56"/>
  <c r="AM171" i="56"/>
  <c r="AO171" i="56"/>
  <c r="AH2836" i="56"/>
  <c r="AH1480" i="56"/>
  <c r="AH236" i="56"/>
  <c r="AH533" i="56"/>
  <c r="AR1961" i="56"/>
  <c r="AU1961" i="56" s="1"/>
  <c r="AM1820" i="56"/>
  <c r="AH1777" i="56"/>
  <c r="AH516" i="56"/>
  <c r="AM31" i="56"/>
  <c r="AM2704" i="56"/>
  <c r="AR2704" i="56"/>
  <c r="AU2704" i="56" s="1"/>
  <c r="AM2684" i="56"/>
  <c r="AG321" i="56"/>
  <c r="AG2499" i="56"/>
  <c r="AG1487" i="56"/>
  <c r="AG1214" i="56"/>
  <c r="AG1182" i="56"/>
  <c r="AG1163" i="56"/>
  <c r="AG1469" i="56"/>
  <c r="AM1427" i="56"/>
  <c r="AM1636" i="56"/>
  <c r="AG1417" i="56"/>
  <c r="AG13" i="56"/>
  <c r="AF611" i="56"/>
  <c r="AF2175" i="56"/>
  <c r="AF1182" i="56"/>
  <c r="AL1911" i="56"/>
  <c r="AP1911" i="56"/>
  <c r="AQ1911" i="56" s="1"/>
  <c r="AF1654" i="56"/>
  <c r="AL413" i="56"/>
  <c r="AO413" i="56"/>
  <c r="AQ413" i="56" s="1"/>
  <c r="AE1254" i="56"/>
  <c r="AL1254" i="56" s="1"/>
  <c r="AP2485" i="56"/>
  <c r="AO2485" i="56"/>
  <c r="AQ2485" i="56" s="1"/>
  <c r="AL2426" i="56"/>
  <c r="AE2379" i="56"/>
  <c r="AL2379" i="56" s="1"/>
  <c r="AE1849" i="56"/>
  <c r="AE724" i="56"/>
  <c r="AP343" i="56"/>
  <c r="AL343" i="56"/>
  <c r="AE504" i="56"/>
  <c r="AD2768" i="56"/>
  <c r="AO2546" i="56"/>
  <c r="AP2546" i="56"/>
  <c r="AP1637" i="56"/>
  <c r="AQ1637" i="56" s="1"/>
  <c r="AD461" i="56"/>
  <c r="AD724" i="56"/>
  <c r="AP568" i="56"/>
  <c r="AO1898" i="56"/>
  <c r="AO1447" i="56"/>
  <c r="AC2781" i="56"/>
  <c r="AD2781" i="56"/>
  <c r="AI2781" i="56"/>
  <c r="AF2781" i="56"/>
  <c r="AL2781" i="56" s="1"/>
  <c r="AK2781" i="56"/>
  <c r="AH2781" i="56"/>
  <c r="AD715" i="56"/>
  <c r="AE715" i="56"/>
  <c r="AL715" i="56" s="1"/>
  <c r="AC715" i="56"/>
  <c r="AH715" i="56"/>
  <c r="AK715" i="56"/>
  <c r="AG715" i="56"/>
  <c r="AI715" i="56"/>
  <c r="AD1504" i="56"/>
  <c r="AH1504" i="56"/>
  <c r="AG1504" i="56"/>
  <c r="AI1504" i="56"/>
  <c r="AJ1504" i="56"/>
  <c r="AC1504" i="56"/>
  <c r="AD2762" i="56"/>
  <c r="AF2762" i="56"/>
  <c r="AH2762" i="56"/>
  <c r="AC2762" i="56"/>
  <c r="AG2762" i="56"/>
  <c r="AK2762" i="56"/>
  <c r="AD955" i="56"/>
  <c r="AE955" i="56"/>
  <c r="AG955" i="56"/>
  <c r="AK955" i="56"/>
  <c r="AH955" i="56"/>
  <c r="AJ955" i="56"/>
  <c r="AG2868" i="56"/>
  <c r="AE2868" i="56"/>
  <c r="AF2868" i="56"/>
  <c r="AD2868" i="56"/>
  <c r="AC2868" i="56"/>
  <c r="AC1567" i="56"/>
  <c r="AE1567" i="56"/>
  <c r="AI1567" i="56"/>
  <c r="AJ1567" i="56"/>
  <c r="AF1567" i="56"/>
  <c r="AG1567" i="56"/>
  <c r="AD2867" i="56"/>
  <c r="AJ2867" i="56"/>
  <c r="AE2867" i="56"/>
  <c r="AG2867" i="56"/>
  <c r="AC2867" i="56"/>
  <c r="AK2867" i="56"/>
  <c r="AF2867" i="56"/>
  <c r="AF144" i="56"/>
  <c r="AE144" i="56"/>
  <c r="AG144" i="56"/>
  <c r="AI144" i="56"/>
  <c r="AC144" i="56"/>
  <c r="AG2730" i="56"/>
  <c r="AD2730" i="56"/>
  <c r="AC2730" i="56"/>
  <c r="AI2730" i="56"/>
  <c r="AK2730" i="56"/>
  <c r="AD200" i="56"/>
  <c r="AI200" i="56"/>
  <c r="AJ200" i="56"/>
  <c r="AK200" i="56"/>
  <c r="AC200" i="56"/>
  <c r="AE200" i="56"/>
  <c r="AG200" i="56"/>
  <c r="AF200" i="56"/>
  <c r="AC1330" i="56"/>
  <c r="AE1330" i="56"/>
  <c r="AH1330" i="56"/>
  <c r="AF1330" i="56"/>
  <c r="AJ1330" i="56"/>
  <c r="AD1330" i="56"/>
  <c r="AE2725" i="56"/>
  <c r="AL2725" i="56" s="1"/>
  <c r="AD2725" i="56"/>
  <c r="AC2725" i="56"/>
  <c r="AI2725" i="56"/>
  <c r="AK2725" i="56"/>
  <c r="AJ2725" i="56"/>
  <c r="AF2725" i="56"/>
  <c r="AC2711" i="56"/>
  <c r="AD2711" i="56"/>
  <c r="AE2711" i="56"/>
  <c r="AF2711" i="56"/>
  <c r="AH2711" i="56"/>
  <c r="AG2711" i="56"/>
  <c r="AC1499" i="56"/>
  <c r="AD1499" i="56"/>
  <c r="AG1499" i="56"/>
  <c r="AK1499" i="56"/>
  <c r="AF1499" i="56"/>
  <c r="AL1499" i="56" s="1"/>
  <c r="AH1499" i="56"/>
  <c r="AI1499" i="56"/>
  <c r="AD2699" i="56"/>
  <c r="AF2699" i="56"/>
  <c r="AC2699" i="56"/>
  <c r="AJ2699" i="56"/>
  <c r="AG2699" i="56"/>
  <c r="AE2699" i="56"/>
  <c r="AI2699" i="56"/>
  <c r="AH2685" i="56"/>
  <c r="AC2685" i="56"/>
  <c r="AE2685" i="56"/>
  <c r="AI2685" i="56"/>
  <c r="AD2685" i="56"/>
  <c r="AF2685" i="56"/>
  <c r="AJ2685" i="56"/>
  <c r="AK2685" i="56"/>
  <c r="AE2671" i="56"/>
  <c r="AI2671" i="56"/>
  <c r="AF2671" i="56"/>
  <c r="AC2671" i="56"/>
  <c r="AG2671" i="56"/>
  <c r="AK2671" i="56"/>
  <c r="AD2657" i="56"/>
  <c r="AE2657" i="56"/>
  <c r="AG2657" i="56"/>
  <c r="AH2657" i="56"/>
  <c r="AJ2657" i="56"/>
  <c r="AF2657" i="56"/>
  <c r="AC2643" i="56"/>
  <c r="AG2643" i="56"/>
  <c r="AD2643" i="56"/>
  <c r="AF2643" i="56"/>
  <c r="AE2643" i="56"/>
  <c r="AJ2643" i="56"/>
  <c r="AK2643" i="56"/>
  <c r="AI2643" i="56"/>
  <c r="AE1252" i="56"/>
  <c r="AC1252" i="56"/>
  <c r="AF1252" i="56"/>
  <c r="AG1252" i="56"/>
  <c r="AD1252" i="56"/>
  <c r="AJ1252" i="56"/>
  <c r="AK1252" i="56"/>
  <c r="AH1252" i="56"/>
  <c r="AJ197" i="56"/>
  <c r="AE197" i="56"/>
  <c r="AF197" i="56"/>
  <c r="AD197" i="56"/>
  <c r="AI197" i="56"/>
  <c r="AC1312" i="56"/>
  <c r="AF1312" i="56"/>
  <c r="AE1312" i="56"/>
  <c r="AK1312" i="56"/>
  <c r="AI1312" i="56"/>
  <c r="AD137" i="56"/>
  <c r="AH137" i="56"/>
  <c r="AE137" i="56"/>
  <c r="AJ137" i="56"/>
  <c r="AI137" i="56"/>
  <c r="AG137" i="56"/>
  <c r="AF137" i="56"/>
  <c r="AD2619" i="56"/>
  <c r="AI2619" i="56"/>
  <c r="AG2619" i="56"/>
  <c r="AH2619" i="56"/>
  <c r="AK2619" i="56"/>
  <c r="AC2619" i="56"/>
  <c r="AE2619" i="56"/>
  <c r="AF2619" i="56"/>
  <c r="AE2617" i="56"/>
  <c r="AD2617" i="56"/>
  <c r="AG2617" i="56"/>
  <c r="AH2617" i="56"/>
  <c r="AF2617" i="56"/>
  <c r="AI2617" i="56"/>
  <c r="AC2617" i="56"/>
  <c r="AK2617" i="56"/>
  <c r="AF2607" i="56"/>
  <c r="AK2607" i="56"/>
  <c r="AG2607" i="56"/>
  <c r="AI2607" i="56"/>
  <c r="AN2607" i="56" s="1"/>
  <c r="AD2593" i="56"/>
  <c r="AG2593" i="56"/>
  <c r="AJ2593" i="56"/>
  <c r="AC2593" i="56"/>
  <c r="AE2593" i="56"/>
  <c r="AI2593" i="56"/>
  <c r="AC2579" i="56"/>
  <c r="AE2579" i="56"/>
  <c r="AF2579" i="56"/>
  <c r="AD2579" i="56"/>
  <c r="AG2579" i="56"/>
  <c r="AI2579" i="56"/>
  <c r="AK2579" i="56"/>
  <c r="AH2579" i="56"/>
  <c r="AJ2579" i="56"/>
  <c r="AD2565" i="56"/>
  <c r="AF2565" i="56"/>
  <c r="AC2565" i="56"/>
  <c r="AK2565" i="56"/>
  <c r="AE2565" i="56"/>
  <c r="AH2565" i="56"/>
  <c r="AC1691" i="56"/>
  <c r="AH1691" i="56"/>
  <c r="AD1691" i="56"/>
  <c r="AF1691" i="56"/>
  <c r="AG1691" i="56"/>
  <c r="AJ1691" i="56"/>
  <c r="AN1691" i="56" s="1"/>
  <c r="AD1298" i="56"/>
  <c r="AE1298" i="56"/>
  <c r="AI1298" i="56"/>
  <c r="AN1298" i="56" s="1"/>
  <c r="AG1298" i="56"/>
  <c r="AF1298" i="56"/>
  <c r="AC1298" i="56"/>
  <c r="AC821" i="56"/>
  <c r="AG821" i="56"/>
  <c r="AJ821" i="56"/>
  <c r="AD821" i="56"/>
  <c r="AI821" i="56"/>
  <c r="AG871" i="56"/>
  <c r="AC871" i="56"/>
  <c r="AD871" i="56"/>
  <c r="AH871" i="56"/>
  <c r="AG2862" i="56"/>
  <c r="AC2862" i="56"/>
  <c r="AI2862" i="56"/>
  <c r="AN2862" i="56" s="1"/>
  <c r="AF2862" i="56"/>
  <c r="AH2862" i="56"/>
  <c r="AE2862" i="56"/>
  <c r="AE1738" i="56"/>
  <c r="AJ1738" i="56"/>
  <c r="AC1738" i="56"/>
  <c r="AH1738" i="56"/>
  <c r="AD1738" i="56"/>
  <c r="AG1738" i="56"/>
  <c r="AF128" i="56"/>
  <c r="AL128" i="56" s="1"/>
  <c r="AH128" i="56"/>
  <c r="AI128" i="56"/>
  <c r="AC128" i="56"/>
  <c r="AG128" i="56"/>
  <c r="AJ128" i="56"/>
  <c r="AK128" i="56"/>
  <c r="AC320" i="56"/>
  <c r="AE320" i="56"/>
  <c r="AF320" i="56"/>
  <c r="AG320" i="56"/>
  <c r="AK320" i="56"/>
  <c r="AJ320" i="56"/>
  <c r="AD320" i="56"/>
  <c r="AD623" i="56"/>
  <c r="AI623" i="56"/>
  <c r="AF623" i="56"/>
  <c r="AC623" i="56"/>
  <c r="AK623" i="56"/>
  <c r="AG623" i="56"/>
  <c r="AE623" i="56"/>
  <c r="AE573" i="56"/>
  <c r="AD573" i="56"/>
  <c r="AC573" i="56"/>
  <c r="AF573" i="56"/>
  <c r="AG573" i="56"/>
  <c r="AJ573" i="56"/>
  <c r="AK573" i="56"/>
  <c r="AC947" i="56"/>
  <c r="AF947" i="56"/>
  <c r="AL947" i="56" s="1"/>
  <c r="AH947" i="56"/>
  <c r="AD119" i="56"/>
  <c r="AC119" i="56"/>
  <c r="AE119" i="56"/>
  <c r="AH119" i="56"/>
  <c r="AG119" i="56"/>
  <c r="AJ119" i="56"/>
  <c r="AF119" i="56"/>
  <c r="AK119" i="56"/>
  <c r="AI119" i="56"/>
  <c r="AC1030" i="56"/>
  <c r="AG1030" i="56"/>
  <c r="AF1030" i="56"/>
  <c r="AJ1030" i="56"/>
  <c r="AH1030" i="56"/>
  <c r="AI1030" i="56"/>
  <c r="AC114" i="56"/>
  <c r="AI114" i="56"/>
  <c r="AF114" i="56"/>
  <c r="AL114" i="56" s="1"/>
  <c r="AD114" i="56"/>
  <c r="AG114" i="56"/>
  <c r="AJ114" i="56"/>
  <c r="AH2553" i="56"/>
  <c r="AE2553" i="56"/>
  <c r="AD2553" i="56"/>
  <c r="AF2553" i="56"/>
  <c r="AJ2553" i="56"/>
  <c r="AC2553" i="56"/>
  <c r="AG2553" i="56"/>
  <c r="AK2553" i="56"/>
  <c r="AI2553" i="56"/>
  <c r="AC1288" i="56"/>
  <c r="AH1288" i="56"/>
  <c r="AD1288" i="56"/>
  <c r="AF1288" i="56"/>
  <c r="AJ1288" i="56"/>
  <c r="AG1288" i="56"/>
  <c r="AC1274" i="56"/>
  <c r="AE1274" i="56"/>
  <c r="AH1274" i="56"/>
  <c r="AD1274" i="56"/>
  <c r="AG1274" i="56"/>
  <c r="AF1274" i="56"/>
  <c r="AG2540" i="56"/>
  <c r="AC2540" i="56"/>
  <c r="AF2540" i="56"/>
  <c r="AL2540" i="56" s="1"/>
  <c r="AK2540" i="56"/>
  <c r="AC108" i="56"/>
  <c r="AG108" i="56"/>
  <c r="AF108" i="56"/>
  <c r="AJ108" i="56"/>
  <c r="AE108" i="56"/>
  <c r="AH108" i="56"/>
  <c r="AD2528" i="56"/>
  <c r="AC2528" i="56"/>
  <c r="AE2528" i="56"/>
  <c r="AJ2528" i="56"/>
  <c r="AI2528" i="56"/>
  <c r="AF2528" i="56"/>
  <c r="AG2528" i="56"/>
  <c r="AF2849" i="56"/>
  <c r="AG2849" i="56"/>
  <c r="AE2849" i="56"/>
  <c r="AH2849" i="56"/>
  <c r="AC2849" i="56"/>
  <c r="AK2849" i="56"/>
  <c r="AI2849" i="56"/>
  <c r="AD2849" i="56"/>
  <c r="AE469" i="56"/>
  <c r="AL469" i="56" s="1"/>
  <c r="AC469" i="56"/>
  <c r="AH469" i="56"/>
  <c r="AJ469" i="56"/>
  <c r="AN469" i="56" s="1"/>
  <c r="AC2513" i="56"/>
  <c r="AD2513" i="56"/>
  <c r="AI2513" i="56"/>
  <c r="AF2513" i="56"/>
  <c r="AK2513" i="56"/>
  <c r="AE2513" i="56"/>
  <c r="AC313" i="56"/>
  <c r="AE313" i="56"/>
  <c r="AD313" i="56"/>
  <c r="AF313" i="56"/>
  <c r="AH313" i="56"/>
  <c r="AG313" i="56"/>
  <c r="AJ313" i="56"/>
  <c r="AN313" i="56" s="1"/>
  <c r="AD558" i="56"/>
  <c r="AH558" i="56"/>
  <c r="AJ558" i="56"/>
  <c r="AE558" i="56"/>
  <c r="AL558" i="56" s="1"/>
  <c r="AG558" i="56"/>
  <c r="AC558" i="56"/>
  <c r="AK558" i="56"/>
  <c r="AI558" i="56"/>
  <c r="AD2498" i="56"/>
  <c r="AF2498" i="56"/>
  <c r="AE2498" i="56"/>
  <c r="AL2498" i="56" s="1"/>
  <c r="AC2498" i="56"/>
  <c r="AK2498" i="56"/>
  <c r="AN2498" i="56" s="1"/>
  <c r="AH2498" i="56"/>
  <c r="AG2498" i="56"/>
  <c r="AC2844" i="56"/>
  <c r="AG2844" i="56"/>
  <c r="AE2844" i="56"/>
  <c r="AD2844" i="56"/>
  <c r="AF2844" i="56"/>
  <c r="AJ2844" i="56"/>
  <c r="AI2844" i="56"/>
  <c r="AH2844" i="56"/>
  <c r="AD433" i="56"/>
  <c r="AE433" i="56"/>
  <c r="AL433" i="56" s="1"/>
  <c r="AC433" i="56"/>
  <c r="AG433" i="56"/>
  <c r="AJ433" i="56"/>
  <c r="AK433" i="56"/>
  <c r="AI433" i="56"/>
  <c r="AC2478" i="56"/>
  <c r="AH2478" i="56"/>
  <c r="AD2478" i="56"/>
  <c r="AF2478" i="56"/>
  <c r="AL2478" i="56" s="1"/>
  <c r="AK2478" i="56"/>
  <c r="AC2464" i="56"/>
  <c r="AE2464" i="56"/>
  <c r="AL2464" i="56" s="1"/>
  <c r="AH2464" i="56"/>
  <c r="AD2464" i="56"/>
  <c r="AG2464" i="56"/>
  <c r="AK2464" i="56"/>
  <c r="AJ2464" i="56"/>
  <c r="AI2450" i="56"/>
  <c r="AD2450" i="56"/>
  <c r="AF2450" i="56"/>
  <c r="AL2450" i="56" s="1"/>
  <c r="AJ2450" i="56"/>
  <c r="AK2450" i="56"/>
  <c r="AC2436" i="56"/>
  <c r="AF2436" i="56"/>
  <c r="AG2436" i="56"/>
  <c r="AD2436" i="56"/>
  <c r="AJ2436" i="56"/>
  <c r="AI2436" i="56"/>
  <c r="AE2436" i="56"/>
  <c r="AH2436" i="56"/>
  <c r="AK2436" i="56"/>
  <c r="AD635" i="56"/>
  <c r="AC635" i="56"/>
  <c r="AH635" i="56"/>
  <c r="AF635" i="56"/>
  <c r="AC2428" i="56"/>
  <c r="AJ2428" i="56"/>
  <c r="AF2428" i="56"/>
  <c r="AE2428" i="56"/>
  <c r="AD2428" i="56"/>
  <c r="AG2428" i="56"/>
  <c r="AK2428" i="56"/>
  <c r="AH2428" i="56"/>
  <c r="AF1485" i="56"/>
  <c r="AL1485" i="56" s="1"/>
  <c r="AD1485" i="56"/>
  <c r="AC1485" i="56"/>
  <c r="AH1485" i="56"/>
  <c r="AJ1485" i="56"/>
  <c r="AG1485" i="56"/>
  <c r="AK1485" i="56"/>
  <c r="AG2417" i="56"/>
  <c r="AC2417" i="56"/>
  <c r="AH2417" i="56"/>
  <c r="AK2417" i="56"/>
  <c r="AF2417" i="56"/>
  <c r="AJ2417" i="56"/>
  <c r="AN2417" i="56" s="1"/>
  <c r="AC2409" i="56"/>
  <c r="AI2409" i="56"/>
  <c r="AK2409" i="56"/>
  <c r="AF2409" i="56"/>
  <c r="AG2409" i="56"/>
  <c r="AH2409" i="56"/>
  <c r="AE2409" i="56"/>
  <c r="AJ2409" i="56"/>
  <c r="AE432" i="56"/>
  <c r="AC432" i="56"/>
  <c r="AG432" i="56"/>
  <c r="AD432" i="56"/>
  <c r="AH432" i="56"/>
  <c r="AI432" i="56"/>
  <c r="AN432" i="56" s="1"/>
  <c r="AF432" i="56"/>
  <c r="AE2391" i="56"/>
  <c r="AL2391" i="56" s="1"/>
  <c r="AC2391" i="56"/>
  <c r="AI2391" i="56"/>
  <c r="AG2391" i="56"/>
  <c r="AH2391" i="56"/>
  <c r="AF2391" i="56"/>
  <c r="AD2391" i="56"/>
  <c r="AD2377" i="56"/>
  <c r="AC2377" i="56"/>
  <c r="AF2377" i="56"/>
  <c r="AJ2377" i="56"/>
  <c r="AI2377" i="56"/>
  <c r="AG2377" i="56"/>
  <c r="AH2377" i="56"/>
  <c r="AE2377" i="56"/>
  <c r="AL2377" i="56" s="1"/>
  <c r="AK2377" i="56"/>
  <c r="AC2363" i="56"/>
  <c r="AD2363" i="56"/>
  <c r="AE2363" i="56"/>
  <c r="AF2363" i="56"/>
  <c r="AH2363" i="56"/>
  <c r="AK2363" i="56"/>
  <c r="AC2349" i="56"/>
  <c r="AD2349" i="56"/>
  <c r="AG2349" i="56"/>
  <c r="AH2349" i="56"/>
  <c r="AF2349" i="56"/>
  <c r="AL2349" i="56" s="1"/>
  <c r="AH172" i="56"/>
  <c r="AC172" i="56"/>
  <c r="AD172" i="56"/>
  <c r="AF172" i="56"/>
  <c r="AL172" i="56" s="1"/>
  <c r="AG172" i="56"/>
  <c r="AJ172" i="56"/>
  <c r="AI172" i="56"/>
  <c r="AK172" i="56"/>
  <c r="AC610" i="56"/>
  <c r="AG610" i="56"/>
  <c r="AF610" i="56"/>
  <c r="AH610" i="56"/>
  <c r="AE610" i="56"/>
  <c r="AJ610" i="56"/>
  <c r="AN610" i="56" s="1"/>
  <c r="AD610" i="56"/>
  <c r="AC2326" i="56"/>
  <c r="AJ2326" i="56"/>
  <c r="AD2326" i="56"/>
  <c r="AF2326" i="56"/>
  <c r="AI2326" i="56"/>
  <c r="AH2326" i="56"/>
  <c r="AG2326" i="56"/>
  <c r="AK2326" i="56"/>
  <c r="AE1237" i="56"/>
  <c r="AG1237" i="56"/>
  <c r="AD1237" i="56"/>
  <c r="AH1237" i="56"/>
  <c r="AJ1237" i="56"/>
  <c r="AN1237" i="56" s="1"/>
  <c r="AC1237" i="56"/>
  <c r="AK2317" i="56"/>
  <c r="AC2317" i="56"/>
  <c r="AF2317" i="56"/>
  <c r="AL2317" i="56" s="1"/>
  <c r="AG2317" i="56"/>
  <c r="AJ2317" i="56"/>
  <c r="AI2317" i="56"/>
  <c r="AK94" i="56"/>
  <c r="AG94" i="56"/>
  <c r="AH94" i="56"/>
  <c r="AJ94" i="56"/>
  <c r="AE94" i="56"/>
  <c r="AI94" i="56"/>
  <c r="AD2303" i="56"/>
  <c r="AF2303" i="56"/>
  <c r="AK2303" i="56"/>
  <c r="AC2303" i="56"/>
  <c r="AG2303" i="56"/>
  <c r="AI2303" i="56"/>
  <c r="AH2303" i="56"/>
  <c r="AE2303" i="56"/>
  <c r="AJ2303" i="56"/>
  <c r="AD2289" i="56"/>
  <c r="AK2289" i="56"/>
  <c r="AH2289" i="56"/>
  <c r="AC2289" i="56"/>
  <c r="AE2289" i="56"/>
  <c r="AL2289" i="56" s="1"/>
  <c r="AG2289" i="56"/>
  <c r="AJ2289" i="56"/>
  <c r="AI2289" i="56"/>
  <c r="AK2275" i="56"/>
  <c r="AI2275" i="56"/>
  <c r="AN2275" i="56" s="1"/>
  <c r="AC2275" i="56"/>
  <c r="AG2275" i="56"/>
  <c r="AD2275" i="56"/>
  <c r="AE2275" i="56"/>
  <c r="AH2275" i="56"/>
  <c r="AF2275" i="56"/>
  <c r="AE2261" i="56"/>
  <c r="AK2261" i="56"/>
  <c r="AD2261" i="56"/>
  <c r="AG2261" i="56"/>
  <c r="AF2261" i="56"/>
  <c r="AI2261" i="56"/>
  <c r="AN2261" i="56" s="1"/>
  <c r="AH2261" i="56"/>
  <c r="AK1234" i="56"/>
  <c r="AD1234" i="56"/>
  <c r="AC1234" i="56"/>
  <c r="AH1234" i="56"/>
  <c r="AE1234" i="56"/>
  <c r="AI1234" i="56"/>
  <c r="AF1234" i="56"/>
  <c r="AD550" i="56"/>
  <c r="AK550" i="56"/>
  <c r="AG550" i="56"/>
  <c r="AH550" i="56"/>
  <c r="AC550" i="56"/>
  <c r="AF550" i="56"/>
  <c r="AL550" i="56" s="1"/>
  <c r="AJ550" i="56"/>
  <c r="AI550" i="56"/>
  <c r="AC2239" i="56"/>
  <c r="AK2239" i="56"/>
  <c r="AE2239" i="56"/>
  <c r="AF2239" i="56"/>
  <c r="AG2239" i="56"/>
  <c r="AJ2239" i="56"/>
  <c r="AD2239" i="56"/>
  <c r="AF546" i="56"/>
  <c r="AK546" i="56"/>
  <c r="AD546" i="56"/>
  <c r="AI546" i="56"/>
  <c r="AG546" i="56"/>
  <c r="AC546" i="56"/>
  <c r="AH546" i="56"/>
  <c r="AD933" i="56"/>
  <c r="AH933" i="56"/>
  <c r="AK933" i="56"/>
  <c r="AC933" i="56"/>
  <c r="AF933" i="56"/>
  <c r="AL933" i="56" s="1"/>
  <c r="AI933" i="56"/>
  <c r="AJ933" i="56"/>
  <c r="AK2227" i="56"/>
  <c r="AF2227" i="56"/>
  <c r="AE2227" i="56"/>
  <c r="AL2227" i="56" s="1"/>
  <c r="AC2227" i="56"/>
  <c r="AG2227" i="56"/>
  <c r="AJ2227" i="56"/>
  <c r="AI2227" i="56"/>
  <c r="AD2227" i="56"/>
  <c r="AH2227" i="56"/>
  <c r="AK2213" i="56"/>
  <c r="AC2213" i="56"/>
  <c r="AF2213" i="56"/>
  <c r="AD2213" i="56"/>
  <c r="AG2213" i="56"/>
  <c r="AH2213" i="56"/>
  <c r="AE2213" i="56"/>
  <c r="AG429" i="56"/>
  <c r="AK429" i="56"/>
  <c r="AF429" i="56"/>
  <c r="AL429" i="56" s="1"/>
  <c r="AH429" i="56"/>
  <c r="AJ429" i="56"/>
  <c r="AC429" i="56"/>
  <c r="AD429" i="56"/>
  <c r="AK1227" i="56"/>
  <c r="AE1227" i="56"/>
  <c r="AL1227" i="56" s="1"/>
  <c r="AD1227" i="56"/>
  <c r="AH1227" i="56"/>
  <c r="AJ1227" i="56"/>
  <c r="AC1227" i="56"/>
  <c r="AK543" i="56"/>
  <c r="AE543" i="56"/>
  <c r="AL543" i="56" s="1"/>
  <c r="AJ543" i="56"/>
  <c r="AC543" i="56"/>
  <c r="AI543" i="56"/>
  <c r="AD543" i="56"/>
  <c r="AG543" i="56"/>
  <c r="AF2187" i="56"/>
  <c r="AK2187" i="56"/>
  <c r="AD2187" i="56"/>
  <c r="AH2187" i="56"/>
  <c r="AI2187" i="56"/>
  <c r="AC2187" i="56"/>
  <c r="AC2173" i="56"/>
  <c r="AK2173" i="56"/>
  <c r="AI2173" i="56"/>
  <c r="AR2173" i="56" s="1"/>
  <c r="AU2173" i="56" s="1"/>
  <c r="AD2173" i="56"/>
  <c r="AE2173" i="56"/>
  <c r="AL2173" i="56" s="1"/>
  <c r="AC2159" i="56"/>
  <c r="AK2159" i="56"/>
  <c r="AG2159" i="56"/>
  <c r="AI2159" i="56"/>
  <c r="AE2159" i="56"/>
  <c r="AD2159" i="56"/>
  <c r="AH2159" i="56"/>
  <c r="AF2159" i="56"/>
  <c r="AJ2159" i="56"/>
  <c r="AE2145" i="56"/>
  <c r="AK2145" i="56"/>
  <c r="AC2145" i="56"/>
  <c r="AH2145" i="56"/>
  <c r="AJ2145" i="56"/>
  <c r="AN2145" i="56" s="1"/>
  <c r="AF2145" i="56"/>
  <c r="AC1550" i="56"/>
  <c r="AK1550" i="56"/>
  <c r="AD1550" i="56"/>
  <c r="AE1550" i="56"/>
  <c r="AH1550" i="56"/>
  <c r="AI1550" i="56"/>
  <c r="AG1550" i="56"/>
  <c r="AD84" i="56"/>
  <c r="AC84" i="56"/>
  <c r="AK84" i="56"/>
  <c r="AE84" i="56"/>
  <c r="AG84" i="56"/>
  <c r="AH84" i="56"/>
  <c r="AF84" i="56"/>
  <c r="AJ84" i="56"/>
  <c r="AI84" i="56"/>
  <c r="AC1213" i="56"/>
  <c r="AK1213" i="56"/>
  <c r="AF1213" i="56"/>
  <c r="AD1213" i="56"/>
  <c r="AH1213" i="56"/>
  <c r="AE1213" i="56"/>
  <c r="AK1199" i="56"/>
  <c r="AC1199" i="56"/>
  <c r="AF1199" i="56"/>
  <c r="AL1199" i="56" s="1"/>
  <c r="AJ1199" i="56"/>
  <c r="AI1199" i="56"/>
  <c r="AN1199" i="56" s="1"/>
  <c r="AH1199" i="56"/>
  <c r="AG1199" i="56"/>
  <c r="AH426" i="56"/>
  <c r="AK426" i="56"/>
  <c r="AC426" i="56"/>
  <c r="AD426" i="56"/>
  <c r="AG426" i="56"/>
  <c r="AF426" i="56"/>
  <c r="AL426" i="56" s="1"/>
  <c r="AC1194" i="56"/>
  <c r="AD1194" i="56"/>
  <c r="AK1194" i="56"/>
  <c r="AE1194" i="56"/>
  <c r="AH1194" i="56"/>
  <c r="AF1194" i="56"/>
  <c r="AG1194" i="56"/>
  <c r="AI1194" i="56"/>
  <c r="AK1180" i="56"/>
  <c r="AC1180" i="56"/>
  <c r="AD1180" i="56"/>
  <c r="AH1180" i="56"/>
  <c r="AJ1180" i="56"/>
  <c r="AE1180" i="56"/>
  <c r="AG1180" i="56"/>
  <c r="AG2108" i="56"/>
  <c r="AK2108" i="56"/>
  <c r="AC2108" i="56"/>
  <c r="AJ2108" i="56"/>
  <c r="AE2108" i="56"/>
  <c r="AF2108" i="56"/>
  <c r="AH2108" i="56"/>
  <c r="AK537" i="56"/>
  <c r="AD537" i="56"/>
  <c r="AG537" i="56"/>
  <c r="AI537" i="56"/>
  <c r="AC537" i="56"/>
  <c r="AH537" i="56"/>
  <c r="AJ537" i="56"/>
  <c r="AF537" i="56"/>
  <c r="AE537" i="56"/>
  <c r="AK2089" i="56"/>
  <c r="AG2089" i="56"/>
  <c r="AC2089" i="56"/>
  <c r="AJ2089" i="56"/>
  <c r="AH2089" i="56"/>
  <c r="AE2089" i="56"/>
  <c r="AL2089" i="56" s="1"/>
  <c r="AC2075" i="56"/>
  <c r="AF2075" i="56"/>
  <c r="AE2075" i="56"/>
  <c r="AK2075" i="56"/>
  <c r="AG2075" i="56"/>
  <c r="AH2075" i="56"/>
  <c r="AD2075" i="56"/>
  <c r="AI2075" i="56"/>
  <c r="AD2061" i="56"/>
  <c r="AK2061" i="56"/>
  <c r="AC2061" i="56"/>
  <c r="AE2061" i="56"/>
  <c r="AG2061" i="56"/>
  <c r="AI2061" i="56"/>
  <c r="AH2061" i="56"/>
  <c r="AF2061" i="56"/>
  <c r="AC2047" i="56"/>
  <c r="AF2047" i="56"/>
  <c r="AK2047" i="56"/>
  <c r="AI2047" i="56"/>
  <c r="AD2047" i="56"/>
  <c r="AE2047" i="56"/>
  <c r="AG2047" i="56"/>
  <c r="AJ2047" i="56"/>
  <c r="AD2033" i="56"/>
  <c r="AE2033" i="56"/>
  <c r="AC2033" i="56"/>
  <c r="AK2033" i="56"/>
  <c r="AF2033" i="56"/>
  <c r="AG2033" i="56"/>
  <c r="AC2024" i="56"/>
  <c r="AK2024" i="56"/>
  <c r="AD2024" i="56"/>
  <c r="AF2024" i="56"/>
  <c r="AG2024" i="56"/>
  <c r="AE2024" i="56"/>
  <c r="AH2024" i="56"/>
  <c r="AJ2024" i="56"/>
  <c r="AD1666" i="56"/>
  <c r="AK1666" i="56"/>
  <c r="AH1666" i="56"/>
  <c r="AE1666" i="56"/>
  <c r="AI1666" i="56"/>
  <c r="AG1666" i="56"/>
  <c r="AC1666" i="56"/>
  <c r="AF1666" i="56"/>
  <c r="AC2014" i="56"/>
  <c r="AK2014" i="56"/>
  <c r="AJ2014" i="56"/>
  <c r="AE2014" i="56"/>
  <c r="AD2014" i="56"/>
  <c r="AF2014" i="56"/>
  <c r="AH2014" i="56"/>
  <c r="AC78" i="56"/>
  <c r="AK78" i="56"/>
  <c r="AG78" i="56"/>
  <c r="AH78" i="56"/>
  <c r="AD78" i="56"/>
  <c r="AE369" i="56"/>
  <c r="AL369" i="56" s="1"/>
  <c r="AH369" i="56"/>
  <c r="AK369" i="56"/>
  <c r="AD369" i="56"/>
  <c r="AG369" i="56"/>
  <c r="AC369" i="56"/>
  <c r="AI369" i="56"/>
  <c r="AC785" i="56"/>
  <c r="AK785" i="56"/>
  <c r="AN785" i="56" s="1"/>
  <c r="AE785" i="56"/>
  <c r="AL785" i="56" s="1"/>
  <c r="AH785" i="56"/>
  <c r="AJ785" i="56"/>
  <c r="AD785" i="56"/>
  <c r="AG785" i="56"/>
  <c r="AF771" i="56"/>
  <c r="AK771" i="56"/>
  <c r="AC771" i="56"/>
  <c r="AE771" i="56"/>
  <c r="AD771" i="56"/>
  <c r="AI771" i="56"/>
  <c r="AH771" i="56"/>
  <c r="AC532" i="56"/>
  <c r="AD532" i="56"/>
  <c r="AG532" i="56"/>
  <c r="AK532" i="56"/>
  <c r="AE532" i="56"/>
  <c r="AF532" i="56"/>
  <c r="AJ532" i="56"/>
  <c r="AH532" i="56"/>
  <c r="AK958" i="56"/>
  <c r="AD958" i="56"/>
  <c r="AH958" i="56"/>
  <c r="AI958" i="56"/>
  <c r="AG958" i="56"/>
  <c r="AJ958" i="56"/>
  <c r="AC69" i="56"/>
  <c r="AK69" i="56"/>
  <c r="AD69" i="56"/>
  <c r="AH69" i="56"/>
  <c r="AJ69" i="56"/>
  <c r="AF69" i="56"/>
  <c r="AI69" i="56"/>
  <c r="AE69" i="56"/>
  <c r="AF1980" i="56"/>
  <c r="AK1980" i="56"/>
  <c r="AE1980" i="56"/>
  <c r="AH1980" i="56"/>
  <c r="AJ1980" i="56"/>
  <c r="AD1980" i="56"/>
  <c r="AG1980" i="56"/>
  <c r="AK1968" i="56"/>
  <c r="AM1968" i="56" s="1"/>
  <c r="AD1968" i="56"/>
  <c r="AC1968" i="56"/>
  <c r="AI1968" i="56"/>
  <c r="AH1968" i="56"/>
  <c r="AF1968" i="56"/>
  <c r="AE1968" i="56"/>
  <c r="AK1954" i="56"/>
  <c r="AD1954" i="56"/>
  <c r="AI1954" i="56"/>
  <c r="AE1954" i="56"/>
  <c r="AH1954" i="56"/>
  <c r="AC1954" i="56"/>
  <c r="AF1954" i="56"/>
  <c r="AE1940" i="56"/>
  <c r="AL1940" i="56" s="1"/>
  <c r="AK1940" i="56"/>
  <c r="AG1940" i="56"/>
  <c r="AC1940" i="56"/>
  <c r="AD1940" i="56"/>
  <c r="AJ1940" i="56"/>
  <c r="AC1926" i="56"/>
  <c r="AF1926" i="56"/>
  <c r="AK1926" i="56"/>
  <c r="AG1926" i="56"/>
  <c r="AE1926" i="56"/>
  <c r="AI1926" i="56"/>
  <c r="AH1926" i="56"/>
  <c r="AC1912" i="56"/>
  <c r="AK1912" i="56"/>
  <c r="AD1912" i="56"/>
  <c r="AH1912" i="56"/>
  <c r="AJ1912" i="56"/>
  <c r="AF1912" i="56"/>
  <c r="AL1912" i="56" s="1"/>
  <c r="AK1899" i="56"/>
  <c r="AF1899" i="56"/>
  <c r="AD1899" i="56"/>
  <c r="AE1899" i="56"/>
  <c r="AI1899" i="56"/>
  <c r="AC912" i="56"/>
  <c r="AD912" i="56"/>
  <c r="AK912" i="56"/>
  <c r="AH912" i="56"/>
  <c r="AF912" i="56"/>
  <c r="AL912" i="56" s="1"/>
  <c r="AG912" i="56"/>
  <c r="AJ912" i="56"/>
  <c r="AI912" i="56"/>
  <c r="AC1883" i="56"/>
  <c r="AD1883" i="56"/>
  <c r="AH1883" i="56"/>
  <c r="AK1883" i="56"/>
  <c r="AE1883" i="56"/>
  <c r="AF1883" i="56"/>
  <c r="AG1883" i="56"/>
  <c r="AK1875" i="56"/>
  <c r="AE1875" i="56"/>
  <c r="AG1875" i="56"/>
  <c r="AF1875" i="56"/>
  <c r="AJ1875" i="56"/>
  <c r="AC1875" i="56"/>
  <c r="AI1875" i="56"/>
  <c r="AH1875" i="56"/>
  <c r="AC1861" i="56"/>
  <c r="AE1861" i="56"/>
  <c r="AK1861" i="56"/>
  <c r="AD1861" i="56"/>
  <c r="AH1861" i="56"/>
  <c r="AI1861" i="56"/>
  <c r="AF1861" i="56"/>
  <c r="AG1861" i="56"/>
  <c r="AJ1861" i="56"/>
  <c r="AC1847" i="56"/>
  <c r="AG1847" i="56"/>
  <c r="AK1847" i="56"/>
  <c r="AN1847" i="56" s="1"/>
  <c r="AF1847" i="56"/>
  <c r="AK1833" i="56"/>
  <c r="AH1833" i="56"/>
  <c r="AE1833" i="56"/>
  <c r="AC1833" i="56"/>
  <c r="AD1833" i="56"/>
  <c r="AF1833" i="56"/>
  <c r="AJ1833" i="56"/>
  <c r="AI1833" i="56"/>
  <c r="AC1162" i="56"/>
  <c r="AK1162" i="56"/>
  <c r="AJ1162" i="56"/>
  <c r="AH1162" i="56"/>
  <c r="AG1162" i="56"/>
  <c r="AD1162" i="56"/>
  <c r="AI1162" i="56"/>
  <c r="AE1162" i="56"/>
  <c r="AL1162" i="56" s="1"/>
  <c r="AF1813" i="56"/>
  <c r="AK1813" i="56"/>
  <c r="AE1813" i="56"/>
  <c r="AG1813" i="56"/>
  <c r="AJ1813" i="56"/>
  <c r="AC1813" i="56"/>
  <c r="AI1813" i="56"/>
  <c r="AC1802" i="56"/>
  <c r="AK1802" i="56"/>
  <c r="AE1802" i="56"/>
  <c r="AG1802" i="56"/>
  <c r="AH1802" i="56"/>
  <c r="AD1802" i="56"/>
  <c r="AF1802" i="56"/>
  <c r="AD1158" i="56"/>
  <c r="AK1158" i="56"/>
  <c r="AH1158" i="56"/>
  <c r="AI1158" i="56"/>
  <c r="AJ1158" i="56"/>
  <c r="AF1158" i="56"/>
  <c r="AG1158" i="56"/>
  <c r="AE1158" i="56"/>
  <c r="AE1784" i="56"/>
  <c r="AL1784" i="56" s="1"/>
  <c r="AK1784" i="56"/>
  <c r="AC1784" i="56"/>
  <c r="AD1784" i="56"/>
  <c r="AG1784" i="56"/>
  <c r="AF1784" i="56"/>
  <c r="AI1784" i="56"/>
  <c r="AC1019" i="56"/>
  <c r="AK1019" i="56"/>
  <c r="AG1019" i="56"/>
  <c r="AE1019" i="56"/>
  <c r="AJ1019" i="56"/>
  <c r="AH1019" i="56"/>
  <c r="AK1775" i="56"/>
  <c r="AC1775" i="56"/>
  <c r="AE1775" i="56"/>
  <c r="AF1775" i="56"/>
  <c r="AG1775" i="56"/>
  <c r="AI1775" i="56"/>
  <c r="AD1775" i="56"/>
  <c r="AC1767" i="56"/>
  <c r="AK1767" i="56"/>
  <c r="AF1767" i="56"/>
  <c r="AE1767" i="56"/>
  <c r="AD1767" i="56"/>
  <c r="AH1767" i="56"/>
  <c r="AI1767" i="56"/>
  <c r="AD1763" i="56"/>
  <c r="AC1763" i="56"/>
  <c r="AK1763" i="56"/>
  <c r="AE1763" i="56"/>
  <c r="AH1763" i="56"/>
  <c r="AI1763" i="56"/>
  <c r="AC1148" i="56"/>
  <c r="AD1148" i="56"/>
  <c r="AH1148" i="56"/>
  <c r="AK1148" i="56"/>
  <c r="AG1148" i="56"/>
  <c r="AJ1148" i="56"/>
  <c r="AE1148" i="56"/>
  <c r="AL1148" i="56" s="1"/>
  <c r="AI1148" i="56"/>
  <c r="AK1475" i="56"/>
  <c r="AC1475" i="56"/>
  <c r="AF1475" i="56"/>
  <c r="AL1475" i="56" s="1"/>
  <c r="AH1475" i="56"/>
  <c r="AI1475" i="56"/>
  <c r="AD1475" i="56"/>
  <c r="AD894" i="56"/>
  <c r="AK894" i="56"/>
  <c r="AH894" i="56"/>
  <c r="AE894" i="56"/>
  <c r="AF894" i="56"/>
  <c r="AC894" i="56"/>
  <c r="AG894" i="56"/>
  <c r="AC1467" i="56"/>
  <c r="AG1467" i="56"/>
  <c r="AK1467" i="56"/>
  <c r="AD1467" i="56"/>
  <c r="AI1467" i="56"/>
  <c r="AJ1467" i="56"/>
  <c r="AC1662" i="56"/>
  <c r="AK1662" i="56"/>
  <c r="AG1662" i="56"/>
  <c r="AD1662" i="56"/>
  <c r="AE1662" i="56"/>
  <c r="AF1662" i="56"/>
  <c r="AH1662" i="56"/>
  <c r="AC54" i="56"/>
  <c r="AF54" i="56"/>
  <c r="AK54" i="56"/>
  <c r="AE54" i="56"/>
  <c r="AL54" i="56" s="1"/>
  <c r="AJ54" i="56"/>
  <c r="AD54" i="56"/>
  <c r="AC893" i="56"/>
  <c r="AF893" i="56"/>
  <c r="AK893" i="56"/>
  <c r="AD893" i="56"/>
  <c r="AJ893" i="56"/>
  <c r="AE893" i="56"/>
  <c r="AI893" i="56"/>
  <c r="AG893" i="56"/>
  <c r="AK1451" i="56"/>
  <c r="AE1451" i="56"/>
  <c r="AF1451" i="56"/>
  <c r="AH1451" i="56"/>
  <c r="AI1451" i="56"/>
  <c r="AJ1451" i="56"/>
  <c r="AC1451" i="56"/>
  <c r="AD1134" i="56"/>
  <c r="AK1134" i="56"/>
  <c r="AI1134" i="56"/>
  <c r="AC1134" i="56"/>
  <c r="AE1134" i="56"/>
  <c r="AL1134" i="56" s="1"/>
  <c r="AH1134" i="56"/>
  <c r="AJ1134" i="56"/>
  <c r="AG1134" i="56"/>
  <c r="AE1440" i="56"/>
  <c r="AK1440" i="56"/>
  <c r="AD1440" i="56"/>
  <c r="AJ1440" i="56"/>
  <c r="AG1440" i="56"/>
  <c r="AI1440" i="56"/>
  <c r="AK1433" i="56"/>
  <c r="AC1433" i="56"/>
  <c r="AH1433" i="56"/>
  <c r="AD1433" i="56"/>
  <c r="AG1433" i="56"/>
  <c r="AE1433" i="56"/>
  <c r="AL1433" i="56" s="1"/>
  <c r="AJ1433" i="56"/>
  <c r="AI1433" i="56"/>
  <c r="AE1425" i="56"/>
  <c r="AL1425" i="56" s="1"/>
  <c r="AK1425" i="56"/>
  <c r="AD1425" i="56"/>
  <c r="AG1425" i="56"/>
  <c r="AC1425" i="56"/>
  <c r="AJ1425" i="56"/>
  <c r="AF1425" i="56"/>
  <c r="AK1011" i="56"/>
  <c r="AC1011" i="56"/>
  <c r="AG1011" i="56"/>
  <c r="AD1011" i="56"/>
  <c r="AJ1011" i="56"/>
  <c r="AE1011" i="56"/>
  <c r="AH1011" i="56"/>
  <c r="AD2899" i="56"/>
  <c r="AC2899" i="56"/>
  <c r="AK2899" i="56"/>
  <c r="AH2899" i="56"/>
  <c r="AJ2899" i="56"/>
  <c r="AI2899" i="56"/>
  <c r="AE2899" i="56"/>
  <c r="AL2899" i="56" s="1"/>
  <c r="AG2899" i="56"/>
  <c r="AC1534" i="56"/>
  <c r="AH1534" i="56"/>
  <c r="AK1534" i="56"/>
  <c r="AE1534" i="56"/>
  <c r="AG1534" i="56"/>
  <c r="AD1534" i="56"/>
  <c r="AF1534" i="56"/>
  <c r="AJ1534" i="56"/>
  <c r="AI1534" i="56"/>
  <c r="AD1638" i="56"/>
  <c r="AC1638" i="56"/>
  <c r="AK1638" i="56"/>
  <c r="AE1638" i="56"/>
  <c r="AL1638" i="56" s="1"/>
  <c r="AH1638" i="56"/>
  <c r="AG1638" i="56"/>
  <c r="AI1638" i="56"/>
  <c r="AJ1638" i="56"/>
  <c r="AC605" i="56"/>
  <c r="AK605" i="56"/>
  <c r="AG605" i="56"/>
  <c r="AD605" i="56"/>
  <c r="AE605" i="56"/>
  <c r="AH605" i="56"/>
  <c r="AC1745" i="56"/>
  <c r="AG1745" i="56"/>
  <c r="AK1745" i="56"/>
  <c r="AD1745" i="56"/>
  <c r="AF1745" i="56"/>
  <c r="AJ1745" i="56"/>
  <c r="AI1745" i="56"/>
  <c r="AE1745" i="56"/>
  <c r="AK1416" i="56"/>
  <c r="AE1416" i="56"/>
  <c r="AD1416" i="56"/>
  <c r="AF1416" i="56"/>
  <c r="AJ1416" i="56"/>
  <c r="AH1416" i="56"/>
  <c r="AI1416" i="56"/>
  <c r="AC42" i="56"/>
  <c r="AE42" i="56"/>
  <c r="AK42" i="56"/>
  <c r="AF42" i="56"/>
  <c r="AJ42" i="56"/>
  <c r="AN42" i="56" s="1"/>
  <c r="AD42" i="56"/>
  <c r="AH42" i="56"/>
  <c r="AG42" i="56"/>
  <c r="AC1400" i="56"/>
  <c r="AF1400" i="56"/>
  <c r="AK1400" i="56"/>
  <c r="AE1400" i="56"/>
  <c r="AG1400" i="56"/>
  <c r="AD1400" i="56"/>
  <c r="AI1400" i="56"/>
  <c r="AJ1400" i="56"/>
  <c r="AF694" i="56"/>
  <c r="AK694" i="56"/>
  <c r="AJ694" i="56"/>
  <c r="AD694" i="56"/>
  <c r="AH694" i="56"/>
  <c r="AE694" i="56"/>
  <c r="AI694" i="56"/>
  <c r="AG694" i="56"/>
  <c r="AD2893" i="56"/>
  <c r="AK2893" i="56"/>
  <c r="AI2893" i="56"/>
  <c r="AF2893" i="56"/>
  <c r="AJ2893" i="56"/>
  <c r="AH2893" i="56"/>
  <c r="AC2893" i="56"/>
  <c r="AC1122" i="56"/>
  <c r="AE1122" i="56"/>
  <c r="AK1122" i="56"/>
  <c r="AF1122" i="56"/>
  <c r="AH1122" i="56"/>
  <c r="AG1122" i="56"/>
  <c r="AJ1122" i="56"/>
  <c r="AC513" i="56"/>
  <c r="AD513" i="56"/>
  <c r="AK513" i="56"/>
  <c r="AF513" i="56"/>
  <c r="AE513" i="56"/>
  <c r="AL513" i="56" s="1"/>
  <c r="AH513" i="56"/>
  <c r="AC1377" i="56"/>
  <c r="AD1377" i="56"/>
  <c r="AK1377" i="56"/>
  <c r="AH1377" i="56"/>
  <c r="AG1377" i="56"/>
  <c r="AF1377" i="56"/>
  <c r="AI1377" i="56"/>
  <c r="AJ1377" i="56"/>
  <c r="AK218" i="56"/>
  <c r="AN218" i="56" s="1"/>
  <c r="AH218" i="56"/>
  <c r="AD218" i="56"/>
  <c r="AC218" i="56"/>
  <c r="AE218" i="56"/>
  <c r="AF218" i="56"/>
  <c r="AD1120" i="56"/>
  <c r="AE1120" i="56"/>
  <c r="AK1120" i="56"/>
  <c r="AF1120" i="56"/>
  <c r="AG1120" i="56"/>
  <c r="AH1120" i="56"/>
  <c r="AI1120" i="56"/>
  <c r="AC1120" i="56"/>
  <c r="AD991" i="56"/>
  <c r="AH991" i="56"/>
  <c r="AK991" i="56"/>
  <c r="AG991" i="56"/>
  <c r="AI991" i="56"/>
  <c r="AF991" i="56"/>
  <c r="AE991" i="56"/>
  <c r="AF1106" i="56"/>
  <c r="AK1106" i="56"/>
  <c r="AC1106" i="56"/>
  <c r="AD1106" i="56"/>
  <c r="AE1106" i="56"/>
  <c r="AJ1106" i="56"/>
  <c r="AH1106" i="56"/>
  <c r="AK2816" i="56"/>
  <c r="AG2816" i="56"/>
  <c r="AC2816" i="56"/>
  <c r="AD2816" i="56"/>
  <c r="AE2816" i="56"/>
  <c r="AL2816" i="56" s="1"/>
  <c r="AC1091" i="56"/>
  <c r="AG1091" i="56"/>
  <c r="AK1091" i="56"/>
  <c r="AD1091" i="56"/>
  <c r="AE1091" i="56"/>
  <c r="AJ1091" i="56"/>
  <c r="AF1091" i="56"/>
  <c r="AH1091" i="56"/>
  <c r="AK987" i="56"/>
  <c r="AE987" i="56"/>
  <c r="AC987" i="56"/>
  <c r="AG987" i="56"/>
  <c r="AF987" i="56"/>
  <c r="AD987" i="56"/>
  <c r="AJ987" i="56"/>
  <c r="AC688" i="56"/>
  <c r="AD688" i="56"/>
  <c r="AK688" i="56"/>
  <c r="AF688" i="56"/>
  <c r="AJ688" i="56"/>
  <c r="AE688" i="56"/>
  <c r="AI688" i="56"/>
  <c r="AC2809" i="56"/>
  <c r="AF2809" i="56"/>
  <c r="AK2809" i="56"/>
  <c r="AD2809" i="56"/>
  <c r="AE2809" i="56"/>
  <c r="AI2809" i="56"/>
  <c r="AH2809" i="56"/>
  <c r="AG2809" i="56"/>
  <c r="AC2800" i="56"/>
  <c r="AE2800" i="56"/>
  <c r="AK2800" i="56"/>
  <c r="AH2800" i="56"/>
  <c r="AD2800" i="56"/>
  <c r="AF2800" i="56"/>
  <c r="AJ2800" i="56"/>
  <c r="AG2800" i="56"/>
  <c r="AD2789" i="56"/>
  <c r="AK2789" i="56"/>
  <c r="AG2789" i="56"/>
  <c r="AC2789" i="56"/>
  <c r="AI2789" i="56"/>
  <c r="AJ2789" i="56"/>
  <c r="AH2789" i="56"/>
  <c r="AE482" i="56"/>
  <c r="AD482" i="56"/>
  <c r="AK482" i="56"/>
  <c r="AC482" i="56"/>
  <c r="AF482" i="56"/>
  <c r="AH482" i="56"/>
  <c r="AI482" i="56"/>
  <c r="AJ482" i="56"/>
  <c r="AC1066" i="56"/>
  <c r="AD1066" i="56"/>
  <c r="AK1066" i="56"/>
  <c r="AE1066" i="56"/>
  <c r="AJ1066" i="56"/>
  <c r="AG1066" i="56"/>
  <c r="AF1066" i="56"/>
  <c r="AH1066" i="56"/>
  <c r="AK26" i="56"/>
  <c r="AG26" i="56"/>
  <c r="AE26" i="56"/>
  <c r="AL26" i="56" s="1"/>
  <c r="AC26" i="56"/>
  <c r="AJ26" i="56"/>
  <c r="AK978" i="56"/>
  <c r="AC978" i="56"/>
  <c r="AH978" i="56"/>
  <c r="AE978" i="56"/>
  <c r="AG978" i="56"/>
  <c r="AI978" i="56"/>
  <c r="AJ978" i="56"/>
  <c r="AF978" i="56"/>
  <c r="AD1060" i="56"/>
  <c r="AK1060" i="56"/>
  <c r="AI1060" i="56"/>
  <c r="AF1060" i="56"/>
  <c r="AG1060" i="56"/>
  <c r="AJ1060" i="56"/>
  <c r="AE1060" i="56"/>
  <c r="AL1060" i="56" s="1"/>
  <c r="AC2884" i="56"/>
  <c r="AH2884" i="56"/>
  <c r="AK2884" i="56"/>
  <c r="AE2884" i="56"/>
  <c r="AC1611" i="56"/>
  <c r="AE1611" i="56"/>
  <c r="AK1611" i="56"/>
  <c r="AD1611" i="56"/>
  <c r="AH1611" i="56"/>
  <c r="AI1611" i="56"/>
  <c r="AJ1611" i="56"/>
  <c r="AF1611" i="56"/>
  <c r="AK1597" i="56"/>
  <c r="AH1597" i="56"/>
  <c r="AC1597" i="56"/>
  <c r="AF1597" i="56"/>
  <c r="AL1597" i="56" s="1"/>
  <c r="AG1597" i="56"/>
  <c r="AI1597" i="56"/>
  <c r="AD1597" i="56"/>
  <c r="AF1583" i="56"/>
  <c r="AG1583" i="56"/>
  <c r="AK1583" i="56"/>
  <c r="AC1583" i="56"/>
  <c r="AD1583" i="56"/>
  <c r="AE1583" i="56"/>
  <c r="AH1583" i="56"/>
  <c r="AJ1583" i="56"/>
  <c r="AI1583" i="56"/>
  <c r="AD751" i="56"/>
  <c r="AK751" i="56"/>
  <c r="AE751" i="56"/>
  <c r="AF751" i="56"/>
  <c r="AC751" i="56"/>
  <c r="AI751" i="56"/>
  <c r="AG751" i="56"/>
  <c r="AH751" i="56"/>
  <c r="AC737" i="56"/>
  <c r="AD737" i="56"/>
  <c r="AK737" i="56"/>
  <c r="AJ737" i="56"/>
  <c r="AH737" i="56"/>
  <c r="AC723" i="56"/>
  <c r="AF723" i="56"/>
  <c r="AK723" i="56"/>
  <c r="AE723" i="56"/>
  <c r="AH723" i="56"/>
  <c r="AG723" i="56"/>
  <c r="AK443" i="56"/>
  <c r="AF443" i="56"/>
  <c r="AD443" i="56"/>
  <c r="AE443" i="56"/>
  <c r="AC443" i="56"/>
  <c r="AJ443" i="56"/>
  <c r="AH443" i="56"/>
  <c r="AI443" i="56"/>
  <c r="AN443" i="56" s="1"/>
  <c r="AD22" i="56"/>
  <c r="AK22" i="56"/>
  <c r="AN22" i="56" s="1"/>
  <c r="AF22" i="56"/>
  <c r="AL22" i="56" s="1"/>
  <c r="AG22" i="56"/>
  <c r="AH22" i="56"/>
  <c r="AC22" i="56"/>
  <c r="AJ22" i="56"/>
  <c r="AE668" i="56"/>
  <c r="AC668" i="56"/>
  <c r="AK668" i="56"/>
  <c r="AG668" i="56"/>
  <c r="AD668" i="56"/>
  <c r="AH668" i="56"/>
  <c r="AI668" i="56"/>
  <c r="AF668" i="56"/>
  <c r="AJ668" i="56"/>
  <c r="AC661" i="56"/>
  <c r="AD661" i="56"/>
  <c r="AK661" i="56"/>
  <c r="AG661" i="56"/>
  <c r="AH661" i="56"/>
  <c r="AE661" i="56"/>
  <c r="AJ661" i="56"/>
  <c r="AC650" i="56"/>
  <c r="AK650" i="56"/>
  <c r="AE650" i="56"/>
  <c r="AF650" i="56"/>
  <c r="AH650" i="56"/>
  <c r="AG650" i="56"/>
  <c r="AD650" i="56"/>
  <c r="AJ650" i="56"/>
  <c r="AN650" i="56" s="1"/>
  <c r="AK1055" i="56"/>
  <c r="AF1055" i="56"/>
  <c r="AG1055" i="56"/>
  <c r="AC1055" i="56"/>
  <c r="AD1055" i="56"/>
  <c r="AH1055" i="56"/>
  <c r="AI1055" i="56"/>
  <c r="AE1055" i="56"/>
  <c r="AD152" i="56"/>
  <c r="AK152" i="56"/>
  <c r="AF152" i="56"/>
  <c r="AE152" i="56"/>
  <c r="AI152" i="56"/>
  <c r="AJ152" i="56"/>
  <c r="AC152" i="56"/>
  <c r="AH152" i="56"/>
  <c r="AD1344" i="56"/>
  <c r="AH1344" i="56"/>
  <c r="AK1344" i="56"/>
  <c r="AE1344" i="56"/>
  <c r="AF1344" i="56"/>
  <c r="AC1344" i="56"/>
  <c r="AG1344" i="56"/>
  <c r="AJ1344" i="56"/>
  <c r="AC453" i="56"/>
  <c r="AK453" i="56"/>
  <c r="AF453" i="56"/>
  <c r="AJ453" i="56"/>
  <c r="AG453" i="56"/>
  <c r="AE453" i="56"/>
  <c r="AD340" i="56"/>
  <c r="AK340" i="56"/>
  <c r="AF340" i="56"/>
  <c r="AE340" i="56"/>
  <c r="AG340" i="56"/>
  <c r="AI340" i="56"/>
  <c r="AJ340" i="56"/>
  <c r="AH340" i="56"/>
  <c r="AC337" i="56"/>
  <c r="AG337" i="56"/>
  <c r="AK337" i="56"/>
  <c r="AD337" i="56"/>
  <c r="AH337" i="56"/>
  <c r="AF337" i="56"/>
  <c r="AJ337" i="56"/>
  <c r="AI337" i="56"/>
  <c r="AE337" i="56"/>
  <c r="AK451" i="56"/>
  <c r="AF451" i="56"/>
  <c r="AE451" i="56"/>
  <c r="AI451" i="56"/>
  <c r="AH451" i="56"/>
  <c r="AD451" i="56"/>
  <c r="AC1711" i="56"/>
  <c r="AK1711" i="56"/>
  <c r="AE1711" i="56"/>
  <c r="AF1711" i="56"/>
  <c r="AJ1711" i="56"/>
  <c r="AD1711" i="56"/>
  <c r="AH1711" i="56"/>
  <c r="AG1711" i="56"/>
  <c r="AC448" i="56"/>
  <c r="AF448" i="56"/>
  <c r="AD448" i="56"/>
  <c r="AK448" i="56"/>
  <c r="AI448" i="56"/>
  <c r="AG448" i="56"/>
  <c r="AJ448" i="56"/>
  <c r="AH448" i="56"/>
  <c r="AE448" i="56"/>
  <c r="AC208" i="56"/>
  <c r="AK208" i="56"/>
  <c r="AG208" i="56"/>
  <c r="AF208" i="56"/>
  <c r="AH208" i="56"/>
  <c r="AI208" i="56"/>
  <c r="AD402" i="56"/>
  <c r="AK402" i="56"/>
  <c r="AE402" i="56"/>
  <c r="AL402" i="56" s="1"/>
  <c r="AC402" i="56"/>
  <c r="AG402" i="56"/>
  <c r="AH402" i="56"/>
  <c r="AJ402" i="56"/>
  <c r="AI402" i="56"/>
  <c r="AE503" i="56"/>
  <c r="AL503" i="56" s="1"/>
  <c r="AK503" i="56"/>
  <c r="AG503" i="56"/>
  <c r="AD503" i="56"/>
  <c r="AJ503" i="56"/>
  <c r="AR1198" i="56"/>
  <c r="AU1198" i="56" s="1"/>
  <c r="AR1150" i="56"/>
  <c r="AU1150" i="56" s="1"/>
  <c r="AR1474" i="56"/>
  <c r="AU1474" i="56" s="1"/>
  <c r="AR1604" i="56"/>
  <c r="AU1604" i="56" s="1"/>
  <c r="AR398" i="56"/>
  <c r="AU398" i="56" s="1"/>
  <c r="AP243" i="56"/>
  <c r="AO1961" i="56"/>
  <c r="AK1500" i="56"/>
  <c r="AK872" i="56"/>
  <c r="AK2529" i="56"/>
  <c r="AK2842" i="56"/>
  <c r="AR2302" i="56"/>
  <c r="AU2302" i="56" s="1"/>
  <c r="AM2302" i="56"/>
  <c r="AK427" i="56"/>
  <c r="AO1187" i="56"/>
  <c r="AM1187" i="56"/>
  <c r="AK2016" i="56"/>
  <c r="AM2755" i="56"/>
  <c r="AO2755" i="56"/>
  <c r="AQ2755" i="56" s="1"/>
  <c r="AN2755" i="56"/>
  <c r="AJ2730" i="56"/>
  <c r="AJ1332" i="56"/>
  <c r="AJ623" i="56"/>
  <c r="AJ317" i="56"/>
  <c r="AJ2393" i="56"/>
  <c r="AJ2305" i="56"/>
  <c r="AJ1196" i="56"/>
  <c r="AJ1928" i="56"/>
  <c r="AJ56" i="56"/>
  <c r="AN50" i="56"/>
  <c r="AJ1442" i="56"/>
  <c r="AM2812" i="56"/>
  <c r="AP2812" i="56"/>
  <c r="AQ2812" i="56" s="1"/>
  <c r="AJ2884" i="56"/>
  <c r="AI2868" i="56"/>
  <c r="AN2868" i="56" s="1"/>
  <c r="AI2867" i="56"/>
  <c r="AM2692" i="56"/>
  <c r="AO2692" i="56"/>
  <c r="AI2657" i="56"/>
  <c r="AI1253" i="56"/>
  <c r="AI2565" i="56"/>
  <c r="AI872" i="56"/>
  <c r="AI1738" i="56"/>
  <c r="AI2239" i="56"/>
  <c r="AI1227" i="56"/>
  <c r="AN1227" i="56" s="1"/>
  <c r="AN85" i="56"/>
  <c r="AI1214" i="56"/>
  <c r="AN1214" i="56" s="1"/>
  <c r="AI426" i="56"/>
  <c r="AR2054" i="56"/>
  <c r="AU2054" i="56" s="1"/>
  <c r="AI2014" i="56"/>
  <c r="AN1855" i="56"/>
  <c r="AI894" i="56"/>
  <c r="AI513" i="56"/>
  <c r="AI1091" i="56"/>
  <c r="AN1577" i="56"/>
  <c r="AH956" i="56"/>
  <c r="AR190" i="56"/>
  <c r="AU190" i="56" s="1"/>
  <c r="AH623" i="56"/>
  <c r="AH2530" i="56"/>
  <c r="AO1483" i="56"/>
  <c r="AM1483" i="56"/>
  <c r="AR1483" i="56"/>
  <c r="AU1483" i="56" s="1"/>
  <c r="AH2240" i="56"/>
  <c r="AH543" i="56"/>
  <c r="AH427" i="56"/>
  <c r="AR2060" i="56"/>
  <c r="AU2060" i="56" s="1"/>
  <c r="AH1813" i="56"/>
  <c r="AH1775" i="56"/>
  <c r="AH754" i="56"/>
  <c r="AP1042" i="56"/>
  <c r="AM1042" i="56"/>
  <c r="AP395" i="56"/>
  <c r="AM2650" i="56"/>
  <c r="AG1740" i="56"/>
  <c r="AM1554" i="56"/>
  <c r="AG1213" i="56"/>
  <c r="AG236" i="56"/>
  <c r="AM2096" i="56"/>
  <c r="AM1919" i="56"/>
  <c r="AM1013" i="56"/>
  <c r="AO2898" i="56"/>
  <c r="AG1416" i="56"/>
  <c r="AG451" i="56"/>
  <c r="AF1331" i="56"/>
  <c r="AO2704" i="56"/>
  <c r="AL2704" i="56"/>
  <c r="AF871" i="56"/>
  <c r="AL871" i="56" s="1"/>
  <c r="AF317" i="56"/>
  <c r="AL317" i="56" s="1"/>
  <c r="AF2173" i="56"/>
  <c r="AF1550" i="56"/>
  <c r="AF1181" i="56"/>
  <c r="AL1181" i="56" s="1"/>
  <c r="AL1854" i="56"/>
  <c r="AO1854" i="56"/>
  <c r="AF1011" i="56"/>
  <c r="AF737" i="56"/>
  <c r="AL737" i="56" s="1"/>
  <c r="AF661" i="56"/>
  <c r="AE957" i="56"/>
  <c r="AP2635" i="56"/>
  <c r="AE2500" i="56"/>
  <c r="AL2448" i="56"/>
  <c r="AE2378" i="56"/>
  <c r="AE2326" i="56"/>
  <c r="AO2068" i="56"/>
  <c r="AP2068" i="56"/>
  <c r="AE1981" i="56"/>
  <c r="AL1981" i="56" s="1"/>
  <c r="AE1847" i="56"/>
  <c r="AE1017" i="56"/>
  <c r="AE44" i="56"/>
  <c r="AE36" i="56"/>
  <c r="AL36" i="56" s="1"/>
  <c r="AL1076" i="56"/>
  <c r="AE208" i="56"/>
  <c r="AL208" i="56" s="1"/>
  <c r="AD956" i="56"/>
  <c r="AD2417" i="56"/>
  <c r="AD1122" i="56"/>
  <c r="AD2801" i="56"/>
  <c r="AD723" i="56"/>
  <c r="AD208" i="56"/>
  <c r="AC1036" i="56"/>
  <c r="AC2567" i="56"/>
  <c r="AC2263" i="56"/>
  <c r="AC2160" i="56"/>
  <c r="AC1440" i="56"/>
  <c r="AR2774" i="56"/>
  <c r="AU2774" i="56" s="1"/>
  <c r="AR581" i="56"/>
  <c r="AU581" i="56" s="1"/>
  <c r="AR103" i="56"/>
  <c r="AU103" i="56" s="1"/>
  <c r="AR2130" i="56"/>
  <c r="AU2130" i="56" s="1"/>
  <c r="AR2068" i="56"/>
  <c r="AU2068" i="56" s="1"/>
  <c r="AR1925" i="56"/>
  <c r="AU1925" i="56" s="1"/>
  <c r="AR364" i="56"/>
  <c r="AU364" i="56" s="1"/>
  <c r="AR1013" i="56"/>
  <c r="AU1013" i="56" s="1"/>
  <c r="AR50" i="56"/>
  <c r="AU50" i="56" s="1"/>
  <c r="AR744" i="56"/>
  <c r="AU744" i="56" s="1"/>
  <c r="AR1042" i="56"/>
  <c r="AU1042" i="56" s="1"/>
  <c r="AP2614" i="56"/>
  <c r="AQ2614" i="56" s="1"/>
  <c r="AP765" i="56"/>
  <c r="AP103" i="56"/>
  <c r="AO2212" i="56"/>
  <c r="AM2774" i="56"/>
  <c r="AM1854" i="56"/>
  <c r="AL2635" i="56"/>
  <c r="AK871" i="56"/>
  <c r="AK1739" i="56"/>
  <c r="AK2528" i="56"/>
  <c r="AK495" i="56"/>
  <c r="AK2393" i="56"/>
  <c r="AK610" i="56"/>
  <c r="AK2077" i="56"/>
  <c r="AK2015" i="56"/>
  <c r="AK1997" i="56"/>
  <c r="AK72" i="56"/>
  <c r="AK1786" i="56"/>
  <c r="AK1017" i="56"/>
  <c r="AK1378" i="56"/>
  <c r="AK883" i="56"/>
  <c r="AJ2783" i="56"/>
  <c r="AJ2713" i="56"/>
  <c r="AN2600" i="56"/>
  <c r="AP2600" i="56"/>
  <c r="AQ2600" i="56" s="1"/>
  <c r="AJ947" i="56"/>
  <c r="AN2551" i="56"/>
  <c r="AJ2849" i="56"/>
  <c r="AJ2391" i="56"/>
  <c r="AJ1194" i="56"/>
  <c r="AJ1982" i="56"/>
  <c r="AJ1954" i="56"/>
  <c r="AJ1926" i="56"/>
  <c r="AJ1093" i="56"/>
  <c r="AJ1597" i="56"/>
  <c r="AJ751" i="56"/>
  <c r="AJ723" i="56"/>
  <c r="AM971" i="56"/>
  <c r="AN971" i="56"/>
  <c r="AR971" i="56"/>
  <c r="AU971" i="56" s="1"/>
  <c r="AN478" i="56"/>
  <c r="AN1324" i="56"/>
  <c r="AM1324" i="56"/>
  <c r="AI1252" i="56"/>
  <c r="AN2564" i="56"/>
  <c r="AI871" i="56"/>
  <c r="AI2540" i="56"/>
  <c r="AN2535" i="56"/>
  <c r="AI2464" i="56"/>
  <c r="AM2843" i="56"/>
  <c r="AI1213" i="56"/>
  <c r="AI2024" i="56"/>
  <c r="AI1996" i="56"/>
  <c r="AI1020" i="56"/>
  <c r="AN229" i="56"/>
  <c r="AN38" i="56"/>
  <c r="AI1117" i="56"/>
  <c r="AI2800" i="56"/>
  <c r="AI1598" i="56"/>
  <c r="AI970" i="56"/>
  <c r="AH1312" i="56"/>
  <c r="AH2594" i="56"/>
  <c r="AH317" i="56"/>
  <c r="AH2529" i="56"/>
  <c r="AH314" i="56"/>
  <c r="AH700" i="56"/>
  <c r="AH2239" i="56"/>
  <c r="AM2121" i="56"/>
  <c r="AR2121" i="56"/>
  <c r="AU2121" i="56" s="1"/>
  <c r="AH1982" i="56"/>
  <c r="AH421" i="56"/>
  <c r="AH1786" i="56"/>
  <c r="AH1536" i="56"/>
  <c r="AH1108" i="56"/>
  <c r="AM1343" i="56"/>
  <c r="AH504" i="56"/>
  <c r="AM969" i="56"/>
  <c r="AG494" i="56"/>
  <c r="AG2276" i="56"/>
  <c r="AP544" i="56"/>
  <c r="AR2166" i="56"/>
  <c r="AU2166" i="56" s="1"/>
  <c r="AO2166" i="56"/>
  <c r="AQ2166" i="56" s="1"/>
  <c r="AG427" i="56"/>
  <c r="AG2015" i="56"/>
  <c r="AM1947" i="56"/>
  <c r="AR1947" i="56"/>
  <c r="AU1947" i="56" s="1"/>
  <c r="AG421" i="56"/>
  <c r="AG1017" i="56"/>
  <c r="AM1075" i="56"/>
  <c r="AM1354" i="56"/>
  <c r="AR1354" i="56"/>
  <c r="AU1354" i="56" s="1"/>
  <c r="AM447" i="56"/>
  <c r="AO2748" i="56"/>
  <c r="AQ2748" i="56" s="1"/>
  <c r="AL2520" i="56"/>
  <c r="AP2520" i="56"/>
  <c r="AF2214" i="56"/>
  <c r="AF1180" i="56"/>
  <c r="AO1905" i="56"/>
  <c r="AL1905" i="56"/>
  <c r="AF1019" i="56"/>
  <c r="AF503" i="56"/>
  <c r="AE831" i="56"/>
  <c r="AL831" i="56" s="1"/>
  <c r="AE1495" i="56"/>
  <c r="AL1495" i="56" s="1"/>
  <c r="AE2499" i="56"/>
  <c r="AE2479" i="56"/>
  <c r="AE1486" i="56"/>
  <c r="AL2013" i="56"/>
  <c r="AE72" i="56"/>
  <c r="AL72" i="56" s="1"/>
  <c r="AL1906" i="56"/>
  <c r="AE1777" i="56"/>
  <c r="AP1727" i="56"/>
  <c r="AO1727" i="56"/>
  <c r="AQ1727" i="56" s="1"/>
  <c r="AE43" i="56"/>
  <c r="AD1200" i="56"/>
  <c r="AD1182" i="56"/>
  <c r="AD70" i="56"/>
  <c r="AD1849" i="56"/>
  <c r="AO1746" i="56"/>
  <c r="AQ1746" i="56" s="1"/>
  <c r="AP722" i="56"/>
  <c r="AC2783" i="56"/>
  <c r="AC137" i="56"/>
  <c r="AC2554" i="56"/>
  <c r="AC2480" i="56"/>
  <c r="AC2261" i="56"/>
  <c r="AC1386" i="56"/>
  <c r="AL2471" i="56"/>
  <c r="AP2471" i="56"/>
  <c r="AE2364" i="56"/>
  <c r="AL2364" i="56" s="1"/>
  <c r="AE546" i="56"/>
  <c r="AE78" i="56"/>
  <c r="AL78" i="56" s="1"/>
  <c r="AL838" i="56"/>
  <c r="AL1595" i="56"/>
  <c r="AD2783" i="56"/>
  <c r="AO2743" i="56"/>
  <c r="AQ2743" i="56" s="1"/>
  <c r="AO1685" i="56"/>
  <c r="AQ1685" i="56" s="1"/>
  <c r="AD2409" i="56"/>
  <c r="AD883" i="56"/>
  <c r="AC1331" i="56"/>
  <c r="AC197" i="56"/>
  <c r="AP1759" i="56"/>
  <c r="AC887" i="56"/>
  <c r="AC1107" i="56"/>
  <c r="AO2535" i="56"/>
  <c r="AO97" i="56"/>
  <c r="AQ1099" i="56"/>
  <c r="AK1332" i="56"/>
  <c r="AK2609" i="56"/>
  <c r="AK1244" i="56"/>
  <c r="AK703" i="56"/>
  <c r="AK497" i="56"/>
  <c r="AR497" i="56" s="1"/>
  <c r="AU497" i="56" s="1"/>
  <c r="AK2452" i="56"/>
  <c r="AK636" i="56"/>
  <c r="AK1678" i="56"/>
  <c r="AK934" i="56"/>
  <c r="AK1201" i="56"/>
  <c r="AK55" i="56"/>
  <c r="AK1441" i="56"/>
  <c r="AK1093" i="56"/>
  <c r="AN1736" i="56"/>
  <c r="AR1736" i="56"/>
  <c r="AU1736" i="56" s="1"/>
  <c r="AJ2110" i="56"/>
  <c r="AN528" i="56"/>
  <c r="AP528" i="56"/>
  <c r="AJ997" i="56"/>
  <c r="AI956" i="56"/>
  <c r="AN2650" i="56"/>
  <c r="AN1246" i="56"/>
  <c r="AN2041" i="56"/>
  <c r="AI1468" i="56"/>
  <c r="AN24" i="56"/>
  <c r="AH2429" i="56"/>
  <c r="AH794" i="56"/>
  <c r="AH2110" i="56"/>
  <c r="AH1170" i="56"/>
  <c r="AH773" i="56"/>
  <c r="AH1862" i="56"/>
  <c r="AH1434" i="56"/>
  <c r="AG1254" i="56"/>
  <c r="AG2595" i="56"/>
  <c r="AR2297" i="56"/>
  <c r="AU2297" i="56" s="1"/>
  <c r="AG2109" i="56"/>
  <c r="AM907" i="56"/>
  <c r="AG1777" i="56"/>
  <c r="AG293" i="56"/>
  <c r="AM351" i="56"/>
  <c r="AF1737" i="56"/>
  <c r="AF2853" i="56"/>
  <c r="AO2527" i="56"/>
  <c r="AF2378" i="56"/>
  <c r="AF2263" i="56"/>
  <c r="AF1876" i="56"/>
  <c r="AP1795" i="56"/>
  <c r="AO31" i="56"/>
  <c r="AE2783" i="56"/>
  <c r="AO2710" i="56"/>
  <c r="AQ2710" i="56" s="1"/>
  <c r="AE2609" i="56"/>
  <c r="AL1296" i="56"/>
  <c r="AR706" i="56"/>
  <c r="AU706" i="56" s="1"/>
  <c r="AR105" i="56"/>
  <c r="AU105" i="56" s="1"/>
  <c r="AR1427" i="56"/>
  <c r="AU1427" i="56" s="1"/>
  <c r="AP2212" i="56"/>
  <c r="AP1873" i="56"/>
  <c r="AO765" i="56"/>
  <c r="AN1953" i="56"/>
  <c r="AN2812" i="56"/>
  <c r="AL1121" i="56"/>
  <c r="AK1330" i="56"/>
  <c r="AK2711" i="56"/>
  <c r="AN2711" i="56" s="1"/>
  <c r="AK2699" i="56"/>
  <c r="AK1692" i="56"/>
  <c r="AK575" i="56"/>
  <c r="AK1030" i="56"/>
  <c r="AK1274" i="56"/>
  <c r="AK109" i="56"/>
  <c r="AK2500" i="56"/>
  <c r="AK635" i="56"/>
  <c r="AN635" i="56" s="1"/>
  <c r="AK2263" i="56"/>
  <c r="AK303" i="56"/>
  <c r="AK1481" i="56"/>
  <c r="AK1200" i="56"/>
  <c r="AK1928" i="56"/>
  <c r="AK2790" i="56"/>
  <c r="AJ1213" i="56"/>
  <c r="AJ300" i="56"/>
  <c r="AJ534" i="56"/>
  <c r="AJ1791" i="56"/>
  <c r="AN65" i="56"/>
  <c r="AJ894" i="56"/>
  <c r="AJ889" i="56"/>
  <c r="AJ1536" i="56"/>
  <c r="AJ2818" i="56"/>
  <c r="AJ1055" i="56"/>
  <c r="AI955" i="56"/>
  <c r="AN2678" i="56"/>
  <c r="AR2678" i="56"/>
  <c r="AU2678" i="56" s="1"/>
  <c r="AI2644" i="56"/>
  <c r="AI187" i="56"/>
  <c r="AN944" i="56"/>
  <c r="AN2831" i="56"/>
  <c r="AR2831" i="56"/>
  <c r="AU2831" i="56" s="1"/>
  <c r="AM929" i="56"/>
  <c r="AN929" i="56"/>
  <c r="AN770" i="56"/>
  <c r="AI1927" i="56"/>
  <c r="AI1884" i="56"/>
  <c r="AI1802" i="56"/>
  <c r="AI1785" i="56"/>
  <c r="AM520" i="56"/>
  <c r="AP520" i="56"/>
  <c r="AN1466" i="56"/>
  <c r="AN1729" i="56"/>
  <c r="AN351" i="56"/>
  <c r="AH2868" i="56"/>
  <c r="AR440" i="56"/>
  <c r="AU440" i="56" s="1"/>
  <c r="AH2864" i="56"/>
  <c r="AH574" i="56"/>
  <c r="AH2189" i="56"/>
  <c r="AH1667" i="56"/>
  <c r="AH1941" i="56"/>
  <c r="AH292" i="56"/>
  <c r="AH2818" i="56"/>
  <c r="AH26" i="56"/>
  <c r="AP1059" i="56"/>
  <c r="AG140" i="56"/>
  <c r="AP2558" i="56"/>
  <c r="AG577" i="56"/>
  <c r="AR2520" i="56"/>
  <c r="AU2520" i="56" s="1"/>
  <c r="AG2200" i="56"/>
  <c r="AR784" i="56"/>
  <c r="AU784" i="56" s="1"/>
  <c r="AM784" i="56"/>
  <c r="AM1868" i="56"/>
  <c r="AR1868" i="56"/>
  <c r="AU1868" i="56" s="1"/>
  <c r="AR910" i="56"/>
  <c r="AU910" i="56" s="1"/>
  <c r="AM41" i="56"/>
  <c r="AO41" i="56"/>
  <c r="AP41" i="56"/>
  <c r="AM215" i="56"/>
  <c r="AR215" i="56"/>
  <c r="AU215" i="56" s="1"/>
  <c r="AG2801" i="56"/>
  <c r="AO285" i="56"/>
  <c r="AF955" i="56"/>
  <c r="AF2727" i="56"/>
  <c r="AF2567" i="56"/>
  <c r="AO941" i="56"/>
  <c r="AP941" i="56"/>
  <c r="AL941" i="56"/>
  <c r="AF2438" i="56"/>
  <c r="AF856" i="56"/>
  <c r="AL2107" i="56"/>
  <c r="AP2107" i="56"/>
  <c r="AQ2107" i="56" s="1"/>
  <c r="AP1979" i="56"/>
  <c r="AQ1979" i="56" s="1"/>
  <c r="AF605" i="56"/>
  <c r="AF44" i="56"/>
  <c r="AE2782" i="56"/>
  <c r="AE2869" i="56"/>
  <c r="AL2869" i="56" s="1"/>
  <c r="AL199" i="56"/>
  <c r="AE2607" i="56"/>
  <c r="AE1030" i="56"/>
  <c r="AE962" i="56"/>
  <c r="AO2843" i="56"/>
  <c r="AE2277" i="56"/>
  <c r="AE492" i="56"/>
  <c r="AL770" i="56"/>
  <c r="AO770" i="56"/>
  <c r="AE1835" i="56"/>
  <c r="AO1474" i="56"/>
  <c r="AO1013" i="56"/>
  <c r="AE2893" i="56"/>
  <c r="AE1377" i="56"/>
  <c r="AE1093" i="56"/>
  <c r="AL1093" i="56" s="1"/>
  <c r="AE738" i="56"/>
  <c r="AD2430" i="56"/>
  <c r="AD236" i="56"/>
  <c r="AD1875" i="56"/>
  <c r="AO906" i="56"/>
  <c r="AQ906" i="56" s="1"/>
  <c r="AD1017" i="56"/>
  <c r="AO19" i="56"/>
  <c r="AD284" i="56"/>
  <c r="AC2657" i="56"/>
  <c r="AP2535" i="56"/>
  <c r="AC2842" i="56"/>
  <c r="AP1554" i="56"/>
  <c r="AC1980" i="56"/>
  <c r="AC694" i="56"/>
  <c r="AO2885" i="56"/>
  <c r="AP2885" i="56"/>
  <c r="AN423" i="56"/>
  <c r="AR2626" i="56"/>
  <c r="AU2626" i="56" s="1"/>
  <c r="AM2586" i="56"/>
  <c r="AR1795" i="56"/>
  <c r="AU1795" i="56" s="1"/>
  <c r="AM1342" i="56"/>
  <c r="AM814" i="56"/>
  <c r="AM2073" i="56"/>
  <c r="AM2022" i="56"/>
  <c r="AM769" i="56"/>
  <c r="AM1873" i="56"/>
  <c r="AO633" i="56"/>
  <c r="AQ633" i="56" s="1"/>
  <c r="AM633" i="56"/>
  <c r="AO226" i="56"/>
  <c r="AM1105" i="56"/>
  <c r="AR1105" i="56"/>
  <c r="AU1105" i="56" s="1"/>
  <c r="AO196" i="56"/>
  <c r="AL2742" i="56"/>
  <c r="AL769" i="56"/>
  <c r="AP2002" i="56"/>
  <c r="AP1156" i="56"/>
  <c r="AO1599" i="56"/>
  <c r="AO2724" i="56"/>
  <c r="AR2737" i="56"/>
  <c r="AU2737" i="56" s="1"/>
  <c r="AR633" i="56"/>
  <c r="AU633" i="56" s="1"/>
  <c r="AR660" i="56"/>
  <c r="AU660" i="56" s="1"/>
  <c r="AM1897" i="56"/>
  <c r="AN930" i="56"/>
  <c r="AN1820" i="56"/>
  <c r="AR1610" i="56"/>
  <c r="AU1610" i="56" s="1"/>
  <c r="AR361" i="56"/>
  <c r="AU361" i="56" s="1"/>
  <c r="AR2794" i="56"/>
  <c r="AU2794" i="56" s="1"/>
  <c r="AR287" i="56"/>
  <c r="AU287" i="56" s="1"/>
  <c r="AL460" i="56"/>
  <c r="AO460" i="56"/>
  <c r="AL2760" i="56"/>
  <c r="AL1096" i="56"/>
  <c r="AO1096" i="56"/>
  <c r="AQ1096" i="56" s="1"/>
  <c r="AP1264" i="56"/>
  <c r="AQ1264" i="56" s="1"/>
  <c r="AP2692" i="56"/>
  <c r="AN2486" i="56"/>
  <c r="AN1879" i="56"/>
  <c r="AN148" i="56"/>
  <c r="AN2512" i="56"/>
  <c r="AM2485" i="56"/>
  <c r="AN910" i="56"/>
  <c r="AN268" i="56"/>
  <c r="AN1082" i="56"/>
  <c r="AN1041" i="56"/>
  <c r="AM2729" i="56"/>
  <c r="AM2144" i="56"/>
  <c r="AM2463" i="56"/>
  <c r="AR2463" i="56"/>
  <c r="AU2463" i="56" s="1"/>
  <c r="AM2808" i="56"/>
  <c r="AO851" i="56"/>
  <c r="AL2551" i="56"/>
  <c r="AL1720" i="56"/>
  <c r="AL401" i="56"/>
  <c r="AO1688" i="56"/>
  <c r="AO736" i="56"/>
  <c r="AM1795" i="56"/>
  <c r="AL196" i="56"/>
  <c r="AN1460" i="56"/>
  <c r="AN1037" i="56"/>
  <c r="AM2324" i="56"/>
  <c r="AR2324" i="56"/>
  <c r="AU2324" i="56" s="1"/>
  <c r="AN960" i="56"/>
  <c r="AN1115" i="56"/>
  <c r="AN214" i="56"/>
  <c r="AM1034" i="56"/>
  <c r="AR1637" i="56"/>
  <c r="AU1637" i="56" s="1"/>
  <c r="AM1744" i="56"/>
  <c r="AL2650" i="56"/>
  <c r="AO2650" i="56"/>
  <c r="AQ2650" i="56" s="1"/>
  <c r="AL1729" i="56"/>
  <c r="AO1729" i="56"/>
  <c r="AQ1729" i="56" s="1"/>
  <c r="AL1627" i="56"/>
  <c r="AP2124" i="56"/>
  <c r="AN778" i="56"/>
  <c r="AN454" i="56"/>
  <c r="AN2007" i="56"/>
  <c r="AN659" i="56"/>
  <c r="AM1286" i="56"/>
  <c r="AM1773" i="56"/>
  <c r="AM2743" i="56"/>
  <c r="AM2310" i="56"/>
  <c r="AM1116" i="56"/>
  <c r="AL1552" i="56"/>
  <c r="AL928" i="56"/>
  <c r="AL1637" i="56"/>
  <c r="AL1618" i="56"/>
  <c r="AM330" i="56"/>
  <c r="AN1910" i="56"/>
  <c r="AN1104" i="56"/>
  <c r="AN735" i="56"/>
  <c r="AM346" i="56"/>
  <c r="AM1037" i="56"/>
  <c r="AM328" i="56"/>
  <c r="AM2698" i="56"/>
  <c r="AM528" i="56"/>
  <c r="AM1407" i="56"/>
  <c r="AM977" i="56"/>
  <c r="AL190" i="56"/>
  <c r="AL2403" i="56"/>
  <c r="AL2088" i="56"/>
  <c r="AL363" i="56"/>
  <c r="AL287" i="56"/>
  <c r="AN1099" i="56"/>
  <c r="AN1952" i="56"/>
  <c r="AN1897" i="56"/>
  <c r="AN460" i="56"/>
  <c r="AN2875" i="56"/>
  <c r="AM2614" i="56"/>
  <c r="AM932" i="56"/>
  <c r="AM422" i="56"/>
  <c r="AM1424" i="56"/>
  <c r="AL604" i="56"/>
  <c r="AM1845" i="56"/>
  <c r="AN1432" i="56"/>
  <c r="AM410" i="56"/>
  <c r="AN1139" i="56"/>
  <c r="AN515" i="56"/>
  <c r="AM2710" i="56"/>
  <c r="AM2552" i="56"/>
  <c r="AM2477" i="56"/>
  <c r="AM1085" i="56"/>
  <c r="AM592" i="56"/>
  <c r="AM1503" i="56"/>
  <c r="AM1319" i="56"/>
  <c r="AM2505" i="56"/>
  <c r="AM368" i="56"/>
  <c r="AL2642" i="56"/>
  <c r="AL441" i="56"/>
  <c r="AL1545" i="56"/>
  <c r="AL910" i="56"/>
  <c r="AN1782" i="56"/>
  <c r="AN1366" i="56"/>
  <c r="AN1064" i="56"/>
  <c r="AN1581" i="56"/>
  <c r="AN666" i="56"/>
  <c r="AM1987" i="56"/>
  <c r="AM2883" i="56"/>
  <c r="AL2697" i="56"/>
  <c r="AL2012" i="56"/>
  <c r="AL1465" i="56"/>
  <c r="AL1751" i="56"/>
  <c r="AM1147" i="56"/>
  <c r="AM132" i="56"/>
  <c r="AL572" i="56"/>
  <c r="AL1412" i="56"/>
  <c r="AL346" i="56"/>
  <c r="AM954" i="56"/>
  <c r="AM383" i="56"/>
  <c r="AM1533" i="56"/>
  <c r="AL118" i="56"/>
  <c r="AL1133" i="56"/>
  <c r="AL2138" i="56"/>
  <c r="AL1979" i="56"/>
  <c r="AL1591" i="56"/>
  <c r="AL2605" i="56"/>
  <c r="AL545" i="56"/>
  <c r="AL1009" i="56"/>
  <c r="AL721" i="56"/>
  <c r="AL262" i="56"/>
  <c r="AL2700" i="56"/>
  <c r="AL977" i="56"/>
  <c r="AL438" i="56"/>
  <c r="AL1966" i="56"/>
  <c r="AL1414" i="56"/>
  <c r="AL735" i="56"/>
  <c r="AL336" i="56"/>
  <c r="AL86" i="56"/>
  <c r="AL1873" i="56"/>
  <c r="AC2573" i="56"/>
  <c r="AC762" i="56"/>
  <c r="AH259" i="56"/>
  <c r="AE259" i="56"/>
  <c r="AF259" i="56"/>
  <c r="AC1265" i="56"/>
  <c r="AH1265" i="56"/>
  <c r="AE593" i="56"/>
  <c r="AL593" i="56" s="1"/>
  <c r="AH593" i="56"/>
  <c r="AM593" i="56" s="1"/>
  <c r="AH2756" i="56"/>
  <c r="AE2756" i="56"/>
  <c r="AH331" i="56"/>
  <c r="AC331" i="56"/>
  <c r="AD331" i="56"/>
  <c r="AD2749" i="56"/>
  <c r="AH2749" i="56"/>
  <c r="AC2749" i="56"/>
  <c r="AE2749" i="56"/>
  <c r="AL2749" i="56" s="1"/>
  <c r="AG2749" i="56"/>
  <c r="AC201" i="56"/>
  <c r="AH201" i="56"/>
  <c r="AD201" i="56"/>
  <c r="AH257" i="56"/>
  <c r="AE257" i="56"/>
  <c r="AC257" i="56"/>
  <c r="AF257" i="56"/>
  <c r="AH199" i="56"/>
  <c r="AG199" i="56"/>
  <c r="AH2705" i="56"/>
  <c r="AC2705" i="56"/>
  <c r="AF2705" i="56"/>
  <c r="AC2700" i="56"/>
  <c r="AH2700" i="56"/>
  <c r="AH2693" i="56"/>
  <c r="AM2693" i="56" s="1"/>
  <c r="AC2693" i="56"/>
  <c r="AD2693" i="56"/>
  <c r="AE2679" i="56"/>
  <c r="AL2679" i="56" s="1"/>
  <c r="AH2679" i="56"/>
  <c r="AC2679" i="56"/>
  <c r="AC2665" i="56"/>
  <c r="AH2665" i="56"/>
  <c r="AD2651" i="56"/>
  <c r="AH2651" i="56"/>
  <c r="AC2651" i="56"/>
  <c r="AH712" i="56"/>
  <c r="AD712" i="56"/>
  <c r="AC1246" i="56"/>
  <c r="AH1246" i="56"/>
  <c r="AD1246" i="56"/>
  <c r="AH1320" i="56"/>
  <c r="AC1320" i="56"/>
  <c r="AG1320" i="56"/>
  <c r="AH2627" i="56"/>
  <c r="AE2627" i="56"/>
  <c r="AH191" i="56"/>
  <c r="AG191" i="56"/>
  <c r="AC2615" i="56"/>
  <c r="AH2615" i="56"/>
  <c r="AM2615" i="56" s="1"/>
  <c r="AH2601" i="56"/>
  <c r="AR2601" i="56" s="1"/>
  <c r="AU2601" i="56" s="1"/>
  <c r="AC2601" i="56"/>
  <c r="AH2587" i="56"/>
  <c r="AF2587" i="56"/>
  <c r="AL2587" i="56" s="1"/>
  <c r="AH2559" i="56"/>
  <c r="AG2559" i="56"/>
  <c r="AC322" i="56"/>
  <c r="AE322" i="56"/>
  <c r="AL322" i="56" s="1"/>
  <c r="AH322" i="56"/>
  <c r="AH829" i="56"/>
  <c r="AO829" i="56" s="1"/>
  <c r="AF829" i="56"/>
  <c r="AD815" i="56"/>
  <c r="AH815" i="56"/>
  <c r="AE815" i="56"/>
  <c r="AL815" i="56" s="1"/>
  <c r="AC582" i="56"/>
  <c r="AD582" i="56"/>
  <c r="AH582" i="56"/>
  <c r="AR582" i="56" s="1"/>
  <c r="AU582" i="56" s="1"/>
  <c r="AH133" i="56"/>
  <c r="AC133" i="56"/>
  <c r="AH707" i="56"/>
  <c r="AR707" i="56" s="1"/>
  <c r="AU707" i="56" s="1"/>
  <c r="AD707" i="56"/>
  <c r="AC2858" i="56"/>
  <c r="AH2858" i="56"/>
  <c r="AE2858" i="56"/>
  <c r="AL2858" i="56" s="1"/>
  <c r="AG2858" i="56"/>
  <c r="AF2555" i="56"/>
  <c r="AL2555" i="56" s="1"/>
  <c r="AH2555" i="56"/>
  <c r="AC2555" i="56"/>
  <c r="AD2555" i="56"/>
  <c r="AF570" i="56"/>
  <c r="AD570" i="56"/>
  <c r="AH570" i="56"/>
  <c r="AE570" i="56"/>
  <c r="AF621" i="56"/>
  <c r="AH621" i="56"/>
  <c r="AE621" i="56"/>
  <c r="AF471" i="56"/>
  <c r="AH471" i="56"/>
  <c r="AC471" i="56"/>
  <c r="AD471" i="56"/>
  <c r="AF2547" i="56"/>
  <c r="AE2547" i="56"/>
  <c r="AH2547" i="56"/>
  <c r="AD2547" i="56"/>
  <c r="AF1282" i="56"/>
  <c r="AH1282" i="56"/>
  <c r="AE1282" i="56"/>
  <c r="AD113" i="56"/>
  <c r="AF113" i="56"/>
  <c r="AL113" i="56" s="1"/>
  <c r="AH113" i="56"/>
  <c r="AR113" i="56" s="1"/>
  <c r="AU113" i="56" s="1"/>
  <c r="AF244" i="56"/>
  <c r="AL244" i="56" s="1"/>
  <c r="AH244" i="56"/>
  <c r="AC244" i="56"/>
  <c r="AC2536" i="56"/>
  <c r="AF2536" i="56"/>
  <c r="AH2536" i="56"/>
  <c r="AE2536" i="56"/>
  <c r="AF1686" i="56"/>
  <c r="AL1686" i="56" s="1"/>
  <c r="AH1686" i="56"/>
  <c r="AC1686" i="56"/>
  <c r="AF1491" i="56"/>
  <c r="AH1491" i="56"/>
  <c r="AM1491" i="56" s="1"/>
  <c r="AD1491" i="56"/>
  <c r="AF2521" i="56"/>
  <c r="AH2521" i="56"/>
  <c r="AF2911" i="56"/>
  <c r="AH2911" i="56"/>
  <c r="AG2911" i="56"/>
  <c r="AF176" i="56"/>
  <c r="AH176" i="56"/>
  <c r="AC176" i="56"/>
  <c r="AD176" i="56"/>
  <c r="AE176" i="56"/>
  <c r="AL176" i="56" s="1"/>
  <c r="AF2506" i="56"/>
  <c r="AH2506" i="56"/>
  <c r="AE2506" i="56"/>
  <c r="AG259" i="56"/>
  <c r="AG331" i="56"/>
  <c r="AG2679" i="56"/>
  <c r="AF2749" i="56"/>
  <c r="AF120" i="56"/>
  <c r="AL120" i="56" s="1"/>
  <c r="AE2705" i="56"/>
  <c r="AE1320" i="56"/>
  <c r="AL1320" i="56" s="1"/>
  <c r="AE471" i="56"/>
  <c r="AE1491" i="56"/>
  <c r="AD199" i="56"/>
  <c r="AD120" i="56"/>
  <c r="AD621" i="56"/>
  <c r="AC2587" i="56"/>
  <c r="AC570" i="56"/>
  <c r="AF942" i="56"/>
  <c r="AH942" i="56"/>
  <c r="AF104" i="56"/>
  <c r="AL104" i="56" s="1"/>
  <c r="AC104" i="56"/>
  <c r="AH104" i="56"/>
  <c r="AF2486" i="56"/>
  <c r="AL2486" i="56" s="1"/>
  <c r="AD2486" i="56"/>
  <c r="AH2486" i="56"/>
  <c r="AF2472" i="56"/>
  <c r="AE2472" i="56"/>
  <c r="AH2472" i="56"/>
  <c r="AM2472" i="56" s="1"/>
  <c r="AF2458" i="56"/>
  <c r="AH2458" i="56"/>
  <c r="AE2458" i="56"/>
  <c r="AD2444" i="56"/>
  <c r="AF2444" i="56"/>
  <c r="AL2444" i="56" s="1"/>
  <c r="AH2444" i="56"/>
  <c r="AC2444" i="56"/>
  <c r="AF1560" i="56"/>
  <c r="AL1560" i="56" s="1"/>
  <c r="AC1560" i="56"/>
  <c r="AH1560" i="56"/>
  <c r="AC100" i="56"/>
  <c r="AF100" i="56"/>
  <c r="AH100" i="56"/>
  <c r="AR100" i="56" s="1"/>
  <c r="AU100" i="56" s="1"/>
  <c r="AE100" i="56"/>
  <c r="AF1028" i="56"/>
  <c r="AH1028" i="56"/>
  <c r="AF801" i="56"/>
  <c r="AL801" i="56" s="1"/>
  <c r="AH801" i="56"/>
  <c r="AM801" i="56" s="1"/>
  <c r="AD801" i="56"/>
  <c r="AF2411" i="56"/>
  <c r="AL2411" i="56" s="1"/>
  <c r="AD2411" i="56"/>
  <c r="AH2411" i="56"/>
  <c r="AF98" i="56"/>
  <c r="AH98" i="56"/>
  <c r="AG98" i="56"/>
  <c r="AF2399" i="56"/>
  <c r="AL2399" i="56" s="1"/>
  <c r="AH2399" i="56"/>
  <c r="AF2385" i="56"/>
  <c r="AH2385" i="56"/>
  <c r="AR2385" i="56" s="1"/>
  <c r="AU2385" i="56" s="1"/>
  <c r="AF2371" i="56"/>
  <c r="AL2371" i="56" s="1"/>
  <c r="AC2371" i="56"/>
  <c r="AH2371" i="56"/>
  <c r="AD2371" i="56"/>
  <c r="AF2357" i="56"/>
  <c r="AL2357" i="56" s="1"/>
  <c r="AH2357" i="56"/>
  <c r="AF2343" i="56"/>
  <c r="AL2343" i="56" s="1"/>
  <c r="AH2343" i="56"/>
  <c r="AD2343" i="56"/>
  <c r="AF2336" i="56"/>
  <c r="AC2336" i="56"/>
  <c r="AE2336" i="56"/>
  <c r="AL2336" i="56" s="1"/>
  <c r="AH2336" i="56"/>
  <c r="AF2334" i="56"/>
  <c r="AL2334" i="56" s="1"/>
  <c r="AH2334" i="56"/>
  <c r="AC2334" i="56"/>
  <c r="AD1677" i="56"/>
  <c r="AF1677" i="56"/>
  <c r="AL1677" i="56" s="1"/>
  <c r="AH1677" i="56"/>
  <c r="AF2838" i="56"/>
  <c r="AL2838" i="56" s="1"/>
  <c r="AH2838" i="56"/>
  <c r="AC2838" i="56"/>
  <c r="AC168" i="56"/>
  <c r="AF168" i="56"/>
  <c r="AL168" i="56" s="1"/>
  <c r="AH168" i="56"/>
  <c r="AR168" i="56" s="1"/>
  <c r="AU168" i="56" s="1"/>
  <c r="AD168" i="56"/>
  <c r="AF2311" i="56"/>
  <c r="AL2311" i="56" s="1"/>
  <c r="AC2311" i="56"/>
  <c r="AH2311" i="56"/>
  <c r="AF2297" i="56"/>
  <c r="AL2297" i="56" s="1"/>
  <c r="AH2297" i="56"/>
  <c r="AM2297" i="56" s="1"/>
  <c r="AF2283" i="56"/>
  <c r="AL2283" i="56" s="1"/>
  <c r="AH2283" i="56"/>
  <c r="AF2269" i="56"/>
  <c r="AL2269" i="56" s="1"/>
  <c r="AC2269" i="56"/>
  <c r="AH2269" i="56"/>
  <c r="AG2269" i="56"/>
  <c r="AF2255" i="56"/>
  <c r="AH2255" i="56"/>
  <c r="AE2255" i="56"/>
  <c r="AF1228" i="56"/>
  <c r="AH1228" i="56"/>
  <c r="AF2247" i="56"/>
  <c r="AL2247" i="56" s="1"/>
  <c r="AH2247" i="56"/>
  <c r="AC2247" i="56"/>
  <c r="AF698" i="56"/>
  <c r="AL698" i="56" s="1"/>
  <c r="AH698" i="56"/>
  <c r="AF379" i="56"/>
  <c r="AH379" i="56"/>
  <c r="AE379" i="56"/>
  <c r="AF489" i="56"/>
  <c r="AE489" i="56"/>
  <c r="AH489" i="56"/>
  <c r="AD489" i="56"/>
  <c r="AF2221" i="56"/>
  <c r="AH2221" i="56"/>
  <c r="AC2221" i="56"/>
  <c r="AE2221" i="56"/>
  <c r="AL2221" i="56" s="1"/>
  <c r="AD1022" i="56"/>
  <c r="AF1022" i="56"/>
  <c r="AL1022" i="56" s="1"/>
  <c r="AH1022" i="56"/>
  <c r="AC1022" i="56"/>
  <c r="AF2206" i="56"/>
  <c r="AL2206" i="56" s="1"/>
  <c r="AH2206" i="56"/>
  <c r="AD2206" i="56"/>
  <c r="AC930" i="56"/>
  <c r="AF930" i="56"/>
  <c r="AL930" i="56" s="1"/>
  <c r="AH930" i="56"/>
  <c r="AF2194" i="56"/>
  <c r="AL2194" i="56" s="1"/>
  <c r="AH2194" i="56"/>
  <c r="AC2194" i="56"/>
  <c r="AF2181" i="56"/>
  <c r="AH2181" i="56"/>
  <c r="AD2181" i="56"/>
  <c r="AE2181" i="56"/>
  <c r="AF2167" i="56"/>
  <c r="AH2167" i="56"/>
  <c r="AE2167" i="56"/>
  <c r="AF2153" i="56"/>
  <c r="AH2153" i="56"/>
  <c r="AG2153" i="56"/>
  <c r="AF2139" i="56"/>
  <c r="AL2139" i="56" s="1"/>
  <c r="AH2139" i="56"/>
  <c r="AF1217" i="56"/>
  <c r="AL1217" i="56" s="1"/>
  <c r="AC1217" i="56"/>
  <c r="AD1217" i="56"/>
  <c r="AH1217" i="56"/>
  <c r="AF2131" i="56"/>
  <c r="AH2131" i="56"/>
  <c r="AR2131" i="56" s="1"/>
  <c r="AU2131" i="56" s="1"/>
  <c r="AF1207" i="56"/>
  <c r="AL1207" i="56" s="1"/>
  <c r="AH1207" i="56"/>
  <c r="AC1207" i="56"/>
  <c r="AD1207" i="56"/>
  <c r="AC960" i="56"/>
  <c r="AF960" i="56"/>
  <c r="AL960" i="56" s="1"/>
  <c r="AH960" i="56"/>
  <c r="AF2116" i="56"/>
  <c r="AE2116" i="56"/>
  <c r="AH2116" i="56"/>
  <c r="AF1188" i="56"/>
  <c r="AH1188" i="56"/>
  <c r="AE1188" i="56"/>
  <c r="AC1188" i="56"/>
  <c r="AD1174" i="56"/>
  <c r="AF1174" i="56"/>
  <c r="AL1174" i="56" s="1"/>
  <c r="AH1174" i="56"/>
  <c r="AC1174" i="56"/>
  <c r="AF2102" i="56"/>
  <c r="AH2102" i="56"/>
  <c r="AD2102" i="56"/>
  <c r="AC2097" i="56"/>
  <c r="AF2097" i="56"/>
  <c r="AL2097" i="56" s="1"/>
  <c r="AH2097" i="56"/>
  <c r="AR2097" i="56" s="1"/>
  <c r="AU2097" i="56" s="1"/>
  <c r="AF2083" i="56"/>
  <c r="AH2083" i="56"/>
  <c r="AF2069" i="56"/>
  <c r="AH2069" i="56"/>
  <c r="AM2069" i="56" s="1"/>
  <c r="AF2055" i="56"/>
  <c r="AH2055" i="56"/>
  <c r="AC2041" i="56"/>
  <c r="AF2041" i="56"/>
  <c r="AL2041" i="56" s="1"/>
  <c r="AH2041" i="56"/>
  <c r="AG2041" i="56"/>
  <c r="AF2030" i="56"/>
  <c r="AL2030" i="56" s="1"/>
  <c r="AC2030" i="56"/>
  <c r="AH2030" i="56"/>
  <c r="AF374" i="56"/>
  <c r="AH374" i="56"/>
  <c r="AF79" i="56"/>
  <c r="AL79" i="56" s="1"/>
  <c r="AH79" i="56"/>
  <c r="AC79" i="56"/>
  <c r="AF2008" i="56"/>
  <c r="AD2008" i="56"/>
  <c r="AH2008" i="56"/>
  <c r="AF2003" i="56"/>
  <c r="AH2003" i="56"/>
  <c r="AF160" i="56"/>
  <c r="AE160" i="56"/>
  <c r="AH160" i="56"/>
  <c r="AC779" i="56"/>
  <c r="AD779" i="56"/>
  <c r="AF779" i="56"/>
  <c r="AL779" i="56" s="1"/>
  <c r="AH779" i="56"/>
  <c r="AF852" i="56"/>
  <c r="AH852" i="56"/>
  <c r="AF966" i="56"/>
  <c r="AH966" i="56"/>
  <c r="AM966" i="56" s="1"/>
  <c r="AE966" i="56"/>
  <c r="AD1994" i="56"/>
  <c r="AF1994" i="56"/>
  <c r="AL1994" i="56" s="1"/>
  <c r="AH1994" i="56"/>
  <c r="AC1994" i="56"/>
  <c r="AF1988" i="56"/>
  <c r="AH1988" i="56"/>
  <c r="AR1988" i="56" s="1"/>
  <c r="AU1988" i="56" s="1"/>
  <c r="AF1976" i="56"/>
  <c r="AC1976" i="56"/>
  <c r="AH1976" i="56"/>
  <c r="AE1976" i="56"/>
  <c r="AC1962" i="56"/>
  <c r="AF1962" i="56"/>
  <c r="AL1962" i="56" s="1"/>
  <c r="AH1962" i="56"/>
  <c r="AC1948" i="56"/>
  <c r="AF1948" i="56"/>
  <c r="AL1948" i="56" s="1"/>
  <c r="AH1948" i="56"/>
  <c r="AG1948" i="56"/>
  <c r="AD1934" i="56"/>
  <c r="AF1934" i="56"/>
  <c r="AL1934" i="56" s="1"/>
  <c r="AH1934" i="56"/>
  <c r="AR1934" i="56" s="1"/>
  <c r="AU1934" i="56" s="1"/>
  <c r="AF1920" i="56"/>
  <c r="AH1920" i="56"/>
  <c r="AC1920" i="56"/>
  <c r="AE1920" i="56"/>
  <c r="AC1906" i="56"/>
  <c r="AF1906" i="56"/>
  <c r="AH1906" i="56"/>
  <c r="AF1895" i="56"/>
  <c r="AH1895" i="56"/>
  <c r="AD1895" i="56"/>
  <c r="AF66" i="56"/>
  <c r="AH66" i="56"/>
  <c r="AF1879" i="56"/>
  <c r="AD1879" i="56"/>
  <c r="AE1879" i="56"/>
  <c r="AH1879" i="56"/>
  <c r="AF1869" i="56"/>
  <c r="AH1869" i="56"/>
  <c r="AC1855" i="56"/>
  <c r="AF1855" i="56"/>
  <c r="AL1855" i="56" s="1"/>
  <c r="AH1855" i="56"/>
  <c r="AD1855" i="56"/>
  <c r="AF1841" i="56"/>
  <c r="AL1841" i="56" s="1"/>
  <c r="AH1841" i="56"/>
  <c r="AC1841" i="56"/>
  <c r="AD1827" i="56"/>
  <c r="AF1827" i="56"/>
  <c r="AL1827" i="56" s="1"/>
  <c r="AH1827" i="56"/>
  <c r="AF1821" i="56"/>
  <c r="AH1821" i="56"/>
  <c r="AF1810" i="56"/>
  <c r="AH1810" i="56"/>
  <c r="AF1796" i="56"/>
  <c r="AH1796" i="56"/>
  <c r="AF908" i="56"/>
  <c r="AL908" i="56" s="1"/>
  <c r="AH908" i="56"/>
  <c r="AC908" i="56"/>
  <c r="AG908" i="56"/>
  <c r="AC1155" i="56"/>
  <c r="AF1155" i="56"/>
  <c r="AL1155" i="56" s="1"/>
  <c r="AH1155" i="56"/>
  <c r="AR1155" i="56" s="1"/>
  <c r="AU1155" i="56" s="1"/>
  <c r="AD1155" i="56"/>
  <c r="AF521" i="56"/>
  <c r="AH521" i="56"/>
  <c r="AC158" i="56"/>
  <c r="AF158" i="56"/>
  <c r="AL158" i="56" s="1"/>
  <c r="AH158" i="56"/>
  <c r="AR158" i="56" s="1"/>
  <c r="AU158" i="56" s="1"/>
  <c r="AF63" i="56"/>
  <c r="AH63" i="56"/>
  <c r="AC63" i="56"/>
  <c r="AE63" i="56"/>
  <c r="AF1151" i="56"/>
  <c r="AL1151" i="56" s="1"/>
  <c r="AC1151" i="56"/>
  <c r="AH1151" i="56"/>
  <c r="AD1151" i="56"/>
  <c r="AC901" i="56"/>
  <c r="AF901" i="56"/>
  <c r="AE901" i="56"/>
  <c r="AL901" i="56" s="1"/>
  <c r="AH901" i="56"/>
  <c r="AF1142" i="56"/>
  <c r="AL1142" i="56" s="1"/>
  <c r="AC1142" i="56"/>
  <c r="AH1142" i="56"/>
  <c r="AD1142" i="56"/>
  <c r="AF838" i="56"/>
  <c r="AC838" i="56"/>
  <c r="AH838" i="56"/>
  <c r="AF1461" i="56"/>
  <c r="AL1461" i="56" s="1"/>
  <c r="AH1461" i="56"/>
  <c r="AD157" i="56"/>
  <c r="AC157" i="56"/>
  <c r="AF157" i="56"/>
  <c r="AL157" i="56" s="1"/>
  <c r="AH157" i="56"/>
  <c r="AR157" i="56" s="1"/>
  <c r="AU157" i="56" s="1"/>
  <c r="AC362" i="56"/>
  <c r="AF362" i="56"/>
  <c r="AL362" i="56" s="1"/>
  <c r="AH362" i="56"/>
  <c r="AF1453" i="56"/>
  <c r="AH1453" i="56"/>
  <c r="AE1453" i="56"/>
  <c r="AF1728" i="56"/>
  <c r="AL1728" i="56" s="1"/>
  <c r="AH1728" i="56"/>
  <c r="AC1728" i="56"/>
  <c r="AD1728" i="56"/>
  <c r="AF1448" i="56"/>
  <c r="AL1448" i="56" s="1"/>
  <c r="AD1448" i="56"/>
  <c r="AC1448" i="56"/>
  <c r="AH1448" i="56"/>
  <c r="AG1448" i="56"/>
  <c r="AF1437" i="56"/>
  <c r="AL1437" i="56" s="1"/>
  <c r="AH1437" i="56"/>
  <c r="AR1437" i="56" s="1"/>
  <c r="AU1437" i="56" s="1"/>
  <c r="AD1437" i="56"/>
  <c r="AC1437" i="56"/>
  <c r="AC1427" i="56"/>
  <c r="AF1427" i="56"/>
  <c r="AL1427" i="56" s="1"/>
  <c r="AH1427" i="56"/>
  <c r="AC49" i="56"/>
  <c r="AF49" i="56"/>
  <c r="AH49" i="56"/>
  <c r="AE49" i="56"/>
  <c r="AD229" i="56"/>
  <c r="AF229" i="56"/>
  <c r="AL229" i="56" s="1"/>
  <c r="AH229" i="56"/>
  <c r="AF1652" i="56"/>
  <c r="AL1652" i="56" s="1"/>
  <c r="AD1652" i="56"/>
  <c r="AH1652" i="56"/>
  <c r="AF1646" i="56"/>
  <c r="AE1646" i="56"/>
  <c r="AH1646" i="56"/>
  <c r="AF358" i="56"/>
  <c r="AD358" i="56"/>
  <c r="AH358" i="56"/>
  <c r="AR358" i="56" s="1"/>
  <c r="AU358" i="56" s="1"/>
  <c r="AC358" i="56"/>
  <c r="AC227" i="56"/>
  <c r="AF227" i="56"/>
  <c r="AL227" i="56" s="1"/>
  <c r="AH227" i="56"/>
  <c r="AD227" i="56"/>
  <c r="AF222" i="56"/>
  <c r="AH222" i="56"/>
  <c r="AD222" i="56"/>
  <c r="AC222" i="56"/>
  <c r="AE222" i="56"/>
  <c r="AD1743" i="56"/>
  <c r="AF1743" i="56"/>
  <c r="AL1743" i="56" s="1"/>
  <c r="AH1743" i="56"/>
  <c r="AC1408" i="56"/>
  <c r="AF1408" i="56"/>
  <c r="AL1408" i="56" s="1"/>
  <c r="AH1408" i="56"/>
  <c r="AF38" i="56"/>
  <c r="AL38" i="56" s="1"/>
  <c r="AH38" i="56"/>
  <c r="AD38" i="56"/>
  <c r="AF999" i="56"/>
  <c r="AL999" i="56" s="1"/>
  <c r="AH999" i="56"/>
  <c r="AF1125" i="56"/>
  <c r="AL1125" i="56" s="1"/>
  <c r="AH1125" i="56"/>
  <c r="AG1125" i="56"/>
  <c r="AC1125" i="56"/>
  <c r="AF1393" i="56"/>
  <c r="AL1393" i="56" s="1"/>
  <c r="AH1393" i="56"/>
  <c r="AD1393" i="56"/>
  <c r="AF1382" i="56"/>
  <c r="AL1382" i="56" s="1"/>
  <c r="AD1382" i="56"/>
  <c r="AH1382" i="56"/>
  <c r="AR1382" i="56" s="1"/>
  <c r="AU1382" i="56" s="1"/>
  <c r="AC1371" i="56"/>
  <c r="AF1371" i="56"/>
  <c r="AL1371" i="56" s="1"/>
  <c r="AH1371" i="56"/>
  <c r="AF1362" i="56"/>
  <c r="AL1362" i="56" s="1"/>
  <c r="AC1362" i="56"/>
  <c r="AD1362" i="56"/>
  <c r="AH1362" i="56"/>
  <c r="AF2827" i="56"/>
  <c r="AH2827" i="56"/>
  <c r="AF1111" i="56"/>
  <c r="AE1111" i="56"/>
  <c r="AL1111" i="56" s="1"/>
  <c r="AH1111" i="56"/>
  <c r="AC1111" i="56"/>
  <c r="AF1100" i="56"/>
  <c r="AH1100" i="56"/>
  <c r="AC1100" i="56"/>
  <c r="AF1097" i="56"/>
  <c r="AD1097" i="56"/>
  <c r="AH1097" i="56"/>
  <c r="AE1097" i="56"/>
  <c r="AC264" i="56"/>
  <c r="AF264" i="56"/>
  <c r="AL264" i="56" s="1"/>
  <c r="AH264" i="56"/>
  <c r="AD2813" i="56"/>
  <c r="AF2813" i="56"/>
  <c r="AL2813" i="56" s="1"/>
  <c r="AH2813" i="56"/>
  <c r="AR2813" i="56" s="1"/>
  <c r="AU2813" i="56" s="1"/>
  <c r="AF1086" i="56"/>
  <c r="AH1086" i="56"/>
  <c r="AC1086" i="56"/>
  <c r="AF2807" i="56"/>
  <c r="AH2807" i="56"/>
  <c r="AR2807" i="56" s="1"/>
  <c r="AU2807" i="56" s="1"/>
  <c r="AC2795" i="56"/>
  <c r="AF2795" i="56"/>
  <c r="AL2795" i="56" s="1"/>
  <c r="AH2795" i="56"/>
  <c r="AD1076" i="56"/>
  <c r="AF1076" i="56"/>
  <c r="AH1076" i="56"/>
  <c r="AC1076" i="56"/>
  <c r="AG1076" i="56"/>
  <c r="AC354" i="56"/>
  <c r="AF354" i="56"/>
  <c r="AL354" i="56" s="1"/>
  <c r="AH354" i="56"/>
  <c r="AC1355" i="56"/>
  <c r="AF1355" i="56"/>
  <c r="AL1355" i="56" s="1"/>
  <c r="AH1355" i="56"/>
  <c r="AD1355" i="56"/>
  <c r="AC2886" i="56"/>
  <c r="AF2886" i="56"/>
  <c r="AL2886" i="56" s="1"/>
  <c r="AH2886" i="56"/>
  <c r="AF1724" i="56"/>
  <c r="AC1724" i="56"/>
  <c r="AH1724" i="56"/>
  <c r="AR1724" i="56" s="1"/>
  <c r="AU1724" i="56" s="1"/>
  <c r="AE1724" i="56"/>
  <c r="AL1724" i="56" s="1"/>
  <c r="AF976" i="56"/>
  <c r="AL976" i="56" s="1"/>
  <c r="AD976" i="56"/>
  <c r="AH976" i="56"/>
  <c r="AF1619" i="56"/>
  <c r="AE1619" i="56"/>
  <c r="AH1619" i="56"/>
  <c r="AC1605" i="56"/>
  <c r="AF1605" i="56"/>
  <c r="AL1605" i="56" s="1"/>
  <c r="AH1605" i="56"/>
  <c r="AC1591" i="56"/>
  <c r="AD1591" i="56"/>
  <c r="AF1591" i="56"/>
  <c r="AH1591" i="56"/>
  <c r="AF1577" i="56"/>
  <c r="AH1577" i="56"/>
  <c r="AD745" i="56"/>
  <c r="AF745" i="56"/>
  <c r="AH745" i="56"/>
  <c r="AR745" i="56" s="1"/>
  <c r="AU745" i="56" s="1"/>
  <c r="AE745" i="56"/>
  <c r="AF731" i="56"/>
  <c r="AL731" i="56" s="1"/>
  <c r="AD731" i="56"/>
  <c r="AH731" i="56"/>
  <c r="AF680" i="56"/>
  <c r="AH680" i="56"/>
  <c r="AF1569" i="56"/>
  <c r="AL1569" i="56" s="1"/>
  <c r="AD1569" i="56"/>
  <c r="AH1569" i="56"/>
  <c r="AC1569" i="56"/>
  <c r="AC347" i="56"/>
  <c r="AF347" i="56"/>
  <c r="AL347" i="56" s="1"/>
  <c r="AH347" i="56"/>
  <c r="AG347" i="56"/>
  <c r="AF720" i="56"/>
  <c r="AH720" i="56"/>
  <c r="AE720" i="56"/>
  <c r="AD655" i="56"/>
  <c r="AF655" i="56"/>
  <c r="AC655" i="56"/>
  <c r="AH655" i="56"/>
  <c r="AC18" i="56"/>
  <c r="AF18" i="56"/>
  <c r="AL18" i="56" s="1"/>
  <c r="AH18" i="56"/>
  <c r="AF1050" i="56"/>
  <c r="AH1050" i="56"/>
  <c r="AE1050" i="56"/>
  <c r="AF1043" i="56"/>
  <c r="AH1043" i="56"/>
  <c r="AM1043" i="56" s="1"/>
  <c r="AF2875" i="56"/>
  <c r="AE2875" i="56"/>
  <c r="AH2875" i="56"/>
  <c r="AF1512" i="56"/>
  <c r="AH1512" i="56"/>
  <c r="AE1512" i="56"/>
  <c r="AF642" i="56"/>
  <c r="AL642" i="56" s="1"/>
  <c r="AC642" i="56"/>
  <c r="AD642" i="56"/>
  <c r="AH642" i="56"/>
  <c r="AR642" i="56" s="1"/>
  <c r="AU642" i="56" s="1"/>
  <c r="AF1715" i="56"/>
  <c r="AH1715" i="56"/>
  <c r="AM1715" i="56" s="1"/>
  <c r="AD641" i="56"/>
  <c r="AF641" i="56"/>
  <c r="AL641" i="56" s="1"/>
  <c r="AH641" i="56"/>
  <c r="AF9" i="56"/>
  <c r="AH9" i="56"/>
  <c r="AC9" i="56"/>
  <c r="AC409" i="56"/>
  <c r="AF409" i="56"/>
  <c r="AH409" i="56"/>
  <c r="AD409" i="56"/>
  <c r="AE409" i="56"/>
  <c r="AL409" i="56" s="1"/>
  <c r="AF207" i="56"/>
  <c r="AH207" i="56"/>
  <c r="AM207" i="56" s="1"/>
  <c r="AC207" i="56"/>
  <c r="AD207" i="56"/>
  <c r="AE207" i="56"/>
  <c r="AC206" i="56"/>
  <c r="AF206" i="56"/>
  <c r="AL206" i="56" s="1"/>
  <c r="AH206" i="56"/>
  <c r="AG206" i="56"/>
  <c r="AG2444" i="56"/>
  <c r="AG698" i="56"/>
  <c r="AG1827" i="56"/>
  <c r="AE1028" i="56"/>
  <c r="AE2153" i="56"/>
  <c r="AE2102" i="56"/>
  <c r="AL2102" i="56" s="1"/>
  <c r="AE2008" i="56"/>
  <c r="AE1895" i="56"/>
  <c r="AE1796" i="56"/>
  <c r="AE358" i="56"/>
  <c r="AL358" i="56" s="1"/>
  <c r="AE1100" i="56"/>
  <c r="AE1086" i="56"/>
  <c r="AE655" i="56"/>
  <c r="AE9" i="56"/>
  <c r="AD2041" i="56"/>
  <c r="AD1906" i="56"/>
  <c r="AD49" i="56"/>
  <c r="AD1111" i="56"/>
  <c r="AD264" i="56"/>
  <c r="AD2886" i="56"/>
  <c r="AD347" i="56"/>
  <c r="AD206" i="56"/>
  <c r="AC801" i="56"/>
  <c r="AC2357" i="56"/>
  <c r="AC2297" i="56"/>
  <c r="AC999" i="56"/>
  <c r="AC1393" i="56"/>
  <c r="AC745" i="56"/>
  <c r="AC2875" i="56"/>
  <c r="AC1037" i="56"/>
  <c r="AD1037" i="56"/>
  <c r="AC2698" i="56"/>
  <c r="AD2698" i="56"/>
  <c r="AD2606" i="56"/>
  <c r="AE2606" i="56"/>
  <c r="AL2606" i="56" s="1"/>
  <c r="AD2592" i="56"/>
  <c r="AC2592" i="56"/>
  <c r="AD2564" i="56"/>
  <c r="AC2564" i="56"/>
  <c r="AD1034" i="56"/>
  <c r="AC1034" i="56"/>
  <c r="AD135" i="56"/>
  <c r="AC135" i="56"/>
  <c r="AD622" i="56"/>
  <c r="AC622" i="56"/>
  <c r="AD186" i="56"/>
  <c r="AE186" i="56"/>
  <c r="AL186" i="56" s="1"/>
  <c r="AD248" i="56"/>
  <c r="AC248" i="56"/>
  <c r="AD1273" i="56"/>
  <c r="AC1273" i="56"/>
  <c r="AD242" i="56"/>
  <c r="AC242" i="56"/>
  <c r="AF242" i="56"/>
  <c r="AL242" i="56" s="1"/>
  <c r="AD105" i="56"/>
  <c r="AE105" i="56"/>
  <c r="AD2491" i="56"/>
  <c r="AC2491" i="56"/>
  <c r="AD2463" i="56"/>
  <c r="AC2463" i="56"/>
  <c r="AD2416" i="56"/>
  <c r="AF2416" i="56"/>
  <c r="AL2416" i="56" s="1"/>
  <c r="AD2390" i="56"/>
  <c r="AE2390" i="56"/>
  <c r="AL2390" i="56" s="1"/>
  <c r="AD2376" i="56"/>
  <c r="AC2376" i="56"/>
  <c r="AD2348" i="56"/>
  <c r="AC2348" i="56"/>
  <c r="AD93" i="56"/>
  <c r="AC93" i="56"/>
  <c r="AD2288" i="56"/>
  <c r="AF2288" i="56"/>
  <c r="AL2288" i="56" s="1"/>
  <c r="AD1233" i="56"/>
  <c r="AC1233" i="56"/>
  <c r="AE1233" i="56"/>
  <c r="AL1233" i="56" s="1"/>
  <c r="AD2831" i="56"/>
  <c r="AC2831" i="56"/>
  <c r="AD545" i="56"/>
  <c r="AC545" i="56"/>
  <c r="AD2172" i="56"/>
  <c r="AF2172" i="56"/>
  <c r="AL2172" i="56" s="1"/>
  <c r="AD2158" i="56"/>
  <c r="AC2158" i="56"/>
  <c r="AD1222" i="56"/>
  <c r="AE1222" i="56"/>
  <c r="AL1222" i="56" s="1"/>
  <c r="AD1198" i="56"/>
  <c r="AC1198" i="56"/>
  <c r="AD1179" i="56"/>
  <c r="AC1179" i="56"/>
  <c r="AD2088" i="56"/>
  <c r="AC2088" i="56"/>
  <c r="AD2060" i="56"/>
  <c r="AF2060" i="56"/>
  <c r="AL2060" i="56" s="1"/>
  <c r="AC2046" i="56"/>
  <c r="AD2046" i="56"/>
  <c r="AD2023" i="56"/>
  <c r="AE2023" i="56"/>
  <c r="AL2023" i="56" s="1"/>
  <c r="AD2013" i="56"/>
  <c r="AC2013" i="56"/>
  <c r="AD1967" i="56"/>
  <c r="AF1967" i="56"/>
  <c r="AL1967" i="56" s="1"/>
  <c r="AC1161" i="56"/>
  <c r="AD1161" i="56"/>
  <c r="AC1801" i="56"/>
  <c r="AF1801" i="56"/>
  <c r="AL1801" i="56" s="1"/>
  <c r="AD1147" i="56"/>
  <c r="AC1147" i="56"/>
  <c r="AC50" i="56"/>
  <c r="AF50" i="56"/>
  <c r="AL50" i="56" s="1"/>
  <c r="AD1432" i="56"/>
  <c r="AE1432" i="56"/>
  <c r="AL1432" i="56" s="1"/>
  <c r="AC2808" i="56"/>
  <c r="AD2808" i="56"/>
  <c r="AC1065" i="56"/>
  <c r="AE1065" i="56"/>
  <c r="AL1065" i="56" s="1"/>
  <c r="AC678" i="56"/>
  <c r="AF678" i="56"/>
  <c r="AL678" i="56" s="1"/>
  <c r="AC667" i="56"/>
  <c r="AD667" i="56"/>
  <c r="AC649" i="56"/>
  <c r="AD649" i="56"/>
  <c r="AC1343" i="56"/>
  <c r="AD1343" i="56"/>
  <c r="AD1705" i="56"/>
  <c r="AF1705" i="56"/>
  <c r="AL1705" i="56" s="1"/>
  <c r="AH2761" i="56"/>
  <c r="AO2761" i="56" s="1"/>
  <c r="AH2670" i="56"/>
  <c r="AM2670" i="56" s="1"/>
  <c r="AH1297" i="56"/>
  <c r="AO1297" i="56" s="1"/>
  <c r="AH1287" i="56"/>
  <c r="AR1287" i="56" s="1"/>
  <c r="AU1287" i="56" s="1"/>
  <c r="AG1251" i="56"/>
  <c r="AG626" i="56"/>
  <c r="AG107" i="56"/>
  <c r="AG860" i="56"/>
  <c r="AG2316" i="56"/>
  <c r="AG1226" i="56"/>
  <c r="AF2729" i="56"/>
  <c r="AF2632" i="56"/>
  <c r="AF188" i="56"/>
  <c r="AF1273" i="56"/>
  <c r="AL1273" i="56" s="1"/>
  <c r="AF105" i="56"/>
  <c r="AF93" i="56"/>
  <c r="AL93" i="56" s="1"/>
  <c r="AF1193" i="56"/>
  <c r="AF2032" i="56"/>
  <c r="AF1832" i="56"/>
  <c r="AF1154" i="56"/>
  <c r="AE127" i="56"/>
  <c r="AE2552" i="56"/>
  <c r="AE2449" i="56"/>
  <c r="AE1734" i="56"/>
  <c r="AE549" i="56"/>
  <c r="AE2198" i="56"/>
  <c r="AE1198" i="56"/>
  <c r="AL1198" i="56" s="1"/>
  <c r="AE1953" i="56"/>
  <c r="AD1801" i="56"/>
  <c r="AD1753" i="56"/>
  <c r="AD1399" i="56"/>
  <c r="AD1119" i="56"/>
  <c r="AD215" i="56"/>
  <c r="AC2606" i="56"/>
  <c r="AC572" i="56"/>
  <c r="AC2512" i="56"/>
  <c r="AC536" i="56"/>
  <c r="AC1432" i="56"/>
  <c r="AC1116" i="56"/>
  <c r="AC660" i="56"/>
  <c r="AQ735" i="56" l="1"/>
  <c r="AQ1636" i="56"/>
  <c r="AR666" i="56"/>
  <c r="AU666" i="56" s="1"/>
  <c r="AO666" i="56"/>
  <c r="AP666" i="56"/>
  <c r="AQ666" i="56" s="1"/>
  <c r="AR2605" i="56"/>
  <c r="AU2605" i="56" s="1"/>
  <c r="AM2605" i="56"/>
  <c r="AP600" i="56"/>
  <c r="AQ600" i="56" s="1"/>
  <c r="AM600" i="56"/>
  <c r="AO508" i="56"/>
  <c r="AP508" i="56"/>
  <c r="AO659" i="56"/>
  <c r="AP659" i="56"/>
  <c r="AQ659" i="56" s="1"/>
  <c r="AP749" i="56"/>
  <c r="AO749" i="56"/>
  <c r="AR1139" i="56"/>
  <c r="AU1139" i="56" s="1"/>
  <c r="AM1139" i="56"/>
  <c r="AL1160" i="56"/>
  <c r="AP1160" i="56"/>
  <c r="AO531" i="56"/>
  <c r="AP531" i="56"/>
  <c r="AQ531" i="56" s="1"/>
  <c r="AP1547" i="56"/>
  <c r="AO1547" i="56"/>
  <c r="AM2197" i="56"/>
  <c r="AN2197" i="56"/>
  <c r="AM86" i="56"/>
  <c r="AR86" i="56"/>
  <c r="AU86" i="56" s="1"/>
  <c r="AN2375" i="56"/>
  <c r="AM2375" i="56"/>
  <c r="AP247" i="56"/>
  <c r="AO247" i="56"/>
  <c r="AM275" i="56"/>
  <c r="AR275" i="56"/>
  <c r="AU275" i="56" s="1"/>
  <c r="AP275" i="56"/>
  <c r="AN2563" i="56"/>
  <c r="AM2563" i="56"/>
  <c r="AR1250" i="56"/>
  <c r="AU1250" i="56" s="1"/>
  <c r="AM1250" i="56"/>
  <c r="AP2709" i="56"/>
  <c r="AO2709" i="56"/>
  <c r="AQ2709" i="56" s="1"/>
  <c r="AP86" i="56"/>
  <c r="AQ86" i="56" s="1"/>
  <c r="AQ713" i="56"/>
  <c r="AM1595" i="56"/>
  <c r="AR1595" i="56"/>
  <c r="AU1595" i="56" s="1"/>
  <c r="AP1595" i="56"/>
  <c r="AQ1595" i="56" s="1"/>
  <c r="AL126" i="56"/>
  <c r="AP126" i="56"/>
  <c r="AO126" i="56"/>
  <c r="AN1552" i="56"/>
  <c r="AR1552" i="56"/>
  <c r="AU1552" i="56" s="1"/>
  <c r="AL2287" i="56"/>
  <c r="AO2287" i="56"/>
  <c r="AP2287" i="56"/>
  <c r="AR363" i="56"/>
  <c r="AU363" i="56" s="1"/>
  <c r="AM363" i="56"/>
  <c r="AR2709" i="56"/>
  <c r="AU2709" i="56" s="1"/>
  <c r="AM2709" i="56"/>
  <c r="AO1041" i="56"/>
  <c r="AQ1041" i="56" s="1"/>
  <c r="AP1041" i="56"/>
  <c r="AO1624" i="56"/>
  <c r="AP1624" i="56"/>
  <c r="AQ1624" i="56" s="1"/>
  <c r="AP1118" i="56"/>
  <c r="AO1118" i="56"/>
  <c r="AP996" i="56"/>
  <c r="AR996" i="56"/>
  <c r="AU996" i="56" s="1"/>
  <c r="AO996" i="56"/>
  <c r="AQ996" i="56" s="1"/>
  <c r="AP2897" i="56"/>
  <c r="AQ2897" i="56" s="1"/>
  <c r="AO2897" i="56"/>
  <c r="AP268" i="56"/>
  <c r="AO268" i="56"/>
  <c r="AO62" i="56"/>
  <c r="AO1859" i="56"/>
  <c r="AP1924" i="56"/>
  <c r="AL1924" i="56"/>
  <c r="AO1924" i="56"/>
  <c r="AN2087" i="56"/>
  <c r="AN1178" i="56"/>
  <c r="AR1178" i="56"/>
  <c r="AU1178" i="56" s="1"/>
  <c r="AM1178" i="56"/>
  <c r="AM2143" i="56"/>
  <c r="AR2143" i="56"/>
  <c r="AU2143" i="56" s="1"/>
  <c r="AO2143" i="56"/>
  <c r="AN1733" i="56"/>
  <c r="AL859" i="56"/>
  <c r="AO859" i="56"/>
  <c r="AN434" i="56"/>
  <c r="AO1250" i="56"/>
  <c r="AL1250" i="56"/>
  <c r="AP2723" i="56"/>
  <c r="AO2723" i="56"/>
  <c r="AL1742" i="56"/>
  <c r="AP1742" i="56"/>
  <c r="AO1742" i="56"/>
  <c r="AL2347" i="56"/>
  <c r="AO2347" i="56"/>
  <c r="AM2511" i="56"/>
  <c r="AR2511" i="56"/>
  <c r="AU2511" i="56" s="1"/>
  <c r="AP2511" i="56"/>
  <c r="AO185" i="56"/>
  <c r="AP185" i="56"/>
  <c r="AP29" i="56"/>
  <c r="AQ29" i="56" s="1"/>
  <c r="AO29" i="56"/>
  <c r="AR1238" i="56"/>
  <c r="AU1238" i="56" s="1"/>
  <c r="AM1238" i="56"/>
  <c r="AO86" i="56"/>
  <c r="AL385" i="56"/>
  <c r="AN87" i="56"/>
  <c r="AR87" i="56"/>
  <c r="AU87" i="56" s="1"/>
  <c r="AQ454" i="56"/>
  <c r="AR980" i="56"/>
  <c r="AU980" i="56" s="1"/>
  <c r="AM980" i="56"/>
  <c r="AQ1083" i="56"/>
  <c r="AN2816" i="56"/>
  <c r="AL1440" i="56"/>
  <c r="AP2087" i="56"/>
  <c r="AM953" i="56"/>
  <c r="AQ271" i="56"/>
  <c r="AO2779" i="56"/>
  <c r="AQ2443" i="56"/>
  <c r="AR120" i="56"/>
  <c r="AU120" i="56" s="1"/>
  <c r="AM120" i="56"/>
  <c r="AP1412" i="56"/>
  <c r="AO1412" i="56"/>
  <c r="AQ1412" i="56" s="1"/>
  <c r="AN1272" i="56"/>
  <c r="AM1272" i="56"/>
  <c r="AR1272" i="56"/>
  <c r="AU1272" i="56" s="1"/>
  <c r="AL87" i="56"/>
  <c r="AO87" i="56"/>
  <c r="AQ87" i="56" s="1"/>
  <c r="AP87" i="56"/>
  <c r="AM1859" i="56"/>
  <c r="AN1859" i="56"/>
  <c r="AO600" i="56"/>
  <c r="AO450" i="56"/>
  <c r="AO338" i="56"/>
  <c r="AQ338" i="56" s="1"/>
  <c r="AN645" i="56"/>
  <c r="AR1513" i="56"/>
  <c r="AU1513" i="56" s="1"/>
  <c r="AP1513" i="56"/>
  <c r="AR262" i="56"/>
  <c r="AU262" i="56" s="1"/>
  <c r="AN262" i="56"/>
  <c r="AO1613" i="56"/>
  <c r="AL1613" i="56"/>
  <c r="AR1349" i="56"/>
  <c r="AU1349" i="56" s="1"/>
  <c r="AN1349" i="56"/>
  <c r="AN1070" i="56"/>
  <c r="AO2791" i="56"/>
  <c r="AQ2791" i="56" s="1"/>
  <c r="AP2791" i="56"/>
  <c r="AP483" i="56"/>
  <c r="AP1296" i="56"/>
  <c r="AO351" i="56"/>
  <c r="AP2448" i="56"/>
  <c r="AQ2448" i="56" s="1"/>
  <c r="AP214" i="56"/>
  <c r="AQ214" i="56" s="1"/>
  <c r="AQ2841" i="56"/>
  <c r="AO670" i="56"/>
  <c r="AQ670" i="56" s="1"/>
  <c r="AM2779" i="56"/>
  <c r="AM1800" i="56"/>
  <c r="AQ1414" i="56"/>
  <c r="AR338" i="56"/>
  <c r="AU338" i="56" s="1"/>
  <c r="AM262" i="56"/>
  <c r="AR670" i="56"/>
  <c r="AU670" i="56" s="1"/>
  <c r="AM1089" i="56"/>
  <c r="AO1296" i="56"/>
  <c r="AM1863" i="56"/>
  <c r="AN926" i="56"/>
  <c r="AR2779" i="56"/>
  <c r="AU2779" i="56" s="1"/>
  <c r="AN2561" i="56"/>
  <c r="AP338" i="56"/>
  <c r="AR446" i="56"/>
  <c r="AU446" i="56" s="1"/>
  <c r="AM446" i="56"/>
  <c r="AR1859" i="56"/>
  <c r="AU1859" i="56" s="1"/>
  <c r="AP1859" i="56"/>
  <c r="AM277" i="56"/>
  <c r="AO1324" i="56"/>
  <c r="AQ1324" i="56" s="1"/>
  <c r="AO483" i="56"/>
  <c r="AQ483" i="56" s="1"/>
  <c r="AR214" i="56"/>
  <c r="AU214" i="56" s="1"/>
  <c r="AQ900" i="56"/>
  <c r="AP477" i="56"/>
  <c r="AR2426" i="56"/>
  <c r="AU2426" i="56" s="1"/>
  <c r="AR1742" i="56"/>
  <c r="AU1742" i="56" s="1"/>
  <c r="AM1742" i="56"/>
  <c r="AP1704" i="56"/>
  <c r="AO1704" i="56"/>
  <c r="AO210" i="56"/>
  <c r="AP210" i="56"/>
  <c r="AL210" i="56"/>
  <c r="AL1342" i="56"/>
  <c r="AP1342" i="56"/>
  <c r="AP1722" i="56"/>
  <c r="AO1722" i="56"/>
  <c r="AR20" i="56"/>
  <c r="AU20" i="56" s="1"/>
  <c r="AP735" i="56"/>
  <c r="AR1581" i="56"/>
  <c r="AU1581" i="56" s="1"/>
  <c r="AM1581" i="56"/>
  <c r="AO2882" i="56"/>
  <c r="AQ2882" i="56" s="1"/>
  <c r="AP2882" i="56"/>
  <c r="AP24" i="56"/>
  <c r="AO24" i="56"/>
  <c r="AL24" i="56"/>
  <c r="AP1627" i="56"/>
  <c r="AO1627" i="56"/>
  <c r="AR1104" i="56"/>
  <c r="AU1104" i="56" s="1"/>
  <c r="AM1104" i="56"/>
  <c r="AL1366" i="56"/>
  <c r="AO1366" i="56"/>
  <c r="AM764" i="56"/>
  <c r="AR764" i="56"/>
  <c r="AU764" i="56" s="1"/>
  <c r="AR1751" i="56"/>
  <c r="AU1751" i="56" s="1"/>
  <c r="AM1751" i="56"/>
  <c r="AP1756" i="56"/>
  <c r="AO1756" i="56"/>
  <c r="AQ1756" i="56" s="1"/>
  <c r="AN1153" i="56"/>
  <c r="AP1153" i="56"/>
  <c r="AP1782" i="56"/>
  <c r="AO1782" i="56"/>
  <c r="AO1831" i="56"/>
  <c r="AP1831" i="56"/>
  <c r="AP1897" i="56"/>
  <c r="AR1897" i="56"/>
  <c r="AU1897" i="56" s="1"/>
  <c r="AO2012" i="56"/>
  <c r="AQ2012" i="56" s="1"/>
  <c r="AP2012" i="56"/>
  <c r="AO2022" i="56"/>
  <c r="AP2022" i="56"/>
  <c r="AL2101" i="56"/>
  <c r="AP2101" i="56"/>
  <c r="AO2101" i="56"/>
  <c r="AQ2101" i="56" s="1"/>
  <c r="AM1192" i="56"/>
  <c r="AR1192" i="56"/>
  <c r="AU1192" i="56" s="1"/>
  <c r="AP1192" i="56"/>
  <c r="AN1192" i="56"/>
  <c r="AO1192" i="56"/>
  <c r="AQ1192" i="56" s="1"/>
  <c r="AO1211" i="56"/>
  <c r="AR1211" i="56"/>
  <c r="AU1211" i="56" s="1"/>
  <c r="AP1211" i="56"/>
  <c r="AN544" i="56"/>
  <c r="AR544" i="56"/>
  <c r="AU544" i="56" s="1"/>
  <c r="AP2259" i="56"/>
  <c r="AQ2259" i="56" s="1"/>
  <c r="AO2259" i="56"/>
  <c r="AM2340" i="56"/>
  <c r="AR2340" i="56"/>
  <c r="AU2340" i="56" s="1"/>
  <c r="AO2415" i="56"/>
  <c r="AP2415" i="56"/>
  <c r="AM2462" i="56"/>
  <c r="AR2462" i="56"/>
  <c r="AU2462" i="56" s="1"/>
  <c r="AO2631" i="56"/>
  <c r="AP2631" i="56"/>
  <c r="AP2655" i="56"/>
  <c r="AO2655" i="56"/>
  <c r="AO327" i="56"/>
  <c r="AP327" i="56"/>
  <c r="AQ327" i="56" s="1"/>
  <c r="AM2760" i="56"/>
  <c r="AR2760" i="56"/>
  <c r="AU2760" i="56" s="1"/>
  <c r="AM1349" i="56"/>
  <c r="AP2347" i="56"/>
  <c r="AP1082" i="56"/>
  <c r="AQ1082" i="56" s="1"/>
  <c r="AM1545" i="56"/>
  <c r="AQ1511" i="56"/>
  <c r="AR1153" i="56"/>
  <c r="AU1153" i="56" s="1"/>
  <c r="AQ961" i="56"/>
  <c r="AM1938" i="56"/>
  <c r="AR1607" i="56"/>
  <c r="AU1607" i="56" s="1"/>
  <c r="AO477" i="56"/>
  <c r="AQ477" i="56" s="1"/>
  <c r="AM996" i="56"/>
  <c r="AP1250" i="56"/>
  <c r="AP1585" i="56"/>
  <c r="AP2787" i="56"/>
  <c r="AQ2787" i="56" s="1"/>
  <c r="AM1397" i="56"/>
  <c r="AP1431" i="56"/>
  <c r="AO1897" i="56"/>
  <c r="AQ1897" i="56" s="1"/>
  <c r="AR783" i="56"/>
  <c r="AU783" i="56" s="1"/>
  <c r="AP2301" i="56"/>
  <c r="AO1235" i="56"/>
  <c r="AP2340" i="56"/>
  <c r="AP311" i="56"/>
  <c r="AO500" i="56"/>
  <c r="AO2605" i="56"/>
  <c r="AQ2605" i="56" s="1"/>
  <c r="AL877" i="56"/>
  <c r="AP2742" i="56"/>
  <c r="AL2779" i="56"/>
  <c r="AO1269" i="56"/>
  <c r="AM62" i="56"/>
  <c r="AR1089" i="56"/>
  <c r="AU1089" i="56" s="1"/>
  <c r="AO298" i="56"/>
  <c r="AQ298" i="56" s="1"/>
  <c r="AN2448" i="56"/>
  <c r="AN2213" i="56"/>
  <c r="AR29" i="56"/>
  <c r="AU29" i="56" s="1"/>
  <c r="AM29" i="56"/>
  <c r="AP1508" i="56"/>
  <c r="AO1508" i="56"/>
  <c r="AQ1508" i="56" s="1"/>
  <c r="AM1057" i="56"/>
  <c r="AR1057" i="56"/>
  <c r="AU1057" i="56" s="1"/>
  <c r="AO663" i="56"/>
  <c r="AN1571" i="56"/>
  <c r="AM1571" i="56"/>
  <c r="AR1599" i="56"/>
  <c r="AU1599" i="56" s="1"/>
  <c r="AM1599" i="56"/>
  <c r="AL1089" i="56"/>
  <c r="AO1089" i="56"/>
  <c r="AR62" i="56"/>
  <c r="AU62" i="56" s="1"/>
  <c r="AP1083" i="56"/>
  <c r="AP1139" i="56"/>
  <c r="AO1571" i="56"/>
  <c r="AO980" i="56"/>
  <c r="AO2301" i="56"/>
  <c r="AQ2301" i="56" s="1"/>
  <c r="AO1346" i="56"/>
  <c r="AQ1346" i="56" s="1"/>
  <c r="AR1899" i="56"/>
  <c r="AU1899" i="56" s="1"/>
  <c r="AO1221" i="56"/>
  <c r="AQ1221" i="56" s="1"/>
  <c r="AP1221" i="56"/>
  <c r="AP612" i="56"/>
  <c r="AQ612" i="56" s="1"/>
  <c r="AO612" i="56"/>
  <c r="AL185" i="56"/>
  <c r="AP277" i="56"/>
  <c r="AQ277" i="56" s="1"/>
  <c r="AM1722" i="56"/>
  <c r="AN1722" i="56"/>
  <c r="AR1722" i="56"/>
  <c r="AU1722" i="56" s="1"/>
  <c r="AO1064" i="56"/>
  <c r="AP1064" i="56"/>
  <c r="AP1800" i="56"/>
  <c r="AO1800" i="56"/>
  <c r="AL1800" i="56"/>
  <c r="AQ769" i="56"/>
  <c r="AR161" i="56"/>
  <c r="AU161" i="56" s="1"/>
  <c r="AM161" i="56"/>
  <c r="AL2171" i="56"/>
  <c r="AO2171" i="56"/>
  <c r="AP2171" i="56"/>
  <c r="AN1232" i="56"/>
  <c r="AM1232" i="56"/>
  <c r="AO2273" i="56"/>
  <c r="AP2273" i="56"/>
  <c r="AR2408" i="56"/>
  <c r="AU2408" i="56" s="1"/>
  <c r="AM2408" i="56"/>
  <c r="AN2408" i="56"/>
  <c r="AO562" i="56"/>
  <c r="AP562" i="56"/>
  <c r="AP810" i="56"/>
  <c r="AO810" i="56"/>
  <c r="AQ810" i="56" s="1"/>
  <c r="AN2912" i="56"/>
  <c r="AR2912" i="56"/>
  <c r="AU2912" i="56" s="1"/>
  <c r="AM2723" i="56"/>
  <c r="AR2723" i="56"/>
  <c r="AU2723" i="56" s="1"/>
  <c r="AL106" i="56"/>
  <c r="AP106" i="56"/>
  <c r="AL953" i="56"/>
  <c r="AP953" i="56"/>
  <c r="AQ953" i="56" s="1"/>
  <c r="AR2719" i="56"/>
  <c r="AU2719" i="56" s="1"/>
  <c r="AO2719" i="56"/>
  <c r="AP1423" i="56"/>
  <c r="AO1423" i="56"/>
  <c r="AR1423" i="56"/>
  <c r="AU1423" i="56" s="1"/>
  <c r="AR735" i="56"/>
  <c r="AU735" i="56" s="1"/>
  <c r="AM735" i="56"/>
  <c r="AL2045" i="56"/>
  <c r="AP2045" i="56"/>
  <c r="AQ2045" i="56" s="1"/>
  <c r="AO2045" i="56"/>
  <c r="AL1375" i="56"/>
  <c r="AO1636" i="56"/>
  <c r="AO1132" i="56"/>
  <c r="AP1132" i="56"/>
  <c r="AQ1132" i="56" s="1"/>
  <c r="AP1761" i="56"/>
  <c r="AQ1761" i="56" s="1"/>
  <c r="AL65" i="56"/>
  <c r="AP65" i="56"/>
  <c r="AQ65" i="56" s="1"/>
  <c r="AM1831" i="56"/>
  <c r="AN1831" i="56"/>
  <c r="AR1831" i="56"/>
  <c r="AU1831" i="56" s="1"/>
  <c r="AO1952" i="56"/>
  <c r="AQ1952" i="56" s="1"/>
  <c r="AP1952" i="56"/>
  <c r="AR531" i="56"/>
  <c r="AU531" i="56" s="1"/>
  <c r="AM531" i="56"/>
  <c r="AR2045" i="56"/>
  <c r="AU2045" i="56" s="1"/>
  <c r="AO2120" i="56"/>
  <c r="AQ2120" i="56" s="1"/>
  <c r="AP2375" i="56"/>
  <c r="AO2375" i="56"/>
  <c r="AQ2375" i="56" s="1"/>
  <c r="AO2408" i="56"/>
  <c r="AQ2408" i="56" s="1"/>
  <c r="AP2408" i="56"/>
  <c r="AP2490" i="56"/>
  <c r="AO2490" i="56"/>
  <c r="AP2912" i="56"/>
  <c r="AQ2912" i="56" s="1"/>
  <c r="AL2912" i="56"/>
  <c r="AM1310" i="56"/>
  <c r="AR1310" i="56"/>
  <c r="AU1310" i="56" s="1"/>
  <c r="AL1352" i="56"/>
  <c r="AN560" i="56"/>
  <c r="AR1082" i="56"/>
  <c r="AU1082" i="56" s="1"/>
  <c r="AM1438" i="56"/>
  <c r="AR1438" i="56"/>
  <c r="AU1438" i="56" s="1"/>
  <c r="AO1527" i="56"/>
  <c r="AL1527" i="56"/>
  <c r="AO2211" i="56"/>
  <c r="AP1146" i="56"/>
  <c r="AR1146" i="56"/>
  <c r="AU1146" i="56" s="1"/>
  <c r="AM219" i="56"/>
  <c r="AR219" i="56"/>
  <c r="AU219" i="56" s="1"/>
  <c r="AO1520" i="56"/>
  <c r="AQ1520" i="56" s="1"/>
  <c r="AN1520" i="56"/>
  <c r="AO182" i="56"/>
  <c r="AQ182" i="56" s="1"/>
  <c r="AP182" i="56"/>
  <c r="AN1423" i="56"/>
  <c r="AN835" i="56"/>
  <c r="AP1527" i="56"/>
  <c r="AL62" i="56"/>
  <c r="AP92" i="56"/>
  <c r="AM2510" i="56"/>
  <c r="AR1761" i="56"/>
  <c r="AU1761" i="56" s="1"/>
  <c r="AR1573" i="56"/>
  <c r="AU1573" i="56" s="1"/>
  <c r="AR721" i="56"/>
  <c r="AU721" i="56" s="1"/>
  <c r="AO862" i="56"/>
  <c r="AQ862" i="56" s="1"/>
  <c r="AM2146" i="56"/>
  <c r="AN1505" i="56"/>
  <c r="AP262" i="56"/>
  <c r="AQ262" i="56" s="1"/>
  <c r="AM1296" i="56"/>
  <c r="AM1988" i="56"/>
  <c r="AL1030" i="56"/>
  <c r="AP1609" i="56"/>
  <c r="AR915" i="56"/>
  <c r="AU915" i="56" s="1"/>
  <c r="AM1513" i="56"/>
  <c r="AL207" i="56"/>
  <c r="AL745" i="56"/>
  <c r="AO38" i="56"/>
  <c r="AN219" i="56"/>
  <c r="AR769" i="56"/>
  <c r="AU769" i="56" s="1"/>
  <c r="AQ2254" i="56"/>
  <c r="AN1126" i="56"/>
  <c r="AN1870" i="56"/>
  <c r="AM20" i="56"/>
  <c r="AQ1309" i="56"/>
  <c r="AR2884" i="56"/>
  <c r="AU2884" i="56" s="1"/>
  <c r="AM947" i="56"/>
  <c r="AN2762" i="56"/>
  <c r="AL1269" i="56"/>
  <c r="AP1269" i="56"/>
  <c r="AM625" i="56"/>
  <c r="AR625" i="56"/>
  <c r="AU625" i="56" s="1"/>
  <c r="AN625" i="56"/>
  <c r="AO625" i="56"/>
  <c r="AQ625" i="56" s="1"/>
  <c r="AL1082" i="56"/>
  <c r="AM508" i="56"/>
  <c r="AR1041" i="56"/>
  <c r="AU1041" i="56" s="1"/>
  <c r="AM1041" i="56"/>
  <c r="AR1047" i="56"/>
  <c r="AU1047" i="56" s="1"/>
  <c r="AP1520" i="56"/>
  <c r="AN1609" i="56"/>
  <c r="AM1609" i="56"/>
  <c r="AM2798" i="56"/>
  <c r="AR2798" i="56"/>
  <c r="AU2798" i="56" s="1"/>
  <c r="AL1115" i="56"/>
  <c r="AP1115" i="56"/>
  <c r="AO1375" i="56"/>
  <c r="AQ1375" i="56" s="1"/>
  <c r="AP515" i="56"/>
  <c r="AO515" i="56"/>
  <c r="AM2897" i="56"/>
  <c r="AR2897" i="56"/>
  <c r="AU2897" i="56" s="1"/>
  <c r="AR268" i="56"/>
  <c r="AU268" i="56" s="1"/>
  <c r="AM268" i="56"/>
  <c r="AR298" i="56"/>
  <c r="AU298" i="56" s="1"/>
  <c r="AM298" i="56"/>
  <c r="AP1910" i="56"/>
  <c r="AO1910" i="56"/>
  <c r="AQ1910" i="56" s="1"/>
  <c r="AM1952" i="56"/>
  <c r="AR1952" i="56"/>
  <c r="AU1952" i="56" s="1"/>
  <c r="AO2907" i="56"/>
  <c r="AQ2907" i="56" s="1"/>
  <c r="AP2907" i="56"/>
  <c r="AM2087" i="56"/>
  <c r="AR2087" i="56"/>
  <c r="AU2087" i="56" s="1"/>
  <c r="AO2087" i="56"/>
  <c r="AO1178" i="56"/>
  <c r="AP1178" i="56"/>
  <c r="AM2120" i="56"/>
  <c r="AR2120" i="56"/>
  <c r="AU2120" i="56" s="1"/>
  <c r="AL541" i="56"/>
  <c r="AP541" i="56"/>
  <c r="AP2157" i="56"/>
  <c r="AQ2157" i="56" s="1"/>
  <c r="AO2157" i="56"/>
  <c r="AO2197" i="56"/>
  <c r="AP2197" i="56"/>
  <c r="AP1232" i="56"/>
  <c r="AQ1232" i="56" s="1"/>
  <c r="AO1232" i="56"/>
  <c r="AP1733" i="56"/>
  <c r="AM859" i="56"/>
  <c r="AR859" i="56"/>
  <c r="AU859" i="56" s="1"/>
  <c r="AP434" i="56"/>
  <c r="AO434" i="56"/>
  <c r="AL437" i="56"/>
  <c r="AO437" i="56"/>
  <c r="AP2683" i="56"/>
  <c r="AO2683" i="56"/>
  <c r="AQ2683" i="56" s="1"/>
  <c r="AP1502" i="56"/>
  <c r="AO1502" i="56"/>
  <c r="AQ1502" i="56" s="1"/>
  <c r="AP835" i="56"/>
  <c r="AO835" i="56"/>
  <c r="AP1414" i="56"/>
  <c r="AN1414" i="56"/>
  <c r="AP2434" i="56"/>
  <c r="AQ2434" i="56" s="1"/>
  <c r="AL1310" i="56"/>
  <c r="AO1310" i="56"/>
  <c r="AQ1310" i="56" s="1"/>
  <c r="AO1050" i="56"/>
  <c r="AL115" i="56"/>
  <c r="AP2106" i="56"/>
  <c r="AQ2106" i="56" s="1"/>
  <c r="AP783" i="56"/>
  <c r="AL1772" i="56"/>
  <c r="AL1872" i="56"/>
  <c r="AL1231" i="56"/>
  <c r="AN2576" i="56"/>
  <c r="AN2696" i="56"/>
  <c r="AO1146" i="56"/>
  <c r="AN2829" i="56"/>
  <c r="AO2403" i="56"/>
  <c r="AN998" i="56"/>
  <c r="AL713" i="56"/>
  <c r="AP713" i="56"/>
  <c r="AP1532" i="56"/>
  <c r="AO1532" i="56"/>
  <c r="AM1966" i="56"/>
  <c r="AM866" i="56"/>
  <c r="AR866" i="56"/>
  <c r="AU866" i="56" s="1"/>
  <c r="AM2171" i="56"/>
  <c r="AO721" i="56"/>
  <c r="AQ721" i="56" s="1"/>
  <c r="AO764" i="56"/>
  <c r="AN603" i="56"/>
  <c r="AM2415" i="56"/>
  <c r="AP1310" i="56"/>
  <c r="AO2742" i="56"/>
  <c r="AN1345" i="56"/>
  <c r="AN689" i="56"/>
  <c r="AN772" i="56"/>
  <c r="AN2062" i="56"/>
  <c r="AL2109" i="56"/>
  <c r="AL822" i="56"/>
  <c r="AL2658" i="56"/>
  <c r="AR1397" i="56"/>
  <c r="AU1397" i="56" s="1"/>
  <c r="AO783" i="56"/>
  <c r="AM195" i="56"/>
  <c r="AQ2333" i="56"/>
  <c r="AQ441" i="56"/>
  <c r="AR336" i="56"/>
  <c r="AU336" i="56" s="1"/>
  <c r="AM1047" i="56"/>
  <c r="AN2415" i="56"/>
  <c r="AP2760" i="56"/>
  <c r="AP478" i="56"/>
  <c r="AQ478" i="56" s="1"/>
  <c r="AO1397" i="56"/>
  <c r="AQ1397" i="56" s="1"/>
  <c r="AM2101" i="56"/>
  <c r="AO1272" i="56"/>
  <c r="AR1622" i="56"/>
  <c r="AU1622" i="56" s="1"/>
  <c r="AM1622" i="56"/>
  <c r="AQ31" i="56"/>
  <c r="AM1269" i="56"/>
  <c r="AP2817" i="56"/>
  <c r="AN1401" i="56"/>
  <c r="AM1900" i="56"/>
  <c r="AN2015" i="56"/>
  <c r="AL2034" i="56"/>
  <c r="AN2090" i="56"/>
  <c r="AL303" i="56"/>
  <c r="AM2479" i="56"/>
  <c r="AO866" i="56"/>
  <c r="AQ866" i="56" s="1"/>
  <c r="AN2094" i="56"/>
  <c r="AL1038" i="56"/>
  <c r="AL350" i="56"/>
  <c r="AL1210" i="56"/>
  <c r="AL1708" i="56"/>
  <c r="AL416" i="56"/>
  <c r="AN1824" i="56"/>
  <c r="AL1998" i="56"/>
  <c r="AN2176" i="56"/>
  <c r="AN2481" i="56"/>
  <c r="AL1682" i="56"/>
  <c r="AL1277" i="56"/>
  <c r="AN579" i="56"/>
  <c r="AL2582" i="56"/>
  <c r="AL1603" i="56"/>
  <c r="AR1808" i="56"/>
  <c r="AU1808" i="56" s="1"/>
  <c r="AN2245" i="56"/>
  <c r="AP739" i="56"/>
  <c r="AO739" i="56"/>
  <c r="AQ739" i="56" s="1"/>
  <c r="AP1671" i="56"/>
  <c r="AQ1712" i="56"/>
  <c r="AM2641" i="56"/>
  <c r="AR1508" i="56"/>
  <c r="AU1508" i="56" s="1"/>
  <c r="AM1508" i="56"/>
  <c r="AN1346" i="56"/>
  <c r="AR1346" i="56"/>
  <c r="AU1346" i="56" s="1"/>
  <c r="AM663" i="56"/>
  <c r="AR663" i="56"/>
  <c r="AU663" i="56" s="1"/>
  <c r="AN674" i="56"/>
  <c r="AN1613" i="56"/>
  <c r="AP980" i="56"/>
  <c r="AO1349" i="56"/>
  <c r="AQ1349" i="56" s="1"/>
  <c r="AP1349" i="56"/>
  <c r="AP1070" i="56"/>
  <c r="AP1966" i="56"/>
  <c r="AN2880" i="56"/>
  <c r="AN2815" i="56"/>
  <c r="AL523" i="56"/>
  <c r="AN2208" i="56"/>
  <c r="AL607" i="56"/>
  <c r="AN1562" i="56"/>
  <c r="AN2695" i="56"/>
  <c r="AN615" i="56"/>
  <c r="AL2873" i="56"/>
  <c r="AL1406" i="56"/>
  <c r="AL131" i="56"/>
  <c r="AQ1407" i="56"/>
  <c r="AO2448" i="56"/>
  <c r="AQ971" i="56"/>
  <c r="AN2211" i="56"/>
  <c r="AR2211" i="56"/>
  <c r="AU2211" i="56" s="1"/>
  <c r="AO2563" i="56"/>
  <c r="AQ2563" i="56" s="1"/>
  <c r="AP2563" i="56"/>
  <c r="AN336" i="56"/>
  <c r="AR2882" i="56"/>
  <c r="AU2882" i="56" s="1"/>
  <c r="AO1009" i="56"/>
  <c r="AP1545" i="56"/>
  <c r="AN1671" i="56"/>
  <c r="AO2340" i="56"/>
  <c r="AQ2340" i="56" s="1"/>
  <c r="AO2462" i="56"/>
  <c r="AQ2462" i="56" s="1"/>
  <c r="AP2551" i="56"/>
  <c r="AQ2551" i="56" s="1"/>
  <c r="AR2655" i="56"/>
  <c r="AU2655" i="56" s="1"/>
  <c r="AP1700" i="56"/>
  <c r="AQ1700" i="56" s="1"/>
  <c r="AO1700" i="56"/>
  <c r="AL1700" i="56"/>
  <c r="AP1483" i="56"/>
  <c r="AQ1483" i="56" s="1"/>
  <c r="AO106" i="56"/>
  <c r="AP2641" i="56"/>
  <c r="AO2641" i="56"/>
  <c r="AQ2641" i="56" s="1"/>
  <c r="AN395" i="56"/>
  <c r="AM395" i="56"/>
  <c r="AR395" i="56"/>
  <c r="AU395" i="56" s="1"/>
  <c r="AL2495" i="56"/>
  <c r="AL253" i="56"/>
  <c r="AL507" i="56"/>
  <c r="AL1548" i="56"/>
  <c r="AM2455" i="56"/>
  <c r="AL1943" i="56"/>
  <c r="AP2510" i="56"/>
  <c r="AM877" i="56"/>
  <c r="AM2389" i="56"/>
  <c r="AM1585" i="56"/>
  <c r="AR1585" i="56"/>
  <c r="AU1585" i="56" s="1"/>
  <c r="AM674" i="56"/>
  <c r="AR2791" i="56"/>
  <c r="AU2791" i="56" s="1"/>
  <c r="AR2259" i="56"/>
  <c r="AU2259" i="56" s="1"/>
  <c r="AN2519" i="56"/>
  <c r="AQ878" i="56"/>
  <c r="AL250" i="56"/>
  <c r="AP2798" i="56"/>
  <c r="AQ2798" i="56" s="1"/>
  <c r="AR478" i="56"/>
  <c r="AU478" i="56" s="1"/>
  <c r="AO1595" i="56"/>
  <c r="AO1751" i="56"/>
  <c r="AP1938" i="56"/>
  <c r="AO1671" i="56"/>
  <c r="AQ1671" i="56" s="1"/>
  <c r="AO877" i="56"/>
  <c r="AR106" i="56"/>
  <c r="AU106" i="56" s="1"/>
  <c r="AO2577" i="56"/>
  <c r="AQ2577" i="56" s="1"/>
  <c r="AP2577" i="56"/>
  <c r="AO277" i="56"/>
  <c r="AN1513" i="56"/>
  <c r="AL752" i="56"/>
  <c r="AL1275" i="56"/>
  <c r="AM210" i="56"/>
  <c r="AR210" i="56"/>
  <c r="AU210" i="56" s="1"/>
  <c r="AN210" i="56"/>
  <c r="AM2012" i="56"/>
  <c r="AR2012" i="56"/>
  <c r="AU2012" i="56" s="1"/>
  <c r="AP170" i="56"/>
  <c r="AQ170" i="56" s="1"/>
  <c r="AR1342" i="56"/>
  <c r="AU1342" i="56" s="1"/>
  <c r="AL1581" i="56"/>
  <c r="AP1104" i="56"/>
  <c r="AO1104" i="56"/>
  <c r="AP603" i="56"/>
  <c r="AO1431" i="56"/>
  <c r="AQ1431" i="56" s="1"/>
  <c r="AP910" i="56"/>
  <c r="AO910" i="56"/>
  <c r="AO1873" i="56"/>
  <c r="AQ1873" i="56" s="1"/>
  <c r="AL1978" i="56"/>
  <c r="AP1978" i="56"/>
  <c r="AR1545" i="56"/>
  <c r="AU1545" i="56" s="1"/>
  <c r="AN1211" i="56"/>
  <c r="AM2157" i="56"/>
  <c r="AP2235" i="56"/>
  <c r="AQ2235" i="56" s="1"/>
  <c r="AR2237" i="56"/>
  <c r="AU2237" i="56" s="1"/>
  <c r="AM2237" i="56"/>
  <c r="AP2237" i="56"/>
  <c r="AP1235" i="56"/>
  <c r="AN2426" i="56"/>
  <c r="AO311" i="56"/>
  <c r="AQ311" i="56" s="1"/>
  <c r="AO2526" i="56"/>
  <c r="AN2526" i="56"/>
  <c r="AM819" i="56"/>
  <c r="AR2742" i="56"/>
  <c r="AU2742" i="56" s="1"/>
  <c r="AM2742" i="56"/>
  <c r="AN2760" i="56"/>
  <c r="AP2779" i="56"/>
  <c r="AL1707" i="56"/>
  <c r="AP412" i="56"/>
  <c r="AO674" i="56"/>
  <c r="AP674" i="56"/>
  <c r="AN725" i="56"/>
  <c r="AP1571" i="56"/>
  <c r="AQ1571" i="56" s="1"/>
  <c r="AO1622" i="56"/>
  <c r="AQ1622" i="56" s="1"/>
  <c r="AP1622" i="56"/>
  <c r="AN2791" i="56"/>
  <c r="AM483" i="56"/>
  <c r="AM1759" i="56"/>
  <c r="AP2073" i="56"/>
  <c r="AL2187" i="56"/>
  <c r="AQ460" i="56"/>
  <c r="AL2884" i="56"/>
  <c r="AL42" i="56"/>
  <c r="AL532" i="56"/>
  <c r="AN606" i="56"/>
  <c r="AP500" i="56"/>
  <c r="AO1545" i="56"/>
  <c r="AQ1545" i="56" s="1"/>
  <c r="AO1966" i="56"/>
  <c r="AQ1966" i="56" s="1"/>
  <c r="AL46" i="56"/>
  <c r="AQ2124" i="56"/>
  <c r="AM24" i="56"/>
  <c r="AL1763" i="56"/>
  <c r="AN78" i="56"/>
  <c r="AL2762" i="56"/>
  <c r="AQ2906" i="56"/>
  <c r="AL1687" i="56"/>
  <c r="AN917" i="56"/>
  <c r="AL1086" i="56"/>
  <c r="AL2875" i="56"/>
  <c r="AP698" i="56"/>
  <c r="AN426" i="56"/>
  <c r="AQ1961" i="56"/>
  <c r="AL1802" i="56"/>
  <c r="AN1940" i="56"/>
  <c r="AL2033" i="56"/>
  <c r="AL2061" i="56"/>
  <c r="AR947" i="56"/>
  <c r="AU947" i="56" s="1"/>
  <c r="AN128" i="56"/>
  <c r="AL1298" i="56"/>
  <c r="AN2685" i="56"/>
  <c r="AL1598" i="56"/>
  <c r="AR2514" i="56"/>
  <c r="AU2514" i="56" s="1"/>
  <c r="AN461" i="56"/>
  <c r="AN1877" i="56"/>
  <c r="AN421" i="56"/>
  <c r="AN787" i="56"/>
  <c r="AN1935" i="56"/>
  <c r="AL2487" i="56"/>
  <c r="AN2652" i="56"/>
  <c r="AN2739" i="56"/>
  <c r="AL2776" i="56"/>
  <c r="AM2259" i="56"/>
  <c r="AL1459" i="56"/>
  <c r="AN1004" i="56"/>
  <c r="AL1172" i="56"/>
  <c r="AR2185" i="56"/>
  <c r="AU2185" i="56" s="1"/>
  <c r="AL1467" i="56"/>
  <c r="AN363" i="56"/>
  <c r="AO2237" i="56"/>
  <c r="AR1068" i="56"/>
  <c r="AU1068" i="56" s="1"/>
  <c r="AM1068" i="56"/>
  <c r="AR2669" i="56"/>
  <c r="AU2669" i="56" s="1"/>
  <c r="AM2448" i="56"/>
  <c r="AO170" i="56"/>
  <c r="AR600" i="56"/>
  <c r="AU600" i="56" s="1"/>
  <c r="AO971" i="56"/>
  <c r="AO1053" i="56"/>
  <c r="AO1609" i="56"/>
  <c r="AM1527" i="56"/>
  <c r="AM1118" i="56"/>
  <c r="AM1756" i="56"/>
  <c r="AR1756" i="56"/>
  <c r="AU1756" i="56" s="1"/>
  <c r="AN1800" i="56"/>
  <c r="AM1924" i="56"/>
  <c r="AR1924" i="56"/>
  <c r="AU1924" i="56" s="1"/>
  <c r="AR1966" i="56"/>
  <c r="AU1966" i="56" s="1"/>
  <c r="AP769" i="56"/>
  <c r="AO2059" i="56"/>
  <c r="AP271" i="56"/>
  <c r="AP1552" i="56"/>
  <c r="AM1235" i="56"/>
  <c r="AP2389" i="56"/>
  <c r="AO2389" i="56"/>
  <c r="AP1272" i="56"/>
  <c r="AQ1272" i="56" s="1"/>
  <c r="AN500" i="56"/>
  <c r="AR500" i="56"/>
  <c r="AU500" i="56" s="1"/>
  <c r="AL2631" i="56"/>
  <c r="AR179" i="56"/>
  <c r="AU179" i="56" s="1"/>
  <c r="AN670" i="56"/>
  <c r="AL1571" i="56"/>
  <c r="AL1599" i="56"/>
  <c r="AP1599" i="56"/>
  <c r="AR1083" i="56"/>
  <c r="AU1083" i="56" s="1"/>
  <c r="AN506" i="56"/>
  <c r="AR527" i="56"/>
  <c r="AU527" i="56" s="1"/>
  <c r="AN2157" i="56"/>
  <c r="AN438" i="56"/>
  <c r="AP819" i="56"/>
  <c r="AQ819" i="56" s="1"/>
  <c r="AP2605" i="56"/>
  <c r="AP1397" i="56"/>
  <c r="AM2347" i="56"/>
  <c r="AP2476" i="56"/>
  <c r="AQ2476" i="56" s="1"/>
  <c r="AO1286" i="56"/>
  <c r="AP1286" i="56"/>
  <c r="AL1286" i="56"/>
  <c r="AN953" i="56"/>
  <c r="AR450" i="56"/>
  <c r="AU450" i="56" s="1"/>
  <c r="AM645" i="56"/>
  <c r="AR645" i="56"/>
  <c r="AU645" i="56" s="1"/>
  <c r="AM739" i="56"/>
  <c r="AN1723" i="56"/>
  <c r="AO1070" i="56"/>
  <c r="AQ1070" i="56" s="1"/>
  <c r="AN1089" i="56"/>
  <c r="AN1046" i="56"/>
  <c r="AN2881" i="56"/>
  <c r="AN291" i="56"/>
  <c r="AL35" i="56"/>
  <c r="AL1531" i="56"/>
  <c r="AN156" i="56"/>
  <c r="AL1543" i="56"/>
  <c r="AL841" i="56"/>
  <c r="AL1858" i="56"/>
  <c r="AN1937" i="56"/>
  <c r="AN782" i="56"/>
  <c r="AN2021" i="56"/>
  <c r="AL926" i="56"/>
  <c r="AN2323" i="56"/>
  <c r="AN2346" i="56"/>
  <c r="AL2388" i="56"/>
  <c r="AL2407" i="56"/>
  <c r="AN2461" i="56"/>
  <c r="AN123" i="56"/>
  <c r="AL1689" i="56"/>
  <c r="AN2708" i="56"/>
  <c r="AN2759" i="56"/>
  <c r="AL419" i="56"/>
  <c r="AL813" i="56"/>
  <c r="AL335" i="56"/>
  <c r="AL1443" i="56"/>
  <c r="AL1850" i="56"/>
  <c r="AL2865" i="56"/>
  <c r="AP1009" i="56"/>
  <c r="AM2882" i="56"/>
  <c r="AQ485" i="56"/>
  <c r="AN2591" i="56"/>
  <c r="AQ2883" i="56"/>
  <c r="AR1527" i="56"/>
  <c r="AU1527" i="56" s="1"/>
  <c r="AR2171" i="56"/>
  <c r="AU2171" i="56" s="1"/>
  <c r="AQ361" i="56"/>
  <c r="AP1773" i="56"/>
  <c r="AQ1773" i="56" s="1"/>
  <c r="AN2462" i="56"/>
  <c r="AP336" i="56"/>
  <c r="AQ336" i="56" s="1"/>
  <c r="AP20" i="56"/>
  <c r="AO219" i="56"/>
  <c r="AP219" i="56"/>
  <c r="AO363" i="56"/>
  <c r="AR1845" i="56"/>
  <c r="AU1845" i="56" s="1"/>
  <c r="AR1910" i="56"/>
  <c r="AU1910" i="56" s="1"/>
  <c r="AL1938" i="56"/>
  <c r="AR2907" i="56"/>
  <c r="AU2907" i="56" s="1"/>
  <c r="AL2106" i="56"/>
  <c r="AO2185" i="56"/>
  <c r="AP2185" i="56"/>
  <c r="AM544" i="56"/>
  <c r="AO2324" i="56"/>
  <c r="AQ2324" i="56" s="1"/>
  <c r="AP2324" i="56"/>
  <c r="AM944" i="56"/>
  <c r="AR944" i="56"/>
  <c r="AU944" i="56" s="1"/>
  <c r="AR2526" i="56"/>
  <c r="AU2526" i="56" s="1"/>
  <c r="AM438" i="56"/>
  <c r="AR438" i="56"/>
  <c r="AU438" i="56" s="1"/>
  <c r="AP195" i="56"/>
  <c r="AO195" i="56"/>
  <c r="AP877" i="56"/>
  <c r="AM2476" i="56"/>
  <c r="AP1815" i="56"/>
  <c r="AN1707" i="56"/>
  <c r="AO412" i="56"/>
  <c r="AP454" i="56"/>
  <c r="AP1613" i="56"/>
  <c r="AR1070" i="56"/>
  <c r="AU1070" i="56" s="1"/>
  <c r="AL442" i="56"/>
  <c r="AL1501" i="56"/>
  <c r="AL1364" i="56"/>
  <c r="AN1463" i="56"/>
  <c r="AL2118" i="56"/>
  <c r="AL1224" i="56"/>
  <c r="AL2345" i="56"/>
  <c r="AL2460" i="56"/>
  <c r="AN2488" i="56"/>
  <c r="AN1698" i="56"/>
  <c r="AN205" i="56"/>
  <c r="AQ1702" i="56"/>
  <c r="AL82" i="56"/>
  <c r="AR974" i="56"/>
  <c r="AU974" i="56" s="1"/>
  <c r="AN1623" i="56"/>
  <c r="AL2209" i="56"/>
  <c r="AL2323" i="56"/>
  <c r="AL326" i="56"/>
  <c r="AN1819" i="56"/>
  <c r="AL1478" i="56"/>
  <c r="AN920" i="56"/>
  <c r="AN1183" i="56"/>
  <c r="AL2306" i="56"/>
  <c r="AN939" i="56"/>
  <c r="AN345" i="56"/>
  <c r="AN2233" i="56"/>
  <c r="AL2470" i="56"/>
  <c r="AL1941" i="56"/>
  <c r="AQ1582" i="56"/>
  <c r="AQ1690" i="56"/>
  <c r="AR877" i="56"/>
  <c r="AU877" i="56" s="1"/>
  <c r="AR1624" i="56"/>
  <c r="AU1624" i="56" s="1"/>
  <c r="AM1115" i="56"/>
  <c r="AR1115" i="56"/>
  <c r="AU1115" i="56" s="1"/>
  <c r="AN2237" i="56"/>
  <c r="AM336" i="56"/>
  <c r="AR1366" i="56"/>
  <c r="AU1366" i="56" s="1"/>
  <c r="AR1759" i="56"/>
  <c r="AU1759" i="56" s="1"/>
  <c r="AP1845" i="56"/>
  <c r="AN955" i="56"/>
  <c r="AN1814" i="56"/>
  <c r="AR2076" i="56"/>
  <c r="AU2076" i="56" s="1"/>
  <c r="AQ118" i="56"/>
  <c r="AQ226" i="56"/>
  <c r="AL2782" i="56"/>
  <c r="AL1106" i="56"/>
  <c r="AL694" i="56"/>
  <c r="AN1899" i="56"/>
  <c r="AQ2310" i="56"/>
  <c r="AP2462" i="56"/>
  <c r="AN1540" i="56"/>
  <c r="AN1588" i="56"/>
  <c r="AL1369" i="56"/>
  <c r="AN96" i="56"/>
  <c r="AM1431" i="56"/>
  <c r="AO2511" i="56"/>
  <c r="AN1572" i="56"/>
  <c r="AL1202" i="56"/>
  <c r="AN2851" i="56"/>
  <c r="AN2896" i="56"/>
  <c r="AN1404" i="56"/>
  <c r="AL898" i="56"/>
  <c r="AN1851" i="56"/>
  <c r="AL1972" i="56"/>
  <c r="AL2217" i="56"/>
  <c r="AN2715" i="56"/>
  <c r="AL1272" i="56"/>
  <c r="AN2879" i="56"/>
  <c r="AP764" i="56"/>
  <c r="AR1733" i="56"/>
  <c r="AU1733" i="56" s="1"/>
  <c r="AM1733" i="56"/>
  <c r="AL161" i="56"/>
  <c r="AO1342" i="56"/>
  <c r="AQ1342" i="56" s="1"/>
  <c r="AO1438" i="56"/>
  <c r="AQ1438" i="56" s="1"/>
  <c r="AO1153" i="56"/>
  <c r="AO1978" i="56"/>
  <c r="AQ1978" i="56" s="1"/>
  <c r="AR2197" i="56"/>
  <c r="AU2197" i="56" s="1"/>
  <c r="AO2426" i="56"/>
  <c r="AR2551" i="56"/>
  <c r="AU2551" i="56" s="1"/>
  <c r="AN195" i="56"/>
  <c r="AQ19" i="56"/>
  <c r="AL1835" i="56"/>
  <c r="AN1927" i="56"/>
  <c r="AM1312" i="56"/>
  <c r="AN2540" i="56"/>
  <c r="AN2565" i="56"/>
  <c r="AL1745" i="56"/>
  <c r="AL893" i="56"/>
  <c r="AN2187" i="56"/>
  <c r="AN2478" i="56"/>
  <c r="AQ1898" i="56"/>
  <c r="AN342" i="56"/>
  <c r="AR1067" i="56"/>
  <c r="AU1067" i="56" s="1"/>
  <c r="AL1378" i="56"/>
  <c r="AL220" i="56"/>
  <c r="AL2048" i="56"/>
  <c r="AL2146" i="56"/>
  <c r="AL856" i="56"/>
  <c r="AL2541" i="56"/>
  <c r="AL1303" i="56"/>
  <c r="AN323" i="56"/>
  <c r="AN442" i="56"/>
  <c r="AN2763" i="56"/>
  <c r="AL421" i="56"/>
  <c r="AN2659" i="56"/>
  <c r="AO2798" i="56"/>
  <c r="AQ1319" i="56"/>
  <c r="AO2510" i="56"/>
  <c r="AQ2510" i="56" s="1"/>
  <c r="AR1412" i="56"/>
  <c r="AU1412" i="56" s="1"/>
  <c r="AO1938" i="56"/>
  <c r="AQ1938" i="56" s="1"/>
  <c r="AQ183" i="56"/>
  <c r="AM2225" i="56"/>
  <c r="AN1289" i="56"/>
  <c r="AL151" i="56"/>
  <c r="AN1518" i="56"/>
  <c r="AN747" i="56"/>
  <c r="AL2880" i="56"/>
  <c r="AN2888" i="56"/>
  <c r="AN1080" i="56"/>
  <c r="AN1384" i="56"/>
  <c r="AM1410" i="56"/>
  <c r="AN462" i="56"/>
  <c r="AN839" i="56"/>
  <c r="AN1766" i="56"/>
  <c r="AL1829" i="56"/>
  <c r="AN767" i="56"/>
  <c r="AL2104" i="56"/>
  <c r="AN925" i="56"/>
  <c r="AN2169" i="56"/>
  <c r="AL2322" i="56"/>
  <c r="AL2373" i="56"/>
  <c r="AL803" i="56"/>
  <c r="AN857" i="56"/>
  <c r="AN2446" i="56"/>
  <c r="AN309" i="56"/>
  <c r="AN178" i="56"/>
  <c r="AN116" i="56"/>
  <c r="AN1565" i="56"/>
  <c r="AN2667" i="56"/>
  <c r="AL1267" i="56"/>
  <c r="AO2760" i="56"/>
  <c r="AQ2760" i="56" s="1"/>
  <c r="AQ1546" i="56"/>
  <c r="AL344" i="56"/>
  <c r="AN1005" i="56"/>
  <c r="AL2019" i="56"/>
  <c r="AL826" i="56"/>
  <c r="AL1263" i="56"/>
  <c r="AN1438" i="56"/>
  <c r="AR1009" i="56"/>
  <c r="AU1009" i="56" s="1"/>
  <c r="AP363" i="56"/>
  <c r="AN716" i="56"/>
  <c r="AN992" i="56"/>
  <c r="AL2516" i="56"/>
  <c r="AL1305" i="56"/>
  <c r="AM1261" i="56"/>
  <c r="AN1058" i="56"/>
  <c r="AL1072" i="56"/>
  <c r="AN213" i="56"/>
  <c r="AL988" i="56"/>
  <c r="AN1642" i="56"/>
  <c r="AN1930" i="56"/>
  <c r="AN164" i="56"/>
  <c r="AL2715" i="56"/>
  <c r="AN1334" i="56"/>
  <c r="AN1124" i="56"/>
  <c r="AL1867" i="56"/>
  <c r="AL1205" i="56"/>
  <c r="AN2557" i="56"/>
  <c r="AN1308" i="56"/>
  <c r="AL446" i="56"/>
  <c r="AP2719" i="56"/>
  <c r="AM1221" i="56"/>
  <c r="AR2375" i="56"/>
  <c r="AU2375" i="56" s="1"/>
  <c r="AN1527" i="56"/>
  <c r="AN2171" i="56"/>
  <c r="AO395" i="56"/>
  <c r="AN2106" i="56"/>
  <c r="AO1047" i="56"/>
  <c r="AP1047" i="56"/>
  <c r="AP1366" i="56"/>
  <c r="AL219" i="56"/>
  <c r="AL515" i="56"/>
  <c r="AN1146" i="56"/>
  <c r="AM2907" i="56"/>
  <c r="AR1547" i="56"/>
  <c r="AU1547" i="56" s="1"/>
  <c r="AN161" i="56"/>
  <c r="AR1671" i="56"/>
  <c r="AU1671" i="56" s="1"/>
  <c r="AO544" i="56"/>
  <c r="AL2235" i="56"/>
  <c r="AM87" i="56"/>
  <c r="AN2273" i="56"/>
  <c r="AR92" i="56"/>
  <c r="AU92" i="56" s="1"/>
  <c r="AP859" i="56"/>
  <c r="AM2912" i="56"/>
  <c r="AP2669" i="56"/>
  <c r="AQ2669" i="56" s="1"/>
  <c r="AN1269" i="56"/>
  <c r="AN2225" i="56"/>
  <c r="AR1690" i="56"/>
  <c r="AU1690" i="56" s="1"/>
  <c r="AP645" i="56"/>
  <c r="AQ645" i="56" s="1"/>
  <c r="AM1613" i="56"/>
  <c r="AR1613" i="56"/>
  <c r="AU1613" i="56" s="1"/>
  <c r="AL1070" i="56"/>
  <c r="AL29" i="56"/>
  <c r="AP2731" i="56"/>
  <c r="AL53" i="56"/>
  <c r="AO2195" i="56"/>
  <c r="AN1144" i="56"/>
  <c r="AQ784" i="56"/>
  <c r="AR2415" i="56"/>
  <c r="AU2415" i="56" s="1"/>
  <c r="AQ1474" i="56"/>
  <c r="AN1884" i="56"/>
  <c r="AM1724" i="56"/>
  <c r="AN1011" i="56"/>
  <c r="AR674" i="56"/>
  <c r="AU674" i="56" s="1"/>
  <c r="AN816" i="56"/>
  <c r="AL1852" i="56"/>
  <c r="AL2244" i="56"/>
  <c r="AL812" i="56"/>
  <c r="AL256" i="56"/>
  <c r="AL1165" i="56"/>
  <c r="AN1167" i="56"/>
  <c r="AN2910" i="56"/>
  <c r="AL1701" i="56"/>
  <c r="AL10" i="56"/>
  <c r="AL1256" i="56"/>
  <c r="AL588" i="56"/>
  <c r="AO953" i="56"/>
  <c r="AO1160" i="56"/>
  <c r="AQ1160" i="56" s="1"/>
  <c r="AL544" i="56"/>
  <c r="AP2526" i="56"/>
  <c r="AQ2526" i="56" s="1"/>
  <c r="AL1328" i="56"/>
  <c r="AM2791" i="56"/>
  <c r="AN663" i="56"/>
  <c r="AM1707" i="56"/>
  <c r="AL1513" i="56"/>
  <c r="AL454" i="56"/>
  <c r="AM1070" i="56"/>
  <c r="AN1756" i="56"/>
  <c r="AQ770" i="56"/>
  <c r="AR2189" i="56"/>
  <c r="AU2189" i="56" s="1"/>
  <c r="AQ765" i="56"/>
  <c r="AN970" i="56"/>
  <c r="AN871" i="56"/>
  <c r="AN1091" i="56"/>
  <c r="AN208" i="56"/>
  <c r="AL340" i="56"/>
  <c r="AN661" i="56"/>
  <c r="AL1091" i="56"/>
  <c r="AN1745" i="56"/>
  <c r="AN1883" i="56"/>
  <c r="AN1180" i="56"/>
  <c r="AN1550" i="56"/>
  <c r="AM2187" i="56"/>
  <c r="AL432" i="56"/>
  <c r="AR2513" i="56"/>
  <c r="AU2513" i="56" s="1"/>
  <c r="AL2849" i="56"/>
  <c r="AL1288" i="56"/>
  <c r="AL1738" i="56"/>
  <c r="AN2671" i="56"/>
  <c r="AP955" i="56"/>
  <c r="AP2426" i="56"/>
  <c r="AQ2426" i="56" s="1"/>
  <c r="AN669" i="56"/>
  <c r="AL673" i="56"/>
  <c r="AL2817" i="56"/>
  <c r="AN220" i="56"/>
  <c r="AN43" i="56"/>
  <c r="AN1663" i="56"/>
  <c r="AL895" i="56"/>
  <c r="AN1876" i="56"/>
  <c r="AN1941" i="56"/>
  <c r="AN1667" i="56"/>
  <c r="AL1480" i="56"/>
  <c r="AL2327" i="56"/>
  <c r="AN314" i="56"/>
  <c r="AN883" i="56"/>
  <c r="AL754" i="56"/>
  <c r="AN2161" i="56"/>
  <c r="AM1735" i="56"/>
  <c r="AN2621" i="56"/>
  <c r="AR1332" i="56"/>
  <c r="AU1332" i="56" s="1"/>
  <c r="AQ401" i="56"/>
  <c r="AO1552" i="56"/>
  <c r="AQ1552" i="56" s="1"/>
  <c r="AO2361" i="56"/>
  <c r="AQ2361" i="56" s="1"/>
  <c r="AN2117" i="56"/>
  <c r="AN2878" i="56"/>
  <c r="AN266" i="56"/>
  <c r="AL378" i="56"/>
  <c r="AN2285" i="56"/>
  <c r="AN2721" i="56"/>
  <c r="AO1845" i="56"/>
  <c r="AQ1845" i="56" s="1"/>
  <c r="AN404" i="56"/>
  <c r="AN353" i="56"/>
  <c r="AL1138" i="56"/>
  <c r="AL1985" i="56"/>
  <c r="AL849" i="56"/>
  <c r="AN922" i="56"/>
  <c r="AL2164" i="56"/>
  <c r="AL2354" i="56"/>
  <c r="AL553" i="56"/>
  <c r="AL2455" i="56"/>
  <c r="AL2533" i="56"/>
  <c r="AL2648" i="56"/>
  <c r="AL2662" i="56"/>
  <c r="AR2767" i="56"/>
  <c r="AU2767" i="56" s="1"/>
  <c r="AQ676" i="56"/>
  <c r="AL2797" i="56"/>
  <c r="AN691" i="56"/>
  <c r="AL881" i="56"/>
  <c r="AN752" i="56"/>
  <c r="AN1965" i="56"/>
  <c r="AL2100" i="56"/>
  <c r="AR310" i="56"/>
  <c r="AU310" i="56" s="1"/>
  <c r="AN184" i="56"/>
  <c r="AN809" i="56"/>
  <c r="AN1566" i="56"/>
  <c r="AL2708" i="56"/>
  <c r="AN1260" i="56"/>
  <c r="AO819" i="56"/>
  <c r="AL23" i="56"/>
  <c r="AL796" i="56"/>
  <c r="AL499" i="56"/>
  <c r="AL2860" i="56"/>
  <c r="AN1498" i="56"/>
  <c r="AL595" i="56"/>
  <c r="AO446" i="56"/>
  <c r="AO1328" i="56"/>
  <c r="AQ1328" i="56" s="1"/>
  <c r="AR1118" i="56"/>
  <c r="AU1118" i="56" s="1"/>
  <c r="AM106" i="56"/>
  <c r="AR155" i="56"/>
  <c r="AU155" i="56" s="1"/>
  <c r="AR508" i="56"/>
  <c r="AU508" i="56" s="1"/>
  <c r="AM749" i="56"/>
  <c r="AR749" i="56"/>
  <c r="AU749" i="56" s="1"/>
  <c r="AN1375" i="56"/>
  <c r="AR1375" i="56"/>
  <c r="AU1375" i="56" s="1"/>
  <c r="AR515" i="56"/>
  <c r="AU515" i="56" s="1"/>
  <c r="AN1636" i="56"/>
  <c r="AR1636" i="56"/>
  <c r="AU1636" i="56" s="1"/>
  <c r="AO1139" i="56"/>
  <c r="AQ1139" i="56" s="1"/>
  <c r="AL531" i="56"/>
  <c r="AL1547" i="56"/>
  <c r="AM2490" i="56"/>
  <c r="AR434" i="56"/>
  <c r="AU434" i="56" s="1"/>
  <c r="AM434" i="56"/>
  <c r="AR835" i="56"/>
  <c r="AU835" i="56" s="1"/>
  <c r="AP625" i="56"/>
  <c r="AL862" i="56"/>
  <c r="AM182" i="56"/>
  <c r="AN1068" i="56"/>
  <c r="AR505" i="56"/>
  <c r="AU505" i="56" s="1"/>
  <c r="AM412" i="56"/>
  <c r="AR412" i="56"/>
  <c r="AU412" i="56" s="1"/>
  <c r="AO1513" i="56"/>
  <c r="AR1571" i="56"/>
  <c r="AU1571" i="56" s="1"/>
  <c r="AM1064" i="56"/>
  <c r="AL2525" i="56"/>
  <c r="AL2640" i="56"/>
  <c r="AN333" i="56"/>
  <c r="AQ2520" i="56"/>
  <c r="AL2456" i="56"/>
  <c r="AQ355" i="56"/>
  <c r="AN1316" i="56"/>
  <c r="AL1388" i="56"/>
  <c r="AL1787" i="56"/>
  <c r="AN1998" i="56"/>
  <c r="AL2050" i="56"/>
  <c r="AL2126" i="56"/>
  <c r="AN2380" i="56"/>
  <c r="AL2543" i="56"/>
  <c r="AL2293" i="56"/>
  <c r="AL2353" i="56"/>
  <c r="AL2855" i="56"/>
  <c r="AL1334" i="56"/>
  <c r="AQ761" i="56"/>
  <c r="AL567" i="56"/>
  <c r="AL1318" i="56"/>
  <c r="AL1057" i="56"/>
  <c r="AQ1860" i="56"/>
  <c r="AQ2642" i="56"/>
  <c r="AQ1820" i="56"/>
  <c r="AN950" i="56"/>
  <c r="AP1751" i="56"/>
  <c r="AL2087" i="56"/>
  <c r="AM1552" i="56"/>
  <c r="AR1160" i="56"/>
  <c r="AU1160" i="56" s="1"/>
  <c r="AM1627" i="56"/>
  <c r="AM1423" i="56"/>
  <c r="AP62" i="56"/>
  <c r="AL1761" i="56"/>
  <c r="AM2287" i="56"/>
  <c r="AO1733" i="56"/>
  <c r="AR810" i="56"/>
  <c r="AU810" i="56" s="1"/>
  <c r="AR2563" i="56"/>
  <c r="AU2563" i="56" s="1"/>
  <c r="AL182" i="56"/>
  <c r="AP1707" i="56"/>
  <c r="AQ1707" i="56" s="1"/>
  <c r="AM1346" i="56"/>
  <c r="AL663" i="56"/>
  <c r="AL222" i="56"/>
  <c r="AO191" i="56"/>
  <c r="AL1377" i="56"/>
  <c r="AR1692" i="56"/>
  <c r="AU1692" i="56" s="1"/>
  <c r="AN1468" i="56"/>
  <c r="AQ97" i="56"/>
  <c r="AQ1905" i="56"/>
  <c r="AN1598" i="56"/>
  <c r="AQ1854" i="56"/>
  <c r="AN1344" i="56"/>
  <c r="AN737" i="56"/>
  <c r="AM1106" i="56"/>
  <c r="AN1433" i="56"/>
  <c r="AN1019" i="56"/>
  <c r="AL2024" i="56"/>
  <c r="AL537" i="56"/>
  <c r="AN94" i="56"/>
  <c r="AL610" i="56"/>
  <c r="AL2417" i="56"/>
  <c r="AL1691" i="56"/>
  <c r="AN2643" i="56"/>
  <c r="AQ2130" i="56"/>
  <c r="AL293" i="56"/>
  <c r="AL887" i="56"/>
  <c r="AL1970" i="56"/>
  <c r="AN71" i="56"/>
  <c r="AN2419" i="56"/>
  <c r="AN2430" i="56"/>
  <c r="AN2493" i="56"/>
  <c r="AL1300" i="56"/>
  <c r="AN2870" i="56"/>
  <c r="AR966" i="56"/>
  <c r="AU966" i="56" s="1"/>
  <c r="AQ349" i="56"/>
  <c r="AQ2268" i="56"/>
  <c r="AQ2635" i="56"/>
  <c r="AL1506" i="56"/>
  <c r="AL656" i="56"/>
  <c r="AN1356" i="56"/>
  <c r="AN1963" i="56"/>
  <c r="AL1175" i="56"/>
  <c r="AL1229" i="56"/>
  <c r="AN2494" i="56"/>
  <c r="AL110" i="56"/>
  <c r="AL1564" i="56"/>
  <c r="AL2616" i="56"/>
  <c r="AN2706" i="56"/>
  <c r="AN202" i="56"/>
  <c r="AN2757" i="56"/>
  <c r="AL1248" i="56"/>
  <c r="AQ1555" i="56"/>
  <c r="AL1760" i="56"/>
  <c r="AL2489" i="56"/>
  <c r="AN861" i="56"/>
  <c r="AL2539" i="56"/>
  <c r="AL2590" i="56"/>
  <c r="AL1680" i="56"/>
  <c r="AL1494" i="56"/>
  <c r="AL590" i="56"/>
  <c r="AL15" i="56"/>
  <c r="AR1586" i="56"/>
  <c r="AU1586" i="56" s="1"/>
  <c r="AL935" i="56"/>
  <c r="AL2728" i="56"/>
  <c r="AL33" i="56"/>
  <c r="AL1891" i="56"/>
  <c r="AR129" i="56"/>
  <c r="AU129" i="56" s="1"/>
  <c r="AL561" i="56"/>
  <c r="AQ464" i="56"/>
  <c r="AQ2578" i="56"/>
  <c r="AL635" i="56"/>
  <c r="AO1581" i="56"/>
  <c r="AQ1581" i="56" s="1"/>
  <c r="AR247" i="56"/>
  <c r="AU247" i="56" s="1"/>
  <c r="AN216" i="56"/>
  <c r="AR1782" i="56"/>
  <c r="AU1782" i="56" s="1"/>
  <c r="AM1211" i="56"/>
  <c r="AR2389" i="56"/>
  <c r="AU2389" i="56" s="1"/>
  <c r="AO275" i="56"/>
  <c r="AR819" i="56"/>
  <c r="AU819" i="56" s="1"/>
  <c r="AN819" i="56"/>
  <c r="AM612" i="56"/>
  <c r="AR126" i="56"/>
  <c r="AU126" i="56" s="1"/>
  <c r="AL1346" i="56"/>
  <c r="AL670" i="56"/>
  <c r="AM1083" i="56"/>
  <c r="AN483" i="56"/>
  <c r="AR2101" i="56"/>
  <c r="AU2101" i="56" s="1"/>
  <c r="AL1097" i="56"/>
  <c r="AM934" i="56"/>
  <c r="AQ2898" i="56"/>
  <c r="AQ1187" i="56"/>
  <c r="AL1583" i="56"/>
  <c r="AN605" i="56"/>
  <c r="AL2699" i="56"/>
  <c r="AN662" i="56"/>
  <c r="AL1621" i="56"/>
  <c r="AL1092" i="56"/>
  <c r="AL1814" i="56"/>
  <c r="AL1238" i="56"/>
  <c r="AN109" i="56"/>
  <c r="AL1692" i="56"/>
  <c r="AL2672" i="56"/>
  <c r="AO2731" i="56"/>
  <c r="AQ2731" i="56" s="1"/>
  <c r="AN534" i="56"/>
  <c r="AN2063" i="56"/>
  <c r="AN2673" i="56"/>
  <c r="AQ1762" i="56"/>
  <c r="AQ2626" i="56"/>
  <c r="AQ1645" i="56"/>
  <c r="AL1409" i="56"/>
  <c r="AL780" i="56"/>
  <c r="AL1716" i="56"/>
  <c r="AL1340" i="56"/>
  <c r="AL1525" i="56"/>
  <c r="AN40" i="56"/>
  <c r="AL1771" i="56"/>
  <c r="AL1922" i="56"/>
  <c r="AL2387" i="56"/>
  <c r="AL1292" i="56"/>
  <c r="AN193" i="56"/>
  <c r="AL501" i="56"/>
  <c r="AL2777" i="56"/>
  <c r="AQ1947" i="56"/>
  <c r="AL1649" i="56"/>
  <c r="AL2786" i="56"/>
  <c r="AL1799" i="56"/>
  <c r="AN2170" i="56"/>
  <c r="AL865" i="56"/>
  <c r="AL2219" i="56"/>
  <c r="AL2281" i="56"/>
  <c r="AL2571" i="56"/>
  <c r="AL2754" i="56"/>
  <c r="AQ620" i="56"/>
  <c r="AQ693" i="56"/>
  <c r="AQ375" i="56"/>
  <c r="AL1509" i="56"/>
  <c r="AN1601" i="56"/>
  <c r="AN2149" i="56"/>
  <c r="AL2243" i="56"/>
  <c r="AL173" i="56"/>
  <c r="AL2689" i="56"/>
  <c r="AL952" i="56"/>
  <c r="AQ1484" i="56"/>
  <c r="AQ1846" i="56"/>
  <c r="AR1609" i="56"/>
  <c r="AU1609" i="56" s="1"/>
  <c r="AR437" i="56"/>
  <c r="AU437" i="56" s="1"/>
  <c r="AL271" i="56"/>
  <c r="AN271" i="56"/>
  <c r="AP721" i="56"/>
  <c r="AL216" i="56"/>
  <c r="AR1414" i="56"/>
  <c r="AU1414" i="56" s="1"/>
  <c r="AL603" i="56"/>
  <c r="AM1153" i="56"/>
  <c r="AR1938" i="56"/>
  <c r="AU1938" i="56" s="1"/>
  <c r="AO2007" i="56"/>
  <c r="AQ2007" i="56" s="1"/>
  <c r="AR2022" i="56"/>
  <c r="AU2022" i="56" s="1"/>
  <c r="AP2143" i="56"/>
  <c r="AL434" i="56"/>
  <c r="AP438" i="56"/>
  <c r="AQ438" i="56" s="1"/>
  <c r="AL2591" i="56"/>
  <c r="AR454" i="56"/>
  <c r="AU454" i="56" s="1"/>
  <c r="AQ2848" i="56"/>
  <c r="AP2007" i="56"/>
  <c r="AL338" i="56"/>
  <c r="AL739" i="56"/>
  <c r="AL2791" i="56"/>
  <c r="AQ2724" i="56"/>
  <c r="AN1802" i="56"/>
  <c r="AN1330" i="56"/>
  <c r="AN1313" i="56"/>
  <c r="AQ217" i="56"/>
  <c r="AN1395" i="56"/>
  <c r="AR593" i="56"/>
  <c r="AU593" i="56" s="1"/>
  <c r="AL1514" i="56"/>
  <c r="AM1586" i="56"/>
  <c r="AL100" i="56"/>
  <c r="AM1387" i="56"/>
  <c r="AN1542" i="56"/>
  <c r="AN2263" i="56"/>
  <c r="AN794" i="56"/>
  <c r="AN2351" i="56"/>
  <c r="AP307" i="56"/>
  <c r="AQ2" i="56"/>
  <c r="AN181" i="56"/>
  <c r="AN2866" i="56"/>
  <c r="AN163" i="56"/>
  <c r="AM1313" i="56"/>
  <c r="AR1313" i="56"/>
  <c r="AU1313" i="56" s="1"/>
  <c r="AM2601" i="56"/>
  <c r="AN1191" i="56"/>
  <c r="AN2482" i="56"/>
  <c r="AO2817" i="56"/>
  <c r="AQ1245" i="56"/>
  <c r="AN687" i="56"/>
  <c r="AN1315" i="56"/>
  <c r="AO1639" i="56"/>
  <c r="AQ2840" i="56"/>
  <c r="AN2508" i="56"/>
  <c r="AM2508" i="56"/>
  <c r="AR2508" i="56"/>
  <c r="AU2508" i="56" s="1"/>
  <c r="AM737" i="56"/>
  <c r="AR737" i="56"/>
  <c r="AU737" i="56" s="1"/>
  <c r="AN1494" i="56"/>
  <c r="AL965" i="56"/>
  <c r="AN1253" i="56"/>
  <c r="AM1767" i="56"/>
  <c r="AN2428" i="56"/>
  <c r="AM2778" i="56"/>
  <c r="AR2778" i="56"/>
  <c r="AU2778" i="56" s="1"/>
  <c r="AM1743" i="56"/>
  <c r="AR1743" i="56"/>
  <c r="AU1743" i="56" s="1"/>
  <c r="AL915" i="56"/>
  <c r="AN378" i="56"/>
  <c r="AL492" i="56"/>
  <c r="AL601" i="56"/>
  <c r="AN2549" i="56"/>
  <c r="AL870" i="56"/>
  <c r="AL540" i="56"/>
  <c r="AN117" i="56"/>
  <c r="AR502" i="56"/>
  <c r="AU502" i="56" s="1"/>
  <c r="AN1479" i="56"/>
  <c r="AR1512" i="56"/>
  <c r="AU1512" i="56" s="1"/>
  <c r="AM1512" i="56"/>
  <c r="AL2705" i="56"/>
  <c r="AM168" i="56"/>
  <c r="AP1612" i="56"/>
  <c r="AL689" i="56"/>
  <c r="AN1639" i="56"/>
  <c r="AL786" i="56"/>
  <c r="AN700" i="56"/>
  <c r="AN494" i="56"/>
  <c r="AL1500" i="56"/>
  <c r="AL1914" i="56"/>
  <c r="AN1487" i="56"/>
  <c r="AL2727" i="56"/>
  <c r="AQ1631" i="56"/>
  <c r="AL697" i="56"/>
  <c r="AN2140" i="56"/>
  <c r="AL530" i="56"/>
  <c r="AN272" i="56"/>
  <c r="AP680" i="56"/>
  <c r="AL978" i="56"/>
  <c r="AN2809" i="56"/>
  <c r="AR1475" i="56"/>
  <c r="AU1475" i="56" s="1"/>
  <c r="AN1194" i="56"/>
  <c r="AN429" i="56"/>
  <c r="AN2391" i="56"/>
  <c r="AN2528" i="56"/>
  <c r="AN1030" i="56"/>
  <c r="AM414" i="56"/>
  <c r="AN1061" i="56"/>
  <c r="AN2790" i="56"/>
  <c r="AN1195" i="56"/>
  <c r="AN2240" i="56"/>
  <c r="AN2327" i="56"/>
  <c r="AN405" i="56"/>
  <c r="AL2814" i="56"/>
  <c r="AN1394" i="56"/>
  <c r="AN1449" i="56"/>
  <c r="AN2004" i="56"/>
  <c r="AL2222" i="56"/>
  <c r="AL2337" i="56"/>
  <c r="AN2358" i="56"/>
  <c r="AN2602" i="56"/>
  <c r="AL2720" i="56"/>
  <c r="AQ2144" i="56"/>
  <c r="AM2208" i="56"/>
  <c r="AM1834" i="56"/>
  <c r="AM635" i="56"/>
  <c r="AN987" i="56"/>
  <c r="AM54" i="56"/>
  <c r="AQ1424" i="56"/>
  <c r="AM2151" i="56"/>
  <c r="AR2151" i="56"/>
  <c r="AU2151" i="56" s="1"/>
  <c r="AM1821" i="56"/>
  <c r="AR1821" i="56"/>
  <c r="AU1821" i="56" s="1"/>
  <c r="AL2153" i="56"/>
  <c r="AP2153" i="56"/>
  <c r="AN513" i="56"/>
  <c r="AR1994" i="56"/>
  <c r="AU1994" i="56" s="1"/>
  <c r="AM1994" i="56"/>
  <c r="AL366" i="56"/>
  <c r="AN1612" i="56"/>
  <c r="AQ2415" i="56"/>
  <c r="AO1843" i="56"/>
  <c r="AP1843" i="56"/>
  <c r="AL278" i="56"/>
  <c r="AP278" i="56"/>
  <c r="AR1174" i="56"/>
  <c r="AU1174" i="56" s="1"/>
  <c r="AM1174" i="56"/>
  <c r="AL445" i="56"/>
  <c r="AL1876" i="56"/>
  <c r="AN1166" i="56"/>
  <c r="AL2240" i="56"/>
  <c r="AL2318" i="56"/>
  <c r="AM1678" i="56"/>
  <c r="AL1456" i="56"/>
  <c r="AN1863" i="56"/>
  <c r="AR1863" i="56"/>
  <c r="AU1863" i="56" s="1"/>
  <c r="AL2016" i="56"/>
  <c r="AR586" i="56"/>
  <c r="AU586" i="56" s="1"/>
  <c r="AL631" i="56"/>
  <c r="AN1044" i="56"/>
  <c r="AN59" i="56"/>
  <c r="AL1856" i="56"/>
  <c r="AN708" i="56"/>
  <c r="AL1176" i="56"/>
  <c r="AR2838" i="56"/>
  <c r="AU2838" i="56" s="1"/>
  <c r="AM2838" i="56"/>
  <c r="AL723" i="56"/>
  <c r="AN991" i="56"/>
  <c r="AN2227" i="56"/>
  <c r="AN550" i="56"/>
  <c r="AN2450" i="56"/>
  <c r="AM2450" i="56"/>
  <c r="AL655" i="56"/>
  <c r="AM244" i="56"/>
  <c r="AR244" i="56"/>
  <c r="AU244" i="56" s="1"/>
  <c r="AN402" i="56"/>
  <c r="AN453" i="56"/>
  <c r="AL2809" i="56"/>
  <c r="AN1416" i="56"/>
  <c r="AN2089" i="56"/>
  <c r="AN543" i="56"/>
  <c r="AR469" i="56"/>
  <c r="AU469" i="56" s="1"/>
  <c r="AN1312" i="56"/>
  <c r="AM2781" i="56"/>
  <c r="AQ37" i="56"/>
  <c r="AL733" i="56"/>
  <c r="AN28" i="56"/>
  <c r="AL1006" i="56"/>
  <c r="AN1871" i="56"/>
  <c r="AN1230" i="56"/>
  <c r="AL2424" i="56"/>
  <c r="AL1562" i="56"/>
  <c r="AN2758" i="56"/>
  <c r="AN1654" i="56"/>
  <c r="AL152" i="56"/>
  <c r="AM218" i="56"/>
  <c r="AR218" i="56"/>
  <c r="AU218" i="56" s="1"/>
  <c r="AL1400" i="56"/>
  <c r="AL1158" i="56"/>
  <c r="AN2108" i="56"/>
  <c r="AN546" i="56"/>
  <c r="AL1312" i="56"/>
  <c r="AR2890" i="56"/>
  <c r="AU2890" i="56" s="1"/>
  <c r="AM2890" i="56"/>
  <c r="AR292" i="56"/>
  <c r="AU292" i="56" s="1"/>
  <c r="AN55" i="56"/>
  <c r="AR1900" i="56"/>
  <c r="AU1900" i="56" s="1"/>
  <c r="AN1678" i="56"/>
  <c r="AN636" i="56"/>
  <c r="AO2580" i="56"/>
  <c r="AL1140" i="56"/>
  <c r="AN2382" i="56"/>
  <c r="AN2570" i="56"/>
  <c r="AN4" i="56"/>
  <c r="AQ1759" i="56"/>
  <c r="AN2093" i="56"/>
  <c r="AN1262" i="56"/>
  <c r="AM1723" i="56"/>
  <c r="AP1723" i="56"/>
  <c r="AN320" i="56"/>
  <c r="AN1122" i="56"/>
  <c r="AO1416" i="56"/>
  <c r="AN2904" i="56"/>
  <c r="AN2019" i="56"/>
  <c r="AL1185" i="56"/>
  <c r="AN2252" i="56"/>
  <c r="AN519" i="56"/>
  <c r="AL791" i="56"/>
  <c r="AN2053" i="56"/>
  <c r="AN1839" i="56"/>
  <c r="AR926" i="56"/>
  <c r="AU926" i="56" s="1"/>
  <c r="AR443" i="56"/>
  <c r="AU443" i="56" s="1"/>
  <c r="AM443" i="56"/>
  <c r="AN1106" i="56"/>
  <c r="AN1120" i="56"/>
  <c r="AN694" i="56"/>
  <c r="AL1019" i="56"/>
  <c r="AM624" i="56"/>
  <c r="AL2872" i="56"/>
  <c r="AL2834" i="56"/>
  <c r="AL2252" i="56"/>
  <c r="AN553" i="56"/>
  <c r="AL452" i="56"/>
  <c r="AN981" i="56"/>
  <c r="AL1094" i="56"/>
  <c r="AL517" i="56"/>
  <c r="AN1478" i="56"/>
  <c r="AN1333" i="56"/>
  <c r="AN905" i="56"/>
  <c r="AN165" i="56"/>
  <c r="AN1149" i="56"/>
  <c r="AR1913" i="56"/>
  <c r="AU1913" i="56" s="1"/>
  <c r="AN70" i="56"/>
  <c r="AL2062" i="56"/>
  <c r="AL2174" i="56"/>
  <c r="AN856" i="56"/>
  <c r="AR2228" i="56"/>
  <c r="AU2228" i="56" s="1"/>
  <c r="AR962" i="56"/>
  <c r="AU962" i="56" s="1"/>
  <c r="AN321" i="56"/>
  <c r="AN2731" i="56"/>
  <c r="AL997" i="56"/>
  <c r="AL1982" i="56"/>
  <c r="AN945" i="56"/>
  <c r="AN2542" i="56"/>
  <c r="AN575" i="56"/>
  <c r="AN1300" i="56"/>
  <c r="AM957" i="56"/>
  <c r="AQ368" i="56"/>
  <c r="AQ1235" i="56"/>
  <c r="AQ1554" i="56"/>
  <c r="AQ1840" i="56"/>
  <c r="AL1602" i="56"/>
  <c r="AN261" i="56"/>
  <c r="AL1709" i="56"/>
  <c r="AN1578" i="56"/>
  <c r="AN1528" i="56"/>
  <c r="AL1101" i="56"/>
  <c r="AN1372" i="56"/>
  <c r="AL1454" i="56"/>
  <c r="AL518" i="56"/>
  <c r="AN1907" i="56"/>
  <c r="AN2070" i="56"/>
  <c r="AN2103" i="56"/>
  <c r="AN1208" i="56"/>
  <c r="AL2372" i="56"/>
  <c r="AN2423" i="56"/>
  <c r="AN134" i="56"/>
  <c r="AL2588" i="56"/>
  <c r="AL2701" i="56"/>
  <c r="AN276" i="56"/>
  <c r="AN406" i="56"/>
  <c r="AN1340" i="56"/>
  <c r="AL2785" i="56"/>
  <c r="AN1364" i="56"/>
  <c r="AN46" i="56"/>
  <c r="AL1419" i="56"/>
  <c r="AL1463" i="56"/>
  <c r="AN1664" i="56"/>
  <c r="AL1798" i="56"/>
  <c r="AL767" i="56"/>
  <c r="AL81" i="56"/>
  <c r="AL2043" i="56"/>
  <c r="AN2071" i="56"/>
  <c r="AN1190" i="56"/>
  <c r="AL1209" i="56"/>
  <c r="AL1219" i="56"/>
  <c r="AN607" i="56"/>
  <c r="AN2474" i="56"/>
  <c r="AL2488" i="56"/>
  <c r="AL245" i="56"/>
  <c r="AL634" i="56"/>
  <c r="AN2629" i="56"/>
  <c r="AN256" i="56"/>
  <c r="AL404" i="56"/>
  <c r="AN11" i="56"/>
  <c r="AN1040" i="56"/>
  <c r="AN653" i="56"/>
  <c r="AL679" i="56"/>
  <c r="AL1062" i="56"/>
  <c r="AN1398" i="56"/>
  <c r="AN885" i="56"/>
  <c r="AN1649" i="56"/>
  <c r="AR2475" i="56"/>
  <c r="AU2475" i="56" s="1"/>
  <c r="AQ1436" i="56"/>
  <c r="AQ2282" i="56"/>
  <c r="AM1128" i="56"/>
  <c r="AM1573" i="56"/>
  <c r="AN13" i="56"/>
  <c r="AM1612" i="56"/>
  <c r="AN1348" i="56"/>
  <c r="AL2790" i="56"/>
  <c r="AL1117" i="56"/>
  <c r="AN1803" i="56"/>
  <c r="AL1969" i="56"/>
  <c r="AN2146" i="56"/>
  <c r="AN804" i="56"/>
  <c r="AL1885" i="56"/>
  <c r="AL516" i="56"/>
  <c r="AL614" i="56"/>
  <c r="AL1244" i="56"/>
  <c r="AL2581" i="56"/>
  <c r="AL586" i="56"/>
  <c r="AQ1925" i="56"/>
  <c r="AQ1585" i="56"/>
  <c r="AL1766" i="56"/>
  <c r="AQ1016" i="56"/>
  <c r="AL732" i="56"/>
  <c r="AL1528" i="56"/>
  <c r="AN853" i="56"/>
  <c r="AL2084" i="56"/>
  <c r="AN2168" i="56"/>
  <c r="AL2839" i="56"/>
  <c r="AL2400" i="56"/>
  <c r="AL1289" i="56"/>
  <c r="AN657" i="56"/>
  <c r="AN733" i="56"/>
  <c r="AL1384" i="56"/>
  <c r="AN1771" i="56"/>
  <c r="AN2057" i="56"/>
  <c r="AL1230" i="56"/>
  <c r="AO2523" i="56"/>
  <c r="AL2549" i="56"/>
  <c r="AL136" i="56"/>
  <c r="AL146" i="56"/>
  <c r="AL2758" i="56"/>
  <c r="AL833" i="56"/>
  <c r="AQ387" i="56"/>
  <c r="AN2604" i="56"/>
  <c r="AL695" i="56"/>
  <c r="AL2053" i="56"/>
  <c r="AN2151" i="56"/>
  <c r="AL389" i="56"/>
  <c r="AP597" i="56"/>
  <c r="AL972" i="56"/>
  <c r="AN727" i="56"/>
  <c r="AN2820" i="56"/>
  <c r="AL2823" i="56"/>
  <c r="AL1660" i="56"/>
  <c r="AL756" i="56"/>
  <c r="AL1837" i="56"/>
  <c r="AL2134" i="56"/>
  <c r="AN381" i="56"/>
  <c r="AL2381" i="56"/>
  <c r="AN552" i="56"/>
  <c r="AN102" i="56"/>
  <c r="AL616" i="56"/>
  <c r="AN2623" i="56"/>
  <c r="AP1057" i="56"/>
  <c r="AQ1057" i="56" s="1"/>
  <c r="AN1586" i="56"/>
  <c r="AP2032" i="56"/>
  <c r="AL2032" i="56"/>
  <c r="AQ285" i="56"/>
  <c r="AQ351" i="56"/>
  <c r="AM773" i="56"/>
  <c r="AN340" i="56"/>
  <c r="AN1611" i="56"/>
  <c r="AL771" i="56"/>
  <c r="AL1213" i="56"/>
  <c r="AN108" i="56"/>
  <c r="AN673" i="56"/>
  <c r="AN1584" i="56"/>
  <c r="AL1434" i="56"/>
  <c r="AN1981" i="56"/>
  <c r="AM959" i="56"/>
  <c r="AR959" i="56"/>
  <c r="AU959" i="56" s="1"/>
  <c r="AN2034" i="56"/>
  <c r="AN2304" i="56"/>
  <c r="AN2514" i="56"/>
  <c r="AO2032" i="56"/>
  <c r="AN2518" i="56"/>
  <c r="AN1454" i="56"/>
  <c r="AL1935" i="56"/>
  <c r="AN2056" i="56"/>
  <c r="AN1687" i="56"/>
  <c r="AN1741" i="56"/>
  <c r="AN714" i="56"/>
  <c r="AN832" i="56"/>
  <c r="AN1525" i="56"/>
  <c r="AL990" i="56"/>
  <c r="AL1634" i="56"/>
  <c r="AL1136" i="56"/>
  <c r="AN529" i="56"/>
  <c r="AL2155" i="56"/>
  <c r="AN1292" i="56"/>
  <c r="AL2653" i="56"/>
  <c r="AN1267" i="56"/>
  <c r="AQ1557" i="56"/>
  <c r="AL1073" i="56"/>
  <c r="AL1769" i="56"/>
  <c r="AL2308" i="56"/>
  <c r="AL2422" i="56"/>
  <c r="AL1563" i="56"/>
  <c r="AM1808" i="56"/>
  <c r="AN2036" i="56"/>
  <c r="AL2078" i="56"/>
  <c r="AN1202" i="56"/>
  <c r="AM390" i="56"/>
  <c r="AN1255" i="56"/>
  <c r="AN2728" i="56"/>
  <c r="AL1999" i="56"/>
  <c r="AN2279" i="56"/>
  <c r="AL180" i="56"/>
  <c r="AN2597" i="56"/>
  <c r="AL63" i="56"/>
  <c r="AR2651" i="56"/>
  <c r="AU2651" i="56" s="1"/>
  <c r="AM2651" i="56"/>
  <c r="AQ528" i="56"/>
  <c r="AL546" i="56"/>
  <c r="AL2378" i="56"/>
  <c r="AO451" i="56"/>
  <c r="AN1055" i="56"/>
  <c r="AL443" i="56"/>
  <c r="AN26" i="56"/>
  <c r="AM482" i="56"/>
  <c r="AL1662" i="56"/>
  <c r="AL894" i="56"/>
  <c r="AL1813" i="56"/>
  <c r="AL1883" i="56"/>
  <c r="AL1899" i="56"/>
  <c r="AN1980" i="56"/>
  <c r="AL1180" i="56"/>
  <c r="AM1227" i="56"/>
  <c r="AN933" i="56"/>
  <c r="AL1237" i="56"/>
  <c r="AL2513" i="56"/>
  <c r="AN1288" i="56"/>
  <c r="AL2579" i="56"/>
  <c r="AN2617" i="56"/>
  <c r="AL2643" i="56"/>
  <c r="AL2711" i="56"/>
  <c r="AL1330" i="56"/>
  <c r="AN715" i="56"/>
  <c r="AL2493" i="56"/>
  <c r="AN249" i="56"/>
  <c r="AQ2655" i="56"/>
  <c r="AN1051" i="56"/>
  <c r="AN1101" i="56"/>
  <c r="AN2207" i="56"/>
  <c r="AN2588" i="56"/>
  <c r="AN1634" i="56"/>
  <c r="AN1006" i="56"/>
  <c r="AL1871" i="56"/>
  <c r="AN2104" i="56"/>
  <c r="AN430" i="56"/>
  <c r="AN2249" i="56"/>
  <c r="AN2271" i="56"/>
  <c r="AN2299" i="56"/>
  <c r="AN305" i="56"/>
  <c r="AN203" i="56"/>
  <c r="AN283" i="56"/>
  <c r="AL742" i="56"/>
  <c r="AN417" i="56"/>
  <c r="AN1630" i="56"/>
  <c r="AN159" i="56"/>
  <c r="AL1411" i="56"/>
  <c r="AL117" i="56"/>
  <c r="AL2604" i="56"/>
  <c r="AL2654" i="56"/>
  <c r="AN2778" i="56"/>
  <c r="AN1794" i="56"/>
  <c r="AL1893" i="56"/>
  <c r="AL1035" i="56"/>
  <c r="AQ569" i="56"/>
  <c r="AN263" i="56"/>
  <c r="AN1943" i="56"/>
  <c r="AN2162" i="56"/>
  <c r="AN166" i="56"/>
  <c r="AN2859" i="56"/>
  <c r="AL2596" i="56"/>
  <c r="AR725" i="56"/>
  <c r="AU725" i="56" s="1"/>
  <c r="AM725" i="56"/>
  <c r="AN947" i="56"/>
  <c r="AQ155" i="56"/>
  <c r="AL821" i="56"/>
  <c r="AN144" i="56"/>
  <c r="AN1570" i="56"/>
  <c r="AN2076" i="56"/>
  <c r="AL2404" i="56"/>
  <c r="AM2379" i="56"/>
  <c r="AN2687" i="56"/>
  <c r="AM2514" i="56"/>
  <c r="AQ1206" i="56"/>
  <c r="AQ1710" i="56"/>
  <c r="AL60" i="56"/>
  <c r="AL234" i="56"/>
  <c r="AM2322" i="56"/>
  <c r="AL384" i="56"/>
  <c r="AL864" i="56"/>
  <c r="AN394" i="56"/>
  <c r="AN289" i="56"/>
  <c r="AN2821" i="56"/>
  <c r="AL1359" i="56"/>
  <c r="AL1390" i="56"/>
  <c r="AL1630" i="56"/>
  <c r="AN1945" i="56"/>
  <c r="AN923" i="56"/>
  <c r="AN2164" i="56"/>
  <c r="AN2178" i="56"/>
  <c r="AL797" i="56"/>
  <c r="AL1488" i="56"/>
  <c r="AN1279" i="56"/>
  <c r="AL1493" i="56"/>
  <c r="AN1891" i="56"/>
  <c r="AL510" i="56"/>
  <c r="AL2313" i="56"/>
  <c r="AQ1085" i="56"/>
  <c r="AP2775" i="56"/>
  <c r="AO2775" i="56"/>
  <c r="AQ2775" i="56" s="1"/>
  <c r="AO1723" i="56"/>
  <c r="AL1723" i="56"/>
  <c r="AQ711" i="56"/>
  <c r="AM1899" i="56"/>
  <c r="AN1088" i="56"/>
  <c r="AQ1795" i="56"/>
  <c r="AL370" i="56"/>
  <c r="AN2123" i="56"/>
  <c r="AL580" i="56"/>
  <c r="AQ424" i="56"/>
  <c r="AQ2490" i="56"/>
  <c r="AQ730" i="56"/>
  <c r="AN1834" i="56"/>
  <c r="AN1629" i="56"/>
  <c r="AL1442" i="56"/>
  <c r="AN1970" i="56"/>
  <c r="AN2438" i="56"/>
  <c r="AL2542" i="56"/>
  <c r="AN563" i="56"/>
  <c r="AL2567" i="56"/>
  <c r="AP1314" i="56"/>
  <c r="AN2732" i="56"/>
  <c r="AN831" i="56"/>
  <c r="AQ410" i="56"/>
  <c r="AR2615" i="56"/>
  <c r="AU2615" i="56" s="1"/>
  <c r="AN2653" i="56"/>
  <c r="AN110" i="56"/>
  <c r="AN151" i="56"/>
  <c r="AN1045" i="56"/>
  <c r="AL1853" i="56"/>
  <c r="AN965" i="56"/>
  <c r="AL2181" i="56"/>
  <c r="AR1968" i="56"/>
  <c r="AU1968" i="56" s="1"/>
  <c r="AO2048" i="56"/>
  <c r="AQ2048" i="56" s="1"/>
  <c r="AM2076" i="56"/>
  <c r="AO427" i="56"/>
  <c r="AL237" i="56"/>
  <c r="AL2290" i="56"/>
  <c r="AM1692" i="56"/>
  <c r="AQ398" i="56"/>
  <c r="AL2901" i="56"/>
  <c r="AN1442" i="56"/>
  <c r="AN300" i="56"/>
  <c r="AL2263" i="56"/>
  <c r="AN2405" i="56"/>
  <c r="AP495" i="56"/>
  <c r="AL873" i="56"/>
  <c r="AL2595" i="56"/>
  <c r="AL140" i="56"/>
  <c r="AL2713" i="56"/>
  <c r="AN2764" i="56"/>
  <c r="AL2769" i="56"/>
  <c r="AQ1115" i="56"/>
  <c r="AL728" i="56"/>
  <c r="AL1450" i="56"/>
  <c r="AL2396" i="56"/>
  <c r="AL2845" i="56"/>
  <c r="AL2676" i="56"/>
  <c r="AQ2837" i="56"/>
  <c r="AL2006" i="56"/>
  <c r="AR641" i="56"/>
  <c r="AU641" i="56" s="1"/>
  <c r="AM641" i="56"/>
  <c r="AL957" i="56"/>
  <c r="AN2867" i="56"/>
  <c r="AN503" i="56"/>
  <c r="AN1711" i="56"/>
  <c r="AL453" i="56"/>
  <c r="AM152" i="56"/>
  <c r="AN1597" i="56"/>
  <c r="AL1066" i="56"/>
  <c r="AN2789" i="56"/>
  <c r="AR2893" i="56"/>
  <c r="AU2893" i="56" s="1"/>
  <c r="AN2899" i="56"/>
  <c r="AN1425" i="56"/>
  <c r="AN1440" i="56"/>
  <c r="AN1475" i="56"/>
  <c r="AR1763" i="56"/>
  <c r="AU1763" i="56" s="1"/>
  <c r="AN1875" i="56"/>
  <c r="AN912" i="56"/>
  <c r="AN1912" i="56"/>
  <c r="AN1968" i="56"/>
  <c r="AN2061" i="56"/>
  <c r="AN84" i="56"/>
  <c r="AN2303" i="56"/>
  <c r="AO2450" i="56"/>
  <c r="AN433" i="56"/>
  <c r="AN2553" i="56"/>
  <c r="AQ1121" i="56"/>
  <c r="AL342" i="56"/>
  <c r="AR1128" i="56"/>
  <c r="AU1128" i="56" s="1"/>
  <c r="AL2712" i="56"/>
  <c r="AL692" i="56"/>
  <c r="AN44" i="56"/>
  <c r="AN1001" i="56"/>
  <c r="AN1777" i="56"/>
  <c r="AR1928" i="56"/>
  <c r="AU1928" i="56" s="1"/>
  <c r="AN1170" i="56"/>
  <c r="AN2035" i="56"/>
  <c r="AL2229" i="56"/>
  <c r="AL1239" i="56"/>
  <c r="AL2351" i="56"/>
  <c r="AL2393" i="56"/>
  <c r="AL2419" i="56"/>
  <c r="AN2500" i="56"/>
  <c r="AN1740" i="56"/>
  <c r="AL1332" i="56"/>
  <c r="AM113" i="56"/>
  <c r="AQ371" i="56"/>
  <c r="AQ1732" i="56"/>
  <c r="AQ1717" i="56"/>
  <c r="AP1297" i="56"/>
  <c r="AQ1297" i="56" s="1"/>
  <c r="AQ2273" i="56"/>
  <c r="AL2821" i="56"/>
  <c r="AN904" i="56"/>
  <c r="AN1931" i="56"/>
  <c r="AN2266" i="56"/>
  <c r="AL596" i="56"/>
  <c r="AQ243" i="56"/>
  <c r="AR480" i="56"/>
  <c r="AU480" i="56" s="1"/>
  <c r="AL1580" i="56"/>
  <c r="AR1608" i="56"/>
  <c r="AU1608" i="56" s="1"/>
  <c r="AN350" i="56"/>
  <c r="AN1635" i="56"/>
  <c r="AL1747" i="56"/>
  <c r="AN1923" i="56"/>
  <c r="AL1937" i="56"/>
  <c r="AL2011" i="56"/>
  <c r="AL2236" i="56"/>
  <c r="AN91" i="56"/>
  <c r="AN2447" i="56"/>
  <c r="AL1566" i="56"/>
  <c r="AN890" i="56"/>
  <c r="AL755" i="56"/>
  <c r="AN2201" i="56"/>
  <c r="AN2501" i="56"/>
  <c r="AL141" i="56"/>
  <c r="AN2714" i="56"/>
  <c r="AL16" i="56"/>
  <c r="AN646" i="56"/>
  <c r="AN23" i="56"/>
  <c r="AL213" i="56"/>
  <c r="AN458" i="56"/>
  <c r="AL1389" i="56"/>
  <c r="AN1444" i="56"/>
  <c r="AL1984" i="56"/>
  <c r="AN775" i="56"/>
  <c r="AN2265" i="56"/>
  <c r="AL2395" i="56"/>
  <c r="AN2440" i="56"/>
  <c r="AN470" i="56"/>
  <c r="AN2860" i="56"/>
  <c r="AL710" i="56"/>
  <c r="AL1339" i="56"/>
  <c r="AM2475" i="56"/>
  <c r="AL211" i="56"/>
  <c r="AL1839" i="56"/>
  <c r="AL2355" i="56"/>
  <c r="AL493" i="56"/>
  <c r="AN1138" i="56"/>
  <c r="AL1458" i="56"/>
  <c r="AN1780" i="56"/>
  <c r="AN1959" i="56"/>
  <c r="AL776" i="56"/>
  <c r="AL2080" i="56"/>
  <c r="AL2266" i="56"/>
  <c r="AL2441" i="56"/>
  <c r="AL2469" i="56"/>
  <c r="AN2533" i="56"/>
  <c r="AN566" i="56"/>
  <c r="AL2856" i="56"/>
  <c r="AN1563" i="56"/>
  <c r="AL1317" i="56"/>
  <c r="AL2913" i="56"/>
  <c r="AN2690" i="56"/>
  <c r="AL2716" i="56"/>
  <c r="AN2735" i="56"/>
  <c r="AL2772" i="56"/>
  <c r="AN444" i="56"/>
  <c r="AN1594" i="56"/>
  <c r="AL2889" i="56"/>
  <c r="AN35" i="56"/>
  <c r="AL1145" i="56"/>
  <c r="AN1858" i="56"/>
  <c r="AN2020" i="56"/>
  <c r="AL2105" i="56"/>
  <c r="AL2272" i="56"/>
  <c r="AL2425" i="56"/>
  <c r="AL1295" i="56"/>
  <c r="AN33" i="56"/>
  <c r="AQ145" i="56"/>
  <c r="AN597" i="56"/>
  <c r="AN408" i="56"/>
  <c r="AL282" i="56"/>
  <c r="AN16" i="56"/>
  <c r="AL652" i="56"/>
  <c r="AL672" i="56"/>
  <c r="AL1573" i="56"/>
  <c r="AL1601" i="56"/>
  <c r="AN1648" i="56"/>
  <c r="AL1750" i="56"/>
  <c r="AN1660" i="56"/>
  <c r="AL1471" i="56"/>
  <c r="AN903" i="56"/>
  <c r="AN843" i="56"/>
  <c r="AN2018" i="56"/>
  <c r="AN2065" i="56"/>
  <c r="AL921" i="56"/>
  <c r="AL1184" i="56"/>
  <c r="AL539" i="56"/>
  <c r="AN2202" i="56"/>
  <c r="AL1241" i="56"/>
  <c r="AN2502" i="56"/>
  <c r="AL2532" i="56"/>
  <c r="AN391" i="56"/>
  <c r="AN436" i="56"/>
  <c r="AL124" i="56"/>
  <c r="AL1302" i="56"/>
  <c r="AL2647" i="56"/>
  <c r="AN629" i="56"/>
  <c r="AN1259" i="56"/>
  <c r="AQ2656" i="56"/>
  <c r="AN1048" i="56"/>
  <c r="AN1617" i="56"/>
  <c r="AN1726" i="56"/>
  <c r="AN1098" i="56"/>
  <c r="AN1391" i="56"/>
  <c r="AN1473" i="56"/>
  <c r="AN1889" i="56"/>
  <c r="AL1674" i="56"/>
  <c r="AL1024" i="56"/>
  <c r="AL557" i="56"/>
  <c r="AL1338" i="56"/>
  <c r="AP1068" i="56"/>
  <c r="AO1068" i="56"/>
  <c r="AQ1068" i="56" s="1"/>
  <c r="AQ1987" i="56"/>
  <c r="AN2349" i="56"/>
  <c r="AQ312" i="56"/>
  <c r="AN418" i="56"/>
  <c r="AL1726" i="56"/>
  <c r="AL2829" i="56"/>
  <c r="AN2315" i="56"/>
  <c r="AN561" i="56"/>
  <c r="AL2783" i="56"/>
  <c r="AL2239" i="56"/>
  <c r="AL2593" i="56"/>
  <c r="AQ1118" i="56"/>
  <c r="AN1056" i="56"/>
  <c r="AM1107" i="56"/>
  <c r="AN882" i="56"/>
  <c r="AN1434" i="56"/>
  <c r="AN840" i="56"/>
  <c r="AL2025" i="56"/>
  <c r="AL2188" i="56"/>
  <c r="AN1238" i="56"/>
  <c r="AN1486" i="56"/>
  <c r="AM889" i="56"/>
  <c r="AN360" i="56"/>
  <c r="AN2125" i="56"/>
  <c r="AL934" i="56"/>
  <c r="AN2727" i="56"/>
  <c r="AN631" i="56"/>
  <c r="AQ604" i="56"/>
  <c r="AQ2471" i="56"/>
  <c r="AL2876" i="56"/>
  <c r="AN732" i="56"/>
  <c r="AN2814" i="56"/>
  <c r="AL1420" i="56"/>
  <c r="AN1797" i="56"/>
  <c r="AN2132" i="56"/>
  <c r="AN2839" i="56"/>
  <c r="AN2400" i="56"/>
  <c r="AN241" i="56"/>
  <c r="AN2445" i="56"/>
  <c r="AN175" i="56"/>
  <c r="AL571" i="56"/>
  <c r="AN121" i="56"/>
  <c r="AL192" i="56"/>
  <c r="AQ2618" i="56"/>
  <c r="AN2005" i="56"/>
  <c r="AL430" i="56"/>
  <c r="AN17" i="56"/>
  <c r="AN1062" i="56"/>
  <c r="AN892" i="56"/>
  <c r="AN2232" i="56"/>
  <c r="AN2280" i="56"/>
  <c r="AL2331" i="56"/>
  <c r="AL2633" i="56"/>
  <c r="AQ783" i="56"/>
  <c r="AQ1919" i="56"/>
  <c r="AQ228" i="56"/>
  <c r="AQ2186" i="56"/>
  <c r="AL209" i="56"/>
  <c r="AL1422" i="56"/>
  <c r="AN64" i="56"/>
  <c r="AN1909" i="56"/>
  <c r="AN306" i="56"/>
  <c r="AL2339" i="56"/>
  <c r="AL1029" i="56"/>
  <c r="AL2496" i="56"/>
  <c r="AL559" i="56"/>
  <c r="AN319" i="56"/>
  <c r="AL255" i="56"/>
  <c r="AL2741" i="56"/>
  <c r="AL1268" i="56"/>
  <c r="AN846" i="56"/>
  <c r="AL76" i="56"/>
  <c r="AN370" i="56"/>
  <c r="AM2053" i="56"/>
  <c r="AN2219" i="56"/>
  <c r="AL304" i="56"/>
  <c r="AN2309" i="56"/>
  <c r="AN609" i="56"/>
  <c r="AL2341" i="56"/>
  <c r="AN2456" i="56"/>
  <c r="AL189" i="56"/>
  <c r="AL2691" i="56"/>
  <c r="AN2754" i="56"/>
  <c r="AQ363" i="56"/>
  <c r="AL671" i="56"/>
  <c r="AN2810" i="56"/>
  <c r="AL897" i="56"/>
  <c r="AN1836" i="56"/>
  <c r="AL2230" i="56"/>
  <c r="AN88" i="56"/>
  <c r="AN2420" i="56"/>
  <c r="AL315" i="56"/>
  <c r="AL1496" i="56"/>
  <c r="AN2770" i="56"/>
  <c r="AQ512" i="56"/>
  <c r="AN1063" i="56"/>
  <c r="AL1932" i="56"/>
  <c r="AN1205" i="56"/>
  <c r="AL2585" i="56"/>
  <c r="AP446" i="56"/>
  <c r="AQ446" i="56" s="1"/>
  <c r="AQ542" i="56"/>
  <c r="AQ1329" i="56"/>
  <c r="AL1473" i="56"/>
  <c r="AN850" i="56"/>
  <c r="AN2847" i="56"/>
  <c r="AL636" i="56"/>
  <c r="AL1895" i="56"/>
  <c r="AO521" i="56"/>
  <c r="AL1879" i="56"/>
  <c r="AL570" i="56"/>
  <c r="AN1213" i="56"/>
  <c r="AN723" i="56"/>
  <c r="AN1662" i="56"/>
  <c r="AL2008" i="56"/>
  <c r="AL49" i="56"/>
  <c r="AP621" i="56"/>
  <c r="AL738" i="56"/>
  <c r="AN1274" i="56"/>
  <c r="AL2363" i="56"/>
  <c r="AN1485" i="56"/>
  <c r="AR635" i="56"/>
  <c r="AU635" i="56" s="1"/>
  <c r="AL200" i="56"/>
  <c r="AL1570" i="56"/>
  <c r="AL1069" i="56"/>
  <c r="AL2890" i="56"/>
  <c r="AL1107" i="56"/>
  <c r="AL882" i="56"/>
  <c r="AL1401" i="56"/>
  <c r="AN1476" i="56"/>
  <c r="AN1776" i="56"/>
  <c r="AR2048" i="56"/>
  <c r="AU2048" i="56" s="1"/>
  <c r="AN237" i="56"/>
  <c r="AN2262" i="56"/>
  <c r="AN2378" i="56"/>
  <c r="AN2768" i="56"/>
  <c r="AQ5" i="56"/>
  <c r="AQ814" i="56"/>
  <c r="AN269" i="56"/>
  <c r="AL2077" i="56"/>
  <c r="AN376" i="56"/>
  <c r="AL2215" i="56"/>
  <c r="AL2515" i="56"/>
  <c r="AL1735" i="56"/>
  <c r="AQ1133" i="56"/>
  <c r="AQ382" i="56"/>
  <c r="AR1107" i="56"/>
  <c r="AU1107" i="56" s="1"/>
  <c r="AL2784" i="56"/>
  <c r="AL365" i="56"/>
  <c r="AN2084" i="56"/>
  <c r="AL2195" i="56"/>
  <c r="AL714" i="56"/>
  <c r="AL1045" i="56"/>
  <c r="AN1209" i="56"/>
  <c r="AL305" i="56"/>
  <c r="AQ1323" i="56"/>
  <c r="AL717" i="56"/>
  <c r="AL270" i="56"/>
  <c r="AL1917" i="56"/>
  <c r="AL2038" i="56"/>
  <c r="AL2232" i="56"/>
  <c r="AL1242" i="56"/>
  <c r="AN2422" i="56"/>
  <c r="AN630" i="56"/>
  <c r="AQ2211" i="56"/>
  <c r="AL1714" i="56"/>
  <c r="AL1046" i="56"/>
  <c r="AM1608" i="56"/>
  <c r="AL691" i="56"/>
  <c r="AN1422" i="56"/>
  <c r="AL156" i="56"/>
  <c r="AN1543" i="56"/>
  <c r="AM296" i="56"/>
  <c r="AN1896" i="56"/>
  <c r="AL1965" i="56"/>
  <c r="AN766" i="56"/>
  <c r="AL2021" i="56"/>
  <c r="AN2100" i="56"/>
  <c r="AL1177" i="56"/>
  <c r="AR254" i="56"/>
  <c r="AU254" i="56" s="1"/>
  <c r="AL1327" i="56"/>
  <c r="AL2759" i="56"/>
  <c r="AL2778" i="56"/>
  <c r="AN476" i="56"/>
  <c r="AN1650" i="56"/>
  <c r="AL758" i="56"/>
  <c r="AN1853" i="56"/>
  <c r="AN304" i="56"/>
  <c r="AL554" i="56"/>
  <c r="AN2599" i="56"/>
  <c r="AL2747" i="56"/>
  <c r="AQ907" i="56"/>
  <c r="AN1306" i="56"/>
  <c r="AL399" i="56"/>
  <c r="AN407" i="56"/>
  <c r="AN452" i="56"/>
  <c r="AL716" i="56"/>
  <c r="AL263" i="56"/>
  <c r="AN1388" i="56"/>
  <c r="AL888" i="56"/>
  <c r="AL1816" i="56"/>
  <c r="AL538" i="56"/>
  <c r="AN2148" i="56"/>
  <c r="AL2201" i="56"/>
  <c r="AN2216" i="56"/>
  <c r="AL1240" i="56"/>
  <c r="AN795" i="56"/>
  <c r="AN799" i="56"/>
  <c r="AL2453" i="56"/>
  <c r="AL2481" i="56"/>
  <c r="AN1682" i="56"/>
  <c r="AN564" i="56"/>
  <c r="AL2851" i="56"/>
  <c r="AL1693" i="56"/>
  <c r="AL2660" i="56"/>
  <c r="AL1258" i="56"/>
  <c r="AL1336" i="56"/>
  <c r="AR1261" i="56"/>
  <c r="AU1261" i="56" s="1"/>
  <c r="AN2369" i="56"/>
  <c r="AQ106" i="56"/>
  <c r="AL2894" i="56"/>
  <c r="AL2018" i="56"/>
  <c r="AL2202" i="56"/>
  <c r="AL1259" i="56"/>
  <c r="AL280" i="56"/>
  <c r="AN1718" i="56"/>
  <c r="AL648" i="56"/>
  <c r="AL654" i="56"/>
  <c r="AN975" i="56"/>
  <c r="AL729" i="56"/>
  <c r="AL1063" i="56"/>
  <c r="AL984" i="56"/>
  <c r="AL212" i="56"/>
  <c r="AN2895" i="56"/>
  <c r="AL1644" i="56"/>
  <c r="AN1541" i="56"/>
  <c r="AL899" i="56"/>
  <c r="AL2137" i="56"/>
  <c r="AN1027" i="56"/>
  <c r="AN940" i="56"/>
  <c r="AN2703" i="56"/>
  <c r="AN149" i="56"/>
  <c r="AQ1009" i="56"/>
  <c r="AQ2171" i="56"/>
  <c r="AQ328" i="56"/>
  <c r="AL1472" i="56"/>
  <c r="AN1903" i="56"/>
  <c r="AN1169" i="56"/>
  <c r="AL2094" i="56"/>
  <c r="AL923" i="56"/>
  <c r="AL2113" i="56"/>
  <c r="AL2128" i="56"/>
  <c r="AL760" i="56"/>
  <c r="AN937" i="56"/>
  <c r="AN2368" i="56"/>
  <c r="AN2441" i="56"/>
  <c r="AN1493" i="56"/>
  <c r="AN2856" i="56"/>
  <c r="AN2624" i="56"/>
  <c r="AL2753" i="56"/>
  <c r="AO278" i="56"/>
  <c r="AN921" i="56"/>
  <c r="AN1946" i="56"/>
  <c r="AQ143" i="56"/>
  <c r="AN1750" i="56"/>
  <c r="AQ520" i="56"/>
  <c r="AL2216" i="56"/>
  <c r="AL88" i="56"/>
  <c r="AL2352" i="56"/>
  <c r="AN2394" i="56"/>
  <c r="AL579" i="56"/>
  <c r="AN2733" i="56"/>
  <c r="AL1404" i="56"/>
  <c r="AL1642" i="56"/>
  <c r="AN1539" i="56"/>
  <c r="AL1887" i="56"/>
  <c r="AL1203" i="56"/>
  <c r="AN2163" i="56"/>
  <c r="AL2745" i="56"/>
  <c r="AN718" i="56"/>
  <c r="AL1435" i="56"/>
  <c r="AN899" i="56"/>
  <c r="AN1808" i="56"/>
  <c r="AL165" i="56"/>
  <c r="AN567" i="56"/>
  <c r="AQ581" i="56"/>
  <c r="AQ686" i="56"/>
  <c r="AQ719" i="56"/>
  <c r="AL2903" i="56"/>
  <c r="AL232" i="56"/>
  <c r="AN1347" i="56"/>
  <c r="AL982" i="56"/>
  <c r="AN27" i="56"/>
  <c r="AL891" i="56"/>
  <c r="AL2037" i="56"/>
  <c r="AL2468" i="56"/>
  <c r="AL129" i="56"/>
  <c r="AN1302" i="56"/>
  <c r="AN1353" i="56"/>
  <c r="AL924" i="56"/>
  <c r="AL2253" i="56"/>
  <c r="AL2557" i="56"/>
  <c r="AQ929" i="56"/>
  <c r="AN2716" i="56"/>
  <c r="AN589" i="56"/>
  <c r="AN509" i="56"/>
  <c r="AL1396" i="56"/>
  <c r="AN1413" i="56"/>
  <c r="AL61" i="56"/>
  <c r="AM297" i="56"/>
  <c r="AL465" i="56"/>
  <c r="AN2105" i="56"/>
  <c r="AN2156" i="56"/>
  <c r="AL2196" i="56"/>
  <c r="AM2210" i="56"/>
  <c r="AN2272" i="56"/>
  <c r="AN1556" i="56"/>
  <c r="AL2374" i="56"/>
  <c r="AL2402" i="56"/>
  <c r="AN2425" i="56"/>
  <c r="AN2539" i="56"/>
  <c r="AL319" i="56"/>
  <c r="AL809" i="56"/>
  <c r="AN1295" i="56"/>
  <c r="AN2630" i="56"/>
  <c r="AL329" i="56"/>
  <c r="AQ2586" i="56"/>
  <c r="AL846" i="56"/>
  <c r="AL2081" i="56"/>
  <c r="AN2281" i="56"/>
  <c r="AN2332" i="56"/>
  <c r="AN2504" i="56"/>
  <c r="AN580" i="56"/>
  <c r="AN2625" i="56"/>
  <c r="AN2663" i="56"/>
  <c r="AN2717" i="56"/>
  <c r="AN2773" i="56"/>
  <c r="AQ1774" i="56"/>
  <c r="AQ68" i="56"/>
  <c r="AQ1576" i="56"/>
  <c r="AL1002" i="56"/>
  <c r="AN1764" i="56"/>
  <c r="AN594" i="56"/>
  <c r="AN640" i="56"/>
  <c r="AN2873" i="56"/>
  <c r="AN1084" i="56"/>
  <c r="AN457" i="56"/>
  <c r="AL2039" i="56"/>
  <c r="AL2369" i="56"/>
  <c r="AN1025" i="56"/>
  <c r="AL940" i="56"/>
  <c r="AL386" i="56"/>
  <c r="AN2613" i="56"/>
  <c r="AP725" i="56"/>
  <c r="AO725" i="56"/>
  <c r="AQ725" i="56" s="1"/>
  <c r="AL958" i="56"/>
  <c r="AQ1049" i="56"/>
  <c r="AQ505" i="56"/>
  <c r="AQ2220" i="56"/>
  <c r="AQ811" i="56"/>
  <c r="AO2869" i="56"/>
  <c r="AP2869" i="56"/>
  <c r="AM2596" i="56"/>
  <c r="AO227" i="56"/>
  <c r="AP227" i="56"/>
  <c r="AN1252" i="56"/>
  <c r="AP350" i="56"/>
  <c r="AO350" i="56"/>
  <c r="AN2802" i="56"/>
  <c r="AL1633" i="56"/>
  <c r="AM888" i="56"/>
  <c r="AR888" i="56"/>
  <c r="AU888" i="56" s="1"/>
  <c r="AP1749" i="56"/>
  <c r="AO1749" i="56"/>
  <c r="AR1864" i="56"/>
  <c r="AU1864" i="56" s="1"/>
  <c r="AM1864" i="56"/>
  <c r="AN1886" i="56"/>
  <c r="AL1890" i="56"/>
  <c r="AL1929" i="56"/>
  <c r="AL1957" i="56"/>
  <c r="AP235" i="56"/>
  <c r="AO235" i="56"/>
  <c r="AL2036" i="56"/>
  <c r="AN2078" i="56"/>
  <c r="AR2111" i="56"/>
  <c r="AU2111" i="56" s="1"/>
  <c r="AM2111" i="56"/>
  <c r="AP538" i="56"/>
  <c r="AO538" i="56"/>
  <c r="AP377" i="56"/>
  <c r="AO377" i="56"/>
  <c r="AM1482" i="56"/>
  <c r="AR1482" i="56"/>
  <c r="AU1482" i="56" s="1"/>
  <c r="AN935" i="56"/>
  <c r="AP2832" i="56"/>
  <c r="AO2832" i="56"/>
  <c r="AM2264" i="56"/>
  <c r="AR2264" i="56"/>
  <c r="AU2264" i="56" s="1"/>
  <c r="AM2320" i="56"/>
  <c r="AR2320" i="56"/>
  <c r="AU2320" i="56" s="1"/>
  <c r="AP1240" i="56"/>
  <c r="AO1240" i="56"/>
  <c r="AL795" i="56"/>
  <c r="AM2439" i="56"/>
  <c r="AR2439" i="56"/>
  <c r="AU2439" i="56" s="1"/>
  <c r="AM2481" i="56"/>
  <c r="AR2481" i="56"/>
  <c r="AU2481" i="56" s="1"/>
  <c r="AP1682" i="56"/>
  <c r="AO1682" i="56"/>
  <c r="AQ1682" i="56" s="1"/>
  <c r="AL564" i="56"/>
  <c r="AN576" i="56"/>
  <c r="AR824" i="56"/>
  <c r="AU824" i="56" s="1"/>
  <c r="AM824" i="56"/>
  <c r="AP2596" i="56"/>
  <c r="AO2596" i="56"/>
  <c r="AP2610" i="56"/>
  <c r="AO2610" i="56"/>
  <c r="AM2622" i="56"/>
  <c r="AR2622" i="56"/>
  <c r="AU2622" i="56" s="1"/>
  <c r="AN2646" i="56"/>
  <c r="AN628" i="56"/>
  <c r="AL1699" i="56"/>
  <c r="AR2751" i="56"/>
  <c r="AU2751" i="56" s="1"/>
  <c r="AM2751" i="56"/>
  <c r="AP2765" i="56"/>
  <c r="AO2765" i="56"/>
  <c r="AQ2765" i="56" s="1"/>
  <c r="AL463" i="56"/>
  <c r="AR1779" i="56"/>
  <c r="AU1779" i="56" s="1"/>
  <c r="AM1779" i="56"/>
  <c r="AO408" i="56"/>
  <c r="AP408" i="56"/>
  <c r="AN282" i="56"/>
  <c r="AL2871" i="56"/>
  <c r="AO646" i="56"/>
  <c r="AP646" i="56"/>
  <c r="AO727" i="56"/>
  <c r="AP727" i="56"/>
  <c r="AL1587" i="56"/>
  <c r="AN1615" i="56"/>
  <c r="AM2803" i="56"/>
  <c r="AR2803" i="56"/>
  <c r="AU2803" i="56" s="1"/>
  <c r="AR33" i="56"/>
  <c r="AU33" i="56" s="1"/>
  <c r="AM33" i="56"/>
  <c r="AN993" i="56"/>
  <c r="AN514" i="56"/>
  <c r="AM1479" i="56"/>
  <c r="AR1479" i="56"/>
  <c r="AU1479" i="56" s="1"/>
  <c r="AO756" i="56"/>
  <c r="AP756" i="56"/>
  <c r="AM1788" i="56"/>
  <c r="AR1788" i="56"/>
  <c r="AU1788" i="56" s="1"/>
  <c r="AN1806" i="56"/>
  <c r="AN1837" i="56"/>
  <c r="AN1544" i="56"/>
  <c r="AR1930" i="56"/>
  <c r="AU1930" i="56" s="1"/>
  <c r="AM1930" i="56"/>
  <c r="AO1972" i="56"/>
  <c r="AP1972" i="56"/>
  <c r="AN2037" i="56"/>
  <c r="AN1184" i="56"/>
  <c r="AO2112" i="56"/>
  <c r="AP2112" i="56"/>
  <c r="AO2135" i="56"/>
  <c r="AP2135" i="56"/>
  <c r="AL2163" i="56"/>
  <c r="AL1223" i="56"/>
  <c r="AN2231" i="56"/>
  <c r="AO2265" i="56"/>
  <c r="AQ2265" i="56" s="1"/>
  <c r="AP2265" i="56"/>
  <c r="AM2313" i="56"/>
  <c r="AR2313" i="56"/>
  <c r="AU2313" i="56" s="1"/>
  <c r="AN2330" i="56"/>
  <c r="AM2353" i="56"/>
  <c r="AR2353" i="56"/>
  <c r="AU2353" i="56" s="1"/>
  <c r="AO800" i="56"/>
  <c r="AP800" i="56"/>
  <c r="AL1559" i="56"/>
  <c r="AR173" i="56"/>
  <c r="AU173" i="56" s="1"/>
  <c r="AM173" i="56"/>
  <c r="AM2440" i="56"/>
  <c r="AR2440" i="56"/>
  <c r="AU2440" i="56" s="1"/>
  <c r="AM2468" i="56"/>
  <c r="AR2468" i="56"/>
  <c r="AU2468" i="56" s="1"/>
  <c r="AL807" i="56"/>
  <c r="AO470" i="56"/>
  <c r="AP470" i="56"/>
  <c r="AL565" i="56"/>
  <c r="AM436" i="56"/>
  <c r="AR436" i="56"/>
  <c r="AU436" i="56" s="1"/>
  <c r="AO2855" i="56"/>
  <c r="AP2855" i="56"/>
  <c r="AN124" i="56"/>
  <c r="AO875" i="56"/>
  <c r="AP875" i="56"/>
  <c r="AN2569" i="56"/>
  <c r="AO2583" i="56"/>
  <c r="AQ2583" i="56" s="1"/>
  <c r="AP2583" i="56"/>
  <c r="AL1316" i="56"/>
  <c r="AM2675" i="56"/>
  <c r="AR2675" i="56"/>
  <c r="AU2675" i="56" s="1"/>
  <c r="AR2689" i="56"/>
  <c r="AU2689" i="56" s="1"/>
  <c r="AM2689" i="56"/>
  <c r="AO2715" i="56"/>
  <c r="AP2715" i="56"/>
  <c r="AR2752" i="56"/>
  <c r="AU2752" i="56" s="1"/>
  <c r="AM2752" i="56"/>
  <c r="AL2766" i="56"/>
  <c r="AN2771" i="56"/>
  <c r="AO597" i="56"/>
  <c r="AP191" i="56"/>
  <c r="AQ191" i="56" s="1"/>
  <c r="AP506" i="56"/>
  <c r="AO506" i="56"/>
  <c r="AP640" i="56"/>
  <c r="AO640" i="56"/>
  <c r="AR1510" i="56"/>
  <c r="AU1510" i="56" s="1"/>
  <c r="AM1510" i="56"/>
  <c r="AM1517" i="56"/>
  <c r="AR1517" i="56"/>
  <c r="AU1517" i="56" s="1"/>
  <c r="AR1617" i="56"/>
  <c r="AU1617" i="56" s="1"/>
  <c r="AM1617" i="56"/>
  <c r="AP1353" i="56"/>
  <c r="AO1353" i="56"/>
  <c r="AR1726" i="56"/>
  <c r="AU1726" i="56" s="1"/>
  <c r="AM1726" i="56"/>
  <c r="AL1095" i="56"/>
  <c r="AM457" i="56"/>
  <c r="AR457" i="56"/>
  <c r="AU457" i="56" s="1"/>
  <c r="AO905" i="56"/>
  <c r="AP905" i="56"/>
  <c r="AP1808" i="56"/>
  <c r="AO1808" i="56"/>
  <c r="AL1889" i="56"/>
  <c r="AP1904" i="56"/>
  <c r="AO1904" i="56"/>
  <c r="AN1674" i="56"/>
  <c r="AM2245" i="56"/>
  <c r="AR2245" i="56"/>
  <c r="AU2245" i="56" s="1"/>
  <c r="AR2397" i="56"/>
  <c r="AU2397" i="56" s="1"/>
  <c r="AM2397" i="56"/>
  <c r="AO1025" i="56"/>
  <c r="AP1025" i="56"/>
  <c r="AO2703" i="56"/>
  <c r="AP2703" i="56"/>
  <c r="AO968" i="56"/>
  <c r="AP968" i="56"/>
  <c r="AP1338" i="56"/>
  <c r="AO1338" i="56"/>
  <c r="AO334" i="56"/>
  <c r="AP334" i="56"/>
  <c r="AP188" i="56"/>
  <c r="AO188" i="56"/>
  <c r="AL188" i="56"/>
  <c r="AO2348" i="56"/>
  <c r="AP2348" i="56"/>
  <c r="AO731" i="56"/>
  <c r="AP731" i="56"/>
  <c r="AO1097" i="56"/>
  <c r="AP1097" i="56"/>
  <c r="AM999" i="56"/>
  <c r="AR999" i="56"/>
  <c r="AU999" i="56" s="1"/>
  <c r="AO1142" i="56"/>
  <c r="AP1142" i="56"/>
  <c r="AO1906" i="56"/>
  <c r="AP1906" i="56"/>
  <c r="AM852" i="56"/>
  <c r="AR852" i="56"/>
  <c r="AU852" i="56" s="1"/>
  <c r="AM1022" i="56"/>
  <c r="AR1022" i="56"/>
  <c r="AU1022" i="56" s="1"/>
  <c r="AM2283" i="56"/>
  <c r="AR2283" i="56"/>
  <c r="AU2283" i="56" s="1"/>
  <c r="AR322" i="56"/>
  <c r="AU322" i="56" s="1"/>
  <c r="AM322" i="56"/>
  <c r="AP2679" i="56"/>
  <c r="AO2679" i="56"/>
  <c r="AQ2679" i="56" s="1"/>
  <c r="AP2756" i="56"/>
  <c r="AL2756" i="56"/>
  <c r="AO650" i="56"/>
  <c r="AP650" i="56"/>
  <c r="AO1583" i="56"/>
  <c r="AP1583" i="56"/>
  <c r="AM1377" i="56"/>
  <c r="AR1377" i="56"/>
  <c r="AU1377" i="56" s="1"/>
  <c r="AP958" i="56"/>
  <c r="AO958" i="56"/>
  <c r="AO2014" i="56"/>
  <c r="AP2014" i="56"/>
  <c r="AM1550" i="56"/>
  <c r="AR1550" i="56"/>
  <c r="AU1550" i="56" s="1"/>
  <c r="AM610" i="56"/>
  <c r="AR610" i="56"/>
  <c r="AU610" i="56" s="1"/>
  <c r="AO432" i="56"/>
  <c r="AP432" i="56"/>
  <c r="AO573" i="56"/>
  <c r="AP573" i="56"/>
  <c r="AM2730" i="56"/>
  <c r="AR2730" i="56"/>
  <c r="AU2730" i="56" s="1"/>
  <c r="AP1540" i="56"/>
  <c r="AO1540" i="56"/>
  <c r="AM2164" i="56"/>
  <c r="AR2164" i="56"/>
  <c r="AU2164" i="56" s="1"/>
  <c r="AR2252" i="56"/>
  <c r="AU2252" i="56" s="1"/>
  <c r="AM2252" i="56"/>
  <c r="AR553" i="56"/>
  <c r="AU553" i="56" s="1"/>
  <c r="AM553" i="56"/>
  <c r="AP1026" i="56"/>
  <c r="AO1026" i="56"/>
  <c r="AM556" i="56"/>
  <c r="AR556" i="56"/>
  <c r="AU556" i="56" s="1"/>
  <c r="AO1081" i="56"/>
  <c r="AP1081" i="56"/>
  <c r="AM1103" i="56"/>
  <c r="AR1103" i="56"/>
  <c r="AU1103" i="56" s="1"/>
  <c r="AP1008" i="56"/>
  <c r="AO1008" i="56"/>
  <c r="AP1430" i="56"/>
  <c r="AO1430" i="56"/>
  <c r="AQ1430" i="56" s="1"/>
  <c r="AP1758" i="56"/>
  <c r="AO1758" i="56"/>
  <c r="AM64" i="56"/>
  <c r="AR64" i="56"/>
  <c r="AU64" i="56" s="1"/>
  <c r="AM2072" i="56"/>
  <c r="AR2072" i="56"/>
  <c r="AU2072" i="56" s="1"/>
  <c r="AM1177" i="56"/>
  <c r="AR1177" i="56"/>
  <c r="AU1177" i="56" s="1"/>
  <c r="AO2236" i="56"/>
  <c r="AP2236" i="56"/>
  <c r="AM2300" i="56"/>
  <c r="AR2300" i="56"/>
  <c r="AU2300" i="56" s="1"/>
  <c r="AP467" i="56"/>
  <c r="AO467" i="56"/>
  <c r="AQ467" i="56" s="1"/>
  <c r="AM2374" i="56"/>
  <c r="AR2374" i="56"/>
  <c r="AU2374" i="56" s="1"/>
  <c r="AM2509" i="56"/>
  <c r="AR2509" i="56"/>
  <c r="AU2509" i="56" s="1"/>
  <c r="AM2604" i="56"/>
  <c r="AR2604" i="56"/>
  <c r="AU2604" i="56" s="1"/>
  <c r="AR279" i="56"/>
  <c r="AU279" i="56" s="1"/>
  <c r="AM279" i="56"/>
  <c r="AR2802" i="56"/>
  <c r="AU2802" i="56" s="1"/>
  <c r="AM2802" i="56"/>
  <c r="AP1109" i="56"/>
  <c r="AO1109" i="56"/>
  <c r="AR998" i="56"/>
  <c r="AU998" i="56" s="1"/>
  <c r="AM998" i="56"/>
  <c r="AP1890" i="56"/>
  <c r="AO1890" i="56"/>
  <c r="AP1943" i="56"/>
  <c r="AO1943" i="56"/>
  <c r="AM1998" i="56"/>
  <c r="AR1998" i="56"/>
  <c r="AU1998" i="56" s="1"/>
  <c r="AP2126" i="56"/>
  <c r="AO2126" i="56"/>
  <c r="AP2352" i="56"/>
  <c r="AO2352" i="56"/>
  <c r="AM806" i="56"/>
  <c r="AR806" i="56"/>
  <c r="AU806" i="56" s="1"/>
  <c r="AM564" i="56"/>
  <c r="AR564" i="56"/>
  <c r="AU564" i="56" s="1"/>
  <c r="AP2859" i="56"/>
  <c r="AO2859" i="56"/>
  <c r="AP2865" i="56"/>
  <c r="AO2865" i="56"/>
  <c r="AP1301" i="56"/>
  <c r="AO1301" i="56"/>
  <c r="AQ1301" i="56" s="1"/>
  <c r="AO993" i="56"/>
  <c r="AP993" i="56"/>
  <c r="AM1887" i="56"/>
  <c r="AR1887" i="56"/>
  <c r="AU1887" i="56" s="1"/>
  <c r="AR789" i="56"/>
  <c r="AU789" i="56" s="1"/>
  <c r="AM789" i="56"/>
  <c r="AM2149" i="56"/>
  <c r="AR2149" i="56"/>
  <c r="AU2149" i="56" s="1"/>
  <c r="AO2243" i="56"/>
  <c r="AP2243" i="56"/>
  <c r="AO1559" i="56"/>
  <c r="AP1559" i="56"/>
  <c r="AO565" i="56"/>
  <c r="AP565" i="56"/>
  <c r="AM2860" i="56"/>
  <c r="AR2860" i="56"/>
  <c r="AU2860" i="56" s="1"/>
  <c r="AO2689" i="56"/>
  <c r="AP2689" i="56"/>
  <c r="AM2771" i="56"/>
  <c r="AR2771" i="56"/>
  <c r="AU2771" i="56" s="1"/>
  <c r="AO1048" i="56"/>
  <c r="AP1048" i="56"/>
  <c r="AO1517" i="56"/>
  <c r="AP1517" i="56"/>
  <c r="AM984" i="56"/>
  <c r="AR984" i="56"/>
  <c r="AU984" i="56" s="1"/>
  <c r="AO1084" i="56"/>
  <c r="AP1084" i="56"/>
  <c r="AO1391" i="56"/>
  <c r="AP1391" i="56"/>
  <c r="AO2896" i="56"/>
  <c r="AP2896" i="56"/>
  <c r="AP48" i="56"/>
  <c r="AO48" i="56"/>
  <c r="AO1974" i="56"/>
  <c r="AP1974" i="56"/>
  <c r="AO1186" i="56"/>
  <c r="AP1186" i="56"/>
  <c r="AP2137" i="56"/>
  <c r="AO2137" i="56"/>
  <c r="AP2267" i="56"/>
  <c r="AO2267" i="56"/>
  <c r="AQ2267" i="56" s="1"/>
  <c r="AM493" i="56"/>
  <c r="AR493" i="56"/>
  <c r="AU493" i="56" s="1"/>
  <c r="AR1280" i="56"/>
  <c r="AU1280" i="56" s="1"/>
  <c r="AM1280" i="56"/>
  <c r="AM2857" i="56"/>
  <c r="AR2857" i="56"/>
  <c r="AU2857" i="56" s="1"/>
  <c r="AP827" i="56"/>
  <c r="AO827" i="56"/>
  <c r="AQ827" i="56" s="1"/>
  <c r="AR2585" i="56"/>
  <c r="AU2585" i="56" s="1"/>
  <c r="AM2585" i="56"/>
  <c r="AR1696" i="56"/>
  <c r="AU1696" i="56" s="1"/>
  <c r="AM1696" i="56"/>
  <c r="AP448" i="56"/>
  <c r="AO448" i="56"/>
  <c r="AO668" i="56"/>
  <c r="AP668" i="56"/>
  <c r="AO1060" i="56"/>
  <c r="AP1106" i="56"/>
  <c r="AO1106" i="56"/>
  <c r="AP1019" i="56"/>
  <c r="AO1019" i="56"/>
  <c r="AQ1019" i="56" s="1"/>
  <c r="AO1899" i="56"/>
  <c r="AP1899" i="56"/>
  <c r="AO537" i="56"/>
  <c r="AP537" i="56"/>
  <c r="AR426" i="56"/>
  <c r="AU426" i="56" s="1"/>
  <c r="AM426" i="56"/>
  <c r="AN1234" i="56"/>
  <c r="AM1234" i="56"/>
  <c r="AR1234" i="56"/>
  <c r="AU1234" i="56" s="1"/>
  <c r="AR2363" i="56"/>
  <c r="AU2363" i="56" s="1"/>
  <c r="AM2363" i="56"/>
  <c r="AN2363" i="56"/>
  <c r="AP558" i="56"/>
  <c r="AO558" i="56"/>
  <c r="AQ558" i="56" s="1"/>
  <c r="AM2565" i="56"/>
  <c r="AL197" i="56"/>
  <c r="AO1330" i="56"/>
  <c r="AP1330" i="56"/>
  <c r="AQ2296" i="56"/>
  <c r="AP653" i="56"/>
  <c r="AO653" i="56"/>
  <c r="AM679" i="56"/>
  <c r="AR679" i="56"/>
  <c r="AU679" i="56" s="1"/>
  <c r="AP2804" i="56"/>
  <c r="AO2804" i="56"/>
  <c r="AR2824" i="56"/>
  <c r="AU2824" i="56" s="1"/>
  <c r="AM2824" i="56"/>
  <c r="AO1379" i="56"/>
  <c r="AP1379" i="56"/>
  <c r="AO1529" i="56"/>
  <c r="AP1529" i="56"/>
  <c r="AN270" i="56"/>
  <c r="AP1852" i="56"/>
  <c r="AO1852" i="56"/>
  <c r="AM2066" i="56"/>
  <c r="AR2066" i="56"/>
  <c r="AU2066" i="56" s="1"/>
  <c r="AM2122" i="56"/>
  <c r="AR2122" i="56"/>
  <c r="AU2122" i="56" s="1"/>
  <c r="AO2244" i="56"/>
  <c r="AP2244" i="56"/>
  <c r="AO1558" i="56"/>
  <c r="AP1558" i="56"/>
  <c r="AM273" i="56"/>
  <c r="AR273" i="56"/>
  <c r="AU273" i="56" s="1"/>
  <c r="AN1307" i="56"/>
  <c r="AO2746" i="56"/>
  <c r="AP2746" i="56"/>
  <c r="AN644" i="56"/>
  <c r="AM1623" i="56"/>
  <c r="AR1623" i="56"/>
  <c r="AU1623" i="56" s="1"/>
  <c r="AM1081" i="56"/>
  <c r="AR1081" i="56"/>
  <c r="AU1081" i="56" s="1"/>
  <c r="AP223" i="56"/>
  <c r="AO223" i="56"/>
  <c r="AO1543" i="56"/>
  <c r="AP1543" i="56"/>
  <c r="AO1951" i="56"/>
  <c r="AP1951" i="56"/>
  <c r="AO2072" i="56"/>
  <c r="AP2072" i="56"/>
  <c r="AM2224" i="56"/>
  <c r="AR2224" i="56"/>
  <c r="AU2224" i="56" s="1"/>
  <c r="AP2525" i="56"/>
  <c r="AO2525" i="56"/>
  <c r="AM1566" i="56"/>
  <c r="AR1566" i="56"/>
  <c r="AU1566" i="56" s="1"/>
  <c r="AP502" i="56"/>
  <c r="AO502" i="56"/>
  <c r="AO2778" i="56"/>
  <c r="AP2778" i="56"/>
  <c r="AN1305" i="56"/>
  <c r="AR408" i="56"/>
  <c r="AU408" i="56" s="1"/>
  <c r="AM408" i="56"/>
  <c r="AN403" i="56"/>
  <c r="AP407" i="56"/>
  <c r="AO407" i="56"/>
  <c r="AP1514" i="56"/>
  <c r="AO1514" i="56"/>
  <c r="AN1516" i="56"/>
  <c r="AM687" i="56"/>
  <c r="AR687" i="56"/>
  <c r="AU687" i="56" s="1"/>
  <c r="AN884" i="56"/>
  <c r="AP1388" i="56"/>
  <c r="AO1388" i="56"/>
  <c r="AP1002" i="56"/>
  <c r="AO1002" i="56"/>
  <c r="AP1537" i="56"/>
  <c r="AO1537" i="56"/>
  <c r="AM890" i="56"/>
  <c r="AR890" i="56"/>
  <c r="AU890" i="56" s="1"/>
  <c r="AP1659" i="56"/>
  <c r="AO1659" i="56"/>
  <c r="AP1478" i="56"/>
  <c r="AO1478" i="56"/>
  <c r="AN1792" i="56"/>
  <c r="AM1816" i="56"/>
  <c r="AR1816" i="56"/>
  <c r="AU1816" i="56" s="1"/>
  <c r="AP1864" i="56"/>
  <c r="AO1864" i="56"/>
  <c r="AL1915" i="56"/>
  <c r="AP1957" i="56"/>
  <c r="AO1957" i="56"/>
  <c r="AN1983" i="56"/>
  <c r="AP1998" i="56"/>
  <c r="AO1998" i="56"/>
  <c r="AM2027" i="56"/>
  <c r="AR2027" i="56"/>
  <c r="AU2027" i="56" s="1"/>
  <c r="AR2064" i="56"/>
  <c r="AU2064" i="56" s="1"/>
  <c r="AM2064" i="56"/>
  <c r="AP2078" i="56"/>
  <c r="AO2078" i="56"/>
  <c r="AP2216" i="56"/>
  <c r="AO2216" i="56"/>
  <c r="AM2910" i="56"/>
  <c r="AR2910" i="56"/>
  <c r="AU2910" i="56" s="1"/>
  <c r="AP2380" i="56"/>
  <c r="AO2380" i="56"/>
  <c r="AN551" i="56"/>
  <c r="AP2467" i="56"/>
  <c r="AO2467" i="56"/>
  <c r="AP806" i="56"/>
  <c r="AO806" i="56"/>
  <c r="AM615" i="56"/>
  <c r="AR615" i="56"/>
  <c r="AU615" i="56" s="1"/>
  <c r="AR2516" i="56"/>
  <c r="AU2516" i="56" s="1"/>
  <c r="AM2516" i="56"/>
  <c r="AP315" i="56"/>
  <c r="AO315" i="56"/>
  <c r="AN318" i="56"/>
  <c r="AP576" i="56"/>
  <c r="AO576" i="56"/>
  <c r="AM1258" i="56"/>
  <c r="AR1258" i="56"/>
  <c r="AU1258" i="56" s="1"/>
  <c r="AM1699" i="56"/>
  <c r="AR1699" i="56"/>
  <c r="AU1699" i="56" s="1"/>
  <c r="AP594" i="56"/>
  <c r="AO594" i="56"/>
  <c r="AO1116" i="56"/>
  <c r="AP1116" i="56"/>
  <c r="AP1343" i="56"/>
  <c r="AO1343" i="56"/>
  <c r="AP2172" i="56"/>
  <c r="AO2172" i="56"/>
  <c r="AO2807" i="56"/>
  <c r="AL2807" i="56"/>
  <c r="AP2807" i="56"/>
  <c r="AM229" i="56"/>
  <c r="AR229" i="56"/>
  <c r="AU229" i="56" s="1"/>
  <c r="AO362" i="56"/>
  <c r="AP362" i="56"/>
  <c r="AP158" i="56"/>
  <c r="AO158" i="56"/>
  <c r="AO1869" i="56"/>
  <c r="AL1869" i="56"/>
  <c r="AP1869" i="56"/>
  <c r="AR1976" i="56"/>
  <c r="AU1976" i="56" s="1"/>
  <c r="AM1976" i="56"/>
  <c r="AM779" i="56"/>
  <c r="AR779" i="56"/>
  <c r="AU779" i="56" s="1"/>
  <c r="AR2083" i="56"/>
  <c r="AU2083" i="56" s="1"/>
  <c r="AM2083" i="56"/>
  <c r="AR1188" i="56"/>
  <c r="AU1188" i="56" s="1"/>
  <c r="AM1188" i="56"/>
  <c r="AM2181" i="56"/>
  <c r="AR2181" i="56"/>
  <c r="AU2181" i="56" s="1"/>
  <c r="AQ1296" i="56"/>
  <c r="AO1158" i="56"/>
  <c r="AP1093" i="56"/>
  <c r="AO1093" i="56"/>
  <c r="AR459" i="56"/>
  <c r="AU459" i="56" s="1"/>
  <c r="AM459" i="56"/>
  <c r="AO896" i="56"/>
  <c r="AP896" i="56"/>
  <c r="AM2035" i="56"/>
  <c r="AR2035" i="56"/>
  <c r="AU2035" i="56" s="1"/>
  <c r="AP492" i="56"/>
  <c r="AO492" i="56"/>
  <c r="AR1239" i="56"/>
  <c r="AU1239" i="56" s="1"/>
  <c r="AM1239" i="56"/>
  <c r="AO945" i="56"/>
  <c r="AQ945" i="56" s="1"/>
  <c r="AP945" i="56"/>
  <c r="AO1031" i="56"/>
  <c r="AP1031" i="56"/>
  <c r="AP873" i="56"/>
  <c r="AO873" i="56"/>
  <c r="AQ873" i="56" s="1"/>
  <c r="AM158" i="56"/>
  <c r="AQ1156" i="56"/>
  <c r="AP1284" i="56"/>
  <c r="AO1284" i="56"/>
  <c r="AQ1284" i="56" s="1"/>
  <c r="AM656" i="56"/>
  <c r="AR656" i="56"/>
  <c r="AU656" i="56" s="1"/>
  <c r="AM1592" i="56"/>
  <c r="AR1592" i="56"/>
  <c r="AU1592" i="56" s="1"/>
  <c r="AO1079" i="56"/>
  <c r="AP1079" i="56"/>
  <c r="AM2828" i="56"/>
  <c r="AR2828" i="56"/>
  <c r="AU2828" i="56" s="1"/>
  <c r="AR1647" i="56"/>
  <c r="AU1647" i="56" s="1"/>
  <c r="AM1647" i="56"/>
  <c r="AM2902" i="56"/>
  <c r="AR2902" i="56"/>
  <c r="AU2902" i="56" s="1"/>
  <c r="AR1797" i="56"/>
  <c r="AU1797" i="56" s="1"/>
  <c r="AM1797" i="56"/>
  <c r="AO1977" i="56"/>
  <c r="AP1977" i="56"/>
  <c r="AM697" i="56"/>
  <c r="AR697" i="56"/>
  <c r="AU697" i="56" s="1"/>
  <c r="AP2207" i="56"/>
  <c r="AO2207" i="56"/>
  <c r="AQ2207" i="56" s="1"/>
  <c r="AO2445" i="56"/>
  <c r="AP2445" i="56"/>
  <c r="AM2487" i="56"/>
  <c r="AR2487" i="56"/>
  <c r="AU2487" i="56" s="1"/>
  <c r="AM702" i="56"/>
  <c r="AR702" i="56"/>
  <c r="AU702" i="56" s="1"/>
  <c r="AO816" i="56"/>
  <c r="AP816" i="56"/>
  <c r="AM2616" i="56"/>
  <c r="AR2616" i="56"/>
  <c r="AU2616" i="56" s="1"/>
  <c r="AR2776" i="56"/>
  <c r="AU2776" i="56" s="1"/>
  <c r="AM2776" i="56"/>
  <c r="AO1045" i="56"/>
  <c r="AP1045" i="56"/>
  <c r="AR2878" i="56"/>
  <c r="AU2878" i="56" s="1"/>
  <c r="AM2878" i="56"/>
  <c r="AO2785" i="56"/>
  <c r="AQ2785" i="56" s="1"/>
  <c r="AP2785" i="56"/>
  <c r="AO1634" i="56"/>
  <c r="AP1634" i="56"/>
  <c r="AM1857" i="56"/>
  <c r="AR1857" i="56"/>
  <c r="AU1857" i="56" s="1"/>
  <c r="AP2908" i="56"/>
  <c r="AO2908" i="56"/>
  <c r="AQ2908" i="56" s="1"/>
  <c r="AM2257" i="56"/>
  <c r="AR2257" i="56"/>
  <c r="AU2257" i="56" s="1"/>
  <c r="AM1683" i="56"/>
  <c r="AR1683" i="56"/>
  <c r="AU1683" i="56" s="1"/>
  <c r="AM2538" i="56"/>
  <c r="AR2538" i="56"/>
  <c r="AU2538" i="56" s="1"/>
  <c r="AO245" i="56"/>
  <c r="AQ245" i="56" s="1"/>
  <c r="AP245" i="56"/>
  <c r="AO392" i="56"/>
  <c r="AP392" i="56"/>
  <c r="AP1248" i="56"/>
  <c r="AO1248" i="56"/>
  <c r="AQ1248" i="56" s="1"/>
  <c r="AO2702" i="56"/>
  <c r="AP2702" i="56"/>
  <c r="AP833" i="56"/>
  <c r="AO833" i="56"/>
  <c r="AM717" i="56"/>
  <c r="AR717" i="56"/>
  <c r="AU717" i="56" s="1"/>
  <c r="AN1616" i="56"/>
  <c r="AN1077" i="56"/>
  <c r="AO1130" i="56"/>
  <c r="AQ1130" i="56" s="1"/>
  <c r="AP1130" i="56"/>
  <c r="AM1730" i="56"/>
  <c r="AR1730" i="56"/>
  <c r="AU1730" i="56" s="1"/>
  <c r="AN1892" i="56"/>
  <c r="AN849" i="56"/>
  <c r="AP922" i="56"/>
  <c r="AO922" i="56"/>
  <c r="AQ922" i="56" s="1"/>
  <c r="AL301" i="56"/>
  <c r="AM2232" i="56"/>
  <c r="AR2232" i="56"/>
  <c r="AU2232" i="56" s="1"/>
  <c r="AM2294" i="56"/>
  <c r="AR2294" i="56"/>
  <c r="AU2294" i="56" s="1"/>
  <c r="AM2354" i="56"/>
  <c r="AR2354" i="56"/>
  <c r="AU2354" i="56" s="1"/>
  <c r="AN273" i="56"/>
  <c r="AO388" i="56"/>
  <c r="AP388" i="56"/>
  <c r="AL474" i="56"/>
  <c r="AN583" i="56"/>
  <c r="AM2598" i="56"/>
  <c r="AR2598" i="56"/>
  <c r="AU2598" i="56" s="1"/>
  <c r="AO2767" i="56"/>
  <c r="AQ2767" i="56" s="1"/>
  <c r="AP2767" i="56"/>
  <c r="AN1580" i="56"/>
  <c r="AP2881" i="56"/>
  <c r="AO2881" i="56"/>
  <c r="AN1358" i="56"/>
  <c r="AP1103" i="56"/>
  <c r="AO1103" i="56"/>
  <c r="AM1411" i="56"/>
  <c r="AR1411" i="56"/>
  <c r="AU1411" i="56" s="1"/>
  <c r="AL1882" i="56"/>
  <c r="AM782" i="56"/>
  <c r="AR782" i="56"/>
  <c r="AU782" i="56" s="1"/>
  <c r="AM1210" i="56"/>
  <c r="AR1210" i="56"/>
  <c r="AU1210" i="56" s="1"/>
  <c r="AR2446" i="56"/>
  <c r="AU2446" i="56" s="1"/>
  <c r="AP341" i="56"/>
  <c r="AO341" i="56"/>
  <c r="AQ341" i="56" s="1"/>
  <c r="AR726" i="56"/>
  <c r="AU726" i="56" s="1"/>
  <c r="AM726" i="56"/>
  <c r="AP1586" i="56"/>
  <c r="AO1586" i="56"/>
  <c r="AR685" i="56"/>
  <c r="AU685" i="56" s="1"/>
  <c r="AM685" i="56"/>
  <c r="AP2802" i="56"/>
  <c r="AO2802" i="56"/>
  <c r="AQ2802" i="56" s="1"/>
  <c r="AP2822" i="56"/>
  <c r="AO2822" i="56"/>
  <c r="AQ2822" i="56" s="1"/>
  <c r="AM2891" i="56"/>
  <c r="AR2891" i="56"/>
  <c r="AU2891" i="56" s="1"/>
  <c r="AM1537" i="56"/>
  <c r="AR1537" i="56"/>
  <c r="AU1537" i="56" s="1"/>
  <c r="AR1983" i="56"/>
  <c r="AU1983" i="56" s="1"/>
  <c r="AM1983" i="56"/>
  <c r="AP1183" i="56"/>
  <c r="AO1183" i="56"/>
  <c r="AP2176" i="56"/>
  <c r="AO2176" i="56"/>
  <c r="AQ2176" i="56" s="1"/>
  <c r="AP2320" i="56"/>
  <c r="AO2320" i="56"/>
  <c r="AQ2320" i="56" s="1"/>
  <c r="AM939" i="56"/>
  <c r="AR939" i="56"/>
  <c r="AU939" i="56" s="1"/>
  <c r="AM435" i="56"/>
  <c r="AR435" i="56"/>
  <c r="AU435" i="56" s="1"/>
  <c r="AP2646" i="56"/>
  <c r="AO2646" i="56"/>
  <c r="AQ2646" i="56" s="1"/>
  <c r="AR345" i="56"/>
  <c r="AU345" i="56" s="1"/>
  <c r="AM345" i="56"/>
  <c r="AO1603" i="56"/>
  <c r="AQ1603" i="56" s="1"/>
  <c r="AP1603" i="56"/>
  <c r="AP1074" i="56"/>
  <c r="AO1074" i="56"/>
  <c r="AQ1074" i="56" s="1"/>
  <c r="AM2805" i="56"/>
  <c r="AR2805" i="56"/>
  <c r="AU2805" i="56" s="1"/>
  <c r="AO1726" i="56"/>
  <c r="AP1726" i="56"/>
  <c r="AO1360" i="56"/>
  <c r="AQ1360" i="56" s="1"/>
  <c r="AP1360" i="56"/>
  <c r="AL357" i="56"/>
  <c r="AP1658" i="56"/>
  <c r="AO1658" i="56"/>
  <c r="AP2905" i="56"/>
  <c r="AO2905" i="56"/>
  <c r="AQ2905" i="56" s="1"/>
  <c r="AN1825" i="56"/>
  <c r="AM1867" i="56"/>
  <c r="AR1867" i="56"/>
  <c r="AU1867" i="56" s="1"/>
  <c r="AR1932" i="56"/>
  <c r="AU1932" i="56" s="1"/>
  <c r="AM1932" i="56"/>
  <c r="AP372" i="56"/>
  <c r="AO372" i="56"/>
  <c r="AQ372" i="56" s="1"/>
  <c r="AP2114" i="56"/>
  <c r="AO2114" i="56"/>
  <c r="AO165" i="56"/>
  <c r="AP165" i="56"/>
  <c r="AR2233" i="56"/>
  <c r="AU2233" i="56" s="1"/>
  <c r="AM2233" i="56"/>
  <c r="AM938" i="56"/>
  <c r="AR938" i="56"/>
  <c r="AU938" i="56" s="1"/>
  <c r="AM798" i="56"/>
  <c r="AR798" i="56"/>
  <c r="AU798" i="56" s="1"/>
  <c r="AO2355" i="56"/>
  <c r="AP2355" i="56"/>
  <c r="AM2470" i="56"/>
  <c r="AR2470" i="56"/>
  <c r="AU2470" i="56" s="1"/>
  <c r="AP1280" i="56"/>
  <c r="AO1280" i="56"/>
  <c r="AM250" i="56"/>
  <c r="AR250" i="56"/>
  <c r="AU250" i="56" s="1"/>
  <c r="AL1294" i="56"/>
  <c r="AO2585" i="56"/>
  <c r="AP2585" i="56"/>
  <c r="AM1308" i="56"/>
  <c r="AR1308" i="56"/>
  <c r="AU1308" i="56" s="1"/>
  <c r="AO475" i="56"/>
  <c r="AQ475" i="56" s="1"/>
  <c r="AP475" i="56"/>
  <c r="AM968" i="56"/>
  <c r="AR968" i="56"/>
  <c r="AU968" i="56" s="1"/>
  <c r="AM147" i="56"/>
  <c r="AR147" i="56"/>
  <c r="AU147" i="56" s="1"/>
  <c r="AO1432" i="56"/>
  <c r="AQ1432" i="56" s="1"/>
  <c r="AP1432" i="56"/>
  <c r="AR1226" i="56"/>
  <c r="AU1226" i="56" s="1"/>
  <c r="AM1226" i="56"/>
  <c r="AO1226" i="56"/>
  <c r="AP1226" i="56"/>
  <c r="AP1147" i="56"/>
  <c r="AO1147" i="56"/>
  <c r="AP545" i="56"/>
  <c r="AO545" i="56"/>
  <c r="AP1273" i="56"/>
  <c r="AO1273" i="56"/>
  <c r="AP801" i="56"/>
  <c r="AO801" i="56"/>
  <c r="AO641" i="56"/>
  <c r="AQ641" i="56" s="1"/>
  <c r="AP641" i="56"/>
  <c r="AP1086" i="56"/>
  <c r="AO1086" i="56"/>
  <c r="AO1371" i="56"/>
  <c r="AP1371" i="56"/>
  <c r="AM227" i="56"/>
  <c r="AR227" i="56"/>
  <c r="AU227" i="56" s="1"/>
  <c r="AR1920" i="56"/>
  <c r="AU1920" i="56" s="1"/>
  <c r="AM1920" i="56"/>
  <c r="AL2083" i="56"/>
  <c r="AO2083" i="56"/>
  <c r="AP2371" i="56"/>
  <c r="AO2371" i="56"/>
  <c r="AL2458" i="56"/>
  <c r="AP2458" i="56"/>
  <c r="AO2458" i="56"/>
  <c r="AQ2458" i="56" s="1"/>
  <c r="AL2506" i="56"/>
  <c r="AP2506" i="56"/>
  <c r="AO2506" i="56"/>
  <c r="AQ2506" i="56" s="1"/>
  <c r="AO113" i="56"/>
  <c r="AP113" i="56"/>
  <c r="AM2559" i="56"/>
  <c r="AR2559" i="56"/>
  <c r="AU2559" i="56" s="1"/>
  <c r="AP2559" i="56"/>
  <c r="AM1487" i="56"/>
  <c r="AR1487" i="56"/>
  <c r="AU1487" i="56" s="1"/>
  <c r="AP342" i="56"/>
  <c r="AO342" i="56"/>
  <c r="AP1570" i="56"/>
  <c r="AO1570" i="56"/>
  <c r="AQ1570" i="56" s="1"/>
  <c r="AR36" i="56"/>
  <c r="AU36" i="56" s="1"/>
  <c r="AM36" i="56"/>
  <c r="AO1128" i="56"/>
  <c r="AQ1128" i="56" s="1"/>
  <c r="AP1128" i="56"/>
  <c r="AR1452" i="56"/>
  <c r="AU1452" i="56" s="1"/>
  <c r="AM1452" i="56"/>
  <c r="AM1768" i="56"/>
  <c r="AR1768" i="56"/>
  <c r="AU1768" i="56" s="1"/>
  <c r="AO2076" i="56"/>
  <c r="AP2076" i="56"/>
  <c r="AR2392" i="56"/>
  <c r="AU2392" i="56" s="1"/>
  <c r="AM2392" i="56"/>
  <c r="AP2492" i="56"/>
  <c r="AO2492" i="56"/>
  <c r="AQ2492" i="56" s="1"/>
  <c r="AO494" i="56"/>
  <c r="AP494" i="56"/>
  <c r="AP138" i="56"/>
  <c r="AO138" i="56"/>
  <c r="AP1777" i="56"/>
  <c r="AO1777" i="56"/>
  <c r="AQ1777" i="56" s="1"/>
  <c r="AR1804" i="56"/>
  <c r="AU1804" i="56" s="1"/>
  <c r="AM1804" i="56"/>
  <c r="AO1942" i="56"/>
  <c r="AP1942" i="56"/>
  <c r="AM787" i="56"/>
  <c r="AR787" i="56"/>
  <c r="AU787" i="56" s="1"/>
  <c r="AO1170" i="56"/>
  <c r="AP1170" i="56"/>
  <c r="AR2063" i="56"/>
  <c r="AU2063" i="56" s="1"/>
  <c r="AM2063" i="56"/>
  <c r="AP1216" i="56"/>
  <c r="AO1216" i="56"/>
  <c r="AM2175" i="56"/>
  <c r="AR2175" i="56"/>
  <c r="AU2175" i="56" s="1"/>
  <c r="AP2379" i="56"/>
  <c r="AL2853" i="56"/>
  <c r="AN1332" i="56"/>
  <c r="AM1332" i="56"/>
  <c r="AO2559" i="56"/>
  <c r="AO1612" i="56"/>
  <c r="AO955" i="56"/>
  <c r="AQ955" i="56" s="1"/>
  <c r="AM1506" i="56"/>
  <c r="AR1506" i="56"/>
  <c r="AU1506" i="56" s="1"/>
  <c r="AO1578" i="56"/>
  <c r="AP1578" i="56"/>
  <c r="AO1528" i="56"/>
  <c r="AP1528" i="56"/>
  <c r="AM488" i="56"/>
  <c r="AR488" i="56"/>
  <c r="AU488" i="56" s="1"/>
  <c r="AO914" i="56"/>
  <c r="AP914" i="56"/>
  <c r="AO2117" i="56"/>
  <c r="AP2117" i="56"/>
  <c r="AR2132" i="56"/>
  <c r="AU2132" i="56" s="1"/>
  <c r="AM2132" i="56"/>
  <c r="AR2154" i="56"/>
  <c r="AU2154" i="56" s="1"/>
  <c r="AM2154" i="56"/>
  <c r="AP2222" i="56"/>
  <c r="AO2222" i="56"/>
  <c r="AQ2222" i="56" s="1"/>
  <c r="AP175" i="56"/>
  <c r="AO175" i="56"/>
  <c r="AM110" i="56"/>
  <c r="AR110" i="56"/>
  <c r="AU110" i="56" s="1"/>
  <c r="AP472" i="56"/>
  <c r="AO472" i="56"/>
  <c r="AO1289" i="56"/>
  <c r="AP1289" i="56"/>
  <c r="AO863" i="56"/>
  <c r="AQ863" i="56" s="1"/>
  <c r="AP863" i="56"/>
  <c r="AM1564" i="56"/>
  <c r="AR1564" i="56"/>
  <c r="AU1564" i="56" s="1"/>
  <c r="AM2720" i="56"/>
  <c r="AR2720" i="56"/>
  <c r="AU2720" i="56" s="1"/>
  <c r="AP2750" i="56"/>
  <c r="AO2750" i="56"/>
  <c r="AM2880" i="56"/>
  <c r="AR2880" i="56"/>
  <c r="AU2880" i="56" s="1"/>
  <c r="AM1523" i="56"/>
  <c r="AR1523" i="56"/>
  <c r="AU1523" i="56" s="1"/>
  <c r="AL2815" i="56"/>
  <c r="AO1410" i="56"/>
  <c r="AQ1410" i="56" s="1"/>
  <c r="AP1410" i="56"/>
  <c r="AO1007" i="56"/>
  <c r="AP1007" i="56"/>
  <c r="AM1766" i="56"/>
  <c r="AR1766" i="56"/>
  <c r="AU1766" i="56" s="1"/>
  <c r="AO366" i="56"/>
  <c r="AQ366" i="56" s="1"/>
  <c r="AP366" i="56"/>
  <c r="AM1908" i="56"/>
  <c r="AR1908" i="56"/>
  <c r="AU1908" i="56" s="1"/>
  <c r="AM847" i="56"/>
  <c r="AR847" i="56"/>
  <c r="AU847" i="56" s="1"/>
  <c r="AM854" i="56"/>
  <c r="AR854" i="56"/>
  <c r="AU854" i="56" s="1"/>
  <c r="AR2908" i="56"/>
  <c r="AU2908" i="56" s="1"/>
  <c r="AM2908" i="56"/>
  <c r="AM90" i="56"/>
  <c r="AR90" i="56"/>
  <c r="AU90" i="56" s="1"/>
  <c r="AO2538" i="56"/>
  <c r="AP2538" i="56"/>
  <c r="AR2667" i="56"/>
  <c r="AU2667" i="56" s="1"/>
  <c r="AM2667" i="56"/>
  <c r="AM833" i="56"/>
  <c r="AR833" i="56"/>
  <c r="AU833" i="56" s="1"/>
  <c r="AR482" i="56"/>
  <c r="AU482" i="56" s="1"/>
  <c r="AP404" i="56"/>
  <c r="AO404" i="56"/>
  <c r="AM2872" i="56"/>
  <c r="AR2872" i="56"/>
  <c r="AU2872" i="56" s="1"/>
  <c r="AN679" i="56"/>
  <c r="AM456" i="56"/>
  <c r="AR456" i="56"/>
  <c r="AU456" i="56" s="1"/>
  <c r="AR1369" i="56"/>
  <c r="AU1369" i="56" s="1"/>
  <c r="AM1369" i="56"/>
  <c r="AP1005" i="56"/>
  <c r="AO1005" i="56"/>
  <c r="AO904" i="56"/>
  <c r="AP904" i="56"/>
  <c r="AR270" i="56"/>
  <c r="AU270" i="56" s="1"/>
  <c r="AM270" i="56"/>
  <c r="AM1985" i="56"/>
  <c r="AR1985" i="56"/>
  <c r="AU1985" i="56" s="1"/>
  <c r="AM790" i="56"/>
  <c r="AR790" i="56"/>
  <c r="AU790" i="56" s="1"/>
  <c r="AP2038" i="56"/>
  <c r="AO2038" i="56"/>
  <c r="AQ2038" i="56" s="1"/>
  <c r="AR2094" i="56"/>
  <c r="AU2094" i="56" s="1"/>
  <c r="AM2094" i="56"/>
  <c r="AL1673" i="56"/>
  <c r="AM2422" i="56"/>
  <c r="AR2422" i="56"/>
  <c r="AU2422" i="56" s="1"/>
  <c r="AR2455" i="56"/>
  <c r="AU2455" i="56" s="1"/>
  <c r="AP556" i="56"/>
  <c r="AO556" i="56"/>
  <c r="AQ556" i="56" s="1"/>
  <c r="AO2518" i="56"/>
  <c r="AP2518" i="56"/>
  <c r="AO1563" i="56"/>
  <c r="AQ1563" i="56" s="1"/>
  <c r="AP1563" i="56"/>
  <c r="AN826" i="56"/>
  <c r="AO630" i="56"/>
  <c r="AP630" i="56"/>
  <c r="AM2772" i="56"/>
  <c r="AR2772" i="56"/>
  <c r="AU2772" i="56" s="1"/>
  <c r="AN154" i="56"/>
  <c r="AM986" i="56"/>
  <c r="AR986" i="56"/>
  <c r="AU986" i="56" s="1"/>
  <c r="AP1374" i="56"/>
  <c r="AO1374" i="56"/>
  <c r="AQ1374" i="56" s="1"/>
  <c r="AL291" i="56"/>
  <c r="AO1411" i="56"/>
  <c r="AP1411" i="56"/>
  <c r="AM156" i="56"/>
  <c r="AR156" i="56"/>
  <c r="AU156" i="56" s="1"/>
  <c r="AN1872" i="56"/>
  <c r="AM2142" i="56"/>
  <c r="AR2142" i="56"/>
  <c r="AU2142" i="56" s="1"/>
  <c r="AP2184" i="56"/>
  <c r="AO2184" i="56"/>
  <c r="AO2210" i="56"/>
  <c r="AP2210" i="56"/>
  <c r="AP858" i="56"/>
  <c r="AO858" i="56"/>
  <c r="AQ858" i="56" s="1"/>
  <c r="AM112" i="56"/>
  <c r="AR112" i="56"/>
  <c r="AU112" i="56" s="1"/>
  <c r="AN274" i="56"/>
  <c r="AP393" i="56"/>
  <c r="AO393" i="56"/>
  <c r="AO2640" i="56"/>
  <c r="AP2640" i="56"/>
  <c r="AM2682" i="56"/>
  <c r="AR2682" i="56"/>
  <c r="AU2682" i="56" s="1"/>
  <c r="AM2741" i="56"/>
  <c r="AR2741" i="56"/>
  <c r="AU2741" i="56" s="1"/>
  <c r="AO333" i="56"/>
  <c r="AQ333" i="56" s="1"/>
  <c r="AP333" i="56"/>
  <c r="AP419" i="56"/>
  <c r="AO419" i="56"/>
  <c r="AO51" i="56"/>
  <c r="AP51" i="56"/>
  <c r="AM2446" i="56"/>
  <c r="AP1510" i="56"/>
  <c r="AO1510" i="56"/>
  <c r="AQ1510" i="56" s="1"/>
  <c r="AP648" i="56"/>
  <c r="AO648" i="56"/>
  <c r="AL1617" i="56"/>
  <c r="AP984" i="56"/>
  <c r="AO984" i="56"/>
  <c r="AM2905" i="56"/>
  <c r="AR2905" i="56"/>
  <c r="AU2905" i="56" s="1"/>
  <c r="AM2067" i="56"/>
  <c r="AR2067" i="56"/>
  <c r="AU2067" i="56" s="1"/>
  <c r="AM2369" i="56"/>
  <c r="AR2369" i="56"/>
  <c r="AU2369" i="56" s="1"/>
  <c r="AM567" i="56"/>
  <c r="AR567" i="56"/>
  <c r="AU567" i="56" s="1"/>
  <c r="AP2634" i="56"/>
  <c r="AO2634" i="56"/>
  <c r="AR390" i="56"/>
  <c r="AU390" i="56" s="1"/>
  <c r="AR296" i="56"/>
  <c r="AU296" i="56" s="1"/>
  <c r="AL2449" i="56"/>
  <c r="AP2449" i="56"/>
  <c r="AO649" i="56"/>
  <c r="AQ649" i="56" s="1"/>
  <c r="AP649" i="56"/>
  <c r="AP2060" i="56"/>
  <c r="AO2060" i="56"/>
  <c r="AM976" i="56"/>
  <c r="AR976" i="56"/>
  <c r="AU976" i="56" s="1"/>
  <c r="AM1086" i="56"/>
  <c r="AR1086" i="56"/>
  <c r="AU1086" i="56" s="1"/>
  <c r="AO1448" i="56"/>
  <c r="AP1448" i="56"/>
  <c r="AL1821" i="56"/>
  <c r="AP1821" i="56"/>
  <c r="AO1821" i="56"/>
  <c r="AO1217" i="56"/>
  <c r="AP1217" i="56"/>
  <c r="AO2221" i="56"/>
  <c r="AP2221" i="56"/>
  <c r="AR2334" i="56"/>
  <c r="AU2334" i="56" s="1"/>
  <c r="AM2334" i="56"/>
  <c r="AR1028" i="56"/>
  <c r="AU1028" i="56" s="1"/>
  <c r="AM1028" i="56"/>
  <c r="AP2587" i="56"/>
  <c r="AO2587" i="56"/>
  <c r="AQ2587" i="56" s="1"/>
  <c r="AL1282" i="56"/>
  <c r="AP1282" i="56"/>
  <c r="AP133" i="56"/>
  <c r="AO133" i="56"/>
  <c r="AR201" i="56"/>
  <c r="AU201" i="56" s="1"/>
  <c r="AM201" i="56"/>
  <c r="AN1739" i="56"/>
  <c r="AR2790" i="56"/>
  <c r="AU2790" i="56" s="1"/>
  <c r="AM2790" i="56"/>
  <c r="AP1378" i="56"/>
  <c r="AO1378" i="56"/>
  <c r="AO1441" i="56"/>
  <c r="AQ1441" i="56" s="1"/>
  <c r="AP1441" i="56"/>
  <c r="AP1776" i="56"/>
  <c r="AO1776" i="56"/>
  <c r="AL1803" i="56"/>
  <c r="AP913" i="56"/>
  <c r="AO913" i="56"/>
  <c r="AR70" i="56"/>
  <c r="AU70" i="56" s="1"/>
  <c r="AM70" i="56"/>
  <c r="AR2062" i="56"/>
  <c r="AU2062" i="56" s="1"/>
  <c r="AM2062" i="56"/>
  <c r="AP1480" i="56"/>
  <c r="AO1480" i="56"/>
  <c r="AQ1480" i="56" s="1"/>
  <c r="AO2228" i="56"/>
  <c r="AQ2228" i="56" s="1"/>
  <c r="AP2228" i="56"/>
  <c r="AM2364" i="56"/>
  <c r="AR2364" i="56"/>
  <c r="AU2364" i="56" s="1"/>
  <c r="AR2410" i="56"/>
  <c r="AU2410" i="56" s="1"/>
  <c r="AM2410" i="56"/>
  <c r="AO2541" i="56"/>
  <c r="AQ2541" i="56" s="1"/>
  <c r="AP2541" i="56"/>
  <c r="AO872" i="56"/>
  <c r="AP872" i="56"/>
  <c r="AN1640" i="56"/>
  <c r="AL300" i="56"/>
  <c r="AM2091" i="56"/>
  <c r="AR2091" i="56"/>
  <c r="AU2091" i="56" s="1"/>
  <c r="AP1481" i="56"/>
  <c r="AO1481" i="56"/>
  <c r="AM2850" i="56"/>
  <c r="AR2850" i="56"/>
  <c r="AU2850" i="56" s="1"/>
  <c r="AO2595" i="56"/>
  <c r="AP2595" i="56"/>
  <c r="AM139" i="56"/>
  <c r="AR139" i="56"/>
  <c r="AU139" i="56" s="1"/>
  <c r="AO2645" i="56"/>
  <c r="AP2645" i="56"/>
  <c r="AP2870" i="56"/>
  <c r="AO2870" i="56"/>
  <c r="AQ2870" i="56" s="1"/>
  <c r="AQ356" i="56"/>
  <c r="AR2478" i="56"/>
  <c r="AU2478" i="56" s="1"/>
  <c r="AN681" i="56"/>
  <c r="AN45" i="56"/>
  <c r="AM1014" i="56"/>
  <c r="AR1014" i="56"/>
  <c r="AU1014" i="56" s="1"/>
  <c r="AN1789" i="56"/>
  <c r="AL488" i="56"/>
  <c r="AM780" i="56"/>
  <c r="AR780" i="56"/>
  <c r="AU780" i="56" s="1"/>
  <c r="AR2084" i="56"/>
  <c r="AU2084" i="56" s="1"/>
  <c r="AM2084" i="56"/>
  <c r="AO1676" i="56"/>
  <c r="AP1676" i="56"/>
  <c r="AM2839" i="56"/>
  <c r="AR2839" i="56"/>
  <c r="AU2839" i="56" s="1"/>
  <c r="AO2412" i="56"/>
  <c r="AQ2412" i="56" s="1"/>
  <c r="AP2412" i="56"/>
  <c r="AN177" i="56"/>
  <c r="AP617" i="56"/>
  <c r="AO617" i="56"/>
  <c r="AN869" i="56"/>
  <c r="AN1247" i="56"/>
  <c r="AM639" i="56"/>
  <c r="AR639" i="56"/>
  <c r="AU639" i="56" s="1"/>
  <c r="AP7" i="56"/>
  <c r="AO7" i="56"/>
  <c r="AM1340" i="56"/>
  <c r="AR1340" i="56"/>
  <c r="AU1340" i="56" s="1"/>
  <c r="AO153" i="56"/>
  <c r="AP153" i="56"/>
  <c r="AM1364" i="56"/>
  <c r="AR1364" i="56"/>
  <c r="AU1364" i="56" s="1"/>
  <c r="AR221" i="56"/>
  <c r="AU221" i="56" s="1"/>
  <c r="AM221" i="56"/>
  <c r="AR1131" i="56"/>
  <c r="AU1131" i="56" s="1"/>
  <c r="AM1131" i="56"/>
  <c r="AL839" i="56"/>
  <c r="AP1766" i="56"/>
  <c r="AO1766" i="56"/>
  <c r="AQ1766" i="56" s="1"/>
  <c r="AM530" i="56"/>
  <c r="AR530" i="56"/>
  <c r="AU530" i="56" s="1"/>
  <c r="AO2005" i="56"/>
  <c r="AP2005" i="56"/>
  <c r="AN1669" i="56"/>
  <c r="AL2071" i="56"/>
  <c r="AP2104" i="56"/>
  <c r="AO2104" i="56"/>
  <c r="AQ2104" i="56" s="1"/>
  <c r="AP857" i="56"/>
  <c r="AO857" i="56"/>
  <c r="AO178" i="56"/>
  <c r="AP178" i="56"/>
  <c r="AN1270" i="56"/>
  <c r="AP1565" i="56"/>
  <c r="AO1565" i="56"/>
  <c r="AO2629" i="56"/>
  <c r="AP2629" i="56"/>
  <c r="AO2667" i="56"/>
  <c r="AP2667" i="56"/>
  <c r="AR146" i="56"/>
  <c r="AU146" i="56" s="1"/>
  <c r="AM146" i="56"/>
  <c r="AM1046" i="56"/>
  <c r="AR1046" i="56"/>
  <c r="AU1046" i="56" s="1"/>
  <c r="AM2797" i="56"/>
  <c r="AR2797" i="56"/>
  <c r="AU2797" i="56" s="1"/>
  <c r="AM1374" i="56"/>
  <c r="AR1374" i="56"/>
  <c r="AU1374" i="56" s="1"/>
  <c r="AN753" i="56"/>
  <c r="AM1543" i="56"/>
  <c r="AR1543" i="56"/>
  <c r="AU1543" i="56" s="1"/>
  <c r="AL1758" i="56"/>
  <c r="AM1781" i="56"/>
  <c r="AR1781" i="56"/>
  <c r="AU1781" i="56" s="1"/>
  <c r="AN1811" i="56"/>
  <c r="AO1882" i="56"/>
  <c r="AP1882" i="56"/>
  <c r="AO299" i="56"/>
  <c r="AP299" i="56"/>
  <c r="AN2044" i="56"/>
  <c r="AP2100" i="56"/>
  <c r="AO2100" i="56"/>
  <c r="AM2119" i="56"/>
  <c r="AR2119" i="56"/>
  <c r="AU2119" i="56" s="1"/>
  <c r="AM2272" i="56"/>
  <c r="AR2272" i="56"/>
  <c r="AU2272" i="56" s="1"/>
  <c r="AP555" i="56"/>
  <c r="AO555" i="56"/>
  <c r="AM2461" i="56"/>
  <c r="AR2461" i="56"/>
  <c r="AU2461" i="56" s="1"/>
  <c r="AM310" i="56"/>
  <c r="AO2509" i="56"/>
  <c r="AP2509" i="56"/>
  <c r="AM274" i="56"/>
  <c r="AR274" i="56"/>
  <c r="AU274" i="56" s="1"/>
  <c r="AP123" i="56"/>
  <c r="AO123" i="56"/>
  <c r="AN254" i="56"/>
  <c r="AN2590" i="56"/>
  <c r="AN2668" i="56"/>
  <c r="AM876" i="56"/>
  <c r="AR876" i="56"/>
  <c r="AU876" i="56" s="1"/>
  <c r="AO2741" i="56"/>
  <c r="AP2741" i="56"/>
  <c r="AM1268" i="56"/>
  <c r="AR1268" i="56"/>
  <c r="AU1268" i="56" s="1"/>
  <c r="AQ527" i="56"/>
  <c r="AO846" i="56"/>
  <c r="AP846" i="56"/>
  <c r="AR1946" i="56"/>
  <c r="AU1946" i="56" s="1"/>
  <c r="AM1946" i="56"/>
  <c r="AM1549" i="56"/>
  <c r="AR1549" i="56"/>
  <c r="AU1549" i="56" s="1"/>
  <c r="AP2193" i="56"/>
  <c r="AO2193" i="56"/>
  <c r="AO2512" i="56"/>
  <c r="AQ2512" i="56" s="1"/>
  <c r="AP2512" i="56"/>
  <c r="AP860" i="56"/>
  <c r="AM860" i="56"/>
  <c r="AO860" i="56"/>
  <c r="AR860" i="56"/>
  <c r="AU860" i="56" s="1"/>
  <c r="AP2831" i="56"/>
  <c r="AO2831" i="56"/>
  <c r="AM1050" i="56"/>
  <c r="AR1050" i="56"/>
  <c r="AU1050" i="56" s="1"/>
  <c r="AO1382" i="56"/>
  <c r="AP1382" i="56"/>
  <c r="AP157" i="56"/>
  <c r="AO157" i="56"/>
  <c r="AO1879" i="56"/>
  <c r="AQ1879" i="56" s="1"/>
  <c r="AP1879" i="56"/>
  <c r="AM2221" i="56"/>
  <c r="AR2221" i="56"/>
  <c r="AU2221" i="56" s="1"/>
  <c r="AO2311" i="56"/>
  <c r="AP2311" i="56"/>
  <c r="AR1282" i="56"/>
  <c r="AU1282" i="56" s="1"/>
  <c r="AM1282" i="56"/>
  <c r="AO1265" i="56"/>
  <c r="AP1265" i="56"/>
  <c r="AQ2742" i="56"/>
  <c r="AP2554" i="56"/>
  <c r="AO2554" i="56"/>
  <c r="AP2567" i="56"/>
  <c r="AO2567" i="56"/>
  <c r="AO1091" i="56"/>
  <c r="AP1091" i="56"/>
  <c r="AR513" i="56"/>
  <c r="AU513" i="56" s="1"/>
  <c r="AP1451" i="56"/>
  <c r="AO1451" i="56"/>
  <c r="AM1775" i="56"/>
  <c r="AR1775" i="56"/>
  <c r="AU1775" i="56" s="1"/>
  <c r="AO1940" i="56"/>
  <c r="AP1940" i="56"/>
  <c r="AM78" i="56"/>
  <c r="AR78" i="56"/>
  <c r="AU78" i="56" s="1"/>
  <c r="AR543" i="56"/>
  <c r="AU543" i="56" s="1"/>
  <c r="AM543" i="56"/>
  <c r="AP2239" i="56"/>
  <c r="AO2239" i="56"/>
  <c r="AO2275" i="56"/>
  <c r="AP2275" i="56"/>
  <c r="AR2317" i="56"/>
  <c r="AU2317" i="56" s="1"/>
  <c r="AM2317" i="56"/>
  <c r="AM172" i="56"/>
  <c r="AR172" i="56"/>
  <c r="AU172" i="56" s="1"/>
  <c r="AR2409" i="56"/>
  <c r="AU2409" i="56" s="1"/>
  <c r="AM2409" i="56"/>
  <c r="AO2844" i="56"/>
  <c r="AP2844" i="56"/>
  <c r="AP2513" i="56"/>
  <c r="AO2513" i="56"/>
  <c r="AP119" i="56"/>
  <c r="AO119" i="56"/>
  <c r="AM128" i="56"/>
  <c r="AR128" i="56"/>
  <c r="AU128" i="56" s="1"/>
  <c r="AR1298" i="56"/>
  <c r="AU1298" i="56" s="1"/>
  <c r="AM1298" i="56"/>
  <c r="AO200" i="56"/>
  <c r="AP200" i="56"/>
  <c r="AM1382" i="56"/>
  <c r="AR1345" i="56"/>
  <c r="AU1345" i="56" s="1"/>
  <c r="AM1345" i="56"/>
  <c r="AM689" i="56"/>
  <c r="AR689" i="56"/>
  <c r="AU689" i="56" s="1"/>
  <c r="AP36" i="56"/>
  <c r="AO36" i="56"/>
  <c r="AO1663" i="56"/>
  <c r="AP1663" i="56"/>
  <c r="AO1941" i="56"/>
  <c r="AP1941" i="56"/>
  <c r="AN2109" i="56"/>
  <c r="AN1200" i="56"/>
  <c r="AP2146" i="56"/>
  <c r="AO2146" i="56"/>
  <c r="AO636" i="56"/>
  <c r="AP636" i="56"/>
  <c r="AN1299" i="56"/>
  <c r="AO2620" i="56"/>
  <c r="AQ2620" i="56" s="1"/>
  <c r="AP2620" i="56"/>
  <c r="AN1500" i="56"/>
  <c r="AR2782" i="56"/>
  <c r="AU2782" i="56" s="1"/>
  <c r="AM2782" i="56"/>
  <c r="AL2818" i="56"/>
  <c r="AR997" i="56"/>
  <c r="AU997" i="56" s="1"/>
  <c r="AM997" i="56"/>
  <c r="AP44" i="56"/>
  <c r="AO44" i="56"/>
  <c r="AP1017" i="56"/>
  <c r="AO1017" i="56"/>
  <c r="AQ1017" i="56" s="1"/>
  <c r="AN1786" i="56"/>
  <c r="AR1164" i="56"/>
  <c r="AU1164" i="56" s="1"/>
  <c r="AM1164" i="56"/>
  <c r="AP2016" i="56"/>
  <c r="AO2016" i="56"/>
  <c r="AP2035" i="56"/>
  <c r="AO2035" i="56"/>
  <c r="AM2110" i="56"/>
  <c r="AR2110" i="56"/>
  <c r="AU2110" i="56" s="1"/>
  <c r="AN1201" i="56"/>
  <c r="AN2147" i="56"/>
  <c r="AP2200" i="56"/>
  <c r="AO2200" i="56"/>
  <c r="AM492" i="56"/>
  <c r="AR492" i="56"/>
  <c r="AU492" i="56" s="1"/>
  <c r="AN1239" i="56"/>
  <c r="AO307" i="56"/>
  <c r="AQ307" i="56" s="1"/>
  <c r="AL575" i="56"/>
  <c r="AM1304" i="56"/>
  <c r="AR1304" i="56"/>
  <c r="AU1304" i="56" s="1"/>
  <c r="AR2645" i="56"/>
  <c r="AU2645" i="56" s="1"/>
  <c r="AM2645" i="56"/>
  <c r="AP1332" i="56"/>
  <c r="AO1332" i="56"/>
  <c r="AP396" i="56"/>
  <c r="AO396" i="56"/>
  <c r="AM71" i="56"/>
  <c r="AO698" i="56"/>
  <c r="AQ698" i="56" s="1"/>
  <c r="AO621" i="56"/>
  <c r="AQ423" i="56"/>
  <c r="AP1506" i="56"/>
  <c r="AO1506" i="56"/>
  <c r="AO656" i="56"/>
  <c r="AP656" i="56"/>
  <c r="AM1620" i="56"/>
  <c r="AR1620" i="56"/>
  <c r="AU1620" i="56" s="1"/>
  <c r="AO2828" i="56"/>
  <c r="AQ2828" i="56" s="1"/>
  <c r="AP2828" i="56"/>
  <c r="AN359" i="56"/>
  <c r="AM1135" i="56"/>
  <c r="AR1135" i="56"/>
  <c r="AU1135" i="56" s="1"/>
  <c r="AL1014" i="56"/>
  <c r="AN1842" i="56"/>
  <c r="AP1907" i="56"/>
  <c r="AO1907" i="56"/>
  <c r="AP80" i="56"/>
  <c r="AO80" i="56"/>
  <c r="AR2042" i="56"/>
  <c r="AU2042" i="56" s="1"/>
  <c r="AM2042" i="56"/>
  <c r="AP2182" i="56"/>
  <c r="AO2182" i="56"/>
  <c r="AR2270" i="56"/>
  <c r="AU2270" i="56" s="1"/>
  <c r="AM2270" i="56"/>
  <c r="AN2386" i="56"/>
  <c r="AM2412" i="56"/>
  <c r="AR2412" i="56"/>
  <c r="AU2412" i="56" s="1"/>
  <c r="AM2445" i="56"/>
  <c r="AR2445" i="56"/>
  <c r="AU2445" i="56" s="1"/>
  <c r="AP110" i="56"/>
  <c r="AO110" i="56"/>
  <c r="AR134" i="56"/>
  <c r="AU134" i="56" s="1"/>
  <c r="AM134" i="56"/>
  <c r="AN2574" i="56"/>
  <c r="AO2628" i="56"/>
  <c r="AP2628" i="56"/>
  <c r="AM1247" i="56"/>
  <c r="AR1247" i="56"/>
  <c r="AU1247" i="56" s="1"/>
  <c r="AP260" i="56"/>
  <c r="AO260" i="56"/>
  <c r="AL639" i="56"/>
  <c r="AL2888" i="56"/>
  <c r="AO1102" i="56"/>
  <c r="AP1102" i="56"/>
  <c r="AO1364" i="56"/>
  <c r="AP1364" i="56"/>
  <c r="AL1455" i="56"/>
  <c r="AN523" i="56"/>
  <c r="AR1798" i="56"/>
  <c r="AU1798" i="56" s="1"/>
  <c r="AM1798" i="56"/>
  <c r="AO1908" i="56"/>
  <c r="AP1908" i="56"/>
  <c r="AO925" i="56"/>
  <c r="AQ925" i="56" s="1"/>
  <c r="AP925" i="56"/>
  <c r="AM1219" i="56"/>
  <c r="AR1219" i="56"/>
  <c r="AU1219" i="56" s="1"/>
  <c r="AM2169" i="56"/>
  <c r="AR2169" i="56"/>
  <c r="AU2169" i="56" s="1"/>
  <c r="AP378" i="56"/>
  <c r="AO378" i="56"/>
  <c r="AN90" i="56"/>
  <c r="AN2387" i="56"/>
  <c r="AN2413" i="56"/>
  <c r="AM116" i="56"/>
  <c r="AR116" i="56"/>
  <c r="AU116" i="56" s="1"/>
  <c r="AM2603" i="56"/>
  <c r="AR2603" i="56"/>
  <c r="AU2603" i="56" s="1"/>
  <c r="AM2653" i="56"/>
  <c r="AR2653" i="56"/>
  <c r="AU2653" i="56" s="1"/>
  <c r="AO205" i="56"/>
  <c r="AP205" i="56"/>
  <c r="AR2777" i="56"/>
  <c r="AU2777" i="56" s="1"/>
  <c r="AM2777" i="56"/>
  <c r="AO609" i="56"/>
  <c r="AP609" i="56"/>
  <c r="AN99" i="56"/>
  <c r="AL2545" i="56"/>
  <c r="AO705" i="56"/>
  <c r="AQ705" i="56" s="1"/>
  <c r="AP705" i="56"/>
  <c r="AO2754" i="56"/>
  <c r="AP2754" i="56"/>
  <c r="AP2083" i="56"/>
  <c r="AM2871" i="56"/>
  <c r="AR2871" i="56"/>
  <c r="AU2871" i="56" s="1"/>
  <c r="AO672" i="56"/>
  <c r="AP672" i="56"/>
  <c r="AM1058" i="56"/>
  <c r="AR1058" i="56"/>
  <c r="AU1058" i="56" s="1"/>
  <c r="AO1351" i="56"/>
  <c r="AP1351" i="56"/>
  <c r="AM455" i="56"/>
  <c r="AR455" i="56"/>
  <c r="AU455" i="56" s="1"/>
  <c r="AR1368" i="56"/>
  <c r="AU1368" i="56" s="1"/>
  <c r="AM1368" i="56"/>
  <c r="AM2894" i="56"/>
  <c r="AR2894" i="56"/>
  <c r="AU2894" i="56" s="1"/>
  <c r="AM1642" i="56"/>
  <c r="AR1642" i="56"/>
  <c r="AU1642" i="56" s="1"/>
  <c r="AO837" i="56"/>
  <c r="AP837" i="56"/>
  <c r="AO2018" i="56"/>
  <c r="AP2018" i="56"/>
  <c r="AO2149" i="56"/>
  <c r="AP2149" i="56"/>
  <c r="AM2307" i="56"/>
  <c r="AR2307" i="56"/>
  <c r="AU2307" i="56" s="1"/>
  <c r="AR1241" i="56"/>
  <c r="AU1241" i="56" s="1"/>
  <c r="AM1241" i="56"/>
  <c r="AO2421" i="56"/>
  <c r="AQ2421" i="56" s="1"/>
  <c r="AP2421" i="56"/>
  <c r="AM391" i="56"/>
  <c r="AR391" i="56"/>
  <c r="AU391" i="56" s="1"/>
  <c r="AR2661" i="56"/>
  <c r="AU2661" i="56" s="1"/>
  <c r="AM2661" i="56"/>
  <c r="AO952" i="56"/>
  <c r="AP952" i="56"/>
  <c r="AO1337" i="56"/>
  <c r="AP1337" i="56"/>
  <c r="AM827" i="56"/>
  <c r="AR827" i="56"/>
  <c r="AU827" i="56" s="1"/>
  <c r="AR2596" i="56"/>
  <c r="AU2596" i="56" s="1"/>
  <c r="AO572" i="56"/>
  <c r="AP572" i="56"/>
  <c r="AM107" i="56"/>
  <c r="AP107" i="56"/>
  <c r="AR107" i="56"/>
  <c r="AU107" i="56" s="1"/>
  <c r="AO107" i="56"/>
  <c r="AP1801" i="56"/>
  <c r="AO1801" i="56"/>
  <c r="AO358" i="56"/>
  <c r="AP358" i="56"/>
  <c r="AR49" i="56"/>
  <c r="AU49" i="56" s="1"/>
  <c r="AM49" i="56"/>
  <c r="AR160" i="56"/>
  <c r="AU160" i="56" s="1"/>
  <c r="AM160" i="56"/>
  <c r="AO2097" i="56"/>
  <c r="AP2097" i="56"/>
  <c r="AO2385" i="56"/>
  <c r="AL2385" i="56"/>
  <c r="AP2385" i="56"/>
  <c r="AR2587" i="56"/>
  <c r="AU2587" i="56" s="1"/>
  <c r="AM2587" i="56"/>
  <c r="AM2700" i="56"/>
  <c r="AR2700" i="56"/>
  <c r="AU2700" i="56" s="1"/>
  <c r="AP2283" i="56"/>
  <c r="AM497" i="56"/>
  <c r="AL44" i="56"/>
  <c r="AO152" i="56"/>
  <c r="AQ152" i="56" s="1"/>
  <c r="AP152" i="56"/>
  <c r="AR1597" i="56"/>
  <c r="AU1597" i="56" s="1"/>
  <c r="AM1597" i="56"/>
  <c r="AL218" i="56"/>
  <c r="AP42" i="56"/>
  <c r="AO42" i="56"/>
  <c r="AO1638" i="56"/>
  <c r="AP1638" i="56"/>
  <c r="AO1425" i="56"/>
  <c r="AP1425" i="56"/>
  <c r="AM1475" i="56"/>
  <c r="AR1162" i="56"/>
  <c r="AU1162" i="56" s="1"/>
  <c r="AM1162" i="56"/>
  <c r="AO1875" i="56"/>
  <c r="AQ1875" i="56" s="1"/>
  <c r="AP1875" i="56"/>
  <c r="AR1912" i="56"/>
  <c r="AU1912" i="56" s="1"/>
  <c r="AM1912" i="56"/>
  <c r="AP1968" i="56"/>
  <c r="AO1968" i="56"/>
  <c r="AQ1968" i="56" s="1"/>
  <c r="AO2033" i="56"/>
  <c r="AP2033" i="56"/>
  <c r="AR2303" i="56"/>
  <c r="AU2303" i="56" s="1"/>
  <c r="AM2303" i="56"/>
  <c r="AO2363" i="56"/>
  <c r="AP2363" i="56"/>
  <c r="AP623" i="56"/>
  <c r="AO623" i="56"/>
  <c r="AO2862" i="56"/>
  <c r="AQ2862" i="56" s="1"/>
  <c r="AP2862" i="56"/>
  <c r="AN2725" i="56"/>
  <c r="AR1491" i="56"/>
  <c r="AU1491" i="56" s="1"/>
  <c r="AO1584" i="56"/>
  <c r="AP1584" i="56"/>
  <c r="AL1061" i="56"/>
  <c r="AL30" i="56"/>
  <c r="AN290" i="56"/>
  <c r="AP43" i="56"/>
  <c r="AO43" i="56"/>
  <c r="AP895" i="56"/>
  <c r="AO895" i="56"/>
  <c r="AL1768" i="56"/>
  <c r="AO1848" i="56"/>
  <c r="AQ1848" i="56" s="1"/>
  <c r="AP1848" i="56"/>
  <c r="AR1195" i="56"/>
  <c r="AU1195" i="56" s="1"/>
  <c r="AM1195" i="56"/>
  <c r="AR700" i="56"/>
  <c r="AU700" i="56" s="1"/>
  <c r="AM700" i="56"/>
  <c r="AO2304" i="56"/>
  <c r="AP2304" i="56"/>
  <c r="AN2364" i="56"/>
  <c r="AR1486" i="56"/>
  <c r="AU1486" i="56" s="1"/>
  <c r="AM1486" i="56"/>
  <c r="AR636" i="56"/>
  <c r="AU636" i="56" s="1"/>
  <c r="AM636" i="56"/>
  <c r="AL1299" i="56"/>
  <c r="AN2608" i="56"/>
  <c r="AP1253" i="56"/>
  <c r="AO1253" i="56"/>
  <c r="AQ1253" i="56" s="1"/>
  <c r="AR2726" i="56"/>
  <c r="AU2726" i="56" s="1"/>
  <c r="AM2726" i="56"/>
  <c r="AR2914" i="56"/>
  <c r="AU2914" i="56" s="1"/>
  <c r="AM2914" i="56"/>
  <c r="AL1505" i="56"/>
  <c r="AL1542" i="56"/>
  <c r="AL1469" i="56"/>
  <c r="AN1017" i="56"/>
  <c r="AO1849" i="56"/>
  <c r="AP1849" i="56"/>
  <c r="AO2063" i="56"/>
  <c r="AP2063" i="56"/>
  <c r="AL2110" i="56"/>
  <c r="AO1201" i="56"/>
  <c r="AP1201" i="56"/>
  <c r="AP2147" i="56"/>
  <c r="AO2147" i="56"/>
  <c r="AQ2147" i="56" s="1"/>
  <c r="AL2291" i="56"/>
  <c r="AP1239" i="56"/>
  <c r="AO1239" i="56"/>
  <c r="AO2351" i="56"/>
  <c r="AP2351" i="56"/>
  <c r="AR2530" i="56"/>
  <c r="AU2530" i="56" s="1"/>
  <c r="AM2530" i="56"/>
  <c r="AN1304" i="56"/>
  <c r="AM324" i="56"/>
  <c r="AR324" i="56"/>
  <c r="AU324" i="56" s="1"/>
  <c r="AP2713" i="56"/>
  <c r="AO2713" i="56"/>
  <c r="AP586" i="56"/>
  <c r="AO586" i="56"/>
  <c r="AQ586" i="56" s="1"/>
  <c r="AN2769" i="56"/>
  <c r="AM1763" i="56"/>
  <c r="AR2450" i="56"/>
  <c r="AU2450" i="56" s="1"/>
  <c r="AM1044" i="56"/>
  <c r="AR1044" i="56"/>
  <c r="AU1044" i="56" s="1"/>
  <c r="AM1578" i="56"/>
  <c r="AR1578" i="56"/>
  <c r="AU1578" i="56" s="1"/>
  <c r="AM1626" i="56"/>
  <c r="AR1626" i="56"/>
  <c r="AU1626" i="56" s="1"/>
  <c r="AN1112" i="56"/>
  <c r="AP1372" i="56"/>
  <c r="AO1372" i="56"/>
  <c r="AN1755" i="56"/>
  <c r="AM1152" i="56"/>
  <c r="AR1152" i="56"/>
  <c r="AU1152" i="56" s="1"/>
  <c r="AO522" i="56"/>
  <c r="AP522" i="56"/>
  <c r="AM1907" i="56"/>
  <c r="AR1907" i="56"/>
  <c r="AU1907" i="56" s="1"/>
  <c r="AL1977" i="56"/>
  <c r="AL2004" i="56"/>
  <c r="AO2140" i="56"/>
  <c r="AP2140" i="56"/>
  <c r="AN2248" i="56"/>
  <c r="AN1561" i="56"/>
  <c r="AL175" i="56"/>
  <c r="AO1283" i="56"/>
  <c r="AP1283" i="56"/>
  <c r="AM1291" i="56"/>
  <c r="AR1291" i="56"/>
  <c r="AU1291" i="56" s="1"/>
  <c r="AN192" i="56"/>
  <c r="AN964" i="56"/>
  <c r="AP2652" i="56"/>
  <c r="AO2652" i="56"/>
  <c r="AP2706" i="56"/>
  <c r="AO2706" i="56"/>
  <c r="AR276" i="56"/>
  <c r="AU276" i="56" s="1"/>
  <c r="AM276" i="56"/>
  <c r="AQ2892" i="56"/>
  <c r="AP1713" i="56"/>
  <c r="AO1713" i="56"/>
  <c r="AN1052" i="56"/>
  <c r="AO2878" i="56"/>
  <c r="AP2878" i="56"/>
  <c r="AP34" i="56"/>
  <c r="AO34" i="56"/>
  <c r="AO46" i="56"/>
  <c r="AP46" i="56"/>
  <c r="AL1530" i="56"/>
  <c r="AO1421" i="56"/>
  <c r="AP1421" i="56"/>
  <c r="AN1823" i="56"/>
  <c r="AN854" i="56"/>
  <c r="AO2071" i="56"/>
  <c r="AQ2071" i="56" s="1"/>
  <c r="AP2071" i="56"/>
  <c r="AR83" i="56"/>
  <c r="AU83" i="56" s="1"/>
  <c r="AM83" i="56"/>
  <c r="AM2155" i="56"/>
  <c r="AR2155" i="56"/>
  <c r="AU2155" i="56" s="1"/>
  <c r="AN2359" i="56"/>
  <c r="AP2446" i="56"/>
  <c r="AO2446" i="56"/>
  <c r="AP1562" i="56"/>
  <c r="AO1562" i="56"/>
  <c r="AM1292" i="56"/>
  <c r="AR1292" i="56"/>
  <c r="AU1292" i="56" s="1"/>
  <c r="AM253" i="56"/>
  <c r="AR253" i="56"/>
  <c r="AU253" i="56" s="1"/>
  <c r="AO2695" i="56"/>
  <c r="AP2695" i="56"/>
  <c r="AO325" i="56"/>
  <c r="AP325" i="56"/>
  <c r="AM1819" i="56"/>
  <c r="AR1819" i="56"/>
  <c r="AU1819" i="56" s="1"/>
  <c r="AM1893" i="56"/>
  <c r="AR1893" i="56"/>
  <c r="AU1893" i="56" s="1"/>
  <c r="AN554" i="56"/>
  <c r="AM2519" i="56"/>
  <c r="AR2519" i="56"/>
  <c r="AU2519" i="56" s="1"/>
  <c r="AN813" i="56"/>
  <c r="AM2599" i="56"/>
  <c r="AR2599" i="56"/>
  <c r="AU2599" i="56" s="1"/>
  <c r="AL2736" i="56"/>
  <c r="AO335" i="56"/>
  <c r="AP335" i="56"/>
  <c r="AO10" i="56"/>
  <c r="AP10" i="56"/>
  <c r="AM1404" i="56"/>
  <c r="AR1404" i="56"/>
  <c r="AU1404" i="56" s="1"/>
  <c r="AO1003" i="56"/>
  <c r="AP1003" i="56"/>
  <c r="AO1648" i="56"/>
  <c r="AP1648" i="56"/>
  <c r="AR756" i="56"/>
  <c r="AU756" i="56" s="1"/>
  <c r="AM756" i="56"/>
  <c r="AM1544" i="56"/>
  <c r="AR1544" i="56"/>
  <c r="AU1544" i="56" s="1"/>
  <c r="AM1902" i="56"/>
  <c r="AR1902" i="56"/>
  <c r="AU1902" i="56" s="1"/>
  <c r="AL1944" i="56"/>
  <c r="AO1990" i="56"/>
  <c r="AQ1990" i="56" s="1"/>
  <c r="AP1990" i="56"/>
  <c r="AN789" i="56"/>
  <c r="AO2051" i="56"/>
  <c r="AP2051" i="56"/>
  <c r="AM2127" i="56"/>
  <c r="AR2127" i="56"/>
  <c r="AU2127" i="56" s="1"/>
  <c r="AM2163" i="56"/>
  <c r="AR2163" i="56"/>
  <c r="AU2163" i="56" s="1"/>
  <c r="AO2202" i="56"/>
  <c r="AQ2202" i="56" s="1"/>
  <c r="AP2202" i="56"/>
  <c r="AO2279" i="56"/>
  <c r="AP2279" i="56"/>
  <c r="AM95" i="56"/>
  <c r="AR95" i="56"/>
  <c r="AU95" i="56" s="1"/>
  <c r="AN796" i="56"/>
  <c r="AO2367" i="56"/>
  <c r="AP2367" i="56"/>
  <c r="AR800" i="56"/>
  <c r="AU800" i="56" s="1"/>
  <c r="AM800" i="56"/>
  <c r="AM2432" i="56"/>
  <c r="AR2432" i="56"/>
  <c r="AU2432" i="56" s="1"/>
  <c r="AL2482" i="56"/>
  <c r="AO2502" i="56"/>
  <c r="AQ2502" i="56" s="1"/>
  <c r="AP2502" i="56"/>
  <c r="AO180" i="56"/>
  <c r="AP180" i="56"/>
  <c r="AM499" i="56"/>
  <c r="AR499" i="56"/>
  <c r="AU499" i="56" s="1"/>
  <c r="AO391" i="56"/>
  <c r="AP391" i="56"/>
  <c r="AO704" i="56"/>
  <c r="AP704" i="56"/>
  <c r="AO825" i="56"/>
  <c r="AP825" i="56"/>
  <c r="AM2583" i="56"/>
  <c r="AR2583" i="56"/>
  <c r="AU2583" i="56" s="1"/>
  <c r="AO2597" i="56"/>
  <c r="AQ2597" i="56" s="1"/>
  <c r="AP2597" i="56"/>
  <c r="AM949" i="56"/>
  <c r="AR949" i="56"/>
  <c r="AU949" i="56" s="1"/>
  <c r="AO1256" i="56"/>
  <c r="AP1256" i="56"/>
  <c r="AO1259" i="56"/>
  <c r="AP1259" i="56"/>
  <c r="AO1339" i="56"/>
  <c r="AP1339" i="56"/>
  <c r="AM595" i="56"/>
  <c r="AR595" i="56"/>
  <c r="AU595" i="56" s="1"/>
  <c r="AQ150" i="56"/>
  <c r="AR2565" i="56"/>
  <c r="AU2565" i="56" s="1"/>
  <c r="AM370" i="56"/>
  <c r="AO2606" i="56"/>
  <c r="AP2606" i="56"/>
  <c r="AM626" i="56"/>
  <c r="AP626" i="56"/>
  <c r="AR626" i="56"/>
  <c r="AU626" i="56" s="1"/>
  <c r="AO626" i="56"/>
  <c r="AO1569" i="56"/>
  <c r="AP1569" i="56"/>
  <c r="AP1408" i="56"/>
  <c r="AO1408" i="56"/>
  <c r="AM1461" i="56"/>
  <c r="AR1461" i="56"/>
  <c r="AU1461" i="56" s="1"/>
  <c r="AM66" i="56"/>
  <c r="AR66" i="56"/>
  <c r="AU66" i="56" s="1"/>
  <c r="AO1994" i="56"/>
  <c r="AP1994" i="56"/>
  <c r="AP2139" i="56"/>
  <c r="AO2139" i="56"/>
  <c r="AQ2139" i="56" s="1"/>
  <c r="AO489" i="56"/>
  <c r="AQ489" i="56" s="1"/>
  <c r="AP489" i="56"/>
  <c r="AO199" i="56"/>
  <c r="AP199" i="56"/>
  <c r="AO2601" i="56"/>
  <c r="AP2601" i="56"/>
  <c r="AP2700" i="56"/>
  <c r="AO2700" i="56"/>
  <c r="AP259" i="56"/>
  <c r="AL259" i="56"/>
  <c r="AO259" i="56"/>
  <c r="AP1980" i="56"/>
  <c r="AO1980" i="56"/>
  <c r="AL962" i="56"/>
  <c r="AQ2073" i="56"/>
  <c r="AP2783" i="56"/>
  <c r="AO2783" i="56"/>
  <c r="AN2800" i="56"/>
  <c r="AL1711" i="56"/>
  <c r="AM2884" i="56"/>
  <c r="AP218" i="56"/>
  <c r="AO218" i="56"/>
  <c r="AM1425" i="56"/>
  <c r="AR1425" i="56"/>
  <c r="AU1425" i="56" s="1"/>
  <c r="AN1451" i="56"/>
  <c r="AM1847" i="56"/>
  <c r="AR1847" i="56"/>
  <c r="AU1847" i="56" s="1"/>
  <c r="AM912" i="56"/>
  <c r="AR912" i="56"/>
  <c r="AU912" i="56" s="1"/>
  <c r="AP2303" i="56"/>
  <c r="AO2303" i="56"/>
  <c r="AP2391" i="56"/>
  <c r="AO2391" i="56"/>
  <c r="AM2553" i="56"/>
  <c r="AR2553" i="56"/>
  <c r="AU2553" i="56" s="1"/>
  <c r="AR2862" i="56"/>
  <c r="AU2862" i="56" s="1"/>
  <c r="AM2862" i="56"/>
  <c r="AL2619" i="56"/>
  <c r="AM1252" i="56"/>
  <c r="AR1252" i="56"/>
  <c r="AU1252" i="56" s="1"/>
  <c r="AR8" i="56"/>
  <c r="AU8" i="56" s="1"/>
  <c r="AM8" i="56"/>
  <c r="AP1061" i="56"/>
  <c r="AO1061" i="56"/>
  <c r="AO2790" i="56"/>
  <c r="AP2790" i="56"/>
  <c r="AR1535" i="56"/>
  <c r="AU1535" i="56" s="1"/>
  <c r="AM1535" i="56"/>
  <c r="AP1426" i="56"/>
  <c r="AO1426" i="56"/>
  <c r="AO1468" i="56"/>
  <c r="AP1468" i="56"/>
  <c r="AR1020" i="56"/>
  <c r="AU1020" i="56" s="1"/>
  <c r="AM1020" i="56"/>
  <c r="AP1969" i="56"/>
  <c r="AO1969" i="56"/>
  <c r="AQ1969" i="56" s="1"/>
  <c r="AR1200" i="56"/>
  <c r="AU1200" i="56" s="1"/>
  <c r="AM1200" i="56"/>
  <c r="AL2304" i="56"/>
  <c r="AO2327" i="56"/>
  <c r="AP2327" i="56"/>
  <c r="AO1486" i="56"/>
  <c r="AP1486" i="56"/>
  <c r="AN703" i="56"/>
  <c r="AN577" i="56"/>
  <c r="AO1299" i="56"/>
  <c r="AQ1299" i="56" s="1"/>
  <c r="AP1299" i="56"/>
  <c r="AP2658" i="56"/>
  <c r="AO2658" i="56"/>
  <c r="AO1500" i="56"/>
  <c r="AP1500" i="56"/>
  <c r="AR2069" i="56"/>
  <c r="AU2069" i="56" s="1"/>
  <c r="AR957" i="56"/>
  <c r="AU957" i="56" s="1"/>
  <c r="AM261" i="56"/>
  <c r="AR261" i="56"/>
  <c r="AU261" i="56" s="1"/>
  <c r="AL6" i="56"/>
  <c r="AL14" i="56"/>
  <c r="AR511" i="56"/>
  <c r="AU511" i="56" s="1"/>
  <c r="AM511" i="56"/>
  <c r="AP348" i="56"/>
  <c r="AO348" i="56"/>
  <c r="AN1606" i="56"/>
  <c r="AL1626" i="56"/>
  <c r="AM1372" i="56"/>
  <c r="AR1372" i="56"/>
  <c r="AU1372" i="56" s="1"/>
  <c r="AO1126" i="56"/>
  <c r="AP1126" i="56"/>
  <c r="AM1428" i="56"/>
  <c r="AR1428" i="56"/>
  <c r="AU1428" i="56" s="1"/>
  <c r="AN902" i="56"/>
  <c r="AP1018" i="56"/>
  <c r="AO1018" i="56"/>
  <c r="AM1842" i="56"/>
  <c r="AR1842" i="56"/>
  <c r="AU1842" i="56" s="1"/>
  <c r="AM1880" i="56"/>
  <c r="AR1880" i="56"/>
  <c r="AU1880" i="56" s="1"/>
  <c r="AO1935" i="56"/>
  <c r="AP1935" i="56"/>
  <c r="AO1995" i="56"/>
  <c r="AQ1995" i="56" s="1"/>
  <c r="AP1995" i="56"/>
  <c r="AN2031" i="56"/>
  <c r="AM2103" i="56"/>
  <c r="AR2103" i="56"/>
  <c r="AU2103" i="56" s="1"/>
  <c r="AL2182" i="56"/>
  <c r="AO1023" i="56"/>
  <c r="AQ1023" i="56" s="1"/>
  <c r="AP1023" i="56"/>
  <c r="AM1676" i="56"/>
  <c r="AR1676" i="56"/>
  <c r="AU1676" i="56" s="1"/>
  <c r="AL2358" i="56"/>
  <c r="AN238" i="56"/>
  <c r="AO177" i="56"/>
  <c r="AP177" i="56"/>
  <c r="AL617" i="56"/>
  <c r="AN571" i="56"/>
  <c r="AM830" i="56"/>
  <c r="AR830" i="56"/>
  <c r="AU830" i="56" s="1"/>
  <c r="AM2574" i="56"/>
  <c r="AR2574" i="56"/>
  <c r="AU2574" i="56" s="1"/>
  <c r="AL2694" i="56"/>
  <c r="AL276" i="56"/>
  <c r="AN332" i="56"/>
  <c r="AN1266" i="56"/>
  <c r="AL1593" i="56"/>
  <c r="AR2888" i="56"/>
  <c r="AU2888" i="56" s="1"/>
  <c r="AM2888" i="56"/>
  <c r="AN990" i="56"/>
  <c r="AR1530" i="56"/>
  <c r="AU1530" i="56" s="1"/>
  <c r="AM1530" i="56"/>
  <c r="AN1136" i="56"/>
  <c r="AM60" i="56"/>
  <c r="AR60" i="56"/>
  <c r="AU60" i="56" s="1"/>
  <c r="AP523" i="56"/>
  <c r="AO523" i="56"/>
  <c r="AN525" i="56"/>
  <c r="AL1669" i="56"/>
  <c r="AN83" i="56"/>
  <c r="AN2223" i="56"/>
  <c r="AN2908" i="56"/>
  <c r="AR2285" i="56"/>
  <c r="AU2285" i="56" s="1"/>
  <c r="AM2285" i="56"/>
  <c r="AM431" i="56"/>
  <c r="AR431" i="56"/>
  <c r="AU431" i="56" s="1"/>
  <c r="AO384" i="56"/>
  <c r="AP384" i="56"/>
  <c r="AL2474" i="56"/>
  <c r="AP309" i="56"/>
  <c r="AO309" i="56"/>
  <c r="AL2523" i="56"/>
  <c r="AR2549" i="56"/>
  <c r="AU2549" i="56" s="1"/>
  <c r="AM2549" i="56"/>
  <c r="AN870" i="56"/>
  <c r="AN2740" i="56"/>
  <c r="AL598" i="56"/>
  <c r="AP507" i="56"/>
  <c r="AO507" i="56"/>
  <c r="AO679" i="56"/>
  <c r="AP679" i="56"/>
  <c r="AN1352" i="56"/>
  <c r="AR2804" i="56"/>
  <c r="AU2804" i="56" s="1"/>
  <c r="AM2804" i="56"/>
  <c r="AL690" i="56"/>
  <c r="AM1405" i="56"/>
  <c r="AR1405" i="56"/>
  <c r="AU1405" i="56" s="1"/>
  <c r="AM224" i="56"/>
  <c r="AR224" i="56"/>
  <c r="AU224" i="56" s="1"/>
  <c r="AO1138" i="56"/>
  <c r="AP1138" i="56"/>
  <c r="AL1838" i="56"/>
  <c r="AP2019" i="56"/>
  <c r="AO2019" i="56"/>
  <c r="AM2052" i="56"/>
  <c r="AR2052" i="56"/>
  <c r="AU2052" i="56" s="1"/>
  <c r="AP2252" i="56"/>
  <c r="AO2252" i="56"/>
  <c r="AO797" i="56"/>
  <c r="AQ797" i="56" s="1"/>
  <c r="AP797" i="56"/>
  <c r="AP553" i="56"/>
  <c r="AO553" i="56"/>
  <c r="AM560" i="56"/>
  <c r="AR560" i="56"/>
  <c r="AU560" i="56" s="1"/>
  <c r="AM1293" i="56"/>
  <c r="AR1293" i="56"/>
  <c r="AU1293" i="56" s="1"/>
  <c r="AR2861" i="56"/>
  <c r="AU2861" i="56" s="1"/>
  <c r="AM2861" i="56"/>
  <c r="AN2633" i="56"/>
  <c r="AR2648" i="56"/>
  <c r="AU2648" i="56" s="1"/>
  <c r="AM2648" i="56"/>
  <c r="AO2690" i="56"/>
  <c r="AP2690" i="56"/>
  <c r="AP2735" i="56"/>
  <c r="AO2735" i="56"/>
  <c r="AQ2735" i="56" s="1"/>
  <c r="AR2693" i="56"/>
  <c r="AU2693" i="56" s="1"/>
  <c r="AM1703" i="56"/>
  <c r="AR1703" i="56"/>
  <c r="AU1703" i="56" s="1"/>
  <c r="AO154" i="56"/>
  <c r="AP154" i="56"/>
  <c r="AO1608" i="56"/>
  <c r="AQ1608" i="56" s="1"/>
  <c r="AP1608" i="56"/>
  <c r="AM1088" i="56"/>
  <c r="AR1088" i="56"/>
  <c r="AU1088" i="56" s="1"/>
  <c r="AM691" i="56"/>
  <c r="AR691" i="56"/>
  <c r="AU691" i="56" s="1"/>
  <c r="AM1635" i="56"/>
  <c r="AR1635" i="56"/>
  <c r="AU1635" i="56" s="1"/>
  <c r="AM1811" i="56"/>
  <c r="AR1811" i="56"/>
  <c r="AU1811" i="56" s="1"/>
  <c r="AM1923" i="56"/>
  <c r="AR1923" i="56"/>
  <c r="AU1923" i="56" s="1"/>
  <c r="AO1225" i="56"/>
  <c r="AP1225" i="56"/>
  <c r="AN310" i="56"/>
  <c r="AL274" i="56"/>
  <c r="AM439" i="56"/>
  <c r="AR439" i="56"/>
  <c r="AU439" i="56" s="1"/>
  <c r="AP2639" i="56"/>
  <c r="AO2639" i="56"/>
  <c r="AM2654" i="56"/>
  <c r="AR2654" i="56"/>
  <c r="AU2654" i="56" s="1"/>
  <c r="AP2105" i="56"/>
  <c r="AQ911" i="56"/>
  <c r="AM793" i="56"/>
  <c r="AR793" i="56"/>
  <c r="AU793" i="56" s="1"/>
  <c r="AR2472" i="56"/>
  <c r="AU2472" i="56" s="1"/>
  <c r="AO1601" i="56"/>
  <c r="AP1601" i="56"/>
  <c r="AM58" i="56"/>
  <c r="AR58" i="56"/>
  <c r="AU58" i="56" s="1"/>
  <c r="AN756" i="56"/>
  <c r="AO1793" i="56"/>
  <c r="AP1793" i="56"/>
  <c r="AM1944" i="56"/>
  <c r="AR1944" i="56"/>
  <c r="AU1944" i="56" s="1"/>
  <c r="AO2028" i="56"/>
  <c r="AP2028" i="56"/>
  <c r="AL2093" i="56"/>
  <c r="AR1223" i="56"/>
  <c r="AU1223" i="56" s="1"/>
  <c r="AM1223" i="56"/>
  <c r="AO89" i="56"/>
  <c r="AP89" i="56"/>
  <c r="AL2307" i="56"/>
  <c r="AO1241" i="56"/>
  <c r="AP1241" i="56"/>
  <c r="AN2353" i="56"/>
  <c r="AR470" i="56"/>
  <c r="AU470" i="56" s="1"/>
  <c r="AM470" i="56"/>
  <c r="AN2855" i="56"/>
  <c r="AM1497" i="56"/>
  <c r="AR1497" i="56"/>
  <c r="AU1497" i="56" s="1"/>
  <c r="AM1302" i="56"/>
  <c r="AR1302" i="56"/>
  <c r="AU1302" i="56" s="1"/>
  <c r="AM2647" i="56"/>
  <c r="AR2647" i="56"/>
  <c r="AU2647" i="56" s="1"/>
  <c r="AM142" i="56"/>
  <c r="AR142" i="56"/>
  <c r="AU142" i="56" s="1"/>
  <c r="AN2766" i="56"/>
  <c r="AN1568" i="56"/>
  <c r="AL1847" i="56"/>
  <c r="AN152" i="56"/>
  <c r="AP1597" i="56"/>
  <c r="AO1597" i="56"/>
  <c r="AO978" i="56"/>
  <c r="AP978" i="56"/>
  <c r="AM987" i="56"/>
  <c r="AR987" i="56"/>
  <c r="AU987" i="56" s="1"/>
  <c r="AN2893" i="56"/>
  <c r="AN1534" i="56"/>
  <c r="AM1451" i="56"/>
  <c r="AR1451" i="56"/>
  <c r="AU1451" i="56" s="1"/>
  <c r="AO1475" i="56"/>
  <c r="AP1475" i="56"/>
  <c r="AL2108" i="56"/>
  <c r="AN2289" i="56"/>
  <c r="AN2409" i="56"/>
  <c r="AM433" i="56"/>
  <c r="AR433" i="56"/>
  <c r="AU433" i="56" s="1"/>
  <c r="AR313" i="56"/>
  <c r="AU313" i="56" s="1"/>
  <c r="AM313" i="56"/>
  <c r="AP469" i="56"/>
  <c r="AO469" i="56"/>
  <c r="AR1274" i="56"/>
  <c r="AU1274" i="56" s="1"/>
  <c r="AM1274" i="56"/>
  <c r="AN623" i="56"/>
  <c r="AR2657" i="56"/>
  <c r="AU2657" i="56" s="1"/>
  <c r="AM2657" i="56"/>
  <c r="AM1499" i="56"/>
  <c r="AR1499" i="56"/>
  <c r="AU1499" i="56" s="1"/>
  <c r="AN200" i="56"/>
  <c r="AO1504" i="56"/>
  <c r="AP1504" i="56"/>
  <c r="AN2199" i="56"/>
  <c r="AL1345" i="56"/>
  <c r="AR1584" i="56"/>
  <c r="AU1584" i="56" s="1"/>
  <c r="AM1584" i="56"/>
  <c r="AR1069" i="56"/>
  <c r="AU1069" i="56" s="1"/>
  <c r="AM1069" i="56"/>
  <c r="AL606" i="56"/>
  <c r="AN1452" i="56"/>
  <c r="AO1768" i="56"/>
  <c r="AP1768" i="56"/>
  <c r="AR1790" i="56"/>
  <c r="AU1790" i="56" s="1"/>
  <c r="AM1790" i="56"/>
  <c r="AP1163" i="56"/>
  <c r="AO1163" i="56"/>
  <c r="AQ1163" i="56" s="1"/>
  <c r="AR1955" i="56"/>
  <c r="AU1955" i="56" s="1"/>
  <c r="AM1955" i="56"/>
  <c r="AP70" i="56"/>
  <c r="AO70" i="56"/>
  <c r="AP2025" i="56"/>
  <c r="AO2025" i="56"/>
  <c r="AR2199" i="56"/>
  <c r="AU2199" i="56" s="1"/>
  <c r="AM2199" i="56"/>
  <c r="AR303" i="56"/>
  <c r="AU303" i="56" s="1"/>
  <c r="AM303" i="56"/>
  <c r="AO2364" i="56"/>
  <c r="AP2364" i="56"/>
  <c r="AO2410" i="56"/>
  <c r="AP2410" i="56"/>
  <c r="AP1275" i="56"/>
  <c r="AO1275" i="56"/>
  <c r="AR2608" i="56"/>
  <c r="AU2608" i="56" s="1"/>
  <c r="AM2608" i="56"/>
  <c r="AL2686" i="56"/>
  <c r="AR1505" i="56"/>
  <c r="AU1505" i="56" s="1"/>
  <c r="AM1505" i="56"/>
  <c r="AQ2074" i="56"/>
  <c r="AQ1721" i="56"/>
  <c r="AM469" i="56"/>
  <c r="AQ2246" i="56"/>
  <c r="AM962" i="56"/>
  <c r="AP12" i="56"/>
  <c r="AO12" i="56"/>
  <c r="AQ12" i="56" s="1"/>
  <c r="AP1044" i="56"/>
  <c r="AO1044" i="56"/>
  <c r="AR681" i="56"/>
  <c r="AU681" i="56" s="1"/>
  <c r="AM681" i="56"/>
  <c r="AN1522" i="56"/>
  <c r="AP288" i="56"/>
  <c r="AO288" i="56"/>
  <c r="AM39" i="56"/>
  <c r="AR39" i="56"/>
  <c r="AU39" i="56" s="1"/>
  <c r="AM59" i="56"/>
  <c r="AR59" i="56"/>
  <c r="AU59" i="56" s="1"/>
  <c r="AR1789" i="56"/>
  <c r="AU1789" i="56" s="1"/>
  <c r="AM1789" i="56"/>
  <c r="AN67" i="56"/>
  <c r="AR1208" i="56"/>
  <c r="AU1208" i="56" s="1"/>
  <c r="AM1208" i="56"/>
  <c r="AP2168" i="56"/>
  <c r="AO2168" i="56"/>
  <c r="AL302" i="56"/>
  <c r="AP2248" i="56"/>
  <c r="AO2248" i="56"/>
  <c r="AO169" i="56"/>
  <c r="AP169" i="56"/>
  <c r="AO2386" i="56"/>
  <c r="AP2386" i="56"/>
  <c r="AR2423" i="56"/>
  <c r="AU2423" i="56" s="1"/>
  <c r="AM2423" i="56"/>
  <c r="AL177" i="56"/>
  <c r="AL1291" i="56"/>
  <c r="AN2680" i="56"/>
  <c r="AL2739" i="56"/>
  <c r="AP639" i="56"/>
  <c r="AO639" i="56"/>
  <c r="AQ639" i="56" s="1"/>
  <c r="AO339" i="56"/>
  <c r="AP339" i="56"/>
  <c r="AO1518" i="56"/>
  <c r="AP1518" i="56"/>
  <c r="AR1373" i="56"/>
  <c r="AU1373" i="56" s="1"/>
  <c r="AM1373" i="56"/>
  <c r="AR1634" i="56"/>
  <c r="AU1634" i="56" s="1"/>
  <c r="AM1634" i="56"/>
  <c r="AM231" i="56"/>
  <c r="AR231" i="56"/>
  <c r="AU231" i="56" s="1"/>
  <c r="AM1455" i="56"/>
  <c r="AR1455" i="56"/>
  <c r="AU1455" i="56" s="1"/>
  <c r="AR487" i="56"/>
  <c r="AU487" i="56" s="1"/>
  <c r="AM487" i="56"/>
  <c r="AN1922" i="56"/>
  <c r="AO2085" i="56"/>
  <c r="AP2085" i="56"/>
  <c r="AN1176" i="56"/>
  <c r="AR925" i="56"/>
  <c r="AU925" i="56" s="1"/>
  <c r="AM925" i="56"/>
  <c r="AO2208" i="56"/>
  <c r="AQ2208" i="56" s="1"/>
  <c r="AP2208" i="56"/>
  <c r="AR430" i="56"/>
  <c r="AU430" i="56" s="1"/>
  <c r="AM430" i="56"/>
  <c r="AN2345" i="56"/>
  <c r="AN2495" i="56"/>
  <c r="AL1270" i="56"/>
  <c r="AM870" i="56"/>
  <c r="AR870" i="56"/>
  <c r="AU870" i="56" s="1"/>
  <c r="AN325" i="56"/>
  <c r="AN2777" i="56"/>
  <c r="AM1934" i="56"/>
  <c r="AQ2398" i="56"/>
  <c r="AN717" i="56"/>
  <c r="AM417" i="56"/>
  <c r="AR417" i="56"/>
  <c r="AU417" i="56" s="1"/>
  <c r="AN1725" i="56"/>
  <c r="AO690" i="56"/>
  <c r="AQ690" i="56" s="1"/>
  <c r="AP690" i="56"/>
  <c r="AL2904" i="56"/>
  <c r="AN75" i="56"/>
  <c r="AN1548" i="56"/>
  <c r="AO2094" i="56"/>
  <c r="AP2094" i="56"/>
  <c r="AN797" i="56"/>
  <c r="AR797" i="56"/>
  <c r="AU797" i="56" s="1"/>
  <c r="AL2368" i="56"/>
  <c r="AM1558" i="56"/>
  <c r="AR1558" i="56"/>
  <c r="AU1558" i="56" s="1"/>
  <c r="AN2845" i="56"/>
  <c r="AR1488" i="56"/>
  <c r="AU1488" i="56" s="1"/>
  <c r="AM1488" i="56"/>
  <c r="AR1493" i="56"/>
  <c r="AU1493" i="56" s="1"/>
  <c r="AM1493" i="56"/>
  <c r="AO251" i="56"/>
  <c r="AP251" i="56"/>
  <c r="AL2556" i="56"/>
  <c r="AR2612" i="56"/>
  <c r="AU2612" i="56" s="1"/>
  <c r="AM2612" i="56"/>
  <c r="AP2648" i="56"/>
  <c r="AO2648" i="56"/>
  <c r="AP2450" i="56"/>
  <c r="AM2767" i="56"/>
  <c r="AN972" i="56"/>
  <c r="AN1145" i="56"/>
  <c r="AN1002" i="56"/>
  <c r="AR710" i="56"/>
  <c r="AU710" i="56" s="1"/>
  <c r="AM710" i="56"/>
  <c r="AR1708" i="56"/>
  <c r="AU1708" i="56" s="1"/>
  <c r="AM1708" i="56"/>
  <c r="AR2810" i="56"/>
  <c r="AU2810" i="56" s="1"/>
  <c r="AM2810" i="56"/>
  <c r="AR1367" i="56"/>
  <c r="AU1367" i="56" s="1"/>
  <c r="AM1367" i="56"/>
  <c r="AM517" i="56"/>
  <c r="AR517" i="56"/>
  <c r="AU517" i="56" s="1"/>
  <c r="AM1971" i="56"/>
  <c r="AR1971" i="56"/>
  <c r="AU1971" i="56" s="1"/>
  <c r="AP73" i="56"/>
  <c r="AO73" i="56"/>
  <c r="AR2126" i="56"/>
  <c r="AU2126" i="56" s="1"/>
  <c r="AM2126" i="56"/>
  <c r="AL2190" i="56"/>
  <c r="AM2832" i="56"/>
  <c r="AR2832" i="56"/>
  <c r="AU2832" i="56" s="1"/>
  <c r="AP2910" i="56"/>
  <c r="AO2910" i="56"/>
  <c r="AP2501" i="56"/>
  <c r="AO2501" i="56"/>
  <c r="AP2531" i="56"/>
  <c r="AO2531" i="56"/>
  <c r="AM2854" i="56"/>
  <c r="AR2854" i="56"/>
  <c r="AU2854" i="56" s="1"/>
  <c r="AM1301" i="56"/>
  <c r="AR1301" i="56"/>
  <c r="AU1301" i="56" s="1"/>
  <c r="AP627" i="56"/>
  <c r="AO627" i="56"/>
  <c r="AQ627" i="56" s="1"/>
  <c r="AM1333" i="56"/>
  <c r="AR1333" i="56"/>
  <c r="AU1333" i="56" s="1"/>
  <c r="AP399" i="56"/>
  <c r="AM2524" i="56"/>
  <c r="AO16" i="56"/>
  <c r="AP16" i="56"/>
  <c r="AN2803" i="56"/>
  <c r="AL2820" i="56"/>
  <c r="AO458" i="56"/>
  <c r="AP458" i="56"/>
  <c r="AO1389" i="56"/>
  <c r="AP1389" i="56"/>
  <c r="AL1657" i="56"/>
  <c r="AO1887" i="56"/>
  <c r="AP1887" i="56"/>
  <c r="AO1944" i="56"/>
  <c r="AP1944" i="56"/>
  <c r="AM2112" i="56"/>
  <c r="AR2112" i="56"/>
  <c r="AU2112" i="56" s="1"/>
  <c r="AO2127" i="56"/>
  <c r="AP2127" i="56"/>
  <c r="AM2251" i="56"/>
  <c r="AR2251" i="56"/>
  <c r="AU2251" i="56" s="1"/>
  <c r="AO2395" i="56"/>
  <c r="AQ2395" i="56" s="1"/>
  <c r="AP2395" i="56"/>
  <c r="AL2432" i="56"/>
  <c r="AM808" i="56"/>
  <c r="AR808" i="56"/>
  <c r="AU808" i="56" s="1"/>
  <c r="AO2860" i="56"/>
  <c r="AP2860" i="56"/>
  <c r="AO710" i="56"/>
  <c r="AP710" i="56"/>
  <c r="AN2611" i="56"/>
  <c r="AO142" i="56"/>
  <c r="AP142" i="56"/>
  <c r="AO1262" i="56"/>
  <c r="AP1262" i="56"/>
  <c r="AQ603" i="56"/>
  <c r="AM254" i="56"/>
  <c r="AO2842" i="56"/>
  <c r="AP2842" i="56"/>
  <c r="AO1711" i="56"/>
  <c r="AP1711" i="56"/>
  <c r="AN1583" i="56"/>
  <c r="AR2816" i="56"/>
  <c r="AU2816" i="56" s="1"/>
  <c r="AM2816" i="56"/>
  <c r="AL605" i="56"/>
  <c r="AO2899" i="56"/>
  <c r="AP2899" i="56"/>
  <c r="AO69" i="56"/>
  <c r="AP69" i="56"/>
  <c r="AO785" i="56"/>
  <c r="AQ785" i="56" s="1"/>
  <c r="AP785" i="56"/>
  <c r="AM2089" i="56"/>
  <c r="AR2089" i="56"/>
  <c r="AU2089" i="56" s="1"/>
  <c r="AM84" i="56"/>
  <c r="AR84" i="56"/>
  <c r="AU84" i="56" s="1"/>
  <c r="AO2227" i="56"/>
  <c r="AP2227" i="56"/>
  <c r="AP550" i="56"/>
  <c r="AO550" i="56"/>
  <c r="AO1237" i="56"/>
  <c r="AP1237" i="56"/>
  <c r="AR2464" i="56"/>
  <c r="AU2464" i="56" s="1"/>
  <c r="AM2464" i="56"/>
  <c r="AO2498" i="56"/>
  <c r="AQ2498" i="56" s="1"/>
  <c r="AP2498" i="56"/>
  <c r="AL2657" i="56"/>
  <c r="AM2867" i="56"/>
  <c r="AR2867" i="56"/>
  <c r="AU2867" i="56" s="1"/>
  <c r="AR1417" i="56"/>
  <c r="AU1417" i="56" s="1"/>
  <c r="AM1417" i="56"/>
  <c r="AN2276" i="56"/>
  <c r="AM1061" i="56"/>
  <c r="AP55" i="56"/>
  <c r="AO55" i="56"/>
  <c r="AR1476" i="56"/>
  <c r="AU1476" i="56" s="1"/>
  <c r="AM1476" i="56"/>
  <c r="AN1790" i="56"/>
  <c r="AL1884" i="56"/>
  <c r="AP1927" i="56"/>
  <c r="AO1927" i="56"/>
  <c r="AQ1927" i="56" s="1"/>
  <c r="AN303" i="56"/>
  <c r="AR2451" i="56"/>
  <c r="AU2451" i="56" s="1"/>
  <c r="AM2451" i="56"/>
  <c r="AR109" i="56"/>
  <c r="AU109" i="56" s="1"/>
  <c r="AM109" i="56"/>
  <c r="AL1737" i="56"/>
  <c r="AM2580" i="56"/>
  <c r="AR2580" i="56"/>
  <c r="AU2580" i="56" s="1"/>
  <c r="AR1253" i="56"/>
  <c r="AU1253" i="56" s="1"/>
  <c r="AM1253" i="56"/>
  <c r="AP585" i="56"/>
  <c r="AO585" i="56"/>
  <c r="AQ585" i="56" s="1"/>
  <c r="AL956" i="56"/>
  <c r="AN1387" i="56"/>
  <c r="AM1477" i="56"/>
  <c r="AR1477" i="56"/>
  <c r="AU1477" i="56" s="1"/>
  <c r="AO1863" i="56"/>
  <c r="AP1863" i="56"/>
  <c r="AR1885" i="56"/>
  <c r="AU1885" i="56" s="1"/>
  <c r="AM1885" i="56"/>
  <c r="AN1982" i="56"/>
  <c r="AM2016" i="56"/>
  <c r="AR2016" i="56"/>
  <c r="AU2016" i="56" s="1"/>
  <c r="AR919" i="56"/>
  <c r="AU919" i="56" s="1"/>
  <c r="AM919" i="56"/>
  <c r="AP2277" i="56"/>
  <c r="AO2277" i="56"/>
  <c r="AN307" i="56"/>
  <c r="AP497" i="56"/>
  <c r="AO497" i="56"/>
  <c r="AQ497" i="56" s="1"/>
  <c r="AR946" i="56"/>
  <c r="AU946" i="56" s="1"/>
  <c r="AM946" i="56"/>
  <c r="AP578" i="56"/>
  <c r="AO578" i="56"/>
  <c r="AQ578" i="56" s="1"/>
  <c r="AR2621" i="56"/>
  <c r="AU2621" i="56" s="1"/>
  <c r="AM2621" i="56"/>
  <c r="AP324" i="56"/>
  <c r="AO324" i="56"/>
  <c r="AM2727" i="56"/>
  <c r="AR2727" i="56"/>
  <c r="AU2727" i="56" s="1"/>
  <c r="AO957" i="56"/>
  <c r="AP957" i="56"/>
  <c r="AR2783" i="56"/>
  <c r="AU2783" i="56" s="1"/>
  <c r="AM2783" i="56"/>
  <c r="AQ1415" i="56"/>
  <c r="AM12" i="56"/>
  <c r="AR12" i="56"/>
  <c r="AU12" i="56" s="1"/>
  <c r="AL681" i="56"/>
  <c r="AP1606" i="56"/>
  <c r="AO1606" i="56"/>
  <c r="AR1524" i="56"/>
  <c r="AU1524" i="56" s="1"/>
  <c r="AM1524" i="56"/>
  <c r="AL1372" i="56"/>
  <c r="AM359" i="56"/>
  <c r="AR359" i="56"/>
  <c r="AU359" i="56" s="1"/>
  <c r="AR1755" i="56"/>
  <c r="AU1755" i="56" s="1"/>
  <c r="AM1755" i="56"/>
  <c r="AL59" i="56"/>
  <c r="AN365" i="56"/>
  <c r="AR1963" i="56"/>
  <c r="AU1963" i="56" s="1"/>
  <c r="AM1963" i="56"/>
  <c r="AL1995" i="56"/>
  <c r="AR916" i="56"/>
  <c r="AU916" i="56" s="1"/>
  <c r="AM916" i="56"/>
  <c r="AO2009" i="56"/>
  <c r="AQ2009" i="56" s="1"/>
  <c r="AP2009" i="56"/>
  <c r="AR2248" i="56"/>
  <c r="AU2248" i="56" s="1"/>
  <c r="AM2248" i="56"/>
  <c r="AL2423" i="56"/>
  <c r="AP2494" i="56"/>
  <c r="AO2494" i="56"/>
  <c r="AL863" i="56"/>
  <c r="AO2680" i="56"/>
  <c r="AP2680" i="56"/>
  <c r="AM2706" i="56"/>
  <c r="AR2706" i="56"/>
  <c r="AU2706" i="56" s="1"/>
  <c r="AO332" i="56"/>
  <c r="AP332" i="56"/>
  <c r="AM1266" i="56"/>
  <c r="AR1266" i="56"/>
  <c r="AU1266" i="56" s="1"/>
  <c r="AM1716" i="56"/>
  <c r="AR1716" i="56"/>
  <c r="AU1716" i="56" s="1"/>
  <c r="AL1518" i="56"/>
  <c r="AM1579" i="56"/>
  <c r="AR1579" i="56"/>
  <c r="AU1579" i="56" s="1"/>
  <c r="AM1395" i="56"/>
  <c r="AR1395" i="56"/>
  <c r="AU1395" i="56" s="1"/>
  <c r="AL231" i="56"/>
  <c r="AO295" i="56"/>
  <c r="AP295" i="56"/>
  <c r="AN60" i="56"/>
  <c r="AR525" i="56"/>
  <c r="AU525" i="56" s="1"/>
  <c r="AM525" i="56"/>
  <c r="AR234" i="56"/>
  <c r="AU234" i="56" s="1"/>
  <c r="AM234" i="56"/>
  <c r="AO854" i="56"/>
  <c r="AQ854" i="56" s="1"/>
  <c r="AP854" i="56"/>
  <c r="AM2010" i="56"/>
  <c r="AR2010" i="56"/>
  <c r="AU2010" i="56" s="1"/>
  <c r="AP2099" i="56"/>
  <c r="AO2099" i="56"/>
  <c r="AR2183" i="56"/>
  <c r="AU2183" i="56" s="1"/>
  <c r="AM2183" i="56"/>
  <c r="AP1230" i="56"/>
  <c r="AO1230" i="56"/>
  <c r="AL90" i="56"/>
  <c r="AN431" i="56"/>
  <c r="AN2424" i="56"/>
  <c r="AM1562" i="56"/>
  <c r="AR1562" i="56"/>
  <c r="AU1562" i="56" s="1"/>
  <c r="AP2549" i="56"/>
  <c r="AO2549" i="56"/>
  <c r="AQ2549" i="56" s="1"/>
  <c r="AO864" i="56"/>
  <c r="AP864" i="56"/>
  <c r="AP2603" i="56"/>
  <c r="AO2603" i="56"/>
  <c r="AL203" i="56"/>
  <c r="AL283" i="56"/>
  <c r="AP2872" i="56"/>
  <c r="AO2872" i="56"/>
  <c r="AP1602" i="56"/>
  <c r="AO1602" i="56"/>
  <c r="AO1352" i="56"/>
  <c r="AP1352" i="56"/>
  <c r="AL904" i="56"/>
  <c r="AM159" i="56"/>
  <c r="AR159" i="56"/>
  <c r="AU159" i="56" s="1"/>
  <c r="AP1917" i="56"/>
  <c r="AO1917" i="56"/>
  <c r="AM75" i="56"/>
  <c r="AR75" i="56"/>
  <c r="AU75" i="56" s="1"/>
  <c r="AM2128" i="56"/>
  <c r="AR2128" i="56"/>
  <c r="AU2128" i="56" s="1"/>
  <c r="AL2203" i="56"/>
  <c r="AO2834" i="56"/>
  <c r="AQ2834" i="56" s="1"/>
  <c r="AP2834" i="56"/>
  <c r="AM2308" i="56"/>
  <c r="AR2308" i="56"/>
  <c r="AU2308" i="56" s="1"/>
  <c r="AR2856" i="56"/>
  <c r="AU2856" i="56" s="1"/>
  <c r="AM2856" i="56"/>
  <c r="AO763" i="56"/>
  <c r="AP763" i="56"/>
  <c r="AM2584" i="56"/>
  <c r="AR2584" i="56"/>
  <c r="AU2584" i="56" s="1"/>
  <c r="AR278" i="56"/>
  <c r="AU278" i="56" s="1"/>
  <c r="AM278" i="56"/>
  <c r="AQ722" i="56"/>
  <c r="AP82" i="56"/>
  <c r="AO82" i="56"/>
  <c r="AR2123" i="56"/>
  <c r="AU2123" i="56" s="1"/>
  <c r="AM2123" i="56"/>
  <c r="AO2456" i="56"/>
  <c r="AQ2456" i="56" s="1"/>
  <c r="AP2456" i="56"/>
  <c r="AO965" i="56"/>
  <c r="AP965" i="56"/>
  <c r="AR152" i="56"/>
  <c r="AU152" i="56" s="1"/>
  <c r="AP510" i="56"/>
  <c r="AO510" i="56"/>
  <c r="AP1572" i="56"/>
  <c r="AO1572" i="56"/>
  <c r="AM2822" i="56"/>
  <c r="AR2822" i="56"/>
  <c r="AU2822" i="56" s="1"/>
  <c r="AM1749" i="56"/>
  <c r="AR1749" i="56"/>
  <c r="AU1749" i="56" s="1"/>
  <c r="AN842" i="56"/>
  <c r="AM1890" i="56"/>
  <c r="AR1890" i="56"/>
  <c r="AU1890" i="56" s="1"/>
  <c r="AN235" i="56"/>
  <c r="AN2092" i="56"/>
  <c r="AM2201" i="56"/>
  <c r="AR2201" i="56"/>
  <c r="AU2201" i="56" s="1"/>
  <c r="AP2306" i="56"/>
  <c r="AO2306" i="56"/>
  <c r="AM799" i="56"/>
  <c r="AR799" i="56"/>
  <c r="AU799" i="56" s="1"/>
  <c r="AN2439" i="56"/>
  <c r="AQ2558" i="56"/>
  <c r="AM513" i="56"/>
  <c r="AQ1089" i="56"/>
  <c r="AO1193" i="56"/>
  <c r="AL1193" i="56"/>
  <c r="AP1193" i="56"/>
  <c r="AO1065" i="56"/>
  <c r="AP1065" i="56"/>
  <c r="AP1512" i="56"/>
  <c r="AL1512" i="56"/>
  <c r="AP1125" i="56"/>
  <c r="AO1125" i="56"/>
  <c r="AQ1125" i="56" s="1"/>
  <c r="AO838" i="56"/>
  <c r="AP838" i="56"/>
  <c r="AO908" i="56"/>
  <c r="AQ908" i="56" s="1"/>
  <c r="AP908" i="56"/>
  <c r="AM1895" i="56"/>
  <c r="AR1895" i="56"/>
  <c r="AU1895" i="56" s="1"/>
  <c r="AP168" i="56"/>
  <c r="AO168" i="56"/>
  <c r="AQ168" i="56" s="1"/>
  <c r="AO2486" i="56"/>
  <c r="AP2486" i="56"/>
  <c r="AM815" i="56"/>
  <c r="AR815" i="56"/>
  <c r="AU815" i="56" s="1"/>
  <c r="AR2705" i="56"/>
  <c r="AU2705" i="56" s="1"/>
  <c r="AM2705" i="56"/>
  <c r="AQ41" i="56"/>
  <c r="AP1331" i="56"/>
  <c r="AO1331" i="56"/>
  <c r="AM1416" i="56"/>
  <c r="AR1416" i="56"/>
  <c r="AU1416" i="56" s="1"/>
  <c r="AP451" i="56"/>
  <c r="AQ451" i="56" s="1"/>
  <c r="AO453" i="56"/>
  <c r="AP453" i="56"/>
  <c r="AN482" i="56"/>
  <c r="AN1148" i="56"/>
  <c r="AN1813" i="56"/>
  <c r="AR1861" i="56"/>
  <c r="AU1861" i="56" s="1"/>
  <c r="AM1861" i="56"/>
  <c r="AN369" i="56"/>
  <c r="AL1194" i="56"/>
  <c r="AL84" i="56"/>
  <c r="AM429" i="56"/>
  <c r="AR429" i="56"/>
  <c r="AU429" i="56" s="1"/>
  <c r="AM2261" i="56"/>
  <c r="AR2261" i="56"/>
  <c r="AU2261" i="56" s="1"/>
  <c r="AM1030" i="56"/>
  <c r="AR1030" i="56"/>
  <c r="AU1030" i="56" s="1"/>
  <c r="AP871" i="56"/>
  <c r="AO871" i="56"/>
  <c r="AQ871" i="56" s="1"/>
  <c r="AR1691" i="56"/>
  <c r="AU1691" i="56" s="1"/>
  <c r="AM1691" i="56"/>
  <c r="AP1499" i="56"/>
  <c r="AO1499" i="56"/>
  <c r="AQ1499" i="56" s="1"/>
  <c r="AN2781" i="56"/>
  <c r="AQ171" i="56"/>
  <c r="AP13" i="56"/>
  <c r="AO13" i="56"/>
  <c r="AO662" i="56"/>
  <c r="AP662" i="56"/>
  <c r="AP738" i="56"/>
  <c r="AO738" i="56"/>
  <c r="AQ738" i="56" s="1"/>
  <c r="AM1348" i="56"/>
  <c r="AR1348" i="56"/>
  <c r="AU1348" i="56" s="1"/>
  <c r="AN1092" i="56"/>
  <c r="AL1386" i="56"/>
  <c r="AM1654" i="56"/>
  <c r="AR1654" i="56"/>
  <c r="AU1654" i="56" s="1"/>
  <c r="AN1748" i="56"/>
  <c r="AM1468" i="56"/>
  <c r="AR1468" i="56"/>
  <c r="AU1468" i="56" s="1"/>
  <c r="AL1020" i="56"/>
  <c r="AO959" i="56"/>
  <c r="AP959" i="56"/>
  <c r="AR1996" i="56"/>
  <c r="AU1996" i="56" s="1"/>
  <c r="AM1996" i="56"/>
  <c r="AO1195" i="56"/>
  <c r="AP1195" i="56"/>
  <c r="AN1551" i="56"/>
  <c r="AO303" i="56"/>
  <c r="AP303" i="56"/>
  <c r="AL2410" i="56"/>
  <c r="AO2451" i="56"/>
  <c r="AP2451" i="56"/>
  <c r="AO2514" i="56"/>
  <c r="AQ2514" i="56" s="1"/>
  <c r="AP2514" i="56"/>
  <c r="AP109" i="56"/>
  <c r="AO109" i="56"/>
  <c r="AQ109" i="56" s="1"/>
  <c r="AL2863" i="56"/>
  <c r="AL2580" i="56"/>
  <c r="AL2726" i="56"/>
  <c r="AO2914" i="56"/>
  <c r="AP2914" i="56"/>
  <c r="AN997" i="56"/>
  <c r="AN420" i="56"/>
  <c r="AO889" i="56"/>
  <c r="AP889" i="56"/>
  <c r="AM1815" i="56"/>
  <c r="AR1815" i="56"/>
  <c r="AU1815" i="56" s="1"/>
  <c r="AP1956" i="56"/>
  <c r="AO1956" i="56"/>
  <c r="AQ1956" i="56" s="1"/>
  <c r="AN72" i="56"/>
  <c r="AR376" i="56"/>
  <c r="AU376" i="56" s="1"/>
  <c r="AM376" i="56"/>
  <c r="AM2277" i="56"/>
  <c r="AR2277" i="56"/>
  <c r="AU2277" i="56" s="1"/>
  <c r="AP2319" i="56"/>
  <c r="AO2319" i="56"/>
  <c r="AL805" i="56"/>
  <c r="AM2515" i="56"/>
  <c r="AR2515" i="56"/>
  <c r="AU2515" i="56" s="1"/>
  <c r="AR317" i="56"/>
  <c r="AU317" i="56" s="1"/>
  <c r="AM317" i="56"/>
  <c r="AM578" i="56"/>
  <c r="AR578" i="56"/>
  <c r="AU578" i="56" s="1"/>
  <c r="AR823" i="56"/>
  <c r="AU823" i="56" s="1"/>
  <c r="AM823" i="56"/>
  <c r="AP1257" i="56"/>
  <c r="AO1257" i="56"/>
  <c r="AN396" i="56"/>
  <c r="AN957" i="56"/>
  <c r="AN2783" i="56"/>
  <c r="AM707" i="56"/>
  <c r="AQ103" i="56"/>
  <c r="AN1229" i="56"/>
  <c r="AL12" i="56"/>
  <c r="AP681" i="56"/>
  <c r="AO681" i="56"/>
  <c r="AQ681" i="56" s="1"/>
  <c r="AM1606" i="56"/>
  <c r="AR1606" i="56"/>
  <c r="AU1606" i="56" s="1"/>
  <c r="AL1356" i="56"/>
  <c r="AN1079" i="56"/>
  <c r="AP265" i="56"/>
  <c r="AO265" i="56"/>
  <c r="AO1112" i="56"/>
  <c r="AP1112" i="56"/>
  <c r="AM1653" i="56"/>
  <c r="AR1653" i="56"/>
  <c r="AU1653" i="56" s="1"/>
  <c r="AN1462" i="56"/>
  <c r="AO902" i="56"/>
  <c r="AQ902" i="56" s="1"/>
  <c r="AP902" i="56"/>
  <c r="AL1963" i="56"/>
  <c r="AL2070" i="56"/>
  <c r="AN2195" i="56"/>
  <c r="AN2284" i="56"/>
  <c r="AM169" i="56"/>
  <c r="AR169" i="56"/>
  <c r="AU169" i="56" s="1"/>
  <c r="AN2372" i="56"/>
  <c r="AN2507" i="56"/>
  <c r="AO2537" i="56"/>
  <c r="AP2537" i="56"/>
  <c r="AN2560" i="56"/>
  <c r="AL2602" i="56"/>
  <c r="AO192" i="56"/>
  <c r="AQ192" i="56" s="1"/>
  <c r="AP192" i="56"/>
  <c r="AR964" i="56"/>
  <c r="AU964" i="56" s="1"/>
  <c r="AM964" i="56"/>
  <c r="AL2706" i="56"/>
  <c r="AN258" i="56"/>
  <c r="AM332" i="56"/>
  <c r="AR332" i="56"/>
  <c r="AU332" i="56" s="1"/>
  <c r="AL1266" i="56"/>
  <c r="AM406" i="56"/>
  <c r="AR406" i="56"/>
  <c r="AU406" i="56" s="1"/>
  <c r="AP1340" i="56"/>
  <c r="AO1340" i="56"/>
  <c r="AR1518" i="56"/>
  <c r="AU1518" i="56" s="1"/>
  <c r="AM1518" i="56"/>
  <c r="AL28" i="56"/>
  <c r="AM1087" i="56"/>
  <c r="AR1087" i="56"/>
  <c r="AU1087" i="56" s="1"/>
  <c r="AM990" i="56"/>
  <c r="AR990" i="56"/>
  <c r="AU990" i="56" s="1"/>
  <c r="AO880" i="56"/>
  <c r="AP880" i="56"/>
  <c r="AM40" i="56"/>
  <c r="AR40" i="56"/>
  <c r="AU40" i="56" s="1"/>
  <c r="AN1429" i="56"/>
  <c r="AO1136" i="56"/>
  <c r="AP1136" i="56"/>
  <c r="AP60" i="56"/>
  <c r="AO60" i="56"/>
  <c r="AP530" i="56"/>
  <c r="AO530" i="56"/>
  <c r="AQ530" i="56" s="1"/>
  <c r="AM1950" i="56"/>
  <c r="AR1950" i="56"/>
  <c r="AU1950" i="56" s="1"/>
  <c r="AO1669" i="56"/>
  <c r="AP1669" i="56"/>
  <c r="AM2118" i="56"/>
  <c r="AR2118" i="56"/>
  <c r="AU2118" i="56" s="1"/>
  <c r="AO2155" i="56"/>
  <c r="AP2155" i="56"/>
  <c r="AR803" i="56"/>
  <c r="AU803" i="56" s="1"/>
  <c r="AM803" i="56"/>
  <c r="AP1292" i="56"/>
  <c r="AO1292" i="56"/>
  <c r="AN709" i="56"/>
  <c r="AP870" i="56"/>
  <c r="AO870" i="56"/>
  <c r="AN2603" i="56"/>
  <c r="AM2758" i="56"/>
  <c r="AR2758" i="56"/>
  <c r="AU2758" i="56" s="1"/>
  <c r="AO2777" i="56"/>
  <c r="AP2777" i="56"/>
  <c r="AR2781" i="56"/>
  <c r="AU2781" i="56" s="1"/>
  <c r="AM23" i="56"/>
  <c r="AR23" i="56"/>
  <c r="AU23" i="56" s="1"/>
  <c r="AR1960" i="56"/>
  <c r="AU1960" i="56" s="1"/>
  <c r="AM1960" i="56"/>
  <c r="AN389" i="56"/>
  <c r="AO252" i="56"/>
  <c r="AP252" i="56"/>
  <c r="AO2571" i="56"/>
  <c r="AQ2571" i="56" s="1"/>
  <c r="AP2571" i="56"/>
  <c r="AP716" i="56"/>
  <c r="AO716" i="56"/>
  <c r="AP1516" i="56"/>
  <c r="AO1516" i="56"/>
  <c r="AL267" i="56"/>
  <c r="AN1537" i="56"/>
  <c r="AR1659" i="56"/>
  <c r="AU1659" i="56" s="1"/>
  <c r="AM1659" i="56"/>
  <c r="AL842" i="56"/>
  <c r="AL1836" i="56"/>
  <c r="AN1929" i="56"/>
  <c r="AL1167" i="56"/>
  <c r="AM2078" i="56"/>
  <c r="AR2078" i="56"/>
  <c r="AU2078" i="56" s="1"/>
  <c r="AP935" i="56"/>
  <c r="AO935" i="56"/>
  <c r="AM2352" i="56"/>
  <c r="AR2352" i="56"/>
  <c r="AU2352" i="56" s="1"/>
  <c r="AL2394" i="56"/>
  <c r="AL2420" i="56"/>
  <c r="AP2453" i="56"/>
  <c r="AO2453" i="56"/>
  <c r="AN2531" i="56"/>
  <c r="AL646" i="56"/>
  <c r="AM1587" i="56"/>
  <c r="AR1587" i="56"/>
  <c r="AU1587" i="56" s="1"/>
  <c r="AO1058" i="56"/>
  <c r="AQ1058" i="56" s="1"/>
  <c r="AP1058" i="56"/>
  <c r="AM1127" i="56"/>
  <c r="AR1127" i="56"/>
  <c r="AU1127" i="56" s="1"/>
  <c r="AO1657" i="56"/>
  <c r="AP1657" i="56"/>
  <c r="AM1750" i="56"/>
  <c r="AR1750" i="56"/>
  <c r="AU1750" i="56" s="1"/>
  <c r="AN58" i="56"/>
  <c r="AO898" i="56"/>
  <c r="AP898" i="56"/>
  <c r="AL1817" i="56"/>
  <c r="AO1168" i="56"/>
  <c r="AP1168" i="56"/>
  <c r="AM2079" i="56"/>
  <c r="AR2079" i="56"/>
  <c r="AU2079" i="56" s="1"/>
  <c r="AN1672" i="56"/>
  <c r="AN2243" i="56"/>
  <c r="AM2265" i="56"/>
  <c r="AR2265" i="56"/>
  <c r="AU2265" i="56" s="1"/>
  <c r="AN1559" i="56"/>
  <c r="AN2468" i="56"/>
  <c r="AO1243" i="56"/>
  <c r="AP1243" i="56"/>
  <c r="AM2532" i="56"/>
  <c r="AR2532" i="56"/>
  <c r="AU2532" i="56" s="1"/>
  <c r="AN129" i="56"/>
  <c r="AR875" i="56"/>
  <c r="AU875" i="56" s="1"/>
  <c r="AM875" i="56"/>
  <c r="AL2583" i="56"/>
  <c r="AO1498" i="56"/>
  <c r="AP1498" i="56"/>
  <c r="AL949" i="56"/>
  <c r="AN2689" i="56"/>
  <c r="AO588" i="56"/>
  <c r="AP588" i="56"/>
  <c r="AO135" i="56"/>
  <c r="AP135" i="56"/>
  <c r="AP409" i="56"/>
  <c r="AO409" i="56"/>
  <c r="AO655" i="56"/>
  <c r="AP655" i="56"/>
  <c r="AM2886" i="56"/>
  <c r="AR2886" i="56"/>
  <c r="AU2886" i="56" s="1"/>
  <c r="AM1362" i="56"/>
  <c r="AR1362" i="56"/>
  <c r="AU1362" i="56" s="1"/>
  <c r="AL1646" i="56"/>
  <c r="AP1646" i="56"/>
  <c r="AO1646" i="56"/>
  <c r="AL966" i="56"/>
  <c r="AO966" i="56"/>
  <c r="AP966" i="56"/>
  <c r="AO379" i="56"/>
  <c r="AQ379" i="56" s="1"/>
  <c r="AL379" i="56"/>
  <c r="AP379" i="56"/>
  <c r="AO1560" i="56"/>
  <c r="AP1560" i="56"/>
  <c r="AL2607" i="56"/>
  <c r="AO2607" i="56"/>
  <c r="AP2607" i="56"/>
  <c r="AL1486" i="56"/>
  <c r="AN1020" i="56"/>
  <c r="AQ2212" i="56"/>
  <c r="AP402" i="56"/>
  <c r="AO402" i="56"/>
  <c r="AQ402" i="56" s="1"/>
  <c r="AO26" i="56"/>
  <c r="AP26" i="56"/>
  <c r="AP1120" i="56"/>
  <c r="AO1120" i="56"/>
  <c r="AR605" i="56"/>
  <c r="AU605" i="56" s="1"/>
  <c r="AM605" i="56"/>
  <c r="AM1134" i="56"/>
  <c r="AR1134" i="56"/>
  <c r="AU1134" i="56" s="1"/>
  <c r="AP54" i="56"/>
  <c r="AO54" i="56"/>
  <c r="AQ54" i="56" s="1"/>
  <c r="AP1813" i="56"/>
  <c r="AO1813" i="56"/>
  <c r="AR1954" i="56"/>
  <c r="AU1954" i="56" s="1"/>
  <c r="AM1954" i="56"/>
  <c r="AM958" i="56"/>
  <c r="AR958" i="56"/>
  <c r="AU958" i="56" s="1"/>
  <c r="AP369" i="56"/>
  <c r="AO369" i="56"/>
  <c r="AN2075" i="56"/>
  <c r="AO1199" i="56"/>
  <c r="AQ1199" i="56" s="1"/>
  <c r="AP1199" i="56"/>
  <c r="AL2213" i="56"/>
  <c r="AM550" i="56"/>
  <c r="AR550" i="56"/>
  <c r="AU550" i="56" s="1"/>
  <c r="AN2377" i="56"/>
  <c r="AL1274" i="56"/>
  <c r="AO1030" i="56"/>
  <c r="AP1030" i="56"/>
  <c r="AP1312" i="56"/>
  <c r="AO1312" i="56"/>
  <c r="AN2699" i="56"/>
  <c r="AR1504" i="56"/>
  <c r="AU1504" i="56" s="1"/>
  <c r="AM1504" i="56"/>
  <c r="AO1345" i="56"/>
  <c r="AQ1345" i="56" s="1"/>
  <c r="AP1345" i="56"/>
  <c r="AP415" i="56"/>
  <c r="AO415" i="56"/>
  <c r="AL292" i="56"/>
  <c r="AN1754" i="56"/>
  <c r="AO1884" i="56"/>
  <c r="AP1884" i="56"/>
  <c r="AR1927" i="56"/>
  <c r="AU1927" i="56" s="1"/>
  <c r="AM1927" i="56"/>
  <c r="AO1981" i="56"/>
  <c r="AP1981" i="56"/>
  <c r="AM772" i="56"/>
  <c r="AR772" i="56"/>
  <c r="AU772" i="56" s="1"/>
  <c r="AL1195" i="56"/>
  <c r="AR1551" i="56"/>
  <c r="AU1551" i="56" s="1"/>
  <c r="AM1551" i="56"/>
  <c r="AO2290" i="56"/>
  <c r="AP2290" i="56"/>
  <c r="AR2404" i="56"/>
  <c r="AU2404" i="56" s="1"/>
  <c r="AM2404" i="56"/>
  <c r="AR2429" i="56"/>
  <c r="AU2429" i="56" s="1"/>
  <c r="AM2429" i="56"/>
  <c r="AM804" i="56"/>
  <c r="AR804" i="56"/>
  <c r="AU804" i="56" s="1"/>
  <c r="AL109" i="56"/>
  <c r="AL187" i="56"/>
  <c r="AP2608" i="56"/>
  <c r="AO2608" i="56"/>
  <c r="AR2672" i="56"/>
  <c r="AU2672" i="56" s="1"/>
  <c r="AM2672" i="56"/>
  <c r="AL1036" i="56"/>
  <c r="AN2914" i="56"/>
  <c r="AL1108" i="56"/>
  <c r="AM1629" i="56"/>
  <c r="AR1629" i="56"/>
  <c r="AU1629" i="56" s="1"/>
  <c r="AO516" i="56"/>
  <c r="AP516" i="56"/>
  <c r="AN1655" i="56"/>
  <c r="AN889" i="56"/>
  <c r="AR889" i="56"/>
  <c r="AU889" i="56" s="1"/>
  <c r="AN2016" i="56"/>
  <c r="AM2049" i="56"/>
  <c r="AR2049" i="56"/>
  <c r="AU2049" i="56" s="1"/>
  <c r="AN236" i="56"/>
  <c r="AO1487" i="56"/>
  <c r="AP1487" i="56"/>
  <c r="AL2480" i="56"/>
  <c r="AR1276" i="56"/>
  <c r="AU1276" i="56" s="1"/>
  <c r="AM1276" i="56"/>
  <c r="AN578" i="56"/>
  <c r="AM2659" i="56"/>
  <c r="AR2659" i="56"/>
  <c r="AU2659" i="56" s="1"/>
  <c r="AO1282" i="56"/>
  <c r="AQ1282" i="56" s="1"/>
  <c r="AR2299" i="56"/>
  <c r="AU2299" i="56" s="1"/>
  <c r="AM444" i="56"/>
  <c r="AR444" i="56"/>
  <c r="AU444" i="56" s="1"/>
  <c r="AN1038" i="56"/>
  <c r="AM484" i="56"/>
  <c r="AR484" i="56"/>
  <c r="AU484" i="56" s="1"/>
  <c r="AM1159" i="56"/>
  <c r="AR1159" i="56"/>
  <c r="AU1159" i="56" s="1"/>
  <c r="AN1882" i="56"/>
  <c r="AM2020" i="56"/>
  <c r="AR2020" i="56"/>
  <c r="AU2020" i="56" s="1"/>
  <c r="AO2044" i="56"/>
  <c r="AP2044" i="56"/>
  <c r="AP1220" i="56"/>
  <c r="AO1220" i="56"/>
  <c r="AO2196" i="56"/>
  <c r="AP2196" i="56"/>
  <c r="AO2539" i="56"/>
  <c r="AP2539" i="56"/>
  <c r="AP255" i="56"/>
  <c r="AO255" i="56"/>
  <c r="AQ255" i="56" s="1"/>
  <c r="AM393" i="56"/>
  <c r="AR393" i="56"/>
  <c r="AU393" i="56" s="1"/>
  <c r="AP1249" i="56"/>
  <c r="AO1249" i="56"/>
  <c r="AQ1249" i="56" s="1"/>
  <c r="AM2708" i="56"/>
  <c r="AR2708" i="56"/>
  <c r="AU2708" i="56" s="1"/>
  <c r="AM1913" i="56"/>
  <c r="AP1731" i="56"/>
  <c r="AO1731" i="56"/>
  <c r="AQ1731" i="56" s="1"/>
  <c r="AM1986" i="56"/>
  <c r="AR1986" i="56"/>
  <c r="AU1986" i="56" s="1"/>
  <c r="AN2204" i="56"/>
  <c r="AL2309" i="56"/>
  <c r="AN2383" i="56"/>
  <c r="AO1680" i="56"/>
  <c r="AP1680" i="56"/>
  <c r="AN316" i="56"/>
  <c r="AP389" i="56"/>
  <c r="AO389" i="56"/>
  <c r="AM1494" i="56"/>
  <c r="AR1494" i="56"/>
  <c r="AU1494" i="56" s="1"/>
  <c r="AR414" i="56"/>
  <c r="AU414" i="56" s="1"/>
  <c r="AM452" i="56"/>
  <c r="AR452" i="56"/>
  <c r="AU452" i="56" s="1"/>
  <c r="AM716" i="56"/>
  <c r="AR716" i="56"/>
  <c r="AU716" i="56" s="1"/>
  <c r="AM1514" i="56"/>
  <c r="AR1514" i="56"/>
  <c r="AU1514" i="56" s="1"/>
  <c r="AR416" i="56"/>
  <c r="AU416" i="56" s="1"/>
  <c r="AM416" i="56"/>
  <c r="AP1350" i="56"/>
  <c r="AO1350" i="56"/>
  <c r="AQ1350" i="56" s="1"/>
  <c r="AL2810" i="56"/>
  <c r="AL2819" i="56"/>
  <c r="AL1109" i="56"/>
  <c r="AL1367" i="56"/>
  <c r="AP1538" i="56"/>
  <c r="AO1538" i="56"/>
  <c r="AM2761" i="56"/>
  <c r="AR2761" i="56"/>
  <c r="AU2761" i="56" s="1"/>
  <c r="AP2761" i="56"/>
  <c r="AQ2761" i="56" s="1"/>
  <c r="AO2808" i="56"/>
  <c r="AP2808" i="56"/>
  <c r="AO1222" i="56"/>
  <c r="AP1222" i="56"/>
  <c r="AO93" i="56"/>
  <c r="AP93" i="56"/>
  <c r="AL105" i="56"/>
  <c r="AP745" i="56"/>
  <c r="AO745" i="56"/>
  <c r="AL9" i="56"/>
  <c r="AM206" i="56"/>
  <c r="AR206" i="56"/>
  <c r="AU206" i="56" s="1"/>
  <c r="AP9" i="56"/>
  <c r="AO9" i="56"/>
  <c r="AL680" i="56"/>
  <c r="AO680" i="56"/>
  <c r="AQ680" i="56" s="1"/>
  <c r="AR1605" i="56"/>
  <c r="AU1605" i="56" s="1"/>
  <c r="AM1605" i="56"/>
  <c r="AR2795" i="56"/>
  <c r="AU2795" i="56" s="1"/>
  <c r="AM2795" i="56"/>
  <c r="AP222" i="56"/>
  <c r="AO222" i="56"/>
  <c r="AP1437" i="56"/>
  <c r="AO1437" i="56"/>
  <c r="AQ1437" i="56" s="1"/>
  <c r="AR1453" i="56"/>
  <c r="AU1453" i="56" s="1"/>
  <c r="AM1453" i="56"/>
  <c r="AM63" i="56"/>
  <c r="AR63" i="56"/>
  <c r="AU63" i="56" s="1"/>
  <c r="AR1855" i="56"/>
  <c r="AU1855" i="56" s="1"/>
  <c r="AM1855" i="56"/>
  <c r="AM1906" i="56"/>
  <c r="AR1906" i="56"/>
  <c r="AU1906" i="56" s="1"/>
  <c r="AM1962" i="56"/>
  <c r="AR1962" i="56"/>
  <c r="AU1962" i="56" s="1"/>
  <c r="AP2008" i="56"/>
  <c r="AO2008" i="56"/>
  <c r="AM2055" i="56"/>
  <c r="AR2055" i="56"/>
  <c r="AU2055" i="56" s="1"/>
  <c r="AM1207" i="56"/>
  <c r="AR1207" i="56"/>
  <c r="AU1207" i="56" s="1"/>
  <c r="AM2167" i="56"/>
  <c r="AR2167" i="56"/>
  <c r="AU2167" i="56" s="1"/>
  <c r="AR379" i="56"/>
  <c r="AU379" i="56" s="1"/>
  <c r="AM379" i="56"/>
  <c r="AP2269" i="56"/>
  <c r="AO2269" i="56"/>
  <c r="AR2411" i="56"/>
  <c r="AU2411" i="56" s="1"/>
  <c r="AM2411" i="56"/>
  <c r="AR104" i="56"/>
  <c r="AU104" i="56" s="1"/>
  <c r="AM104" i="56"/>
  <c r="AO244" i="56"/>
  <c r="AP244" i="56"/>
  <c r="AP471" i="56"/>
  <c r="AO471" i="56"/>
  <c r="AM2858" i="56"/>
  <c r="AR2858" i="56"/>
  <c r="AU2858" i="56" s="1"/>
  <c r="AP829" i="56"/>
  <c r="AQ829" i="56" s="1"/>
  <c r="AL829" i="56"/>
  <c r="AR2665" i="56"/>
  <c r="AU2665" i="56" s="1"/>
  <c r="AM2665" i="56"/>
  <c r="AP331" i="56"/>
  <c r="AO331" i="56"/>
  <c r="AM100" i="56"/>
  <c r="AO2756" i="56"/>
  <c r="AM2385" i="56"/>
  <c r="AM1437" i="56"/>
  <c r="AM292" i="56"/>
  <c r="AM2595" i="56"/>
  <c r="AR2595" i="56"/>
  <c r="AU2595" i="56" s="1"/>
  <c r="AO66" i="56"/>
  <c r="AL2479" i="56"/>
  <c r="AR494" i="56"/>
  <c r="AU494" i="56" s="1"/>
  <c r="AM494" i="56"/>
  <c r="AN1996" i="56"/>
  <c r="AQ859" i="56"/>
  <c r="AL2326" i="56"/>
  <c r="AQ219" i="56"/>
  <c r="AN1738" i="56"/>
  <c r="AN451" i="56"/>
  <c r="AR1344" i="56"/>
  <c r="AU1344" i="56" s="1"/>
  <c r="AM1344" i="56"/>
  <c r="AL650" i="56"/>
  <c r="AM688" i="56"/>
  <c r="AN688" i="56"/>
  <c r="AR688" i="56"/>
  <c r="AU688" i="56" s="1"/>
  <c r="AN1377" i="56"/>
  <c r="AR1122" i="56"/>
  <c r="AU1122" i="56" s="1"/>
  <c r="AM1122" i="56"/>
  <c r="AP1400" i="56"/>
  <c r="AO1400" i="56"/>
  <c r="AL1416" i="56"/>
  <c r="AR1534" i="56"/>
  <c r="AU1534" i="56" s="1"/>
  <c r="AM1534" i="56"/>
  <c r="AL1011" i="56"/>
  <c r="AM893" i="56"/>
  <c r="AR893" i="56"/>
  <c r="AU893" i="56" s="1"/>
  <c r="AP894" i="56"/>
  <c r="AO894" i="56"/>
  <c r="AN1861" i="56"/>
  <c r="AR1883" i="56"/>
  <c r="AU1883" i="56" s="1"/>
  <c r="AM1883" i="56"/>
  <c r="AP912" i="56"/>
  <c r="AO912" i="56"/>
  <c r="AQ912" i="56" s="1"/>
  <c r="AL1926" i="56"/>
  <c r="AL1954" i="56"/>
  <c r="AN958" i="56"/>
  <c r="AR369" i="56"/>
  <c r="AU369" i="56" s="1"/>
  <c r="AM369" i="56"/>
  <c r="AR2024" i="56"/>
  <c r="AU2024" i="56" s="1"/>
  <c r="AM2024" i="56"/>
  <c r="AR2108" i="56"/>
  <c r="AU2108" i="56" s="1"/>
  <c r="AM2108" i="56"/>
  <c r="AO84" i="56"/>
  <c r="AP84" i="56"/>
  <c r="AL2145" i="56"/>
  <c r="AP2173" i="56"/>
  <c r="AO2173" i="56"/>
  <c r="AQ2173" i="56" s="1"/>
  <c r="AO1227" i="56"/>
  <c r="AP1227" i="56"/>
  <c r="AO2289" i="56"/>
  <c r="AQ2289" i="56" s="1"/>
  <c r="AP2289" i="56"/>
  <c r="AO94" i="56"/>
  <c r="AQ94" i="56" s="1"/>
  <c r="AL94" i="56"/>
  <c r="AP94" i="56"/>
  <c r="AM2349" i="56"/>
  <c r="AR2349" i="56"/>
  <c r="AU2349" i="56" s="1"/>
  <c r="AL313" i="56"/>
  <c r="AL108" i="56"/>
  <c r="AP1274" i="56"/>
  <c r="AO1274" i="56"/>
  <c r="AL2553" i="56"/>
  <c r="AN119" i="56"/>
  <c r="AR573" i="56"/>
  <c r="AU573" i="56" s="1"/>
  <c r="AM573" i="56"/>
  <c r="AN821" i="56"/>
  <c r="AN2619" i="56"/>
  <c r="AN197" i="56"/>
  <c r="AM197" i="56"/>
  <c r="AM2671" i="56"/>
  <c r="AR2671" i="56"/>
  <c r="AU2671" i="56" s="1"/>
  <c r="AP2730" i="56"/>
  <c r="AO2730" i="56"/>
  <c r="AO2781" i="56"/>
  <c r="AP2781" i="56"/>
  <c r="AL504" i="56"/>
  <c r="AO504" i="56"/>
  <c r="AP504" i="56"/>
  <c r="AL1706" i="56"/>
  <c r="AR342" i="56"/>
  <c r="AU342" i="56" s="1"/>
  <c r="AM342" i="56"/>
  <c r="AM979" i="56"/>
  <c r="AR979" i="56"/>
  <c r="AU979" i="56" s="1"/>
  <c r="AR1378" i="56"/>
  <c r="AU1378" i="56" s="1"/>
  <c r="AM1378" i="56"/>
  <c r="AR606" i="56"/>
  <c r="AU606" i="56" s="1"/>
  <c r="AM606" i="56"/>
  <c r="AO1654" i="56"/>
  <c r="AP1654" i="56"/>
  <c r="AR1748" i="56"/>
  <c r="AU1748" i="56" s="1"/>
  <c r="AM1748" i="56"/>
  <c r="AL1468" i="56"/>
  <c r="AO1476" i="56"/>
  <c r="AQ1476" i="56" s="1"/>
  <c r="AP1476" i="56"/>
  <c r="AR840" i="56"/>
  <c r="AU840" i="56" s="1"/>
  <c r="AM840" i="56"/>
  <c r="AR1776" i="56"/>
  <c r="AU1776" i="56" s="1"/>
  <c r="AM1776" i="56"/>
  <c r="AL1834" i="56"/>
  <c r="AO1862" i="56"/>
  <c r="AP1862" i="56"/>
  <c r="AR913" i="56"/>
  <c r="AU913" i="56" s="1"/>
  <c r="AM913" i="56"/>
  <c r="AL1927" i="56"/>
  <c r="AL1955" i="56"/>
  <c r="AL959" i="56"/>
  <c r="AR2025" i="56"/>
  <c r="AU2025" i="56" s="1"/>
  <c r="AM2025" i="56"/>
  <c r="AN2048" i="56"/>
  <c r="AP2199" i="56"/>
  <c r="AO2199" i="56"/>
  <c r="AR2214" i="56"/>
  <c r="AU2214" i="56" s="1"/>
  <c r="AM2214" i="56"/>
  <c r="AR237" i="56"/>
  <c r="AU237" i="56" s="1"/>
  <c r="AM237" i="56"/>
  <c r="AR2350" i="56"/>
  <c r="AU2350" i="56" s="1"/>
  <c r="AM2350" i="56"/>
  <c r="AR2378" i="56"/>
  <c r="AU2378" i="56" s="1"/>
  <c r="AM2378" i="56"/>
  <c r="AL2465" i="56"/>
  <c r="AN468" i="56"/>
  <c r="AR1275" i="56"/>
  <c r="AU1275" i="56" s="1"/>
  <c r="AM1275" i="56"/>
  <c r="AL577" i="56"/>
  <c r="AN2580" i="56"/>
  <c r="AL2620" i="56"/>
  <c r="AN2712" i="56"/>
  <c r="AR883" i="56"/>
  <c r="AU883" i="56" s="1"/>
  <c r="AM883" i="56"/>
  <c r="AO1629" i="56"/>
  <c r="AP1629" i="56"/>
  <c r="AN1402" i="56"/>
  <c r="AN516" i="56"/>
  <c r="AL889" i="56"/>
  <c r="AP360" i="56"/>
  <c r="AO360" i="56"/>
  <c r="AN53" i="56"/>
  <c r="AL1791" i="56"/>
  <c r="AO1877" i="56"/>
  <c r="AP1877" i="56"/>
  <c r="AR1970" i="56"/>
  <c r="AU1970" i="56" s="1"/>
  <c r="AM1970" i="56"/>
  <c r="AR71" i="56"/>
  <c r="AU71" i="56" s="1"/>
  <c r="AP1997" i="56"/>
  <c r="AO1997" i="56"/>
  <c r="AN2026" i="56"/>
  <c r="AO236" i="56"/>
  <c r="AP236" i="56"/>
  <c r="AN2189" i="56"/>
  <c r="AL931" i="56"/>
  <c r="AR2241" i="56"/>
  <c r="AU2241" i="56" s="1"/>
  <c r="AM2241" i="56"/>
  <c r="AN2277" i="56"/>
  <c r="AN2305" i="56"/>
  <c r="AM2319" i="56"/>
  <c r="AR2319" i="56"/>
  <c r="AU2319" i="56" s="1"/>
  <c r="AM1679" i="56"/>
  <c r="AR1679" i="56"/>
  <c r="AU1679" i="56" s="1"/>
  <c r="AR2405" i="56"/>
  <c r="AU2405" i="56" s="1"/>
  <c r="AM2405" i="56"/>
  <c r="AR2430" i="56"/>
  <c r="AU2430" i="56" s="1"/>
  <c r="AM2430" i="56"/>
  <c r="AR2438" i="56"/>
  <c r="AU2438" i="56" s="1"/>
  <c r="AM2438" i="56"/>
  <c r="AL2466" i="56"/>
  <c r="AN614" i="56"/>
  <c r="AN497" i="56"/>
  <c r="AO1276" i="56"/>
  <c r="AP1276" i="56"/>
  <c r="AM563" i="56"/>
  <c r="AR563" i="56"/>
  <c r="AU563" i="56" s="1"/>
  <c r="AN317" i="56"/>
  <c r="AN1495" i="56"/>
  <c r="AO823" i="56"/>
  <c r="AP823" i="56"/>
  <c r="AR1244" i="56"/>
  <c r="AU1244" i="56" s="1"/>
  <c r="AM1244" i="56"/>
  <c r="AN2609" i="56"/>
  <c r="AL2621" i="56"/>
  <c r="AP2687" i="56"/>
  <c r="AO2687" i="56"/>
  <c r="AN1501" i="56"/>
  <c r="AM2732" i="56"/>
  <c r="AR2732" i="56"/>
  <c r="AU2732" i="56" s="1"/>
  <c r="AO631" i="56"/>
  <c r="AP631" i="56"/>
  <c r="AQ2433" i="56"/>
  <c r="AM1067" i="56"/>
  <c r="AP1158" i="56"/>
  <c r="AM2048" i="56"/>
  <c r="AM933" i="56"/>
  <c r="AP1060" i="56"/>
  <c r="AR207" i="56"/>
  <c r="AU207" i="56" s="1"/>
  <c r="AN2459" i="56"/>
  <c r="AL2584" i="56"/>
  <c r="AM1607" i="56"/>
  <c r="AO3" i="56"/>
  <c r="AP3" i="56"/>
  <c r="AR11" i="56"/>
  <c r="AU11" i="56" s="1"/>
  <c r="AM11" i="56"/>
  <c r="AR643" i="56"/>
  <c r="AU643" i="56" s="1"/>
  <c r="AM643" i="56"/>
  <c r="AR653" i="56"/>
  <c r="AU653" i="56" s="1"/>
  <c r="AM653" i="56"/>
  <c r="AL1616" i="56"/>
  <c r="AR983" i="56"/>
  <c r="AU983" i="56" s="1"/>
  <c r="AM983" i="56"/>
  <c r="AR353" i="56"/>
  <c r="AU353" i="56" s="1"/>
  <c r="AM353" i="56"/>
  <c r="AN2804" i="56"/>
  <c r="AN2824" i="56"/>
  <c r="AP1359" i="56"/>
  <c r="AO1359" i="56"/>
  <c r="AN1379" i="56"/>
  <c r="AM1123" i="56"/>
  <c r="AR1123" i="56"/>
  <c r="AU1123" i="56" s="1"/>
  <c r="AP1630" i="56"/>
  <c r="AO1630" i="56"/>
  <c r="AN1130" i="56"/>
  <c r="AN1445" i="56"/>
  <c r="AM1458" i="56"/>
  <c r="AR1458" i="56"/>
  <c r="AU1458" i="56" s="1"/>
  <c r="AP1769" i="56"/>
  <c r="AO1769" i="56"/>
  <c r="AL1818" i="56"/>
  <c r="AM1021" i="56"/>
  <c r="AR1021" i="56"/>
  <c r="AU1021" i="56" s="1"/>
  <c r="AP1945" i="56"/>
  <c r="AO1945" i="56"/>
  <c r="AQ1945" i="56" s="1"/>
  <c r="AL1973" i="56"/>
  <c r="AR1991" i="56"/>
  <c r="AU1991" i="56" s="1"/>
  <c r="AM1991" i="56"/>
  <c r="AM2000" i="56"/>
  <c r="AR2000" i="56"/>
  <c r="AU2000" i="56" s="1"/>
  <c r="AL1169" i="56"/>
  <c r="AN2052" i="56"/>
  <c r="AN2080" i="56"/>
  <c r="AR922" i="56"/>
  <c r="AU922" i="56" s="1"/>
  <c r="AM922" i="56"/>
  <c r="AL2136" i="56"/>
  <c r="AL2178" i="56"/>
  <c r="AL937" i="56"/>
  <c r="AL2835" i="56"/>
  <c r="AN2294" i="56"/>
  <c r="AO96" i="56"/>
  <c r="AP96" i="56"/>
  <c r="AN2331" i="56"/>
  <c r="AN1558" i="56"/>
  <c r="AM174" i="56"/>
  <c r="AR174" i="56"/>
  <c r="AU174" i="56" s="1"/>
  <c r="AO1488" i="56"/>
  <c r="AP1488" i="56"/>
  <c r="AN388" i="56"/>
  <c r="AR566" i="56"/>
  <c r="AU566" i="56" s="1"/>
  <c r="AM566" i="56"/>
  <c r="AO1493" i="56"/>
  <c r="AP1493" i="56"/>
  <c r="AO2856" i="56"/>
  <c r="AN474" i="56"/>
  <c r="AN130" i="56"/>
  <c r="AM583" i="56"/>
  <c r="AR583" i="56"/>
  <c r="AU583" i="56" s="1"/>
  <c r="AO812" i="56"/>
  <c r="AQ812" i="56" s="1"/>
  <c r="AP812" i="56"/>
  <c r="AL763" i="56"/>
  <c r="AL2570" i="56"/>
  <c r="AL2612" i="56"/>
  <c r="AN1317" i="56"/>
  <c r="AP2662" i="56"/>
  <c r="AO2662" i="56"/>
  <c r="AO2676" i="56"/>
  <c r="AP2676" i="56"/>
  <c r="AM256" i="56"/>
  <c r="AR256" i="56"/>
  <c r="AU256" i="56" s="1"/>
  <c r="AP1335" i="56"/>
  <c r="AO1335" i="56"/>
  <c r="AQ1335" i="56" s="1"/>
  <c r="AP1695" i="56"/>
  <c r="AO1695" i="56"/>
  <c r="AQ684" i="56"/>
  <c r="AM2299" i="56"/>
  <c r="AQ696" i="56"/>
  <c r="AN2217" i="56"/>
  <c r="AQ2511" i="56"/>
  <c r="AQ1618" i="56"/>
  <c r="AM1038" i="56"/>
  <c r="AR1038" i="56"/>
  <c r="AU1038" i="56" s="1"/>
  <c r="AM644" i="56"/>
  <c r="AR644" i="56"/>
  <c r="AU644" i="56" s="1"/>
  <c r="AP1341" i="56"/>
  <c r="AL509" i="56"/>
  <c r="AL658" i="56"/>
  <c r="AN974" i="56"/>
  <c r="AP2786" i="56"/>
  <c r="AO2786" i="56"/>
  <c r="AQ2786" i="56" s="1"/>
  <c r="AL986" i="56"/>
  <c r="AO484" i="56"/>
  <c r="AP484" i="56"/>
  <c r="AN881" i="56"/>
  <c r="AN1411" i="56"/>
  <c r="AO1413" i="56"/>
  <c r="AP1413" i="56"/>
  <c r="AM1008" i="56"/>
  <c r="AR1008" i="56"/>
  <c r="AU1008" i="56" s="1"/>
  <c r="AL1430" i="56"/>
  <c r="AM1012" i="56"/>
  <c r="AR1012" i="56"/>
  <c r="AU1012" i="56" s="1"/>
  <c r="AO1661" i="56"/>
  <c r="AP1661" i="56"/>
  <c r="AL64" i="56"/>
  <c r="AL1159" i="56"/>
  <c r="AP297" i="56"/>
  <c r="AO297" i="56"/>
  <c r="AQ297" i="56" s="1"/>
  <c r="AM465" i="56"/>
  <c r="AR465" i="56"/>
  <c r="AU465" i="56" s="1"/>
  <c r="AL918" i="56"/>
  <c r="AL2072" i="56"/>
  <c r="AM926" i="56"/>
  <c r="AN2184" i="56"/>
  <c r="AM2234" i="56"/>
  <c r="AR2234" i="56"/>
  <c r="AU2234" i="56" s="1"/>
  <c r="AM2250" i="56"/>
  <c r="AR2250" i="56"/>
  <c r="AU2250" i="56" s="1"/>
  <c r="AM306" i="56"/>
  <c r="AR306" i="56"/>
  <c r="AU306" i="56" s="1"/>
  <c r="AO2360" i="56"/>
  <c r="AP2360" i="56"/>
  <c r="AM2407" i="56"/>
  <c r="AR2407" i="56"/>
  <c r="AU2407" i="56" s="1"/>
  <c r="AM1029" i="56"/>
  <c r="AR1029" i="56"/>
  <c r="AU1029" i="56" s="1"/>
  <c r="AL2475" i="56"/>
  <c r="AM2496" i="56"/>
  <c r="AR2496" i="56"/>
  <c r="AU2496" i="56" s="1"/>
  <c r="AN2509" i="56"/>
  <c r="AM943" i="56"/>
  <c r="AR943" i="56"/>
  <c r="AU943" i="56" s="1"/>
  <c r="AM559" i="56"/>
  <c r="AR559" i="56"/>
  <c r="AU559" i="56" s="1"/>
  <c r="AP1285" i="56"/>
  <c r="AO1285" i="56"/>
  <c r="AQ1285" i="56" s="1"/>
  <c r="AO246" i="56"/>
  <c r="AP246" i="56"/>
  <c r="AM117" i="56"/>
  <c r="AR117" i="56"/>
  <c r="AU117" i="56" s="1"/>
  <c r="AO865" i="56"/>
  <c r="AP865" i="56"/>
  <c r="AM818" i="56"/>
  <c r="AR818" i="56"/>
  <c r="AU818" i="56" s="1"/>
  <c r="AO2576" i="56"/>
  <c r="AP2576" i="56"/>
  <c r="AL393" i="56"/>
  <c r="AN2654" i="56"/>
  <c r="AO2682" i="56"/>
  <c r="AP2682" i="56"/>
  <c r="AL2696" i="56"/>
  <c r="AM1327" i="56"/>
  <c r="AR1327" i="56"/>
  <c r="AU1327" i="56" s="1"/>
  <c r="AN2741" i="56"/>
  <c r="AO2744" i="56"/>
  <c r="AP2744" i="56"/>
  <c r="AO834" i="56"/>
  <c r="AP834" i="56"/>
  <c r="AQ2697" i="56"/>
  <c r="AN1459" i="56"/>
  <c r="AP519" i="56"/>
  <c r="AO519" i="56"/>
  <c r="AR1794" i="56"/>
  <c r="AU1794" i="56" s="1"/>
  <c r="AM1794" i="56"/>
  <c r="AM1853" i="56"/>
  <c r="AR1853" i="56"/>
  <c r="AU1853" i="56" s="1"/>
  <c r="AN1960" i="56"/>
  <c r="AL1986" i="56"/>
  <c r="AN791" i="56"/>
  <c r="AR466" i="56"/>
  <c r="AU466" i="56" s="1"/>
  <c r="AM466" i="56"/>
  <c r="AP2081" i="56"/>
  <c r="AO2081" i="56"/>
  <c r="AR2193" i="56"/>
  <c r="AU2193" i="56" s="1"/>
  <c r="AM2193" i="56"/>
  <c r="AM2281" i="56"/>
  <c r="AR2281" i="56"/>
  <c r="AU2281" i="56" s="1"/>
  <c r="AP316" i="56"/>
  <c r="AO316" i="56"/>
  <c r="AL705" i="56"/>
  <c r="AR2571" i="56"/>
  <c r="AU2571" i="56" s="1"/>
  <c r="AM2571" i="56"/>
  <c r="AM1035" i="56"/>
  <c r="AR1035" i="56"/>
  <c r="AU1035" i="56" s="1"/>
  <c r="AR965" i="56"/>
  <c r="AU965" i="56" s="1"/>
  <c r="AM965" i="56"/>
  <c r="AR2754" i="56"/>
  <c r="AU2754" i="56" s="1"/>
  <c r="AM2754" i="56"/>
  <c r="AN496" i="56"/>
  <c r="AL1615" i="56"/>
  <c r="AL403" i="56"/>
  <c r="AR407" i="56"/>
  <c r="AU407" i="56" s="1"/>
  <c r="AM407" i="56"/>
  <c r="AN279" i="56"/>
  <c r="AR341" i="56"/>
  <c r="AU341" i="56" s="1"/>
  <c r="AM341" i="56"/>
  <c r="AM651" i="56"/>
  <c r="AR651" i="56"/>
  <c r="AU651" i="56" s="1"/>
  <c r="AR1516" i="56"/>
  <c r="AU1516" i="56" s="1"/>
  <c r="AM1516" i="56"/>
  <c r="AP416" i="56"/>
  <c r="AO416" i="56"/>
  <c r="AR683" i="56"/>
  <c r="AU683" i="56" s="1"/>
  <c r="AM683" i="56"/>
  <c r="AP981" i="56"/>
  <c r="AO981" i="56"/>
  <c r="AP1071" i="56"/>
  <c r="AO1071" i="56"/>
  <c r="AR263" i="56"/>
  <c r="AU263" i="56" s="1"/>
  <c r="AM263" i="56"/>
  <c r="AR1109" i="56"/>
  <c r="AU1109" i="56" s="1"/>
  <c r="AM1109" i="56"/>
  <c r="AP1367" i="56"/>
  <c r="AO1367" i="56"/>
  <c r="AM1388" i="56"/>
  <c r="AR1388" i="56"/>
  <c r="AU1388" i="56" s="1"/>
  <c r="AR267" i="56"/>
  <c r="AU267" i="56" s="1"/>
  <c r="AM267" i="56"/>
  <c r="AP517" i="56"/>
  <c r="AO517" i="56"/>
  <c r="AL1537" i="56"/>
  <c r="AN1443" i="56"/>
  <c r="AN1457" i="56"/>
  <c r="AP1470" i="56"/>
  <c r="AO1470" i="56"/>
  <c r="AM1478" i="56"/>
  <c r="AR1478" i="56"/>
  <c r="AU1478" i="56" s="1"/>
  <c r="AM842" i="56"/>
  <c r="AR842" i="56"/>
  <c r="AU842" i="56" s="1"/>
  <c r="AN1805" i="56"/>
  <c r="AP1836" i="56"/>
  <c r="AO1836" i="56"/>
  <c r="AN1864" i="56"/>
  <c r="AM1915" i="56"/>
  <c r="AR1915" i="56"/>
  <c r="AU1915" i="56" s="1"/>
  <c r="AP1929" i="56"/>
  <c r="AO1929" i="56"/>
  <c r="AN535" i="56"/>
  <c r="AP774" i="56"/>
  <c r="AO774" i="56"/>
  <c r="AL2017" i="56"/>
  <c r="AP1171" i="56"/>
  <c r="AO1171" i="56"/>
  <c r="AQ1171" i="56" s="1"/>
  <c r="AM920" i="56"/>
  <c r="AR920" i="56"/>
  <c r="AU920" i="56" s="1"/>
  <c r="AN1197" i="56"/>
  <c r="AN2126" i="56"/>
  <c r="AP2148" i="56"/>
  <c r="AO2148" i="56"/>
  <c r="AL2176" i="56"/>
  <c r="AP2201" i="56"/>
  <c r="AO2201" i="56"/>
  <c r="AQ2201" i="56" s="1"/>
  <c r="AM2292" i="56"/>
  <c r="AR2292" i="56"/>
  <c r="AU2292" i="56" s="1"/>
  <c r="AN2306" i="56"/>
  <c r="AN2352" i="56"/>
  <c r="AL799" i="56"/>
  <c r="AP2439" i="56"/>
  <c r="AO2439" i="56"/>
  <c r="AP2481" i="56"/>
  <c r="AO2481" i="56"/>
  <c r="AP496" i="56"/>
  <c r="AO496" i="56"/>
  <c r="AN2543" i="56"/>
  <c r="AP1032" i="56"/>
  <c r="AO1032" i="56"/>
  <c r="AQ1032" i="56" s="1"/>
  <c r="AP579" i="56"/>
  <c r="AO579" i="56"/>
  <c r="AP2622" i="56"/>
  <c r="AO2622" i="56"/>
  <c r="AM2688" i="56"/>
  <c r="AR2688" i="56"/>
  <c r="AU2688" i="56" s="1"/>
  <c r="AR628" i="56"/>
  <c r="AU628" i="56" s="1"/>
  <c r="AM628" i="56"/>
  <c r="AL1333" i="56"/>
  <c r="AP587" i="56"/>
  <c r="AO587" i="56"/>
  <c r="AL397" i="56"/>
  <c r="AR2770" i="56"/>
  <c r="AU2770" i="56" s="1"/>
  <c r="AM2770" i="56"/>
  <c r="AL845" i="56"/>
  <c r="AM129" i="56"/>
  <c r="AM211" i="56"/>
  <c r="AR211" i="56"/>
  <c r="AU211" i="56" s="1"/>
  <c r="AP718" i="56"/>
  <c r="AO718" i="56"/>
  <c r="AN1575" i="56"/>
  <c r="AM1353" i="56"/>
  <c r="AR1353" i="56"/>
  <c r="AU1353" i="56" s="1"/>
  <c r="AN2805" i="56"/>
  <c r="AN1360" i="56"/>
  <c r="AR1360" i="56"/>
  <c r="AU1360" i="56" s="1"/>
  <c r="AM1360" i="56"/>
  <c r="AN1380" i="56"/>
  <c r="AN357" i="56"/>
  <c r="AM48" i="56"/>
  <c r="AR48" i="56"/>
  <c r="AU48" i="56" s="1"/>
  <c r="AO1770" i="56"/>
  <c r="AP1770" i="56"/>
  <c r="AM1839" i="56"/>
  <c r="AR1839" i="56"/>
  <c r="AU1839" i="56" s="1"/>
  <c r="AM850" i="56"/>
  <c r="AR850" i="56"/>
  <c r="AU850" i="56" s="1"/>
  <c r="AP924" i="56"/>
  <c r="AO924" i="56"/>
  <c r="AO1205" i="56"/>
  <c r="AQ1205" i="56" s="1"/>
  <c r="AP1205" i="56"/>
  <c r="AN2137" i="56"/>
  <c r="AP2179" i="56"/>
  <c r="AO2179" i="56"/>
  <c r="AL2267" i="56"/>
  <c r="AL2315" i="56"/>
  <c r="AM2355" i="56"/>
  <c r="AR2355" i="56"/>
  <c r="AU2355" i="56" s="1"/>
  <c r="AN1489" i="56"/>
  <c r="AO2534" i="56"/>
  <c r="AP2534" i="56"/>
  <c r="AN250" i="56"/>
  <c r="AP1294" i="56"/>
  <c r="AO1294" i="56"/>
  <c r="AO131" i="56"/>
  <c r="AP131" i="56"/>
  <c r="AN2634" i="56"/>
  <c r="AR2703" i="56"/>
  <c r="AU2703" i="56" s="1"/>
  <c r="AM2703" i="56"/>
  <c r="AM480" i="56"/>
  <c r="AM561" i="56"/>
  <c r="AP1705" i="56"/>
  <c r="AO1705" i="56"/>
  <c r="AO2023" i="56"/>
  <c r="AP2023" i="56"/>
  <c r="AO999" i="56"/>
  <c r="AP999" i="56"/>
  <c r="AL720" i="56"/>
  <c r="AP720" i="56"/>
  <c r="AO720" i="56"/>
  <c r="AQ720" i="56" s="1"/>
  <c r="AO1605" i="56"/>
  <c r="AQ1605" i="56" s="1"/>
  <c r="AP1605" i="56"/>
  <c r="AP2795" i="56"/>
  <c r="AO2795" i="56"/>
  <c r="AM222" i="56"/>
  <c r="AR222" i="56"/>
  <c r="AU222" i="56" s="1"/>
  <c r="AO1652" i="56"/>
  <c r="AP1652" i="56"/>
  <c r="AM362" i="56"/>
  <c r="AR362" i="56"/>
  <c r="AU362" i="56" s="1"/>
  <c r="AP1855" i="56"/>
  <c r="AO1855" i="56"/>
  <c r="AO1962" i="56"/>
  <c r="AP1962" i="56"/>
  <c r="AP79" i="56"/>
  <c r="AO79" i="56"/>
  <c r="AO1188" i="56"/>
  <c r="AP1188" i="56"/>
  <c r="AM1677" i="56"/>
  <c r="AR1677" i="56"/>
  <c r="AU1677" i="56" s="1"/>
  <c r="AR2679" i="56"/>
  <c r="AU2679" i="56" s="1"/>
  <c r="AM2679" i="56"/>
  <c r="AM2521" i="56"/>
  <c r="AR2521" i="56"/>
  <c r="AU2521" i="56" s="1"/>
  <c r="AM2627" i="56"/>
  <c r="AR2627" i="56"/>
  <c r="AU2627" i="56" s="1"/>
  <c r="AP257" i="56"/>
  <c r="AO257" i="56"/>
  <c r="AQ257" i="56" s="1"/>
  <c r="AR340" i="56"/>
  <c r="AU340" i="56" s="1"/>
  <c r="AM340" i="56"/>
  <c r="AO737" i="56"/>
  <c r="AP737" i="56"/>
  <c r="AM1611" i="56"/>
  <c r="AR1611" i="56"/>
  <c r="AU1611" i="56" s="1"/>
  <c r="AM1120" i="56"/>
  <c r="AR1120" i="56"/>
  <c r="AU1120" i="56" s="1"/>
  <c r="AM1433" i="56"/>
  <c r="AR1433" i="56"/>
  <c r="AU1433" i="56" s="1"/>
  <c r="AP771" i="56"/>
  <c r="AO771" i="56"/>
  <c r="AM2075" i="56"/>
  <c r="AR2075" i="56"/>
  <c r="AU2075" i="56" s="1"/>
  <c r="AO2349" i="56"/>
  <c r="AQ2349" i="56" s="1"/>
  <c r="AP2349" i="56"/>
  <c r="AP2377" i="56"/>
  <c r="AO2377" i="56"/>
  <c r="AP2417" i="56"/>
  <c r="AO2417" i="56"/>
  <c r="AP1691" i="56"/>
  <c r="AO1691" i="56"/>
  <c r="AL955" i="56"/>
  <c r="AR1163" i="56"/>
  <c r="AU1163" i="56" s="1"/>
  <c r="AM1163" i="56"/>
  <c r="AP643" i="56"/>
  <c r="AO643" i="56"/>
  <c r="AP983" i="56"/>
  <c r="AO983" i="56"/>
  <c r="AM1077" i="56"/>
  <c r="AR1077" i="56"/>
  <c r="AU1077" i="56" s="1"/>
  <c r="AM2821" i="56"/>
  <c r="AR2821" i="56"/>
  <c r="AU2821" i="56" s="1"/>
  <c r="AO1140" i="56"/>
  <c r="AP1140" i="56"/>
  <c r="AM909" i="56"/>
  <c r="AR909" i="56"/>
  <c r="AU909" i="56" s="1"/>
  <c r="AP1903" i="56"/>
  <c r="AO1903" i="56"/>
  <c r="AO2000" i="56"/>
  <c r="AP2000" i="56"/>
  <c r="AP2052" i="56"/>
  <c r="AO2052" i="56"/>
  <c r="AP1185" i="56"/>
  <c r="AO1185" i="56"/>
  <c r="AQ1185" i="56" s="1"/>
  <c r="AP2136" i="56"/>
  <c r="AO2136" i="56"/>
  <c r="AQ2136" i="56" s="1"/>
  <c r="AP2232" i="56"/>
  <c r="AO2232" i="56"/>
  <c r="AO2845" i="56"/>
  <c r="AQ2845" i="56" s="1"/>
  <c r="AP2845" i="56"/>
  <c r="AO130" i="56"/>
  <c r="AP130" i="56"/>
  <c r="AO256" i="56"/>
  <c r="AP256" i="56"/>
  <c r="AM596" i="56"/>
  <c r="AR596" i="56"/>
  <c r="AU596" i="56" s="1"/>
  <c r="AP1385" i="56"/>
  <c r="AO1385" i="56"/>
  <c r="AQ1385" i="56" s="1"/>
  <c r="AM1760" i="56"/>
  <c r="AR1760" i="56"/>
  <c r="AU1760" i="56" s="1"/>
  <c r="AP1909" i="56"/>
  <c r="AO1909" i="56"/>
  <c r="AO465" i="56"/>
  <c r="AQ465" i="56" s="1"/>
  <c r="AP465" i="56"/>
  <c r="AM2011" i="56"/>
  <c r="AR2011" i="56"/>
  <c r="AU2011" i="56" s="1"/>
  <c r="AP1191" i="56"/>
  <c r="AO1191" i="56"/>
  <c r="AM2209" i="56"/>
  <c r="AR2209" i="56"/>
  <c r="AU2209" i="56" s="1"/>
  <c r="AO2234" i="56"/>
  <c r="AP2234" i="56"/>
  <c r="AO2286" i="56"/>
  <c r="AP2286" i="56"/>
  <c r="AM255" i="56"/>
  <c r="AR255" i="56"/>
  <c r="AU255" i="56" s="1"/>
  <c r="AO1295" i="56"/>
  <c r="AQ1295" i="56" s="1"/>
  <c r="AP1295" i="56"/>
  <c r="AM194" i="56"/>
  <c r="AR194" i="56"/>
  <c r="AU194" i="56" s="1"/>
  <c r="AP2654" i="56"/>
  <c r="AO2654" i="56"/>
  <c r="AM1507" i="56"/>
  <c r="AR1507" i="56"/>
  <c r="AU1507" i="56" s="1"/>
  <c r="AR981" i="56"/>
  <c r="AU981" i="56" s="1"/>
  <c r="AM981" i="56"/>
  <c r="AM1090" i="56"/>
  <c r="AR1090" i="56"/>
  <c r="AU1090" i="56" s="1"/>
  <c r="AM2819" i="56"/>
  <c r="AR2819" i="56"/>
  <c r="AU2819" i="56" s="1"/>
  <c r="AR1403" i="56"/>
  <c r="AU1403" i="56" s="1"/>
  <c r="AM1403" i="56"/>
  <c r="AM1641" i="56"/>
  <c r="AR1641" i="56"/>
  <c r="AU1641" i="56" s="1"/>
  <c r="AM1443" i="56"/>
  <c r="AR1443" i="56"/>
  <c r="AU1443" i="56" s="1"/>
  <c r="AR1824" i="56"/>
  <c r="AU1824" i="56" s="1"/>
  <c r="AM1824" i="56"/>
  <c r="AR2017" i="56"/>
  <c r="AU2017" i="56" s="1"/>
  <c r="AM2017" i="56"/>
  <c r="AM377" i="56"/>
  <c r="AR377" i="56"/>
  <c r="AU377" i="56" s="1"/>
  <c r="AM2176" i="56"/>
  <c r="AR2176" i="56"/>
  <c r="AU2176" i="56" s="1"/>
  <c r="AM166" i="56"/>
  <c r="AR166" i="56"/>
  <c r="AU166" i="56" s="1"/>
  <c r="AP88" i="56"/>
  <c r="AO88" i="56"/>
  <c r="AP2292" i="56"/>
  <c r="AO2292" i="56"/>
  <c r="AM315" i="56"/>
  <c r="AR315" i="56"/>
  <c r="AU315" i="56" s="1"/>
  <c r="AP435" i="56"/>
  <c r="AO435" i="56"/>
  <c r="AQ435" i="56" s="1"/>
  <c r="AM1032" i="56"/>
  <c r="AR1032" i="56"/>
  <c r="AU1032" i="56" s="1"/>
  <c r="AM2568" i="56"/>
  <c r="AR2568" i="56"/>
  <c r="AU2568" i="56" s="1"/>
  <c r="AP2674" i="56"/>
  <c r="AO2674" i="56"/>
  <c r="AP1333" i="56"/>
  <c r="AO1333" i="56"/>
  <c r="AP1336" i="56"/>
  <c r="AO1336" i="56"/>
  <c r="AR1351" i="56"/>
  <c r="AU1351" i="56" s="1"/>
  <c r="AM1351" i="56"/>
  <c r="AO33" i="56"/>
  <c r="AP33" i="56"/>
  <c r="AO1127" i="56"/>
  <c r="AP1127" i="56"/>
  <c r="AO1539" i="56"/>
  <c r="AP1539" i="56"/>
  <c r="AM526" i="56"/>
  <c r="AR526" i="56"/>
  <c r="AU526" i="56" s="1"/>
  <c r="AM1865" i="56"/>
  <c r="AR1865" i="56"/>
  <c r="AU1865" i="56" s="1"/>
  <c r="AM1891" i="56"/>
  <c r="AR1891" i="56"/>
  <c r="AU1891" i="56" s="1"/>
  <c r="AO1999" i="56"/>
  <c r="AP1999" i="56"/>
  <c r="AO2163" i="56"/>
  <c r="AP2163" i="56"/>
  <c r="AO2468" i="56"/>
  <c r="AP2468" i="56"/>
  <c r="AM2569" i="56"/>
  <c r="AR2569" i="56"/>
  <c r="AU2569" i="56" s="1"/>
  <c r="AM1256" i="56"/>
  <c r="AR1256" i="56"/>
  <c r="AU1256" i="56" s="1"/>
  <c r="AO2745" i="56"/>
  <c r="AP2745" i="56"/>
  <c r="AP1521" i="56"/>
  <c r="AO1521" i="56"/>
  <c r="AM1074" i="56"/>
  <c r="AR1074" i="56"/>
  <c r="AU1074" i="56" s="1"/>
  <c r="AR905" i="56"/>
  <c r="AU905" i="56" s="1"/>
  <c r="AM905" i="56"/>
  <c r="AR1017" i="56"/>
  <c r="AU1017" i="56" s="1"/>
  <c r="AM1017" i="56"/>
  <c r="AL1344" i="56"/>
  <c r="AN1638" i="56"/>
  <c r="AR1011" i="56"/>
  <c r="AU1011" i="56" s="1"/>
  <c r="AM1011" i="56"/>
  <c r="AO1134" i="56"/>
  <c r="AP1134" i="56"/>
  <c r="AO1833" i="56"/>
  <c r="AP1833" i="56"/>
  <c r="AM2239" i="56"/>
  <c r="AR2239" i="56"/>
  <c r="AU2239" i="56" s="1"/>
  <c r="AM94" i="56"/>
  <c r="AR94" i="56"/>
  <c r="AU94" i="56" s="1"/>
  <c r="AO610" i="56"/>
  <c r="AP610" i="56"/>
  <c r="AM2417" i="56"/>
  <c r="AR2417" i="56"/>
  <c r="AU2417" i="56" s="1"/>
  <c r="AO2436" i="56"/>
  <c r="AQ2436" i="56" s="1"/>
  <c r="AP2436" i="56"/>
  <c r="AM108" i="56"/>
  <c r="AR108" i="56"/>
  <c r="AU108" i="56" s="1"/>
  <c r="AM114" i="56"/>
  <c r="AR114" i="56"/>
  <c r="AU114" i="56" s="1"/>
  <c r="AL320" i="56"/>
  <c r="AM821" i="56"/>
  <c r="AR821" i="56"/>
  <c r="AU821" i="56" s="1"/>
  <c r="AO2579" i="56"/>
  <c r="AP2579" i="56"/>
  <c r="AM137" i="56"/>
  <c r="AR137" i="56"/>
  <c r="AU137" i="56" s="1"/>
  <c r="AP2699" i="56"/>
  <c r="AO2699" i="56"/>
  <c r="AP144" i="56"/>
  <c r="AO144" i="56"/>
  <c r="AM715" i="56"/>
  <c r="AR715" i="56"/>
  <c r="AU715" i="56" s="1"/>
  <c r="AM507" i="56"/>
  <c r="AR507" i="56"/>
  <c r="AU507" i="56" s="1"/>
  <c r="AM1040" i="56"/>
  <c r="AR1040" i="56"/>
  <c r="AU1040" i="56" s="1"/>
  <c r="AR17" i="56"/>
  <c r="AU17" i="56" s="1"/>
  <c r="AM17" i="56"/>
  <c r="AR728" i="56"/>
  <c r="AU728" i="56" s="1"/>
  <c r="AM728" i="56"/>
  <c r="AO1588" i="56"/>
  <c r="AP1588" i="56"/>
  <c r="AP2821" i="56"/>
  <c r="AO2821" i="56"/>
  <c r="AN1369" i="56"/>
  <c r="AL1123" i="56"/>
  <c r="AM2038" i="56"/>
  <c r="AR2038" i="56"/>
  <c r="AU2038" i="56" s="1"/>
  <c r="AP2080" i="56"/>
  <c r="AO2080" i="56"/>
  <c r="AO2192" i="56"/>
  <c r="AP2192" i="56"/>
  <c r="AR2203" i="56"/>
  <c r="AU2203" i="56" s="1"/>
  <c r="AM2203" i="56"/>
  <c r="AR701" i="56"/>
  <c r="AU701" i="56" s="1"/>
  <c r="AM701" i="56"/>
  <c r="AP2382" i="56"/>
  <c r="AO2382" i="56"/>
  <c r="AL2846" i="56"/>
  <c r="AM2518" i="56"/>
  <c r="AR2518" i="56"/>
  <c r="AU2518" i="56" s="1"/>
  <c r="AM2544" i="56"/>
  <c r="AR2544" i="56"/>
  <c r="AU2544" i="56" s="1"/>
  <c r="AR251" i="56"/>
  <c r="AU251" i="56" s="1"/>
  <c r="AM251" i="56"/>
  <c r="AP2624" i="56"/>
  <c r="AO2624" i="56"/>
  <c r="AR2716" i="56"/>
  <c r="AU2716" i="56" s="1"/>
  <c r="AM2716" i="56"/>
  <c r="AP589" i="56"/>
  <c r="AO589" i="56"/>
  <c r="AN682" i="56"/>
  <c r="AM1580" i="56"/>
  <c r="AR1580" i="56"/>
  <c r="AU1580" i="56" s="1"/>
  <c r="AM2881" i="56"/>
  <c r="AR2881" i="56"/>
  <c r="AU2881" i="56" s="1"/>
  <c r="AN2797" i="56"/>
  <c r="AP691" i="56"/>
  <c r="AO691" i="56"/>
  <c r="AQ691" i="56" s="1"/>
  <c r="AO35" i="56"/>
  <c r="AP35" i="56"/>
  <c r="AP602" i="56"/>
  <c r="AO602" i="56"/>
  <c r="AP156" i="56"/>
  <c r="AO156" i="56"/>
  <c r="AO1844" i="56"/>
  <c r="AP1844" i="56"/>
  <c r="AM1896" i="56"/>
  <c r="AR1896" i="56"/>
  <c r="AU1896" i="56" s="1"/>
  <c r="AL766" i="56"/>
  <c r="AL299" i="56"/>
  <c r="AM2021" i="56"/>
  <c r="AR2021" i="56"/>
  <c r="AU2021" i="56" s="1"/>
  <c r="AM2100" i="56"/>
  <c r="AR2100" i="56"/>
  <c r="AU2100" i="56" s="1"/>
  <c r="AO2156" i="56"/>
  <c r="AP2156" i="56"/>
  <c r="AM491" i="56"/>
  <c r="AR491" i="56"/>
  <c r="AU491" i="56" s="1"/>
  <c r="AM2286" i="56"/>
  <c r="AR2286" i="56"/>
  <c r="AU2286" i="56" s="1"/>
  <c r="AR2323" i="56"/>
  <c r="AU2323" i="56" s="1"/>
  <c r="AM2323" i="56"/>
  <c r="AO2407" i="56"/>
  <c r="AP2407" i="56"/>
  <c r="AN112" i="56"/>
  <c r="AL1271" i="56"/>
  <c r="AO117" i="56"/>
  <c r="AP117" i="56"/>
  <c r="AM1689" i="56"/>
  <c r="AR1689" i="56"/>
  <c r="AU1689" i="56" s="1"/>
  <c r="AN818" i="56"/>
  <c r="AM2562" i="56"/>
  <c r="AR2562" i="56"/>
  <c r="AU2562" i="56" s="1"/>
  <c r="AM2640" i="56"/>
  <c r="AR2640" i="56"/>
  <c r="AU2640" i="56" s="1"/>
  <c r="AN1327" i="56"/>
  <c r="AP326" i="56"/>
  <c r="AO326" i="56"/>
  <c r="AR329" i="56"/>
  <c r="AU329" i="56" s="1"/>
  <c r="AM329" i="56"/>
  <c r="AP209" i="56"/>
  <c r="AO209" i="56"/>
  <c r="AL341" i="56"/>
  <c r="AN15" i="56"/>
  <c r="AP651" i="56"/>
  <c r="AO651" i="56"/>
  <c r="AR2792" i="56"/>
  <c r="AU2792" i="56" s="1"/>
  <c r="AM2792" i="56"/>
  <c r="AN2891" i="56"/>
  <c r="AP1403" i="56"/>
  <c r="AO1403" i="56"/>
  <c r="AQ1403" i="56" s="1"/>
  <c r="AM1764" i="56"/>
  <c r="AR1764" i="56"/>
  <c r="AU1764" i="56" s="1"/>
  <c r="AL549" i="56"/>
  <c r="AP549" i="56"/>
  <c r="AO549" i="56"/>
  <c r="AO2729" i="56"/>
  <c r="AL2729" i="56"/>
  <c r="AP2729" i="56"/>
  <c r="AP50" i="56"/>
  <c r="AO50" i="56"/>
  <c r="AP2046" i="56"/>
  <c r="AO2046" i="56"/>
  <c r="AP2376" i="56"/>
  <c r="AO2376" i="56"/>
  <c r="AQ2376" i="56" s="1"/>
  <c r="AP2357" i="56"/>
  <c r="AO2357" i="56"/>
  <c r="AO1619" i="56"/>
  <c r="AP1619" i="56"/>
  <c r="AL1619" i="56"/>
  <c r="AO1100" i="56"/>
  <c r="AP1100" i="56"/>
  <c r="AR1448" i="56"/>
  <c r="AU1448" i="56" s="1"/>
  <c r="AM1448" i="56"/>
  <c r="AM901" i="56"/>
  <c r="AR901" i="56"/>
  <c r="AU901" i="56" s="1"/>
  <c r="AO1810" i="56"/>
  <c r="AL1810" i="56"/>
  <c r="AP1810" i="56"/>
  <c r="AO1920" i="56"/>
  <c r="AP1920" i="56"/>
  <c r="AR1217" i="56"/>
  <c r="AU1217" i="56" s="1"/>
  <c r="AM1217" i="56"/>
  <c r="AO1108" i="56"/>
  <c r="AP1108" i="56"/>
  <c r="AM2901" i="56"/>
  <c r="AR2901" i="56"/>
  <c r="AU2901" i="56" s="1"/>
  <c r="AO1914" i="56"/>
  <c r="AP1914" i="56"/>
  <c r="AP71" i="56"/>
  <c r="AO71" i="56"/>
  <c r="AM1170" i="56"/>
  <c r="AR1170" i="56"/>
  <c r="AU1170" i="56" s="1"/>
  <c r="AP2110" i="56"/>
  <c r="AO2110" i="56"/>
  <c r="AR548" i="56"/>
  <c r="AU548" i="56" s="1"/>
  <c r="AM548" i="56"/>
  <c r="AR2351" i="56"/>
  <c r="AU2351" i="56" s="1"/>
  <c r="AM2351" i="56"/>
  <c r="AP2405" i="56"/>
  <c r="AO2405" i="56"/>
  <c r="AP2430" i="56"/>
  <c r="AO2430" i="56"/>
  <c r="AP2515" i="56"/>
  <c r="AO2515" i="56"/>
  <c r="AP575" i="56"/>
  <c r="AO575" i="56"/>
  <c r="AQ575" i="56" s="1"/>
  <c r="AM2713" i="56"/>
  <c r="AR2713" i="56"/>
  <c r="AU2713" i="56" s="1"/>
  <c r="AQ2274" i="56"/>
  <c r="AO1051" i="56"/>
  <c r="AP1051" i="56"/>
  <c r="AO677" i="56"/>
  <c r="AP677" i="56"/>
  <c r="AR2814" i="56"/>
  <c r="AU2814" i="56" s="1"/>
  <c r="AM2814" i="56"/>
  <c r="AO995" i="56"/>
  <c r="AP995" i="56"/>
  <c r="AM1143" i="56"/>
  <c r="AR1143" i="56"/>
  <c r="AU1143" i="56" s="1"/>
  <c r="AM1856" i="56"/>
  <c r="AR1856" i="56"/>
  <c r="AU1856" i="56" s="1"/>
  <c r="AO1921" i="56"/>
  <c r="AP1921" i="56"/>
  <c r="AR2222" i="56"/>
  <c r="AU2222" i="56" s="1"/>
  <c r="AM2222" i="56"/>
  <c r="AR2312" i="56"/>
  <c r="AU2312" i="56" s="1"/>
  <c r="AM2312" i="56"/>
  <c r="AM2337" i="56"/>
  <c r="AR2337" i="56"/>
  <c r="AU2337" i="56" s="1"/>
  <c r="AR241" i="56"/>
  <c r="AU241" i="56" s="1"/>
  <c r="AM241" i="56"/>
  <c r="AP2739" i="56"/>
  <c r="AO2739" i="56"/>
  <c r="AO400" i="56"/>
  <c r="AP400" i="56"/>
  <c r="AR1713" i="56"/>
  <c r="AU1713" i="56" s="1"/>
  <c r="AM1713" i="56"/>
  <c r="AM1593" i="56"/>
  <c r="AR1593" i="56"/>
  <c r="AU1593" i="56" s="1"/>
  <c r="AP1357" i="56"/>
  <c r="AO1357" i="56"/>
  <c r="AM880" i="56"/>
  <c r="AR880" i="56"/>
  <c r="AU880" i="56" s="1"/>
  <c r="AP1395" i="56"/>
  <c r="AO1395" i="56"/>
  <c r="AQ1395" i="56" s="1"/>
  <c r="AM1419" i="56"/>
  <c r="AR1419" i="56"/>
  <c r="AU1419" i="56" s="1"/>
  <c r="AM1669" i="56"/>
  <c r="AR1669" i="56"/>
  <c r="AU1669" i="56" s="1"/>
  <c r="AO2488" i="56"/>
  <c r="AP2488" i="56"/>
  <c r="AM1270" i="56"/>
  <c r="AR1270" i="56"/>
  <c r="AU1270" i="56" s="1"/>
  <c r="AO624" i="56"/>
  <c r="AP624" i="56"/>
  <c r="AM2589" i="56"/>
  <c r="AR2589" i="56"/>
  <c r="AU2589" i="56" s="1"/>
  <c r="AR2638" i="56"/>
  <c r="AU2638" i="56" s="1"/>
  <c r="AM2638" i="56"/>
  <c r="AO394" i="56"/>
  <c r="AQ394" i="56" s="1"/>
  <c r="AP394" i="56"/>
  <c r="AR2695" i="56"/>
  <c r="AU2695" i="56" s="1"/>
  <c r="AM2695" i="56"/>
  <c r="AR2721" i="56"/>
  <c r="AU2721" i="56" s="1"/>
  <c r="AM2721" i="56"/>
  <c r="AM1698" i="56"/>
  <c r="AR1698" i="56"/>
  <c r="AU1698" i="56" s="1"/>
  <c r="AR205" i="56"/>
  <c r="AU205" i="56" s="1"/>
  <c r="AM205" i="56"/>
  <c r="AO11" i="56"/>
  <c r="AQ11" i="56" s="1"/>
  <c r="AP11" i="56"/>
  <c r="AO728" i="56"/>
  <c r="AP728" i="56"/>
  <c r="AP353" i="56"/>
  <c r="AO353" i="56"/>
  <c r="AR1005" i="56"/>
  <c r="AU1005" i="56" s="1"/>
  <c r="AM1005" i="56"/>
  <c r="AO1458" i="56"/>
  <c r="AP1458" i="56"/>
  <c r="AM1780" i="56"/>
  <c r="AR1780" i="56"/>
  <c r="AU1780" i="56" s="1"/>
  <c r="AO909" i="56"/>
  <c r="AP909" i="56"/>
  <c r="AR1917" i="56"/>
  <c r="AU1917" i="56" s="1"/>
  <c r="AM1917" i="56"/>
  <c r="AN2038" i="56"/>
  <c r="AN2150" i="56"/>
  <c r="AP2266" i="56"/>
  <c r="AO2266" i="56"/>
  <c r="AL96" i="56"/>
  <c r="AR2382" i="56"/>
  <c r="AU2382" i="56" s="1"/>
  <c r="AM2382" i="56"/>
  <c r="AO2422" i="56"/>
  <c r="AP2422" i="56"/>
  <c r="AO2533" i="56"/>
  <c r="AP2533" i="56"/>
  <c r="AR826" i="56"/>
  <c r="AU826" i="56" s="1"/>
  <c r="AM826" i="56"/>
  <c r="AO2570" i="56"/>
  <c r="AP2570" i="56"/>
  <c r="AR1307" i="56"/>
  <c r="AU1307" i="56" s="1"/>
  <c r="AM1307" i="56"/>
  <c r="AM2662" i="56"/>
  <c r="AR2662" i="56"/>
  <c r="AU2662" i="56" s="1"/>
  <c r="AR589" i="56"/>
  <c r="AU589" i="56" s="1"/>
  <c r="AM589" i="56"/>
  <c r="AN2772" i="56"/>
  <c r="AO1314" i="56"/>
  <c r="AM2453" i="56"/>
  <c r="AR2453" i="56"/>
  <c r="AU2453" i="56" s="1"/>
  <c r="AP444" i="56"/>
  <c r="AO444" i="56"/>
  <c r="AM209" i="56"/>
  <c r="AR209" i="56"/>
  <c r="AU209" i="56" s="1"/>
  <c r="AM1719" i="56"/>
  <c r="AR1719" i="56"/>
  <c r="AU1719" i="56" s="1"/>
  <c r="AN223" i="56"/>
  <c r="AM61" i="56"/>
  <c r="AR61" i="56"/>
  <c r="AU61" i="56" s="1"/>
  <c r="AO64" i="56"/>
  <c r="AP64" i="56"/>
  <c r="AP1159" i="56"/>
  <c r="AO1159" i="56"/>
  <c r="AM1909" i="56"/>
  <c r="AR1909" i="56"/>
  <c r="AU1909" i="56" s="1"/>
  <c r="AN768" i="56"/>
  <c r="AP918" i="56"/>
  <c r="AO918" i="56"/>
  <c r="AN2011" i="56"/>
  <c r="AP1670" i="56"/>
  <c r="AO1670" i="56"/>
  <c r="AM540" i="56"/>
  <c r="AR540" i="56"/>
  <c r="AU540" i="56" s="1"/>
  <c r="AR1410" i="56"/>
  <c r="AU1410" i="56" s="1"/>
  <c r="AQ2817" i="56"/>
  <c r="AN651" i="56"/>
  <c r="AP884" i="56"/>
  <c r="AO884" i="56"/>
  <c r="AN1656" i="56"/>
  <c r="AP1443" i="56"/>
  <c r="AO1443" i="56"/>
  <c r="AM1457" i="56"/>
  <c r="AR1457" i="56"/>
  <c r="AU1457" i="56" s="1"/>
  <c r="AN1778" i="56"/>
  <c r="AP842" i="56"/>
  <c r="AO842" i="56"/>
  <c r="AQ842" i="56" s="1"/>
  <c r="AN1850" i="56"/>
  <c r="AM788" i="56"/>
  <c r="AR788" i="56"/>
  <c r="AU788" i="56" s="1"/>
  <c r="AL920" i="56"/>
  <c r="AP1197" i="56"/>
  <c r="AO1197" i="56"/>
  <c r="AP1482" i="56"/>
  <c r="AO1482" i="56"/>
  <c r="AL2264" i="56"/>
  <c r="AR2329" i="56"/>
  <c r="AU2329" i="56" s="1"/>
  <c r="AM2329" i="56"/>
  <c r="AR2543" i="56"/>
  <c r="AU2543" i="56" s="1"/>
  <c r="AM2543" i="56"/>
  <c r="AM318" i="56"/>
  <c r="AR318" i="56"/>
  <c r="AU318" i="56" s="1"/>
  <c r="AP1693" i="56"/>
  <c r="AO1693" i="56"/>
  <c r="AQ1693" i="56" s="1"/>
  <c r="AM1305" i="56"/>
  <c r="AR1305" i="56"/>
  <c r="AU1305" i="56" s="1"/>
  <c r="AP2733" i="56"/>
  <c r="AO2733" i="56"/>
  <c r="AP1699" i="56"/>
  <c r="AO1699" i="56"/>
  <c r="AP2751" i="56"/>
  <c r="AO2751" i="56"/>
  <c r="AQ2751" i="56" s="1"/>
  <c r="AL594" i="56"/>
  <c r="AP1734" i="56"/>
  <c r="AO1734" i="56"/>
  <c r="AQ1734" i="56" s="1"/>
  <c r="AL1734" i="56"/>
  <c r="AO2592" i="56"/>
  <c r="AP2592" i="56"/>
  <c r="AL1796" i="56"/>
  <c r="AO1796" i="56"/>
  <c r="AP1796" i="56"/>
  <c r="AL1043" i="56"/>
  <c r="AP1043" i="56"/>
  <c r="AO1043" i="56"/>
  <c r="AM347" i="56"/>
  <c r="AR347" i="56"/>
  <c r="AU347" i="56" s="1"/>
  <c r="AO1355" i="56"/>
  <c r="AQ1355" i="56" s="1"/>
  <c r="AP1355" i="56"/>
  <c r="AM1100" i="56"/>
  <c r="AR1100" i="56"/>
  <c r="AU1100" i="56" s="1"/>
  <c r="AM38" i="56"/>
  <c r="AR38" i="56"/>
  <c r="AU38" i="56" s="1"/>
  <c r="AM521" i="56"/>
  <c r="AR521" i="56"/>
  <c r="AU521" i="56" s="1"/>
  <c r="AR1879" i="56"/>
  <c r="AU1879" i="56" s="1"/>
  <c r="AM1879" i="56"/>
  <c r="AP1976" i="56"/>
  <c r="AO1976" i="56"/>
  <c r="AR374" i="56"/>
  <c r="AU374" i="56" s="1"/>
  <c r="AM374" i="56"/>
  <c r="AR2247" i="56"/>
  <c r="AU2247" i="56" s="1"/>
  <c r="AM2247" i="56"/>
  <c r="AO2334" i="56"/>
  <c r="AP2334" i="56"/>
  <c r="AO570" i="56"/>
  <c r="AP570" i="56"/>
  <c r="AR1441" i="56"/>
  <c r="AU1441" i="56" s="1"/>
  <c r="AM1441" i="56"/>
  <c r="AR1848" i="56"/>
  <c r="AU1848" i="56" s="1"/>
  <c r="AM1848" i="56"/>
  <c r="AO163" i="56"/>
  <c r="AQ163" i="56" s="1"/>
  <c r="AP163" i="56"/>
  <c r="AP237" i="56"/>
  <c r="AO237" i="56"/>
  <c r="AQ237" i="56" s="1"/>
  <c r="AO2404" i="56"/>
  <c r="AQ2404" i="56" s="1"/>
  <c r="AP2404" i="56"/>
  <c r="AP2529" i="56"/>
  <c r="AO2529" i="56"/>
  <c r="AP1303" i="56"/>
  <c r="AO1303" i="56"/>
  <c r="AQ1303" i="56" s="1"/>
  <c r="AO2672" i="56"/>
  <c r="AP2672" i="56"/>
  <c r="AR1331" i="56"/>
  <c r="AU1331" i="56" s="1"/>
  <c r="AM1331" i="56"/>
  <c r="AP591" i="56"/>
  <c r="AO591" i="56"/>
  <c r="AP2763" i="56"/>
  <c r="AO2763" i="56"/>
  <c r="AQ2763" i="56" s="1"/>
  <c r="AR2818" i="56"/>
  <c r="AU2818" i="56" s="1"/>
  <c r="AM2818" i="56"/>
  <c r="AP461" i="56"/>
  <c r="AO461" i="56"/>
  <c r="AR44" i="56"/>
  <c r="AU44" i="56" s="1"/>
  <c r="AM44" i="56"/>
  <c r="AM1001" i="56"/>
  <c r="AR1001" i="56"/>
  <c r="AU1001" i="56" s="1"/>
  <c r="AR56" i="56"/>
  <c r="AU56" i="56" s="1"/>
  <c r="AM56" i="56"/>
  <c r="AP1477" i="56"/>
  <c r="AO1477" i="56"/>
  <c r="AM1786" i="56"/>
  <c r="AR1786" i="56"/>
  <c r="AU1786" i="56" s="1"/>
  <c r="AO1164" i="56"/>
  <c r="AQ1164" i="56" s="1"/>
  <c r="AP1164" i="56"/>
  <c r="AR1877" i="56"/>
  <c r="AU1877" i="56" s="1"/>
  <c r="AM1877" i="56"/>
  <c r="AO534" i="56"/>
  <c r="AP534" i="56"/>
  <c r="AR1201" i="56"/>
  <c r="AU1201" i="56" s="1"/>
  <c r="AM1201" i="56"/>
  <c r="AN1481" i="56"/>
  <c r="AM2466" i="56"/>
  <c r="AR2466" i="56"/>
  <c r="AU2466" i="56" s="1"/>
  <c r="AP2500" i="56"/>
  <c r="AO2500" i="56"/>
  <c r="AM495" i="56"/>
  <c r="AR495" i="56"/>
  <c r="AU495" i="56" s="1"/>
  <c r="AP563" i="56"/>
  <c r="AO563" i="56"/>
  <c r="AQ563" i="56" s="1"/>
  <c r="AL1740" i="56"/>
  <c r="AP2673" i="56"/>
  <c r="AO2673" i="56"/>
  <c r="AQ2673" i="56" s="1"/>
  <c r="AQ500" i="56"/>
  <c r="AO340" i="56"/>
  <c r="AO599" i="56"/>
  <c r="AP599" i="56"/>
  <c r="AN1620" i="56"/>
  <c r="AL2887" i="56"/>
  <c r="AO989" i="56"/>
  <c r="AP989" i="56"/>
  <c r="AO1383" i="56"/>
  <c r="AQ1383" i="56" s="1"/>
  <c r="AP1383" i="56"/>
  <c r="AP1014" i="56"/>
  <c r="AO1014" i="56"/>
  <c r="AR522" i="56"/>
  <c r="AU522" i="56" s="1"/>
  <c r="AM522" i="56"/>
  <c r="AP780" i="56"/>
  <c r="AO780" i="56"/>
  <c r="AP2084" i="56"/>
  <c r="AO2084" i="56"/>
  <c r="AR1175" i="56"/>
  <c r="AU1175" i="56" s="1"/>
  <c r="AM1175" i="56"/>
  <c r="AM1229" i="56"/>
  <c r="AR1229" i="56"/>
  <c r="AU1229" i="56" s="1"/>
  <c r="AO2400" i="56"/>
  <c r="AQ2400" i="56" s="1"/>
  <c r="AP2400" i="56"/>
  <c r="AN1283" i="56"/>
  <c r="AN1530" i="56"/>
  <c r="AN1421" i="56"/>
  <c r="AL1131" i="56"/>
  <c r="AM523" i="56"/>
  <c r="AR523" i="56"/>
  <c r="AU523" i="56" s="1"/>
  <c r="AO1829" i="56"/>
  <c r="AP1829" i="56"/>
  <c r="AM781" i="56"/>
  <c r="AR781" i="56"/>
  <c r="AU781" i="56" s="1"/>
  <c r="AP1224" i="56"/>
  <c r="AO1224" i="56"/>
  <c r="AQ1224" i="56" s="1"/>
  <c r="AP305" i="56"/>
  <c r="AO305" i="56"/>
  <c r="AP2322" i="56"/>
  <c r="AO2322" i="56"/>
  <c r="AP803" i="56"/>
  <c r="AO803" i="56"/>
  <c r="AQ803" i="56" s="1"/>
  <c r="AO618" i="56"/>
  <c r="AP618" i="56"/>
  <c r="AN253" i="56"/>
  <c r="AM817" i="56"/>
  <c r="AR817" i="56"/>
  <c r="AU817" i="56" s="1"/>
  <c r="AM2575" i="56"/>
  <c r="AR2575" i="56"/>
  <c r="AU2575" i="56" s="1"/>
  <c r="AM136" i="56"/>
  <c r="AR136" i="56"/>
  <c r="AU136" i="56" s="1"/>
  <c r="AR598" i="56"/>
  <c r="AU598" i="56" s="1"/>
  <c r="AM598" i="56"/>
  <c r="AM742" i="56"/>
  <c r="AR742" i="56"/>
  <c r="AU742" i="56" s="1"/>
  <c r="AM1073" i="56"/>
  <c r="AR1073" i="56"/>
  <c r="AU1073" i="56" s="1"/>
  <c r="AN690" i="56"/>
  <c r="AL1398" i="56"/>
  <c r="AL47" i="56"/>
  <c r="AM1445" i="56"/>
  <c r="AR1445" i="56"/>
  <c r="AU1445" i="56" s="1"/>
  <c r="AO1931" i="56"/>
  <c r="AP1931" i="56"/>
  <c r="AO1959" i="56"/>
  <c r="AQ1959" i="56" s="1"/>
  <c r="AP1959" i="56"/>
  <c r="AO2122" i="56"/>
  <c r="AP2122" i="56"/>
  <c r="AO2164" i="56"/>
  <c r="AP2164" i="56"/>
  <c r="AN174" i="56"/>
  <c r="AO2469" i="56"/>
  <c r="AP2469" i="56"/>
  <c r="AP2846" i="56"/>
  <c r="AO2846" i="56"/>
  <c r="AR474" i="56"/>
  <c r="AU474" i="56" s="1"/>
  <c r="AM474" i="56"/>
  <c r="AP2598" i="56"/>
  <c r="AO2598" i="56"/>
  <c r="AL950" i="56"/>
  <c r="AO2716" i="56"/>
  <c r="AP2716" i="56"/>
  <c r="AM2746" i="56"/>
  <c r="AR2746" i="56"/>
  <c r="AU2746" i="56" s="1"/>
  <c r="AP1714" i="56"/>
  <c r="AO1714" i="56"/>
  <c r="AP658" i="56"/>
  <c r="AO658" i="56"/>
  <c r="AM748" i="56"/>
  <c r="AR748" i="56"/>
  <c r="AU748" i="56" s="1"/>
  <c r="AN1608" i="56"/>
  <c r="AM1526" i="56"/>
  <c r="AR1526" i="56"/>
  <c r="AU1526" i="56" s="1"/>
  <c r="AP1012" i="56"/>
  <c r="AO1012" i="56"/>
  <c r="AQ1012" i="56" s="1"/>
  <c r="AN1758" i="56"/>
  <c r="AL296" i="56"/>
  <c r="AN1844" i="56"/>
  <c r="AM1937" i="56"/>
  <c r="AR1937" i="56"/>
  <c r="AU1937" i="56" s="1"/>
  <c r="AM766" i="56"/>
  <c r="AR766" i="56"/>
  <c r="AU766" i="56" s="1"/>
  <c r="AL2058" i="56"/>
  <c r="AN540" i="56"/>
  <c r="AM2170" i="56"/>
  <c r="AR2170" i="56"/>
  <c r="AU2170" i="56" s="1"/>
  <c r="AN2224" i="56"/>
  <c r="AM2236" i="56"/>
  <c r="AR2236" i="56"/>
  <c r="AU2236" i="56" s="1"/>
  <c r="AO91" i="56"/>
  <c r="AP91" i="56"/>
  <c r="AO2339" i="56"/>
  <c r="AP2339" i="56"/>
  <c r="AM555" i="56"/>
  <c r="AR555" i="56"/>
  <c r="AU555" i="56" s="1"/>
  <c r="AM2489" i="56"/>
  <c r="AR2489" i="56"/>
  <c r="AU2489" i="56" s="1"/>
  <c r="AM2525" i="56"/>
  <c r="AR2525" i="56"/>
  <c r="AU2525" i="56" s="1"/>
  <c r="AP2562" i="56"/>
  <c r="AO2562" i="56"/>
  <c r="AO194" i="56"/>
  <c r="AP194" i="56"/>
  <c r="AN329" i="56"/>
  <c r="AP261" i="56"/>
  <c r="AR476" i="56"/>
  <c r="AU476" i="56" s="1"/>
  <c r="AM476" i="56"/>
  <c r="AO695" i="56"/>
  <c r="AP695" i="56"/>
  <c r="AM2383" i="56"/>
  <c r="AR2383" i="56"/>
  <c r="AU2383" i="56" s="1"/>
  <c r="AP2545" i="56"/>
  <c r="AO2545" i="56"/>
  <c r="AM252" i="56"/>
  <c r="AR252" i="56"/>
  <c r="AU252" i="56" s="1"/>
  <c r="AM813" i="56"/>
  <c r="AR813" i="56"/>
  <c r="AU813" i="56" s="1"/>
  <c r="AO1035" i="56"/>
  <c r="AP1035" i="56"/>
  <c r="AM2717" i="56"/>
  <c r="AR2717" i="56"/>
  <c r="AU2717" i="56" s="1"/>
  <c r="AM1171" i="56"/>
  <c r="AR1171" i="56"/>
  <c r="AU1171" i="56" s="1"/>
  <c r="AN2677" i="56"/>
  <c r="AP38" i="56"/>
  <c r="AQ38" i="56" s="1"/>
  <c r="AQ1894" i="56"/>
  <c r="AM2315" i="56"/>
  <c r="AR2315" i="56"/>
  <c r="AU2315" i="56" s="1"/>
  <c r="AN1507" i="56"/>
  <c r="AN1641" i="56"/>
  <c r="AL506" i="56"/>
  <c r="AM1718" i="56"/>
  <c r="AR1718" i="56"/>
  <c r="AU1718" i="56" s="1"/>
  <c r="AR654" i="56"/>
  <c r="AU654" i="56" s="1"/>
  <c r="AM654" i="56"/>
  <c r="AP729" i="56"/>
  <c r="AO729" i="56"/>
  <c r="AO1078" i="56"/>
  <c r="AP1078" i="56"/>
  <c r="AM1098" i="56"/>
  <c r="AR1098" i="56"/>
  <c r="AU1098" i="56" s="1"/>
  <c r="AN1370" i="56"/>
  <c r="AM899" i="56"/>
  <c r="AR899" i="56"/>
  <c r="AU899" i="56" s="1"/>
  <c r="AP845" i="56"/>
  <c r="AO845" i="56"/>
  <c r="AO1889" i="56"/>
  <c r="AP1889" i="56"/>
  <c r="AO850" i="56"/>
  <c r="AP850" i="56"/>
  <c r="AN2295" i="56"/>
  <c r="AP798" i="56"/>
  <c r="AO798" i="56"/>
  <c r="AR386" i="56"/>
  <c r="AU386" i="56" s="1"/>
  <c r="AM386" i="56"/>
  <c r="AP250" i="56"/>
  <c r="AO250" i="56"/>
  <c r="AO584" i="56"/>
  <c r="AP584" i="56"/>
  <c r="AM2649" i="56"/>
  <c r="AR2649" i="56"/>
  <c r="AU2649" i="56" s="1"/>
  <c r="AP536" i="56"/>
  <c r="AO536" i="56"/>
  <c r="AR2316" i="56"/>
  <c r="AU2316" i="56" s="1"/>
  <c r="AP2316" i="56"/>
  <c r="AO2316" i="56"/>
  <c r="AM2316" i="56"/>
  <c r="AP207" i="56"/>
  <c r="AO207" i="56"/>
  <c r="AL1050" i="56"/>
  <c r="AP1050" i="56"/>
  <c r="AQ1050" i="56" s="1"/>
  <c r="AM354" i="56"/>
  <c r="AR354" i="56"/>
  <c r="AU354" i="56" s="1"/>
  <c r="AP229" i="56"/>
  <c r="AO229" i="56"/>
  <c r="AL521" i="56"/>
  <c r="AP521" i="56"/>
  <c r="AL374" i="56"/>
  <c r="AP374" i="56"/>
  <c r="AO374" i="56"/>
  <c r="AM2116" i="56"/>
  <c r="AR2116" i="56"/>
  <c r="AU2116" i="56" s="1"/>
  <c r="AO2194" i="56"/>
  <c r="AP2194" i="56"/>
  <c r="AM2311" i="56"/>
  <c r="AR2311" i="56"/>
  <c r="AU2311" i="56" s="1"/>
  <c r="AR2458" i="56"/>
  <c r="AU2458" i="56" s="1"/>
  <c r="AM2458" i="56"/>
  <c r="AM2506" i="56"/>
  <c r="AR2506" i="56"/>
  <c r="AU2506" i="56" s="1"/>
  <c r="AO2693" i="56"/>
  <c r="AP2693" i="56"/>
  <c r="AM1265" i="56"/>
  <c r="AR1265" i="56"/>
  <c r="AU1265" i="56" s="1"/>
  <c r="AR2499" i="56"/>
  <c r="AU2499" i="56" s="1"/>
  <c r="AM2499" i="56"/>
  <c r="AL8" i="56"/>
  <c r="AO220" i="56"/>
  <c r="AP220" i="56"/>
  <c r="AR1149" i="56"/>
  <c r="AU1149" i="56" s="1"/>
  <c r="AM1149" i="56"/>
  <c r="AR1969" i="56"/>
  <c r="AU1969" i="56" s="1"/>
  <c r="AM1969" i="56"/>
  <c r="AO533" i="56"/>
  <c r="AP533" i="56"/>
  <c r="AR2034" i="56"/>
  <c r="AU2034" i="56" s="1"/>
  <c r="AM2034" i="56"/>
  <c r="AR2090" i="56"/>
  <c r="AU2090" i="56" s="1"/>
  <c r="AM2090" i="56"/>
  <c r="AR1181" i="56"/>
  <c r="AU1181" i="56" s="1"/>
  <c r="AM1181" i="56"/>
  <c r="AR1215" i="56"/>
  <c r="AU1215" i="56" s="1"/>
  <c r="AM1215" i="56"/>
  <c r="AM2418" i="56"/>
  <c r="AR2418" i="56"/>
  <c r="AU2418" i="56" s="1"/>
  <c r="AR314" i="56"/>
  <c r="AU314" i="56" s="1"/>
  <c r="AM314" i="56"/>
  <c r="AR2529" i="56"/>
  <c r="AU2529" i="56" s="1"/>
  <c r="AM2529" i="56"/>
  <c r="AO2594" i="56"/>
  <c r="AP2594" i="56"/>
  <c r="AN1303" i="56"/>
  <c r="AR1303" i="56"/>
  <c r="AU1303" i="56" s="1"/>
  <c r="AP323" i="56"/>
  <c r="AO323" i="56"/>
  <c r="AN2686" i="56"/>
  <c r="AO2712" i="56"/>
  <c r="AQ2712" i="56" s="1"/>
  <c r="AP2712" i="56"/>
  <c r="AO293" i="56"/>
  <c r="AP293" i="56"/>
  <c r="AP1786" i="56"/>
  <c r="AO1786" i="56"/>
  <c r="AQ1786" i="56" s="1"/>
  <c r="AM1928" i="56"/>
  <c r="AL2147" i="56"/>
  <c r="AR2263" i="56"/>
  <c r="AU2263" i="56" s="1"/>
  <c r="AM2263" i="56"/>
  <c r="AO2836" i="56"/>
  <c r="AQ2836" i="56" s="1"/>
  <c r="AP2836" i="56"/>
  <c r="AP2493" i="56"/>
  <c r="AO2493" i="56"/>
  <c r="AQ2493" i="56" s="1"/>
  <c r="AR945" i="56"/>
  <c r="AU945" i="56" s="1"/>
  <c r="AM945" i="56"/>
  <c r="AO946" i="56"/>
  <c r="AP946" i="56"/>
  <c r="AO2853" i="56"/>
  <c r="AP2853" i="56"/>
  <c r="AR873" i="56"/>
  <c r="AU873" i="56" s="1"/>
  <c r="AM873" i="56"/>
  <c r="AR2567" i="56"/>
  <c r="AU2567" i="56" s="1"/>
  <c r="AM2567" i="56"/>
  <c r="AO1304" i="56"/>
  <c r="AQ1304" i="56" s="1"/>
  <c r="AP1304" i="56"/>
  <c r="AR396" i="56"/>
  <c r="AU396" i="56" s="1"/>
  <c r="AM396" i="56"/>
  <c r="AM2764" i="56"/>
  <c r="AR2764" i="56"/>
  <c r="AU2764" i="56" s="1"/>
  <c r="AQ161" i="56"/>
  <c r="AN511" i="56"/>
  <c r="AR732" i="56"/>
  <c r="AU732" i="56" s="1"/>
  <c r="AM732" i="56"/>
  <c r="AN1524" i="56"/>
  <c r="AR1528" i="56"/>
  <c r="AU1528" i="56" s="1"/>
  <c r="AM1528" i="56"/>
  <c r="AP39" i="56"/>
  <c r="AO39" i="56"/>
  <c r="AR1409" i="56"/>
  <c r="AU1409" i="56" s="1"/>
  <c r="AM1409" i="56"/>
  <c r="AO1152" i="56"/>
  <c r="AP1152" i="56"/>
  <c r="AL522" i="56"/>
  <c r="AO1797" i="56"/>
  <c r="AP1797" i="56"/>
  <c r="AN1880" i="56"/>
  <c r="AO697" i="56"/>
  <c r="AP697" i="56"/>
  <c r="AL2154" i="56"/>
  <c r="AM2400" i="56"/>
  <c r="AR2400" i="56"/>
  <c r="AU2400" i="56" s="1"/>
  <c r="AO2423" i="56"/>
  <c r="AQ2423" i="56" s="1"/>
  <c r="AP2423" i="56"/>
  <c r="AM175" i="56"/>
  <c r="AR175" i="56"/>
  <c r="AU175" i="56" s="1"/>
  <c r="AM1289" i="56"/>
  <c r="AR1289" i="56"/>
  <c r="AU1289" i="56" s="1"/>
  <c r="AN2694" i="56"/>
  <c r="AQ1053" i="56"/>
  <c r="AO481" i="56"/>
  <c r="AP481" i="56"/>
  <c r="AM1080" i="56"/>
  <c r="AR1080" i="56"/>
  <c r="AU1080" i="56" s="1"/>
  <c r="AN880" i="56"/>
  <c r="AR1384" i="56"/>
  <c r="AU1384" i="56" s="1"/>
  <c r="AM1384" i="56"/>
  <c r="AR34" i="56"/>
  <c r="AU34" i="56" s="1"/>
  <c r="AM34" i="56"/>
  <c r="AL1007" i="56"/>
  <c r="AM462" i="56"/>
  <c r="AR462" i="56"/>
  <c r="AU462" i="56" s="1"/>
  <c r="AM1664" i="56"/>
  <c r="AR1664" i="56"/>
  <c r="AU1664" i="56" s="1"/>
  <c r="AR1823" i="56"/>
  <c r="AU1823" i="56" s="1"/>
  <c r="AM1823" i="56"/>
  <c r="AN1881" i="56"/>
  <c r="AN2099" i="56"/>
  <c r="AP1209" i="56"/>
  <c r="AO1209" i="56"/>
  <c r="AL428" i="56"/>
  <c r="AO2257" i="56"/>
  <c r="AP2257" i="56"/>
  <c r="AO431" i="56"/>
  <c r="AP431" i="56"/>
  <c r="AR2359" i="56"/>
  <c r="AU2359" i="56" s="1"/>
  <c r="AM2359" i="56"/>
  <c r="AM2495" i="56"/>
  <c r="AR2495" i="56"/>
  <c r="AU2495" i="56" s="1"/>
  <c r="AR309" i="56"/>
  <c r="AU309" i="56" s="1"/>
  <c r="AM309" i="56"/>
  <c r="AP116" i="56"/>
  <c r="AO116" i="56"/>
  <c r="AR634" i="56"/>
  <c r="AU634" i="56" s="1"/>
  <c r="AM634" i="56"/>
  <c r="AP2638" i="56"/>
  <c r="AO2638" i="56"/>
  <c r="AP2721" i="56"/>
  <c r="AO2721" i="56"/>
  <c r="AR501" i="56"/>
  <c r="AU501" i="56" s="1"/>
  <c r="AM501" i="56"/>
  <c r="AO495" i="56"/>
  <c r="AQ495" i="56" s="1"/>
  <c r="AN1531" i="56"/>
  <c r="AO1422" i="56"/>
  <c r="AP1422" i="56"/>
  <c r="AO1760" i="56"/>
  <c r="AP1760" i="56"/>
  <c r="AP1830" i="56"/>
  <c r="AO1830" i="56"/>
  <c r="AL2086" i="56"/>
  <c r="AN1177" i="56"/>
  <c r="AM2184" i="56"/>
  <c r="AR2184" i="56"/>
  <c r="AU2184" i="56" s="1"/>
  <c r="AO1231" i="56"/>
  <c r="AP1231" i="56"/>
  <c r="AM2414" i="56"/>
  <c r="AR2414" i="56"/>
  <c r="AU2414" i="56" s="1"/>
  <c r="AN858" i="56"/>
  <c r="AN2489" i="56"/>
  <c r="AL1684" i="56"/>
  <c r="AL2550" i="56"/>
  <c r="AM809" i="56"/>
  <c r="AR809" i="56"/>
  <c r="AU809" i="56" s="1"/>
  <c r="AP2759" i="56"/>
  <c r="AO2759" i="56"/>
  <c r="AO261" i="56"/>
  <c r="AM502" i="56"/>
  <c r="AO1960" i="56"/>
  <c r="AP1960" i="56"/>
  <c r="AM2081" i="56"/>
  <c r="AR2081" i="56"/>
  <c r="AU2081" i="56" s="1"/>
  <c r="AO2165" i="56"/>
  <c r="AP2165" i="56"/>
  <c r="AM2219" i="56"/>
  <c r="AR2219" i="56"/>
  <c r="AU2219" i="56" s="1"/>
  <c r="AR2341" i="56"/>
  <c r="AU2341" i="56" s="1"/>
  <c r="AM2341" i="56"/>
  <c r="AL2519" i="56"/>
  <c r="AM189" i="56"/>
  <c r="AR189" i="56"/>
  <c r="AU189" i="56" s="1"/>
  <c r="AM951" i="56"/>
  <c r="AR951" i="56"/>
  <c r="AU951" i="56" s="1"/>
  <c r="AQ2087" i="56"/>
  <c r="AM335" i="56"/>
  <c r="AR335" i="56"/>
  <c r="AU335" i="56" s="1"/>
  <c r="AM2243" i="56"/>
  <c r="AR2243" i="56"/>
  <c r="AU2243" i="56" s="1"/>
  <c r="AM579" i="56"/>
  <c r="AR579" i="56"/>
  <c r="AU579" i="56" s="1"/>
  <c r="AP2856" i="56"/>
  <c r="AO2552" i="56"/>
  <c r="AL2552" i="56"/>
  <c r="AP2552" i="56"/>
  <c r="AO2088" i="56"/>
  <c r="AP2088" i="56"/>
  <c r="AO2390" i="56"/>
  <c r="AP2390" i="56"/>
  <c r="AP248" i="56"/>
  <c r="AO248" i="56"/>
  <c r="AL1715" i="56"/>
  <c r="AP1715" i="56"/>
  <c r="AP976" i="56"/>
  <c r="AO976" i="56"/>
  <c r="AP1111" i="56"/>
  <c r="AO1111" i="56"/>
  <c r="AM1408" i="56"/>
  <c r="AR1408" i="56"/>
  <c r="AU1408" i="56" s="1"/>
  <c r="AP901" i="56"/>
  <c r="AO901" i="56"/>
  <c r="AO779" i="56"/>
  <c r="AP779" i="56"/>
  <c r="AR2030" i="56"/>
  <c r="AU2030" i="56" s="1"/>
  <c r="AM2030" i="56"/>
  <c r="AL2116" i="56"/>
  <c r="AP2116" i="56"/>
  <c r="AO2116" i="56"/>
  <c r="AM2194" i="56"/>
  <c r="AR2194" i="56"/>
  <c r="AU2194" i="56" s="1"/>
  <c r="AM1228" i="56"/>
  <c r="AR1228" i="56"/>
  <c r="AU1228" i="56" s="1"/>
  <c r="AO1686" i="56"/>
  <c r="AP1686" i="56"/>
  <c r="AM570" i="56"/>
  <c r="AR570" i="56"/>
  <c r="AU570" i="56" s="1"/>
  <c r="AM133" i="56"/>
  <c r="AR133" i="56"/>
  <c r="AU133" i="56" s="1"/>
  <c r="AR1246" i="56"/>
  <c r="AU1246" i="56" s="1"/>
  <c r="AM1246" i="56"/>
  <c r="AP201" i="56"/>
  <c r="AO201" i="56"/>
  <c r="AQ851" i="56"/>
  <c r="AM1777" i="56"/>
  <c r="AR1777" i="56"/>
  <c r="AU1777" i="56" s="1"/>
  <c r="AM2015" i="56"/>
  <c r="AR2015" i="56"/>
  <c r="AU2015" i="56" s="1"/>
  <c r="AR1740" i="56"/>
  <c r="AU1740" i="56" s="1"/>
  <c r="AM1740" i="56"/>
  <c r="AM978" i="56"/>
  <c r="AR978" i="56"/>
  <c r="AU978" i="56" s="1"/>
  <c r="AP893" i="56"/>
  <c r="AO893" i="56"/>
  <c r="AL1666" i="56"/>
  <c r="AM2159" i="56"/>
  <c r="AR2159" i="56"/>
  <c r="AU2159" i="56" s="1"/>
  <c r="AO429" i="56"/>
  <c r="AP429" i="56"/>
  <c r="AM2391" i="56"/>
  <c r="AR2391" i="56"/>
  <c r="AU2391" i="56" s="1"/>
  <c r="AO635" i="56"/>
  <c r="AP635" i="56"/>
  <c r="AP2540" i="56"/>
  <c r="AO2540" i="56"/>
  <c r="AP114" i="56"/>
  <c r="AO114" i="56"/>
  <c r="AL2617" i="56"/>
  <c r="AO2868" i="56"/>
  <c r="AP2868" i="56"/>
  <c r="AL970" i="56"/>
  <c r="AR601" i="56"/>
  <c r="AU601" i="56" s="1"/>
  <c r="AM601" i="56"/>
  <c r="AP1067" i="56"/>
  <c r="AO1067" i="56"/>
  <c r="AR895" i="56"/>
  <c r="AU895" i="56" s="1"/>
  <c r="AM895" i="56"/>
  <c r="AO1785" i="56"/>
  <c r="AP1785" i="56"/>
  <c r="AN1163" i="56"/>
  <c r="AO1913" i="56"/>
  <c r="AP1913" i="56"/>
  <c r="AO786" i="56"/>
  <c r="AP786" i="56"/>
  <c r="AP2090" i="56"/>
  <c r="AO2090" i="56"/>
  <c r="AO2174" i="56"/>
  <c r="AP2174" i="56"/>
  <c r="AN2318" i="56"/>
  <c r="AO1678" i="56"/>
  <c r="AP1678" i="56"/>
  <c r="AO314" i="56"/>
  <c r="AP314" i="56"/>
  <c r="AO574" i="56"/>
  <c r="AL1739" i="56"/>
  <c r="AR2686" i="56"/>
  <c r="AU2686" i="56" s="1"/>
  <c r="AM2686" i="56"/>
  <c r="AR585" i="56"/>
  <c r="AU585" i="56" s="1"/>
  <c r="AM585" i="56"/>
  <c r="AQ2684" i="56"/>
  <c r="AM692" i="56"/>
  <c r="AR692" i="56"/>
  <c r="AU692" i="56" s="1"/>
  <c r="AR1387" i="56"/>
  <c r="AU1387" i="56" s="1"/>
  <c r="AO1001" i="56"/>
  <c r="AP1001" i="56"/>
  <c r="AR1640" i="56"/>
  <c r="AU1640" i="56" s="1"/>
  <c r="AM1640" i="56"/>
  <c r="AM887" i="56"/>
  <c r="AR887" i="56"/>
  <c r="AU887" i="56" s="1"/>
  <c r="AO1442" i="56"/>
  <c r="AP1442" i="56"/>
  <c r="AP56" i="56"/>
  <c r="AO56" i="56"/>
  <c r="AO1804" i="56"/>
  <c r="AQ1804" i="56" s="1"/>
  <c r="AP1804" i="56"/>
  <c r="AN1849" i="56"/>
  <c r="AR1665" i="56"/>
  <c r="AU1665" i="56" s="1"/>
  <c r="AM1665" i="56"/>
  <c r="AM1956" i="56"/>
  <c r="AR1956" i="56"/>
  <c r="AU1956" i="56" s="1"/>
  <c r="AP72" i="56"/>
  <c r="AO72" i="56"/>
  <c r="AO787" i="56"/>
  <c r="AP787" i="56"/>
  <c r="AN1196" i="56"/>
  <c r="AN1216" i="56"/>
  <c r="AN2175" i="56"/>
  <c r="AN931" i="56"/>
  <c r="AN2836" i="56"/>
  <c r="AR2393" i="56"/>
  <c r="AU2393" i="56" s="1"/>
  <c r="AM2393" i="56"/>
  <c r="AO2419" i="56"/>
  <c r="AP2419" i="56"/>
  <c r="AR2452" i="56"/>
  <c r="AU2452" i="56" s="1"/>
  <c r="AM2452" i="56"/>
  <c r="AM2673" i="56"/>
  <c r="AR2673" i="56"/>
  <c r="AU2673" i="56" s="1"/>
  <c r="AN2713" i="56"/>
  <c r="AO2769" i="56"/>
  <c r="AP2769" i="56"/>
  <c r="AQ879" i="56"/>
  <c r="AM348" i="56"/>
  <c r="AR348" i="56"/>
  <c r="AU348" i="56" s="1"/>
  <c r="AO1626" i="56"/>
  <c r="AP1626" i="56"/>
  <c r="AO2814" i="56"/>
  <c r="AQ2814" i="56" s="1"/>
  <c r="AP2814" i="56"/>
  <c r="AM995" i="56"/>
  <c r="AR995" i="56"/>
  <c r="AU995" i="56" s="1"/>
  <c r="AM45" i="56"/>
  <c r="AR45" i="56"/>
  <c r="AU45" i="56" s="1"/>
  <c r="AO230" i="56"/>
  <c r="AP230" i="56"/>
  <c r="AN1152" i="56"/>
  <c r="AO1822" i="56"/>
  <c r="AQ1822" i="56" s="1"/>
  <c r="AP1822" i="56"/>
  <c r="AO1856" i="56"/>
  <c r="AP1856" i="56"/>
  <c r="AM1935" i="56"/>
  <c r="AR1935" i="56"/>
  <c r="AU1935" i="56" s="1"/>
  <c r="AM1977" i="56"/>
  <c r="AR1977" i="56"/>
  <c r="AU1977" i="56" s="1"/>
  <c r="AM2004" i="56"/>
  <c r="AR2004" i="56"/>
  <c r="AU2004" i="56" s="1"/>
  <c r="AP2070" i="56"/>
  <c r="AO2070" i="56"/>
  <c r="AQ2070" i="56" s="1"/>
  <c r="AR2117" i="56"/>
  <c r="AU2117" i="56" s="1"/>
  <c r="AM2117" i="56"/>
  <c r="AL2132" i="56"/>
  <c r="AO2335" i="56"/>
  <c r="AP2335" i="56"/>
  <c r="AO2358" i="56"/>
  <c r="AP2358" i="56"/>
  <c r="AO2473" i="56"/>
  <c r="AQ2473" i="56" s="1"/>
  <c r="AP2473" i="56"/>
  <c r="AM1283" i="56"/>
  <c r="AR1283" i="56"/>
  <c r="AU1283" i="56" s="1"/>
  <c r="AO2602" i="56"/>
  <c r="AP2602" i="56"/>
  <c r="AO276" i="56"/>
  <c r="AP276" i="56"/>
  <c r="AO2757" i="56"/>
  <c r="AP2757" i="56"/>
  <c r="AL1523" i="56"/>
  <c r="AM28" i="56"/>
  <c r="AR28" i="56"/>
  <c r="AU28" i="56" s="1"/>
  <c r="AL34" i="56"/>
  <c r="AL1421" i="56"/>
  <c r="AO1131" i="56"/>
  <c r="AP1131" i="56"/>
  <c r="AN1015" i="56"/>
  <c r="AM839" i="56"/>
  <c r="AR839" i="56"/>
  <c r="AU839" i="56" s="1"/>
  <c r="AL1936" i="56"/>
  <c r="AM767" i="56"/>
  <c r="AR767" i="56"/>
  <c r="AU767" i="56" s="1"/>
  <c r="AR2099" i="56"/>
  <c r="AU2099" i="56" s="1"/>
  <c r="AM2099" i="56"/>
  <c r="AN2155" i="56"/>
  <c r="AR1230" i="56"/>
  <c r="AU1230" i="56" s="1"/>
  <c r="AM1230" i="56"/>
  <c r="AL2285" i="56"/>
  <c r="AM2424" i="56"/>
  <c r="AR2424" i="56"/>
  <c r="AU2424" i="56" s="1"/>
  <c r="AN2523" i="56"/>
  <c r="AM1290" i="56"/>
  <c r="AR1290" i="56"/>
  <c r="AU1290" i="56" s="1"/>
  <c r="AP122" i="56"/>
  <c r="AO122" i="56"/>
  <c r="AP817" i="56"/>
  <c r="AO817" i="56"/>
  <c r="AN1248" i="56"/>
  <c r="AO146" i="56"/>
  <c r="AP146" i="56"/>
  <c r="AM1341" i="56"/>
  <c r="AR1341" i="56"/>
  <c r="AU1341" i="56" s="1"/>
  <c r="AP2523" i="56"/>
  <c r="AN51" i="56"/>
  <c r="AN76" i="56"/>
  <c r="AO1549" i="56"/>
  <c r="AP1549" i="56"/>
  <c r="AP2219" i="56"/>
  <c r="AO2219" i="56"/>
  <c r="AO2341" i="56"/>
  <c r="AP2341" i="56"/>
  <c r="AM2456" i="56"/>
  <c r="AR2456" i="56"/>
  <c r="AU2456" i="56" s="1"/>
  <c r="AP2519" i="56"/>
  <c r="AO2519" i="56"/>
  <c r="AM2747" i="56"/>
  <c r="AR2747" i="56"/>
  <c r="AU2747" i="56" s="1"/>
  <c r="AQ1281" i="56"/>
  <c r="AO352" i="56"/>
  <c r="AP352" i="56"/>
  <c r="AM1072" i="56"/>
  <c r="AR1072" i="56"/>
  <c r="AU1072" i="56" s="1"/>
  <c r="AM2811" i="56"/>
  <c r="AR2811" i="56"/>
  <c r="AU2811" i="56" s="1"/>
  <c r="AO988" i="56"/>
  <c r="AQ988" i="56" s="1"/>
  <c r="AP988" i="56"/>
  <c r="AM1003" i="56"/>
  <c r="AR1003" i="56"/>
  <c r="AU1003" i="56" s="1"/>
  <c r="AM1817" i="56"/>
  <c r="AR1817" i="56"/>
  <c r="AU1817" i="56" s="1"/>
  <c r="AM164" i="56"/>
  <c r="AR164" i="56"/>
  <c r="AU164" i="56" s="1"/>
  <c r="AO539" i="56"/>
  <c r="AP539" i="56"/>
  <c r="AO2454" i="56"/>
  <c r="AP2454" i="56"/>
  <c r="AM1243" i="56"/>
  <c r="AR1243" i="56"/>
  <c r="AU1243" i="56" s="1"/>
  <c r="AO1033" i="56"/>
  <c r="AQ1033" i="56" s="1"/>
  <c r="AP1033" i="56"/>
  <c r="AO2675" i="56"/>
  <c r="AP2675" i="56"/>
  <c r="AP127" i="56"/>
  <c r="AO127" i="56"/>
  <c r="AQ127" i="56" s="1"/>
  <c r="AL127" i="56"/>
  <c r="AP667" i="56"/>
  <c r="AO667" i="56"/>
  <c r="AP347" i="56"/>
  <c r="AO347" i="56"/>
  <c r="AM1577" i="56"/>
  <c r="AR1577" i="56"/>
  <c r="AU1577" i="56" s="1"/>
  <c r="AO354" i="56"/>
  <c r="AP354" i="56"/>
  <c r="AM1111" i="56"/>
  <c r="AR1111" i="56"/>
  <c r="AU1111" i="56" s="1"/>
  <c r="AL1988" i="56"/>
  <c r="AO1988" i="56"/>
  <c r="AP1988" i="56"/>
  <c r="AO2030" i="56"/>
  <c r="AP2030" i="56"/>
  <c r="AR2139" i="56"/>
  <c r="AU2139" i="56" s="1"/>
  <c r="AM2139" i="56"/>
  <c r="AO1228" i="56"/>
  <c r="AL1228" i="56"/>
  <c r="AP1228" i="56"/>
  <c r="AM2336" i="56"/>
  <c r="AR2336" i="56"/>
  <c r="AU2336" i="56" s="1"/>
  <c r="AP120" i="56"/>
  <c r="AO120" i="56"/>
  <c r="AM1686" i="56"/>
  <c r="AR1686" i="56"/>
  <c r="AU1686" i="56" s="1"/>
  <c r="AO1246" i="56"/>
  <c r="AQ1246" i="56" s="1"/>
  <c r="AP1246" i="56"/>
  <c r="AM2749" i="56"/>
  <c r="AR2749" i="56"/>
  <c r="AU2749" i="56" s="1"/>
  <c r="AM2097" i="56"/>
  <c r="AP137" i="56"/>
  <c r="AO137" i="56"/>
  <c r="AQ137" i="56" s="1"/>
  <c r="AR427" i="56"/>
  <c r="AU427" i="56" s="1"/>
  <c r="AM427" i="56"/>
  <c r="AO1036" i="56"/>
  <c r="AQ1036" i="56" s="1"/>
  <c r="AP1036" i="56"/>
  <c r="AR451" i="56"/>
  <c r="AU451" i="56" s="1"/>
  <c r="AM451" i="56"/>
  <c r="AP208" i="56"/>
  <c r="AO208" i="56"/>
  <c r="AQ208" i="56" s="1"/>
  <c r="AM453" i="56"/>
  <c r="AR453" i="56"/>
  <c r="AU453" i="56" s="1"/>
  <c r="AM22" i="56"/>
  <c r="AR22" i="56"/>
  <c r="AU22" i="56" s="1"/>
  <c r="AL751" i="56"/>
  <c r="AP2789" i="56"/>
  <c r="AO2789" i="56"/>
  <c r="AN1400" i="56"/>
  <c r="AR1745" i="56"/>
  <c r="AU1745" i="56" s="1"/>
  <c r="AM1745" i="56"/>
  <c r="AM1440" i="56"/>
  <c r="AR1440" i="56"/>
  <c r="AU1440" i="56" s="1"/>
  <c r="AN1467" i="56"/>
  <c r="AO1784" i="56"/>
  <c r="AQ1784" i="56" s="1"/>
  <c r="AP1784" i="56"/>
  <c r="AM1802" i="56"/>
  <c r="AR1802" i="56"/>
  <c r="AU1802" i="56" s="1"/>
  <c r="AM1940" i="56"/>
  <c r="AR1940" i="56"/>
  <c r="AU1940" i="56" s="1"/>
  <c r="AR69" i="56"/>
  <c r="AU69" i="56" s="1"/>
  <c r="AM69" i="56"/>
  <c r="AM2061" i="56"/>
  <c r="AR2061" i="56"/>
  <c r="AU2061" i="56" s="1"/>
  <c r="AM1199" i="56"/>
  <c r="AR1199" i="56"/>
  <c r="AU1199" i="56" s="1"/>
  <c r="AO1550" i="56"/>
  <c r="AP1550" i="56"/>
  <c r="AP1485" i="56"/>
  <c r="AO1485" i="56"/>
  <c r="AM2498" i="56"/>
  <c r="AR2498" i="56"/>
  <c r="AU2498" i="56" s="1"/>
  <c r="AM2540" i="56"/>
  <c r="AR2540" i="56"/>
  <c r="AU2540" i="56" s="1"/>
  <c r="AP128" i="56"/>
  <c r="AO128" i="56"/>
  <c r="AR2593" i="56"/>
  <c r="AU2593" i="56" s="1"/>
  <c r="AM2593" i="56"/>
  <c r="AR13" i="56"/>
  <c r="AU13" i="56" s="1"/>
  <c r="AM13" i="56"/>
  <c r="AN2566" i="56"/>
  <c r="AO445" i="56"/>
  <c r="AP445" i="56"/>
  <c r="AO414" i="56"/>
  <c r="AP414" i="56"/>
  <c r="AR738" i="56"/>
  <c r="AU738" i="56" s="1"/>
  <c r="AM738" i="56"/>
  <c r="AR1612" i="56"/>
  <c r="AU1612" i="56" s="1"/>
  <c r="AR55" i="56"/>
  <c r="AU55" i="56" s="1"/>
  <c r="AM55" i="56"/>
  <c r="AP1166" i="56"/>
  <c r="AO1166" i="56"/>
  <c r="AL1200" i="56"/>
  <c r="AM2240" i="56"/>
  <c r="AR2240" i="56"/>
  <c r="AU2240" i="56" s="1"/>
  <c r="AL2451" i="56"/>
  <c r="AO962" i="56"/>
  <c r="AQ962" i="56" s="1"/>
  <c r="AP962" i="56"/>
  <c r="AO2852" i="56"/>
  <c r="AP2852" i="56"/>
  <c r="AP321" i="56"/>
  <c r="AO321" i="56"/>
  <c r="AP2566" i="56"/>
  <c r="AO2566" i="56"/>
  <c r="AR1500" i="56"/>
  <c r="AU1500" i="56" s="1"/>
  <c r="AM1500" i="56"/>
  <c r="AN2782" i="56"/>
  <c r="AM420" i="56"/>
  <c r="AR420" i="56"/>
  <c r="AU420" i="56" s="1"/>
  <c r="AO1640" i="56"/>
  <c r="AP1640" i="56"/>
  <c r="AN887" i="56"/>
  <c r="AN56" i="56"/>
  <c r="AL1477" i="56"/>
  <c r="AL1164" i="56"/>
  <c r="AL1928" i="56"/>
  <c r="AO773" i="56"/>
  <c r="AP773" i="56"/>
  <c r="AL2091" i="56"/>
  <c r="AM1196" i="56"/>
  <c r="AR1196" i="56"/>
  <c r="AU1196" i="56" s="1"/>
  <c r="AO2175" i="56"/>
  <c r="AP2175" i="56"/>
  <c r="AO548" i="56"/>
  <c r="AP548" i="56"/>
  <c r="AM794" i="56"/>
  <c r="AR794" i="56"/>
  <c r="AU794" i="56" s="1"/>
  <c r="AM307" i="56"/>
  <c r="AR307" i="56"/>
  <c r="AU307" i="56" s="1"/>
  <c r="AM614" i="56"/>
  <c r="AR614" i="56"/>
  <c r="AU614" i="56" s="1"/>
  <c r="AO139" i="56"/>
  <c r="AP139" i="56"/>
  <c r="AP140" i="56"/>
  <c r="AO140" i="56"/>
  <c r="AM631" i="56"/>
  <c r="AR631" i="56"/>
  <c r="AU631" i="56" s="1"/>
  <c r="AO593" i="56"/>
  <c r="AR1941" i="56"/>
  <c r="AU1941" i="56" s="1"/>
  <c r="AR6" i="56"/>
  <c r="AU6" i="56" s="1"/>
  <c r="AM6" i="56"/>
  <c r="AM14" i="56"/>
  <c r="AR14" i="56"/>
  <c r="AU14" i="56" s="1"/>
  <c r="AO1524" i="56"/>
  <c r="AP1524" i="56"/>
  <c r="AN288" i="56"/>
  <c r="AR989" i="56"/>
  <c r="AU989" i="56" s="1"/>
  <c r="AM989" i="56"/>
  <c r="AN39" i="56"/>
  <c r="AL45" i="56"/>
  <c r="AM230" i="56"/>
  <c r="AR230" i="56"/>
  <c r="AU230" i="56" s="1"/>
  <c r="AO1135" i="56"/>
  <c r="AQ1135" i="56" s="1"/>
  <c r="AP1135" i="56"/>
  <c r="AN1018" i="56"/>
  <c r="AM1822" i="56"/>
  <c r="AR1822" i="56"/>
  <c r="AU1822" i="56" s="1"/>
  <c r="AM80" i="56"/>
  <c r="AR80" i="56"/>
  <c r="AU80" i="56" s="1"/>
  <c r="AL2042" i="56"/>
  <c r="AL2117" i="56"/>
  <c r="AP1218" i="56"/>
  <c r="AO1218" i="56"/>
  <c r="AR2182" i="56"/>
  <c r="AU2182" i="56" s="1"/>
  <c r="AM2182" i="56"/>
  <c r="AN1023" i="56"/>
  <c r="AN1676" i="56"/>
  <c r="AO2298" i="56"/>
  <c r="AP2298" i="56"/>
  <c r="AP2839" i="56"/>
  <c r="AO2839" i="56"/>
  <c r="AR2358" i="56"/>
  <c r="AU2358" i="56" s="1"/>
  <c r="AM2358" i="56"/>
  <c r="AL2445" i="56"/>
  <c r="AM177" i="56"/>
  <c r="AR177" i="56"/>
  <c r="AU177" i="56" s="1"/>
  <c r="AM617" i="56"/>
  <c r="AR617" i="56"/>
  <c r="AU617" i="56" s="1"/>
  <c r="AL134" i="56"/>
  <c r="AP830" i="56"/>
  <c r="AO830" i="56"/>
  <c r="AQ830" i="56" s="1"/>
  <c r="AM2628" i="56"/>
  <c r="AR2628" i="56"/>
  <c r="AU2628" i="56" s="1"/>
  <c r="AL1247" i="56"/>
  <c r="AR2694" i="56"/>
  <c r="AU2694" i="56" s="1"/>
  <c r="AM2694" i="56"/>
  <c r="AM2757" i="56"/>
  <c r="AR2757" i="56"/>
  <c r="AU2757" i="56" s="1"/>
  <c r="AM339" i="56"/>
  <c r="AR339" i="56"/>
  <c r="AU339" i="56" s="1"/>
  <c r="AO747" i="56"/>
  <c r="AP747" i="56"/>
  <c r="AR2815" i="56"/>
  <c r="AU2815" i="56" s="1"/>
  <c r="AM2815" i="56"/>
  <c r="AL1410" i="56"/>
  <c r="AL462" i="56"/>
  <c r="AN1843" i="56"/>
  <c r="AN81" i="56"/>
  <c r="AP2169" i="56"/>
  <c r="AO2169" i="56"/>
  <c r="AP607" i="56"/>
  <c r="AO607" i="56"/>
  <c r="AO90" i="56"/>
  <c r="AP90" i="56"/>
  <c r="AP2413" i="56"/>
  <c r="AO2413" i="56"/>
  <c r="AM2474" i="56"/>
  <c r="AR2474" i="56"/>
  <c r="AU2474" i="56" s="1"/>
  <c r="AP634" i="56"/>
  <c r="AO634" i="56"/>
  <c r="AM638" i="56"/>
  <c r="AR638" i="56"/>
  <c r="AU638" i="56" s="1"/>
  <c r="AM718" i="56"/>
  <c r="AR718" i="56"/>
  <c r="AU718" i="56" s="1"/>
  <c r="AR2725" i="56"/>
  <c r="AU2725" i="56" s="1"/>
  <c r="AM695" i="56"/>
  <c r="AR695" i="56"/>
  <c r="AU695" i="56" s="1"/>
  <c r="AL1946" i="56"/>
  <c r="AN82" i="56"/>
  <c r="AR2165" i="56"/>
  <c r="AU2165" i="56" s="1"/>
  <c r="AM2165" i="56"/>
  <c r="AM167" i="56"/>
  <c r="AR167" i="56"/>
  <c r="AU167" i="56" s="1"/>
  <c r="AM2332" i="56"/>
  <c r="AR2332" i="56"/>
  <c r="AU2332" i="56" s="1"/>
  <c r="AM99" i="56"/>
  <c r="AR99" i="56"/>
  <c r="AU99" i="56" s="1"/>
  <c r="AO2484" i="56"/>
  <c r="AP2484" i="56"/>
  <c r="AL951" i="56"/>
  <c r="AM2773" i="56"/>
  <c r="AR2773" i="56"/>
  <c r="AU2773" i="56" s="1"/>
  <c r="AR2146" i="56"/>
  <c r="AU2146" i="56" s="1"/>
  <c r="AN665" i="56"/>
  <c r="AO23" i="56"/>
  <c r="AP23" i="56"/>
  <c r="AN741" i="56"/>
  <c r="AL294" i="56"/>
  <c r="AL1444" i="56"/>
  <c r="AM1752" i="56"/>
  <c r="AR1752" i="56"/>
  <c r="AU1752" i="56" s="1"/>
  <c r="AL526" i="56"/>
  <c r="AR1972" i="56"/>
  <c r="AU1972" i="56" s="1"/>
  <c r="AM1972" i="56"/>
  <c r="AL1154" i="56"/>
  <c r="AP1154" i="56"/>
  <c r="AO1154" i="56"/>
  <c r="AP1179" i="56"/>
  <c r="AO1179" i="56"/>
  <c r="AQ1179" i="56" s="1"/>
  <c r="AP2416" i="56"/>
  <c r="AO2416" i="56"/>
  <c r="AR18" i="56"/>
  <c r="AU18" i="56" s="1"/>
  <c r="AM18" i="56"/>
  <c r="AL1577" i="56"/>
  <c r="AP1577" i="56"/>
  <c r="AO1577" i="56"/>
  <c r="AM1076" i="56"/>
  <c r="AR1076" i="56"/>
  <c r="AU1076" i="56" s="1"/>
  <c r="AM1151" i="56"/>
  <c r="AR1151" i="56"/>
  <c r="AU1151" i="56" s="1"/>
  <c r="AO1827" i="56"/>
  <c r="AP1827" i="56"/>
  <c r="AO1934" i="56"/>
  <c r="AP1934" i="56"/>
  <c r="AL160" i="56"/>
  <c r="AP160" i="56"/>
  <c r="AO160" i="56"/>
  <c r="AO2102" i="56"/>
  <c r="AP2102" i="56"/>
  <c r="AR960" i="56"/>
  <c r="AU960" i="56" s="1"/>
  <c r="AM960" i="56"/>
  <c r="AR930" i="56"/>
  <c r="AU930" i="56" s="1"/>
  <c r="AM930" i="56"/>
  <c r="AO2255" i="56"/>
  <c r="AL2255" i="56"/>
  <c r="AP2255" i="56"/>
  <c r="AM2399" i="56"/>
  <c r="AR2399" i="56"/>
  <c r="AU2399" i="56" s="1"/>
  <c r="AL2472" i="56"/>
  <c r="AP2472" i="56"/>
  <c r="AO2472" i="56"/>
  <c r="AO2547" i="56"/>
  <c r="AP2547" i="56"/>
  <c r="AO712" i="56"/>
  <c r="AP712" i="56"/>
  <c r="AM2813" i="56"/>
  <c r="AR2109" i="56"/>
  <c r="AU2109" i="56" s="1"/>
  <c r="AM2109" i="56"/>
  <c r="AL1777" i="56"/>
  <c r="AL1017" i="56"/>
  <c r="AN2884" i="56"/>
  <c r="AL448" i="56"/>
  <c r="AO661" i="56"/>
  <c r="AP661" i="56"/>
  <c r="AM2789" i="56"/>
  <c r="AR2789" i="56"/>
  <c r="AU2789" i="56" s="1"/>
  <c r="AR991" i="56"/>
  <c r="AU991" i="56" s="1"/>
  <c r="AM991" i="56"/>
  <c r="AO1745" i="56"/>
  <c r="AP1745" i="56"/>
  <c r="AN54" i="56"/>
  <c r="AR54" i="56"/>
  <c r="AU54" i="56" s="1"/>
  <c r="AL1775" i="56"/>
  <c r="AM532" i="56"/>
  <c r="AR532" i="56"/>
  <c r="AU532" i="56" s="1"/>
  <c r="AP78" i="56"/>
  <c r="AO78" i="56"/>
  <c r="AR1194" i="56"/>
  <c r="AU1194" i="56" s="1"/>
  <c r="AM1194" i="56"/>
  <c r="AO2159" i="56"/>
  <c r="AP2159" i="56"/>
  <c r="AP546" i="56"/>
  <c r="AO546" i="56"/>
  <c r="AO2317" i="56"/>
  <c r="AP2317" i="56"/>
  <c r="AO2725" i="56"/>
  <c r="AQ2725" i="56" s="1"/>
  <c r="AP2725" i="56"/>
  <c r="AR321" i="56"/>
  <c r="AU321" i="56" s="1"/>
  <c r="AM321" i="56"/>
  <c r="AR1706" i="56"/>
  <c r="AU1706" i="56" s="1"/>
  <c r="AM1706" i="56"/>
  <c r="AR415" i="56"/>
  <c r="AU415" i="56" s="1"/>
  <c r="AM415" i="56"/>
  <c r="AL1584" i="56"/>
  <c r="AO1069" i="56"/>
  <c r="AP1069" i="56"/>
  <c r="AO689" i="56"/>
  <c r="AP689" i="56"/>
  <c r="AN2817" i="56"/>
  <c r="AM290" i="56"/>
  <c r="AR290" i="56"/>
  <c r="AU290" i="56" s="1"/>
  <c r="AO292" i="56"/>
  <c r="AP292" i="56"/>
  <c r="AP606" i="56"/>
  <c r="AO606" i="56"/>
  <c r="AO1667" i="56"/>
  <c r="AP1667" i="56"/>
  <c r="AO700" i="56"/>
  <c r="AP700" i="56"/>
  <c r="AR2479" i="56"/>
  <c r="AU2479" i="56" s="1"/>
  <c r="AO2499" i="56"/>
  <c r="AP2499" i="56"/>
  <c r="AP822" i="56"/>
  <c r="AO822" i="56"/>
  <c r="AR2620" i="56"/>
  <c r="AU2620" i="56" s="1"/>
  <c r="AM2620" i="56"/>
  <c r="AP2686" i="56"/>
  <c r="AO2686" i="56"/>
  <c r="AP2726" i="56"/>
  <c r="AO2726" i="56"/>
  <c r="AL585" i="56"/>
  <c r="AO2782" i="56"/>
  <c r="AP2782" i="56"/>
  <c r="AM2500" i="56"/>
  <c r="AR2500" i="56"/>
  <c r="AU2500" i="56" s="1"/>
  <c r="AQ330" i="56"/>
  <c r="AP593" i="56"/>
  <c r="AP574" i="56"/>
  <c r="AM1941" i="56"/>
  <c r="AN12" i="56"/>
  <c r="AL1044" i="56"/>
  <c r="AL1578" i="56"/>
  <c r="AN2784" i="56"/>
  <c r="AL989" i="56"/>
  <c r="AP45" i="56"/>
  <c r="AO45" i="56"/>
  <c r="AO359" i="56"/>
  <c r="AP359" i="56"/>
  <c r="AP59" i="56"/>
  <c r="AO59" i="56"/>
  <c r="AN524" i="56"/>
  <c r="AL1822" i="56"/>
  <c r="AP853" i="56"/>
  <c r="AO853" i="56"/>
  <c r="AQ853" i="56" s="1"/>
  <c r="AO2004" i="56"/>
  <c r="AP2004" i="56"/>
  <c r="AN2098" i="56"/>
  <c r="AN1189" i="56"/>
  <c r="AM302" i="56"/>
  <c r="AR302" i="56"/>
  <c r="AU302" i="56" s="1"/>
  <c r="AL2270" i="56"/>
  <c r="AN169" i="56"/>
  <c r="AM2335" i="56"/>
  <c r="AR2335" i="56"/>
  <c r="AU2335" i="56" s="1"/>
  <c r="AM2473" i="56"/>
  <c r="AR2473" i="56"/>
  <c r="AU2473" i="56" s="1"/>
  <c r="AN2537" i="56"/>
  <c r="AL1283" i="56"/>
  <c r="AO1291" i="56"/>
  <c r="AP1291" i="56"/>
  <c r="AM869" i="56"/>
  <c r="AR869" i="56"/>
  <c r="AU869" i="56" s="1"/>
  <c r="AM2652" i="56"/>
  <c r="AR2652" i="56"/>
  <c r="AU2652" i="56" s="1"/>
  <c r="AR2739" i="56"/>
  <c r="AU2739" i="56" s="1"/>
  <c r="AM2739" i="56"/>
  <c r="AM202" i="56"/>
  <c r="AR202" i="56"/>
  <c r="AU202" i="56" s="1"/>
  <c r="AN260" i="56"/>
  <c r="AR411" i="56"/>
  <c r="AU411" i="56" s="1"/>
  <c r="AM411" i="56"/>
  <c r="AL1052" i="56"/>
  <c r="AM657" i="56"/>
  <c r="AR657" i="56"/>
  <c r="AU657" i="56" s="1"/>
  <c r="AL1102" i="56"/>
  <c r="AL1373" i="56"/>
  <c r="AN221" i="56"/>
  <c r="AP839" i="56"/>
  <c r="AO839" i="56"/>
  <c r="AO1823" i="56"/>
  <c r="AP1823" i="56"/>
  <c r="AN530" i="56"/>
  <c r="AP847" i="56"/>
  <c r="AO847" i="56"/>
  <c r="AR917" i="56"/>
  <c r="AU917" i="56" s="1"/>
  <c r="AM917" i="56"/>
  <c r="AL2099" i="56"/>
  <c r="AP1219" i="56"/>
  <c r="AO1219" i="56"/>
  <c r="AL2208" i="56"/>
  <c r="AO2271" i="56"/>
  <c r="AP2271" i="56"/>
  <c r="AM2345" i="56"/>
  <c r="AR2345" i="56"/>
  <c r="AU2345" i="56" s="1"/>
  <c r="AP2359" i="56"/>
  <c r="AO2359" i="56"/>
  <c r="AM2460" i="56"/>
  <c r="AR2460" i="56"/>
  <c r="AU2460" i="56" s="1"/>
  <c r="AL178" i="56"/>
  <c r="AP253" i="56"/>
  <c r="AO253" i="56"/>
  <c r="AQ253" i="56" s="1"/>
  <c r="AN2575" i="56"/>
  <c r="AR325" i="56"/>
  <c r="AU325" i="56" s="1"/>
  <c r="AM325" i="56"/>
  <c r="AR1715" i="56"/>
  <c r="AU1715" i="56" s="1"/>
  <c r="AM647" i="56"/>
  <c r="AR647" i="56"/>
  <c r="AU647" i="56" s="1"/>
  <c r="AN1602" i="56"/>
  <c r="AM289" i="56"/>
  <c r="AR289" i="56"/>
  <c r="AU289" i="56" s="1"/>
  <c r="AM47" i="56"/>
  <c r="AR47" i="56"/>
  <c r="AU47" i="56" s="1"/>
  <c r="AM1450" i="56"/>
  <c r="AR1450" i="56"/>
  <c r="AU1450" i="56" s="1"/>
  <c r="AO270" i="56"/>
  <c r="AP270" i="56"/>
  <c r="AM1866" i="56"/>
  <c r="AR1866" i="56"/>
  <c r="AU1866" i="56" s="1"/>
  <c r="AR1945" i="56"/>
  <c r="AU1945" i="56" s="1"/>
  <c r="AM1945" i="56"/>
  <c r="AP1985" i="56"/>
  <c r="AO1985" i="56"/>
  <c r="AR2136" i="56"/>
  <c r="AU2136" i="56" s="1"/>
  <c r="AM2136" i="56"/>
  <c r="AO2203" i="56"/>
  <c r="AP2203" i="56"/>
  <c r="AM2280" i="56"/>
  <c r="AR2280" i="56"/>
  <c r="AU2280" i="56" s="1"/>
  <c r="AL2314" i="56"/>
  <c r="AO1242" i="56"/>
  <c r="AP1242" i="56"/>
  <c r="AO701" i="56"/>
  <c r="AP701" i="56"/>
  <c r="AM1279" i="56"/>
  <c r="AR1279" i="56"/>
  <c r="AU1279" i="56" s="1"/>
  <c r="AM1563" i="56"/>
  <c r="AR1563" i="56"/>
  <c r="AU1563" i="56" s="1"/>
  <c r="AR812" i="56"/>
  <c r="AU812" i="56" s="1"/>
  <c r="AM812" i="56"/>
  <c r="AM2676" i="56"/>
  <c r="AR2676" i="56"/>
  <c r="AU2676" i="56" s="1"/>
  <c r="AM791" i="56"/>
  <c r="AR791" i="56"/>
  <c r="AU791" i="56" s="1"/>
  <c r="AP397" i="56"/>
  <c r="AO397" i="56"/>
  <c r="AM2725" i="56"/>
  <c r="AP2879" i="56"/>
  <c r="AO2879" i="56"/>
  <c r="AL1594" i="56"/>
  <c r="AM1358" i="56"/>
  <c r="AR1358" i="56"/>
  <c r="AU1358" i="56" s="1"/>
  <c r="AN1374" i="56"/>
  <c r="AO291" i="56"/>
  <c r="AP291" i="56"/>
  <c r="AM752" i="56"/>
  <c r="AR752" i="56"/>
  <c r="AU752" i="56" s="1"/>
  <c r="AP1747" i="56"/>
  <c r="AO1747" i="56"/>
  <c r="AM1661" i="56"/>
  <c r="AR1661" i="56"/>
  <c r="AU1661" i="56" s="1"/>
  <c r="AN1772" i="56"/>
  <c r="AM1872" i="56"/>
  <c r="AR1872" i="56"/>
  <c r="AU1872" i="56" s="1"/>
  <c r="AL1896" i="56"/>
  <c r="AL768" i="56"/>
  <c r="AO782" i="56"/>
  <c r="AP782" i="56"/>
  <c r="AL2119" i="56"/>
  <c r="AL491" i="56"/>
  <c r="AM1231" i="56"/>
  <c r="AR1231" i="56"/>
  <c r="AU1231" i="56" s="1"/>
  <c r="AM467" i="56"/>
  <c r="AR467" i="56"/>
  <c r="AU467" i="56" s="1"/>
  <c r="AM2447" i="56"/>
  <c r="AR2447" i="56"/>
  <c r="AU2447" i="56" s="1"/>
  <c r="AM246" i="56"/>
  <c r="AR246" i="56"/>
  <c r="AU246" i="56" s="1"/>
  <c r="AM184" i="56"/>
  <c r="AR184" i="56"/>
  <c r="AU184" i="56" s="1"/>
  <c r="AP2590" i="56"/>
  <c r="AO2590" i="56"/>
  <c r="AM2668" i="56"/>
  <c r="AR2668" i="56"/>
  <c r="AU2668" i="56" s="1"/>
  <c r="AR2722" i="56"/>
  <c r="AU2722" i="56" s="1"/>
  <c r="AM2722" i="56"/>
  <c r="AO1260" i="56"/>
  <c r="AP1260" i="56"/>
  <c r="AM479" i="56"/>
  <c r="AR479" i="56"/>
  <c r="AU479" i="56" s="1"/>
  <c r="AO1039" i="56"/>
  <c r="AP1039" i="56"/>
  <c r="AM665" i="56"/>
  <c r="AR665" i="56"/>
  <c r="AU665" i="56" s="1"/>
  <c r="AR213" i="56"/>
  <c r="AU213" i="56" s="1"/>
  <c r="AM213" i="56"/>
  <c r="AO294" i="56"/>
  <c r="AQ294" i="56" s="1"/>
  <c r="AP294" i="56"/>
  <c r="AO891" i="56"/>
  <c r="AP891" i="56"/>
  <c r="AL837" i="56"/>
  <c r="AM903" i="56"/>
  <c r="AR903" i="56"/>
  <c r="AU903" i="56" s="1"/>
  <c r="AO74" i="56"/>
  <c r="AP74" i="56"/>
  <c r="AO789" i="56"/>
  <c r="AP789" i="56"/>
  <c r="AN1172" i="56"/>
  <c r="AM2833" i="56"/>
  <c r="AR2833" i="56"/>
  <c r="AU2833" i="56" s="1"/>
  <c r="AM807" i="56"/>
  <c r="AR807" i="56"/>
  <c r="AU807" i="56" s="1"/>
  <c r="AN1278" i="56"/>
  <c r="AL808" i="56"/>
  <c r="AO1306" i="56"/>
  <c r="AP1306" i="56"/>
  <c r="AM588" i="56"/>
  <c r="AR588" i="56"/>
  <c r="AU588" i="56" s="1"/>
  <c r="AR370" i="56"/>
  <c r="AU370" i="56" s="1"/>
  <c r="AR140" i="56"/>
  <c r="AU140" i="56" s="1"/>
  <c r="AM140" i="56"/>
  <c r="AR2187" i="56"/>
  <c r="AU2187" i="56" s="1"/>
  <c r="AN1117" i="56"/>
  <c r="AO2884" i="56"/>
  <c r="AP2884" i="56"/>
  <c r="AP1066" i="56"/>
  <c r="AO1066" i="56"/>
  <c r="AQ1066" i="56" s="1"/>
  <c r="AO2816" i="56"/>
  <c r="AP2816" i="56"/>
  <c r="AR1400" i="56"/>
  <c r="AU1400" i="56" s="1"/>
  <c r="AM1400" i="56"/>
  <c r="AP1763" i="56"/>
  <c r="AO1763" i="56"/>
  <c r="AP1775" i="56"/>
  <c r="AO1775" i="56"/>
  <c r="AO1847" i="56"/>
  <c r="AQ1847" i="56" s="1"/>
  <c r="AP1847" i="56"/>
  <c r="AM2014" i="56"/>
  <c r="AR2014" i="56"/>
  <c r="AU2014" i="56" s="1"/>
  <c r="AP2061" i="56"/>
  <c r="AO2061" i="56"/>
  <c r="AQ2061" i="56" s="1"/>
  <c r="AP2089" i="56"/>
  <c r="AO2089" i="56"/>
  <c r="AO543" i="56"/>
  <c r="AP543" i="56"/>
  <c r="AM2227" i="56"/>
  <c r="AR2227" i="56"/>
  <c r="AU2227" i="56" s="1"/>
  <c r="AM546" i="56"/>
  <c r="AR546" i="56"/>
  <c r="AU546" i="56" s="1"/>
  <c r="AP2326" i="56"/>
  <c r="AO2326" i="56"/>
  <c r="AO172" i="56"/>
  <c r="AP172" i="56"/>
  <c r="AL2528" i="56"/>
  <c r="AO2553" i="56"/>
  <c r="AP2553" i="56"/>
  <c r="AP2619" i="56"/>
  <c r="AO2619" i="56"/>
  <c r="AL2685" i="56"/>
  <c r="AP2867" i="56"/>
  <c r="AO2867" i="56"/>
  <c r="AL2868" i="56"/>
  <c r="AO8" i="56"/>
  <c r="AP8" i="56"/>
  <c r="AM1056" i="56"/>
  <c r="AR1056" i="56"/>
  <c r="AU1056" i="56" s="1"/>
  <c r="AO669" i="56"/>
  <c r="AQ669" i="56" s="1"/>
  <c r="AP669" i="56"/>
  <c r="AR2817" i="56"/>
  <c r="AU2817" i="56" s="1"/>
  <c r="AM2817" i="56"/>
  <c r="AL1535" i="56"/>
  <c r="AM1434" i="56"/>
  <c r="AR1434" i="56"/>
  <c r="AU1434" i="56" s="1"/>
  <c r="AP1149" i="56"/>
  <c r="AO1149" i="56"/>
  <c r="AO1020" i="56"/>
  <c r="AP1020" i="56"/>
  <c r="AO1803" i="56"/>
  <c r="AQ1803" i="56" s="1"/>
  <c r="AP1803" i="56"/>
  <c r="AL1862" i="56"/>
  <c r="AR1884" i="56"/>
  <c r="AU1884" i="56" s="1"/>
  <c r="AM1884" i="56"/>
  <c r="AL772" i="56"/>
  <c r="AO2034" i="56"/>
  <c r="AP2034" i="56"/>
  <c r="AP1215" i="56"/>
  <c r="AO1215" i="56"/>
  <c r="AR2188" i="56"/>
  <c r="AU2188" i="56" s="1"/>
  <c r="AM2188" i="56"/>
  <c r="AP2214" i="56"/>
  <c r="AO2214" i="56"/>
  <c r="AO2276" i="56"/>
  <c r="AQ2276" i="56" s="1"/>
  <c r="AP2276" i="56"/>
  <c r="AO2318" i="56"/>
  <c r="AP2318" i="56"/>
  <c r="AO2392" i="56"/>
  <c r="AP2392" i="56"/>
  <c r="AN2554" i="56"/>
  <c r="AR187" i="56"/>
  <c r="AU187" i="56" s="1"/>
  <c r="AM187" i="56"/>
  <c r="AM1737" i="56"/>
  <c r="AR1737" i="56"/>
  <c r="AU1737" i="56" s="1"/>
  <c r="AR2863" i="56"/>
  <c r="AU2863" i="56" s="1"/>
  <c r="AM2863" i="56"/>
  <c r="AR956" i="56"/>
  <c r="AU956" i="56" s="1"/>
  <c r="AM956" i="56"/>
  <c r="AL261" i="56"/>
  <c r="AM1112" i="56"/>
  <c r="AR1112" i="56"/>
  <c r="AU1112" i="56" s="1"/>
  <c r="AL1428" i="56"/>
  <c r="AP1842" i="56"/>
  <c r="AO1842" i="56"/>
  <c r="AQ1842" i="56" s="1"/>
  <c r="AL1880" i="56"/>
  <c r="AL1907" i="56"/>
  <c r="AM1995" i="56"/>
  <c r="AR1995" i="56"/>
  <c r="AU1995" i="56" s="1"/>
  <c r="AL2103" i="56"/>
  <c r="AR2140" i="56"/>
  <c r="AU2140" i="56" s="1"/>
  <c r="AM2140" i="56"/>
  <c r="AM1023" i="56"/>
  <c r="AR1023" i="56"/>
  <c r="AU1023" i="56" s="1"/>
  <c r="AL1676" i="56"/>
  <c r="AO2256" i="56"/>
  <c r="AQ2256" i="56" s="1"/>
  <c r="AP2256" i="56"/>
  <c r="AR2298" i="56"/>
  <c r="AU2298" i="56" s="1"/>
  <c r="AM2298" i="56"/>
  <c r="AN2321" i="56"/>
  <c r="AL2335" i="56"/>
  <c r="AL2473" i="56"/>
  <c r="AO2522" i="56"/>
  <c r="AP2522" i="56"/>
  <c r="AP571" i="56"/>
  <c r="AO571" i="56"/>
  <c r="AM863" i="56"/>
  <c r="AR863" i="56"/>
  <c r="AU863" i="56" s="1"/>
  <c r="AL830" i="56"/>
  <c r="AL2652" i="56"/>
  <c r="AO1325" i="56"/>
  <c r="AP1325" i="56"/>
  <c r="AP202" i="56"/>
  <c r="AO202" i="56"/>
  <c r="AP1266" i="56"/>
  <c r="AO1266" i="56"/>
  <c r="AP406" i="56"/>
  <c r="AO406" i="56"/>
  <c r="AM1052" i="56"/>
  <c r="AR1052" i="56"/>
  <c r="AU1052" i="56" s="1"/>
  <c r="AO1593" i="56"/>
  <c r="AQ1593" i="56" s="1"/>
  <c r="AP1593" i="56"/>
  <c r="AR1525" i="56"/>
  <c r="AU1525" i="56" s="1"/>
  <c r="AM1525" i="56"/>
  <c r="AP2888" i="56"/>
  <c r="AO2888" i="56"/>
  <c r="AQ2888" i="56" s="1"/>
  <c r="AO1080" i="56"/>
  <c r="AP1080" i="56"/>
  <c r="AO990" i="56"/>
  <c r="AP990" i="56"/>
  <c r="AL1015" i="56"/>
  <c r="AR1144" i="56"/>
  <c r="AU1144" i="56" s="1"/>
  <c r="AM1144" i="56"/>
  <c r="AP1881" i="56"/>
  <c r="AO1881" i="56"/>
  <c r="AQ1881" i="56" s="1"/>
  <c r="AP1936" i="56"/>
  <c r="AO1936" i="56"/>
  <c r="AP1668" i="56"/>
  <c r="AO1668" i="56"/>
  <c r="AO1190" i="56"/>
  <c r="AP1190" i="56"/>
  <c r="AM428" i="56"/>
  <c r="AR428" i="56"/>
  <c r="AU428" i="56" s="1"/>
  <c r="AL2908" i="56"/>
  <c r="AM2271" i="56"/>
  <c r="AR2271" i="56"/>
  <c r="AU2271" i="56" s="1"/>
  <c r="AO2285" i="56"/>
  <c r="AP2285" i="56"/>
  <c r="AM272" i="56"/>
  <c r="AR272" i="56"/>
  <c r="AU272" i="56" s="1"/>
  <c r="AO2474" i="56"/>
  <c r="AP2474" i="56"/>
  <c r="AP1290" i="56"/>
  <c r="AO1290" i="56"/>
  <c r="AQ1290" i="56" s="1"/>
  <c r="AR1248" i="56"/>
  <c r="AU1248" i="56" s="1"/>
  <c r="AM1248" i="56"/>
  <c r="AL2695" i="56"/>
  <c r="AN501" i="56"/>
  <c r="AP598" i="56"/>
  <c r="AO598" i="56"/>
  <c r="AP647" i="56"/>
  <c r="AO647" i="56"/>
  <c r="AN1073" i="56"/>
  <c r="AO757" i="56"/>
  <c r="AP757" i="56"/>
  <c r="AM1807" i="56"/>
  <c r="AR1807" i="56"/>
  <c r="AU1807" i="56" s="1"/>
  <c r="AO1838" i="56"/>
  <c r="AP1838" i="56"/>
  <c r="AM1973" i="56"/>
  <c r="AR1973" i="56"/>
  <c r="AU1973" i="56" s="1"/>
  <c r="AO2029" i="56"/>
  <c r="AP2029" i="56"/>
  <c r="AM1204" i="56"/>
  <c r="AR1204" i="56"/>
  <c r="AU1204" i="56" s="1"/>
  <c r="AO2178" i="56"/>
  <c r="AP2178" i="56"/>
  <c r="AP2396" i="56"/>
  <c r="AO2396" i="56"/>
  <c r="AM1026" i="56"/>
  <c r="AR1026" i="56"/>
  <c r="AU1026" i="56" s="1"/>
  <c r="AR2503" i="56"/>
  <c r="AU2503" i="56" s="1"/>
  <c r="AM2503" i="56"/>
  <c r="AP2544" i="56"/>
  <c r="AO2544" i="56"/>
  <c r="AR630" i="56"/>
  <c r="AU630" i="56" s="1"/>
  <c r="AM630" i="56"/>
  <c r="AR2210" i="56"/>
  <c r="AU2210" i="56" s="1"/>
  <c r="AP671" i="56"/>
  <c r="AO671" i="56"/>
  <c r="AM740" i="56"/>
  <c r="AR740" i="56"/>
  <c r="AU740" i="56" s="1"/>
  <c r="AM1600" i="56"/>
  <c r="AR1600" i="56"/>
  <c r="AU1600" i="56" s="1"/>
  <c r="AP1094" i="56"/>
  <c r="AO1094" i="56"/>
  <c r="AQ1094" i="56" s="1"/>
  <c r="AM992" i="56"/>
  <c r="AR992" i="56"/>
  <c r="AU992" i="56" s="1"/>
  <c r="AR886" i="56"/>
  <c r="AU886" i="56" s="1"/>
  <c r="AM886" i="56"/>
  <c r="AP890" i="56"/>
  <c r="AO890" i="56"/>
  <c r="AP897" i="56"/>
  <c r="AO897" i="56"/>
  <c r="AR1836" i="56"/>
  <c r="AU1836" i="56" s="1"/>
  <c r="AM1836" i="56"/>
  <c r="AM1957" i="56"/>
  <c r="AR1957" i="56"/>
  <c r="AU1957" i="56" s="1"/>
  <c r="AM774" i="56"/>
  <c r="AR774" i="56"/>
  <c r="AU774" i="56" s="1"/>
  <c r="AP1167" i="56"/>
  <c r="AO1167" i="56"/>
  <c r="AM2036" i="56"/>
  <c r="AR2036" i="56"/>
  <c r="AU2036" i="56" s="1"/>
  <c r="AP2133" i="56"/>
  <c r="AO2133" i="56"/>
  <c r="AM2230" i="56"/>
  <c r="AR2230" i="56"/>
  <c r="AU2230" i="56" s="1"/>
  <c r="AR88" i="56"/>
  <c r="AU88" i="56" s="1"/>
  <c r="AM88" i="56"/>
  <c r="AP2366" i="56"/>
  <c r="AO2366" i="56"/>
  <c r="AR498" i="56"/>
  <c r="AU498" i="56" s="1"/>
  <c r="AM498" i="56"/>
  <c r="AP1496" i="56"/>
  <c r="AO1496" i="56"/>
  <c r="AM2610" i="56"/>
  <c r="AR2610" i="56"/>
  <c r="AU2610" i="56" s="1"/>
  <c r="AP2714" i="56"/>
  <c r="AO2714" i="56"/>
  <c r="AR934" i="56"/>
  <c r="AU934" i="56" s="1"/>
  <c r="AN479" i="56"/>
  <c r="AM1039" i="56"/>
  <c r="AR1039" i="56"/>
  <c r="AU1039" i="56" s="1"/>
  <c r="AN1072" i="56"/>
  <c r="AO2811" i="56"/>
  <c r="AQ2811" i="56" s="1"/>
  <c r="AP2811" i="56"/>
  <c r="AO2894" i="56"/>
  <c r="AP2894" i="56"/>
  <c r="AO903" i="56"/>
  <c r="AP903" i="56"/>
  <c r="AN1817" i="56"/>
  <c r="AN1902" i="56"/>
  <c r="AN2051" i="56"/>
  <c r="AO2093" i="56"/>
  <c r="AP2093" i="56"/>
  <c r="AO164" i="56"/>
  <c r="AQ164" i="56" s="1"/>
  <c r="AP164" i="56"/>
  <c r="AN1203" i="56"/>
  <c r="AN936" i="56"/>
  <c r="AO2833" i="56"/>
  <c r="AP2833" i="56"/>
  <c r="AL2440" i="56"/>
  <c r="AO2482" i="56"/>
  <c r="AP2482" i="56"/>
  <c r="AM616" i="56"/>
  <c r="AR616" i="56"/>
  <c r="AU616" i="56" s="1"/>
  <c r="AR2855" i="56"/>
  <c r="AU2855" i="56" s="1"/>
  <c r="AM2855" i="56"/>
  <c r="AL2623" i="56"/>
  <c r="AL1498" i="56"/>
  <c r="AR1334" i="56"/>
  <c r="AU1334" i="56" s="1"/>
  <c r="AM1334" i="56"/>
  <c r="AM2766" i="56"/>
  <c r="AR2766" i="56"/>
  <c r="AU2766" i="56" s="1"/>
  <c r="AQ2874" i="56"/>
  <c r="AR2053" i="56"/>
  <c r="AU2053" i="56" s="1"/>
  <c r="AO197" i="56"/>
  <c r="AP197" i="56"/>
  <c r="AM1982" i="56"/>
  <c r="AR1982" i="56"/>
  <c r="AU1982" i="56" s="1"/>
  <c r="AR337" i="56"/>
  <c r="AU337" i="56" s="1"/>
  <c r="AM337" i="56"/>
  <c r="AM650" i="56"/>
  <c r="AR650" i="56"/>
  <c r="AU650" i="56" s="1"/>
  <c r="AP723" i="56"/>
  <c r="AO723" i="56"/>
  <c r="AO987" i="56"/>
  <c r="AQ987" i="56" s="1"/>
  <c r="AP987" i="56"/>
  <c r="AR1467" i="56"/>
  <c r="AU1467" i="56" s="1"/>
  <c r="AM1467" i="56"/>
  <c r="AO1802" i="56"/>
  <c r="AP1802" i="56"/>
  <c r="AR1875" i="56"/>
  <c r="AU1875" i="56" s="1"/>
  <c r="AM1875" i="56"/>
  <c r="AO1912" i="56"/>
  <c r="AP1912" i="56"/>
  <c r="AM1980" i="56"/>
  <c r="AR1980" i="56"/>
  <c r="AU1980" i="56" s="1"/>
  <c r="AP532" i="56"/>
  <c r="AO532" i="56"/>
  <c r="AM2145" i="56"/>
  <c r="AR2145" i="56"/>
  <c r="AU2145" i="56" s="1"/>
  <c r="AP2409" i="56"/>
  <c r="AO2409" i="56"/>
  <c r="AQ2409" i="56" s="1"/>
  <c r="AL2436" i="56"/>
  <c r="AO433" i="56"/>
  <c r="AP433" i="56"/>
  <c r="AP2528" i="56"/>
  <c r="AO2528" i="56"/>
  <c r="AP947" i="56"/>
  <c r="AO947" i="56"/>
  <c r="AM2607" i="56"/>
  <c r="AR2607" i="56"/>
  <c r="AU2607" i="56" s="1"/>
  <c r="AO1252" i="56"/>
  <c r="AP1252" i="56"/>
  <c r="AO2685" i="56"/>
  <c r="AP2685" i="56"/>
  <c r="AR2868" i="56"/>
  <c r="AU2868" i="56" s="1"/>
  <c r="AM2868" i="56"/>
  <c r="AR504" i="56"/>
  <c r="AU504" i="56" s="1"/>
  <c r="AM504" i="56"/>
  <c r="AR970" i="56"/>
  <c r="AU970" i="56" s="1"/>
  <c r="AM970" i="56"/>
  <c r="AR662" i="56"/>
  <c r="AU662" i="56" s="1"/>
  <c r="AM662" i="56"/>
  <c r="AL415" i="56"/>
  <c r="AO1621" i="56"/>
  <c r="AP1621" i="56"/>
  <c r="AN2801" i="56"/>
  <c r="AP1117" i="56"/>
  <c r="AO1117" i="56"/>
  <c r="AQ1117" i="56" s="1"/>
  <c r="AR1401" i="56"/>
  <c r="AU1401" i="56" s="1"/>
  <c r="AM1401" i="56"/>
  <c r="AL1654" i="56"/>
  <c r="AR1814" i="56"/>
  <c r="AU1814" i="56" s="1"/>
  <c r="AM1814" i="56"/>
  <c r="AN1900" i="56"/>
  <c r="AP1996" i="56"/>
  <c r="AO1996" i="56"/>
  <c r="AL2214" i="56"/>
  <c r="AL2276" i="56"/>
  <c r="AN2410" i="56"/>
  <c r="AN2479" i="56"/>
  <c r="AM703" i="56"/>
  <c r="AR703" i="56"/>
  <c r="AU703" i="56" s="1"/>
  <c r="AO577" i="56"/>
  <c r="AP577" i="56"/>
  <c r="AL2608" i="56"/>
  <c r="AO1313" i="56"/>
  <c r="AP1313" i="56"/>
  <c r="AR1036" i="56"/>
  <c r="AU1036" i="56" s="1"/>
  <c r="AM1036" i="56"/>
  <c r="AO2818" i="56"/>
  <c r="AP2818" i="56"/>
  <c r="AP1665" i="56"/>
  <c r="AO1665" i="56"/>
  <c r="AN1956" i="56"/>
  <c r="AM2161" i="56"/>
  <c r="AR2161" i="56"/>
  <c r="AU2161" i="56" s="1"/>
  <c r="AP2305" i="56"/>
  <c r="AO2305" i="56"/>
  <c r="AP2393" i="56"/>
  <c r="AO2393" i="56"/>
  <c r="AO2452" i="56"/>
  <c r="AP2452" i="56"/>
  <c r="AL2850" i="56"/>
  <c r="AR1495" i="56"/>
  <c r="AU1495" i="56" s="1"/>
  <c r="AM1495" i="56"/>
  <c r="AN2864" i="56"/>
  <c r="AM2609" i="56"/>
  <c r="AR2609" i="56"/>
  <c r="AU2609" i="56" s="1"/>
  <c r="AM1314" i="56"/>
  <c r="AR1314" i="56"/>
  <c r="AU1314" i="56" s="1"/>
  <c r="AM1501" i="56"/>
  <c r="AR1501" i="56"/>
  <c r="AU1501" i="56" s="1"/>
  <c r="AN1257" i="56"/>
  <c r="AR1043" i="56"/>
  <c r="AU1043" i="56" s="1"/>
  <c r="AO1715" i="56"/>
  <c r="AQ2225" i="56"/>
  <c r="AO405" i="56"/>
  <c r="AP405" i="56"/>
  <c r="AN286" i="56"/>
  <c r="AP511" i="56"/>
  <c r="AO511" i="56"/>
  <c r="AM1356" i="56"/>
  <c r="AR1356" i="56"/>
  <c r="AU1356" i="56" s="1"/>
  <c r="AN265" i="56"/>
  <c r="AL1112" i="56"/>
  <c r="AM1394" i="56"/>
  <c r="AR1394" i="56"/>
  <c r="AU1394" i="56" s="1"/>
  <c r="AL39" i="56"/>
  <c r="AP1418" i="56"/>
  <c r="AO1418" i="56"/>
  <c r="AN1653" i="56"/>
  <c r="AO1428" i="56"/>
  <c r="AP1428" i="56"/>
  <c r="AM1018" i="56"/>
  <c r="AR1018" i="56"/>
  <c r="AU1018" i="56" s="1"/>
  <c r="AO1789" i="56"/>
  <c r="AQ1789" i="56" s="1"/>
  <c r="AP1789" i="56"/>
  <c r="AL1842" i="56"/>
  <c r="AO1880" i="56"/>
  <c r="AP1880" i="56"/>
  <c r="AP1949" i="56"/>
  <c r="AO1949" i="56"/>
  <c r="AR853" i="56"/>
  <c r="AU853" i="56" s="1"/>
  <c r="AM853" i="56"/>
  <c r="AL80" i="56"/>
  <c r="AM2070" i="56"/>
  <c r="AR2070" i="56"/>
  <c r="AU2070" i="56" s="1"/>
  <c r="AP2103" i="56"/>
  <c r="AO2103" i="56"/>
  <c r="AL1208" i="56"/>
  <c r="AL2140" i="56"/>
  <c r="AN490" i="56"/>
  <c r="AN2256" i="56"/>
  <c r="AL2298" i="56"/>
  <c r="AM2386" i="56"/>
  <c r="AR2386" i="56"/>
  <c r="AU2386" i="56" s="1"/>
  <c r="AP2507" i="56"/>
  <c r="AO2507" i="56"/>
  <c r="AN2522" i="56"/>
  <c r="AR2537" i="56"/>
  <c r="AU2537" i="56" s="1"/>
  <c r="AM2537" i="56"/>
  <c r="AN1492" i="56"/>
  <c r="AN472" i="56"/>
  <c r="AP708" i="56"/>
  <c r="AO708" i="56"/>
  <c r="AL869" i="56"/>
  <c r="AM2602" i="56"/>
  <c r="AR2602" i="56"/>
  <c r="AU2602" i="56" s="1"/>
  <c r="AP964" i="56"/>
  <c r="AO964" i="56"/>
  <c r="AL202" i="56"/>
  <c r="AN411" i="56"/>
  <c r="AP151" i="56"/>
  <c r="AO151" i="56"/>
  <c r="AP1052" i="56"/>
  <c r="AO1052" i="56"/>
  <c r="AR733" i="56"/>
  <c r="AU733" i="56" s="1"/>
  <c r="AM733" i="56"/>
  <c r="AN2796" i="56"/>
  <c r="AP2815" i="56"/>
  <c r="AO2815" i="56"/>
  <c r="AQ2815" i="56" s="1"/>
  <c r="AL880" i="56"/>
  <c r="AM1006" i="56"/>
  <c r="AR1006" i="56"/>
  <c r="AU1006" i="56" s="1"/>
  <c r="AO1530" i="56"/>
  <c r="AP1530" i="56"/>
  <c r="AR1015" i="56"/>
  <c r="AU1015" i="56" s="1"/>
  <c r="AM1015" i="56"/>
  <c r="AL1144" i="56"/>
  <c r="AR1829" i="56"/>
  <c r="AU1829" i="56" s="1"/>
  <c r="AM1829" i="56"/>
  <c r="AM1871" i="56"/>
  <c r="AR1871" i="56"/>
  <c r="AU1871" i="56" s="1"/>
  <c r="AN1964" i="56"/>
  <c r="AO767" i="56"/>
  <c r="AP767" i="56"/>
  <c r="AN2085" i="56"/>
  <c r="AL925" i="56"/>
  <c r="AO428" i="56"/>
  <c r="AP428" i="56"/>
  <c r="AR2223" i="56"/>
  <c r="AU2223" i="56" s="1"/>
  <c r="AM2223" i="56"/>
  <c r="AP2299" i="56"/>
  <c r="AO2299" i="56"/>
  <c r="AO272" i="56"/>
  <c r="AP272" i="56"/>
  <c r="AO2345" i="56"/>
  <c r="AP2345" i="56"/>
  <c r="AM2387" i="56"/>
  <c r="AR2387" i="56"/>
  <c r="AU2387" i="56" s="1"/>
  <c r="AR2413" i="56"/>
  <c r="AU2413" i="56" s="1"/>
  <c r="AM2413" i="56"/>
  <c r="AM2523" i="56"/>
  <c r="AR2523" i="56"/>
  <c r="AU2523" i="56" s="1"/>
  <c r="AO1270" i="56"/>
  <c r="AP1270" i="56"/>
  <c r="AN2707" i="56"/>
  <c r="AR1326" i="56"/>
  <c r="AU1326" i="56" s="1"/>
  <c r="AM1326" i="56"/>
  <c r="AR2740" i="56"/>
  <c r="AU2740" i="56" s="1"/>
  <c r="AM2740" i="56"/>
  <c r="AP501" i="56"/>
  <c r="AO501" i="56"/>
  <c r="AQ501" i="56" s="1"/>
  <c r="AM3" i="56"/>
  <c r="AR3" i="56"/>
  <c r="AU3" i="56" s="1"/>
  <c r="AM1588" i="56"/>
  <c r="AR1588" i="56"/>
  <c r="AU1588" i="56" s="1"/>
  <c r="AN983" i="56"/>
  <c r="AM1725" i="56"/>
  <c r="AR1725" i="56"/>
  <c r="AU1725" i="56" s="1"/>
  <c r="AP47" i="56"/>
  <c r="AO47" i="56"/>
  <c r="AO2904" i="56"/>
  <c r="AP2904" i="56"/>
  <c r="AR1852" i="56"/>
  <c r="AU1852" i="56" s="1"/>
  <c r="AM1852" i="56"/>
  <c r="AO2113" i="56"/>
  <c r="AP2113" i="56"/>
  <c r="AR760" i="56"/>
  <c r="AU760" i="56" s="1"/>
  <c r="AM760" i="56"/>
  <c r="AP2218" i="56"/>
  <c r="AO2218" i="56"/>
  <c r="AR96" i="56"/>
  <c r="AU96" i="56" s="1"/>
  <c r="AM96" i="56"/>
  <c r="AP2354" i="56"/>
  <c r="AO2354" i="56"/>
  <c r="AR2396" i="56"/>
  <c r="AU2396" i="56" s="1"/>
  <c r="AM2396" i="56"/>
  <c r="AM2483" i="56"/>
  <c r="AR2483" i="56"/>
  <c r="AU2483" i="56" s="1"/>
  <c r="AN251" i="56"/>
  <c r="AO2633" i="56"/>
  <c r="AP2633" i="56"/>
  <c r="AL1321" i="56"/>
  <c r="AP1263" i="56"/>
  <c r="AO1263" i="56"/>
  <c r="AP2753" i="56"/>
  <c r="AO2753" i="56"/>
  <c r="AN2751" i="56"/>
  <c r="AR297" i="56"/>
  <c r="AU297" i="56" s="1"/>
  <c r="AP1946" i="56"/>
  <c r="AO1946" i="56"/>
  <c r="AM2204" i="56"/>
  <c r="AR2204" i="56"/>
  <c r="AU2204" i="56" s="1"/>
  <c r="AO2309" i="56"/>
  <c r="AP2309" i="56"/>
  <c r="AM389" i="56"/>
  <c r="AR389" i="56"/>
  <c r="AU389" i="56" s="1"/>
  <c r="AL252" i="56"/>
  <c r="AN590" i="56"/>
  <c r="AQ1042" i="56"/>
  <c r="AN341" i="56"/>
  <c r="AN664" i="56"/>
  <c r="AP992" i="56"/>
  <c r="AO992" i="56"/>
  <c r="AP1787" i="56"/>
  <c r="AO1787" i="56"/>
  <c r="AR1805" i="56"/>
  <c r="AU1805" i="56" s="1"/>
  <c r="AM1805" i="56"/>
  <c r="AP1901" i="56"/>
  <c r="AO1901" i="56"/>
  <c r="AR535" i="56"/>
  <c r="AU535" i="56" s="1"/>
  <c r="AM535" i="56"/>
  <c r="AM538" i="56"/>
  <c r="AR538" i="56"/>
  <c r="AU538" i="56" s="1"/>
  <c r="AL2278" i="56"/>
  <c r="AR2380" i="56"/>
  <c r="AU2380" i="56" s="1"/>
  <c r="AM2380" i="56"/>
  <c r="AP2420" i="56"/>
  <c r="AO2420" i="56"/>
  <c r="AM2431" i="56"/>
  <c r="AR2431" i="56"/>
  <c r="AU2431" i="56" s="1"/>
  <c r="AN806" i="56"/>
  <c r="AM2531" i="56"/>
  <c r="AR2531" i="56"/>
  <c r="AU2531" i="56" s="1"/>
  <c r="AM576" i="56"/>
  <c r="AR576" i="56"/>
  <c r="AU576" i="56" s="1"/>
  <c r="AM2865" i="56"/>
  <c r="AR2865" i="56"/>
  <c r="AU2865" i="56" s="1"/>
  <c r="AR1693" i="56"/>
  <c r="AU1693" i="56" s="1"/>
  <c r="AM1693" i="56"/>
  <c r="AP1315" i="56"/>
  <c r="AO1315" i="56"/>
  <c r="AP948" i="56"/>
  <c r="AO948" i="56"/>
  <c r="AP2660" i="56"/>
  <c r="AO2660" i="56"/>
  <c r="AQ2660" i="56" s="1"/>
  <c r="AM2714" i="56"/>
  <c r="AR2714" i="56"/>
  <c r="AU2714" i="56" s="1"/>
  <c r="AP1258" i="56"/>
  <c r="AO1258" i="56"/>
  <c r="AP2770" i="56"/>
  <c r="AO2770" i="56"/>
  <c r="AO1399" i="56"/>
  <c r="AP1399" i="56"/>
  <c r="AR1297" i="56"/>
  <c r="AU1297" i="56" s="1"/>
  <c r="AM1297" i="56"/>
  <c r="AP1967" i="56"/>
  <c r="AO1967" i="56"/>
  <c r="AO2491" i="56"/>
  <c r="AP2491" i="56"/>
  <c r="AP1037" i="56"/>
  <c r="AO1037" i="56"/>
  <c r="AM698" i="56"/>
  <c r="AR698" i="56"/>
  <c r="AU698" i="56" s="1"/>
  <c r="AM655" i="56"/>
  <c r="AR655" i="56"/>
  <c r="AU655" i="56" s="1"/>
  <c r="AL2827" i="56"/>
  <c r="AO2827" i="56"/>
  <c r="AQ2827" i="56" s="1"/>
  <c r="AP2827" i="56"/>
  <c r="AO1743" i="56"/>
  <c r="AP1743" i="56"/>
  <c r="AM1646" i="56"/>
  <c r="AR1646" i="56"/>
  <c r="AU1646" i="56" s="1"/>
  <c r="AP2003" i="56"/>
  <c r="AL2003" i="56"/>
  <c r="AO2003" i="56"/>
  <c r="AO1174" i="56"/>
  <c r="AP1174" i="56"/>
  <c r="AP2206" i="56"/>
  <c r="AO2206" i="56"/>
  <c r="AR2269" i="56"/>
  <c r="AU2269" i="56" s="1"/>
  <c r="AM2269" i="56"/>
  <c r="AO2343" i="56"/>
  <c r="AP2343" i="56"/>
  <c r="AR1560" i="56"/>
  <c r="AU1560" i="56" s="1"/>
  <c r="AM1560" i="56"/>
  <c r="AM2555" i="56"/>
  <c r="AR2555" i="56"/>
  <c r="AU2555" i="56" s="1"/>
  <c r="AP2615" i="56"/>
  <c r="AO2615" i="56"/>
  <c r="AP2573" i="56"/>
  <c r="AO2573" i="56"/>
  <c r="AM2131" i="56"/>
  <c r="AL2893" i="56"/>
  <c r="AN187" i="56"/>
  <c r="AR2276" i="56"/>
  <c r="AU2276" i="56" s="1"/>
  <c r="AM2276" i="56"/>
  <c r="AO2153" i="56"/>
  <c r="AN2239" i="56"/>
  <c r="AM402" i="56"/>
  <c r="AR402" i="56"/>
  <c r="AU402" i="56" s="1"/>
  <c r="AM448" i="56"/>
  <c r="AR448" i="56"/>
  <c r="AU448" i="56" s="1"/>
  <c r="AO337" i="56"/>
  <c r="AP337" i="56"/>
  <c r="AN668" i="56"/>
  <c r="AM2800" i="56"/>
  <c r="AR2800" i="56"/>
  <c r="AU2800" i="56" s="1"/>
  <c r="AL987" i="56"/>
  <c r="AO991" i="56"/>
  <c r="AQ991" i="56" s="1"/>
  <c r="AP991" i="56"/>
  <c r="AO513" i="56"/>
  <c r="AP513" i="56"/>
  <c r="AL1451" i="56"/>
  <c r="AO1467" i="56"/>
  <c r="AP1467" i="56"/>
  <c r="AN1767" i="56"/>
  <c r="AR1158" i="56"/>
  <c r="AU1158" i="56" s="1"/>
  <c r="AM1158" i="56"/>
  <c r="AP1162" i="56"/>
  <c r="AO1162" i="56"/>
  <c r="AL1875" i="56"/>
  <c r="AO1954" i="56"/>
  <c r="AP1954" i="56"/>
  <c r="AR771" i="56"/>
  <c r="AU771" i="56" s="1"/>
  <c r="AM771" i="56"/>
  <c r="AM2047" i="56"/>
  <c r="AR2047" i="56"/>
  <c r="AU2047" i="56" s="1"/>
  <c r="AO2108" i="56"/>
  <c r="AP2108" i="56"/>
  <c r="AO2145" i="56"/>
  <c r="AP2145" i="56"/>
  <c r="AN2173" i="56"/>
  <c r="AM2173" i="56"/>
  <c r="AR2289" i="56"/>
  <c r="AU2289" i="56" s="1"/>
  <c r="AM2289" i="56"/>
  <c r="AM2377" i="56"/>
  <c r="AR2377" i="56"/>
  <c r="AU2377" i="56" s="1"/>
  <c r="AN2436" i="56"/>
  <c r="AM1738" i="56"/>
  <c r="AR1738" i="56"/>
  <c r="AU1738" i="56" s="1"/>
  <c r="AN2579" i="56"/>
  <c r="AL1252" i="56"/>
  <c r="AR2685" i="56"/>
  <c r="AU2685" i="56" s="1"/>
  <c r="AM2685" i="56"/>
  <c r="AL2867" i="56"/>
  <c r="AN1504" i="56"/>
  <c r="AQ2546" i="56"/>
  <c r="AM449" i="56"/>
  <c r="AR449" i="56"/>
  <c r="AU449" i="56" s="1"/>
  <c r="AO970" i="56"/>
  <c r="AP970" i="56"/>
  <c r="AO673" i="56"/>
  <c r="AP673" i="56"/>
  <c r="AN1069" i="56"/>
  <c r="AN2890" i="56"/>
  <c r="AO290" i="56"/>
  <c r="AP290" i="56"/>
  <c r="AN292" i="56"/>
  <c r="AP1535" i="56"/>
  <c r="AO1535" i="56"/>
  <c r="AP1452" i="56"/>
  <c r="AO1452" i="56"/>
  <c r="AN1862" i="56"/>
  <c r="AR1981" i="56"/>
  <c r="AU1981" i="56" s="1"/>
  <c r="AM1981" i="56"/>
  <c r="AO2062" i="56"/>
  <c r="AP2062" i="56"/>
  <c r="AO1200" i="56"/>
  <c r="AQ1200" i="56" s="1"/>
  <c r="AP1200" i="56"/>
  <c r="AM2160" i="56"/>
  <c r="AR2160" i="56"/>
  <c r="AU2160" i="56" s="1"/>
  <c r="AO2240" i="56"/>
  <c r="AP2240" i="56"/>
  <c r="AR2290" i="56"/>
  <c r="AU2290" i="56" s="1"/>
  <c r="AM2290" i="56"/>
  <c r="AR2327" i="56"/>
  <c r="AU2327" i="56" s="1"/>
  <c r="AM2327" i="56"/>
  <c r="AP2479" i="56"/>
  <c r="AO2479" i="56"/>
  <c r="AQ2479" i="56" s="1"/>
  <c r="AN1275" i="56"/>
  <c r="AR2554" i="56"/>
  <c r="AU2554" i="56" s="1"/>
  <c r="AM2554" i="56"/>
  <c r="AO187" i="56"/>
  <c r="AP187" i="56"/>
  <c r="AO1737" i="56"/>
  <c r="AP1737" i="56"/>
  <c r="AO1692" i="56"/>
  <c r="AP1692" i="56"/>
  <c r="AR2658" i="56"/>
  <c r="AU2658" i="56" s="1"/>
  <c r="AM2658" i="56"/>
  <c r="AM2712" i="56"/>
  <c r="AR2712" i="56"/>
  <c r="AU2712" i="56" s="1"/>
  <c r="AP956" i="56"/>
  <c r="AO956" i="56"/>
  <c r="AO1505" i="56"/>
  <c r="AP1505" i="56"/>
  <c r="AR1402" i="56"/>
  <c r="AU1402" i="56" s="1"/>
  <c r="AM1402" i="56"/>
  <c r="AN1536" i="56"/>
  <c r="AL360" i="56"/>
  <c r="AO269" i="56"/>
  <c r="AP269" i="56"/>
  <c r="AN1885" i="56"/>
  <c r="AO1982" i="56"/>
  <c r="AP1982" i="56"/>
  <c r="AN773" i="56"/>
  <c r="AR2077" i="56"/>
  <c r="AU2077" i="56" s="1"/>
  <c r="AM2077" i="56"/>
  <c r="AO2125" i="56"/>
  <c r="AP2125" i="56"/>
  <c r="AN2200" i="56"/>
  <c r="AP934" i="56"/>
  <c r="AO934" i="56"/>
  <c r="AQ934" i="56" s="1"/>
  <c r="AN2842" i="56"/>
  <c r="AN2480" i="56"/>
  <c r="AN2850" i="56"/>
  <c r="AP1495" i="56"/>
  <c r="AO1495" i="56"/>
  <c r="AM2687" i="56"/>
  <c r="AR2687" i="56"/>
  <c r="AU2687" i="56" s="1"/>
  <c r="AN586" i="56"/>
  <c r="AM586" i="56"/>
  <c r="AN1709" i="56"/>
  <c r="AL511" i="56"/>
  <c r="AP746" i="56"/>
  <c r="AO746" i="56"/>
  <c r="AQ746" i="56" s="1"/>
  <c r="AL1524" i="56"/>
  <c r="AR288" i="56"/>
  <c r="AU288" i="56" s="1"/>
  <c r="AM288" i="56"/>
  <c r="AO1101" i="56"/>
  <c r="AP1101" i="56"/>
  <c r="AL1394" i="56"/>
  <c r="AL359" i="56"/>
  <c r="AR1449" i="56"/>
  <c r="AU1449" i="56" s="1"/>
  <c r="AM1449" i="56"/>
  <c r="AO1755" i="56"/>
  <c r="AP1755" i="56"/>
  <c r="AL1789" i="56"/>
  <c r="AN1989" i="56"/>
  <c r="AL853" i="56"/>
  <c r="AO916" i="56"/>
  <c r="AP916" i="56"/>
  <c r="AM2031" i="56"/>
  <c r="AR2031" i="56"/>
  <c r="AU2031" i="56" s="1"/>
  <c r="AP1189" i="56"/>
  <c r="AO1189" i="56"/>
  <c r="AP1208" i="56"/>
  <c r="AO1208" i="56"/>
  <c r="AN2344" i="56"/>
  <c r="AM1561" i="56"/>
  <c r="AR1561" i="56"/>
  <c r="AU1561" i="56" s="1"/>
  <c r="AP2487" i="56"/>
  <c r="AO2487" i="56"/>
  <c r="AM2494" i="56"/>
  <c r="AR2494" i="56"/>
  <c r="AU2494" i="56" s="1"/>
  <c r="AM472" i="56"/>
  <c r="AR472" i="56"/>
  <c r="AU472" i="56" s="1"/>
  <c r="AM708" i="56"/>
  <c r="AR708" i="56"/>
  <c r="AU708" i="56" s="1"/>
  <c r="AP869" i="56"/>
  <c r="AO869" i="56"/>
  <c r="AN2637" i="56"/>
  <c r="AN2701" i="56"/>
  <c r="AN1325" i="56"/>
  <c r="AN2750" i="56"/>
  <c r="AM260" i="56"/>
  <c r="AR260" i="56"/>
  <c r="AU260" i="56" s="1"/>
  <c r="AM1515" i="56"/>
  <c r="AR1515" i="56"/>
  <c r="AU1515" i="56" s="1"/>
  <c r="AP2880" i="56"/>
  <c r="AO2880" i="56"/>
  <c r="AN1113" i="56"/>
  <c r="AN1373" i="56"/>
  <c r="AL221" i="56"/>
  <c r="AN231" i="56"/>
  <c r="AO462" i="56"/>
  <c r="AP462" i="56"/>
  <c r="AO1015" i="56"/>
  <c r="AP1015" i="56"/>
  <c r="AL1664" i="56"/>
  <c r="AM1843" i="56"/>
  <c r="AR1843" i="56"/>
  <c r="AU1843" i="56" s="1"/>
  <c r="AL1964" i="56"/>
  <c r="AP917" i="56"/>
  <c r="AO917" i="56"/>
  <c r="AL2057" i="56"/>
  <c r="AM1176" i="56"/>
  <c r="AR1176" i="56"/>
  <c r="AU1176" i="56" s="1"/>
  <c r="AM1209" i="56"/>
  <c r="AR1209" i="56"/>
  <c r="AU1209" i="56" s="1"/>
  <c r="AL2141" i="56"/>
  <c r="AR2208" i="56"/>
  <c r="AU2208" i="56" s="1"/>
  <c r="AL272" i="56"/>
  <c r="AM239" i="56"/>
  <c r="AR239" i="56"/>
  <c r="AU239" i="56" s="1"/>
  <c r="AR864" i="56"/>
  <c r="AU864" i="56" s="1"/>
  <c r="AM864" i="56"/>
  <c r="AL2589" i="56"/>
  <c r="AM2629" i="56"/>
  <c r="AR2629" i="56"/>
  <c r="AU2629" i="56" s="1"/>
  <c r="AM2681" i="56"/>
  <c r="AR2681" i="56"/>
  <c r="AU2681" i="56" s="1"/>
  <c r="AM2707" i="56"/>
  <c r="AR2707" i="56"/>
  <c r="AU2707" i="56" s="1"/>
  <c r="AP2740" i="56"/>
  <c r="AO2740" i="56"/>
  <c r="AO1267" i="56"/>
  <c r="AP1267" i="56"/>
  <c r="AM1220" i="56"/>
  <c r="AR1220" i="56"/>
  <c r="AU1220" i="56" s="1"/>
  <c r="AM1459" i="56"/>
  <c r="AR1459" i="56"/>
  <c r="AU1459" i="56" s="1"/>
  <c r="AN466" i="56"/>
  <c r="AR82" i="56"/>
  <c r="AU82" i="56" s="1"/>
  <c r="AM82" i="56"/>
  <c r="AR2309" i="56"/>
  <c r="AU2309" i="56" s="1"/>
  <c r="AM2309" i="56"/>
  <c r="AR2625" i="56"/>
  <c r="AU2625" i="56" s="1"/>
  <c r="AM2625" i="56"/>
  <c r="AL2663" i="56"/>
  <c r="AP590" i="56"/>
  <c r="AO590" i="56"/>
  <c r="AO2747" i="56"/>
  <c r="AP2747" i="56"/>
  <c r="AO399" i="56"/>
  <c r="AM664" i="56"/>
  <c r="AR664" i="56"/>
  <c r="AU664" i="56" s="1"/>
  <c r="AN740" i="56"/>
  <c r="AP1600" i="56"/>
  <c r="AO1600" i="56"/>
  <c r="AL981" i="56"/>
  <c r="AR1071" i="56"/>
  <c r="AU1071" i="56" s="1"/>
  <c r="AM1071" i="56"/>
  <c r="AM1002" i="56"/>
  <c r="AR1002" i="56"/>
  <c r="AU1002" i="56" s="1"/>
  <c r="AR755" i="56"/>
  <c r="AU755" i="56" s="1"/>
  <c r="AM755" i="56"/>
  <c r="AN232" i="56"/>
  <c r="AL1864" i="56"/>
  <c r="AP535" i="56"/>
  <c r="AO535" i="56"/>
  <c r="AL2092" i="56"/>
  <c r="AM1197" i="56"/>
  <c r="AR1197" i="56"/>
  <c r="AU1197" i="56" s="1"/>
  <c r="AM2148" i="56"/>
  <c r="AR2148" i="56"/>
  <c r="AU2148" i="56" s="1"/>
  <c r="AR2216" i="56"/>
  <c r="AU2216" i="56" s="1"/>
  <c r="AM2216" i="56"/>
  <c r="AP2278" i="56"/>
  <c r="AO2278" i="56"/>
  <c r="AN2320" i="56"/>
  <c r="AP799" i="56"/>
  <c r="AO799" i="56"/>
  <c r="AQ799" i="56" s="1"/>
  <c r="AP2431" i="56"/>
  <c r="AO2431" i="56"/>
  <c r="AL2439" i="56"/>
  <c r="AM496" i="56"/>
  <c r="AR496" i="56"/>
  <c r="AU496" i="56" s="1"/>
  <c r="AM1277" i="56"/>
  <c r="AR1277" i="56"/>
  <c r="AU1277" i="56" s="1"/>
  <c r="AR1509" i="56"/>
  <c r="AU1509" i="56" s="1"/>
  <c r="AM1509" i="56"/>
  <c r="AO741" i="56"/>
  <c r="AP741" i="56"/>
  <c r="AN982" i="56"/>
  <c r="AO27" i="56"/>
  <c r="AP27" i="56"/>
  <c r="AM458" i="56"/>
  <c r="AR458" i="56"/>
  <c r="AU458" i="56" s="1"/>
  <c r="AM1004" i="56"/>
  <c r="AR1004" i="56"/>
  <c r="AU1004" i="56" s="1"/>
  <c r="AN1471" i="56"/>
  <c r="AO1779" i="56"/>
  <c r="AP1779" i="56"/>
  <c r="AR1806" i="56"/>
  <c r="AU1806" i="56" s="1"/>
  <c r="AM1806" i="56"/>
  <c r="AL1930" i="56"/>
  <c r="AM1999" i="56"/>
  <c r="AR1999" i="56"/>
  <c r="AU1999" i="56" s="1"/>
  <c r="AM1172" i="56"/>
  <c r="AR1172" i="56"/>
  <c r="AU1172" i="56" s="1"/>
  <c r="AR2051" i="56"/>
  <c r="AU2051" i="56" s="1"/>
  <c r="AM2051" i="56"/>
  <c r="AL2112" i="56"/>
  <c r="AL2135" i="56"/>
  <c r="AR2191" i="56"/>
  <c r="AU2191" i="56" s="1"/>
  <c r="AM2191" i="56"/>
  <c r="AO499" i="56"/>
  <c r="AP499" i="56"/>
  <c r="AM565" i="56"/>
  <c r="AR565" i="56"/>
  <c r="AU565" i="56" s="1"/>
  <c r="AO1497" i="56"/>
  <c r="AQ1497" i="56" s="1"/>
  <c r="AP1497" i="56"/>
  <c r="AM2866" i="56"/>
  <c r="AR2866" i="56"/>
  <c r="AU2866" i="56" s="1"/>
  <c r="AO2661" i="56"/>
  <c r="AP2661" i="56"/>
  <c r="AO1753" i="56"/>
  <c r="AP1753" i="56"/>
  <c r="AO2670" i="56"/>
  <c r="AR2670" i="56"/>
  <c r="AU2670" i="56" s="1"/>
  <c r="AP2670" i="56"/>
  <c r="AO2013" i="56"/>
  <c r="AQ2013" i="56" s="1"/>
  <c r="AP2013" i="56"/>
  <c r="AP2288" i="56"/>
  <c r="AO2288" i="56"/>
  <c r="AO2875" i="56"/>
  <c r="AP2875" i="56"/>
  <c r="AR2444" i="56"/>
  <c r="AU2444" i="56" s="1"/>
  <c r="AM2444" i="56"/>
  <c r="AR680" i="56"/>
  <c r="AU680" i="56" s="1"/>
  <c r="AM680" i="56"/>
  <c r="AO1591" i="56"/>
  <c r="AP1591" i="56"/>
  <c r="AO264" i="56"/>
  <c r="AP264" i="56"/>
  <c r="AM1125" i="56"/>
  <c r="AR1125" i="56"/>
  <c r="AU1125" i="56" s="1"/>
  <c r="AO1427" i="56"/>
  <c r="AP1427" i="56"/>
  <c r="AL1453" i="56"/>
  <c r="AP1453" i="56"/>
  <c r="AO1453" i="56"/>
  <c r="AQ1453" i="56" s="1"/>
  <c r="AP63" i="56"/>
  <c r="AO63" i="56"/>
  <c r="AO1948" i="56"/>
  <c r="AP1948" i="56"/>
  <c r="AM2008" i="56"/>
  <c r="AR2008" i="56"/>
  <c r="AU2008" i="56" s="1"/>
  <c r="AP2041" i="56"/>
  <c r="AO2041" i="56"/>
  <c r="AQ2041" i="56" s="1"/>
  <c r="AP1207" i="56"/>
  <c r="AO1207" i="56"/>
  <c r="AO2167" i="56"/>
  <c r="AL2167" i="56"/>
  <c r="AP2167" i="56"/>
  <c r="AR2206" i="56"/>
  <c r="AU2206" i="56" s="1"/>
  <c r="AM2206" i="56"/>
  <c r="AP2838" i="56"/>
  <c r="AO2838" i="56"/>
  <c r="AM2343" i="56"/>
  <c r="AR2343" i="56"/>
  <c r="AU2343" i="56" s="1"/>
  <c r="AL98" i="56"/>
  <c r="AP98" i="56"/>
  <c r="AO98" i="56"/>
  <c r="AQ98" i="56" s="1"/>
  <c r="AM2911" i="56"/>
  <c r="AR2911" i="56"/>
  <c r="AU2911" i="56" s="1"/>
  <c r="AO2536" i="56"/>
  <c r="AQ2536" i="56" s="1"/>
  <c r="AP2536" i="56"/>
  <c r="AO815" i="56"/>
  <c r="AP815" i="56"/>
  <c r="AM191" i="56"/>
  <c r="AR191" i="56"/>
  <c r="AU191" i="56" s="1"/>
  <c r="AM199" i="56"/>
  <c r="AR199" i="56"/>
  <c r="AU199" i="56" s="1"/>
  <c r="AM745" i="56"/>
  <c r="AM157" i="56"/>
  <c r="AO1512" i="56"/>
  <c r="AQ1512" i="56" s="1"/>
  <c r="AP2657" i="56"/>
  <c r="AO2657" i="56"/>
  <c r="AQ1013" i="56"/>
  <c r="AQ941" i="56"/>
  <c r="AN2644" i="56"/>
  <c r="AQ2068" i="56"/>
  <c r="AM358" i="56"/>
  <c r="AN448" i="56"/>
  <c r="AM1060" i="56"/>
  <c r="AR1060" i="56"/>
  <c r="AU1060" i="56" s="1"/>
  <c r="AP2809" i="56"/>
  <c r="AO2809" i="56"/>
  <c r="AM694" i="56"/>
  <c r="AR694" i="56"/>
  <c r="AU694" i="56" s="1"/>
  <c r="AP1416" i="56"/>
  <c r="AM894" i="56"/>
  <c r="AR894" i="56"/>
  <c r="AU894" i="56" s="1"/>
  <c r="AR1767" i="56"/>
  <c r="AU1767" i="56" s="1"/>
  <c r="AN1833" i="56"/>
  <c r="AR1833" i="56"/>
  <c r="AU1833" i="56" s="1"/>
  <c r="AM1833" i="56"/>
  <c r="AN1926" i="56"/>
  <c r="AN771" i="56"/>
  <c r="AL2014" i="56"/>
  <c r="AL2047" i="56"/>
  <c r="AR2428" i="56"/>
  <c r="AU2428" i="56" s="1"/>
  <c r="AM2428" i="56"/>
  <c r="AN2849" i="56"/>
  <c r="AN573" i="56"/>
  <c r="AM871" i="56"/>
  <c r="AR871" i="56"/>
  <c r="AU871" i="56" s="1"/>
  <c r="AR2579" i="56"/>
  <c r="AU2579" i="56" s="1"/>
  <c r="AM2579" i="56"/>
  <c r="AR2619" i="56"/>
  <c r="AU2619" i="56" s="1"/>
  <c r="AM2619" i="56"/>
  <c r="AM2711" i="56"/>
  <c r="AR2711" i="56"/>
  <c r="AU2711" i="56" s="1"/>
  <c r="AN2730" i="56"/>
  <c r="AL662" i="56"/>
  <c r="AR1092" i="56"/>
  <c r="AU1092" i="56" s="1"/>
  <c r="AM1092" i="56"/>
  <c r="AR1386" i="56"/>
  <c r="AU1386" i="56" s="1"/>
  <c r="AM1386" i="56"/>
  <c r="AR1862" i="56"/>
  <c r="AU1862" i="56" s="1"/>
  <c r="AM1862" i="56"/>
  <c r="AL1900" i="56"/>
  <c r="AO2109" i="56"/>
  <c r="AP2109" i="56"/>
  <c r="AP1214" i="56"/>
  <c r="AO1214" i="56"/>
  <c r="AN547" i="56"/>
  <c r="AM608" i="56"/>
  <c r="AR608" i="56"/>
  <c r="AU608" i="56" s="1"/>
  <c r="AR2437" i="56"/>
  <c r="AU2437" i="56" s="1"/>
  <c r="AM2437" i="56"/>
  <c r="AR468" i="56"/>
  <c r="AU468" i="56" s="1"/>
  <c r="AM468" i="56"/>
  <c r="AN2524" i="56"/>
  <c r="AP2580" i="56"/>
  <c r="AQ2580" i="56" s="1"/>
  <c r="AR442" i="56"/>
  <c r="AU442" i="56" s="1"/>
  <c r="AM442" i="56"/>
  <c r="AN591" i="56"/>
  <c r="AQ2774" i="56"/>
  <c r="AP1387" i="56"/>
  <c r="AO1387" i="56"/>
  <c r="AO1536" i="56"/>
  <c r="AP1536" i="56"/>
  <c r="AR754" i="56"/>
  <c r="AU754" i="56" s="1"/>
  <c r="AM754" i="56"/>
  <c r="AN1835" i="56"/>
  <c r="AN1997" i="56"/>
  <c r="AO2026" i="56"/>
  <c r="AP2026" i="56"/>
  <c r="AO1182" i="56"/>
  <c r="AP1182" i="56"/>
  <c r="AP2161" i="56"/>
  <c r="AO2161" i="56"/>
  <c r="AR2215" i="56"/>
  <c r="AU2215" i="56" s="1"/>
  <c r="AM2215" i="56"/>
  <c r="AO2328" i="56"/>
  <c r="AP2328" i="56"/>
  <c r="AL2842" i="56"/>
  <c r="AN805" i="56"/>
  <c r="AP2864" i="56"/>
  <c r="AO2864" i="56"/>
  <c r="AN2581" i="56"/>
  <c r="AP1501" i="56"/>
  <c r="AO1501" i="56"/>
  <c r="AM582" i="56"/>
  <c r="AL644" i="56"/>
  <c r="AO734" i="56"/>
  <c r="AP734" i="56"/>
  <c r="AL1623" i="56"/>
  <c r="AO1088" i="56"/>
  <c r="AP1088" i="56"/>
  <c r="AM35" i="56"/>
  <c r="AR35" i="56"/>
  <c r="AU35" i="56" s="1"/>
  <c r="AM1422" i="56"/>
  <c r="AR1422" i="56"/>
  <c r="AU1422" i="56" s="1"/>
  <c r="AM1430" i="56"/>
  <c r="AR1430" i="56"/>
  <c r="AU1430" i="56" s="1"/>
  <c r="AM1464" i="56"/>
  <c r="AR1464" i="56"/>
  <c r="AU1464" i="56" s="1"/>
  <c r="AO1145" i="56"/>
  <c r="AP1145" i="56"/>
  <c r="AM841" i="56"/>
  <c r="AR841" i="56"/>
  <c r="AU841" i="56" s="1"/>
  <c r="AM1858" i="56"/>
  <c r="AR1858" i="56"/>
  <c r="AU1858" i="56" s="1"/>
  <c r="AP1923" i="56"/>
  <c r="AO1923" i="56"/>
  <c r="AO2105" i="56"/>
  <c r="AL2156" i="56"/>
  <c r="AN2250" i="56"/>
  <c r="AP306" i="56"/>
  <c r="AO306" i="56"/>
  <c r="AP2346" i="56"/>
  <c r="AO2346" i="56"/>
  <c r="AM2425" i="56"/>
  <c r="AR2425" i="56"/>
  <c r="AU2425" i="56" s="1"/>
  <c r="AO2475" i="56"/>
  <c r="AP2475" i="56"/>
  <c r="AL1285" i="56"/>
  <c r="AM123" i="56"/>
  <c r="AR123" i="56"/>
  <c r="AU123" i="56" s="1"/>
  <c r="AP2604" i="56"/>
  <c r="AO2604" i="56"/>
  <c r="AR2696" i="56"/>
  <c r="AU2696" i="56" s="1"/>
  <c r="AM2696" i="56"/>
  <c r="AR419" i="56"/>
  <c r="AU419" i="56" s="1"/>
  <c r="AM419" i="56"/>
  <c r="AP1650" i="56"/>
  <c r="AO1650" i="56"/>
  <c r="AO1459" i="56"/>
  <c r="AP1459" i="56"/>
  <c r="AO1819" i="56"/>
  <c r="AP1819" i="56"/>
  <c r="AL1953" i="56"/>
  <c r="AO1953" i="56"/>
  <c r="AP1953" i="56"/>
  <c r="AP2158" i="56"/>
  <c r="AO2158" i="56"/>
  <c r="AO105" i="56"/>
  <c r="AP105" i="56"/>
  <c r="AP1034" i="56"/>
  <c r="AO1034" i="56"/>
  <c r="AP1393" i="56"/>
  <c r="AO1393" i="56"/>
  <c r="AR9" i="56"/>
  <c r="AU9" i="56" s="1"/>
  <c r="AM9" i="56"/>
  <c r="AM2875" i="56"/>
  <c r="AR2875" i="56"/>
  <c r="AU2875" i="56" s="1"/>
  <c r="AM731" i="56"/>
  <c r="AR731" i="56"/>
  <c r="AU731" i="56" s="1"/>
  <c r="AO2886" i="56"/>
  <c r="AP2886" i="56"/>
  <c r="AM1097" i="56"/>
  <c r="AR1097" i="56"/>
  <c r="AU1097" i="56" s="1"/>
  <c r="AP1362" i="56"/>
  <c r="AO1362" i="56"/>
  <c r="AR1652" i="56"/>
  <c r="AU1652" i="56" s="1"/>
  <c r="AM1652" i="56"/>
  <c r="AR1142" i="56"/>
  <c r="AU1142" i="56" s="1"/>
  <c r="AM1142" i="56"/>
  <c r="AM1796" i="56"/>
  <c r="AR1796" i="56"/>
  <c r="AU1796" i="56" s="1"/>
  <c r="AP2055" i="56"/>
  <c r="AL2055" i="56"/>
  <c r="AO2055" i="56"/>
  <c r="AO1022" i="56"/>
  <c r="AP1022" i="56"/>
  <c r="AM2357" i="56"/>
  <c r="AR2357" i="56"/>
  <c r="AU2357" i="56" s="1"/>
  <c r="AP2411" i="56"/>
  <c r="AO2411" i="56"/>
  <c r="AO2444" i="56"/>
  <c r="AP2444" i="56"/>
  <c r="AP104" i="56"/>
  <c r="AO104" i="56"/>
  <c r="AQ104" i="56" s="1"/>
  <c r="AP2911" i="56"/>
  <c r="AO2911" i="56"/>
  <c r="AM471" i="56"/>
  <c r="AR471" i="56"/>
  <c r="AU471" i="56" s="1"/>
  <c r="AR829" i="56"/>
  <c r="AU829" i="56" s="1"/>
  <c r="AM829" i="56"/>
  <c r="AL2627" i="56"/>
  <c r="AP2627" i="56"/>
  <c r="AO2627" i="56"/>
  <c r="AO2665" i="56"/>
  <c r="AP2665" i="56"/>
  <c r="AQ1599" i="56"/>
  <c r="AM1155" i="56"/>
  <c r="AN1785" i="56"/>
  <c r="AQ2527" i="56"/>
  <c r="AM1254" i="56"/>
  <c r="AR1254" i="56"/>
  <c r="AU1254" i="56" s="1"/>
  <c r="AL2911" i="56"/>
  <c r="AL2499" i="56"/>
  <c r="AN2024" i="56"/>
  <c r="AN872" i="56"/>
  <c r="AL451" i="56"/>
  <c r="AO1344" i="56"/>
  <c r="AP1344" i="56"/>
  <c r="AL1055" i="56"/>
  <c r="AM668" i="56"/>
  <c r="AR668" i="56"/>
  <c r="AU668" i="56" s="1"/>
  <c r="AP443" i="56"/>
  <c r="AO443" i="56"/>
  <c r="AN1060" i="56"/>
  <c r="AR26" i="56"/>
  <c r="AU26" i="56" s="1"/>
  <c r="AM26" i="56"/>
  <c r="AO482" i="56"/>
  <c r="AP482" i="56"/>
  <c r="AL688" i="56"/>
  <c r="AM42" i="56"/>
  <c r="AR42" i="56"/>
  <c r="AU42" i="56" s="1"/>
  <c r="AP605" i="56"/>
  <c r="AO605" i="56"/>
  <c r="AL1534" i="56"/>
  <c r="AN893" i="56"/>
  <c r="AR1148" i="56"/>
  <c r="AU1148" i="56" s="1"/>
  <c r="AM1148" i="56"/>
  <c r="AL1767" i="56"/>
  <c r="AM1019" i="56"/>
  <c r="AR1019" i="56"/>
  <c r="AU1019" i="56" s="1"/>
  <c r="AN1158" i="56"/>
  <c r="AM1813" i="56"/>
  <c r="AR1813" i="56"/>
  <c r="AU1813" i="56" s="1"/>
  <c r="AR1926" i="56"/>
  <c r="AU1926" i="56" s="1"/>
  <c r="AM1926" i="56"/>
  <c r="AN1954" i="56"/>
  <c r="AL1980" i="56"/>
  <c r="AN2047" i="56"/>
  <c r="AM1180" i="56"/>
  <c r="AR1180" i="56"/>
  <c r="AU1180" i="56" s="1"/>
  <c r="AO1194" i="56"/>
  <c r="AP1194" i="56"/>
  <c r="AP2187" i="56"/>
  <c r="AO2187" i="56"/>
  <c r="AR2213" i="56"/>
  <c r="AU2213" i="56" s="1"/>
  <c r="AM2213" i="56"/>
  <c r="AL2261" i="56"/>
  <c r="AR1237" i="56"/>
  <c r="AU1237" i="56" s="1"/>
  <c r="AM1237" i="56"/>
  <c r="AM432" i="56"/>
  <c r="AR432" i="56"/>
  <c r="AU432" i="56" s="1"/>
  <c r="AL2428" i="56"/>
  <c r="AM2436" i="56"/>
  <c r="AR2436" i="56"/>
  <c r="AU2436" i="56" s="1"/>
  <c r="AP2464" i="56"/>
  <c r="AO2464" i="56"/>
  <c r="AN2844" i="56"/>
  <c r="AN558" i="56"/>
  <c r="AO313" i="56"/>
  <c r="AP313" i="56"/>
  <c r="AP2849" i="56"/>
  <c r="AO2849" i="56"/>
  <c r="AQ2849" i="56" s="1"/>
  <c r="AM1288" i="56"/>
  <c r="AR1288" i="56"/>
  <c r="AU1288" i="56" s="1"/>
  <c r="AM320" i="56"/>
  <c r="AR320" i="56"/>
  <c r="AU320" i="56" s="1"/>
  <c r="AO1738" i="56"/>
  <c r="AP1738" i="56"/>
  <c r="AO2617" i="56"/>
  <c r="AP2617" i="56"/>
  <c r="AO2671" i="56"/>
  <c r="AP2671" i="56"/>
  <c r="AM2699" i="56"/>
  <c r="AR2699" i="56"/>
  <c r="AU2699" i="56" s="1"/>
  <c r="AR1330" i="56"/>
  <c r="AU1330" i="56" s="1"/>
  <c r="AM1330" i="56"/>
  <c r="AM1567" i="56"/>
  <c r="AR1567" i="56"/>
  <c r="AU1567" i="56" s="1"/>
  <c r="AR955" i="56"/>
  <c r="AU955" i="56" s="1"/>
  <c r="AM955" i="56"/>
  <c r="AO503" i="56"/>
  <c r="AM1469" i="56"/>
  <c r="AR1469" i="56"/>
  <c r="AU1469" i="56" s="1"/>
  <c r="AM2125" i="56"/>
  <c r="AR2125" i="56"/>
  <c r="AU2125" i="56" s="1"/>
  <c r="AR1093" i="56"/>
  <c r="AU1093" i="56" s="1"/>
  <c r="AM1093" i="56"/>
  <c r="AL883" i="56"/>
  <c r="AP2901" i="56"/>
  <c r="AO2901" i="56"/>
  <c r="AQ2901" i="56" s="1"/>
  <c r="AR1442" i="56"/>
  <c r="AU1442" i="56" s="1"/>
  <c r="AM1442" i="56"/>
  <c r="AP53" i="56"/>
  <c r="AO53" i="56"/>
  <c r="AN1456" i="56"/>
  <c r="AP754" i="56"/>
  <c r="AO754" i="56"/>
  <c r="AN486" i="56"/>
  <c r="AN1791" i="56"/>
  <c r="AO1815" i="56"/>
  <c r="AQ1815" i="56" s="1"/>
  <c r="AM1914" i="56"/>
  <c r="AR1914" i="56"/>
  <c r="AU1914" i="56" s="1"/>
  <c r="AR1942" i="56"/>
  <c r="AU1942" i="56" s="1"/>
  <c r="AM1942" i="56"/>
  <c r="AN2049" i="56"/>
  <c r="AN2077" i="56"/>
  <c r="AN919" i="56"/>
  <c r="AN1182" i="56"/>
  <c r="AM1216" i="56"/>
  <c r="AR1216" i="56"/>
  <c r="AU1216" i="56" s="1"/>
  <c r="AO376" i="56"/>
  <c r="AP376" i="56"/>
  <c r="AO2189" i="56"/>
  <c r="AP2189" i="56"/>
  <c r="AN2215" i="56"/>
  <c r="AN2241" i="56"/>
  <c r="AR2909" i="56"/>
  <c r="AU2909" i="56" s="1"/>
  <c r="AM2909" i="56"/>
  <c r="AL2836" i="56"/>
  <c r="AN2319" i="56"/>
  <c r="AL2328" i="56"/>
  <c r="AN1679" i="56"/>
  <c r="AP614" i="56"/>
  <c r="AO614" i="56"/>
  <c r="AQ614" i="56" s="1"/>
  <c r="AN179" i="56"/>
  <c r="AM179" i="56"/>
  <c r="AP1735" i="56"/>
  <c r="AO1735" i="56"/>
  <c r="AO317" i="56"/>
  <c r="AP317" i="56"/>
  <c r="AP1740" i="56"/>
  <c r="AO1740" i="56"/>
  <c r="AQ1740" i="56" s="1"/>
  <c r="AN823" i="56"/>
  <c r="AN1244" i="56"/>
  <c r="AP2609" i="56"/>
  <c r="AO2609" i="56"/>
  <c r="AP1254" i="56"/>
  <c r="AO1254" i="56"/>
  <c r="AQ1254" i="56" s="1"/>
  <c r="AL2687" i="56"/>
  <c r="AO2727" i="56"/>
  <c r="AP2727" i="56"/>
  <c r="AO831" i="56"/>
  <c r="AP831" i="56"/>
  <c r="AR2870" i="56"/>
  <c r="AU2870" i="56" s="1"/>
  <c r="AM2870" i="56"/>
  <c r="AM2893" i="56"/>
  <c r="AO2379" i="56"/>
  <c r="AQ2379" i="56" s="1"/>
  <c r="AR1678" i="56"/>
  <c r="AU1678" i="56" s="1"/>
  <c r="AQ1742" i="56"/>
  <c r="AQ92" i="56"/>
  <c r="AO2449" i="56"/>
  <c r="AR933" i="56"/>
  <c r="AU933" i="56" s="1"/>
  <c r="AR1106" i="56"/>
  <c r="AU1106" i="56" s="1"/>
  <c r="AR1061" i="56"/>
  <c r="AU1061" i="56" s="1"/>
  <c r="AP2890" i="56"/>
  <c r="AM642" i="56"/>
  <c r="AM7" i="56"/>
  <c r="AN643" i="56"/>
  <c r="AO973" i="56"/>
  <c r="AP973" i="56"/>
  <c r="AR344" i="56"/>
  <c r="AU344" i="56" s="1"/>
  <c r="AM344" i="56"/>
  <c r="AO675" i="56"/>
  <c r="AP675" i="56"/>
  <c r="AN728" i="56"/>
  <c r="AM1574" i="56"/>
  <c r="AR1574" i="56"/>
  <c r="AU1574" i="56" s="1"/>
  <c r="AR1616" i="56"/>
  <c r="AU1616" i="56" s="1"/>
  <c r="AM1616" i="56"/>
  <c r="AL2804" i="56"/>
  <c r="AL985" i="56"/>
  <c r="AO289" i="56"/>
  <c r="AP289" i="56"/>
  <c r="AM1398" i="56"/>
  <c r="AR1398" i="56"/>
  <c r="AU1398" i="56" s="1"/>
  <c r="AP1405" i="56"/>
  <c r="AO1405" i="56"/>
  <c r="AR1649" i="56"/>
  <c r="AU1649" i="56" s="1"/>
  <c r="AM1649" i="56"/>
  <c r="AR1130" i="56"/>
  <c r="AU1130" i="56" s="1"/>
  <c r="AM1130" i="56"/>
  <c r="AO1450" i="56"/>
  <c r="AP1450" i="56"/>
  <c r="AN1730" i="56"/>
  <c r="AO632" i="56"/>
  <c r="AP632" i="56"/>
  <c r="AR904" i="56"/>
  <c r="AU904" i="56" s="1"/>
  <c r="AM904" i="56"/>
  <c r="AO844" i="56"/>
  <c r="AP844" i="56"/>
  <c r="AO159" i="56"/>
  <c r="AP159" i="56"/>
  <c r="AO1888" i="56"/>
  <c r="AP1888" i="56"/>
  <c r="AR1903" i="56"/>
  <c r="AU1903" i="56" s="1"/>
  <c r="AM1903" i="56"/>
  <c r="AL1931" i="56"/>
  <c r="AO1991" i="56"/>
  <c r="AP1991" i="56"/>
  <c r="AM849" i="56"/>
  <c r="AR849" i="56"/>
  <c r="AU849" i="56" s="1"/>
  <c r="AR776" i="56"/>
  <c r="AU776" i="56" s="1"/>
  <c r="AM776" i="56"/>
  <c r="AN2000" i="56"/>
  <c r="AO1169" i="56"/>
  <c r="AP1169" i="56"/>
  <c r="AP1548" i="56"/>
  <c r="AO1548" i="56"/>
  <c r="AQ1548" i="56" s="1"/>
  <c r="AN1185" i="56"/>
  <c r="AN2122" i="56"/>
  <c r="AL1204" i="56"/>
  <c r="AR301" i="56"/>
  <c r="AU301" i="56" s="1"/>
  <c r="AM301" i="56"/>
  <c r="AN2192" i="56"/>
  <c r="AO760" i="56"/>
  <c r="AP760" i="56"/>
  <c r="AO937" i="56"/>
  <c r="AP937" i="56"/>
  <c r="AP2308" i="56"/>
  <c r="AO2308" i="56"/>
  <c r="AM2331" i="56"/>
  <c r="AR2331" i="56"/>
  <c r="AU2331" i="56" s="1"/>
  <c r="AR2441" i="56"/>
  <c r="AU2441" i="56" s="1"/>
  <c r="AM2441" i="56"/>
  <c r="AM2845" i="56"/>
  <c r="AR2845" i="56"/>
  <c r="AU2845" i="56" s="1"/>
  <c r="AL1279" i="56"/>
  <c r="AO566" i="56"/>
  <c r="AP566" i="56"/>
  <c r="AP1293" i="56"/>
  <c r="AO1293" i="56"/>
  <c r="AO583" i="56"/>
  <c r="AP583" i="56"/>
  <c r="AM763" i="56"/>
  <c r="AR763" i="56"/>
  <c r="AU763" i="56" s="1"/>
  <c r="AL2624" i="56"/>
  <c r="AO1317" i="56"/>
  <c r="AP1317" i="56"/>
  <c r="AN2913" i="56"/>
  <c r="AN1335" i="56"/>
  <c r="AL2767" i="56"/>
  <c r="AP596" i="56"/>
  <c r="AO596" i="56"/>
  <c r="AQ596" i="56" s="1"/>
  <c r="AM1259" i="56"/>
  <c r="AR1259" i="56"/>
  <c r="AU1259" i="56" s="1"/>
  <c r="AL444" i="56"/>
  <c r="AN1714" i="56"/>
  <c r="AO509" i="56"/>
  <c r="AP509" i="56"/>
  <c r="AN658" i="56"/>
  <c r="AM974" i="56"/>
  <c r="AO1519" i="56"/>
  <c r="AP1519" i="56"/>
  <c r="AM734" i="56"/>
  <c r="AR734" i="56"/>
  <c r="AU734" i="56" s="1"/>
  <c r="AM1594" i="56"/>
  <c r="AR1594" i="56"/>
  <c r="AU1594" i="56" s="1"/>
  <c r="AN1526" i="56"/>
  <c r="AP2889" i="56"/>
  <c r="AO2889" i="56"/>
  <c r="AO986" i="56"/>
  <c r="AP986" i="56"/>
  <c r="AL1103" i="56"/>
  <c r="AM881" i="56"/>
  <c r="AR881" i="56"/>
  <c r="AU881" i="56" s="1"/>
  <c r="AO1365" i="56"/>
  <c r="AP1365" i="56"/>
  <c r="AM1385" i="56"/>
  <c r="AR1385" i="56"/>
  <c r="AU1385" i="56" s="1"/>
  <c r="AM602" i="56"/>
  <c r="AR602" i="56"/>
  <c r="AU602" i="56" s="1"/>
  <c r="AM1531" i="56"/>
  <c r="AR1531" i="56"/>
  <c r="AU1531" i="56" s="1"/>
  <c r="AL1008" i="56"/>
  <c r="AN1012" i="56"/>
  <c r="AO1464" i="56"/>
  <c r="AP1464" i="56"/>
  <c r="AM1758" i="56"/>
  <c r="AR1758" i="56"/>
  <c r="AU1758" i="56" s="1"/>
  <c r="AO841" i="56"/>
  <c r="AP841" i="56"/>
  <c r="AN296" i="56"/>
  <c r="AO1799" i="56"/>
  <c r="AP1799" i="56"/>
  <c r="AM1844" i="56"/>
  <c r="AR1844" i="56"/>
  <c r="AU1844" i="56" s="1"/>
  <c r="AO1858" i="56"/>
  <c r="AP1858" i="56"/>
  <c r="AM1882" i="56"/>
  <c r="AR1882" i="56"/>
  <c r="AU1882" i="56" s="1"/>
  <c r="AN299" i="56"/>
  <c r="AO855" i="56"/>
  <c r="AP855" i="56"/>
  <c r="AO2020" i="56"/>
  <c r="AP2020" i="56"/>
  <c r="AN2058" i="56"/>
  <c r="AM1191" i="56"/>
  <c r="AR1191" i="56"/>
  <c r="AU1191" i="56" s="1"/>
  <c r="AN2236" i="56"/>
  <c r="AO2250" i="56"/>
  <c r="AP2250" i="56"/>
  <c r="AM2258" i="56"/>
  <c r="AR2258" i="56"/>
  <c r="AU2258" i="56" s="1"/>
  <c r="AL2286" i="56"/>
  <c r="AP2300" i="56"/>
  <c r="AO2300" i="56"/>
  <c r="AQ2300" i="56" s="1"/>
  <c r="AP2388" i="56"/>
  <c r="AO2388" i="56"/>
  <c r="AN2407" i="56"/>
  <c r="AN555" i="56"/>
  <c r="AN1271" i="56"/>
  <c r="AM2550" i="56"/>
  <c r="AR2550" i="56"/>
  <c r="AU2550" i="56" s="1"/>
  <c r="AO1689" i="56"/>
  <c r="AP1689" i="56"/>
  <c r="AL2562" i="56"/>
  <c r="AM2590" i="56"/>
  <c r="AR2590" i="56"/>
  <c r="AU2590" i="56" s="1"/>
  <c r="AL194" i="56"/>
  <c r="AO2696" i="56"/>
  <c r="AP2696" i="56"/>
  <c r="AR2759" i="56"/>
  <c r="AU2759" i="56" s="1"/>
  <c r="AM2759" i="56"/>
  <c r="AL164" i="56"/>
  <c r="AR1227" i="56"/>
  <c r="AU1227" i="56" s="1"/>
  <c r="AP367" i="56"/>
  <c r="AO367" i="56"/>
  <c r="AQ367" i="56" s="1"/>
  <c r="AN1918" i="56"/>
  <c r="AP1986" i="56"/>
  <c r="AO1986" i="56"/>
  <c r="AP2123" i="56"/>
  <c r="AO2123" i="56"/>
  <c r="AP2332" i="56"/>
  <c r="AO2332" i="56"/>
  <c r="AQ2332" i="56" s="1"/>
  <c r="AR2484" i="56"/>
  <c r="AU2484" i="56" s="1"/>
  <c r="AM2484" i="56"/>
  <c r="AL2504" i="56"/>
  <c r="AP580" i="56"/>
  <c r="AO580" i="56"/>
  <c r="AO2625" i="56"/>
  <c r="AP2625" i="56"/>
  <c r="AN1035" i="56"/>
  <c r="AO2663" i="56"/>
  <c r="AP2663" i="56"/>
  <c r="AN2736" i="56"/>
  <c r="AO2773" i="56"/>
  <c r="AP2773" i="56"/>
  <c r="AN335" i="56"/>
  <c r="AN1129" i="56"/>
  <c r="AN595" i="56"/>
  <c r="AO2871" i="56"/>
  <c r="AP2871" i="56"/>
  <c r="AO972" i="56"/>
  <c r="AP972" i="56"/>
  <c r="AN652" i="56"/>
  <c r="AR1347" i="56"/>
  <c r="AU1347" i="56" s="1"/>
  <c r="AM1347" i="56"/>
  <c r="AR1615" i="56"/>
  <c r="AU1615" i="56" s="1"/>
  <c r="AM1615" i="56"/>
  <c r="AO982" i="56"/>
  <c r="AP982" i="56"/>
  <c r="AO2793" i="56"/>
  <c r="AP2793" i="56"/>
  <c r="AR1129" i="56"/>
  <c r="AU1129" i="56" s="1"/>
  <c r="AM1129" i="56"/>
  <c r="AM1444" i="56"/>
  <c r="AR1444" i="56"/>
  <c r="AU1444" i="56" s="1"/>
  <c r="AO1471" i="56"/>
  <c r="AP1471" i="56"/>
  <c r="AO1788" i="56"/>
  <c r="AP1788" i="56"/>
  <c r="AO1806" i="56"/>
  <c r="AP1806" i="56"/>
  <c r="AN1865" i="56"/>
  <c r="AO1544" i="56"/>
  <c r="AP1544" i="56"/>
  <c r="AO1930" i="56"/>
  <c r="AP1930" i="56"/>
  <c r="AM1990" i="56"/>
  <c r="AR1990" i="56"/>
  <c r="AU1990" i="56" s="1"/>
  <c r="AR848" i="56"/>
  <c r="AU848" i="56" s="1"/>
  <c r="AM848" i="56"/>
  <c r="AO1172" i="56"/>
  <c r="AP1172" i="56"/>
  <c r="AL2065" i="56"/>
  <c r="AM921" i="56"/>
  <c r="AR921" i="56"/>
  <c r="AU921" i="56" s="1"/>
  <c r="AM539" i="56"/>
  <c r="AR539" i="56"/>
  <c r="AU539" i="56" s="1"/>
  <c r="AO1203" i="56"/>
  <c r="AP1203" i="56"/>
  <c r="AN2134" i="56"/>
  <c r="AM1672" i="56"/>
  <c r="AR1672" i="56"/>
  <c r="AU1672" i="56" s="1"/>
  <c r="AO936" i="56"/>
  <c r="AP936" i="56"/>
  <c r="AL2251" i="56"/>
  <c r="AM2293" i="56"/>
  <c r="AR2293" i="56"/>
  <c r="AU2293" i="56" s="1"/>
  <c r="AO2381" i="56"/>
  <c r="AP2381" i="56"/>
  <c r="AM1559" i="56"/>
  <c r="AR1559" i="56"/>
  <c r="AU1559" i="56" s="1"/>
  <c r="AM2454" i="56"/>
  <c r="AR2454" i="56"/>
  <c r="AU2454" i="56" s="1"/>
  <c r="AN2517" i="56"/>
  <c r="AM124" i="56"/>
  <c r="AR124" i="56"/>
  <c r="AU124" i="56" s="1"/>
  <c r="AR1033" i="56"/>
  <c r="AU1033" i="56" s="1"/>
  <c r="AM1033" i="56"/>
  <c r="AO129" i="56"/>
  <c r="AP129" i="56"/>
  <c r="AN825" i="56"/>
  <c r="AR1316" i="56"/>
  <c r="AU1316" i="56" s="1"/>
  <c r="AM1316" i="56"/>
  <c r="AL629" i="56"/>
  <c r="AL2734" i="56"/>
  <c r="AM1337" i="56"/>
  <c r="AR1337" i="56"/>
  <c r="AU1337" i="56" s="1"/>
  <c r="AN1339" i="56"/>
  <c r="AO1341" i="56"/>
  <c r="AN2142" i="56"/>
  <c r="AP2209" i="56"/>
  <c r="AO2209" i="56"/>
  <c r="AL2224" i="56"/>
  <c r="AP2258" i="56"/>
  <c r="AO2258" i="56"/>
  <c r="AO2323" i="56"/>
  <c r="AP2323" i="56"/>
  <c r="AO2374" i="56"/>
  <c r="AP2374" i="56"/>
  <c r="AP1029" i="56"/>
  <c r="AO1029" i="56"/>
  <c r="AL2461" i="56"/>
  <c r="AO2489" i="56"/>
  <c r="AP2489" i="56"/>
  <c r="AO310" i="56"/>
  <c r="AP310" i="56"/>
  <c r="AM1684" i="56"/>
  <c r="AR1684" i="56"/>
  <c r="AU1684" i="56" s="1"/>
  <c r="AO559" i="56"/>
  <c r="AP559" i="56"/>
  <c r="AO1271" i="56"/>
  <c r="AP1271" i="56"/>
  <c r="AL123" i="56"/>
  <c r="AM319" i="56"/>
  <c r="AR319" i="56"/>
  <c r="AU319" i="56" s="1"/>
  <c r="AN2640" i="56"/>
  <c r="AN876" i="56"/>
  <c r="AP2708" i="56"/>
  <c r="AO2708" i="56"/>
  <c r="AN2079" i="56"/>
  <c r="AN280" i="56"/>
  <c r="AQ674" i="56"/>
  <c r="AQ185" i="56"/>
  <c r="AQ2497" i="56"/>
  <c r="AL407" i="56"/>
  <c r="AP452" i="56"/>
  <c r="AO452" i="56"/>
  <c r="AP664" i="56"/>
  <c r="AO664" i="56"/>
  <c r="AN726" i="56"/>
  <c r="AL1586" i="56"/>
  <c r="AN1614" i="56"/>
  <c r="AP683" i="56"/>
  <c r="AO683" i="56"/>
  <c r="AL1071" i="56"/>
  <c r="AL2802" i="56"/>
  <c r="AP263" i="56"/>
  <c r="AO263" i="56"/>
  <c r="AN2819" i="56"/>
  <c r="AM884" i="56"/>
  <c r="AR884" i="56"/>
  <c r="AU884" i="56" s="1"/>
  <c r="AP267" i="56"/>
  <c r="AO267" i="56"/>
  <c r="AR1656" i="56"/>
  <c r="AU1656" i="56" s="1"/>
  <c r="AM1656" i="56"/>
  <c r="AP888" i="56"/>
  <c r="AO888" i="56"/>
  <c r="AN2903" i="56"/>
  <c r="AN1659" i="56"/>
  <c r="AR1778" i="56"/>
  <c r="AU1778" i="56" s="1"/>
  <c r="AM1778" i="56"/>
  <c r="AP1805" i="56"/>
  <c r="AO1805" i="56"/>
  <c r="AL1824" i="56"/>
  <c r="AM1850" i="56"/>
  <c r="AR1850" i="56"/>
  <c r="AU1850" i="56" s="1"/>
  <c r="AN1915" i="56"/>
  <c r="AL235" i="56"/>
  <c r="AN2017" i="56"/>
  <c r="AP2036" i="56"/>
  <c r="AO2036" i="56"/>
  <c r="AM1183" i="56"/>
  <c r="AR1183" i="56"/>
  <c r="AU1183" i="56" s="1"/>
  <c r="AL1197" i="56"/>
  <c r="AR1202" i="56"/>
  <c r="AU1202" i="56" s="1"/>
  <c r="AM1202" i="56"/>
  <c r="AN377" i="56"/>
  <c r="AR2242" i="56"/>
  <c r="AU2242" i="56" s="1"/>
  <c r="AM2242" i="56"/>
  <c r="AL2320" i="56"/>
  <c r="AN2329" i="56"/>
  <c r="AN380" i="56"/>
  <c r="AL2431" i="56"/>
  <c r="AN2467" i="56"/>
  <c r="AL806" i="56"/>
  <c r="AP615" i="56"/>
  <c r="AO615" i="56"/>
  <c r="AQ615" i="56" s="1"/>
  <c r="AP2516" i="56"/>
  <c r="AO2516" i="56"/>
  <c r="AP1277" i="56"/>
  <c r="AO1277" i="56"/>
  <c r="AP564" i="56"/>
  <c r="AO564" i="56"/>
  <c r="AN435" i="56"/>
  <c r="AP2854" i="56"/>
  <c r="AO2854" i="56"/>
  <c r="AL576" i="56"/>
  <c r="AR1498" i="56"/>
  <c r="AU1498" i="56" s="1"/>
  <c r="AM1498" i="56"/>
  <c r="AN455" i="56"/>
  <c r="AR506" i="56"/>
  <c r="AU506" i="56" s="1"/>
  <c r="AM506" i="56"/>
  <c r="AR280" i="56"/>
  <c r="AU280" i="56" s="1"/>
  <c r="AM280" i="56"/>
  <c r="AO211" i="56"/>
  <c r="AP211" i="56"/>
  <c r="AN1510" i="56"/>
  <c r="AP2873" i="56"/>
  <c r="AO2873" i="56"/>
  <c r="AL1048" i="56"/>
  <c r="AL1575" i="56"/>
  <c r="AL1589" i="56"/>
  <c r="AP418" i="56"/>
  <c r="AO418" i="56"/>
  <c r="AO1098" i="56"/>
  <c r="AP1098" i="56"/>
  <c r="AL1360" i="56"/>
  <c r="AL1380" i="56"/>
  <c r="AR1391" i="56"/>
  <c r="AU1391" i="56" s="1"/>
  <c r="AM1391" i="56"/>
  <c r="AO1406" i="56"/>
  <c r="AP1406" i="56"/>
  <c r="AM2829" i="56"/>
  <c r="AR2829" i="56"/>
  <c r="AU2829" i="56" s="1"/>
  <c r="AR1541" i="56"/>
  <c r="AU1541" i="56" s="1"/>
  <c r="AM1541" i="56"/>
  <c r="AR1473" i="56"/>
  <c r="AU1473" i="56" s="1"/>
  <c r="AM1473" i="56"/>
  <c r="AN845" i="56"/>
  <c r="AN1932" i="56"/>
  <c r="AL1974" i="56"/>
  <c r="AM2001" i="56"/>
  <c r="AR2001" i="56"/>
  <c r="AU2001" i="56" s="1"/>
  <c r="AM1205" i="56"/>
  <c r="AR1205" i="56"/>
  <c r="AU1205" i="56" s="1"/>
  <c r="AP1674" i="56"/>
  <c r="AO1674" i="56"/>
  <c r="AL938" i="56"/>
  <c r="AO2315" i="56"/>
  <c r="AP2315" i="56"/>
  <c r="AL2397" i="56"/>
  <c r="AL2847" i="56"/>
  <c r="AO2857" i="56"/>
  <c r="AP2857" i="56"/>
  <c r="AN1294" i="56"/>
  <c r="AN2585" i="56"/>
  <c r="AO2613" i="56"/>
  <c r="AP2613" i="56"/>
  <c r="AO1322" i="56"/>
  <c r="AP1322" i="56"/>
  <c r="AL968" i="56"/>
  <c r="AL1077" i="56"/>
  <c r="AP1268" i="56"/>
  <c r="AO1268" i="56"/>
  <c r="AL466" i="56"/>
  <c r="AN2341" i="56"/>
  <c r="AM2504" i="56"/>
  <c r="AR2504" i="56"/>
  <c r="AU2504" i="56" s="1"/>
  <c r="AM316" i="56"/>
  <c r="AR316" i="56"/>
  <c r="AU316" i="56" s="1"/>
  <c r="AN2545" i="56"/>
  <c r="AN705" i="56"/>
  <c r="AP189" i="56"/>
  <c r="AO189" i="56"/>
  <c r="AL2773" i="56"/>
  <c r="AN2894" i="56"/>
  <c r="AP232" i="56"/>
  <c r="AO232" i="56"/>
  <c r="AN10" i="56"/>
  <c r="AO282" i="56"/>
  <c r="AP282" i="56"/>
  <c r="AM16" i="56"/>
  <c r="AR16" i="56"/>
  <c r="AU16" i="56" s="1"/>
  <c r="AR972" i="56"/>
  <c r="AU972" i="56" s="1"/>
  <c r="AM972" i="56"/>
  <c r="AO1347" i="56"/>
  <c r="AP1347" i="56"/>
  <c r="AL727" i="56"/>
  <c r="AM1601" i="56"/>
  <c r="AR1601" i="56"/>
  <c r="AU1601" i="56" s="1"/>
  <c r="AO1615" i="56"/>
  <c r="AP1615" i="56"/>
  <c r="AL1351" i="56"/>
  <c r="AM2793" i="56"/>
  <c r="AR2793" i="56"/>
  <c r="AU2793" i="56" s="1"/>
  <c r="AM988" i="56"/>
  <c r="AR988" i="56"/>
  <c r="AU988" i="56" s="1"/>
  <c r="AO2820" i="56"/>
  <c r="AP2820" i="56"/>
  <c r="AM2823" i="56"/>
  <c r="AR2823" i="56"/>
  <c r="AU2823" i="56" s="1"/>
  <c r="AN1368" i="56"/>
  <c r="AM294" i="56"/>
  <c r="AR294" i="56"/>
  <c r="AU294" i="56" s="1"/>
  <c r="AM1648" i="56"/>
  <c r="AR1648" i="56"/>
  <c r="AU1648" i="56" s="1"/>
  <c r="AM1539" i="56"/>
  <c r="AR1539" i="56"/>
  <c r="AU1539" i="56" s="1"/>
  <c r="AL1793" i="56"/>
  <c r="AO1837" i="56"/>
  <c r="AP1837" i="56"/>
  <c r="AL1865" i="56"/>
  <c r="AO1891" i="56"/>
  <c r="AP1891" i="56"/>
  <c r="AR1916" i="56"/>
  <c r="AU1916" i="56" s="1"/>
  <c r="AM1916" i="56"/>
  <c r="AN1958" i="56"/>
  <c r="AN74" i="56"/>
  <c r="AL848" i="56"/>
  <c r="AO2037" i="56"/>
  <c r="AP2037" i="56"/>
  <c r="AO921" i="56"/>
  <c r="AP921" i="56"/>
  <c r="AL2177" i="56"/>
  <c r="AO1672" i="56"/>
  <c r="AP1672" i="56"/>
  <c r="AN89" i="56"/>
  <c r="AO2293" i="56"/>
  <c r="AP2293" i="56"/>
  <c r="AN2313" i="56"/>
  <c r="AL381" i="56"/>
  <c r="AM102" i="56"/>
  <c r="AR102" i="56"/>
  <c r="AU102" i="56" s="1"/>
  <c r="AR2502" i="56"/>
  <c r="AU2502" i="56" s="1"/>
  <c r="AM2502" i="56"/>
  <c r="AO616" i="56"/>
  <c r="AP616" i="56"/>
  <c r="AO2532" i="56"/>
  <c r="AP2532" i="56"/>
  <c r="AN808" i="56"/>
  <c r="AL704" i="56"/>
  <c r="AO124" i="56"/>
  <c r="AP124" i="56"/>
  <c r="AL2866" i="56"/>
  <c r="AO1302" i="56"/>
  <c r="AP1302" i="56"/>
  <c r="AO2611" i="56"/>
  <c r="AP2611" i="56"/>
  <c r="AM2623" i="56"/>
  <c r="AR2623" i="56"/>
  <c r="AU2623" i="56" s="1"/>
  <c r="AO2647" i="56"/>
  <c r="AP2647" i="56"/>
  <c r="AL142" i="56"/>
  <c r="AN952" i="56"/>
  <c r="AO2734" i="56"/>
  <c r="AP2734" i="56"/>
  <c r="AO2771" i="56"/>
  <c r="AP2771" i="56"/>
  <c r="AN2095" i="56"/>
  <c r="AP280" i="56"/>
  <c r="AO280" i="56"/>
  <c r="AR1063" i="56"/>
  <c r="AU1063" i="56" s="1"/>
  <c r="AM1063" i="56"/>
  <c r="AO212" i="56"/>
  <c r="AP212" i="56"/>
  <c r="AR2825" i="56"/>
  <c r="AU2825" i="56" s="1"/>
  <c r="AM2825" i="56"/>
  <c r="AR1380" i="56"/>
  <c r="AU1380" i="56" s="1"/>
  <c r="AM1380" i="56"/>
  <c r="AN225" i="56"/>
  <c r="AN1644" i="56"/>
  <c r="AO1541" i="56"/>
  <c r="AP1541" i="56"/>
  <c r="AN1904" i="56"/>
  <c r="AO2001" i="56"/>
  <c r="AP2001" i="56"/>
  <c r="AM2095" i="56"/>
  <c r="AR2095" i="56"/>
  <c r="AU2095" i="56" s="1"/>
  <c r="AN924" i="56"/>
  <c r="AO2129" i="56"/>
  <c r="AP2129" i="56"/>
  <c r="AN2253" i="56"/>
  <c r="AM1024" i="56"/>
  <c r="AR1024" i="56"/>
  <c r="AU1024" i="56" s="1"/>
  <c r="AR2442" i="56"/>
  <c r="AU2442" i="56" s="1"/>
  <c r="AM2442" i="56"/>
  <c r="AO386" i="56"/>
  <c r="AP386" i="56"/>
  <c r="AP1489" i="56"/>
  <c r="AO1489" i="56"/>
  <c r="AR561" i="56"/>
  <c r="AU561" i="56" s="1"/>
  <c r="AR125" i="56"/>
  <c r="AU125" i="56" s="1"/>
  <c r="AM125" i="56"/>
  <c r="AP2557" i="56"/>
  <c r="AO2557" i="56"/>
  <c r="AM2613" i="56"/>
  <c r="AR2613" i="56"/>
  <c r="AU2613" i="56" s="1"/>
  <c r="AN475" i="56"/>
  <c r="AM1338" i="56"/>
  <c r="AR1338" i="56"/>
  <c r="AU1338" i="56" s="1"/>
  <c r="AQ541" i="56"/>
  <c r="AQ1924" i="56"/>
  <c r="AQ2040" i="56"/>
  <c r="AM746" i="56"/>
  <c r="AR746" i="56"/>
  <c r="AU746" i="56" s="1"/>
  <c r="AR2784" i="56"/>
  <c r="AU2784" i="56" s="1"/>
  <c r="AM2784" i="56"/>
  <c r="AL1363" i="56"/>
  <c r="AL1126" i="56"/>
  <c r="AO1828" i="56"/>
  <c r="AP1828" i="56"/>
  <c r="AP488" i="56"/>
  <c r="AO488" i="56"/>
  <c r="AQ488" i="56" s="1"/>
  <c r="AM2056" i="56"/>
  <c r="AR2056" i="56"/>
  <c r="AU2056" i="56" s="1"/>
  <c r="AR2195" i="56"/>
  <c r="AU2195" i="56" s="1"/>
  <c r="AM2195" i="56"/>
  <c r="AL2344" i="56"/>
  <c r="AM802" i="56"/>
  <c r="AR802" i="56"/>
  <c r="AU802" i="56" s="1"/>
  <c r="AN617" i="56"/>
  <c r="AL1492" i="56"/>
  <c r="AP134" i="56"/>
  <c r="AO134" i="56"/>
  <c r="AO2701" i="56"/>
  <c r="AP2701" i="56"/>
  <c r="AL1325" i="56"/>
  <c r="AO258" i="56"/>
  <c r="AP258" i="56"/>
  <c r="AP2776" i="56"/>
  <c r="AO2776" i="56"/>
  <c r="AL1713" i="56"/>
  <c r="AL2878" i="56"/>
  <c r="AN481" i="56"/>
  <c r="AR2785" i="56"/>
  <c r="AU2785" i="56" s="1"/>
  <c r="AM2785" i="56"/>
  <c r="AL266" i="56"/>
  <c r="AP1373" i="56"/>
  <c r="AO1373" i="56"/>
  <c r="AN234" i="56"/>
  <c r="AN2010" i="56"/>
  <c r="AM1668" i="56"/>
  <c r="AR1668" i="56"/>
  <c r="AU1668" i="56" s="1"/>
  <c r="AO1176" i="56"/>
  <c r="AP1176" i="56"/>
  <c r="AO83" i="56"/>
  <c r="AP83" i="56"/>
  <c r="AN2141" i="56"/>
  <c r="AL2169" i="56"/>
  <c r="AM378" i="56"/>
  <c r="AR378" i="56"/>
  <c r="AU378" i="56" s="1"/>
  <c r="AP430" i="56"/>
  <c r="AQ430" i="56" s="1"/>
  <c r="AL2257" i="56"/>
  <c r="AN2373" i="56"/>
  <c r="AM2401" i="56"/>
  <c r="AR2401" i="56"/>
  <c r="AU2401" i="56" s="1"/>
  <c r="AR857" i="56"/>
  <c r="AU857" i="56" s="1"/>
  <c r="AM857" i="56"/>
  <c r="AM384" i="56"/>
  <c r="AR384" i="56"/>
  <c r="AU384" i="56" s="1"/>
  <c r="AL1683" i="56"/>
  <c r="AN136" i="56"/>
  <c r="AN392" i="56"/>
  <c r="AM193" i="56"/>
  <c r="AR193" i="56"/>
  <c r="AU193" i="56" s="1"/>
  <c r="AR394" i="56"/>
  <c r="AU394" i="56" s="1"/>
  <c r="AM394" i="56"/>
  <c r="AR1317" i="56"/>
  <c r="AU1317" i="56" s="1"/>
  <c r="AM1317" i="56"/>
  <c r="AO17" i="56"/>
  <c r="AP17" i="56"/>
  <c r="AN647" i="56"/>
  <c r="AN1574" i="56"/>
  <c r="AP1616" i="56"/>
  <c r="AO1616" i="56"/>
  <c r="AR1062" i="56"/>
  <c r="AU1062" i="56" s="1"/>
  <c r="AM1062" i="56"/>
  <c r="AN985" i="56"/>
  <c r="AN456" i="56"/>
  <c r="AO2824" i="56"/>
  <c r="AP2824" i="56"/>
  <c r="AN1390" i="56"/>
  <c r="AO1123" i="56"/>
  <c r="AP1123" i="56"/>
  <c r="AM885" i="56"/>
  <c r="AR885" i="56"/>
  <c r="AU885" i="56" s="1"/>
  <c r="AM1138" i="56"/>
  <c r="AR1138" i="56"/>
  <c r="AU1138" i="56" s="1"/>
  <c r="AN1472" i="56"/>
  <c r="AP1730" i="56"/>
  <c r="AO1730" i="56"/>
  <c r="AQ1730" i="56" s="1"/>
  <c r="AL757" i="56"/>
  <c r="AN1769" i="56"/>
  <c r="AL1780" i="56"/>
  <c r="AN1818" i="56"/>
  <c r="AM1838" i="56"/>
  <c r="AR1838" i="56"/>
  <c r="AU1838" i="56" s="1"/>
  <c r="AO1021" i="56"/>
  <c r="AP1021" i="56"/>
  <c r="AR1892" i="56"/>
  <c r="AU1892" i="56" s="1"/>
  <c r="AM1892" i="56"/>
  <c r="AM1959" i="56"/>
  <c r="AR1959" i="56"/>
  <c r="AU1959" i="56" s="1"/>
  <c r="AO849" i="56"/>
  <c r="AP849" i="56"/>
  <c r="AL790" i="56"/>
  <c r="AL2000" i="56"/>
  <c r="AL922" i="56"/>
  <c r="AR1185" i="56"/>
  <c r="AU1185" i="56" s="1"/>
  <c r="AM1185" i="56"/>
  <c r="AN301" i="56"/>
  <c r="AO2150" i="56"/>
  <c r="AP2150" i="56"/>
  <c r="AM2192" i="56"/>
  <c r="AR2192" i="56"/>
  <c r="AU2192" i="56" s="1"/>
  <c r="AP1673" i="56"/>
  <c r="AO1673" i="56"/>
  <c r="AM2834" i="56"/>
  <c r="AR2834" i="56"/>
  <c r="AU2834" i="56" s="1"/>
  <c r="AM2244" i="56"/>
  <c r="AR2244" i="56"/>
  <c r="AU2244" i="56" s="1"/>
  <c r="AN2314" i="56"/>
  <c r="AP2331" i="56"/>
  <c r="AO2331" i="56"/>
  <c r="AN2396" i="56"/>
  <c r="AM240" i="56"/>
  <c r="AR240" i="56"/>
  <c r="AU240" i="56" s="1"/>
  <c r="AN556" i="56"/>
  <c r="AN2503" i="56"/>
  <c r="AN1488" i="56"/>
  <c r="AN2544" i="56"/>
  <c r="AL583" i="56"/>
  <c r="AN2556" i="56"/>
  <c r="AR950" i="56"/>
  <c r="AU950" i="56" s="1"/>
  <c r="AM950" i="56"/>
  <c r="AM1335" i="56"/>
  <c r="AR1335" i="56"/>
  <c r="AU1335" i="56" s="1"/>
  <c r="AM2735" i="56"/>
  <c r="AR2735" i="56"/>
  <c r="AU2735" i="56" s="1"/>
  <c r="AN967" i="56"/>
  <c r="AR2753" i="56"/>
  <c r="AU2753" i="56" s="1"/>
  <c r="AM2753" i="56"/>
  <c r="AN788" i="56"/>
  <c r="AP1038" i="56"/>
  <c r="AO1038" i="56"/>
  <c r="AN1719" i="56"/>
  <c r="AL154" i="56"/>
  <c r="AL748" i="56"/>
  <c r="AO1358" i="56"/>
  <c r="AP1358" i="56"/>
  <c r="AN2786" i="56"/>
  <c r="AL484" i="56"/>
  <c r="AN1365" i="56"/>
  <c r="AP752" i="56"/>
  <c r="AO752" i="56"/>
  <c r="AL753" i="56"/>
  <c r="AO1811" i="56"/>
  <c r="AP1811" i="56"/>
  <c r="AL1830" i="56"/>
  <c r="AN297" i="56"/>
  <c r="AN1951" i="56"/>
  <c r="AN465" i="56"/>
  <c r="AM918" i="56"/>
  <c r="AR918" i="56"/>
  <c r="AU918" i="56" s="1"/>
  <c r="AL2020" i="56"/>
  <c r="AO2021" i="56"/>
  <c r="AP2021" i="56"/>
  <c r="AM2105" i="56"/>
  <c r="AR2105" i="56"/>
  <c r="AU2105" i="56" s="1"/>
  <c r="AO2119" i="56"/>
  <c r="AP2119" i="56"/>
  <c r="AM2156" i="56"/>
  <c r="AR2156" i="56"/>
  <c r="AU2156" i="56" s="1"/>
  <c r="AM1225" i="56"/>
  <c r="AR1225" i="56"/>
  <c r="AU1225" i="56" s="1"/>
  <c r="AN2234" i="56"/>
  <c r="AP491" i="56"/>
  <c r="AO491" i="56"/>
  <c r="AO2272" i="56"/>
  <c r="AP2272" i="56"/>
  <c r="AL2300" i="56"/>
  <c r="AL91" i="56"/>
  <c r="AM1556" i="56"/>
  <c r="AR1556" i="56"/>
  <c r="AU1556" i="56" s="1"/>
  <c r="AN467" i="56"/>
  <c r="AM2339" i="56"/>
  <c r="AR2339" i="56"/>
  <c r="AU2339" i="56" s="1"/>
  <c r="AM2402" i="56"/>
  <c r="AR2402" i="56"/>
  <c r="AU2402" i="56" s="1"/>
  <c r="AL858" i="56"/>
  <c r="AO2496" i="56"/>
  <c r="AP2496" i="56"/>
  <c r="AO1684" i="56"/>
  <c r="AP1684" i="56"/>
  <c r="AO861" i="56"/>
  <c r="AP861" i="56"/>
  <c r="AM2539" i="56"/>
  <c r="AR2539" i="56"/>
  <c r="AU2539" i="56" s="1"/>
  <c r="AP112" i="56"/>
  <c r="AO112" i="56"/>
  <c r="AM1285" i="56"/>
  <c r="AR1285" i="56"/>
  <c r="AU1285" i="56" s="1"/>
  <c r="AO254" i="56"/>
  <c r="AP254" i="56"/>
  <c r="AM1295" i="56"/>
  <c r="AR1295" i="56"/>
  <c r="AU1295" i="56" s="1"/>
  <c r="AO1566" i="56"/>
  <c r="AP1566" i="56"/>
  <c r="AN439" i="56"/>
  <c r="AM2630" i="56"/>
  <c r="AR2630" i="56"/>
  <c r="AU2630" i="56" s="1"/>
  <c r="AM2639" i="56"/>
  <c r="AR2639" i="56"/>
  <c r="AU2639" i="56" s="1"/>
  <c r="AL876" i="56"/>
  <c r="AM326" i="56"/>
  <c r="AR326" i="56"/>
  <c r="AU326" i="56" s="1"/>
  <c r="AM1260" i="56"/>
  <c r="AR1260" i="56"/>
  <c r="AU1260" i="56" s="1"/>
  <c r="AL502" i="56"/>
  <c r="AM333" i="56"/>
  <c r="AR333" i="56"/>
  <c r="AU333" i="56" s="1"/>
  <c r="AO304" i="56"/>
  <c r="AP304" i="56"/>
  <c r="AN695" i="56"/>
  <c r="AN758" i="56"/>
  <c r="AL1794" i="56"/>
  <c r="AN1893" i="56"/>
  <c r="AP1918" i="56"/>
  <c r="AO1918" i="56"/>
  <c r="AL2151" i="56"/>
  <c r="AN2193" i="56"/>
  <c r="AO167" i="56"/>
  <c r="AP167" i="56"/>
  <c r="AO2383" i="56"/>
  <c r="AP2383" i="56"/>
  <c r="AL2484" i="56"/>
  <c r="AL2717" i="56"/>
  <c r="AO215" i="56"/>
  <c r="AP215" i="56"/>
  <c r="AL1832" i="56"/>
  <c r="AP1832" i="56"/>
  <c r="AO1832" i="56"/>
  <c r="AR1251" i="56"/>
  <c r="AU1251" i="56" s="1"/>
  <c r="AP1251" i="56"/>
  <c r="AO1251" i="56"/>
  <c r="AQ1251" i="56" s="1"/>
  <c r="AM1251" i="56"/>
  <c r="AP678" i="56"/>
  <c r="AO678" i="56"/>
  <c r="AO1161" i="56"/>
  <c r="AP1161" i="56"/>
  <c r="AO1233" i="56"/>
  <c r="AP1233" i="56"/>
  <c r="AO2463" i="56"/>
  <c r="AP2463" i="56"/>
  <c r="AO186" i="56"/>
  <c r="AP186" i="56"/>
  <c r="AP2698" i="56"/>
  <c r="AO2698" i="56"/>
  <c r="AQ2698" i="56" s="1"/>
  <c r="AL1028" i="56"/>
  <c r="AP1028" i="56"/>
  <c r="AO1028" i="56"/>
  <c r="AP642" i="56"/>
  <c r="AO642" i="56"/>
  <c r="AM1569" i="56"/>
  <c r="AR1569" i="56"/>
  <c r="AU1569" i="56" s="1"/>
  <c r="AM1591" i="56"/>
  <c r="AR1591" i="56"/>
  <c r="AU1591" i="56" s="1"/>
  <c r="AP1076" i="56"/>
  <c r="AO1076" i="56"/>
  <c r="AP2813" i="56"/>
  <c r="AO2813" i="56"/>
  <c r="AR1393" i="56"/>
  <c r="AU1393" i="56" s="1"/>
  <c r="AM1393" i="56"/>
  <c r="AO49" i="56"/>
  <c r="AP49" i="56"/>
  <c r="AP1728" i="56"/>
  <c r="AO1728" i="56"/>
  <c r="AO1461" i="56"/>
  <c r="AP1461" i="56"/>
  <c r="AO1151" i="56"/>
  <c r="AP1151" i="56"/>
  <c r="AP1155" i="56"/>
  <c r="AO1155" i="56"/>
  <c r="AP1841" i="56"/>
  <c r="AO1841" i="56"/>
  <c r="AL66" i="56"/>
  <c r="AP66" i="56"/>
  <c r="AM1948" i="56"/>
  <c r="AR1948" i="56"/>
  <c r="AU1948" i="56" s="1"/>
  <c r="AR2041" i="56"/>
  <c r="AU2041" i="56" s="1"/>
  <c r="AM2041" i="56"/>
  <c r="AR2102" i="56"/>
  <c r="AU2102" i="56" s="1"/>
  <c r="AM2102" i="56"/>
  <c r="AR2153" i="56"/>
  <c r="AU2153" i="56" s="1"/>
  <c r="AM2153" i="56"/>
  <c r="AR489" i="56"/>
  <c r="AU489" i="56" s="1"/>
  <c r="AM489" i="56"/>
  <c r="AR2255" i="56"/>
  <c r="AU2255" i="56" s="1"/>
  <c r="AM2255" i="56"/>
  <c r="AP2336" i="56"/>
  <c r="AO2336" i="56"/>
  <c r="AQ2336" i="56" s="1"/>
  <c r="AO2399" i="56"/>
  <c r="AP2399" i="56"/>
  <c r="AL1491" i="56"/>
  <c r="AO176" i="56"/>
  <c r="AP176" i="56"/>
  <c r="AL2536" i="56"/>
  <c r="AR2547" i="56"/>
  <c r="AU2547" i="56" s="1"/>
  <c r="AM2547" i="56"/>
  <c r="AO582" i="56"/>
  <c r="AP582" i="56"/>
  <c r="AM712" i="56"/>
  <c r="AR712" i="56"/>
  <c r="AU712" i="56" s="1"/>
  <c r="AO2749" i="56"/>
  <c r="AP2749" i="56"/>
  <c r="AQ196" i="56"/>
  <c r="AM2200" i="56"/>
  <c r="AR2200" i="56"/>
  <c r="AU2200" i="56" s="1"/>
  <c r="AM2513" i="56"/>
  <c r="AL1849" i="56"/>
  <c r="AN115" i="56"/>
  <c r="AP1706" i="56"/>
  <c r="AO1706" i="56"/>
  <c r="AR724" i="56"/>
  <c r="AU724" i="56" s="1"/>
  <c r="AM724" i="56"/>
  <c r="AM1570" i="56"/>
  <c r="AR1598" i="56"/>
  <c r="AU1598" i="56" s="1"/>
  <c r="AM1598" i="56"/>
  <c r="AO979" i="56"/>
  <c r="AP979" i="56"/>
  <c r="AO30" i="56"/>
  <c r="AP30" i="56"/>
  <c r="AO882" i="56"/>
  <c r="AP882" i="56"/>
  <c r="AL1639" i="56"/>
  <c r="AP1639" i="56"/>
  <c r="AQ1639" i="56" s="1"/>
  <c r="AR2900" i="56"/>
  <c r="AU2900" i="56" s="1"/>
  <c r="AM2900" i="56"/>
  <c r="AL1748" i="56"/>
  <c r="AR1754" i="56"/>
  <c r="AU1754" i="56" s="1"/>
  <c r="AM1754" i="56"/>
  <c r="AL1149" i="56"/>
  <c r="AR1803" i="56"/>
  <c r="AU1803" i="56" s="1"/>
  <c r="AM1803" i="56"/>
  <c r="AP1814" i="56"/>
  <c r="AO1814" i="56"/>
  <c r="AN1848" i="56"/>
  <c r="AR1876" i="56"/>
  <c r="AU1876" i="56" s="1"/>
  <c r="AM1876" i="56"/>
  <c r="AN913" i="56"/>
  <c r="AN1969" i="56"/>
  <c r="AL70" i="56"/>
  <c r="AN533" i="56"/>
  <c r="AR1166" i="56"/>
  <c r="AU1166" i="56" s="1"/>
  <c r="AM1166" i="56"/>
  <c r="AR163" i="56"/>
  <c r="AU163" i="56" s="1"/>
  <c r="AM163" i="56"/>
  <c r="AL427" i="56"/>
  <c r="AR2174" i="56"/>
  <c r="AU2174" i="56" s="1"/>
  <c r="AM2174" i="56"/>
  <c r="AR1480" i="56"/>
  <c r="AU1480" i="56" s="1"/>
  <c r="AM1480" i="56"/>
  <c r="AR856" i="56"/>
  <c r="AU856" i="56" s="1"/>
  <c r="AM856" i="56"/>
  <c r="AL547" i="56"/>
  <c r="AP611" i="56"/>
  <c r="AO611" i="56"/>
  <c r="AP2378" i="56"/>
  <c r="AO2378" i="56"/>
  <c r="AQ2378" i="56" s="1"/>
  <c r="AL2418" i="56"/>
  <c r="AL2429" i="56"/>
  <c r="AO2437" i="56"/>
  <c r="AP2437" i="56"/>
  <c r="AN2465" i="56"/>
  <c r="AR2492" i="56"/>
  <c r="AU2492" i="56" s="1"/>
  <c r="AM2492" i="56"/>
  <c r="AL314" i="56"/>
  <c r="AL2529" i="56"/>
  <c r="AN962" i="56"/>
  <c r="AP115" i="56"/>
  <c r="AO115" i="56"/>
  <c r="AL574" i="56"/>
  <c r="AP1739" i="56"/>
  <c r="AO1739" i="56"/>
  <c r="AQ1739" i="56" s="1"/>
  <c r="AL872" i="56"/>
  <c r="AR1299" i="56"/>
  <c r="AU1299" i="56" s="1"/>
  <c r="AM1299" i="56"/>
  <c r="AM2566" i="56"/>
  <c r="AR2566" i="56"/>
  <c r="AU2566" i="56" s="1"/>
  <c r="AL2644" i="56"/>
  <c r="AP442" i="56"/>
  <c r="AO442" i="56"/>
  <c r="AL1331" i="56"/>
  <c r="AR591" i="56"/>
  <c r="AU591" i="56" s="1"/>
  <c r="AM591" i="56"/>
  <c r="AR2869" i="56"/>
  <c r="AU2869" i="56" s="1"/>
  <c r="AM2869" i="56"/>
  <c r="AL2763" i="56"/>
  <c r="AO2768" i="56"/>
  <c r="AP2768" i="56"/>
  <c r="AN1108" i="56"/>
  <c r="AL1629" i="56"/>
  <c r="AL461" i="56"/>
  <c r="AL1640" i="56"/>
  <c r="AO1655" i="56"/>
  <c r="AP1655" i="56"/>
  <c r="AM896" i="56"/>
  <c r="AR896" i="56"/>
  <c r="AU896" i="56" s="1"/>
  <c r="AP486" i="56"/>
  <c r="AO486" i="56"/>
  <c r="AO1791" i="56"/>
  <c r="AP1791" i="56"/>
  <c r="AN1815" i="56"/>
  <c r="AP1835" i="56"/>
  <c r="AO1835" i="56"/>
  <c r="AL1877" i="56"/>
  <c r="AP421" i="56"/>
  <c r="AO421" i="56"/>
  <c r="AQ421" i="56" s="1"/>
  <c r="AL1942" i="56"/>
  <c r="AL71" i="56"/>
  <c r="AL787" i="56"/>
  <c r="AO300" i="56"/>
  <c r="AP300" i="56"/>
  <c r="AP2077" i="56"/>
  <c r="AO2077" i="56"/>
  <c r="AQ2077" i="56" s="1"/>
  <c r="AL1196" i="56"/>
  <c r="AM2147" i="56"/>
  <c r="AR2147" i="56"/>
  <c r="AU2147" i="56" s="1"/>
  <c r="AM1481" i="56"/>
  <c r="AR1481" i="56"/>
  <c r="AU1481" i="56" s="1"/>
  <c r="AP931" i="56"/>
  <c r="AO931" i="56"/>
  <c r="AQ931" i="56" s="1"/>
  <c r="AO2215" i="56"/>
  <c r="AP2215" i="56"/>
  <c r="AN2909" i="56"/>
  <c r="AM2291" i="56"/>
  <c r="AR2291" i="56"/>
  <c r="AU2291" i="56" s="1"/>
  <c r="AR2836" i="56"/>
  <c r="AU2836" i="56" s="1"/>
  <c r="AM2836" i="56"/>
  <c r="AR2419" i="56"/>
  <c r="AU2419" i="56" s="1"/>
  <c r="AM2419" i="56"/>
  <c r="AL2430" i="56"/>
  <c r="AL2438" i="56"/>
  <c r="AR2493" i="56"/>
  <c r="AU2493" i="56" s="1"/>
  <c r="AM2493" i="56"/>
  <c r="AN2515" i="56"/>
  <c r="AL179" i="56"/>
  <c r="AN1276" i="56"/>
  <c r="AN1735" i="56"/>
  <c r="AM575" i="56"/>
  <c r="AR575" i="56"/>
  <c r="AU575" i="56" s="1"/>
  <c r="AM1031" i="56"/>
  <c r="AR1031" i="56"/>
  <c r="AU1031" i="56" s="1"/>
  <c r="AO2581" i="56"/>
  <c r="AP2581" i="56"/>
  <c r="AL1314" i="56"/>
  <c r="AN1254" i="56"/>
  <c r="AO2659" i="56"/>
  <c r="AP2659" i="56"/>
  <c r="AR831" i="56"/>
  <c r="AU831" i="56" s="1"/>
  <c r="AM831" i="56"/>
  <c r="AL2870" i="56"/>
  <c r="AR2769" i="56"/>
  <c r="AU2769" i="56" s="1"/>
  <c r="AM2769" i="56"/>
  <c r="AQ1993" i="56"/>
  <c r="AQ2631" i="56"/>
  <c r="AQ1651" i="56"/>
  <c r="AM599" i="56"/>
  <c r="AR599" i="56"/>
  <c r="AU599" i="56" s="1"/>
  <c r="AN6" i="56"/>
  <c r="AN1506" i="56"/>
  <c r="AN14" i="56"/>
  <c r="AM1051" i="56"/>
  <c r="AR1051" i="56"/>
  <c r="AU1051" i="56" s="1"/>
  <c r="AM677" i="56"/>
  <c r="AR677" i="56"/>
  <c r="AU677" i="56" s="1"/>
  <c r="AP732" i="56"/>
  <c r="AO732" i="56"/>
  <c r="AL746" i="56"/>
  <c r="AM1522" i="56"/>
  <c r="AR1522" i="56"/>
  <c r="AU1522" i="56" s="1"/>
  <c r="AR1079" i="56"/>
  <c r="AU1079" i="56" s="1"/>
  <c r="AM1079" i="56"/>
  <c r="AN2828" i="56"/>
  <c r="AO1363" i="56"/>
  <c r="AP1363" i="56"/>
  <c r="AM1632" i="56"/>
  <c r="AR1632" i="56"/>
  <c r="AU1632" i="56" s="1"/>
  <c r="AP1420" i="56"/>
  <c r="AO1420" i="56"/>
  <c r="AN1135" i="56"/>
  <c r="AP1454" i="56"/>
  <c r="AO1454" i="56"/>
  <c r="AP1462" i="56"/>
  <c r="AO1462" i="56"/>
  <c r="AQ1462" i="56" s="1"/>
  <c r="AN1143" i="56"/>
  <c r="AM518" i="56"/>
  <c r="AR518" i="56"/>
  <c r="AU518" i="56" s="1"/>
  <c r="AM1828" i="56"/>
  <c r="AR1828" i="56"/>
  <c r="AU1828" i="56" s="1"/>
  <c r="AN1856" i="56"/>
  <c r="AL1870" i="56"/>
  <c r="AN488" i="56"/>
  <c r="AR1921" i="56"/>
  <c r="AU1921" i="56" s="1"/>
  <c r="AM1921" i="56"/>
  <c r="AN1977" i="56"/>
  <c r="AL1989" i="56"/>
  <c r="AM914" i="56"/>
  <c r="AR914" i="56"/>
  <c r="AU914" i="56" s="1"/>
  <c r="AN2042" i="56"/>
  <c r="AL2056" i="56"/>
  <c r="AL2098" i="56"/>
  <c r="AR759" i="56"/>
  <c r="AU759" i="56" s="1"/>
  <c r="AM759" i="56"/>
  <c r="AP2132" i="56"/>
  <c r="AO2132" i="56"/>
  <c r="AL1218" i="56"/>
  <c r="AN2182" i="56"/>
  <c r="AM2207" i="56"/>
  <c r="AR2207" i="56"/>
  <c r="AU2207" i="56" s="1"/>
  <c r="AR699" i="56"/>
  <c r="AU699" i="56" s="1"/>
  <c r="AM699" i="56"/>
  <c r="AP2270" i="56"/>
  <c r="AO2270" i="56"/>
  <c r="AP2284" i="56"/>
  <c r="AO2284" i="56"/>
  <c r="AM2321" i="56"/>
  <c r="AR2321" i="56"/>
  <c r="AU2321" i="56" s="1"/>
  <c r="AO2337" i="56"/>
  <c r="AP2337" i="56"/>
  <c r="AM2372" i="56"/>
  <c r="AR2372" i="56"/>
  <c r="AU2372" i="56" s="1"/>
  <c r="AP802" i="56"/>
  <c r="AO802" i="56"/>
  <c r="AM2507" i="56"/>
  <c r="AR2507" i="56"/>
  <c r="AU2507" i="56" s="1"/>
  <c r="AR1687" i="56"/>
  <c r="AU1687" i="56" s="1"/>
  <c r="AM1687" i="56"/>
  <c r="AO2548" i="56"/>
  <c r="AP2548" i="56"/>
  <c r="AM1741" i="56"/>
  <c r="AR1741" i="56"/>
  <c r="AU1741" i="56" s="1"/>
  <c r="AP2588" i="56"/>
  <c r="AO2588" i="56"/>
  <c r="AN2628" i="56"/>
  <c r="AR2637" i="56"/>
  <c r="AU2637" i="56" s="1"/>
  <c r="AM2637" i="56"/>
  <c r="AP2666" i="56"/>
  <c r="AO2666" i="56"/>
  <c r="AO2694" i="56"/>
  <c r="AP2694" i="56"/>
  <c r="AP2720" i="56"/>
  <c r="AO2720" i="56"/>
  <c r="AM832" i="56"/>
  <c r="AR832" i="56"/>
  <c r="AU832" i="56" s="1"/>
  <c r="AN639" i="56"/>
  <c r="AN1713" i="56"/>
  <c r="AL339" i="56"/>
  <c r="AM1045" i="56"/>
  <c r="AR1045" i="56"/>
  <c r="AU1045" i="56" s="1"/>
  <c r="AN153" i="56"/>
  <c r="AP1579" i="56"/>
  <c r="AO1579" i="56"/>
  <c r="AO1523" i="56"/>
  <c r="AP1523" i="56"/>
  <c r="AL1357" i="56"/>
  <c r="AP2796" i="56"/>
  <c r="AO2796" i="56"/>
  <c r="AP266" i="56"/>
  <c r="AO266" i="56"/>
  <c r="AR1102" i="56"/>
  <c r="AU1102" i="56" s="1"/>
  <c r="AM1102" i="56"/>
  <c r="AL1113" i="56"/>
  <c r="AL1429" i="56"/>
  <c r="AP1455" i="56"/>
  <c r="AO1455" i="56"/>
  <c r="AN295" i="56"/>
  <c r="AM1463" i="56"/>
  <c r="AR1463" i="56"/>
  <c r="AU1463" i="56" s="1"/>
  <c r="AO1771" i="56"/>
  <c r="AP1771" i="56"/>
  <c r="AN1798" i="56"/>
  <c r="AP1871" i="56"/>
  <c r="AO1871" i="56"/>
  <c r="AO529" i="56"/>
  <c r="AP529" i="56"/>
  <c r="AN1908" i="56"/>
  <c r="AN1936" i="56"/>
  <c r="AL1950" i="56"/>
  <c r="AR81" i="56"/>
  <c r="AU81" i="56" s="1"/>
  <c r="AM81" i="56"/>
  <c r="AM2043" i="56"/>
  <c r="AR2043" i="56"/>
  <c r="AU2043" i="56" s="1"/>
  <c r="AL2085" i="56"/>
  <c r="AM1190" i="56"/>
  <c r="AR1190" i="56"/>
  <c r="AU1190" i="56" s="1"/>
  <c r="AP2118" i="56"/>
  <c r="AO2118" i="56"/>
  <c r="AO2183" i="56"/>
  <c r="AP2183" i="56"/>
  <c r="AR1224" i="56"/>
  <c r="AU1224" i="56" s="1"/>
  <c r="AM1224" i="56"/>
  <c r="AL2249" i="56"/>
  <c r="AP2338" i="56"/>
  <c r="AO2338" i="56"/>
  <c r="AM2373" i="56"/>
  <c r="AR2373" i="56"/>
  <c r="AU2373" i="56" s="1"/>
  <c r="AN2401" i="56"/>
  <c r="AL857" i="56"/>
  <c r="AP2460" i="56"/>
  <c r="AO2460" i="56"/>
  <c r="AR2488" i="56"/>
  <c r="AU2488" i="56" s="1"/>
  <c r="AM2488" i="56"/>
  <c r="AM178" i="56"/>
  <c r="AR178" i="56"/>
  <c r="AU178" i="56" s="1"/>
  <c r="AN618" i="56"/>
  <c r="AN2538" i="56"/>
  <c r="AP111" i="56"/>
  <c r="AO111" i="56"/>
  <c r="AN1284" i="56"/>
  <c r="AN634" i="56"/>
  <c r="AL624" i="56"/>
  <c r="AL2561" i="56"/>
  <c r="AP136" i="56"/>
  <c r="AO136" i="56"/>
  <c r="AO2681" i="56"/>
  <c r="AP2681" i="56"/>
  <c r="AN2702" i="56"/>
  <c r="AL2721" i="56"/>
  <c r="AO1698" i="56"/>
  <c r="AP1698" i="56"/>
  <c r="AN146" i="56"/>
  <c r="AR203" i="56"/>
  <c r="AU203" i="56" s="1"/>
  <c r="AM203" i="56"/>
  <c r="AL205" i="56"/>
  <c r="AM1267" i="56"/>
  <c r="AR1267" i="56"/>
  <c r="AU1267" i="56" s="1"/>
  <c r="AN598" i="56"/>
  <c r="AN507" i="56"/>
  <c r="AP1040" i="56"/>
  <c r="AO1040" i="56"/>
  <c r="AQ1040" i="56" s="1"/>
  <c r="AN2872" i="56"/>
  <c r="AM973" i="56"/>
  <c r="AR973" i="56"/>
  <c r="AU973" i="56" s="1"/>
  <c r="AO344" i="56"/>
  <c r="AP344" i="56"/>
  <c r="AL1574" i="56"/>
  <c r="AP1062" i="56"/>
  <c r="AO1062" i="56"/>
  <c r="AQ1062" i="56" s="1"/>
  <c r="AM1352" i="56"/>
  <c r="AR1352" i="56"/>
  <c r="AU1352" i="56" s="1"/>
  <c r="AL1725" i="56"/>
  <c r="AO985" i="56"/>
  <c r="AP985" i="56"/>
  <c r="AM690" i="56"/>
  <c r="AR690" i="56"/>
  <c r="AU690" i="56" s="1"/>
  <c r="AL456" i="56"/>
  <c r="AM1359" i="56"/>
  <c r="AR1359" i="56"/>
  <c r="AU1359" i="56" s="1"/>
  <c r="AM1390" i="56"/>
  <c r="AR1390" i="56"/>
  <c r="AU1390" i="56" s="1"/>
  <c r="AO1398" i="56"/>
  <c r="AP1398" i="56"/>
  <c r="AL885" i="56"/>
  <c r="AN224" i="56"/>
  <c r="AL1643" i="56"/>
  <c r="AN47" i="56"/>
  <c r="AM892" i="56"/>
  <c r="AR892" i="56"/>
  <c r="AU892" i="56" s="1"/>
  <c r="AP1445" i="56"/>
  <c r="AO1445" i="56"/>
  <c r="AN632" i="56"/>
  <c r="AN757" i="56"/>
  <c r="AO1780" i="56"/>
  <c r="AP1780" i="56"/>
  <c r="AM1818" i="56"/>
  <c r="AR1818" i="56"/>
  <c r="AU1818" i="56" s="1"/>
  <c r="AN1838" i="56"/>
  <c r="AN1866" i="56"/>
  <c r="AL1892" i="56"/>
  <c r="AN1917" i="56"/>
  <c r="AN790" i="56"/>
  <c r="AN2029" i="56"/>
  <c r="AL2066" i="56"/>
  <c r="AN2128" i="56"/>
  <c r="AO301" i="56"/>
  <c r="AP301" i="56"/>
  <c r="AR2218" i="56"/>
  <c r="AU2218" i="56" s="1"/>
  <c r="AM2218" i="56"/>
  <c r="AN2834" i="56"/>
  <c r="AO2835" i="56"/>
  <c r="AP2835" i="56"/>
  <c r="AP2294" i="56"/>
  <c r="AO2294" i="56"/>
  <c r="AO2314" i="56"/>
  <c r="AP2314" i="56"/>
  <c r="AN701" i="56"/>
  <c r="AO2368" i="56"/>
  <c r="AP2368" i="56"/>
  <c r="AL240" i="56"/>
  <c r="AL174" i="56"/>
  <c r="AP2455" i="56"/>
  <c r="AO2455" i="56"/>
  <c r="AL556" i="56"/>
  <c r="AL2503" i="56"/>
  <c r="AM385" i="56"/>
  <c r="AR385" i="56"/>
  <c r="AU385" i="56" s="1"/>
  <c r="AP273" i="56"/>
  <c r="AO273" i="56"/>
  <c r="AM388" i="56"/>
  <c r="AR388" i="56"/>
  <c r="AU388" i="56" s="1"/>
  <c r="AM249" i="56"/>
  <c r="AR249" i="56"/>
  <c r="AU249" i="56" s="1"/>
  <c r="AN1293" i="56"/>
  <c r="AN812" i="56"/>
  <c r="AM2556" i="56"/>
  <c r="AR2556" i="56"/>
  <c r="AU2556" i="56" s="1"/>
  <c r="AN2584" i="56"/>
  <c r="AO2612" i="56"/>
  <c r="AP2612" i="56"/>
  <c r="AL1307" i="56"/>
  <c r="AN2648" i="56"/>
  <c r="AN2676" i="56"/>
  <c r="AR2690" i="56"/>
  <c r="AU2690" i="56" s="1"/>
  <c r="AM2690" i="56"/>
  <c r="AL1335" i="56"/>
  <c r="AL2735" i="56"/>
  <c r="AM967" i="56"/>
  <c r="AR967" i="56"/>
  <c r="AU967" i="56" s="1"/>
  <c r="AL2746" i="56"/>
  <c r="AN278" i="56"/>
  <c r="AP2772" i="56"/>
  <c r="AO2772" i="56"/>
  <c r="AQ2772" i="56" s="1"/>
  <c r="AO1703" i="56"/>
  <c r="AP1703" i="56"/>
  <c r="AL480" i="56"/>
  <c r="AL1719" i="56"/>
  <c r="AM509" i="56"/>
  <c r="AR509" i="56"/>
  <c r="AU509" i="56" s="1"/>
  <c r="AM2879" i="56"/>
  <c r="AR2879" i="56"/>
  <c r="AU2879" i="56" s="1"/>
  <c r="AN734" i="56"/>
  <c r="AL2881" i="56"/>
  <c r="AM2889" i="56"/>
  <c r="AR2889" i="56"/>
  <c r="AU2889" i="56" s="1"/>
  <c r="AL1081" i="56"/>
  <c r="AL1088" i="56"/>
  <c r="AM1365" i="56"/>
  <c r="AR1365" i="56"/>
  <c r="AU1365" i="56" s="1"/>
  <c r="AL1374" i="56"/>
  <c r="AM1396" i="56"/>
  <c r="AR1396" i="56"/>
  <c r="AU1396" i="56" s="1"/>
  <c r="AM1413" i="56"/>
  <c r="AR1413" i="56"/>
  <c r="AU1413" i="56" s="1"/>
  <c r="AN602" i="56"/>
  <c r="AO753" i="56"/>
  <c r="AP753" i="56"/>
  <c r="AO1137" i="56"/>
  <c r="AP1137" i="56"/>
  <c r="AO1772" i="56"/>
  <c r="AP1772" i="56"/>
  <c r="AP1781" i="56"/>
  <c r="AO1781" i="56"/>
  <c r="AN1799" i="56"/>
  <c r="AM1830" i="56"/>
  <c r="AR1830" i="56"/>
  <c r="AU1830" i="56" s="1"/>
  <c r="AL1923" i="56"/>
  <c r="AM1951" i="56"/>
  <c r="AR1951" i="56"/>
  <c r="AU1951" i="56" s="1"/>
  <c r="AO768" i="56"/>
  <c r="AP768" i="56"/>
  <c r="AM1670" i="56"/>
  <c r="AR1670" i="56"/>
  <c r="AU1670" i="56" s="1"/>
  <c r="AO1210" i="56"/>
  <c r="AP1210" i="56"/>
  <c r="AL1220" i="56"/>
  <c r="AL2170" i="56"/>
  <c r="AM2196" i="56"/>
  <c r="AR2196" i="56"/>
  <c r="AU2196" i="56" s="1"/>
  <c r="AL2210" i="56"/>
  <c r="AL2250" i="56"/>
  <c r="AN2258" i="56"/>
  <c r="AM91" i="56"/>
  <c r="AR91" i="56"/>
  <c r="AU91" i="56" s="1"/>
  <c r="AM2346" i="56"/>
  <c r="AR2346" i="56"/>
  <c r="AU2346" i="56" s="1"/>
  <c r="AN2360" i="56"/>
  <c r="AM2388" i="56"/>
  <c r="AR2388" i="56"/>
  <c r="AU2388" i="56" s="1"/>
  <c r="AL2447" i="56"/>
  <c r="AN559" i="56"/>
  <c r="AM861" i="56"/>
  <c r="AR861" i="56"/>
  <c r="AU861" i="56" s="1"/>
  <c r="AL246" i="56"/>
  <c r="AL184" i="56"/>
  <c r="AP439" i="56"/>
  <c r="AO439" i="56"/>
  <c r="AL2630" i="56"/>
  <c r="AN194" i="56"/>
  <c r="AP2668" i="56"/>
  <c r="AO2668" i="56"/>
  <c r="AP2722" i="56"/>
  <c r="AO2722" i="56"/>
  <c r="AQ2722" i="56" s="1"/>
  <c r="AL834" i="56"/>
  <c r="AP1446" i="56"/>
  <c r="AO1446" i="56"/>
  <c r="AL519" i="56"/>
  <c r="AO1794" i="56"/>
  <c r="AP1794" i="56"/>
  <c r="AP1853" i="56"/>
  <c r="AO1853" i="56"/>
  <c r="AM76" i="56"/>
  <c r="AR76" i="56"/>
  <c r="AU76" i="56" s="1"/>
  <c r="AP791" i="56"/>
  <c r="AO791" i="56"/>
  <c r="AN927" i="56"/>
  <c r="AP2151" i="56"/>
  <c r="AO2151" i="56"/>
  <c r="AO2281" i="56"/>
  <c r="AP2281" i="56"/>
  <c r="AM609" i="56"/>
  <c r="AR609" i="56"/>
  <c r="AU609" i="56" s="1"/>
  <c r="AR1680" i="56"/>
  <c r="AU1680" i="56" s="1"/>
  <c r="AM1680" i="56"/>
  <c r="AN2484" i="56"/>
  <c r="AO2504" i="56"/>
  <c r="AP2504" i="56"/>
  <c r="AM2545" i="56"/>
  <c r="AR2545" i="56"/>
  <c r="AU2545" i="56" s="1"/>
  <c r="AO1494" i="56"/>
  <c r="AP1494" i="56"/>
  <c r="AM705" i="56"/>
  <c r="AR705" i="56"/>
  <c r="AU705" i="56" s="1"/>
  <c r="AM2691" i="56"/>
  <c r="AR2691" i="56"/>
  <c r="AU2691" i="56" s="1"/>
  <c r="AN2381" i="56"/>
  <c r="AM4" i="56"/>
  <c r="AR4" i="56"/>
  <c r="AU4" i="56" s="1"/>
  <c r="AL2517" i="56"/>
  <c r="AQ2591" i="56"/>
  <c r="AQ663" i="56"/>
  <c r="AQ20" i="56"/>
  <c r="AR7" i="56"/>
  <c r="AU7" i="56" s="1"/>
  <c r="AR399" i="56"/>
  <c r="AU399" i="56" s="1"/>
  <c r="AM399" i="56"/>
  <c r="AP403" i="56"/>
  <c r="AO403" i="56"/>
  <c r="AN1708" i="56"/>
  <c r="AL664" i="56"/>
  <c r="AL685" i="56"/>
  <c r="AP1090" i="56"/>
  <c r="AO1090" i="56"/>
  <c r="AN1109" i="56"/>
  <c r="AN1367" i="56"/>
  <c r="AP2891" i="56"/>
  <c r="AO2891" i="56"/>
  <c r="AL992" i="56"/>
  <c r="AP1633" i="56"/>
  <c r="AO1633" i="56"/>
  <c r="AQ1633" i="56" s="1"/>
  <c r="AL886" i="56"/>
  <c r="AN517" i="56"/>
  <c r="AN888" i="56"/>
  <c r="AL57" i="56"/>
  <c r="AN1470" i="56"/>
  <c r="AM897" i="56"/>
  <c r="AR897" i="56"/>
  <c r="AU897" i="56" s="1"/>
  <c r="AP1816" i="56"/>
  <c r="AO1816" i="56"/>
  <c r="AP1165" i="56"/>
  <c r="AO1165" i="56"/>
  <c r="AN774" i="56"/>
  <c r="AP788" i="56"/>
  <c r="AO788" i="56"/>
  <c r="AQ788" i="56" s="1"/>
  <c r="AL1171" i="56"/>
  <c r="AP2050" i="56"/>
  <c r="AO2050" i="56"/>
  <c r="AP2064" i="56"/>
  <c r="AO2064" i="56"/>
  <c r="AP2092" i="56"/>
  <c r="AO2092" i="56"/>
  <c r="AP2111" i="56"/>
  <c r="AO2111" i="56"/>
  <c r="AL2148" i="56"/>
  <c r="AP2162" i="56"/>
  <c r="AO2162" i="56"/>
  <c r="AL2910" i="56"/>
  <c r="AN2278" i="56"/>
  <c r="AP793" i="56"/>
  <c r="AO793" i="56"/>
  <c r="AN1240" i="56"/>
  <c r="AP380" i="56"/>
  <c r="AO380" i="56"/>
  <c r="AP551" i="56"/>
  <c r="AO551" i="56"/>
  <c r="AL308" i="56"/>
  <c r="AP101" i="56"/>
  <c r="AO101" i="56"/>
  <c r="AL498" i="56"/>
  <c r="AN1277" i="56"/>
  <c r="AP390" i="56"/>
  <c r="AO390" i="56"/>
  <c r="AQ390" i="56" s="1"/>
  <c r="AN2854" i="56"/>
  <c r="AM2859" i="56"/>
  <c r="AR2859" i="56"/>
  <c r="AU2859" i="56" s="1"/>
  <c r="AN874" i="56"/>
  <c r="AL1301" i="56"/>
  <c r="AM2582" i="56"/>
  <c r="AR2582" i="56"/>
  <c r="AU2582" i="56" s="1"/>
  <c r="AN2610" i="56"/>
  <c r="AP1305" i="56"/>
  <c r="AO1305" i="56"/>
  <c r="AL627" i="56"/>
  <c r="AM1255" i="56"/>
  <c r="AR1255" i="56"/>
  <c r="AU1255" i="56" s="1"/>
  <c r="AP2728" i="56"/>
  <c r="AO2728" i="56"/>
  <c r="AM2765" i="56"/>
  <c r="AR2765" i="56"/>
  <c r="AU2765" i="56" s="1"/>
  <c r="AM597" i="56"/>
  <c r="AR597" i="56"/>
  <c r="AU597" i="56" s="1"/>
  <c r="AQ544" i="56"/>
  <c r="AL640" i="56"/>
  <c r="AN211" i="56"/>
  <c r="AP1568" i="56"/>
  <c r="AO1568" i="56"/>
  <c r="AR648" i="56"/>
  <c r="AU648" i="56" s="1"/>
  <c r="AM648" i="56"/>
  <c r="AP345" i="56"/>
  <c r="AO345" i="56"/>
  <c r="AQ345" i="56" s="1"/>
  <c r="AO975" i="56"/>
  <c r="AP975" i="56"/>
  <c r="AO1575" i="56"/>
  <c r="AP1575" i="56"/>
  <c r="AM1603" i="56"/>
  <c r="AR1603" i="56"/>
  <c r="AU1603" i="56" s="1"/>
  <c r="AN1078" i="56"/>
  <c r="AN212" i="56"/>
  <c r="AM1370" i="56"/>
  <c r="AR1370" i="56"/>
  <c r="AU1370" i="56" s="1"/>
  <c r="AO1124" i="56"/>
  <c r="AP1124" i="56"/>
  <c r="AN1406" i="56"/>
  <c r="AP2895" i="56"/>
  <c r="AO2895" i="56"/>
  <c r="AP225" i="56"/>
  <c r="AO225" i="56"/>
  <c r="AM1644" i="56"/>
  <c r="AR1644" i="56"/>
  <c r="AU1644" i="56" s="1"/>
  <c r="AN463" i="56"/>
  <c r="AL1770" i="56"/>
  <c r="AL1825" i="56"/>
  <c r="AO1932" i="56"/>
  <c r="AP1932" i="56"/>
  <c r="AO777" i="56"/>
  <c r="AP777" i="56"/>
  <c r="AM2114" i="56"/>
  <c r="AR2114" i="56"/>
  <c r="AU2114" i="56" s="1"/>
  <c r="AN2129" i="56"/>
  <c r="AP2245" i="56"/>
  <c r="AO2245" i="56"/>
  <c r="AP1027" i="56"/>
  <c r="AO1027" i="56"/>
  <c r="AO2442" i="56"/>
  <c r="AP2442" i="56"/>
  <c r="AN557" i="56"/>
  <c r="AN2534" i="56"/>
  <c r="AL125" i="56"/>
  <c r="AL1308" i="56"/>
  <c r="AR1318" i="56"/>
  <c r="AU1318" i="56" s="1"/>
  <c r="AM1318" i="56"/>
  <c r="AL2649" i="56"/>
  <c r="AR475" i="56"/>
  <c r="AU475" i="56" s="1"/>
  <c r="AM475" i="56"/>
  <c r="AN1322" i="56"/>
  <c r="AP147" i="56"/>
  <c r="AO147" i="56"/>
  <c r="AP149" i="56"/>
  <c r="AO149" i="56"/>
  <c r="AQ373" i="56"/>
  <c r="AN599" i="56"/>
  <c r="AP6" i="56"/>
  <c r="AO6" i="56"/>
  <c r="AP286" i="56"/>
  <c r="AO286" i="56"/>
  <c r="AQ286" i="56" s="1"/>
  <c r="AL2877" i="56"/>
  <c r="AO1522" i="56"/>
  <c r="AP1522" i="56"/>
  <c r="AP1632" i="56"/>
  <c r="AO1632" i="56"/>
  <c r="AN230" i="56"/>
  <c r="AP1143" i="56"/>
  <c r="AO1143" i="56"/>
  <c r="AP518" i="56"/>
  <c r="AO518" i="56"/>
  <c r="AM365" i="56"/>
  <c r="AR365" i="56"/>
  <c r="AU365" i="56" s="1"/>
  <c r="AL524" i="56"/>
  <c r="AM1870" i="56"/>
  <c r="AR1870" i="56"/>
  <c r="AU1870" i="56" s="1"/>
  <c r="AL67" i="56"/>
  <c r="AR1989" i="56"/>
  <c r="AU1989" i="56" s="1"/>
  <c r="AM1989" i="56"/>
  <c r="AP759" i="56"/>
  <c r="AO759" i="56"/>
  <c r="AM1218" i="56"/>
  <c r="AR1218" i="56"/>
  <c r="AU1218" i="56" s="1"/>
  <c r="AL490" i="56"/>
  <c r="AO2321" i="56"/>
  <c r="AP2321" i="56"/>
  <c r="AL238" i="56"/>
  <c r="AL2459" i="56"/>
  <c r="AO1741" i="56"/>
  <c r="AP1741" i="56"/>
  <c r="AL2560" i="56"/>
  <c r="AO1694" i="56"/>
  <c r="AP1694" i="56"/>
  <c r="AO714" i="56"/>
  <c r="AP714" i="56"/>
  <c r="AO832" i="56"/>
  <c r="AP832" i="56"/>
  <c r="AP1716" i="56"/>
  <c r="AO1716" i="56"/>
  <c r="AR747" i="56"/>
  <c r="AU747" i="56" s="1"/>
  <c r="AM747" i="56"/>
  <c r="AN1357" i="56"/>
  <c r="AO231" i="56"/>
  <c r="AP231" i="56"/>
  <c r="AR1429" i="56"/>
  <c r="AU1429" i="56" s="1"/>
  <c r="AM1429" i="56"/>
  <c r="AN1829" i="56"/>
  <c r="AP1922" i="56"/>
  <c r="AO1922" i="56"/>
  <c r="AR2071" i="56"/>
  <c r="AU2071" i="56" s="1"/>
  <c r="AM2071" i="56"/>
  <c r="AM245" i="56"/>
  <c r="AR245" i="56"/>
  <c r="AU245" i="56" s="1"/>
  <c r="AO1119" i="56"/>
  <c r="AP1119" i="56"/>
  <c r="AP1287" i="56"/>
  <c r="AM1287" i="56"/>
  <c r="AO1287" i="56"/>
  <c r="AQ1287" i="56" s="1"/>
  <c r="AP1198" i="56"/>
  <c r="AO1198" i="56"/>
  <c r="AP622" i="56"/>
  <c r="AO622" i="56"/>
  <c r="AM1827" i="56"/>
  <c r="AR1827" i="56"/>
  <c r="AU1827" i="56" s="1"/>
  <c r="AM409" i="56"/>
  <c r="AR409" i="56"/>
  <c r="AU409" i="56" s="1"/>
  <c r="AP18" i="56"/>
  <c r="AO18" i="56"/>
  <c r="AP1724" i="56"/>
  <c r="AO1724" i="56"/>
  <c r="AR264" i="56"/>
  <c r="AU264" i="56" s="1"/>
  <c r="AM264" i="56"/>
  <c r="AM2827" i="56"/>
  <c r="AR2827" i="56"/>
  <c r="AU2827" i="56" s="1"/>
  <c r="AM1728" i="56"/>
  <c r="AR1728" i="56"/>
  <c r="AU1728" i="56" s="1"/>
  <c r="AR838" i="56"/>
  <c r="AU838" i="56" s="1"/>
  <c r="AM838" i="56"/>
  <c r="AR908" i="56"/>
  <c r="AU908" i="56" s="1"/>
  <c r="AM908" i="56"/>
  <c r="AR1841" i="56"/>
  <c r="AU1841" i="56" s="1"/>
  <c r="AM1841" i="56"/>
  <c r="AP1895" i="56"/>
  <c r="AO1895" i="56"/>
  <c r="AR2003" i="56"/>
  <c r="AU2003" i="56" s="1"/>
  <c r="AM2003" i="56"/>
  <c r="AO960" i="56"/>
  <c r="AP960" i="56"/>
  <c r="AP930" i="56"/>
  <c r="AO930" i="56"/>
  <c r="AL489" i="56"/>
  <c r="AR98" i="56"/>
  <c r="AU98" i="56" s="1"/>
  <c r="AM98" i="56"/>
  <c r="AP100" i="56"/>
  <c r="AO100" i="56"/>
  <c r="AM2486" i="56"/>
  <c r="AR2486" i="56"/>
  <c r="AU2486" i="56" s="1"/>
  <c r="AL471" i="56"/>
  <c r="AM176" i="56"/>
  <c r="AR176" i="56"/>
  <c r="AU176" i="56" s="1"/>
  <c r="AR2536" i="56"/>
  <c r="AU2536" i="56" s="1"/>
  <c r="AM2536" i="56"/>
  <c r="AL2547" i="56"/>
  <c r="AO2555" i="56"/>
  <c r="AP2555" i="56"/>
  <c r="AO2651" i="56"/>
  <c r="AP2651" i="56"/>
  <c r="AO2705" i="56"/>
  <c r="AP2705" i="56"/>
  <c r="AO762" i="56"/>
  <c r="AP762" i="56"/>
  <c r="AR773" i="56"/>
  <c r="AU773" i="56" s="1"/>
  <c r="AN956" i="56"/>
  <c r="AP887" i="56"/>
  <c r="AO887" i="56"/>
  <c r="AP2480" i="56"/>
  <c r="AO2480" i="56"/>
  <c r="AL43" i="56"/>
  <c r="AR1312" i="56"/>
  <c r="AU1312" i="56" s="1"/>
  <c r="AO2263" i="56"/>
  <c r="AP2263" i="56"/>
  <c r="AN2014" i="56"/>
  <c r="AM503" i="56"/>
  <c r="AR503" i="56"/>
  <c r="AU503" i="56" s="1"/>
  <c r="AM208" i="56"/>
  <c r="AR208" i="56"/>
  <c r="AU208" i="56" s="1"/>
  <c r="AP340" i="56"/>
  <c r="AM1055" i="56"/>
  <c r="AR1055" i="56"/>
  <c r="AU1055" i="56" s="1"/>
  <c r="AR661" i="56"/>
  <c r="AU661" i="56" s="1"/>
  <c r="AM661" i="56"/>
  <c r="AO22" i="56"/>
  <c r="AP22" i="56"/>
  <c r="AM723" i="56"/>
  <c r="AR723" i="56"/>
  <c r="AU723" i="56" s="1"/>
  <c r="AO751" i="56"/>
  <c r="AP751" i="56"/>
  <c r="AP1611" i="56"/>
  <c r="AO1611" i="56"/>
  <c r="AN978" i="56"/>
  <c r="AN1066" i="56"/>
  <c r="AM2809" i="56"/>
  <c r="AR2809" i="56"/>
  <c r="AU2809" i="56" s="1"/>
  <c r="AP688" i="56"/>
  <c r="AO688" i="56"/>
  <c r="AM1091" i="56"/>
  <c r="AR1091" i="56"/>
  <c r="AU1091" i="56" s="1"/>
  <c r="AL991" i="56"/>
  <c r="AO1377" i="56"/>
  <c r="AP1377" i="56"/>
  <c r="AP2893" i="56"/>
  <c r="AO2893" i="56"/>
  <c r="AO1662" i="56"/>
  <c r="AP1662" i="56"/>
  <c r="AN1763" i="56"/>
  <c r="AN1775" i="56"/>
  <c r="AM1784" i="56"/>
  <c r="AR1784" i="56"/>
  <c r="AU1784" i="56" s="1"/>
  <c r="AN1162" i="56"/>
  <c r="AO1883" i="56"/>
  <c r="AP1883" i="56"/>
  <c r="AN1666" i="56"/>
  <c r="AP2075" i="56"/>
  <c r="AO2075" i="56"/>
  <c r="AP1180" i="56"/>
  <c r="AO1180" i="56"/>
  <c r="AP1213" i="56"/>
  <c r="AO1213" i="56"/>
  <c r="AN2159" i="56"/>
  <c r="AO1234" i="56"/>
  <c r="AP1234" i="56"/>
  <c r="AM2275" i="56"/>
  <c r="AR2275" i="56"/>
  <c r="AU2275" i="56" s="1"/>
  <c r="AN2326" i="56"/>
  <c r="AP2478" i="56"/>
  <c r="AO2478" i="56"/>
  <c r="AR2844" i="56"/>
  <c r="AU2844" i="56" s="1"/>
  <c r="AM2844" i="56"/>
  <c r="AM2528" i="56"/>
  <c r="AR2528" i="56"/>
  <c r="AU2528" i="56" s="1"/>
  <c r="AO1288" i="56"/>
  <c r="AP1288" i="56"/>
  <c r="AN114" i="56"/>
  <c r="AL119" i="56"/>
  <c r="AR623" i="56"/>
  <c r="AU623" i="56" s="1"/>
  <c r="AM623" i="56"/>
  <c r="AP2565" i="56"/>
  <c r="AO2565" i="56"/>
  <c r="AO2593" i="56"/>
  <c r="AP2593" i="56"/>
  <c r="AL137" i="56"/>
  <c r="AO2643" i="56"/>
  <c r="AP2643" i="56"/>
  <c r="AN1499" i="56"/>
  <c r="AL144" i="56"/>
  <c r="AO1567" i="56"/>
  <c r="AP1567" i="56"/>
  <c r="AO2762" i="56"/>
  <c r="AP2762" i="56"/>
  <c r="AO715" i="56"/>
  <c r="AP715" i="56"/>
  <c r="AN1386" i="56"/>
  <c r="AL284" i="56"/>
  <c r="AP601" i="56"/>
  <c r="AO601" i="56"/>
  <c r="AQ601" i="56" s="1"/>
  <c r="AR669" i="56"/>
  <c r="AU669" i="56" s="1"/>
  <c r="AM669" i="56"/>
  <c r="AO724" i="56"/>
  <c r="AP724" i="56"/>
  <c r="AO1598" i="56"/>
  <c r="AP1598" i="56"/>
  <c r="AN979" i="56"/>
  <c r="AR30" i="56"/>
  <c r="AU30" i="56" s="1"/>
  <c r="AM30" i="56"/>
  <c r="AO1092" i="56"/>
  <c r="AP1092" i="56"/>
  <c r="AR1117" i="56"/>
  <c r="AU1117" i="56" s="1"/>
  <c r="AM1117" i="56"/>
  <c r="AR43" i="56"/>
  <c r="AU43" i="56" s="1"/>
  <c r="AM43" i="56"/>
  <c r="AL2900" i="56"/>
  <c r="AN1426" i="56"/>
  <c r="AN1441" i="56"/>
  <c r="AO1748" i="56"/>
  <c r="AP1748" i="56"/>
  <c r="AL1663" i="56"/>
  <c r="AN1768" i="56"/>
  <c r="AR1785" i="56"/>
  <c r="AU1785" i="56" s="1"/>
  <c r="AM1785" i="56"/>
  <c r="AL1163" i="56"/>
  <c r="AL1848" i="56"/>
  <c r="AP1876" i="56"/>
  <c r="AO1876" i="56"/>
  <c r="AQ1876" i="56" s="1"/>
  <c r="AN1913" i="56"/>
  <c r="AR533" i="56"/>
  <c r="AU533" i="56" s="1"/>
  <c r="AM533" i="56"/>
  <c r="AR1667" i="56"/>
  <c r="AU1667" i="56" s="1"/>
  <c r="AM1667" i="56"/>
  <c r="AP1181" i="56"/>
  <c r="AO1181" i="56"/>
  <c r="AQ1181" i="56" s="1"/>
  <c r="AL1215" i="56"/>
  <c r="AO2262" i="56"/>
  <c r="AP2262" i="56"/>
  <c r="AR2304" i="56"/>
  <c r="AU2304" i="56" s="1"/>
  <c r="AM2304" i="56"/>
  <c r="AR2318" i="56"/>
  <c r="AU2318" i="56" s="1"/>
  <c r="AM2318" i="56"/>
  <c r="AN2392" i="56"/>
  <c r="AN2418" i="56"/>
  <c r="AP2429" i="56"/>
  <c r="AO2429" i="56"/>
  <c r="AL2437" i="56"/>
  <c r="AO2465" i="56"/>
  <c r="AP2465" i="56"/>
  <c r="AN2529" i="56"/>
  <c r="AN2852" i="56"/>
  <c r="AR2852" i="56"/>
  <c r="AU2852" i="56" s="1"/>
  <c r="AM2852" i="56"/>
  <c r="AN574" i="56"/>
  <c r="AN138" i="56"/>
  <c r="AL591" i="56"/>
  <c r="AN2869" i="56"/>
  <c r="AN1093" i="56"/>
  <c r="AR1108" i="56"/>
  <c r="AU1108" i="56" s="1"/>
  <c r="AM1108" i="56"/>
  <c r="AO883" i="56"/>
  <c r="AP883" i="56"/>
  <c r="AM461" i="56"/>
  <c r="AR461" i="56"/>
  <c r="AU461" i="56" s="1"/>
  <c r="AM1542" i="56"/>
  <c r="AR1542" i="56"/>
  <c r="AU1542" i="56" s="1"/>
  <c r="AL56" i="56"/>
  <c r="AP1456" i="56"/>
  <c r="AO1456" i="56"/>
  <c r="AQ1456" i="56" s="1"/>
  <c r="AN896" i="56"/>
  <c r="AM1849" i="56"/>
  <c r="AR1849" i="56"/>
  <c r="AU1849" i="56" s="1"/>
  <c r="AN1914" i="56"/>
  <c r="AN1942" i="56"/>
  <c r="AO1970" i="56"/>
  <c r="AP1970" i="56"/>
  <c r="AM534" i="56"/>
  <c r="AR534" i="56"/>
  <c r="AU534" i="56" s="1"/>
  <c r="AR300" i="56"/>
  <c r="AU300" i="56" s="1"/>
  <c r="AM300" i="56"/>
  <c r="AO2049" i="56"/>
  <c r="AP2049" i="56"/>
  <c r="AP919" i="56"/>
  <c r="AO919" i="56"/>
  <c r="AR931" i="56"/>
  <c r="AU931" i="56" s="1"/>
  <c r="AM931" i="56"/>
  <c r="AP2229" i="56"/>
  <c r="AO2229" i="56"/>
  <c r="AN934" i="56"/>
  <c r="AO2241" i="56"/>
  <c r="AP2241" i="56"/>
  <c r="AO2909" i="56"/>
  <c r="AP2909" i="56"/>
  <c r="AO2291" i="56"/>
  <c r="AP2291" i="56"/>
  <c r="AR2379" i="56"/>
  <c r="AU2379" i="56" s="1"/>
  <c r="AL2405" i="56"/>
  <c r="AO2438" i="56"/>
  <c r="AP2438" i="56"/>
  <c r="AO2466" i="56"/>
  <c r="AP2466" i="56"/>
  <c r="AO179" i="56"/>
  <c r="AP179" i="56"/>
  <c r="AM2542" i="56"/>
  <c r="AR2542" i="56"/>
  <c r="AU2542" i="56" s="1"/>
  <c r="AL563" i="56"/>
  <c r="AR1735" i="56"/>
  <c r="AU1735" i="56" s="1"/>
  <c r="AN1031" i="56"/>
  <c r="AP1300" i="56"/>
  <c r="AO1300" i="56"/>
  <c r="AQ1300" i="56" s="1"/>
  <c r="AP2621" i="56"/>
  <c r="AO2621" i="56"/>
  <c r="AN1314" i="56"/>
  <c r="AO2732" i="56"/>
  <c r="AP2732" i="56"/>
  <c r="AP2764" i="56"/>
  <c r="AO2764" i="56"/>
  <c r="AQ2764" i="56" s="1"/>
  <c r="AQ1736" i="56"/>
  <c r="AQ1212" i="56"/>
  <c r="AQ1874" i="56"/>
  <c r="AQ447" i="56"/>
  <c r="AR1709" i="56"/>
  <c r="AU1709" i="56" s="1"/>
  <c r="AM1709" i="56"/>
  <c r="AO14" i="56"/>
  <c r="AP14" i="56"/>
  <c r="AN348" i="56"/>
  <c r="AO1592" i="56"/>
  <c r="AP1592" i="56"/>
  <c r="AO1620" i="56"/>
  <c r="AP1620" i="56"/>
  <c r="AL1522" i="56"/>
  <c r="AM2887" i="56"/>
  <c r="AR2887" i="56"/>
  <c r="AU2887" i="56" s="1"/>
  <c r="AN989" i="56"/>
  <c r="AM1101" i="56"/>
  <c r="AR1101" i="56"/>
  <c r="AU1101" i="56" s="1"/>
  <c r="AR1383" i="56"/>
  <c r="AU1383" i="56" s="1"/>
  <c r="AM1383" i="56"/>
  <c r="AO1409" i="56"/>
  <c r="AP1409" i="56"/>
  <c r="AM1418" i="56"/>
  <c r="AR1418" i="56"/>
  <c r="AU1418" i="56" s="1"/>
  <c r="AO1647" i="56"/>
  <c r="AP1647" i="56"/>
  <c r="AO2902" i="56"/>
  <c r="AP2902" i="56"/>
  <c r="AM1454" i="56"/>
  <c r="AR1454" i="56"/>
  <c r="AU1454" i="56" s="1"/>
  <c r="AO365" i="56"/>
  <c r="AP365" i="56"/>
  <c r="AL1828" i="56"/>
  <c r="AL1921" i="56"/>
  <c r="AM1949" i="56"/>
  <c r="AR1949" i="56"/>
  <c r="AU1949" i="56" s="1"/>
  <c r="AP1989" i="56"/>
  <c r="AO1989" i="56"/>
  <c r="AL914" i="56"/>
  <c r="AM2009" i="56"/>
  <c r="AR2009" i="56"/>
  <c r="AU2009" i="56" s="1"/>
  <c r="AP2042" i="56"/>
  <c r="AO2042" i="56"/>
  <c r="AO2056" i="56"/>
  <c r="AP2056" i="56"/>
  <c r="AO1175" i="56"/>
  <c r="AP1175" i="56"/>
  <c r="AL759" i="56"/>
  <c r="AN2154" i="56"/>
  <c r="AP302" i="56"/>
  <c r="AO302" i="56"/>
  <c r="AL2207" i="56"/>
  <c r="AP699" i="56"/>
  <c r="AO699" i="56"/>
  <c r="AO1229" i="56"/>
  <c r="AP1229" i="56"/>
  <c r="AN2270" i="56"/>
  <c r="AM2284" i="56"/>
  <c r="AR2284" i="56"/>
  <c r="AU2284" i="56" s="1"/>
  <c r="AO2312" i="56"/>
  <c r="AP2312" i="56"/>
  <c r="AP241" i="56"/>
  <c r="AO241" i="56"/>
  <c r="AQ241" i="56" s="1"/>
  <c r="AN2473" i="56"/>
  <c r="AN2487" i="56"/>
  <c r="AO702" i="56"/>
  <c r="AP702" i="56"/>
  <c r="AR2548" i="56"/>
  <c r="AU2548" i="56" s="1"/>
  <c r="AM2548" i="56"/>
  <c r="AN1291" i="56"/>
  <c r="AM121" i="56"/>
  <c r="AR121" i="56"/>
  <c r="AU121" i="56" s="1"/>
  <c r="AM963" i="56"/>
  <c r="AR963" i="56"/>
  <c r="AU963" i="56" s="1"/>
  <c r="AL1741" i="56"/>
  <c r="AM816" i="56"/>
  <c r="AR816" i="56"/>
  <c r="AU816" i="56" s="1"/>
  <c r="AO1564" i="56"/>
  <c r="AP1564" i="56"/>
  <c r="AP2574" i="56"/>
  <c r="AO2574" i="56"/>
  <c r="AM2588" i="56"/>
  <c r="AR2588" i="56"/>
  <c r="AU2588" i="56" s="1"/>
  <c r="AO2616" i="56"/>
  <c r="AP2616" i="56"/>
  <c r="AO2637" i="56"/>
  <c r="AP2637" i="56"/>
  <c r="AM2666" i="56"/>
  <c r="AR2666" i="56"/>
  <c r="AU2666" i="56" s="1"/>
  <c r="AR2701" i="56"/>
  <c r="AU2701" i="56" s="1"/>
  <c r="AM2701" i="56"/>
  <c r="AR258" i="56"/>
  <c r="AU258" i="56" s="1"/>
  <c r="AM258" i="56"/>
  <c r="AM2750" i="56"/>
  <c r="AR2750" i="56"/>
  <c r="AU2750" i="56" s="1"/>
  <c r="AQ434" i="56"/>
  <c r="AN339" i="56"/>
  <c r="AM151" i="56"/>
  <c r="AR151" i="56"/>
  <c r="AU151" i="56" s="1"/>
  <c r="AO1515" i="56"/>
  <c r="AP1515" i="56"/>
  <c r="AL747" i="56"/>
  <c r="AN1593" i="56"/>
  <c r="AO1087" i="56"/>
  <c r="AP1087" i="56"/>
  <c r="AN1102" i="56"/>
  <c r="AP1384" i="56"/>
  <c r="AO1384" i="56"/>
  <c r="AN34" i="56"/>
  <c r="AN1410" i="56"/>
  <c r="AM1007" i="56"/>
  <c r="AR1007" i="56"/>
  <c r="AU1007" i="56" s="1"/>
  <c r="AM1421" i="56"/>
  <c r="AR1421" i="56"/>
  <c r="AU1421" i="56" s="1"/>
  <c r="AN1455" i="56"/>
  <c r="AL295" i="56"/>
  <c r="AP1463" i="56"/>
  <c r="AO1463" i="56"/>
  <c r="AQ1463" i="56" s="1"/>
  <c r="AO1144" i="56"/>
  <c r="AP1144" i="56"/>
  <c r="AM366" i="56"/>
  <c r="AR366" i="56"/>
  <c r="AU366" i="56" s="1"/>
  <c r="AO1798" i="56"/>
  <c r="AP1798" i="56"/>
  <c r="AL1823" i="56"/>
  <c r="AN1857" i="56"/>
  <c r="AM1881" i="56"/>
  <c r="AR1881" i="56"/>
  <c r="AU1881" i="56" s="1"/>
  <c r="AL529" i="56"/>
  <c r="AM1936" i="56"/>
  <c r="AR1936" i="56"/>
  <c r="AU1936" i="56" s="1"/>
  <c r="AO1950" i="56"/>
  <c r="AP1950" i="56"/>
  <c r="AN847" i="56"/>
  <c r="AP234" i="56"/>
  <c r="AO234" i="56"/>
  <c r="AO915" i="56"/>
  <c r="AP915" i="56"/>
  <c r="AM2005" i="56"/>
  <c r="AR2005" i="56"/>
  <c r="AU2005" i="56" s="1"/>
  <c r="AO81" i="56"/>
  <c r="AP81" i="56"/>
  <c r="AN2043" i="56"/>
  <c r="AP2141" i="56"/>
  <c r="AO2141" i="56"/>
  <c r="AN428" i="56"/>
  <c r="AM607" i="56"/>
  <c r="AR607" i="56"/>
  <c r="AU607" i="56" s="1"/>
  <c r="AP2249" i="56"/>
  <c r="AO2249" i="56"/>
  <c r="AO2373" i="56"/>
  <c r="AP2373" i="56"/>
  <c r="AL2401" i="56"/>
  <c r="AL2413" i="56"/>
  <c r="AL2446" i="56"/>
  <c r="AL309" i="56"/>
  <c r="AO1683" i="56"/>
  <c r="AP1683" i="56"/>
  <c r="AR618" i="56"/>
  <c r="AU618" i="56" s="1"/>
  <c r="AM618" i="56"/>
  <c r="AM1284" i="56"/>
  <c r="AR1284" i="56"/>
  <c r="AU1284" i="56" s="1"/>
  <c r="AM122" i="56"/>
  <c r="AR122" i="56"/>
  <c r="AU122" i="56" s="1"/>
  <c r="AL817" i="56"/>
  <c r="AM1565" i="56"/>
  <c r="AR1565" i="56"/>
  <c r="AU1565" i="56" s="1"/>
  <c r="AP2575" i="56"/>
  <c r="AO2575" i="56"/>
  <c r="AO2589" i="56"/>
  <c r="AP2589" i="56"/>
  <c r="AN2638" i="56"/>
  <c r="AP193" i="56"/>
  <c r="AO193" i="56"/>
  <c r="AL394" i="56"/>
  <c r="AL2702" i="56"/>
  <c r="AL1698" i="56"/>
  <c r="AM283" i="56"/>
  <c r="AR283" i="56"/>
  <c r="AU283" i="56" s="1"/>
  <c r="AL647" i="56"/>
  <c r="AP1574" i="56"/>
  <c r="AO1574" i="56"/>
  <c r="AM1602" i="56"/>
  <c r="AR1602" i="56"/>
  <c r="AU1602" i="56" s="1"/>
  <c r="AO1077" i="56"/>
  <c r="AP1077" i="56"/>
  <c r="AO1369" i="56"/>
  <c r="AP1369" i="56"/>
  <c r="AN1405" i="56"/>
  <c r="AO885" i="56"/>
  <c r="AP885" i="56"/>
  <c r="AR1643" i="56"/>
  <c r="AU1643" i="56" s="1"/>
  <c r="AM1643" i="56"/>
  <c r="AO1649" i="56"/>
  <c r="AP1649" i="56"/>
  <c r="AN1450" i="56"/>
  <c r="AM2904" i="56"/>
  <c r="AR2904" i="56"/>
  <c r="AU2904" i="56" s="1"/>
  <c r="AR1472" i="56"/>
  <c r="AU1472" i="56" s="1"/>
  <c r="AM1472" i="56"/>
  <c r="AM757" i="56"/>
  <c r="AR757" i="56"/>
  <c r="AU757" i="56" s="1"/>
  <c r="AN844" i="56"/>
  <c r="AN1807" i="56"/>
  <c r="AO1818" i="56"/>
  <c r="AP1818" i="56"/>
  <c r="AL1866" i="56"/>
  <c r="AN1888" i="56"/>
  <c r="AO1892" i="56"/>
  <c r="AP1892" i="56"/>
  <c r="AL1959" i="56"/>
  <c r="AP790" i="56"/>
  <c r="AO790" i="56"/>
  <c r="AQ790" i="56" s="1"/>
  <c r="AR2019" i="56"/>
  <c r="AU2019" i="56" s="1"/>
  <c r="AM2019" i="56"/>
  <c r="AP2066" i="56"/>
  <c r="AO2066" i="56"/>
  <c r="AL2122" i="56"/>
  <c r="AM2150" i="56"/>
  <c r="AR2150" i="56"/>
  <c r="AU2150" i="56" s="1"/>
  <c r="AN2203" i="56"/>
  <c r="AN2218" i="56"/>
  <c r="AR2314" i="56"/>
  <c r="AU2314" i="56" s="1"/>
  <c r="AM2314" i="56"/>
  <c r="AN1242" i="56"/>
  <c r="AL701" i="56"/>
  <c r="AN240" i="56"/>
  <c r="AN2455" i="56"/>
  <c r="AP2503" i="56"/>
  <c r="AO2503" i="56"/>
  <c r="AL273" i="56"/>
  <c r="AL2544" i="56"/>
  <c r="AO249" i="56"/>
  <c r="AP249" i="56"/>
  <c r="AL251" i="56"/>
  <c r="AN2861" i="56"/>
  <c r="AP826" i="56"/>
  <c r="AO826" i="56"/>
  <c r="AO2556" i="56"/>
  <c r="AP2556" i="56"/>
  <c r="AP2584" i="56"/>
  <c r="AO2584" i="56"/>
  <c r="AO1307" i="56"/>
  <c r="AP1307" i="56"/>
  <c r="AR2633" i="56"/>
  <c r="AU2633" i="56" s="1"/>
  <c r="AM2633" i="56"/>
  <c r="AO950" i="56"/>
  <c r="AP950" i="56"/>
  <c r="AL2690" i="56"/>
  <c r="AN1321" i="56"/>
  <c r="AL967" i="56"/>
  <c r="AM1263" i="56"/>
  <c r="AR1263" i="56"/>
  <c r="AU1263" i="56" s="1"/>
  <c r="AN2753" i="56"/>
  <c r="AO480" i="56"/>
  <c r="AP480" i="56"/>
  <c r="AM658" i="56"/>
  <c r="AR658" i="56"/>
  <c r="AU658" i="56" s="1"/>
  <c r="AM1519" i="56"/>
  <c r="AR1519" i="56"/>
  <c r="AU1519" i="56" s="1"/>
  <c r="AO748" i="56"/>
  <c r="AP748" i="56"/>
  <c r="AO1594" i="56"/>
  <c r="AP1594" i="56"/>
  <c r="AN2889" i="56"/>
  <c r="AP1623" i="56"/>
  <c r="AO1623" i="56"/>
  <c r="AP1114" i="56"/>
  <c r="AO1114" i="56"/>
  <c r="AQ1114" i="56" s="1"/>
  <c r="AL602" i="56"/>
  <c r="AO1635" i="56"/>
  <c r="AP1635" i="56"/>
  <c r="AN1008" i="56"/>
  <c r="AN1464" i="56"/>
  <c r="AO61" i="56"/>
  <c r="AP61" i="56"/>
  <c r="AM1145" i="56"/>
  <c r="AR1145" i="56"/>
  <c r="AU1145" i="56" s="1"/>
  <c r="AM1799" i="56"/>
  <c r="AR1799" i="56"/>
  <c r="AU1799" i="56" s="1"/>
  <c r="AL1909" i="56"/>
  <c r="AL1951" i="56"/>
  <c r="AO1965" i="56"/>
  <c r="AP1965" i="56"/>
  <c r="AM299" i="56"/>
  <c r="AR299" i="56"/>
  <c r="AU299" i="56" s="1"/>
  <c r="AN918" i="56"/>
  <c r="AO2006" i="56"/>
  <c r="AP2006" i="56"/>
  <c r="AL2044" i="56"/>
  <c r="AP2086" i="56"/>
  <c r="AO2086" i="56"/>
  <c r="AQ2086" i="56" s="1"/>
  <c r="AL1191" i="56"/>
  <c r="AO926" i="56"/>
  <c r="AP926" i="56"/>
  <c r="AO2170" i="56"/>
  <c r="AP2170" i="56"/>
  <c r="AL2258" i="56"/>
  <c r="AN2388" i="56"/>
  <c r="AO2414" i="56"/>
  <c r="AP2414" i="56"/>
  <c r="AP2425" i="56"/>
  <c r="AO2425" i="56"/>
  <c r="AO2447" i="56"/>
  <c r="AP2447" i="56"/>
  <c r="AN2496" i="56"/>
  <c r="AL2509" i="56"/>
  <c r="AN943" i="56"/>
  <c r="AN2525" i="56"/>
  <c r="AM1271" i="56"/>
  <c r="AR1271" i="56"/>
  <c r="AU1271" i="56" s="1"/>
  <c r="AM865" i="56"/>
  <c r="AR865" i="56"/>
  <c r="AU865" i="56" s="1"/>
  <c r="AN255" i="56"/>
  <c r="AO809" i="56"/>
  <c r="AP809" i="56"/>
  <c r="AM2576" i="56"/>
  <c r="AR2576" i="56"/>
  <c r="AU2576" i="56" s="1"/>
  <c r="AM1249" i="56"/>
  <c r="AR1249" i="56"/>
  <c r="AU1249" i="56" s="1"/>
  <c r="AN2682" i="56"/>
  <c r="AN326" i="56"/>
  <c r="AR2744" i="56"/>
  <c r="AU2744" i="56" s="1"/>
  <c r="AM2744" i="56"/>
  <c r="AN502" i="56"/>
  <c r="AL51" i="56"/>
  <c r="AM758" i="56"/>
  <c r="AR758" i="56"/>
  <c r="AU758" i="56" s="1"/>
  <c r="AM519" i="56"/>
  <c r="AR519" i="56"/>
  <c r="AU519" i="56" s="1"/>
  <c r="AR1918" i="56"/>
  <c r="AU1918" i="56" s="1"/>
  <c r="AM1918" i="56"/>
  <c r="AL1960" i="56"/>
  <c r="AO466" i="56"/>
  <c r="AP466" i="56"/>
  <c r="AO2053" i="56"/>
  <c r="AP2053" i="56"/>
  <c r="AN1549" i="56"/>
  <c r="AL2193" i="56"/>
  <c r="AL609" i="56"/>
  <c r="AL99" i="56"/>
  <c r="AL316" i="56"/>
  <c r="AN189" i="56"/>
  <c r="AN951" i="56"/>
  <c r="AN2691" i="56"/>
  <c r="AP2717" i="56"/>
  <c r="AO2717" i="56"/>
  <c r="AR2736" i="56"/>
  <c r="AU2736" i="56" s="1"/>
  <c r="AM2736" i="56"/>
  <c r="AL4" i="56"/>
  <c r="AL827" i="56"/>
  <c r="AN2421" i="56"/>
  <c r="AP1507" i="56"/>
  <c r="AO1507" i="56"/>
  <c r="AN1514" i="56"/>
  <c r="AN510" i="56"/>
  <c r="AP740" i="56"/>
  <c r="AO740" i="56"/>
  <c r="AL683" i="56"/>
  <c r="AP685" i="56"/>
  <c r="AO685" i="56"/>
  <c r="AN1633" i="56"/>
  <c r="AP886" i="56"/>
  <c r="AO886" i="56"/>
  <c r="AP1641" i="56"/>
  <c r="AO1641" i="56"/>
  <c r="AR1538" i="56"/>
  <c r="AU1538" i="56" s="1"/>
  <c r="AM1538" i="56"/>
  <c r="AL890" i="56"/>
  <c r="AL1749" i="56"/>
  <c r="AP57" i="56"/>
  <c r="AO57" i="56"/>
  <c r="AR1470" i="56"/>
  <c r="AU1470" i="56" s="1"/>
  <c r="AM1470" i="56"/>
  <c r="AN755" i="56"/>
  <c r="AR232" i="56"/>
  <c r="AU232" i="56" s="1"/>
  <c r="AM232" i="56"/>
  <c r="AP1778" i="56"/>
  <c r="AO1778" i="56"/>
  <c r="AL1805" i="56"/>
  <c r="AN1890" i="56"/>
  <c r="AR1901" i="56"/>
  <c r="AU1901" i="56" s="1"/>
  <c r="AM1901" i="56"/>
  <c r="AR235" i="56"/>
  <c r="AU235" i="56" s="1"/>
  <c r="AM235" i="56"/>
  <c r="AL774" i="56"/>
  <c r="AN1171" i="56"/>
  <c r="AL2027" i="56"/>
  <c r="AN2050" i="56"/>
  <c r="AN2111" i="56"/>
  <c r="AN2190" i="56"/>
  <c r="AN2832" i="56"/>
  <c r="AM2306" i="56"/>
  <c r="AR2306" i="56"/>
  <c r="AU2306" i="56" s="1"/>
  <c r="AR1240" i="56"/>
  <c r="AU1240" i="56" s="1"/>
  <c r="AM1240" i="56"/>
  <c r="AP795" i="56"/>
  <c r="AO795" i="56"/>
  <c r="AR2366" i="56"/>
  <c r="AU2366" i="56" s="1"/>
  <c r="AM2366" i="56"/>
  <c r="AM2394" i="56"/>
  <c r="AR2394" i="56"/>
  <c r="AU2394" i="56" s="1"/>
  <c r="AN2431" i="56"/>
  <c r="AP308" i="56"/>
  <c r="AO308" i="56"/>
  <c r="AQ308" i="56" s="1"/>
  <c r="AN2453" i="56"/>
  <c r="AM2501" i="56"/>
  <c r="AR2501" i="56"/>
  <c r="AU2501" i="56" s="1"/>
  <c r="AL2854" i="56"/>
  <c r="AP318" i="56"/>
  <c r="AO318" i="56"/>
  <c r="AN1693" i="56"/>
  <c r="AM948" i="56"/>
  <c r="AR948" i="56"/>
  <c r="AU948" i="56" s="1"/>
  <c r="AP1255" i="56"/>
  <c r="AO1255" i="56"/>
  <c r="AL2688" i="56"/>
  <c r="AP141" i="56"/>
  <c r="AO141" i="56"/>
  <c r="AQ141" i="56" s="1"/>
  <c r="AR587" i="56"/>
  <c r="AU587" i="56" s="1"/>
  <c r="AM587" i="56"/>
  <c r="AN1336" i="56"/>
  <c r="AP1261" i="56"/>
  <c r="AO1261" i="56"/>
  <c r="AN2454" i="56"/>
  <c r="AL1517" i="56"/>
  <c r="AL975" i="56"/>
  <c r="AO1063" i="56"/>
  <c r="AP1063" i="56"/>
  <c r="AP1095" i="56"/>
  <c r="AO1095" i="56"/>
  <c r="AL1124" i="56"/>
  <c r="AR2896" i="56"/>
  <c r="AU2896" i="56" s="1"/>
  <c r="AM2896" i="56"/>
  <c r="AL225" i="56"/>
  <c r="AR1435" i="56"/>
  <c r="AU1435" i="56" s="1"/>
  <c r="AM1435" i="56"/>
  <c r="AN1770" i="56"/>
  <c r="AO1825" i="56"/>
  <c r="AP1825" i="56"/>
  <c r="AN1974" i="56"/>
  <c r="AL1992" i="56"/>
  <c r="AR2129" i="56"/>
  <c r="AU2129" i="56" s="1"/>
  <c r="AM2129" i="56"/>
  <c r="AN2179" i="56"/>
  <c r="AR1674" i="56"/>
  <c r="AU1674" i="56" s="1"/>
  <c r="AM1674" i="56"/>
  <c r="AL2233" i="56"/>
  <c r="AO2253" i="56"/>
  <c r="AP2253" i="56"/>
  <c r="AL798" i="56"/>
  <c r="AL1027" i="56"/>
  <c r="AM557" i="56"/>
  <c r="AR557" i="56"/>
  <c r="AU557" i="56" s="1"/>
  <c r="AO561" i="56"/>
  <c r="AP561" i="56"/>
  <c r="AM584" i="56"/>
  <c r="AR584" i="56"/>
  <c r="AU584" i="56" s="1"/>
  <c r="AO2649" i="56"/>
  <c r="AP2649" i="56"/>
  <c r="AL1322" i="56"/>
  <c r="AL1696" i="56"/>
  <c r="AL1032" i="56"/>
  <c r="AN2865" i="56"/>
  <c r="AP874" i="56"/>
  <c r="AO874" i="56"/>
  <c r="AN1301" i="56"/>
  <c r="AP2582" i="56"/>
  <c r="AO2582" i="56"/>
  <c r="AN2622" i="56"/>
  <c r="AL948" i="56"/>
  <c r="AM2646" i="56"/>
  <c r="AR2646" i="56"/>
  <c r="AU2646" i="56" s="1"/>
  <c r="AN2688" i="56"/>
  <c r="AL628" i="56"/>
  <c r="AN587" i="56"/>
  <c r="AN1699" i="56"/>
  <c r="AL2765" i="56"/>
  <c r="AL2770" i="56"/>
  <c r="AL597" i="56"/>
  <c r="AN2871" i="56"/>
  <c r="AM646" i="56"/>
  <c r="AR646" i="56"/>
  <c r="AU646" i="56" s="1"/>
  <c r="AR727" i="56"/>
  <c r="AU727" i="56" s="1"/>
  <c r="AM727" i="56"/>
  <c r="AN1587" i="56"/>
  <c r="AM27" i="56"/>
  <c r="AR27" i="56"/>
  <c r="AU27" i="56" s="1"/>
  <c r="AO1072" i="56"/>
  <c r="AP1072" i="56"/>
  <c r="AL2803" i="56"/>
  <c r="AM32" i="56"/>
  <c r="AR32" i="56"/>
  <c r="AU32" i="56" s="1"/>
  <c r="AM2820" i="56"/>
  <c r="AR2820" i="56"/>
  <c r="AU2820" i="56" s="1"/>
  <c r="AO455" i="56"/>
  <c r="AP455" i="56"/>
  <c r="AL993" i="56"/>
  <c r="AL514" i="56"/>
  <c r="AR891" i="56"/>
  <c r="AU891" i="56" s="1"/>
  <c r="AM891" i="56"/>
  <c r="AO1752" i="56"/>
  <c r="AP1752" i="56"/>
  <c r="AO58" i="56"/>
  <c r="AP58" i="56"/>
  <c r="AN233" i="56"/>
  <c r="AN1788" i="56"/>
  <c r="AO1817" i="56"/>
  <c r="AP1817" i="56"/>
  <c r="AO1851" i="56"/>
  <c r="AP1851" i="56"/>
  <c r="AN1972" i="56"/>
  <c r="AM775" i="56"/>
  <c r="AR775" i="56"/>
  <c r="AU775" i="56" s="1"/>
  <c r="AN1999" i="56"/>
  <c r="AR1168" i="56"/>
  <c r="AU1168" i="56" s="1"/>
  <c r="AM1168" i="56"/>
  <c r="AM2037" i="56"/>
  <c r="AR2037" i="56"/>
  <c r="AU2037" i="56" s="1"/>
  <c r="AL2079" i="56"/>
  <c r="AO2177" i="56"/>
  <c r="AP2177" i="56"/>
  <c r="AN1223" i="56"/>
  <c r="AO2217" i="56"/>
  <c r="AP2217" i="56"/>
  <c r="AM936" i="56"/>
  <c r="AR936" i="56"/>
  <c r="AU936" i="56" s="1"/>
  <c r="AN2251" i="56"/>
  <c r="AL2265" i="56"/>
  <c r="AO2307" i="56"/>
  <c r="AP2307" i="56"/>
  <c r="AL95" i="56"/>
  <c r="AL2330" i="56"/>
  <c r="AO796" i="56"/>
  <c r="AP796" i="56"/>
  <c r="AM2381" i="56"/>
  <c r="AR2381" i="56"/>
  <c r="AU2381" i="56" s="1"/>
  <c r="AL552" i="56"/>
  <c r="AN800" i="56"/>
  <c r="AO2432" i="56"/>
  <c r="AP2432" i="56"/>
  <c r="AL1243" i="56"/>
  <c r="AN499" i="56"/>
  <c r="AL1278" i="56"/>
  <c r="AO808" i="56"/>
  <c r="AP808" i="56"/>
  <c r="AL2569" i="56"/>
  <c r="AM2611" i="56"/>
  <c r="AR2611" i="56"/>
  <c r="AU2611" i="56" s="1"/>
  <c r="AN949" i="56"/>
  <c r="AN2647" i="56"/>
  <c r="AL2661" i="56"/>
  <c r="AR629" i="56"/>
  <c r="AU629" i="56" s="1"/>
  <c r="AM629" i="56"/>
  <c r="AM2734" i="56"/>
  <c r="AR2734" i="56"/>
  <c r="AU2734" i="56" s="1"/>
  <c r="AN2745" i="56"/>
  <c r="AO595" i="56"/>
  <c r="AP595" i="56"/>
  <c r="AQ2342" i="56"/>
  <c r="AQ1059" i="56"/>
  <c r="AM1568" i="56"/>
  <c r="AR1568" i="56"/>
  <c r="AU1568" i="56" s="1"/>
  <c r="AR1575" i="56"/>
  <c r="AU1575" i="56" s="1"/>
  <c r="AM1575" i="56"/>
  <c r="AP1589" i="56"/>
  <c r="AO1589" i="56"/>
  <c r="AN984" i="56"/>
  <c r="AR418" i="56"/>
  <c r="AU418" i="56" s="1"/>
  <c r="AM418" i="56"/>
  <c r="AL2805" i="56"/>
  <c r="AN2825" i="56"/>
  <c r="AO2829" i="56"/>
  <c r="AP2829" i="56"/>
  <c r="AN1435" i="56"/>
  <c r="AN1658" i="56"/>
  <c r="AN2905" i="56"/>
  <c r="AO1473" i="56"/>
  <c r="AP1473" i="56"/>
  <c r="AR845" i="56"/>
  <c r="AU845" i="56" s="1"/>
  <c r="AM845" i="56"/>
  <c r="AO1839" i="56"/>
  <c r="AP1839" i="56"/>
  <c r="AL850" i="56"/>
  <c r="AN2001" i="56"/>
  <c r="AR372" i="56"/>
  <c r="AU372" i="56" s="1"/>
  <c r="AM372" i="56"/>
  <c r="AR924" i="56"/>
  <c r="AU924" i="56" s="1"/>
  <c r="AM924" i="56"/>
  <c r="AN2114" i="56"/>
  <c r="AM2137" i="56"/>
  <c r="AR2137" i="56"/>
  <c r="AU2137" i="56" s="1"/>
  <c r="AM165" i="56"/>
  <c r="AR165" i="56"/>
  <c r="AU165" i="56" s="1"/>
  <c r="AP938" i="56"/>
  <c r="AO938" i="56"/>
  <c r="AM2253" i="56"/>
  <c r="AR2253" i="56"/>
  <c r="AU2253" i="56" s="1"/>
  <c r="AN798" i="56"/>
  <c r="AO493" i="56"/>
  <c r="AP493" i="56"/>
  <c r="AN2470" i="56"/>
  <c r="AM940" i="56"/>
  <c r="AR940" i="56"/>
  <c r="AU940" i="56" s="1"/>
  <c r="AP2847" i="56"/>
  <c r="AO2847" i="56"/>
  <c r="AM1489" i="56"/>
  <c r="AR1489" i="56"/>
  <c r="AU1489" i="56" s="1"/>
  <c r="AN584" i="56"/>
  <c r="AM2634" i="56"/>
  <c r="AR2634" i="56"/>
  <c r="AU2634" i="56" s="1"/>
  <c r="AO1696" i="56"/>
  <c r="AP1696" i="56"/>
  <c r="AN147" i="56"/>
  <c r="AN1032" i="56"/>
  <c r="AN2568" i="56"/>
  <c r="AL2610" i="56"/>
  <c r="AR1315" i="56"/>
  <c r="AU1315" i="56" s="1"/>
  <c r="AM1315" i="56"/>
  <c r="AL1255" i="56"/>
  <c r="AL2646" i="56"/>
  <c r="AN2674" i="56"/>
  <c r="AP628" i="56"/>
  <c r="AO628" i="56"/>
  <c r="AL587" i="56"/>
  <c r="AL2751" i="56"/>
  <c r="AN397" i="56"/>
  <c r="AQ2180" i="56"/>
  <c r="AO479" i="56"/>
  <c r="AP479" i="56"/>
  <c r="AM282" i="56"/>
  <c r="AR282" i="56"/>
  <c r="AU282" i="56" s="1"/>
  <c r="AN1509" i="56"/>
  <c r="AO665" i="56"/>
  <c r="AP665" i="56"/>
  <c r="AL1347" i="56"/>
  <c r="AO1587" i="56"/>
  <c r="AP1587" i="56"/>
  <c r="AN352" i="56"/>
  <c r="AL2793" i="56"/>
  <c r="AO2803" i="56"/>
  <c r="AP2803" i="56"/>
  <c r="AN32" i="56"/>
  <c r="AO213" i="56"/>
  <c r="AP213" i="56"/>
  <c r="AM993" i="56"/>
  <c r="AR993" i="56"/>
  <c r="AU993" i="56" s="1"/>
  <c r="AM514" i="56"/>
  <c r="AR514" i="56"/>
  <c r="AU514" i="56" s="1"/>
  <c r="AO1404" i="56"/>
  <c r="AP1404" i="56"/>
  <c r="AN1127" i="56"/>
  <c r="AL1004" i="56"/>
  <c r="AO1642" i="56"/>
  <c r="AP1642" i="56"/>
  <c r="AL1539" i="56"/>
  <c r="AL1129" i="56"/>
  <c r="AO1750" i="56"/>
  <c r="AP1750" i="56"/>
  <c r="AR1660" i="56"/>
  <c r="AU1660" i="56" s="1"/>
  <c r="AM1660" i="56"/>
  <c r="AL58" i="56"/>
  <c r="AM1471" i="56"/>
  <c r="AR1471" i="56"/>
  <c r="AU1471" i="56" s="1"/>
  <c r="AL233" i="56"/>
  <c r="AR843" i="56"/>
  <c r="AU843" i="56" s="1"/>
  <c r="AM843" i="56"/>
  <c r="AL1788" i="56"/>
  <c r="AM1837" i="56"/>
  <c r="AR1837" i="56"/>
  <c r="AU1837" i="56" s="1"/>
  <c r="AO1865" i="56"/>
  <c r="AP1865" i="56"/>
  <c r="AL1544" i="56"/>
  <c r="AN1916" i="56"/>
  <c r="AN1990" i="56"/>
  <c r="AN848" i="56"/>
  <c r="AO775" i="56"/>
  <c r="AP775" i="56"/>
  <c r="AO2079" i="56"/>
  <c r="AP2079" i="56"/>
  <c r="AM1184" i="56"/>
  <c r="AR1184" i="56"/>
  <c r="AU1184" i="56" s="1"/>
  <c r="AM1203" i="56"/>
  <c r="AR1203" i="56"/>
  <c r="AU1203" i="56" s="1"/>
  <c r="AR2134" i="56"/>
  <c r="AU2134" i="56" s="1"/>
  <c r="AM2134" i="56"/>
  <c r="AO1223" i="56"/>
  <c r="AP1223" i="56"/>
  <c r="AL1672" i="56"/>
  <c r="AL2231" i="56"/>
  <c r="AL936" i="56"/>
  <c r="AN2293" i="56"/>
  <c r="AO95" i="56"/>
  <c r="AP95" i="56"/>
  <c r="AM2330" i="56"/>
  <c r="AR2330" i="56"/>
  <c r="AU2330" i="56" s="1"/>
  <c r="AM381" i="56"/>
  <c r="AR381" i="56"/>
  <c r="AU381" i="56" s="1"/>
  <c r="AO2353" i="56"/>
  <c r="AP2353" i="56"/>
  <c r="AM552" i="56"/>
  <c r="AR552" i="56"/>
  <c r="AU552" i="56" s="1"/>
  <c r="AN173" i="56"/>
  <c r="AO2440" i="56"/>
  <c r="AP2440" i="56"/>
  <c r="AO807" i="56"/>
  <c r="AP807" i="56"/>
  <c r="AN616" i="56"/>
  <c r="AN2532" i="56"/>
  <c r="AM181" i="56"/>
  <c r="AR181" i="56"/>
  <c r="AU181" i="56" s="1"/>
  <c r="AO1278" i="56"/>
  <c r="AP1278" i="56"/>
  <c r="AN1033" i="56"/>
  <c r="AL825" i="56"/>
  <c r="AL2611" i="56"/>
  <c r="AO949" i="56"/>
  <c r="AP949" i="56"/>
  <c r="AO1334" i="56"/>
  <c r="AP1334" i="56"/>
  <c r="AN2734" i="56"/>
  <c r="AM2745" i="56"/>
  <c r="AR2745" i="56"/>
  <c r="AU2745" i="56" s="1"/>
  <c r="AN2752" i="56"/>
  <c r="AO2766" i="56"/>
  <c r="AP2766" i="56"/>
  <c r="AL2771" i="56"/>
  <c r="AQ1010" i="56"/>
  <c r="AQ1392" i="56"/>
  <c r="AQ2096" i="56"/>
  <c r="AM640" i="56"/>
  <c r="AR640" i="56"/>
  <c r="AU640" i="56" s="1"/>
  <c r="AL1510" i="56"/>
  <c r="AL1568" i="56"/>
  <c r="AN648" i="56"/>
  <c r="AO654" i="56"/>
  <c r="AP654" i="56"/>
  <c r="AL345" i="56"/>
  <c r="AM975" i="56"/>
  <c r="AR975" i="56"/>
  <c r="AU975" i="56" s="1"/>
  <c r="AN1603" i="56"/>
  <c r="AP1617" i="56"/>
  <c r="AO1617" i="56"/>
  <c r="AO2805" i="56"/>
  <c r="AP2805" i="56"/>
  <c r="AL1098" i="56"/>
  <c r="AP1380" i="56"/>
  <c r="AO1380" i="56"/>
  <c r="AO357" i="56"/>
  <c r="AP357" i="56"/>
  <c r="AM2895" i="56"/>
  <c r="AR2895" i="56"/>
  <c r="AU2895" i="56" s="1"/>
  <c r="AM225" i="56"/>
  <c r="AR225" i="56"/>
  <c r="AU225" i="56" s="1"/>
  <c r="AL1541" i="56"/>
  <c r="AL1658" i="56"/>
  <c r="AL2905" i="56"/>
  <c r="AL905" i="56"/>
  <c r="AR1825" i="56"/>
  <c r="AU1825" i="56" s="1"/>
  <c r="AM1825" i="56"/>
  <c r="AR1904" i="56"/>
  <c r="AU1904" i="56" s="1"/>
  <c r="AM1904" i="56"/>
  <c r="AR1992" i="56"/>
  <c r="AU1992" i="56" s="1"/>
  <c r="AM1992" i="56"/>
  <c r="AN777" i="56"/>
  <c r="AN2039" i="56"/>
  <c r="AP2067" i="56"/>
  <c r="AO2067" i="56"/>
  <c r="AQ2067" i="56" s="1"/>
  <c r="AL2114" i="56"/>
  <c r="AL2245" i="56"/>
  <c r="AM2295" i="56"/>
  <c r="AR2295" i="56"/>
  <c r="AU2295" i="56" s="1"/>
  <c r="AO1024" i="56"/>
  <c r="AP1024" i="56"/>
  <c r="AO2397" i="56"/>
  <c r="AP2397" i="56"/>
  <c r="AM1027" i="56"/>
  <c r="AR1027" i="56"/>
  <c r="AU1027" i="56" s="1"/>
  <c r="AP2470" i="56"/>
  <c r="AO2470" i="56"/>
  <c r="AP940" i="56"/>
  <c r="AO940" i="56"/>
  <c r="AQ940" i="56" s="1"/>
  <c r="AL1489" i="56"/>
  <c r="AL584" i="56"/>
  <c r="AM2557" i="56"/>
  <c r="AR2557" i="56"/>
  <c r="AU2557" i="56" s="1"/>
  <c r="AN2649" i="56"/>
  <c r="AN1696" i="56"/>
  <c r="AL149" i="56"/>
  <c r="AN1692" i="56"/>
  <c r="AQ1704" i="56"/>
  <c r="AP1202" i="56"/>
  <c r="AO1202" i="56"/>
  <c r="AN1258" i="56"/>
  <c r="AO1509" i="56"/>
  <c r="AP1509" i="56"/>
  <c r="AN1351" i="56"/>
  <c r="AN2811" i="56"/>
  <c r="AL455" i="56"/>
  <c r="AR1657" i="56"/>
  <c r="AU1657" i="56" s="1"/>
  <c r="AM1657" i="56"/>
  <c r="AN898" i="56"/>
  <c r="AR233" i="56"/>
  <c r="AU233" i="56" s="1"/>
  <c r="AM233" i="56"/>
  <c r="AO526" i="56"/>
  <c r="AP526" i="56"/>
  <c r="AM1851" i="56"/>
  <c r="AR1851" i="56"/>
  <c r="AU1851" i="56" s="1"/>
  <c r="AN1944" i="56"/>
  <c r="AL1958" i="56"/>
  <c r="AN1984" i="56"/>
  <c r="AM2018" i="56"/>
  <c r="AR2018" i="56"/>
  <c r="AU2018" i="56" s="1"/>
  <c r="AN2028" i="56"/>
  <c r="AL2127" i="56"/>
  <c r="AO2134" i="56"/>
  <c r="AP2134" i="56"/>
  <c r="AN2191" i="56"/>
  <c r="AM2202" i="56"/>
  <c r="AR2202" i="56"/>
  <c r="AU2202" i="56" s="1"/>
  <c r="AN2833" i="56"/>
  <c r="AR89" i="56"/>
  <c r="AU89" i="56" s="1"/>
  <c r="AM89" i="56"/>
  <c r="AO2251" i="56"/>
  <c r="AP2251" i="56"/>
  <c r="AO2330" i="56"/>
  <c r="AP2330" i="56"/>
  <c r="AN2367" i="56"/>
  <c r="AM2395" i="56"/>
  <c r="AR2395" i="56"/>
  <c r="AU2395" i="56" s="1"/>
  <c r="AO552" i="56"/>
  <c r="AP552" i="56"/>
  <c r="AR2421" i="56"/>
  <c r="AU2421" i="56" s="1"/>
  <c r="AM2421" i="56"/>
  <c r="AL102" i="56"/>
  <c r="AM2517" i="56"/>
  <c r="AR2517" i="56"/>
  <c r="AU2517" i="56" s="1"/>
  <c r="AL181" i="56"/>
  <c r="AL436" i="56"/>
  <c r="AN704" i="56"/>
  <c r="AO2866" i="56"/>
  <c r="AP2866" i="56"/>
  <c r="AO2569" i="56"/>
  <c r="AP2569" i="56"/>
  <c r="AO2623" i="56"/>
  <c r="AP2623" i="56"/>
  <c r="AN1256" i="56"/>
  <c r="AL2675" i="56"/>
  <c r="AO629" i="56"/>
  <c r="AP629" i="56"/>
  <c r="AN588" i="56"/>
  <c r="AP1718" i="56"/>
  <c r="AO1718" i="56"/>
  <c r="AM743" i="56"/>
  <c r="AR743" i="56"/>
  <c r="AU743" i="56" s="1"/>
  <c r="AN1521" i="56"/>
  <c r="AM1078" i="56"/>
  <c r="AR1078" i="56"/>
  <c r="AU1078" i="56" s="1"/>
  <c r="AM212" i="56"/>
  <c r="AR212" i="56"/>
  <c r="AU212" i="56" s="1"/>
  <c r="AP2825" i="56"/>
  <c r="AO2825" i="56"/>
  <c r="AR1124" i="56"/>
  <c r="AU1124" i="56" s="1"/>
  <c r="AM1124" i="56"/>
  <c r="AN48" i="56"/>
  <c r="AO1867" i="56"/>
  <c r="AP1867" i="56"/>
  <c r="AM1974" i="56"/>
  <c r="AR1974" i="56"/>
  <c r="AU1974" i="56" s="1"/>
  <c r="AO1992" i="56"/>
  <c r="AP1992" i="56"/>
  <c r="AN372" i="56"/>
  <c r="AR2039" i="56"/>
  <c r="AU2039" i="56" s="1"/>
  <c r="AM2039" i="56"/>
  <c r="AN1186" i="56"/>
  <c r="AM2179" i="56"/>
  <c r="AR2179" i="56"/>
  <c r="AU2179" i="56" s="1"/>
  <c r="AP2233" i="56"/>
  <c r="AO2233" i="56"/>
  <c r="AQ2233" i="56" s="1"/>
  <c r="AL2295" i="56"/>
  <c r="AN2355" i="56"/>
  <c r="AM1025" i="56"/>
  <c r="AR1025" i="56"/>
  <c r="AU1025" i="56" s="1"/>
  <c r="AN493" i="56"/>
  <c r="AL2857" i="56"/>
  <c r="AN125" i="56"/>
  <c r="AN131" i="56"/>
  <c r="AN827" i="56"/>
  <c r="AL2613" i="56"/>
  <c r="AO1308" i="56"/>
  <c r="AP1308" i="56"/>
  <c r="AO1318" i="56"/>
  <c r="AP1318" i="56"/>
  <c r="AR2677" i="56"/>
  <c r="AU2677" i="56" s="1"/>
  <c r="AM2677" i="56"/>
  <c r="AM1322" i="56"/>
  <c r="AR1322" i="56"/>
  <c r="AU1322" i="56" s="1"/>
  <c r="AN334" i="56"/>
  <c r="AQ2403" i="56"/>
  <c r="AN671" i="56"/>
  <c r="AL1516" i="56"/>
  <c r="AM1614" i="56"/>
  <c r="AR1614" i="56"/>
  <c r="AU1614" i="56" s="1"/>
  <c r="AM1350" i="56"/>
  <c r="AR1350" i="56"/>
  <c r="AU1350" i="56" s="1"/>
  <c r="AN2792" i="56"/>
  <c r="AN1094" i="56"/>
  <c r="AP998" i="56"/>
  <c r="AO998" i="56"/>
  <c r="AN886" i="56"/>
  <c r="AN1538" i="56"/>
  <c r="AL1656" i="56"/>
  <c r="AN1749" i="56"/>
  <c r="AP1457" i="56"/>
  <c r="AO1457" i="56"/>
  <c r="AQ1457" i="56" s="1"/>
  <c r="AN1787" i="56"/>
  <c r="AM1792" i="56"/>
  <c r="AR1792" i="56"/>
  <c r="AU1792" i="56" s="1"/>
  <c r="AP1824" i="56"/>
  <c r="AO1824" i="56"/>
  <c r="AN1165" i="56"/>
  <c r="AM1886" i="56"/>
  <c r="AR1886" i="56"/>
  <c r="AU1886" i="56" s="1"/>
  <c r="AN1901" i="56"/>
  <c r="AN1971" i="56"/>
  <c r="AP1983" i="56"/>
  <c r="AO1983" i="56"/>
  <c r="AN73" i="56"/>
  <c r="AP2017" i="56"/>
  <c r="AO2017" i="56"/>
  <c r="AP2027" i="56"/>
  <c r="AO2027" i="56"/>
  <c r="AL2133" i="56"/>
  <c r="AL377" i="56"/>
  <c r="AM2190" i="56"/>
  <c r="AR2190" i="56"/>
  <c r="AU2190" i="56" s="1"/>
  <c r="AN2230" i="56"/>
  <c r="AM935" i="56"/>
  <c r="AR935" i="56"/>
  <c r="AU935" i="56" s="1"/>
  <c r="AP2242" i="56"/>
  <c r="AO2242" i="56"/>
  <c r="AP2264" i="56"/>
  <c r="AO2264" i="56"/>
  <c r="AQ2264" i="56" s="1"/>
  <c r="AN2292" i="56"/>
  <c r="AL2329" i="56"/>
  <c r="AM551" i="56"/>
  <c r="AR551" i="56"/>
  <c r="AU551" i="56" s="1"/>
  <c r="AM2420" i="56"/>
  <c r="AR2420" i="56"/>
  <c r="AU2420" i="56" s="1"/>
  <c r="AP939" i="56"/>
  <c r="AO939" i="56"/>
  <c r="AL2467" i="56"/>
  <c r="AN101" i="56"/>
  <c r="AP2543" i="56"/>
  <c r="AO2543" i="56"/>
  <c r="AN390" i="56"/>
  <c r="AN1496" i="56"/>
  <c r="AL2859" i="56"/>
  <c r="AP2568" i="56"/>
  <c r="AO2568" i="56"/>
  <c r="AL1315" i="56"/>
  <c r="AL2674" i="56"/>
  <c r="AL2714" i="56"/>
  <c r="AM2728" i="56"/>
  <c r="AR2728" i="56"/>
  <c r="AU2728" i="56" s="1"/>
  <c r="AR1336" i="56"/>
  <c r="AU1336" i="56" s="1"/>
  <c r="AM1336" i="56"/>
  <c r="AN1261" i="56"/>
  <c r="AM2028" i="56"/>
  <c r="AR2028" i="56"/>
  <c r="AU2028" i="56" s="1"/>
  <c r="AO1701" i="56"/>
  <c r="AP1701" i="56"/>
  <c r="AL408" i="56"/>
  <c r="AO32" i="56"/>
  <c r="AP32" i="56"/>
  <c r="AO660" i="56"/>
  <c r="AP660" i="56"/>
  <c r="AO2198" i="56"/>
  <c r="AL2198" i="56"/>
  <c r="AP2198" i="56"/>
  <c r="AP2632" i="56"/>
  <c r="AO2632" i="56"/>
  <c r="AQ2632" i="56" s="1"/>
  <c r="AL2632" i="56"/>
  <c r="AP242" i="56"/>
  <c r="AO242" i="56"/>
  <c r="AQ242" i="56" s="1"/>
  <c r="AO2564" i="56"/>
  <c r="AP2564" i="56"/>
  <c r="AO2297" i="56"/>
  <c r="AP2297" i="56"/>
  <c r="AL1100" i="56"/>
  <c r="AP206" i="56"/>
  <c r="AO206" i="56"/>
  <c r="AQ206" i="56" s="1"/>
  <c r="AM720" i="56"/>
  <c r="AR720" i="56"/>
  <c r="AU720" i="56" s="1"/>
  <c r="AM1619" i="56"/>
  <c r="AR1619" i="56"/>
  <c r="AU1619" i="56" s="1"/>
  <c r="AM1355" i="56"/>
  <c r="AR1355" i="56"/>
  <c r="AU1355" i="56" s="1"/>
  <c r="AM1371" i="56"/>
  <c r="AR1371" i="56"/>
  <c r="AU1371" i="56" s="1"/>
  <c r="AM1810" i="56"/>
  <c r="AR1810" i="56"/>
  <c r="AU1810" i="56" s="1"/>
  <c r="AR1869" i="56"/>
  <c r="AU1869" i="56" s="1"/>
  <c r="AM1869" i="56"/>
  <c r="AL1920" i="56"/>
  <c r="AL1976" i="56"/>
  <c r="AP852" i="56"/>
  <c r="AO852" i="56"/>
  <c r="AL852" i="56"/>
  <c r="AR79" i="56"/>
  <c r="AU79" i="56" s="1"/>
  <c r="AM79" i="56"/>
  <c r="AL2069" i="56"/>
  <c r="AP2069" i="56"/>
  <c r="AO2069" i="56"/>
  <c r="AL1188" i="56"/>
  <c r="AP2131" i="56"/>
  <c r="AL2131" i="56"/>
  <c r="AP2181" i="56"/>
  <c r="AO2181" i="56"/>
  <c r="AQ2181" i="56" s="1"/>
  <c r="AO2283" i="56"/>
  <c r="AM942" i="56"/>
  <c r="AR942" i="56"/>
  <c r="AU942" i="56" s="1"/>
  <c r="AR331" i="56"/>
  <c r="AU331" i="56" s="1"/>
  <c r="AM331" i="56"/>
  <c r="AO2521" i="56"/>
  <c r="AP2521" i="56"/>
  <c r="AL2521" i="56"/>
  <c r="AL621" i="56"/>
  <c r="AO2858" i="56"/>
  <c r="AP2858" i="56"/>
  <c r="AM1320" i="56"/>
  <c r="AR1320" i="56"/>
  <c r="AU1320" i="56" s="1"/>
  <c r="AL257" i="56"/>
  <c r="AM2756" i="56"/>
  <c r="AR2756" i="56"/>
  <c r="AU2756" i="56" s="1"/>
  <c r="AQ736" i="56"/>
  <c r="AR801" i="56"/>
  <c r="AU801" i="56" s="1"/>
  <c r="AQ2885" i="56"/>
  <c r="AL2277" i="56"/>
  <c r="AR2801" i="56"/>
  <c r="AU2801" i="56" s="1"/>
  <c r="AM2801" i="56"/>
  <c r="AR293" i="56"/>
  <c r="AU293" i="56" s="1"/>
  <c r="AM293" i="56"/>
  <c r="AQ2535" i="56"/>
  <c r="AP1386" i="56"/>
  <c r="AO1386" i="56"/>
  <c r="AR421" i="56"/>
  <c r="AU421" i="56" s="1"/>
  <c r="AM421" i="56"/>
  <c r="AN2464" i="56"/>
  <c r="AO1440" i="56"/>
  <c r="AP1440" i="56"/>
  <c r="AL2500" i="56"/>
  <c r="AM236" i="56"/>
  <c r="AR236" i="56"/>
  <c r="AU236" i="56" s="1"/>
  <c r="AN894" i="56"/>
  <c r="AN2657" i="56"/>
  <c r="AM1711" i="56"/>
  <c r="AR1711" i="56"/>
  <c r="AU1711" i="56" s="1"/>
  <c r="AL337" i="56"/>
  <c r="AL661" i="56"/>
  <c r="AL668" i="56"/>
  <c r="AM751" i="56"/>
  <c r="AR751" i="56"/>
  <c r="AU751" i="56" s="1"/>
  <c r="AR1583" i="56"/>
  <c r="AU1583" i="56" s="1"/>
  <c r="AM1583" i="56"/>
  <c r="AL482" i="56"/>
  <c r="AL2800" i="56"/>
  <c r="AL1122" i="56"/>
  <c r="AM1638" i="56"/>
  <c r="AR1638" i="56"/>
  <c r="AU1638" i="56" s="1"/>
  <c r="AP1534" i="56"/>
  <c r="AO1534" i="56"/>
  <c r="AP1011" i="56"/>
  <c r="AO1011" i="56"/>
  <c r="AN1134" i="56"/>
  <c r="AR1662" i="56"/>
  <c r="AU1662" i="56" s="1"/>
  <c r="AM1662" i="56"/>
  <c r="AO1767" i="56"/>
  <c r="AP1767" i="56"/>
  <c r="AN1784" i="56"/>
  <c r="AL1833" i="56"/>
  <c r="AL1861" i="56"/>
  <c r="AP1926" i="56"/>
  <c r="AO1926" i="56"/>
  <c r="AL1968" i="56"/>
  <c r="AL69" i="56"/>
  <c r="AO1666" i="56"/>
  <c r="AP1666" i="56"/>
  <c r="AP2024" i="56"/>
  <c r="AO2024" i="56"/>
  <c r="AQ2024" i="56" s="1"/>
  <c r="AP2047" i="56"/>
  <c r="AO2047" i="56"/>
  <c r="AL2075" i="56"/>
  <c r="AN537" i="56"/>
  <c r="AP2213" i="56"/>
  <c r="AO2213" i="56"/>
  <c r="AQ2213" i="56" s="1"/>
  <c r="AO933" i="56"/>
  <c r="AP933" i="56"/>
  <c r="AL1234" i="56"/>
  <c r="AL2275" i="56"/>
  <c r="AR2326" i="56"/>
  <c r="AU2326" i="56" s="1"/>
  <c r="AM2326" i="56"/>
  <c r="AO2428" i="56"/>
  <c r="AP2428" i="56"/>
  <c r="AM558" i="56"/>
  <c r="AR558" i="56"/>
  <c r="AU558" i="56" s="1"/>
  <c r="AM2849" i="56"/>
  <c r="AR2849" i="56"/>
  <c r="AU2849" i="56" s="1"/>
  <c r="AO108" i="56"/>
  <c r="AP108" i="56"/>
  <c r="AR119" i="56"/>
  <c r="AU119" i="56" s="1"/>
  <c r="AM119" i="56"/>
  <c r="AL573" i="56"/>
  <c r="AO320" i="56"/>
  <c r="AP320" i="56"/>
  <c r="AL2862" i="56"/>
  <c r="AO821" i="56"/>
  <c r="AP821" i="56"/>
  <c r="AL2565" i="56"/>
  <c r="AN2593" i="56"/>
  <c r="AN137" i="56"/>
  <c r="AL2671" i="56"/>
  <c r="AO2711" i="56"/>
  <c r="AP2711" i="56"/>
  <c r="AN1567" i="56"/>
  <c r="AM1182" i="56"/>
  <c r="AR1182" i="56"/>
  <c r="AU1182" i="56" s="1"/>
  <c r="AN445" i="56"/>
  <c r="AN449" i="56"/>
  <c r="AO284" i="56"/>
  <c r="AP284" i="56"/>
  <c r="AN414" i="56"/>
  <c r="AP1056" i="56"/>
  <c r="AO1056" i="56"/>
  <c r="AR673" i="56"/>
  <c r="AU673" i="56" s="1"/>
  <c r="AM673" i="56"/>
  <c r="AN1621" i="56"/>
  <c r="AO2801" i="56"/>
  <c r="AP2801" i="56"/>
  <c r="AO2890" i="56"/>
  <c r="AR882" i="56"/>
  <c r="AU882" i="56" s="1"/>
  <c r="AM882" i="56"/>
  <c r="AN1378" i="56"/>
  <c r="AR220" i="56"/>
  <c r="AU220" i="56" s="1"/>
  <c r="AM220" i="56"/>
  <c r="AO1401" i="56"/>
  <c r="AP1401" i="56"/>
  <c r="AP1417" i="56"/>
  <c r="AO1417" i="56"/>
  <c r="AO2900" i="56"/>
  <c r="AP2900" i="56"/>
  <c r="AL1426" i="56"/>
  <c r="AO1434" i="56"/>
  <c r="AP1434" i="56"/>
  <c r="AL1754" i="56"/>
  <c r="AR1663" i="56"/>
  <c r="AU1663" i="56" s="1"/>
  <c r="AM1663" i="56"/>
  <c r="AP840" i="56"/>
  <c r="AO840" i="56"/>
  <c r="AQ840" i="56" s="1"/>
  <c r="AL1790" i="56"/>
  <c r="AO1955" i="56"/>
  <c r="AP1955" i="56"/>
  <c r="AP772" i="56"/>
  <c r="AO772" i="56"/>
  <c r="AQ772" i="56" s="1"/>
  <c r="AP2015" i="56"/>
  <c r="AO2015" i="56"/>
  <c r="AQ2015" i="56" s="1"/>
  <c r="AL2076" i="56"/>
  <c r="AO1551" i="56"/>
  <c r="AP1551" i="56"/>
  <c r="AL2160" i="56"/>
  <c r="AO2188" i="56"/>
  <c r="AP2188" i="56"/>
  <c r="AO856" i="56"/>
  <c r="AP856" i="56"/>
  <c r="AL2228" i="56"/>
  <c r="AR547" i="56"/>
  <c r="AU547" i="56" s="1"/>
  <c r="AM547" i="56"/>
  <c r="AR2262" i="56"/>
  <c r="AU2262" i="56" s="1"/>
  <c r="AM2262" i="56"/>
  <c r="AN2290" i="56"/>
  <c r="AN608" i="56"/>
  <c r="AO1238" i="56"/>
  <c r="AP1238" i="56"/>
  <c r="AR611" i="56"/>
  <c r="AU611" i="56" s="1"/>
  <c r="AM611" i="56"/>
  <c r="AO2350" i="56"/>
  <c r="AP2350" i="56"/>
  <c r="AN2492" i="56"/>
  <c r="AP468" i="56"/>
  <c r="AO468" i="56"/>
  <c r="AN2541" i="56"/>
  <c r="AO703" i="56"/>
  <c r="AP703" i="56"/>
  <c r="AR1739" i="56"/>
  <c r="AU1739" i="56" s="1"/>
  <c r="AM1739" i="56"/>
  <c r="AP2863" i="56"/>
  <c r="AO2863" i="56"/>
  <c r="AR2594" i="56"/>
  <c r="AU2594" i="56" s="1"/>
  <c r="AM2594" i="56"/>
  <c r="AR138" i="56"/>
  <c r="AU138" i="56" s="1"/>
  <c r="AM138" i="56"/>
  <c r="AL323" i="56"/>
  <c r="AO2644" i="56"/>
  <c r="AP2644" i="56"/>
  <c r="AL2731" i="56"/>
  <c r="AR2768" i="56"/>
  <c r="AU2768" i="56" s="1"/>
  <c r="AM2768" i="56"/>
  <c r="AP692" i="56"/>
  <c r="AO692" i="56"/>
  <c r="AQ692" i="56" s="1"/>
  <c r="AL459" i="56"/>
  <c r="AM1536" i="56"/>
  <c r="AR1536" i="56"/>
  <c r="AU1536" i="56" s="1"/>
  <c r="AO1542" i="56"/>
  <c r="AP1542" i="56"/>
  <c r="AN1469" i="56"/>
  <c r="AM269" i="56"/>
  <c r="AR269" i="56"/>
  <c r="AU269" i="56" s="1"/>
  <c r="AR1791" i="56"/>
  <c r="AU1791" i="56" s="1"/>
  <c r="AM1791" i="56"/>
  <c r="AL1804" i="56"/>
  <c r="AN1164" i="56"/>
  <c r="AO1928" i="56"/>
  <c r="AP1928" i="56"/>
  <c r="AL773" i="56"/>
  <c r="AR2026" i="56"/>
  <c r="AU2026" i="56" s="1"/>
  <c r="AM2026" i="56"/>
  <c r="AL2049" i="56"/>
  <c r="AL2063" i="56"/>
  <c r="AO2091" i="56"/>
  <c r="AP2091" i="56"/>
  <c r="AO1196" i="56"/>
  <c r="AP1196" i="56"/>
  <c r="AL2175" i="56"/>
  <c r="AN2229" i="56"/>
  <c r="AN548" i="56"/>
  <c r="AM2305" i="56"/>
  <c r="AR2305" i="56"/>
  <c r="AU2305" i="56" s="1"/>
  <c r="AM2328" i="56"/>
  <c r="AR2328" i="56"/>
  <c r="AU2328" i="56" s="1"/>
  <c r="AO794" i="56"/>
  <c r="AP794" i="56"/>
  <c r="AM2365" i="56"/>
  <c r="AR2365" i="56"/>
  <c r="AU2365" i="56" s="1"/>
  <c r="AN2393" i="56"/>
  <c r="AN2452" i="56"/>
  <c r="AM2480" i="56"/>
  <c r="AR2480" i="56"/>
  <c r="AU2480" i="56" s="1"/>
  <c r="AM805" i="56"/>
  <c r="AR805" i="56"/>
  <c r="AU805" i="56" s="1"/>
  <c r="AN495" i="56"/>
  <c r="AN2530" i="56"/>
  <c r="AO2542" i="56"/>
  <c r="AP2542" i="56"/>
  <c r="AL946" i="56"/>
  <c r="AM2853" i="56"/>
  <c r="AR2853" i="56"/>
  <c r="AU2853" i="56" s="1"/>
  <c r="AL578" i="56"/>
  <c r="AR2864" i="56"/>
  <c r="AU2864" i="56" s="1"/>
  <c r="AM2864" i="56"/>
  <c r="AL823" i="56"/>
  <c r="AR1300" i="56"/>
  <c r="AU1300" i="56" s="1"/>
  <c r="AM1300" i="56"/>
  <c r="AN139" i="56"/>
  <c r="AL324" i="56"/>
  <c r="AN2645" i="56"/>
  <c r="AR1257" i="56"/>
  <c r="AU1257" i="56" s="1"/>
  <c r="AM1257" i="56"/>
  <c r="AQ969" i="56"/>
  <c r="AQ1878" i="56"/>
  <c r="AQ2002" i="56"/>
  <c r="AQ2636" i="56"/>
  <c r="AQ1590" i="56"/>
  <c r="AO2131" i="56"/>
  <c r="AQ2362" i="56"/>
  <c r="AR405" i="56"/>
  <c r="AU405" i="56" s="1"/>
  <c r="AM405" i="56"/>
  <c r="AM286" i="56"/>
  <c r="AR286" i="56"/>
  <c r="AU286" i="56" s="1"/>
  <c r="AO2876" i="56"/>
  <c r="AP2876" i="56"/>
  <c r="AN656" i="56"/>
  <c r="AO2877" i="56"/>
  <c r="AP2877" i="56"/>
  <c r="AN746" i="56"/>
  <c r="AN1592" i="56"/>
  <c r="AP2887" i="56"/>
  <c r="AO2887" i="56"/>
  <c r="AP1356" i="56"/>
  <c r="AO1356" i="56"/>
  <c r="AQ1356" i="56" s="1"/>
  <c r="AL288" i="56"/>
  <c r="AM265" i="56"/>
  <c r="AR265" i="56"/>
  <c r="AU265" i="56" s="1"/>
  <c r="AO1394" i="56"/>
  <c r="AP1394" i="56"/>
  <c r="AN1409" i="56"/>
  <c r="AR1126" i="56"/>
  <c r="AU1126" i="56" s="1"/>
  <c r="AM1126" i="56"/>
  <c r="AL1653" i="56"/>
  <c r="AR1420" i="56"/>
  <c r="AU1420" i="56" s="1"/>
  <c r="AM1420" i="56"/>
  <c r="AL1449" i="56"/>
  <c r="AL1755" i="56"/>
  <c r="AM1462" i="56"/>
  <c r="AR1462" i="56"/>
  <c r="AU1462" i="56" s="1"/>
  <c r="AM902" i="56"/>
  <c r="AR902" i="56"/>
  <c r="AU902" i="56" s="1"/>
  <c r="AL1018" i="56"/>
  <c r="AP524" i="56"/>
  <c r="AO524" i="56"/>
  <c r="AO67" i="56"/>
  <c r="AP67" i="56"/>
  <c r="AN1921" i="56"/>
  <c r="AP1963" i="56"/>
  <c r="AO1963" i="56"/>
  <c r="AN780" i="56"/>
  <c r="AL916" i="56"/>
  <c r="AL2031" i="56"/>
  <c r="AP2098" i="56"/>
  <c r="AO2098" i="56"/>
  <c r="AQ2098" i="56" s="1"/>
  <c r="AM1189" i="56"/>
  <c r="AR1189" i="56"/>
  <c r="AU1189" i="56" s="1"/>
  <c r="AM2168" i="56"/>
  <c r="AR2168" i="56"/>
  <c r="AU2168" i="56" s="1"/>
  <c r="AP2195" i="56"/>
  <c r="AQ2195" i="56" s="1"/>
  <c r="AO490" i="56"/>
  <c r="AP490" i="56"/>
  <c r="AL2248" i="56"/>
  <c r="AR2256" i="56"/>
  <c r="AU2256" i="56" s="1"/>
  <c r="AM2256" i="56"/>
  <c r="AL169" i="56"/>
  <c r="AM2344" i="56"/>
  <c r="AR2344" i="56"/>
  <c r="AU2344" i="56" s="1"/>
  <c r="AP2372" i="56"/>
  <c r="AO2372" i="56"/>
  <c r="AQ2372" i="56" s="1"/>
  <c r="AO238" i="56"/>
  <c r="AP238" i="56"/>
  <c r="AL1561" i="56"/>
  <c r="AP2459" i="56"/>
  <c r="AO2459" i="56"/>
  <c r="AL2494" i="56"/>
  <c r="AR2522" i="56"/>
  <c r="AU2522" i="56" s="1"/>
  <c r="AM2522" i="56"/>
  <c r="AL2537" i="56"/>
  <c r="AO1492" i="56"/>
  <c r="AP1492" i="56"/>
  <c r="AL472" i="56"/>
  <c r="AR571" i="56"/>
  <c r="AU571" i="56" s="1"/>
  <c r="AM571" i="56"/>
  <c r="AN963" i="56"/>
  <c r="AL708" i="56"/>
  <c r="AN1564" i="56"/>
  <c r="AR2560" i="56"/>
  <c r="AU2560" i="56" s="1"/>
  <c r="AM2560" i="56"/>
  <c r="AN2616" i="56"/>
  <c r="AL964" i="56"/>
  <c r="AM1694" i="56"/>
  <c r="AR1694" i="56"/>
  <c r="AU1694" i="56" s="1"/>
  <c r="AM2680" i="56"/>
  <c r="AR2680" i="56"/>
  <c r="AU2680" i="56" s="1"/>
  <c r="AN2720" i="56"/>
  <c r="AL260" i="56"/>
  <c r="AM400" i="56"/>
  <c r="AR400" i="56"/>
  <c r="AU400" i="56" s="1"/>
  <c r="AL7" i="56"/>
  <c r="AL411" i="56"/>
  <c r="AN1716" i="56"/>
  <c r="AM153" i="56"/>
  <c r="AR153" i="56"/>
  <c r="AU153" i="56" s="1"/>
  <c r="AP657" i="56"/>
  <c r="AO657" i="56"/>
  <c r="AR481" i="56"/>
  <c r="AU481" i="56" s="1"/>
  <c r="AM481" i="56"/>
  <c r="AO1607" i="56"/>
  <c r="AP1607" i="56"/>
  <c r="AL2796" i="56"/>
  <c r="AM266" i="56"/>
  <c r="AR266" i="56"/>
  <c r="AU266" i="56" s="1"/>
  <c r="AP1113" i="56"/>
  <c r="AO1113" i="56"/>
  <c r="AO221" i="56"/>
  <c r="AP221" i="56"/>
  <c r="AP40" i="56"/>
  <c r="AO40" i="56"/>
  <c r="AQ40" i="56" s="1"/>
  <c r="AR46" i="56"/>
  <c r="AU46" i="56" s="1"/>
  <c r="AM46" i="56"/>
  <c r="AO1006" i="56"/>
  <c r="AP1006" i="56"/>
  <c r="AN1007" i="56"/>
  <c r="AP1429" i="56"/>
  <c r="AO1429" i="56"/>
  <c r="AQ1429" i="56" s="1"/>
  <c r="AN1131" i="56"/>
  <c r="AO1664" i="56"/>
  <c r="AP1664" i="56"/>
  <c r="AO487" i="56"/>
  <c r="AP487" i="56"/>
  <c r="AO525" i="56"/>
  <c r="AP525" i="56"/>
  <c r="AL1843" i="56"/>
  <c r="AM1922" i="56"/>
  <c r="AR1922" i="56"/>
  <c r="AU1922" i="56" s="1"/>
  <c r="AM1964" i="56"/>
  <c r="AR1964" i="56"/>
  <c r="AU1964" i="56" s="1"/>
  <c r="AO781" i="56"/>
  <c r="AP781" i="56"/>
  <c r="AP2010" i="56"/>
  <c r="AO2010" i="56"/>
  <c r="AO2043" i="56"/>
  <c r="AP2043" i="56"/>
  <c r="AM2057" i="56"/>
  <c r="AR2057" i="56"/>
  <c r="AU2057" i="56" s="1"/>
  <c r="AM2085" i="56"/>
  <c r="AR2085" i="56"/>
  <c r="AU2085" i="56" s="1"/>
  <c r="AN2118" i="56"/>
  <c r="AR2141" i="56"/>
  <c r="AU2141" i="56" s="1"/>
  <c r="AM2141" i="56"/>
  <c r="AN2183" i="56"/>
  <c r="AP2223" i="56"/>
  <c r="AO2223" i="56"/>
  <c r="AQ2223" i="56" s="1"/>
  <c r="AL2271" i="56"/>
  <c r="AN2322" i="56"/>
  <c r="AL431" i="56"/>
  <c r="AP2387" i="56"/>
  <c r="AO2387" i="56"/>
  <c r="AN803" i="56"/>
  <c r="AO2495" i="56"/>
  <c r="AP2495" i="56"/>
  <c r="AL2508" i="56"/>
  <c r="AL618" i="56"/>
  <c r="AN111" i="56"/>
  <c r="AL1284" i="56"/>
  <c r="AN1290" i="56"/>
  <c r="AP709" i="56"/>
  <c r="AO709" i="56"/>
  <c r="AL638" i="56"/>
  <c r="AM2561" i="56"/>
  <c r="AR2561" i="56"/>
  <c r="AU2561" i="56" s="1"/>
  <c r="AL2603" i="56"/>
  <c r="AM392" i="56"/>
  <c r="AR392" i="56"/>
  <c r="AU392" i="56" s="1"/>
  <c r="AN1326" i="56"/>
  <c r="AL2740" i="56"/>
  <c r="AP203" i="56"/>
  <c r="AO203" i="56"/>
  <c r="AQ203" i="56" s="1"/>
  <c r="AP2758" i="56"/>
  <c r="AO2758" i="56"/>
  <c r="AQ2758" i="56" s="1"/>
  <c r="AM2807" i="56"/>
  <c r="AQ2059" i="56"/>
  <c r="AN3" i="56"/>
  <c r="AL11" i="56"/>
  <c r="AO283" i="56"/>
  <c r="AP283" i="56"/>
  <c r="AN973" i="56"/>
  <c r="AL653" i="56"/>
  <c r="AO717" i="56"/>
  <c r="AP717" i="56"/>
  <c r="AM675" i="56"/>
  <c r="AR675" i="56"/>
  <c r="AU675" i="56" s="1"/>
  <c r="AN742" i="56"/>
  <c r="AO417" i="56"/>
  <c r="AP417" i="56"/>
  <c r="AP1725" i="56"/>
  <c r="AO1725" i="56"/>
  <c r="AO456" i="56"/>
  <c r="AP456" i="56"/>
  <c r="AM1379" i="56"/>
  <c r="AR1379" i="56"/>
  <c r="AU1379" i="56" s="1"/>
  <c r="AP1390" i="56"/>
  <c r="AO1390" i="56"/>
  <c r="AM1630" i="56"/>
  <c r="AR1630" i="56"/>
  <c r="AU1630" i="56" s="1"/>
  <c r="AR1529" i="56"/>
  <c r="AU1529" i="56" s="1"/>
  <c r="AM1529" i="56"/>
  <c r="AP224" i="56"/>
  <c r="AO224" i="56"/>
  <c r="AQ224" i="56" s="1"/>
  <c r="AM1540" i="56"/>
  <c r="AR1540" i="56"/>
  <c r="AU1540" i="56" s="1"/>
  <c r="AL1130" i="56"/>
  <c r="AO892" i="56"/>
  <c r="AP892" i="56"/>
  <c r="AR1140" i="56"/>
  <c r="AU1140" i="56" s="1"/>
  <c r="AM1140" i="56"/>
  <c r="AP1472" i="56"/>
  <c r="AO1472" i="56"/>
  <c r="AR844" i="56"/>
  <c r="AU844" i="56" s="1"/>
  <c r="AM844" i="56"/>
  <c r="AL909" i="56"/>
  <c r="AL1807" i="56"/>
  <c r="AP1866" i="56"/>
  <c r="AO1866" i="56"/>
  <c r="AR1888" i="56"/>
  <c r="AU1888" i="56" s="1"/>
  <c r="AM1888" i="56"/>
  <c r="AL1903" i="56"/>
  <c r="AL1945" i="56"/>
  <c r="AP1973" i="56"/>
  <c r="AO1973" i="56"/>
  <c r="AQ1973" i="56" s="1"/>
  <c r="AN1991" i="56"/>
  <c r="AL75" i="56"/>
  <c r="AP776" i="56"/>
  <c r="AO776" i="56"/>
  <c r="AQ776" i="56" s="1"/>
  <c r="AR2029" i="56"/>
  <c r="AU2029" i="56" s="1"/>
  <c r="AM2029" i="56"/>
  <c r="AR923" i="56"/>
  <c r="AU923" i="56" s="1"/>
  <c r="AM923" i="56"/>
  <c r="AM2113" i="56"/>
  <c r="AR2113" i="56"/>
  <c r="AU2113" i="56" s="1"/>
  <c r="AP1204" i="56"/>
  <c r="AO1204" i="56"/>
  <c r="AO2128" i="56"/>
  <c r="AP2128" i="56"/>
  <c r="AM2178" i="56"/>
  <c r="AR2178" i="56"/>
  <c r="AU2178" i="56" s="1"/>
  <c r="AN1673" i="56"/>
  <c r="AL2218" i="56"/>
  <c r="AM937" i="56"/>
  <c r="AR937" i="56"/>
  <c r="AU937" i="56" s="1"/>
  <c r="AM2835" i="56"/>
  <c r="AR2835" i="56"/>
  <c r="AU2835" i="56" s="1"/>
  <c r="AL2280" i="56"/>
  <c r="AM1242" i="56"/>
  <c r="AR1242" i="56"/>
  <c r="AU1242" i="56" s="1"/>
  <c r="AM797" i="56"/>
  <c r="AM2368" i="56"/>
  <c r="AR2368" i="56"/>
  <c r="AU2368" i="56" s="1"/>
  <c r="AL1558" i="56"/>
  <c r="AN1026" i="56"/>
  <c r="AO240" i="56"/>
  <c r="AP240" i="56"/>
  <c r="AM2469" i="56"/>
  <c r="AR2469" i="56"/>
  <c r="AU2469" i="56" s="1"/>
  <c r="AR2846" i="56"/>
  <c r="AU2846" i="56" s="1"/>
  <c r="AM2846" i="56"/>
  <c r="AP385" i="56"/>
  <c r="AO385" i="56"/>
  <c r="AL560" i="56"/>
  <c r="AP1279" i="56"/>
  <c r="AO1279" i="56"/>
  <c r="AQ1279" i="56" s="1"/>
  <c r="AO474" i="56"/>
  <c r="AP474" i="56"/>
  <c r="AR130" i="56"/>
  <c r="AU130" i="56" s="1"/>
  <c r="AM130" i="56"/>
  <c r="AO2861" i="56"/>
  <c r="AP2861" i="56"/>
  <c r="AR2913" i="56"/>
  <c r="AU2913" i="56" s="1"/>
  <c r="AM2913" i="56"/>
  <c r="AR1321" i="56"/>
  <c r="AU1321" i="56" s="1"/>
  <c r="AM1321" i="56"/>
  <c r="AL589" i="56"/>
  <c r="AO967" i="56"/>
  <c r="AP967" i="56"/>
  <c r="AN2767" i="56"/>
  <c r="AQ437" i="56"/>
  <c r="AN1029" i="56"/>
  <c r="AR982" i="56"/>
  <c r="AU982" i="56" s="1"/>
  <c r="AM982" i="56"/>
  <c r="AL1703" i="56"/>
  <c r="AM1714" i="56"/>
  <c r="AR1714" i="56"/>
  <c r="AU1714" i="56" s="1"/>
  <c r="AP644" i="56"/>
  <c r="AO644" i="56"/>
  <c r="AP1046" i="56"/>
  <c r="AO1046" i="56"/>
  <c r="AM154" i="56"/>
  <c r="AR154" i="56"/>
  <c r="AU154" i="56" s="1"/>
  <c r="AO974" i="56"/>
  <c r="AP974" i="56"/>
  <c r="AM682" i="56"/>
  <c r="AR682" i="56"/>
  <c r="AU682" i="56" s="1"/>
  <c r="AN748" i="56"/>
  <c r="AP1580" i="56"/>
  <c r="AO1580" i="56"/>
  <c r="AL1608" i="56"/>
  <c r="AM350" i="56"/>
  <c r="AR350" i="56"/>
  <c r="AU350" i="56" s="1"/>
  <c r="AO1526" i="56"/>
  <c r="AP1526" i="56"/>
  <c r="AM1114" i="56"/>
  <c r="AR1114" i="56"/>
  <c r="AU1114" i="56" s="1"/>
  <c r="AO881" i="56"/>
  <c r="AP881" i="56"/>
  <c r="AP1396" i="56"/>
  <c r="AO1396" i="56"/>
  <c r="AM291" i="56"/>
  <c r="AR291" i="56"/>
  <c r="AU291" i="56" s="1"/>
  <c r="AO1531" i="56"/>
  <c r="AP1531" i="56"/>
  <c r="AM753" i="56"/>
  <c r="AR753" i="56"/>
  <c r="AU753" i="56" s="1"/>
  <c r="AM1747" i="56"/>
  <c r="AR1747" i="56"/>
  <c r="AU1747" i="56" s="1"/>
  <c r="AL1137" i="56"/>
  <c r="AN1661" i="56"/>
  <c r="AO296" i="56"/>
  <c r="AP296" i="56"/>
  <c r="AN1830" i="56"/>
  <c r="AL1844" i="56"/>
  <c r="AP1937" i="56"/>
  <c r="AO1937" i="56"/>
  <c r="AQ1937" i="56" s="1"/>
  <c r="AO766" i="56"/>
  <c r="AP766" i="56"/>
  <c r="AN855" i="56"/>
  <c r="AL782" i="56"/>
  <c r="AM2006" i="56"/>
  <c r="AR2006" i="56"/>
  <c r="AU2006" i="56" s="1"/>
  <c r="AO2011" i="56"/>
  <c r="AP2011" i="56"/>
  <c r="AM2058" i="56"/>
  <c r="AR2058" i="56"/>
  <c r="AU2058" i="56" s="1"/>
  <c r="AN2086" i="56"/>
  <c r="AN2119" i="56"/>
  <c r="AP540" i="56"/>
  <c r="AO540" i="56"/>
  <c r="AQ540" i="56" s="1"/>
  <c r="AL2184" i="56"/>
  <c r="AN2210" i="56"/>
  <c r="AO2224" i="56"/>
  <c r="AP2224" i="56"/>
  <c r="AN491" i="56"/>
  <c r="AN2286" i="56"/>
  <c r="AP1556" i="56"/>
  <c r="AO1556" i="56"/>
  <c r="AN2339" i="56"/>
  <c r="AM2360" i="56"/>
  <c r="AR2360" i="56"/>
  <c r="AU2360" i="56" s="1"/>
  <c r="AN2374" i="56"/>
  <c r="AN2414" i="56"/>
  <c r="AO2461" i="56"/>
  <c r="AP2461" i="56"/>
  <c r="AL943" i="56"/>
  <c r="AN1684" i="56"/>
  <c r="AL112" i="56"/>
  <c r="AN2550" i="56"/>
  <c r="AO319" i="56"/>
  <c r="AP319" i="56"/>
  <c r="AL254" i="56"/>
  <c r="AO818" i="56"/>
  <c r="AP818" i="56"/>
  <c r="AL2639" i="56"/>
  <c r="AN1249" i="56"/>
  <c r="AN2722" i="56"/>
  <c r="AP1327" i="56"/>
  <c r="AO1327" i="56"/>
  <c r="AP329" i="56"/>
  <c r="AO329" i="56"/>
  <c r="AQ329" i="56" s="1"/>
  <c r="AL333" i="56"/>
  <c r="AN834" i="56"/>
  <c r="AN1268" i="56"/>
  <c r="AQ2799" i="56"/>
  <c r="AR1446" i="56"/>
  <c r="AU1446" i="56" s="1"/>
  <c r="AM1446" i="56"/>
  <c r="AM51" i="56"/>
  <c r="AR51" i="56"/>
  <c r="AU51" i="56" s="1"/>
  <c r="AR1731" i="56"/>
  <c r="AU1731" i="56" s="1"/>
  <c r="AM1731" i="56"/>
  <c r="AP758" i="56"/>
  <c r="AO758" i="56"/>
  <c r="AR846" i="56"/>
  <c r="AU846" i="56" s="1"/>
  <c r="AM846" i="56"/>
  <c r="AL1819" i="56"/>
  <c r="AN367" i="56"/>
  <c r="AN1986" i="56"/>
  <c r="AO370" i="56"/>
  <c r="AP370" i="56"/>
  <c r="AO927" i="56"/>
  <c r="AP927" i="56"/>
  <c r="AN167" i="56"/>
  <c r="AR554" i="56"/>
  <c r="AU554" i="56" s="1"/>
  <c r="AM554" i="56"/>
  <c r="AO99" i="56"/>
  <c r="AP99" i="56"/>
  <c r="AP2599" i="56"/>
  <c r="AO2599" i="56"/>
  <c r="AQ2599" i="56" s="1"/>
  <c r="AO951" i="56"/>
  <c r="AP951" i="56"/>
  <c r="AP2736" i="56"/>
  <c r="AO2736" i="56"/>
  <c r="AR1984" i="56"/>
  <c r="AU1984" i="56" s="1"/>
  <c r="AM1984" i="56"/>
  <c r="AN1701" i="56"/>
  <c r="AO4" i="56"/>
  <c r="AP4" i="56"/>
  <c r="AQ568" i="56"/>
  <c r="AN1957" i="56"/>
  <c r="AQ21" i="56"/>
  <c r="AR652" i="56"/>
  <c r="AU652" i="56" s="1"/>
  <c r="AM652" i="56"/>
  <c r="AN2267" i="56"/>
  <c r="AN399" i="56"/>
  <c r="AM403" i="56"/>
  <c r="AR403" i="56"/>
  <c r="AU403" i="56" s="1"/>
  <c r="AP279" i="56"/>
  <c r="AO279" i="56"/>
  <c r="AQ279" i="56" s="1"/>
  <c r="AP15" i="56"/>
  <c r="AO15" i="56"/>
  <c r="AR510" i="56"/>
  <c r="AU510" i="56" s="1"/>
  <c r="AM510" i="56"/>
  <c r="AL651" i="56"/>
  <c r="AR671" i="56"/>
  <c r="AU671" i="56" s="1"/>
  <c r="AM671" i="56"/>
  <c r="AP726" i="56"/>
  <c r="AO726" i="56"/>
  <c r="AM1572" i="56"/>
  <c r="AR1572" i="56"/>
  <c r="AU1572" i="56" s="1"/>
  <c r="AN1600" i="56"/>
  <c r="AL1614" i="56"/>
  <c r="AL1350" i="56"/>
  <c r="AP687" i="56"/>
  <c r="AO687" i="56"/>
  <c r="AL2792" i="56"/>
  <c r="AL1090" i="56"/>
  <c r="AL2822" i="56"/>
  <c r="AR1633" i="56"/>
  <c r="AU1633" i="56" s="1"/>
  <c r="AM1633" i="56"/>
  <c r="AR2903" i="56"/>
  <c r="AU2903" i="56" s="1"/>
  <c r="AM2903" i="56"/>
  <c r="AN897" i="56"/>
  <c r="AP755" i="56"/>
  <c r="AO755" i="56"/>
  <c r="AP1764" i="56"/>
  <c r="AO1764" i="56"/>
  <c r="AQ1764" i="56" s="1"/>
  <c r="AR1787" i="56"/>
  <c r="AU1787" i="56" s="1"/>
  <c r="AM1787" i="56"/>
  <c r="AL1792" i="56"/>
  <c r="AN1816" i="56"/>
  <c r="AL1886" i="56"/>
  <c r="AP1915" i="56"/>
  <c r="AO1915" i="56"/>
  <c r="AR1943" i="56"/>
  <c r="AU1943" i="56" s="1"/>
  <c r="AM1943" i="56"/>
  <c r="AL1971" i="56"/>
  <c r="AL1983" i="56"/>
  <c r="AR73" i="56"/>
  <c r="AU73" i="56" s="1"/>
  <c r="AM73" i="56"/>
  <c r="AR1167" i="56"/>
  <c r="AU1167" i="56" s="1"/>
  <c r="AM1167" i="56"/>
  <c r="AM2050" i="56"/>
  <c r="AR2050" i="56"/>
  <c r="AU2050" i="56" s="1"/>
  <c r="AP920" i="56"/>
  <c r="AO920" i="56"/>
  <c r="AQ920" i="56" s="1"/>
  <c r="AN2133" i="56"/>
  <c r="AM2162" i="56"/>
  <c r="AR2162" i="56"/>
  <c r="AU2162" i="56" s="1"/>
  <c r="AP2190" i="56"/>
  <c r="AO2190" i="56"/>
  <c r="AL166" i="56"/>
  <c r="AP2230" i="56"/>
  <c r="AO2230" i="56"/>
  <c r="AL2832" i="56"/>
  <c r="AN2242" i="56"/>
  <c r="AP2329" i="56"/>
  <c r="AO2329" i="56"/>
  <c r="AL380" i="56"/>
  <c r="AN2366" i="56"/>
  <c r="AP2394" i="56"/>
  <c r="AO2394" i="56"/>
  <c r="AQ2394" i="56" s="1"/>
  <c r="AL939" i="56"/>
  <c r="AR308" i="56"/>
  <c r="AU308" i="56" s="1"/>
  <c r="AM308" i="56"/>
  <c r="AR2467" i="56"/>
  <c r="AU2467" i="56" s="1"/>
  <c r="AM2467" i="56"/>
  <c r="AL101" i="56"/>
  <c r="AL2501" i="56"/>
  <c r="AR1682" i="56"/>
  <c r="AU1682" i="56" s="1"/>
  <c r="AM1682" i="56"/>
  <c r="AN315" i="56"/>
  <c r="AM2851" i="56"/>
  <c r="AR2851" i="56"/>
  <c r="AU2851" i="56" s="1"/>
  <c r="AL435" i="56"/>
  <c r="AL318" i="56"/>
  <c r="AR874" i="56"/>
  <c r="AU874" i="56" s="1"/>
  <c r="AM874" i="56"/>
  <c r="AL824" i="56"/>
  <c r="AN627" i="56"/>
  <c r="AN948" i="56"/>
  <c r="AN2660" i="56"/>
  <c r="AR2674" i="56"/>
  <c r="AU2674" i="56" s="1"/>
  <c r="AM2674" i="56"/>
  <c r="AM2733" i="56"/>
  <c r="AR2733" i="56"/>
  <c r="AU2733" i="56" s="1"/>
  <c r="AL1261" i="56"/>
  <c r="AR397" i="56"/>
  <c r="AU397" i="56" s="1"/>
  <c r="AM397" i="56"/>
  <c r="AR594" i="56"/>
  <c r="AU594" i="56" s="1"/>
  <c r="AM594" i="56"/>
  <c r="AO652" i="56"/>
  <c r="AP652" i="56"/>
  <c r="AN672" i="56"/>
  <c r="AN1573" i="56"/>
  <c r="AM352" i="56"/>
  <c r="AR352" i="56"/>
  <c r="AU352" i="56" s="1"/>
  <c r="AN2793" i="56"/>
  <c r="AL2811" i="56"/>
  <c r="AL32" i="56"/>
  <c r="AN988" i="56"/>
  <c r="AR1389" i="56"/>
  <c r="AU1389" i="56" s="1"/>
  <c r="AM1389" i="56"/>
  <c r="AO514" i="56"/>
  <c r="AP514" i="56"/>
  <c r="AN294" i="56"/>
  <c r="AN1003" i="56"/>
  <c r="AO1004" i="56"/>
  <c r="AP1004" i="56"/>
  <c r="AL1648" i="56"/>
  <c r="AO1129" i="56"/>
  <c r="AP1129" i="56"/>
  <c r="AM837" i="56"/>
  <c r="AR837" i="56"/>
  <c r="AU837" i="56" s="1"/>
  <c r="AM898" i="56"/>
  <c r="AR898" i="56"/>
  <c r="AU898" i="56" s="1"/>
  <c r="AL1479" i="56"/>
  <c r="AO233" i="56"/>
  <c r="AP233" i="56"/>
  <c r="AM1793" i="56"/>
  <c r="AR1793" i="56"/>
  <c r="AU1793" i="56" s="1"/>
  <c r="AL1851" i="56"/>
  <c r="AO1902" i="56"/>
  <c r="AP1902" i="56"/>
  <c r="AO1916" i="56"/>
  <c r="AP1916" i="56"/>
  <c r="AR1958" i="56"/>
  <c r="AU1958" i="56" s="1"/>
  <c r="AM1958" i="56"/>
  <c r="AO1984" i="56"/>
  <c r="AP1984" i="56"/>
  <c r="AO848" i="56"/>
  <c r="AP848" i="56"/>
  <c r="AM2065" i="56"/>
  <c r="AR2065" i="56"/>
  <c r="AU2065" i="56" s="1"/>
  <c r="AO1184" i="56"/>
  <c r="AP1184" i="56"/>
  <c r="AN539" i="56"/>
  <c r="AM2135" i="56"/>
  <c r="AR2135" i="56"/>
  <c r="AU2135" i="56" s="1"/>
  <c r="AL2149" i="56"/>
  <c r="AN2177" i="56"/>
  <c r="AL2191" i="56"/>
  <c r="AR2217" i="56"/>
  <c r="AU2217" i="56" s="1"/>
  <c r="AM2217" i="56"/>
  <c r="AR2231" i="56"/>
  <c r="AU2231" i="56" s="1"/>
  <c r="AM2231" i="56"/>
  <c r="AL2833" i="56"/>
  <c r="AO2313" i="56"/>
  <c r="AP2313" i="56"/>
  <c r="AM796" i="56"/>
  <c r="AR796" i="56"/>
  <c r="AU796" i="56" s="1"/>
  <c r="AO381" i="56"/>
  <c r="AP381" i="56"/>
  <c r="AM2367" i="56"/>
  <c r="AR2367" i="56"/>
  <c r="AU2367" i="56" s="1"/>
  <c r="AL2421" i="56"/>
  <c r="AO102" i="56"/>
  <c r="AP102" i="56"/>
  <c r="AN1243" i="56"/>
  <c r="AM180" i="56"/>
  <c r="AR180" i="56"/>
  <c r="AU180" i="56" s="1"/>
  <c r="AO181" i="56"/>
  <c r="AQ181" i="56" s="1"/>
  <c r="AP181" i="56"/>
  <c r="AO436" i="56"/>
  <c r="AP436" i="56"/>
  <c r="AN875" i="56"/>
  <c r="AR2597" i="56"/>
  <c r="AU2597" i="56" s="1"/>
  <c r="AM2597" i="56"/>
  <c r="AL1306" i="56"/>
  <c r="AN2675" i="56"/>
  <c r="AM2715" i="56"/>
  <c r="AR2715" i="56"/>
  <c r="AU2715" i="56" s="1"/>
  <c r="AN1337" i="56"/>
  <c r="AM1262" i="56"/>
  <c r="AR1262" i="56"/>
  <c r="AU1262" i="56" s="1"/>
  <c r="AO2752" i="56"/>
  <c r="AQ2752" i="56" s="1"/>
  <c r="AP2752" i="56"/>
  <c r="AQ2370" i="56"/>
  <c r="AL1718" i="56"/>
  <c r="AR2873" i="56"/>
  <c r="AU2873" i="56" s="1"/>
  <c r="AM2873" i="56"/>
  <c r="AM729" i="56"/>
  <c r="AR729" i="56"/>
  <c r="AU729" i="56" s="1"/>
  <c r="AL743" i="56"/>
  <c r="AN1589" i="56"/>
  <c r="AR1521" i="56"/>
  <c r="AU1521" i="56" s="1"/>
  <c r="AM1521" i="56"/>
  <c r="AL1353" i="56"/>
  <c r="AN1074" i="56"/>
  <c r="AL1078" i="56"/>
  <c r="AM1095" i="56"/>
  <c r="AR1095" i="56"/>
  <c r="AU1095" i="56" s="1"/>
  <c r="AP1370" i="56"/>
  <c r="AO1370" i="56"/>
  <c r="AR1406" i="56"/>
  <c r="AU1406" i="56" s="1"/>
  <c r="AM1406" i="56"/>
  <c r="AL2896" i="56"/>
  <c r="AP1435" i="56"/>
  <c r="AO1435" i="56"/>
  <c r="AR463" i="56"/>
  <c r="AU463" i="56" s="1"/>
  <c r="AM463" i="56"/>
  <c r="AL1808" i="56"/>
  <c r="AM1889" i="56"/>
  <c r="AR1889" i="56"/>
  <c r="AU1889" i="56" s="1"/>
  <c r="AL1904" i="56"/>
  <c r="AR777" i="56"/>
  <c r="AU777" i="56" s="1"/>
  <c r="AM777" i="56"/>
  <c r="AM1186" i="56"/>
  <c r="AR1186" i="56"/>
  <c r="AU1186" i="56" s="1"/>
  <c r="AL2179" i="56"/>
  <c r="AP2295" i="56"/>
  <c r="AO2295" i="56"/>
  <c r="AO2369" i="56"/>
  <c r="AP2369" i="56"/>
  <c r="AN2442" i="56"/>
  <c r="AO557" i="56"/>
  <c r="AP557" i="56"/>
  <c r="AR2847" i="56"/>
  <c r="AU2847" i="56" s="1"/>
  <c r="AM2847" i="56"/>
  <c r="AN386" i="56"/>
  <c r="AL2534" i="56"/>
  <c r="AN1280" i="56"/>
  <c r="AO567" i="56"/>
  <c r="AP567" i="56"/>
  <c r="AN2857" i="56"/>
  <c r="AO125" i="56"/>
  <c r="AP125" i="56"/>
  <c r="AR131" i="56"/>
  <c r="AU131" i="56" s="1"/>
  <c r="AM131" i="56"/>
  <c r="AL2677" i="56"/>
  <c r="AM334" i="56"/>
  <c r="AR334" i="56"/>
  <c r="AU334" i="56" s="1"/>
  <c r="AQ2572" i="56"/>
  <c r="AQ1553" i="56"/>
  <c r="AO2247" i="56"/>
  <c r="AP2247" i="56"/>
  <c r="AO1677" i="56"/>
  <c r="AP1677" i="56"/>
  <c r="AM2371" i="56"/>
  <c r="AR2371" i="56"/>
  <c r="AU2371" i="56" s="1"/>
  <c r="AP942" i="56"/>
  <c r="AL942" i="56"/>
  <c r="AO942" i="56"/>
  <c r="AM259" i="56"/>
  <c r="AR259" i="56"/>
  <c r="AU259" i="56" s="1"/>
  <c r="AP1491" i="56"/>
  <c r="AO1491" i="56"/>
  <c r="AM621" i="56"/>
  <c r="AR621" i="56"/>
  <c r="AU621" i="56" s="1"/>
  <c r="AP707" i="56"/>
  <c r="AO707" i="56"/>
  <c r="AQ707" i="56" s="1"/>
  <c r="AO322" i="56"/>
  <c r="AP322" i="56"/>
  <c r="AP1320" i="56"/>
  <c r="AO1320" i="56"/>
  <c r="AM257" i="56"/>
  <c r="AR257" i="56"/>
  <c r="AU257" i="56" s="1"/>
  <c r="AQ1688" i="56"/>
  <c r="AP694" i="56"/>
  <c r="AO694" i="56"/>
  <c r="AQ694" i="56" s="1"/>
  <c r="AQ2843" i="56"/>
  <c r="AR577" i="56"/>
  <c r="AU577" i="56" s="1"/>
  <c r="AM577" i="56"/>
  <c r="AL2609" i="56"/>
  <c r="AO1107" i="56"/>
  <c r="AP1107" i="56"/>
  <c r="AO2261" i="56"/>
  <c r="AP2261" i="56"/>
  <c r="AO2160" i="56"/>
  <c r="AP2160" i="56"/>
  <c r="AQ2704" i="56"/>
  <c r="AM1213" i="56"/>
  <c r="AR1213" i="56"/>
  <c r="AU1213" i="56" s="1"/>
  <c r="AQ2692" i="56"/>
  <c r="AP503" i="56"/>
  <c r="AN337" i="56"/>
  <c r="AP1055" i="56"/>
  <c r="AO1055" i="56"/>
  <c r="AN751" i="56"/>
  <c r="AL1611" i="56"/>
  <c r="AM1066" i="56"/>
  <c r="AR1066" i="56"/>
  <c r="AU1066" i="56" s="1"/>
  <c r="AP2800" i="56"/>
  <c r="AO2800" i="56"/>
  <c r="AQ2800" i="56" s="1"/>
  <c r="AL1120" i="56"/>
  <c r="AO1122" i="56"/>
  <c r="AP1122" i="56"/>
  <c r="AM2899" i="56"/>
  <c r="AR2899" i="56"/>
  <c r="AU2899" i="56" s="1"/>
  <c r="AO1433" i="56"/>
  <c r="AP1433" i="56"/>
  <c r="AP1148" i="56"/>
  <c r="AO1148" i="56"/>
  <c r="AQ1148" i="56" s="1"/>
  <c r="AO1861" i="56"/>
  <c r="AP1861" i="56"/>
  <c r="AN69" i="56"/>
  <c r="AN532" i="56"/>
  <c r="AM785" i="56"/>
  <c r="AR785" i="56"/>
  <c r="AU785" i="56" s="1"/>
  <c r="AR1666" i="56"/>
  <c r="AU1666" i="56" s="1"/>
  <c r="AM1666" i="56"/>
  <c r="AM2033" i="56"/>
  <c r="AR2033" i="56"/>
  <c r="AU2033" i="56" s="1"/>
  <c r="AR537" i="56"/>
  <c r="AU537" i="56" s="1"/>
  <c r="AM537" i="56"/>
  <c r="AP426" i="56"/>
  <c r="AO426" i="56"/>
  <c r="AQ426" i="56" s="1"/>
  <c r="AL1550" i="56"/>
  <c r="AL2159" i="56"/>
  <c r="AL2303" i="56"/>
  <c r="AN2317" i="56"/>
  <c r="AN172" i="56"/>
  <c r="AL2409" i="56"/>
  <c r="AM1485" i="56"/>
  <c r="AR1485" i="56"/>
  <c r="AU1485" i="56" s="1"/>
  <c r="AM2478" i="56"/>
  <c r="AL2844" i="56"/>
  <c r="AN2513" i="56"/>
  <c r="AL623" i="56"/>
  <c r="AP1298" i="56"/>
  <c r="AO1298" i="56"/>
  <c r="AQ1298" i="56" s="1"/>
  <c r="AM2617" i="56"/>
  <c r="AR2617" i="56"/>
  <c r="AU2617" i="56" s="1"/>
  <c r="AM2643" i="56"/>
  <c r="AR2643" i="56"/>
  <c r="AU2643" i="56" s="1"/>
  <c r="AM200" i="56"/>
  <c r="AR200" i="56"/>
  <c r="AU200" i="56" s="1"/>
  <c r="AM144" i="56"/>
  <c r="AR144" i="56"/>
  <c r="AU144" i="56" s="1"/>
  <c r="AL1567" i="56"/>
  <c r="AM2762" i="56"/>
  <c r="AR2762" i="56"/>
  <c r="AU2762" i="56" s="1"/>
  <c r="AQ1447" i="56"/>
  <c r="AL724" i="56"/>
  <c r="AM1214" i="56"/>
  <c r="AR1214" i="56"/>
  <c r="AU1214" i="56" s="1"/>
  <c r="AR445" i="56"/>
  <c r="AU445" i="56" s="1"/>
  <c r="AM445" i="56"/>
  <c r="AP449" i="56"/>
  <c r="AO449" i="56"/>
  <c r="AQ449" i="56" s="1"/>
  <c r="AR284" i="56"/>
  <c r="AU284" i="56" s="1"/>
  <c r="AM284" i="56"/>
  <c r="AN724" i="56"/>
  <c r="AR1621" i="56"/>
  <c r="AU1621" i="56" s="1"/>
  <c r="AM1621" i="56"/>
  <c r="AL979" i="56"/>
  <c r="AO1348" i="56"/>
  <c r="AP1348" i="56"/>
  <c r="AN1128" i="56"/>
  <c r="AR1639" i="56"/>
  <c r="AU1639" i="56" s="1"/>
  <c r="AM1639" i="56"/>
  <c r="AN2900" i="56"/>
  <c r="AR1426" i="56"/>
  <c r="AU1426" i="56" s="1"/>
  <c r="AM1426" i="56"/>
  <c r="AP1754" i="56"/>
  <c r="AO1754" i="56"/>
  <c r="AN895" i="56"/>
  <c r="AO1790" i="56"/>
  <c r="AQ1790" i="56" s="1"/>
  <c r="AP1790" i="56"/>
  <c r="AP1834" i="56"/>
  <c r="AO1834" i="56"/>
  <c r="AL913" i="56"/>
  <c r="AO1900" i="56"/>
  <c r="AP1900" i="56"/>
  <c r="AR786" i="56"/>
  <c r="AU786" i="56" s="1"/>
  <c r="AM786" i="56"/>
  <c r="AN2025" i="56"/>
  <c r="AN1181" i="56"/>
  <c r="AP427" i="56"/>
  <c r="AN2228" i="56"/>
  <c r="AP547" i="56"/>
  <c r="AO547" i="56"/>
  <c r="AQ547" i="56" s="1"/>
  <c r="AP608" i="56"/>
  <c r="AO608" i="56"/>
  <c r="AL611" i="56"/>
  <c r="AN2404" i="56"/>
  <c r="AO2418" i="56"/>
  <c r="AP2418" i="56"/>
  <c r="AN2429" i="56"/>
  <c r="AN2437" i="56"/>
  <c r="AR2465" i="56"/>
  <c r="AU2465" i="56" s="1"/>
  <c r="AM2465" i="56"/>
  <c r="AO804" i="56"/>
  <c r="AP804" i="56"/>
  <c r="AL2514" i="56"/>
  <c r="AO2524" i="56"/>
  <c r="AQ2524" i="56" s="1"/>
  <c r="AP2524" i="56"/>
  <c r="AR2541" i="56"/>
  <c r="AU2541" i="56" s="1"/>
  <c r="AM2541" i="56"/>
  <c r="AR115" i="56"/>
  <c r="AU115" i="56" s="1"/>
  <c r="AM115" i="56"/>
  <c r="AR574" i="56"/>
  <c r="AU574" i="56" s="1"/>
  <c r="AM574" i="56"/>
  <c r="AL321" i="56"/>
  <c r="AR872" i="56"/>
  <c r="AU872" i="56" s="1"/>
  <c r="AM872" i="56"/>
  <c r="AR822" i="56"/>
  <c r="AU822" i="56" s="1"/>
  <c r="AM822" i="56"/>
  <c r="AN2594" i="56"/>
  <c r="AM1303" i="56"/>
  <c r="AR2644" i="56"/>
  <c r="AU2644" i="56" s="1"/>
  <c r="AM2644" i="56"/>
  <c r="AN1331" i="56"/>
  <c r="AR2731" i="56"/>
  <c r="AU2731" i="56" s="1"/>
  <c r="AM2731" i="56"/>
  <c r="AR2763" i="56"/>
  <c r="AU2763" i="56" s="1"/>
  <c r="AM2763" i="56"/>
  <c r="AL2768" i="56"/>
  <c r="AN2818" i="56"/>
  <c r="AO459" i="56"/>
  <c r="AP459" i="56"/>
  <c r="AL1387" i="56"/>
  <c r="AO997" i="56"/>
  <c r="AP997" i="56"/>
  <c r="AO1402" i="56"/>
  <c r="AP1402" i="56"/>
  <c r="AP420" i="56"/>
  <c r="AO420" i="56"/>
  <c r="AM516" i="56"/>
  <c r="AR516" i="56"/>
  <c r="AU516" i="56" s="1"/>
  <c r="AR1655" i="56"/>
  <c r="AU1655" i="56" s="1"/>
  <c r="AM1655" i="56"/>
  <c r="AR360" i="56"/>
  <c r="AU360" i="56" s="1"/>
  <c r="AM360" i="56"/>
  <c r="AR53" i="56"/>
  <c r="AU53" i="56" s="1"/>
  <c r="AM53" i="56"/>
  <c r="AR1456" i="56"/>
  <c r="AU1456" i="56" s="1"/>
  <c r="AM1456" i="56"/>
  <c r="AP1469" i="56"/>
  <c r="AO1469" i="56"/>
  <c r="AN1477" i="56"/>
  <c r="AM486" i="56"/>
  <c r="AR486" i="56"/>
  <c r="AU486" i="56" s="1"/>
  <c r="AR1835" i="56"/>
  <c r="AU1835" i="56" s="1"/>
  <c r="AM1835" i="56"/>
  <c r="AO1885" i="56"/>
  <c r="AP1885" i="56"/>
  <c r="AN1928" i="56"/>
  <c r="AR72" i="56"/>
  <c r="AU72" i="56" s="1"/>
  <c r="AM72" i="56"/>
  <c r="AR1997" i="56"/>
  <c r="AU1997" i="56" s="1"/>
  <c r="AM1997" i="56"/>
  <c r="AL919" i="56"/>
  <c r="AN2110" i="56"/>
  <c r="AL236" i="56"/>
  <c r="AM2229" i="56"/>
  <c r="AR2229" i="56"/>
  <c r="AU2229" i="56" s="1"/>
  <c r="AN492" i="56"/>
  <c r="AL2319" i="56"/>
  <c r="AP1679" i="56"/>
  <c r="AO1679" i="56"/>
  <c r="AL2365" i="56"/>
  <c r="AO2365" i="56"/>
  <c r="AP2365" i="56"/>
  <c r="AM2842" i="56"/>
  <c r="AR2842" i="56"/>
  <c r="AU2842" i="56" s="1"/>
  <c r="AL307" i="56"/>
  <c r="AO805" i="56"/>
  <c r="AP805" i="56"/>
  <c r="AL495" i="56"/>
  <c r="AP2530" i="56"/>
  <c r="AO2530" i="56"/>
  <c r="AQ2530" i="56" s="1"/>
  <c r="AN946" i="56"/>
  <c r="AP2850" i="56"/>
  <c r="AO2850" i="56"/>
  <c r="AN2853" i="56"/>
  <c r="AP1244" i="56"/>
  <c r="AO1244" i="56"/>
  <c r="AR2581" i="56"/>
  <c r="AU2581" i="56" s="1"/>
  <c r="AM2581" i="56"/>
  <c r="AN324" i="56"/>
  <c r="AL2645" i="56"/>
  <c r="AN140" i="56"/>
  <c r="AL396" i="56"/>
  <c r="AQ450" i="56"/>
  <c r="AQ868" i="56"/>
  <c r="AL405" i="56"/>
  <c r="AP1709" i="56"/>
  <c r="AO1709" i="56"/>
  <c r="AL286" i="56"/>
  <c r="AM2876" i="56"/>
  <c r="AR2876" i="56"/>
  <c r="AU2876" i="56" s="1"/>
  <c r="AM2877" i="56"/>
  <c r="AR2877" i="56"/>
  <c r="AU2877" i="56" s="1"/>
  <c r="AL1606" i="56"/>
  <c r="AN2887" i="56"/>
  <c r="AP2784" i="56"/>
  <c r="AO2784" i="56"/>
  <c r="AM1363" i="56"/>
  <c r="AR1363" i="56"/>
  <c r="AU1363" i="56" s="1"/>
  <c r="AN1418" i="56"/>
  <c r="AO1653" i="56"/>
  <c r="AP1653" i="56"/>
  <c r="AN2902" i="56"/>
  <c r="AO1449" i="56"/>
  <c r="AP1449" i="56"/>
  <c r="AN1014" i="56"/>
  <c r="AL1462" i="56"/>
  <c r="AL902" i="56"/>
  <c r="AN518" i="56"/>
  <c r="AN522" i="56"/>
  <c r="AR524" i="56"/>
  <c r="AU524" i="56" s="1"/>
  <c r="AM524" i="56"/>
  <c r="AO1870" i="56"/>
  <c r="AP1870" i="56"/>
  <c r="AM67" i="56"/>
  <c r="AR67" i="56"/>
  <c r="AU67" i="56" s="1"/>
  <c r="AN2009" i="56"/>
  <c r="AN697" i="56"/>
  <c r="AO2031" i="56"/>
  <c r="AP2031" i="56"/>
  <c r="AM2098" i="56"/>
  <c r="AR2098" i="56"/>
  <c r="AU2098" i="56" s="1"/>
  <c r="AL1189" i="56"/>
  <c r="AN759" i="56"/>
  <c r="AO2154" i="56"/>
  <c r="AP2154" i="56"/>
  <c r="AL2168" i="56"/>
  <c r="AN2222" i="56"/>
  <c r="AR490" i="56"/>
  <c r="AU490" i="56" s="1"/>
  <c r="AM490" i="56"/>
  <c r="AL2256" i="56"/>
  <c r="AO2344" i="56"/>
  <c r="AP2344" i="56"/>
  <c r="AR238" i="56"/>
  <c r="AU238" i="56" s="1"/>
  <c r="AM238" i="56"/>
  <c r="AO1561" i="56"/>
  <c r="AP1561" i="56"/>
  <c r="AM2459" i="56"/>
  <c r="AR2459" i="56"/>
  <c r="AU2459" i="56" s="1"/>
  <c r="AN702" i="56"/>
  <c r="AL2522" i="56"/>
  <c r="AO1687" i="56"/>
  <c r="AP1687" i="56"/>
  <c r="AM1492" i="56"/>
  <c r="AR1492" i="56"/>
  <c r="AU1492" i="56" s="1"/>
  <c r="AO121" i="56"/>
  <c r="AP121" i="56"/>
  <c r="AO963" i="56"/>
  <c r="AP963" i="56"/>
  <c r="AO2560" i="56"/>
  <c r="AP2560" i="56"/>
  <c r="AM192" i="56"/>
  <c r="AR192" i="56"/>
  <c r="AU192" i="56" s="1"/>
  <c r="AP1247" i="56"/>
  <c r="AO1247" i="56"/>
  <c r="AQ1247" i="56" s="1"/>
  <c r="AL1694" i="56"/>
  <c r="AN2666" i="56"/>
  <c r="AL2680" i="56"/>
  <c r="AR1325" i="56"/>
  <c r="AU1325" i="56" s="1"/>
  <c r="AM1325" i="56"/>
  <c r="AM714" i="56"/>
  <c r="AR714" i="56"/>
  <c r="AU714" i="56" s="1"/>
  <c r="AL332" i="56"/>
  <c r="AN2776" i="56"/>
  <c r="AQ473" i="56"/>
  <c r="AN400" i="56"/>
  <c r="AN7" i="56"/>
  <c r="AP411" i="56"/>
  <c r="AO411" i="56"/>
  <c r="AQ411" i="56" s="1"/>
  <c r="AN1515" i="56"/>
  <c r="AL481" i="56"/>
  <c r="AP733" i="56"/>
  <c r="AO733" i="56"/>
  <c r="AQ733" i="56" s="1"/>
  <c r="AN1579" i="56"/>
  <c r="AN1607" i="56"/>
  <c r="AN1523" i="56"/>
  <c r="AO1525" i="56"/>
  <c r="AQ1525" i="56" s="1"/>
  <c r="AP1525" i="56"/>
  <c r="AR1357" i="56"/>
  <c r="AU1357" i="56" s="1"/>
  <c r="AM1357" i="56"/>
  <c r="AP28" i="56"/>
  <c r="AO28" i="56"/>
  <c r="AQ28" i="56" s="1"/>
  <c r="AM2796" i="56"/>
  <c r="AR2796" i="56"/>
  <c r="AU2796" i="56" s="1"/>
  <c r="AM1113" i="56"/>
  <c r="AR1113" i="56"/>
  <c r="AU1113" i="56" s="1"/>
  <c r="AP1419" i="56"/>
  <c r="AO1419" i="56"/>
  <c r="AM1136" i="56"/>
  <c r="AR1136" i="56"/>
  <c r="AU1136" i="56" s="1"/>
  <c r="AM295" i="56"/>
  <c r="AR295" i="56"/>
  <c r="AU295" i="56" s="1"/>
  <c r="AM1771" i="56"/>
  <c r="AR1771" i="56"/>
  <c r="AU1771" i="56" s="1"/>
  <c r="AO1857" i="56"/>
  <c r="AP1857" i="56"/>
  <c r="AM529" i="56"/>
  <c r="AR529" i="56"/>
  <c r="AU529" i="56" s="1"/>
  <c r="AN1950" i="56"/>
  <c r="AP1964" i="56"/>
  <c r="AO1964" i="56"/>
  <c r="AQ1964" i="56" s="1"/>
  <c r="AN915" i="56"/>
  <c r="AN781" i="56"/>
  <c r="AL2010" i="56"/>
  <c r="AN1668" i="56"/>
  <c r="AP2057" i="56"/>
  <c r="AO2057" i="56"/>
  <c r="AM2104" i="56"/>
  <c r="AR2104" i="56"/>
  <c r="AU2104" i="56" s="1"/>
  <c r="AL83" i="56"/>
  <c r="AL2223" i="56"/>
  <c r="AM2249" i="56"/>
  <c r="AR2249" i="56"/>
  <c r="AU2249" i="56" s="1"/>
  <c r="AN2257" i="56"/>
  <c r="AL2299" i="56"/>
  <c r="AR305" i="56"/>
  <c r="AU305" i="56" s="1"/>
  <c r="AM305" i="56"/>
  <c r="AR2322" i="56"/>
  <c r="AU2322" i="56" s="1"/>
  <c r="AR2338" i="56"/>
  <c r="AU2338" i="56" s="1"/>
  <c r="AM2338" i="56"/>
  <c r="AP2401" i="56"/>
  <c r="AO2401" i="56"/>
  <c r="AO239" i="56"/>
  <c r="AP239" i="56"/>
  <c r="AO2424" i="56"/>
  <c r="AP2424" i="56"/>
  <c r="AP2508" i="56"/>
  <c r="AO2508" i="56"/>
  <c r="AL2538" i="56"/>
  <c r="AM111" i="56"/>
  <c r="AR111" i="56"/>
  <c r="AU111" i="56" s="1"/>
  <c r="AM709" i="56"/>
  <c r="AR709" i="56"/>
  <c r="AU709" i="56" s="1"/>
  <c r="AN624" i="56"/>
  <c r="AN817" i="56"/>
  <c r="AP638" i="56"/>
  <c r="AO638" i="56"/>
  <c r="AO2561" i="56"/>
  <c r="AP2561" i="56"/>
  <c r="AP2653" i="56"/>
  <c r="AO2653" i="56"/>
  <c r="AM2702" i="56"/>
  <c r="AR2702" i="56"/>
  <c r="AU2702" i="56" s="1"/>
  <c r="AP2707" i="56"/>
  <c r="AO2707" i="56"/>
  <c r="AP1326" i="56"/>
  <c r="AO1326" i="56"/>
  <c r="AQ1326" i="56" s="1"/>
  <c r="AQ395" i="56"/>
  <c r="AM404" i="56"/>
  <c r="AR404" i="56"/>
  <c r="AU404" i="56" s="1"/>
  <c r="AL643" i="56"/>
  <c r="AL973" i="56"/>
  <c r="AN675" i="56"/>
  <c r="AO742" i="56"/>
  <c r="AP742" i="56"/>
  <c r="AL1588" i="56"/>
  <c r="AL983" i="56"/>
  <c r="AP1073" i="56"/>
  <c r="AO1073" i="56"/>
  <c r="AM985" i="56"/>
  <c r="AR985" i="56"/>
  <c r="AU985" i="56" s="1"/>
  <c r="AL289" i="56"/>
  <c r="AL1379" i="56"/>
  <c r="AN1123" i="56"/>
  <c r="AL1405" i="56"/>
  <c r="AN1529" i="56"/>
  <c r="AL1005" i="56"/>
  <c r="AO1643" i="56"/>
  <c r="AP1643" i="56"/>
  <c r="AL1445" i="56"/>
  <c r="AM632" i="56"/>
  <c r="AR632" i="56"/>
  <c r="AU632" i="56" s="1"/>
  <c r="AM1769" i="56"/>
  <c r="AR1769" i="56"/>
  <c r="AU1769" i="56" s="1"/>
  <c r="AL844" i="56"/>
  <c r="AN909" i="56"/>
  <c r="AO1807" i="56"/>
  <c r="AP1807" i="56"/>
  <c r="AN1021" i="56"/>
  <c r="AL1888" i="56"/>
  <c r="AM1931" i="56"/>
  <c r="AR1931" i="56"/>
  <c r="AU1931" i="56" s="1"/>
  <c r="AN1973" i="56"/>
  <c r="AP75" i="56"/>
  <c r="AO75" i="56"/>
  <c r="AQ75" i="56" s="1"/>
  <c r="AN776" i="56"/>
  <c r="AR1169" i="56"/>
  <c r="AU1169" i="56" s="1"/>
  <c r="AM1169" i="56"/>
  <c r="AM1548" i="56"/>
  <c r="AR1548" i="56"/>
  <c r="AU1548" i="56" s="1"/>
  <c r="AL2052" i="56"/>
  <c r="AR2080" i="56"/>
  <c r="AU2080" i="56" s="1"/>
  <c r="AM2080" i="56"/>
  <c r="AP923" i="56"/>
  <c r="AO923" i="56"/>
  <c r="AQ923" i="56" s="1"/>
  <c r="AN1204" i="56"/>
  <c r="AN760" i="56"/>
  <c r="AM1673" i="56"/>
  <c r="AR1673" i="56"/>
  <c r="AU1673" i="56" s="1"/>
  <c r="AN2244" i="56"/>
  <c r="AN2835" i="56"/>
  <c r="AM2266" i="56"/>
  <c r="AR2266" i="56"/>
  <c r="AU2266" i="56" s="1"/>
  <c r="AO2280" i="56"/>
  <c r="AP2280" i="56"/>
  <c r="AN2308" i="56"/>
  <c r="AN2354" i="56"/>
  <c r="AL2382" i="56"/>
  <c r="AO174" i="56"/>
  <c r="AP174" i="56"/>
  <c r="AO2441" i="56"/>
  <c r="AP2441" i="56"/>
  <c r="AN2469" i="56"/>
  <c r="AO2483" i="56"/>
  <c r="AP2483" i="56"/>
  <c r="AN2846" i="56"/>
  <c r="AM2533" i="56"/>
  <c r="AR2533" i="56"/>
  <c r="AU2533" i="56" s="1"/>
  <c r="AP560" i="56"/>
  <c r="AO560" i="56"/>
  <c r="AL1293" i="56"/>
  <c r="AN763" i="56"/>
  <c r="AM2570" i="56"/>
  <c r="AR2570" i="56"/>
  <c r="AU2570" i="56" s="1"/>
  <c r="AN2598" i="56"/>
  <c r="AM2624" i="56"/>
  <c r="AR2624" i="56"/>
  <c r="AU2624" i="56" s="1"/>
  <c r="AP2913" i="56"/>
  <c r="AO2913" i="56"/>
  <c r="AQ2913" i="56" s="1"/>
  <c r="AN2662" i="56"/>
  <c r="AP1321" i="56"/>
  <c r="AO1321" i="56"/>
  <c r="AR1695" i="56"/>
  <c r="AU1695" i="56" s="1"/>
  <c r="AM1695" i="56"/>
  <c r="AN1263" i="56"/>
  <c r="AN252" i="56"/>
  <c r="AM2534" i="56"/>
  <c r="AR2534" i="56"/>
  <c r="AU2534" i="56" s="1"/>
  <c r="AR1650" i="56"/>
  <c r="AU1650" i="56" s="1"/>
  <c r="AM1650" i="56"/>
  <c r="AN1781" i="56"/>
  <c r="AN1703" i="56"/>
  <c r="AN480" i="56"/>
  <c r="AO1719" i="56"/>
  <c r="AP1719" i="56"/>
  <c r="AN1341" i="56"/>
  <c r="AL2879" i="56"/>
  <c r="AN1519" i="56"/>
  <c r="AO682" i="56"/>
  <c r="AP682" i="56"/>
  <c r="AL1526" i="56"/>
  <c r="AL1358" i="56"/>
  <c r="AM2786" i="56"/>
  <c r="AR2786" i="56"/>
  <c r="AU2786" i="56" s="1"/>
  <c r="AO2797" i="56"/>
  <c r="AP2797" i="56"/>
  <c r="AN484" i="56"/>
  <c r="AN1114" i="56"/>
  <c r="AN1396" i="56"/>
  <c r="AL1413" i="56"/>
  <c r="AM223" i="56"/>
  <c r="AR223" i="56"/>
  <c r="AU223" i="56" s="1"/>
  <c r="AN1430" i="56"/>
  <c r="AN1747" i="56"/>
  <c r="AM1137" i="56"/>
  <c r="AR1137" i="56"/>
  <c r="AU1137" i="56" s="1"/>
  <c r="AN61" i="56"/>
  <c r="AM1772" i="56"/>
  <c r="AR1772" i="56"/>
  <c r="AU1772" i="56" s="1"/>
  <c r="AL1781" i="56"/>
  <c r="AL1811" i="56"/>
  <c r="AP1872" i="56"/>
  <c r="AO1872" i="56"/>
  <c r="AQ1872" i="56" s="1"/>
  <c r="AO1896" i="56"/>
  <c r="AP1896" i="56"/>
  <c r="AM1965" i="56"/>
  <c r="AR1965" i="56"/>
  <c r="AU1965" i="56" s="1"/>
  <c r="AM768" i="56"/>
  <c r="AR768" i="56"/>
  <c r="AU768" i="56" s="1"/>
  <c r="AM855" i="56"/>
  <c r="AR855" i="56"/>
  <c r="AU855" i="56" s="1"/>
  <c r="AN2006" i="56"/>
  <c r="AM2044" i="56"/>
  <c r="AR2044" i="56"/>
  <c r="AU2044" i="56" s="1"/>
  <c r="AO2058" i="56"/>
  <c r="AP2058" i="56"/>
  <c r="AM2086" i="56"/>
  <c r="AR2086" i="56"/>
  <c r="AU2086" i="56" s="1"/>
  <c r="AO1177" i="56"/>
  <c r="AP1177" i="56"/>
  <c r="AN1210" i="56"/>
  <c r="AP2142" i="56"/>
  <c r="AO2142" i="56"/>
  <c r="AQ2142" i="56" s="1"/>
  <c r="AN2196" i="56"/>
  <c r="AL1556" i="56"/>
  <c r="AL467" i="56"/>
  <c r="AP2402" i="56"/>
  <c r="AO2402" i="56"/>
  <c r="AL2414" i="56"/>
  <c r="AM858" i="56"/>
  <c r="AR858" i="56"/>
  <c r="AU858" i="56" s="1"/>
  <c r="AL310" i="56"/>
  <c r="AP943" i="56"/>
  <c r="AO943" i="56"/>
  <c r="AN1285" i="56"/>
  <c r="AP2550" i="56"/>
  <c r="AO2550" i="56"/>
  <c r="AQ2550" i="56" s="1"/>
  <c r="AO274" i="56"/>
  <c r="AP274" i="56"/>
  <c r="AO184" i="56"/>
  <c r="AP184" i="56"/>
  <c r="AL439" i="56"/>
  <c r="AO2630" i="56"/>
  <c r="AP2630" i="56"/>
  <c r="AL2668" i="56"/>
  <c r="AO876" i="56"/>
  <c r="AP876" i="56"/>
  <c r="AM834" i="56"/>
  <c r="AR834" i="56"/>
  <c r="AU834" i="56" s="1"/>
  <c r="AR952" i="56"/>
  <c r="AU952" i="56" s="1"/>
  <c r="AM952" i="56"/>
  <c r="AO476" i="56"/>
  <c r="AP476" i="56"/>
  <c r="AN1446" i="56"/>
  <c r="AN1731" i="56"/>
  <c r="AM367" i="56"/>
  <c r="AR367" i="56"/>
  <c r="AU367" i="56" s="1"/>
  <c r="AO1893" i="56"/>
  <c r="AP1893" i="56"/>
  <c r="AO76" i="56"/>
  <c r="AP76" i="56"/>
  <c r="AN2081" i="56"/>
  <c r="AL2123" i="56"/>
  <c r="AR927" i="56"/>
  <c r="AU927" i="56" s="1"/>
  <c r="AM927" i="56"/>
  <c r="AO2204" i="56"/>
  <c r="AP2204" i="56"/>
  <c r="AL167" i="56"/>
  <c r="AM304" i="56"/>
  <c r="AR304" i="56"/>
  <c r="AU304" i="56" s="1"/>
  <c r="AP554" i="56"/>
  <c r="AO554" i="56"/>
  <c r="AQ554" i="56" s="1"/>
  <c r="AN1680" i="56"/>
  <c r="AM580" i="56"/>
  <c r="AR580" i="56"/>
  <c r="AU580" i="56" s="1"/>
  <c r="AP813" i="56"/>
  <c r="AO813" i="56"/>
  <c r="AN2571" i="56"/>
  <c r="AM2663" i="56"/>
  <c r="AR2663" i="56"/>
  <c r="AU2663" i="56" s="1"/>
  <c r="AO2691" i="56"/>
  <c r="AP2691" i="56"/>
  <c r="AM590" i="56"/>
  <c r="AR590" i="56"/>
  <c r="AU590" i="56" s="1"/>
  <c r="AN2747" i="56"/>
  <c r="AM915" i="56"/>
  <c r="AN683" i="56"/>
  <c r="AN141" i="56"/>
  <c r="AQ132" i="56"/>
  <c r="AP1708" i="56"/>
  <c r="AO1708" i="56"/>
  <c r="AN565" i="56"/>
  <c r="AN2307" i="56"/>
  <c r="AL1507" i="56"/>
  <c r="AM15" i="56"/>
  <c r="AR15" i="56"/>
  <c r="AU15" i="56" s="1"/>
  <c r="AN416" i="56"/>
  <c r="AL726" i="56"/>
  <c r="AL1572" i="56"/>
  <c r="AP1614" i="56"/>
  <c r="AO1614" i="56"/>
  <c r="AQ1614" i="56" s="1"/>
  <c r="AN685" i="56"/>
  <c r="AN1350" i="56"/>
  <c r="AN1071" i="56"/>
  <c r="AP2792" i="56"/>
  <c r="AO2792" i="56"/>
  <c r="AQ2792" i="56" s="1"/>
  <c r="AP2810" i="56"/>
  <c r="AO2810" i="56"/>
  <c r="AM1094" i="56"/>
  <c r="AR1094" i="56"/>
  <c r="AU1094" i="56" s="1"/>
  <c r="AP2819" i="56"/>
  <c r="AO2819" i="56"/>
  <c r="AN2822" i="56"/>
  <c r="AL2891" i="56"/>
  <c r="AN1403" i="56"/>
  <c r="AL1641" i="56"/>
  <c r="AL1538" i="56"/>
  <c r="AP1656" i="56"/>
  <c r="AO1656" i="56"/>
  <c r="AP2903" i="56"/>
  <c r="AO2903" i="56"/>
  <c r="AQ2903" i="56" s="1"/>
  <c r="AM57" i="56"/>
  <c r="AR57" i="56"/>
  <c r="AU57" i="56" s="1"/>
  <c r="AP1792" i="56"/>
  <c r="AO1792" i="56"/>
  <c r="AQ1792" i="56" s="1"/>
  <c r="AP1850" i="56"/>
  <c r="AO1850" i="56"/>
  <c r="AR1165" i="56"/>
  <c r="AU1165" i="56" s="1"/>
  <c r="AM1165" i="56"/>
  <c r="AP1886" i="56"/>
  <c r="AO1886" i="56"/>
  <c r="AL1901" i="56"/>
  <c r="AM1929" i="56"/>
  <c r="AR1929" i="56"/>
  <c r="AU1929" i="56" s="1"/>
  <c r="AP1971" i="56"/>
  <c r="AO1971" i="56"/>
  <c r="AL73" i="56"/>
  <c r="AL2064" i="56"/>
  <c r="AM2092" i="56"/>
  <c r="AR2092" i="56"/>
  <c r="AU2092" i="56" s="1"/>
  <c r="AL2111" i="56"/>
  <c r="AL1183" i="56"/>
  <c r="AN538" i="56"/>
  <c r="AM2133" i="56"/>
  <c r="AR2133" i="56"/>
  <c r="AU2133" i="56" s="1"/>
  <c r="AL2162" i="56"/>
  <c r="AP166" i="56"/>
  <c r="AO166" i="56"/>
  <c r="AQ166" i="56" s="1"/>
  <c r="AL2242" i="56"/>
  <c r="AM2278" i="56"/>
  <c r="AR2278" i="56"/>
  <c r="AU2278" i="56" s="1"/>
  <c r="AL2292" i="56"/>
  <c r="AL793" i="56"/>
  <c r="AM795" i="56"/>
  <c r="AR795" i="56"/>
  <c r="AU795" i="56" s="1"/>
  <c r="AM380" i="56"/>
  <c r="AR380" i="56"/>
  <c r="AU380" i="56" s="1"/>
  <c r="AL2366" i="56"/>
  <c r="AL551" i="56"/>
  <c r="AM101" i="56"/>
  <c r="AR101" i="56"/>
  <c r="AU101" i="56" s="1"/>
  <c r="AP498" i="56"/>
  <c r="AO498" i="56"/>
  <c r="AQ498" i="56" s="1"/>
  <c r="AP2851" i="56"/>
  <c r="AO2851" i="56"/>
  <c r="AR1496" i="56"/>
  <c r="AU1496" i="56" s="1"/>
  <c r="AM1496" i="56"/>
  <c r="AL874" i="56"/>
  <c r="AP824" i="56"/>
  <c r="AO824" i="56"/>
  <c r="AQ824" i="56" s="1"/>
  <c r="AN2582" i="56"/>
  <c r="AR627" i="56"/>
  <c r="AU627" i="56" s="1"/>
  <c r="AM627" i="56"/>
  <c r="AM2660" i="56"/>
  <c r="AR2660" i="56"/>
  <c r="AU2660" i="56" s="1"/>
  <c r="AP2688" i="56"/>
  <c r="AO2688" i="56"/>
  <c r="AQ2688" i="56" s="1"/>
  <c r="AM141" i="56"/>
  <c r="AR141" i="56"/>
  <c r="AU141" i="56" s="1"/>
  <c r="AN2765" i="56"/>
  <c r="AM1701" i="56"/>
  <c r="AR1701" i="56"/>
  <c r="AU1701" i="56" s="1"/>
  <c r="AL479" i="56"/>
  <c r="AR10" i="56"/>
  <c r="AU10" i="56" s="1"/>
  <c r="AM10" i="56"/>
  <c r="AM672" i="56"/>
  <c r="AR672" i="56"/>
  <c r="AU672" i="56" s="1"/>
  <c r="AM741" i="56"/>
  <c r="AR741" i="56"/>
  <c r="AU741" i="56" s="1"/>
  <c r="AO1573" i="56"/>
  <c r="AP1573" i="56"/>
  <c r="AL1058" i="56"/>
  <c r="AL352" i="56"/>
  <c r="AO2823" i="56"/>
  <c r="AP2823" i="56"/>
  <c r="AO1368" i="56"/>
  <c r="AP1368" i="56"/>
  <c r="AN1389" i="56"/>
  <c r="AN1657" i="56"/>
  <c r="AN891" i="56"/>
  <c r="AO1444" i="56"/>
  <c r="AP1444" i="56"/>
  <c r="AN1752" i="56"/>
  <c r="AO1660" i="56"/>
  <c r="AP1660" i="56"/>
  <c r="AN837" i="56"/>
  <c r="AO1479" i="56"/>
  <c r="AP1479" i="56"/>
  <c r="AL1779" i="56"/>
  <c r="AO843" i="56"/>
  <c r="AP843" i="56"/>
  <c r="AN1793" i="56"/>
  <c r="AN526" i="56"/>
  <c r="AN1887" i="56"/>
  <c r="AL1902" i="56"/>
  <c r="AO1958" i="56"/>
  <c r="AP1958" i="56"/>
  <c r="AR74" i="56"/>
  <c r="AU74" i="56" s="1"/>
  <c r="AM74" i="56"/>
  <c r="AL775" i="56"/>
  <c r="AN1168" i="56"/>
  <c r="AL2028" i="56"/>
  <c r="AO2065" i="56"/>
  <c r="AP2065" i="56"/>
  <c r="AR2093" i="56"/>
  <c r="AU2093" i="56" s="1"/>
  <c r="AM2093" i="56"/>
  <c r="AN2112" i="56"/>
  <c r="AN2135" i="56"/>
  <c r="AM2177" i="56"/>
  <c r="AR2177" i="56"/>
  <c r="AU2177" i="56" s="1"/>
  <c r="AO2191" i="56"/>
  <c r="AP2191" i="56"/>
  <c r="AO2231" i="56"/>
  <c r="AP2231" i="56"/>
  <c r="AM2279" i="56"/>
  <c r="AR2279" i="56"/>
  <c r="AU2279" i="56" s="1"/>
  <c r="AN95" i="56"/>
  <c r="AN1241" i="56"/>
  <c r="AL2367" i="56"/>
  <c r="AN2432" i="56"/>
  <c r="AO173" i="56"/>
  <c r="AQ173" i="56" s="1"/>
  <c r="AP173" i="56"/>
  <c r="AM2482" i="56"/>
  <c r="AR2482" i="56"/>
  <c r="AU2482" i="56" s="1"/>
  <c r="AN807" i="56"/>
  <c r="AL2502" i="56"/>
  <c r="AO2517" i="56"/>
  <c r="AP2517" i="56"/>
  <c r="AM1278" i="56"/>
  <c r="AR1278" i="56"/>
  <c r="AU1278" i="56" s="1"/>
  <c r="AR704" i="56"/>
  <c r="AU704" i="56" s="1"/>
  <c r="AM704" i="56"/>
  <c r="AN1497" i="56"/>
  <c r="AL875" i="56"/>
  <c r="AM825" i="56"/>
  <c r="AR825" i="56"/>
  <c r="AU825" i="56" s="1"/>
  <c r="AN710" i="56"/>
  <c r="AN2583" i="56"/>
  <c r="AM1306" i="56"/>
  <c r="AR1306" i="56"/>
  <c r="AU1306" i="56" s="1"/>
  <c r="AO1316" i="56"/>
  <c r="AP1316" i="56"/>
  <c r="AN2661" i="56"/>
  <c r="AN142" i="56"/>
  <c r="AL1337" i="56"/>
  <c r="AR1339" i="56"/>
  <c r="AU1339" i="56" s="1"/>
  <c r="AM1339" i="56"/>
  <c r="AM1048" i="56"/>
  <c r="AR1048" i="56"/>
  <c r="AU1048" i="56" s="1"/>
  <c r="AN654" i="56"/>
  <c r="AN1517" i="56"/>
  <c r="AN729" i="56"/>
  <c r="AO743" i="56"/>
  <c r="AP743" i="56"/>
  <c r="AM1589" i="56"/>
  <c r="AR1589" i="56"/>
  <c r="AU1589" i="56" s="1"/>
  <c r="AL1521" i="56"/>
  <c r="AL1074" i="56"/>
  <c r="AM1084" i="56"/>
  <c r="AR1084" i="56"/>
  <c r="AU1084" i="56" s="1"/>
  <c r="AN1095" i="56"/>
  <c r="AP457" i="56"/>
  <c r="AO457" i="56"/>
  <c r="AQ457" i="56" s="1"/>
  <c r="AL1370" i="56"/>
  <c r="AL1391" i="56"/>
  <c r="AM357" i="56"/>
  <c r="AR357" i="56"/>
  <c r="AU357" i="56" s="1"/>
  <c r="AP1644" i="56"/>
  <c r="AO1644" i="56"/>
  <c r="AQ1644" i="56" s="1"/>
  <c r="AM1658" i="56"/>
  <c r="AR1658" i="56"/>
  <c r="AU1658" i="56" s="1"/>
  <c r="AP463" i="56"/>
  <c r="AO463" i="56"/>
  <c r="AQ463" i="56" s="1"/>
  <c r="AP899" i="56"/>
  <c r="AO899" i="56"/>
  <c r="AR1770" i="56"/>
  <c r="AU1770" i="56" s="1"/>
  <c r="AM1770" i="56"/>
  <c r="AL777" i="56"/>
  <c r="AL372" i="56"/>
  <c r="AO2039" i="56"/>
  <c r="AP2039" i="56"/>
  <c r="AP2095" i="56"/>
  <c r="AO2095" i="56"/>
  <c r="AQ2095" i="56" s="1"/>
  <c r="AN938" i="56"/>
  <c r="AR2267" i="56"/>
  <c r="AU2267" i="56" s="1"/>
  <c r="AM2267" i="56"/>
  <c r="AN1024" i="56"/>
  <c r="AL1025" i="56"/>
  <c r="AL2442" i="56"/>
  <c r="AM1294" i="56"/>
  <c r="AR1294" i="56"/>
  <c r="AU1294" i="56" s="1"/>
  <c r="AN1318" i="56"/>
  <c r="AP2677" i="56"/>
  <c r="AO2677" i="56"/>
  <c r="AL2703" i="56"/>
  <c r="AN968" i="56"/>
  <c r="AN1338" i="56"/>
  <c r="AM149" i="56"/>
  <c r="AR149" i="56"/>
  <c r="AU149" i="56" s="1"/>
  <c r="AQ1538" i="56" l="1"/>
  <c r="AQ2608" i="56"/>
  <c r="AQ870" i="56"/>
  <c r="AQ764" i="56"/>
  <c r="AQ835" i="56"/>
  <c r="AQ2052" i="56"/>
  <c r="AQ983" i="56"/>
  <c r="AQ1470" i="56"/>
  <c r="AQ2014" i="56"/>
  <c r="AQ1097" i="56"/>
  <c r="AQ2022" i="56"/>
  <c r="AQ2287" i="56"/>
  <c r="AQ869" i="56"/>
  <c r="AQ2206" i="56"/>
  <c r="AQ2770" i="56"/>
  <c r="AQ839" i="56"/>
  <c r="AQ2446" i="56"/>
  <c r="AQ2652" i="56"/>
  <c r="AQ119" i="56"/>
  <c r="AQ1609" i="56"/>
  <c r="AQ877" i="56"/>
  <c r="AQ1532" i="56"/>
  <c r="AQ1527" i="56"/>
  <c r="AQ795" i="56"/>
  <c r="AQ2503" i="56"/>
  <c r="AQ2481" i="56"/>
  <c r="AQ1782" i="56"/>
  <c r="AQ1627" i="56"/>
  <c r="AQ1250" i="56"/>
  <c r="AQ1859" i="56"/>
  <c r="AQ399" i="56"/>
  <c r="AQ553" i="56"/>
  <c r="AQ1372" i="56"/>
  <c r="AQ2713" i="56"/>
  <c r="AQ396" i="56"/>
  <c r="AQ44" i="56"/>
  <c r="AQ2831" i="56"/>
  <c r="AQ1733" i="56"/>
  <c r="AQ2313" i="56"/>
  <c r="AQ652" i="56"/>
  <c r="AQ726" i="56"/>
  <c r="AQ951" i="56"/>
  <c r="AQ644" i="56"/>
  <c r="AQ1866" i="56"/>
  <c r="AQ709" i="56"/>
  <c r="AQ238" i="56"/>
  <c r="AQ1394" i="56"/>
  <c r="AQ2876" i="56"/>
  <c r="AQ2542" i="56"/>
  <c r="AQ1238" i="56"/>
  <c r="AQ1551" i="56"/>
  <c r="AQ2890" i="56"/>
  <c r="AQ1926" i="56"/>
  <c r="AQ2069" i="56"/>
  <c r="AQ2564" i="56"/>
  <c r="AQ2017" i="56"/>
  <c r="AQ1380" i="56"/>
  <c r="AQ807" i="56"/>
  <c r="AQ1404" i="56"/>
  <c r="AQ2217" i="56"/>
  <c r="AQ1851" i="56"/>
  <c r="AQ455" i="56"/>
  <c r="AQ2582" i="56"/>
  <c r="AQ561" i="56"/>
  <c r="AQ809" i="56"/>
  <c r="AQ2066" i="56"/>
  <c r="AQ1564" i="56"/>
  <c r="AQ2621" i="56"/>
  <c r="AQ2438" i="56"/>
  <c r="AQ919" i="56"/>
  <c r="AQ2643" i="56"/>
  <c r="AQ2075" i="56"/>
  <c r="AQ751" i="56"/>
  <c r="AQ2705" i="56"/>
  <c r="AQ1853" i="56"/>
  <c r="AQ439" i="56"/>
  <c r="AQ1445" i="56"/>
  <c r="AQ442" i="56"/>
  <c r="AQ2463" i="56"/>
  <c r="AQ752" i="56"/>
  <c r="AQ386" i="56"/>
  <c r="AQ1302" i="56"/>
  <c r="AQ2854" i="56"/>
  <c r="AQ2388" i="56"/>
  <c r="AQ2020" i="56"/>
  <c r="AQ841" i="56"/>
  <c r="AQ1365" i="56"/>
  <c r="AQ1519" i="56"/>
  <c r="AQ1450" i="56"/>
  <c r="AQ2727" i="56"/>
  <c r="AQ2464" i="56"/>
  <c r="AQ2911" i="56"/>
  <c r="AQ1953" i="56"/>
  <c r="AQ1923" i="56"/>
  <c r="AQ1577" i="56"/>
  <c r="AQ2169" i="56"/>
  <c r="AQ321" i="56"/>
  <c r="AQ347" i="56"/>
  <c r="AQ893" i="56"/>
  <c r="AQ1940" i="56"/>
  <c r="AQ1265" i="56"/>
  <c r="AQ2100" i="56"/>
  <c r="AQ984" i="56"/>
  <c r="AQ2750" i="56"/>
  <c r="AQ175" i="56"/>
  <c r="AQ1147" i="56"/>
  <c r="AQ597" i="56"/>
  <c r="AQ2450" i="56"/>
  <c r="AQ195" i="56"/>
  <c r="AQ1286" i="56"/>
  <c r="AQ910" i="56"/>
  <c r="AQ1146" i="56"/>
  <c r="AQ515" i="56"/>
  <c r="AQ1831" i="56"/>
  <c r="AQ275" i="56"/>
  <c r="AQ2573" i="56"/>
  <c r="AQ1258" i="56"/>
  <c r="AQ2540" i="56"/>
  <c r="AQ1451" i="56"/>
  <c r="AQ857" i="56"/>
  <c r="AQ2197" i="56"/>
  <c r="AQ2347" i="56"/>
  <c r="AQ1153" i="56"/>
  <c r="AQ210" i="56"/>
  <c r="AQ62" i="56"/>
  <c r="AQ247" i="56"/>
  <c r="AQ2565" i="56"/>
  <c r="AQ930" i="56"/>
  <c r="AQ622" i="56"/>
  <c r="AQ1632" i="56"/>
  <c r="AQ273" i="56"/>
  <c r="AQ136" i="56"/>
  <c r="AQ2460" i="56"/>
  <c r="AQ1814" i="56"/>
  <c r="AQ1728" i="56"/>
  <c r="AQ642" i="56"/>
  <c r="AQ1373" i="56"/>
  <c r="AQ2123" i="56"/>
  <c r="AQ2308" i="56"/>
  <c r="AQ2609" i="56"/>
  <c r="AQ53" i="56"/>
  <c r="AQ1387" i="56"/>
  <c r="AQ2523" i="56"/>
  <c r="AQ901" i="56"/>
  <c r="AQ2721" i="56"/>
  <c r="AQ250" i="56"/>
  <c r="AQ2562" i="56"/>
  <c r="AQ2598" i="56"/>
  <c r="AQ2515" i="56"/>
  <c r="AQ71" i="56"/>
  <c r="AQ2046" i="56"/>
  <c r="AQ309" i="56"/>
  <c r="AQ523" i="56"/>
  <c r="AQ2182" i="56"/>
  <c r="AQ617" i="56"/>
  <c r="AQ1776" i="56"/>
  <c r="AQ2634" i="56"/>
  <c r="AQ1086" i="56"/>
  <c r="AQ1658" i="56"/>
  <c r="AQ2881" i="56"/>
  <c r="AQ1093" i="56"/>
  <c r="AQ1343" i="56"/>
  <c r="AQ2216" i="56"/>
  <c r="AQ1864" i="56"/>
  <c r="AQ1338" i="56"/>
  <c r="AQ1513" i="56"/>
  <c r="AQ2237" i="56"/>
  <c r="AQ1104" i="56"/>
  <c r="AQ1423" i="56"/>
  <c r="AQ562" i="56"/>
  <c r="AQ1269" i="56"/>
  <c r="AQ24" i="56"/>
  <c r="AQ1613" i="56"/>
  <c r="AQ268" i="56"/>
  <c r="AQ427" i="56"/>
  <c r="AQ2686" i="56"/>
  <c r="AQ2519" i="56"/>
  <c r="AQ517" i="56"/>
  <c r="AQ981" i="56"/>
  <c r="AQ316" i="56"/>
  <c r="AQ1400" i="56"/>
  <c r="AQ331" i="56"/>
  <c r="AQ389" i="56"/>
  <c r="AQ2453" i="56"/>
  <c r="AQ1340" i="56"/>
  <c r="AQ1230" i="56"/>
  <c r="AQ550" i="56"/>
  <c r="AQ2648" i="56"/>
  <c r="AQ2391" i="56"/>
  <c r="AQ895" i="56"/>
  <c r="AQ2035" i="56"/>
  <c r="AQ2778" i="56"/>
  <c r="AQ1543" i="56"/>
  <c r="AQ1558" i="56"/>
  <c r="AQ2389" i="56"/>
  <c r="AQ412" i="56"/>
  <c r="AQ2719" i="56"/>
  <c r="AQ1800" i="56"/>
  <c r="AQ2143" i="56"/>
  <c r="AQ749" i="56"/>
  <c r="AQ306" i="56"/>
  <c r="AQ1501" i="56"/>
  <c r="AQ1827" i="56"/>
  <c r="AQ747" i="56"/>
  <c r="AQ2174" i="56"/>
  <c r="AQ1078" i="56"/>
  <c r="AQ1588" i="56"/>
  <c r="AQ1652" i="56"/>
  <c r="AQ484" i="56"/>
  <c r="AQ1629" i="56"/>
  <c r="AQ1654" i="56"/>
  <c r="AQ2781" i="56"/>
  <c r="AQ1222" i="56"/>
  <c r="AQ1884" i="56"/>
  <c r="AQ588" i="56"/>
  <c r="AQ2155" i="56"/>
  <c r="AQ1112" i="56"/>
  <c r="AQ303" i="56"/>
  <c r="AQ2227" i="56"/>
  <c r="AQ1944" i="56"/>
  <c r="AQ2085" i="56"/>
  <c r="AQ679" i="56"/>
  <c r="AQ1126" i="56"/>
  <c r="AQ1259" i="56"/>
  <c r="AQ391" i="56"/>
  <c r="AQ2351" i="56"/>
  <c r="AQ1425" i="56"/>
  <c r="AQ952" i="56"/>
  <c r="AQ2018" i="56"/>
  <c r="AQ1364" i="56"/>
  <c r="AQ2667" i="56"/>
  <c r="AQ1047" i="56"/>
  <c r="AQ1064" i="56"/>
  <c r="AQ980" i="56"/>
  <c r="AQ2255" i="56"/>
  <c r="AQ429" i="56"/>
  <c r="AQ2729" i="56"/>
  <c r="AQ2554" i="56"/>
  <c r="AQ2596" i="56"/>
  <c r="AQ1751" i="56"/>
  <c r="AQ1505" i="56"/>
  <c r="AQ2185" i="56"/>
  <c r="AQ1178" i="56"/>
  <c r="AQ1366" i="56"/>
  <c r="AQ1547" i="56"/>
  <c r="AQ508" i="56"/>
  <c r="AQ1348" i="56"/>
  <c r="AQ2247" i="56"/>
  <c r="AQ1902" i="56"/>
  <c r="AQ370" i="56"/>
  <c r="AQ2011" i="56"/>
  <c r="AQ967" i="56"/>
  <c r="AQ892" i="56"/>
  <c r="AQ283" i="56"/>
  <c r="AQ487" i="56"/>
  <c r="AQ221" i="56"/>
  <c r="AQ67" i="56"/>
  <c r="AQ2877" i="56"/>
  <c r="AQ1666" i="56"/>
  <c r="AQ2447" i="56"/>
  <c r="AQ2373" i="56"/>
  <c r="AQ915" i="56"/>
  <c r="AQ1798" i="56"/>
  <c r="AQ1647" i="56"/>
  <c r="AQ1620" i="56"/>
  <c r="AQ1288" i="56"/>
  <c r="AQ1662" i="56"/>
  <c r="AQ777" i="56"/>
  <c r="AQ1124" i="56"/>
  <c r="AQ1137" i="56"/>
  <c r="AQ83" i="56"/>
  <c r="AQ2037" i="56"/>
  <c r="AQ310" i="56"/>
  <c r="AQ936" i="56"/>
  <c r="AQ972" i="56"/>
  <c r="AQ1799" i="56"/>
  <c r="AQ632" i="56"/>
  <c r="AQ317" i="56"/>
  <c r="AQ313" i="56"/>
  <c r="AQ482" i="56"/>
  <c r="AQ1022" i="56"/>
  <c r="AQ2026" i="56"/>
  <c r="AQ1427" i="56"/>
  <c r="AQ741" i="56"/>
  <c r="AQ1267" i="56"/>
  <c r="AQ2125" i="56"/>
  <c r="AQ513" i="56"/>
  <c r="AQ2153" i="56"/>
  <c r="AQ1743" i="56"/>
  <c r="AQ2904" i="56"/>
  <c r="AQ272" i="56"/>
  <c r="AQ1252" i="56"/>
  <c r="AQ2474" i="56"/>
  <c r="AQ2318" i="56"/>
  <c r="AQ172" i="56"/>
  <c r="AQ2884" i="56"/>
  <c r="AQ291" i="56"/>
  <c r="AQ2203" i="56"/>
  <c r="AQ1444" i="56"/>
  <c r="AQ1886" i="56"/>
  <c r="AQ1177" i="56"/>
  <c r="AQ1807" i="56"/>
  <c r="AQ2057" i="56"/>
  <c r="AQ805" i="56"/>
  <c r="AQ1469" i="56"/>
  <c r="AQ608" i="56"/>
  <c r="AQ1433" i="56"/>
  <c r="AQ436" i="56"/>
  <c r="AQ1004" i="56"/>
  <c r="AQ319" i="56"/>
  <c r="AQ1046" i="56"/>
  <c r="AQ385" i="56"/>
  <c r="AQ456" i="56"/>
  <c r="AQ2043" i="56"/>
  <c r="AQ1113" i="56"/>
  <c r="AQ524" i="56"/>
  <c r="AQ794" i="56"/>
  <c r="AQ320" i="56"/>
  <c r="AQ1534" i="56"/>
  <c r="AQ2297" i="56"/>
  <c r="AQ32" i="56"/>
  <c r="AQ2568" i="56"/>
  <c r="AQ2027" i="56"/>
  <c r="AQ1308" i="56"/>
  <c r="AQ2825" i="56"/>
  <c r="AQ654" i="56"/>
  <c r="AQ628" i="56"/>
  <c r="AQ938" i="56"/>
  <c r="AQ1839" i="56"/>
  <c r="AQ2432" i="56"/>
  <c r="AQ2425" i="56"/>
  <c r="AQ61" i="56"/>
  <c r="AQ748" i="56"/>
  <c r="AQ950" i="56"/>
  <c r="AQ249" i="56"/>
  <c r="AQ1818" i="56"/>
  <c r="AQ2249" i="56"/>
  <c r="AQ702" i="56"/>
  <c r="AQ2732" i="56"/>
  <c r="AQ2466" i="56"/>
  <c r="AQ724" i="56"/>
  <c r="AQ762" i="56"/>
  <c r="AQ1119" i="56"/>
  <c r="AQ344" i="56"/>
  <c r="AQ300" i="56"/>
  <c r="AQ186" i="56"/>
  <c r="AQ1811" i="56"/>
  <c r="AQ2001" i="56"/>
  <c r="AQ2611" i="56"/>
  <c r="AQ1615" i="56"/>
  <c r="AQ1991" i="56"/>
  <c r="AQ831" i="56"/>
  <c r="AQ2886" i="56"/>
  <c r="AQ2317" i="56"/>
  <c r="AQ521" i="56"/>
  <c r="AQ536" i="56"/>
  <c r="AQ621" i="56"/>
  <c r="AQ1565" i="56"/>
  <c r="AQ1843" i="56"/>
  <c r="AQ1211" i="56"/>
  <c r="AQ1722" i="56"/>
  <c r="AQ2779" i="56"/>
  <c r="AQ2723" i="56"/>
  <c r="AQ126" i="56"/>
  <c r="AQ1166" i="56"/>
  <c r="AQ817" i="56"/>
  <c r="AQ2090" i="56"/>
  <c r="AQ1209" i="56"/>
  <c r="AQ374" i="56"/>
  <c r="AQ2316" i="56"/>
  <c r="AQ658" i="56"/>
  <c r="AQ2084" i="56"/>
  <c r="AQ2733" i="56"/>
  <c r="AQ1357" i="56"/>
  <c r="AQ602" i="56"/>
  <c r="AQ1909" i="56"/>
  <c r="AQ2232" i="56"/>
  <c r="AQ1705" i="56"/>
  <c r="AQ2439" i="56"/>
  <c r="AQ519" i="56"/>
  <c r="AQ1359" i="56"/>
  <c r="AQ1813" i="56"/>
  <c r="AQ1646" i="56"/>
  <c r="AQ2319" i="56"/>
  <c r="AQ510" i="56"/>
  <c r="AQ2603" i="56"/>
  <c r="AQ2248" i="56"/>
  <c r="AQ288" i="56"/>
  <c r="AQ626" i="56"/>
  <c r="AQ1612" i="56"/>
  <c r="AQ502" i="56"/>
  <c r="AQ223" i="56"/>
  <c r="AQ1592" i="56"/>
  <c r="AQ2321" i="56"/>
  <c r="AQ1932" i="56"/>
  <c r="AQ2504" i="56"/>
  <c r="AQ768" i="56"/>
  <c r="AQ753" i="56"/>
  <c r="AQ301" i="56"/>
  <c r="AQ1698" i="56"/>
  <c r="AQ582" i="56"/>
  <c r="AQ2119" i="56"/>
  <c r="AQ1176" i="56"/>
  <c r="AQ2315" i="56"/>
  <c r="AQ2489" i="56"/>
  <c r="AQ1341" i="56"/>
  <c r="AQ2871" i="56"/>
  <c r="AQ2189" i="56"/>
  <c r="AQ2671" i="56"/>
  <c r="AQ2105" i="56"/>
  <c r="AQ1416" i="56"/>
  <c r="AQ1015" i="56"/>
  <c r="AQ1755" i="56"/>
  <c r="AQ2062" i="56"/>
  <c r="AQ673" i="56"/>
  <c r="AQ2343" i="56"/>
  <c r="AQ1621" i="56"/>
  <c r="AQ757" i="56"/>
  <c r="AQ782" i="56"/>
  <c r="AQ56" i="56"/>
  <c r="AQ976" i="56"/>
  <c r="AQ116" i="56"/>
  <c r="AQ729" i="56"/>
  <c r="AQ1197" i="56"/>
  <c r="AQ884" i="56"/>
  <c r="AQ2417" i="56"/>
  <c r="AQ718" i="56"/>
  <c r="AQ416" i="56"/>
  <c r="AQ2730" i="56"/>
  <c r="AQ1516" i="56"/>
  <c r="AQ265" i="56"/>
  <c r="AQ1917" i="56"/>
  <c r="AQ2099" i="56"/>
  <c r="AQ2025" i="56"/>
  <c r="AQ507" i="56"/>
  <c r="AQ1239" i="56"/>
  <c r="AQ1907" i="56"/>
  <c r="AQ157" i="56"/>
  <c r="AQ2193" i="56"/>
  <c r="AQ1378" i="56"/>
  <c r="AQ2371" i="56"/>
  <c r="AQ801" i="56"/>
  <c r="AQ594" i="56"/>
  <c r="AQ2610" i="56"/>
  <c r="AQ538" i="56"/>
  <c r="AQ1749" i="56"/>
  <c r="AQ2032" i="56"/>
  <c r="AQ773" i="56"/>
  <c r="AQ276" i="56"/>
  <c r="AQ230" i="56"/>
  <c r="AQ786" i="56"/>
  <c r="AQ1314" i="56"/>
  <c r="AQ35" i="56"/>
  <c r="AQ2689" i="56"/>
  <c r="AQ2236" i="56"/>
  <c r="AQ470" i="56"/>
  <c r="AQ899" i="56"/>
  <c r="AQ1850" i="56"/>
  <c r="AQ1073" i="56"/>
  <c r="AQ2707" i="56"/>
  <c r="AQ1244" i="56"/>
  <c r="AQ1754" i="56"/>
  <c r="AQ1915" i="56"/>
  <c r="AQ2847" i="56"/>
  <c r="AQ318" i="56"/>
  <c r="AQ193" i="56"/>
  <c r="AQ2478" i="56"/>
  <c r="AQ832" i="56"/>
  <c r="AQ2442" i="56"/>
  <c r="AQ2183" i="56"/>
  <c r="AQ529" i="56"/>
  <c r="AQ2337" i="56"/>
  <c r="AQ1233" i="56"/>
  <c r="AQ861" i="56"/>
  <c r="AQ1123" i="56"/>
  <c r="AQ2771" i="56"/>
  <c r="AQ1203" i="56"/>
  <c r="AQ2793" i="56"/>
  <c r="AQ2696" i="56"/>
  <c r="AQ855" i="56"/>
  <c r="AQ2809" i="56"/>
  <c r="AQ264" i="56"/>
  <c r="AQ1779" i="56"/>
  <c r="AQ1270" i="56"/>
  <c r="AQ405" i="56"/>
  <c r="AQ2093" i="56"/>
  <c r="AQ2285" i="56"/>
  <c r="AQ1020" i="56"/>
  <c r="AQ789" i="56"/>
  <c r="AQ359" i="56"/>
  <c r="AQ712" i="56"/>
  <c r="AQ2484" i="56"/>
  <c r="AQ1228" i="56"/>
  <c r="AQ737" i="56"/>
  <c r="AQ1188" i="56"/>
  <c r="AQ1488" i="56"/>
  <c r="AQ1276" i="56"/>
  <c r="AQ2607" i="56"/>
  <c r="AQ1498" i="56"/>
  <c r="AQ1669" i="56"/>
  <c r="AQ965" i="56"/>
  <c r="AQ2842" i="56"/>
  <c r="AQ1138" i="56"/>
  <c r="AQ180" i="56"/>
  <c r="AQ2279" i="56"/>
  <c r="AQ335" i="56"/>
  <c r="AQ636" i="56"/>
  <c r="AQ1382" i="56"/>
  <c r="AQ914" i="56"/>
  <c r="AQ2769" i="56"/>
  <c r="AQ2868" i="56"/>
  <c r="AQ2693" i="56"/>
  <c r="AQ850" i="56"/>
  <c r="AQ618" i="56"/>
  <c r="AQ2672" i="56"/>
  <c r="AQ1051" i="56"/>
  <c r="AQ117" i="56"/>
  <c r="AQ2896" i="56"/>
  <c r="AQ731" i="56"/>
  <c r="AQ1972" i="56"/>
  <c r="AQ2819" i="56"/>
  <c r="AQ2402" i="56"/>
  <c r="AQ1419" i="56"/>
  <c r="AQ942" i="56"/>
  <c r="AQ758" i="56"/>
  <c r="AQ1327" i="56"/>
  <c r="AQ1580" i="56"/>
  <c r="AQ2543" i="56"/>
  <c r="AQ2242" i="56"/>
  <c r="AQ1983" i="56"/>
  <c r="AQ874" i="56"/>
  <c r="AQ1261" i="56"/>
  <c r="AQ1507" i="56"/>
  <c r="AQ2584" i="56"/>
  <c r="AQ2141" i="56"/>
  <c r="AQ1922" i="56"/>
  <c r="AQ759" i="56"/>
  <c r="AQ147" i="56"/>
  <c r="AQ1027" i="56"/>
  <c r="AQ380" i="56"/>
  <c r="AQ2064" i="56"/>
  <c r="AQ2118" i="56"/>
  <c r="AQ1871" i="56"/>
  <c r="AQ266" i="56"/>
  <c r="AQ2331" i="56"/>
  <c r="AQ564" i="56"/>
  <c r="AQ452" i="56"/>
  <c r="AQ2449" i="56"/>
  <c r="AQ503" i="56"/>
  <c r="AQ2670" i="56"/>
  <c r="AQ1600" i="56"/>
  <c r="AQ1189" i="56"/>
  <c r="AQ1495" i="56"/>
  <c r="AQ1452" i="56"/>
  <c r="AQ1162" i="56"/>
  <c r="AQ1263" i="56"/>
  <c r="AQ2218" i="56"/>
  <c r="AQ2507" i="56"/>
  <c r="AQ1418" i="56"/>
  <c r="AQ2528" i="56"/>
  <c r="AQ2714" i="56"/>
  <c r="AQ2133" i="56"/>
  <c r="AQ890" i="56"/>
  <c r="AQ598" i="56"/>
  <c r="AQ406" i="56"/>
  <c r="AQ1149" i="56"/>
  <c r="AQ2867" i="56"/>
  <c r="AQ1763" i="56"/>
  <c r="AQ2879" i="56"/>
  <c r="AQ45" i="56"/>
  <c r="AQ2839" i="56"/>
  <c r="AQ114" i="56"/>
  <c r="AQ248" i="56"/>
  <c r="AQ229" i="56"/>
  <c r="AQ2110" i="56"/>
  <c r="AQ2357" i="56"/>
  <c r="AQ2080" i="56"/>
  <c r="AQ2385" i="56"/>
  <c r="AQ1998" i="56"/>
  <c r="AQ1391" i="56"/>
  <c r="AQ993" i="56"/>
  <c r="AQ1081" i="56"/>
  <c r="AQ2348" i="56"/>
  <c r="AQ278" i="56"/>
  <c r="AQ1479" i="56"/>
  <c r="AQ2851" i="56"/>
  <c r="AQ2691" i="56"/>
  <c r="AQ2441" i="56"/>
  <c r="AQ2653" i="56"/>
  <c r="AQ1653" i="56"/>
  <c r="AQ1885" i="56"/>
  <c r="AQ125" i="56"/>
  <c r="AQ2295" i="56"/>
  <c r="AQ2329" i="56"/>
  <c r="AQ1396" i="56"/>
  <c r="AQ1472" i="56"/>
  <c r="AQ2887" i="56"/>
  <c r="AQ468" i="56"/>
  <c r="AQ1056" i="56"/>
  <c r="AQ2047" i="56"/>
  <c r="AQ1767" i="56"/>
  <c r="AQ1440" i="56"/>
  <c r="AQ852" i="56"/>
  <c r="AQ2330" i="56"/>
  <c r="AQ1750" i="56"/>
  <c r="AQ213" i="56"/>
  <c r="AQ58" i="56"/>
  <c r="AQ2253" i="56"/>
  <c r="AQ1778" i="56"/>
  <c r="AQ1623" i="56"/>
  <c r="AQ2556" i="56"/>
  <c r="AQ2589" i="56"/>
  <c r="AQ1515" i="56"/>
  <c r="AQ2637" i="56"/>
  <c r="AQ2056" i="56"/>
  <c r="AQ2909" i="56"/>
  <c r="AQ2262" i="56"/>
  <c r="AQ715" i="56"/>
  <c r="AQ1198" i="56"/>
  <c r="AQ1694" i="56"/>
  <c r="AQ793" i="56"/>
  <c r="AQ403" i="56"/>
  <c r="AQ2281" i="56"/>
  <c r="AQ1781" i="56"/>
  <c r="AQ2720" i="56"/>
  <c r="AQ2548" i="56"/>
  <c r="AQ2437" i="56"/>
  <c r="AQ1028" i="56"/>
  <c r="AQ2496" i="56"/>
  <c r="AQ1358" i="56"/>
  <c r="AQ2557" i="56"/>
  <c r="AQ1672" i="56"/>
  <c r="AQ263" i="56"/>
  <c r="AQ2323" i="56"/>
  <c r="AQ2381" i="56"/>
  <c r="AQ1806" i="56"/>
  <c r="AQ1986" i="56"/>
  <c r="AQ2889" i="56"/>
  <c r="AQ583" i="56"/>
  <c r="AQ2665" i="56"/>
  <c r="AQ2411" i="56"/>
  <c r="AQ1650" i="56"/>
  <c r="AQ734" i="56"/>
  <c r="AQ2161" i="56"/>
  <c r="AQ1214" i="56"/>
  <c r="AQ63" i="56"/>
  <c r="AQ2431" i="56"/>
  <c r="AQ535" i="56"/>
  <c r="AQ917" i="56"/>
  <c r="AQ2880" i="56"/>
  <c r="AQ269" i="56"/>
  <c r="AQ1692" i="56"/>
  <c r="AQ337" i="56"/>
  <c r="AQ2615" i="56"/>
  <c r="AQ2003" i="56"/>
  <c r="AQ1037" i="56"/>
  <c r="AQ1901" i="56"/>
  <c r="AQ433" i="56"/>
  <c r="AQ2544" i="56"/>
  <c r="AQ990" i="56"/>
  <c r="AQ2619" i="56"/>
  <c r="AQ543" i="56"/>
  <c r="AQ397" i="56"/>
  <c r="AQ1219" i="56"/>
  <c r="AQ2726" i="56"/>
  <c r="AQ1667" i="56"/>
  <c r="AQ1521" i="56"/>
  <c r="AQ1336" i="56"/>
  <c r="AQ2292" i="56"/>
  <c r="AQ2654" i="56"/>
  <c r="AQ1191" i="56"/>
  <c r="AQ643" i="56"/>
  <c r="AQ896" i="56"/>
  <c r="AQ2807" i="56"/>
  <c r="AQ1957" i="56"/>
  <c r="AQ1537" i="56"/>
  <c r="AQ2137" i="56"/>
  <c r="AQ2865" i="56"/>
  <c r="AQ1943" i="56"/>
  <c r="AQ1026" i="56"/>
  <c r="AQ1353" i="56"/>
  <c r="AQ2832" i="56"/>
  <c r="AQ1134" i="56"/>
  <c r="AQ2745" i="56"/>
  <c r="AQ130" i="56"/>
  <c r="AQ999" i="56"/>
  <c r="AQ246" i="56"/>
  <c r="AQ2856" i="56"/>
  <c r="AQ236" i="56"/>
  <c r="AQ504" i="56"/>
  <c r="AQ1227" i="56"/>
  <c r="AQ2044" i="56"/>
  <c r="AQ26" i="56"/>
  <c r="AQ898" i="56"/>
  <c r="AQ2451" i="56"/>
  <c r="AQ838" i="56"/>
  <c r="AQ332" i="56"/>
  <c r="AQ16" i="56"/>
  <c r="AQ2386" i="56"/>
  <c r="AQ1793" i="56"/>
  <c r="AQ2601" i="56"/>
  <c r="AQ2595" i="56"/>
  <c r="AQ2538" i="56"/>
  <c r="AQ494" i="56"/>
  <c r="AQ2445" i="56"/>
  <c r="AQ1951" i="56"/>
  <c r="AQ1899" i="56"/>
  <c r="AQ1186" i="56"/>
  <c r="AQ1517" i="56"/>
  <c r="AQ2243" i="56"/>
  <c r="AQ1142" i="56"/>
  <c r="AQ2135" i="56"/>
  <c r="AQ227" i="56"/>
  <c r="AQ2852" i="56"/>
  <c r="AQ293" i="56"/>
  <c r="AQ2716" i="56"/>
  <c r="AQ2334" i="56"/>
  <c r="AQ2517" i="56"/>
  <c r="AQ2495" i="56"/>
  <c r="AQ1401" i="56"/>
  <c r="AQ2251" i="56"/>
  <c r="AQ1278" i="56"/>
  <c r="AQ595" i="56"/>
  <c r="AQ1892" i="56"/>
  <c r="AQ2616" i="56"/>
  <c r="AQ2762" i="56"/>
  <c r="AQ1234" i="56"/>
  <c r="AQ2612" i="56"/>
  <c r="AQ2835" i="56"/>
  <c r="AQ2647" i="56"/>
  <c r="AQ1788" i="56"/>
  <c r="AQ1689" i="56"/>
  <c r="AQ2250" i="56"/>
  <c r="AQ916" i="56"/>
  <c r="AQ1737" i="56"/>
  <c r="AQ2309" i="56"/>
  <c r="AQ2113" i="56"/>
  <c r="AQ767" i="56"/>
  <c r="AQ1880" i="56"/>
  <c r="AQ577" i="56"/>
  <c r="AQ1080" i="56"/>
  <c r="AQ2034" i="56"/>
  <c r="AQ2816" i="56"/>
  <c r="AQ270" i="56"/>
  <c r="AQ1291" i="56"/>
  <c r="AQ2004" i="56"/>
  <c r="AQ1413" i="56"/>
  <c r="AQ96" i="56"/>
  <c r="AQ1981" i="56"/>
  <c r="AQ1237" i="56"/>
  <c r="AQ2899" i="56"/>
  <c r="AQ142" i="56"/>
  <c r="AQ2127" i="56"/>
  <c r="AQ2364" i="56"/>
  <c r="AQ2175" i="56"/>
  <c r="AQ2675" i="56"/>
  <c r="AQ146" i="56"/>
  <c r="AQ1856" i="56"/>
  <c r="AQ2257" i="56"/>
  <c r="AQ2570" i="56"/>
  <c r="AQ1914" i="56"/>
  <c r="AQ1572" i="56"/>
  <c r="AQ2910" i="56"/>
  <c r="AQ1379" i="56"/>
  <c r="AQ1797" i="56"/>
  <c r="AQ946" i="56"/>
  <c r="AQ2122" i="56"/>
  <c r="AQ400" i="56"/>
  <c r="AQ2407" i="56"/>
  <c r="AQ1316" i="56"/>
  <c r="AQ2231" i="56"/>
  <c r="AQ174" i="56"/>
  <c r="AQ2424" i="56"/>
  <c r="AQ1870" i="56"/>
  <c r="AQ1861" i="56"/>
  <c r="AQ322" i="56"/>
  <c r="AQ474" i="56"/>
  <c r="AQ1867" i="56"/>
  <c r="AQ493" i="56"/>
  <c r="AQ2307" i="56"/>
  <c r="AQ1752" i="56"/>
  <c r="AQ2241" i="56"/>
  <c r="AQ2581" i="56"/>
  <c r="AQ254" i="56"/>
  <c r="AQ2039" i="56"/>
  <c r="AQ1958" i="56"/>
  <c r="AQ1542" i="56"/>
  <c r="AQ2188" i="56"/>
  <c r="AQ629" i="56"/>
  <c r="AQ1780" i="56"/>
  <c r="AQ2335" i="56"/>
  <c r="AQ2552" i="56"/>
  <c r="AQ2699" i="56"/>
  <c r="AQ2078" i="56"/>
  <c r="AQ1808" i="56"/>
  <c r="AQ377" i="56"/>
  <c r="AQ1723" i="56"/>
  <c r="AQ1719" i="56"/>
  <c r="AQ997" i="56"/>
  <c r="AQ2224" i="56"/>
  <c r="AQ933" i="56"/>
  <c r="AQ552" i="56"/>
  <c r="AQ2397" i="56"/>
  <c r="AQ2414" i="56"/>
  <c r="AQ1144" i="56"/>
  <c r="AQ1127" i="56"/>
  <c r="AQ2286" i="56"/>
  <c r="AQ2058" i="56"/>
  <c r="AQ2031" i="56"/>
  <c r="AQ557" i="56"/>
  <c r="AQ233" i="56"/>
  <c r="AQ665" i="56"/>
  <c r="AQ1817" i="56"/>
  <c r="AQ1825" i="56"/>
  <c r="AQ1950" i="56"/>
  <c r="AQ1087" i="56"/>
  <c r="AQ14" i="56"/>
  <c r="AQ2651" i="56"/>
  <c r="AQ1442" i="56"/>
  <c r="AQ2165" i="56"/>
  <c r="AQ533" i="56"/>
  <c r="AQ1619" i="56"/>
  <c r="AQ2192" i="56"/>
  <c r="AQ1368" i="56"/>
  <c r="AQ121" i="56"/>
  <c r="AQ766" i="56"/>
  <c r="AQ108" i="56"/>
  <c r="AQ2521" i="56"/>
  <c r="AQ2569" i="56"/>
  <c r="AQ1024" i="56"/>
  <c r="AQ2177" i="56"/>
  <c r="AQ2049" i="56"/>
  <c r="AQ2593" i="56"/>
  <c r="AQ2681" i="56"/>
  <c r="AQ882" i="56"/>
  <c r="AQ1461" i="56"/>
  <c r="AQ304" i="56"/>
  <c r="AQ2021" i="56"/>
  <c r="AQ124" i="56"/>
  <c r="AQ2293" i="56"/>
  <c r="AQ1347" i="56"/>
  <c r="AQ1322" i="56"/>
  <c r="AQ1406" i="56"/>
  <c r="AQ1544" i="56"/>
  <c r="AQ1888" i="56"/>
  <c r="AQ1738" i="56"/>
  <c r="AQ1819" i="56"/>
  <c r="AQ1088" i="56"/>
  <c r="AQ2328" i="56"/>
  <c r="AQ1536" i="56"/>
  <c r="AQ1982" i="56"/>
  <c r="AQ1912" i="56"/>
  <c r="AQ1039" i="56"/>
  <c r="AQ1069" i="56"/>
  <c r="AQ2131" i="56"/>
  <c r="AQ1330" i="56"/>
  <c r="AQ537" i="56"/>
  <c r="AQ1559" i="56"/>
  <c r="AQ432" i="56"/>
  <c r="AQ650" i="56"/>
  <c r="AQ1906" i="56"/>
  <c r="AQ875" i="56"/>
  <c r="AQ315" i="56"/>
  <c r="AQ1002" i="56"/>
  <c r="AQ1529" i="56"/>
  <c r="AQ2676" i="56"/>
  <c r="AQ823" i="56"/>
  <c r="AQ93" i="56"/>
  <c r="AQ516" i="56"/>
  <c r="AQ966" i="56"/>
  <c r="AQ135" i="56"/>
  <c r="AQ1243" i="56"/>
  <c r="AQ1136" i="56"/>
  <c r="AQ889" i="56"/>
  <c r="AQ1768" i="56"/>
  <c r="AQ2327" i="56"/>
  <c r="AQ1339" i="56"/>
  <c r="AQ704" i="56"/>
  <c r="AQ2051" i="56"/>
  <c r="AQ1003" i="56"/>
  <c r="AQ1849" i="56"/>
  <c r="AQ1337" i="56"/>
  <c r="AQ2149" i="56"/>
  <c r="AQ1351" i="56"/>
  <c r="AQ1663" i="56"/>
  <c r="AQ2275" i="56"/>
  <c r="AQ1882" i="56"/>
  <c r="AQ1448" i="56"/>
  <c r="AQ2640" i="56"/>
  <c r="AQ630" i="56"/>
  <c r="AQ1031" i="56"/>
  <c r="AQ2855" i="56"/>
  <c r="AQ756" i="56"/>
  <c r="AQ646" i="56"/>
  <c r="AQ2019" i="56"/>
  <c r="AQ1061" i="56"/>
  <c r="AQ34" i="56"/>
  <c r="AQ1801" i="56"/>
  <c r="AQ110" i="56"/>
  <c r="AQ1506" i="56"/>
  <c r="AQ2513" i="56"/>
  <c r="AQ2567" i="56"/>
  <c r="AQ555" i="56"/>
  <c r="AQ1481" i="56"/>
  <c r="AQ342" i="56"/>
  <c r="AQ1280" i="56"/>
  <c r="AQ2114" i="56"/>
  <c r="AQ833" i="56"/>
  <c r="AQ158" i="56"/>
  <c r="AQ1116" i="56"/>
  <c r="AQ1893" i="56"/>
  <c r="AQ963" i="56"/>
  <c r="AQ1434" i="56"/>
  <c r="AQ1701" i="56"/>
  <c r="AQ2623" i="56"/>
  <c r="AQ1334" i="56"/>
  <c r="AQ775" i="56"/>
  <c r="AQ1409" i="56"/>
  <c r="AQ1377" i="56"/>
  <c r="AQ610" i="56"/>
  <c r="AQ2468" i="56"/>
  <c r="AQ2630" i="56"/>
  <c r="AQ1122" i="56"/>
  <c r="AQ514" i="56"/>
  <c r="AQ417" i="56"/>
  <c r="AQ781" i="56"/>
  <c r="AQ1928" i="56"/>
  <c r="AQ2801" i="56"/>
  <c r="AQ2134" i="56"/>
  <c r="AQ2440" i="56"/>
  <c r="AQ1473" i="56"/>
  <c r="AQ1635" i="56"/>
  <c r="AQ1307" i="56"/>
  <c r="AQ1369" i="56"/>
  <c r="AQ2263" i="56"/>
  <c r="AQ1524" i="56"/>
  <c r="AQ2454" i="56"/>
  <c r="AQ1422" i="56"/>
  <c r="AQ697" i="56"/>
  <c r="AQ2339" i="56"/>
  <c r="AQ2422" i="56"/>
  <c r="AQ843" i="56"/>
  <c r="AQ2483" i="56"/>
  <c r="AQ2344" i="56"/>
  <c r="AQ1449" i="56"/>
  <c r="AQ2365" i="56"/>
  <c r="AQ804" i="56"/>
  <c r="AQ848" i="56"/>
  <c r="AQ1531" i="56"/>
  <c r="AQ2711" i="56"/>
  <c r="AQ949" i="56"/>
  <c r="AQ1794" i="56"/>
  <c r="AQ76" i="56"/>
  <c r="AQ876" i="56"/>
  <c r="AQ1896" i="56"/>
  <c r="AQ1321" i="56"/>
  <c r="AQ2280" i="56"/>
  <c r="AQ2560" i="56"/>
  <c r="AQ1561" i="56"/>
  <c r="AQ1402" i="56"/>
  <c r="AQ1491" i="56"/>
  <c r="AQ1184" i="56"/>
  <c r="AQ2190" i="56"/>
  <c r="AQ1526" i="56"/>
  <c r="AQ1725" i="56"/>
  <c r="AQ2010" i="56"/>
  <c r="AQ1664" i="56"/>
  <c r="AQ2863" i="56"/>
  <c r="AQ2858" i="56"/>
  <c r="AQ526" i="56"/>
  <c r="AQ357" i="56"/>
  <c r="AQ95" i="56"/>
  <c r="AQ2079" i="56"/>
  <c r="AQ1587" i="56"/>
  <c r="AQ1589" i="56"/>
  <c r="AQ1063" i="56"/>
  <c r="AQ57" i="56"/>
  <c r="AQ740" i="56"/>
  <c r="AQ2006" i="56"/>
  <c r="AQ885" i="56"/>
  <c r="AQ302" i="56"/>
  <c r="AQ100" i="56"/>
  <c r="AQ1716" i="56"/>
  <c r="AQ518" i="56"/>
  <c r="AQ2111" i="56"/>
  <c r="AQ1816" i="56"/>
  <c r="AQ1420" i="56"/>
  <c r="AQ1706" i="56"/>
  <c r="AQ2740" i="56"/>
  <c r="AQ956" i="56"/>
  <c r="AQ2354" i="56"/>
  <c r="AQ47" i="56"/>
  <c r="AQ2299" i="56"/>
  <c r="AQ1052" i="56"/>
  <c r="AQ2326" i="56"/>
  <c r="AQ2359" i="56"/>
  <c r="AQ59" i="56"/>
  <c r="AQ90" i="56"/>
  <c r="AQ354" i="56"/>
  <c r="AQ2341" i="56"/>
  <c r="AQ2757" i="56"/>
  <c r="AQ1829" i="56"/>
  <c r="AQ599" i="56"/>
  <c r="AQ909" i="56"/>
  <c r="AQ624" i="56"/>
  <c r="AQ677" i="56"/>
  <c r="AQ1100" i="56"/>
  <c r="AQ2156" i="56"/>
  <c r="AQ631" i="56"/>
  <c r="AQ1680" i="56"/>
  <c r="AQ2680" i="56"/>
  <c r="AQ1863" i="56"/>
  <c r="AQ2860" i="56"/>
  <c r="AQ2094" i="56"/>
  <c r="AQ339" i="56"/>
  <c r="AQ2559" i="56"/>
  <c r="AQ2677" i="56"/>
  <c r="AQ943" i="56"/>
  <c r="AQ560" i="56"/>
  <c r="AQ2401" i="56"/>
  <c r="AQ1834" i="56"/>
  <c r="AQ755" i="56"/>
  <c r="AQ2736" i="56"/>
  <c r="AQ1202" i="56"/>
  <c r="AQ1255" i="56"/>
  <c r="AQ2574" i="56"/>
  <c r="AQ2429" i="56"/>
  <c r="AQ1611" i="56"/>
  <c r="AQ6" i="56"/>
  <c r="AQ1165" i="56"/>
  <c r="AQ2891" i="56"/>
  <c r="AQ1455" i="56"/>
  <c r="AQ802" i="56"/>
  <c r="AQ732" i="56"/>
  <c r="AQ115" i="56"/>
  <c r="AQ611" i="56"/>
  <c r="AQ1832" i="56"/>
  <c r="AQ112" i="56"/>
  <c r="AQ1489" i="56"/>
  <c r="AQ232" i="56"/>
  <c r="AQ1268" i="56"/>
  <c r="AQ2036" i="56"/>
  <c r="AQ888" i="56"/>
  <c r="AQ2708" i="56"/>
  <c r="AQ580" i="56"/>
  <c r="AQ2158" i="56"/>
  <c r="AQ2167" i="56"/>
  <c r="AQ2288" i="56"/>
  <c r="AQ2278" i="56"/>
  <c r="AQ590" i="56"/>
  <c r="AQ2420" i="56"/>
  <c r="AQ1946" i="56"/>
  <c r="AQ2366" i="56"/>
  <c r="AQ847" i="56"/>
  <c r="AQ1154" i="56"/>
  <c r="AQ2413" i="56"/>
  <c r="AQ120" i="56"/>
  <c r="AQ1477" i="56"/>
  <c r="AQ591" i="56"/>
  <c r="AQ1976" i="56"/>
  <c r="AQ1043" i="56"/>
  <c r="AQ1699" i="56"/>
  <c r="AQ1443" i="56"/>
  <c r="AQ651" i="56"/>
  <c r="AQ156" i="56"/>
  <c r="AQ589" i="56"/>
  <c r="AQ144" i="56"/>
  <c r="AQ771" i="56"/>
  <c r="AQ1855" i="56"/>
  <c r="AQ1294" i="56"/>
  <c r="AQ1071" i="56"/>
  <c r="AQ1630" i="56"/>
  <c r="AQ2756" i="56"/>
  <c r="AQ2008" i="56"/>
  <c r="AQ222" i="56"/>
  <c r="AQ409" i="56"/>
  <c r="AQ1292" i="56"/>
  <c r="AQ60" i="56"/>
  <c r="AQ1331" i="56"/>
  <c r="AQ82" i="56"/>
  <c r="AQ234" i="56"/>
  <c r="AQ1384" i="56"/>
  <c r="AQ1989" i="56"/>
  <c r="AQ1180" i="56"/>
  <c r="AQ2893" i="56"/>
  <c r="AQ18" i="56"/>
  <c r="AQ1568" i="56"/>
  <c r="AQ1305" i="56"/>
  <c r="AQ101" i="56"/>
  <c r="AQ1155" i="56"/>
  <c r="AQ1076" i="56"/>
  <c r="AQ2776" i="56"/>
  <c r="AQ280" i="56"/>
  <c r="AQ1735" i="56"/>
  <c r="AQ2187" i="56"/>
  <c r="AQ2055" i="56"/>
  <c r="AQ2604" i="56"/>
  <c r="AQ2864" i="56"/>
  <c r="AQ2657" i="56"/>
  <c r="AQ1207" i="56"/>
  <c r="AQ1315" i="56"/>
  <c r="AQ992" i="56"/>
  <c r="AQ2103" i="56"/>
  <c r="AQ511" i="56"/>
  <c r="AQ1665" i="56"/>
  <c r="AQ532" i="56"/>
  <c r="AQ723" i="56"/>
  <c r="AQ2396" i="56"/>
  <c r="AQ1936" i="56"/>
  <c r="AQ2590" i="56"/>
  <c r="AQ822" i="56"/>
  <c r="AQ1218" i="56"/>
  <c r="AQ140" i="56"/>
  <c r="AQ1111" i="56"/>
  <c r="AQ1830" i="56"/>
  <c r="AQ39" i="56"/>
  <c r="AQ798" i="56"/>
  <c r="AQ2846" i="56"/>
  <c r="AQ1482" i="56"/>
  <c r="AQ444" i="56"/>
  <c r="AQ2405" i="56"/>
  <c r="AQ2674" i="56"/>
  <c r="AQ924" i="56"/>
  <c r="AQ587" i="56"/>
  <c r="AQ496" i="56"/>
  <c r="AQ2148" i="56"/>
  <c r="AQ1312" i="56"/>
  <c r="AQ2872" i="56"/>
  <c r="AQ1606" i="56"/>
  <c r="AQ55" i="56"/>
  <c r="AQ2501" i="56"/>
  <c r="AQ2639" i="56"/>
  <c r="AQ2690" i="56"/>
  <c r="AQ2252" i="56"/>
  <c r="AQ1486" i="56"/>
  <c r="AQ1408" i="56"/>
  <c r="AQ825" i="56"/>
  <c r="AQ1648" i="56"/>
  <c r="AQ1562" i="56"/>
  <c r="AQ1421" i="56"/>
  <c r="AQ2706" i="56"/>
  <c r="AQ2140" i="56"/>
  <c r="AQ2063" i="56"/>
  <c r="AQ623" i="56"/>
  <c r="AQ2628" i="56"/>
  <c r="AQ1941" i="56"/>
  <c r="AQ2311" i="56"/>
  <c r="AQ860" i="56"/>
  <c r="AQ2509" i="56"/>
  <c r="AQ299" i="56"/>
  <c r="AQ648" i="56"/>
  <c r="AQ1578" i="56"/>
  <c r="AQ1371" i="56"/>
  <c r="AQ1226" i="56"/>
  <c r="AQ2585" i="56"/>
  <c r="AQ2172" i="56"/>
  <c r="AQ2072" i="56"/>
  <c r="AQ2746" i="56"/>
  <c r="AQ1084" i="56"/>
  <c r="AQ565" i="56"/>
  <c r="AQ573" i="56"/>
  <c r="AQ1583" i="56"/>
  <c r="AQ188" i="56"/>
  <c r="AQ235" i="56"/>
  <c r="AQ350" i="56"/>
  <c r="AQ1143" i="56"/>
  <c r="AQ149" i="56"/>
  <c r="AQ551" i="56"/>
  <c r="AQ2092" i="56"/>
  <c r="AQ1090" i="56"/>
  <c r="AQ2368" i="56"/>
  <c r="AQ2588" i="56"/>
  <c r="AQ2132" i="56"/>
  <c r="AQ2215" i="56"/>
  <c r="AQ1655" i="56"/>
  <c r="AQ1151" i="56"/>
  <c r="AQ215" i="56"/>
  <c r="AQ2150" i="56"/>
  <c r="AQ1021" i="56"/>
  <c r="AQ17" i="56"/>
  <c r="AQ258" i="56"/>
  <c r="AQ1541" i="56"/>
  <c r="AQ189" i="56"/>
  <c r="AQ1674" i="56"/>
  <c r="AQ2873" i="56"/>
  <c r="AQ267" i="56"/>
  <c r="AQ664" i="56"/>
  <c r="AQ1029" i="56"/>
  <c r="AQ1930" i="56"/>
  <c r="AQ1317" i="56"/>
  <c r="AQ376" i="56"/>
  <c r="AQ754" i="56"/>
  <c r="AQ2617" i="56"/>
  <c r="AQ1194" i="56"/>
  <c r="AQ443" i="56"/>
  <c r="AQ499" i="56"/>
  <c r="AQ462" i="56"/>
  <c r="AQ1208" i="56"/>
  <c r="AQ970" i="56"/>
  <c r="AQ1954" i="56"/>
  <c r="AQ1399" i="56"/>
  <c r="AQ2753" i="56"/>
  <c r="AQ151" i="56"/>
  <c r="AQ1428" i="56"/>
  <c r="AQ2818" i="56"/>
  <c r="AQ1996" i="56"/>
  <c r="AQ947" i="56"/>
  <c r="AQ897" i="56"/>
  <c r="AQ671" i="56"/>
  <c r="AQ2178" i="56"/>
  <c r="AQ647" i="56"/>
  <c r="AQ571" i="56"/>
  <c r="AQ2214" i="56"/>
  <c r="AQ8" i="56"/>
  <c r="AQ1775" i="56"/>
  <c r="AQ1985" i="56"/>
  <c r="AQ1823" i="56"/>
  <c r="AQ2499" i="56"/>
  <c r="AQ689" i="56"/>
  <c r="AQ546" i="56"/>
  <c r="AQ1745" i="56"/>
  <c r="AQ607" i="56"/>
  <c r="AQ139" i="56"/>
  <c r="AQ2566" i="56"/>
  <c r="AQ128" i="56"/>
  <c r="AQ2789" i="56"/>
  <c r="AQ2219" i="56"/>
  <c r="AQ122" i="56"/>
  <c r="AQ201" i="56"/>
  <c r="AQ2116" i="56"/>
  <c r="AQ1760" i="56"/>
  <c r="AQ2594" i="56"/>
  <c r="AQ695" i="56"/>
  <c r="AQ1714" i="56"/>
  <c r="AQ2469" i="56"/>
  <c r="AQ780" i="56"/>
  <c r="AQ340" i="56"/>
  <c r="AQ1796" i="56"/>
  <c r="AQ1159" i="56"/>
  <c r="AQ2533" i="56"/>
  <c r="AQ1108" i="56"/>
  <c r="AQ549" i="56"/>
  <c r="AQ209" i="56"/>
  <c r="AQ2624" i="56"/>
  <c r="AQ1539" i="56"/>
  <c r="AQ1140" i="56"/>
  <c r="AQ1691" i="56"/>
  <c r="AQ2023" i="56"/>
  <c r="AQ2534" i="56"/>
  <c r="AQ1836" i="56"/>
  <c r="AQ2682" i="56"/>
  <c r="AQ2360" i="56"/>
  <c r="AQ2662" i="56"/>
  <c r="AQ1493" i="56"/>
  <c r="AQ1997" i="56"/>
  <c r="AQ1274" i="56"/>
  <c r="AQ2269" i="56"/>
  <c r="AQ1030" i="56"/>
  <c r="AQ2537" i="56"/>
  <c r="AQ2306" i="56"/>
  <c r="AQ295" i="56"/>
  <c r="AQ710" i="56"/>
  <c r="AQ1518" i="56"/>
  <c r="AQ169" i="56"/>
  <c r="AQ1475" i="56"/>
  <c r="AQ1241" i="56"/>
  <c r="AQ384" i="56"/>
  <c r="AQ2790" i="56"/>
  <c r="AQ2303" i="56"/>
  <c r="AQ2783" i="56"/>
  <c r="AQ199" i="56"/>
  <c r="AQ1569" i="56"/>
  <c r="AQ2367" i="56"/>
  <c r="AQ46" i="56"/>
  <c r="AQ43" i="56"/>
  <c r="AQ2363" i="56"/>
  <c r="AQ358" i="56"/>
  <c r="AQ609" i="56"/>
  <c r="AQ378" i="56"/>
  <c r="AQ80" i="56"/>
  <c r="AQ656" i="56"/>
  <c r="AQ2016" i="56"/>
  <c r="AQ36" i="56"/>
  <c r="AQ2239" i="56"/>
  <c r="AQ1091" i="56"/>
  <c r="AQ2741" i="56"/>
  <c r="AQ393" i="56"/>
  <c r="AQ1007" i="56"/>
  <c r="AQ1170" i="56"/>
  <c r="AQ165" i="56"/>
  <c r="AQ1045" i="56"/>
  <c r="AQ1079" i="56"/>
  <c r="AQ1158" i="56"/>
  <c r="AQ1869" i="56"/>
  <c r="AQ1388" i="56"/>
  <c r="AQ2859" i="56"/>
  <c r="AQ1890" i="56"/>
  <c r="AQ1758" i="56"/>
  <c r="AQ334" i="56"/>
  <c r="AQ1904" i="56"/>
  <c r="AQ727" i="56"/>
  <c r="AQ2065" i="56"/>
  <c r="AQ2797" i="56"/>
  <c r="AQ459" i="56"/>
  <c r="AQ99" i="56"/>
  <c r="AQ2461" i="56"/>
  <c r="AQ2861" i="56"/>
  <c r="AQ1607" i="56"/>
  <c r="AQ703" i="56"/>
  <c r="AQ2900" i="56"/>
  <c r="AQ1992" i="56"/>
  <c r="AQ2805" i="56"/>
  <c r="AQ796" i="56"/>
  <c r="AQ1965" i="56"/>
  <c r="AQ480" i="56"/>
  <c r="AQ1077" i="56"/>
  <c r="AQ2312" i="56"/>
  <c r="AQ1175" i="56"/>
  <c r="AQ2291" i="56"/>
  <c r="AQ1883" i="56"/>
  <c r="AQ22" i="56"/>
  <c r="AQ2555" i="56"/>
  <c r="AQ714" i="56"/>
  <c r="AQ2314" i="56"/>
  <c r="AQ985" i="56"/>
  <c r="AQ1363" i="56"/>
  <c r="AQ2659" i="56"/>
  <c r="AQ176" i="56"/>
  <c r="AQ1161" i="56"/>
  <c r="AQ1566" i="56"/>
  <c r="AQ1684" i="56"/>
  <c r="AQ2272" i="56"/>
  <c r="AQ2701" i="56"/>
  <c r="AQ2734" i="56"/>
  <c r="AQ1891" i="56"/>
  <c r="AQ2374" i="56"/>
  <c r="AQ982" i="56"/>
  <c r="AQ2773" i="56"/>
  <c r="AQ1464" i="56"/>
  <c r="AQ509" i="56"/>
  <c r="AQ2475" i="56"/>
  <c r="AQ1591" i="56"/>
  <c r="AQ428" i="56"/>
  <c r="AQ1530" i="56"/>
  <c r="AQ1715" i="56"/>
  <c r="AQ2452" i="56"/>
  <c r="AQ2522" i="56"/>
  <c r="AQ74" i="56"/>
  <c r="AQ2271" i="56"/>
  <c r="AQ2782" i="56"/>
  <c r="AQ700" i="56"/>
  <c r="AQ2159" i="56"/>
  <c r="AQ2547" i="56"/>
  <c r="AQ2102" i="56"/>
  <c r="AQ1549" i="56"/>
  <c r="AQ2602" i="56"/>
  <c r="AQ787" i="56"/>
  <c r="AQ1913" i="56"/>
  <c r="AQ481" i="56"/>
  <c r="AQ2853" i="56"/>
  <c r="AQ1889" i="56"/>
  <c r="AP2915" i="56"/>
  <c r="AQ2164" i="56"/>
  <c r="AQ534" i="56"/>
  <c r="AQ570" i="56"/>
  <c r="AQ2592" i="56"/>
  <c r="AQ64" i="56"/>
  <c r="AQ1458" i="56"/>
  <c r="AQ2488" i="56"/>
  <c r="AQ1921" i="56"/>
  <c r="AQ2579" i="56"/>
  <c r="AQ3" i="56"/>
  <c r="AQ1862" i="56"/>
  <c r="AQ84" i="56"/>
  <c r="AQ2808" i="56"/>
  <c r="AQ1657" i="56"/>
  <c r="AQ2777" i="56"/>
  <c r="AQ2914" i="56"/>
  <c r="AQ1711" i="56"/>
  <c r="AQ1887" i="56"/>
  <c r="AQ89" i="56"/>
  <c r="AQ1601" i="56"/>
  <c r="AQ1500" i="56"/>
  <c r="AQ1256" i="56"/>
  <c r="AQ10" i="56"/>
  <c r="AQ522" i="56"/>
  <c r="AQ1638" i="56"/>
  <c r="AQ107" i="56"/>
  <c r="AQ837" i="56"/>
  <c r="AQ672" i="56"/>
  <c r="AQ1102" i="56"/>
  <c r="AQ2005" i="56"/>
  <c r="AQ153" i="56"/>
  <c r="AQ51" i="56"/>
  <c r="AQ1411" i="56"/>
  <c r="AQ1289" i="56"/>
  <c r="AQ2117" i="56"/>
  <c r="AQ1974" i="56"/>
  <c r="AQ1048" i="56"/>
  <c r="AQ2715" i="56"/>
  <c r="AQ800" i="56"/>
  <c r="AQ2112" i="56"/>
  <c r="AQ2823" i="56"/>
  <c r="AQ184" i="56"/>
  <c r="AQ2508" i="56"/>
  <c r="AQ1709" i="56"/>
  <c r="AQ2850" i="56"/>
  <c r="AQ1679" i="56"/>
  <c r="AQ2160" i="56"/>
  <c r="AQ1320" i="56"/>
  <c r="AQ2369" i="56"/>
  <c r="AQ1435" i="56"/>
  <c r="AQ102" i="56"/>
  <c r="AQ1984" i="56"/>
  <c r="AQ240" i="56"/>
  <c r="AQ1006" i="56"/>
  <c r="AQ1492" i="56"/>
  <c r="AQ1417" i="56"/>
  <c r="AQ2866" i="56"/>
  <c r="AQ1617" i="56"/>
  <c r="AQ1223" i="56"/>
  <c r="AQ1641" i="56"/>
  <c r="AQ2170" i="56"/>
  <c r="AQ1683" i="56"/>
  <c r="AQ365" i="56"/>
  <c r="AQ1092" i="56"/>
  <c r="AQ688" i="56"/>
  <c r="AQ2480" i="56"/>
  <c r="AQ2245" i="56"/>
  <c r="AQ225" i="56"/>
  <c r="AQ1575" i="56"/>
  <c r="AQ2050" i="56"/>
  <c r="AQ1446" i="56"/>
  <c r="AQ2294" i="56"/>
  <c r="AQ2796" i="56"/>
  <c r="AQ2284" i="56"/>
  <c r="AQ1835" i="56"/>
  <c r="AQ30" i="56"/>
  <c r="AQ678" i="56"/>
  <c r="AQ2383" i="56"/>
  <c r="AQ491" i="56"/>
  <c r="AQ2824" i="56"/>
  <c r="AQ134" i="56"/>
  <c r="AQ1828" i="56"/>
  <c r="AQ2820" i="56"/>
  <c r="AQ2613" i="56"/>
  <c r="AQ211" i="56"/>
  <c r="AQ1277" i="56"/>
  <c r="AQ1805" i="56"/>
  <c r="AQ1271" i="56"/>
  <c r="AQ986" i="56"/>
  <c r="AQ1169" i="56"/>
  <c r="AQ159" i="56"/>
  <c r="AQ1405" i="56"/>
  <c r="AQ675" i="56"/>
  <c r="AQ605" i="56"/>
  <c r="AQ2444" i="56"/>
  <c r="AQ1393" i="56"/>
  <c r="AQ1459" i="56"/>
  <c r="AQ2838" i="56"/>
  <c r="AQ1948" i="56"/>
  <c r="AQ1753" i="56"/>
  <c r="AQ1101" i="56"/>
  <c r="AQ1535" i="56"/>
  <c r="AQ1174" i="56"/>
  <c r="AQ964" i="56"/>
  <c r="AQ1949" i="56"/>
  <c r="AQ2393" i="56"/>
  <c r="AQ1313" i="56"/>
  <c r="AQ2029" i="56"/>
  <c r="AQ1266" i="56"/>
  <c r="AQ1215" i="56"/>
  <c r="AQ701" i="56"/>
  <c r="AQ2472" i="56"/>
  <c r="AQ160" i="56"/>
  <c r="AQ667" i="56"/>
  <c r="AQ539" i="56"/>
  <c r="AQ352" i="56"/>
  <c r="AQ72" i="56"/>
  <c r="AQ574" i="56"/>
  <c r="AQ845" i="56"/>
  <c r="AQ1035" i="56"/>
  <c r="AQ91" i="56"/>
  <c r="AQ2322" i="56"/>
  <c r="AQ1014" i="56"/>
  <c r="AQ461" i="56"/>
  <c r="AQ2529" i="56"/>
  <c r="AQ1920" i="56"/>
  <c r="AQ326" i="56"/>
  <c r="AQ2163" i="56"/>
  <c r="AQ33" i="56"/>
  <c r="AQ2234" i="56"/>
  <c r="AQ2377" i="56"/>
  <c r="AQ2795" i="56"/>
  <c r="AQ1770" i="56"/>
  <c r="AQ2622" i="56"/>
  <c r="AQ1367" i="56"/>
  <c r="AQ2081" i="56"/>
  <c r="AQ2576" i="56"/>
  <c r="AQ1661" i="56"/>
  <c r="AQ1769" i="56"/>
  <c r="AQ894" i="56"/>
  <c r="AQ66" i="56"/>
  <c r="AQ9" i="56"/>
  <c r="AQ1487" i="56"/>
  <c r="AQ2290" i="56"/>
  <c r="AQ415" i="56"/>
  <c r="AQ935" i="56"/>
  <c r="AQ716" i="56"/>
  <c r="AQ880" i="56"/>
  <c r="AQ1257" i="56"/>
  <c r="AQ1195" i="56"/>
  <c r="AQ2486" i="56"/>
  <c r="AQ1065" i="56"/>
  <c r="AQ763" i="56"/>
  <c r="AQ864" i="56"/>
  <c r="AQ2494" i="56"/>
  <c r="AQ251" i="56"/>
  <c r="AQ2168" i="56"/>
  <c r="AQ70" i="56"/>
  <c r="AQ469" i="56"/>
  <c r="AQ1225" i="56"/>
  <c r="AQ154" i="56"/>
  <c r="AQ177" i="56"/>
  <c r="AQ1935" i="56"/>
  <c r="AQ2658" i="56"/>
  <c r="AQ1980" i="56"/>
  <c r="AQ325" i="56"/>
  <c r="AQ2878" i="56"/>
  <c r="AQ2304" i="56"/>
  <c r="AQ2033" i="56"/>
  <c r="AQ42" i="56"/>
  <c r="AQ205" i="56"/>
  <c r="AQ2844" i="56"/>
  <c r="AQ2629" i="56"/>
  <c r="AQ2060" i="56"/>
  <c r="AQ419" i="56"/>
  <c r="AQ2518" i="56"/>
  <c r="AQ404" i="56"/>
  <c r="AQ472" i="56"/>
  <c r="AQ1942" i="56"/>
  <c r="AQ2076" i="56"/>
  <c r="AQ2083" i="56"/>
  <c r="AQ1273" i="56"/>
  <c r="AQ1726" i="56"/>
  <c r="AQ2702" i="56"/>
  <c r="AQ1977" i="56"/>
  <c r="AQ492" i="56"/>
  <c r="AQ362" i="56"/>
  <c r="AQ806" i="56"/>
  <c r="AQ1478" i="56"/>
  <c r="AQ2244" i="56"/>
  <c r="AQ2804" i="56"/>
  <c r="AQ1106" i="56"/>
  <c r="AQ48" i="56"/>
  <c r="AQ1109" i="56"/>
  <c r="AQ1008" i="56"/>
  <c r="AQ968" i="56"/>
  <c r="AQ2869" i="56"/>
  <c r="AQ1971" i="56"/>
  <c r="AQ2810" i="56"/>
  <c r="AQ2204" i="56"/>
  <c r="AQ476" i="56"/>
  <c r="AQ274" i="56"/>
  <c r="AQ1643" i="56"/>
  <c r="AQ742" i="56"/>
  <c r="AQ1687" i="56"/>
  <c r="AQ2261" i="56"/>
  <c r="AQ687" i="56"/>
  <c r="AQ15" i="56"/>
  <c r="AQ4" i="56"/>
  <c r="AQ1390" i="56"/>
  <c r="AQ717" i="56"/>
  <c r="AQ657" i="56"/>
  <c r="AQ1963" i="56"/>
  <c r="AQ1196" i="56"/>
  <c r="AQ2644" i="56"/>
  <c r="AQ1955" i="56"/>
  <c r="AQ939" i="56"/>
  <c r="AQ998" i="56"/>
  <c r="AQ1718" i="56"/>
  <c r="AQ2353" i="56"/>
  <c r="AQ1865" i="56"/>
  <c r="AQ479" i="56"/>
  <c r="AQ2829" i="56"/>
  <c r="AQ808" i="56"/>
  <c r="AQ1072" i="56"/>
  <c r="AQ886" i="56"/>
  <c r="AQ2053" i="56"/>
  <c r="AQ926" i="56"/>
  <c r="AQ826" i="56"/>
  <c r="AQ1574" i="56"/>
  <c r="AQ2575" i="56"/>
  <c r="AQ81" i="56"/>
  <c r="AQ2042" i="56"/>
  <c r="AQ887" i="56"/>
  <c r="AQ960" i="56"/>
  <c r="AQ1522" i="56"/>
  <c r="AQ2895" i="56"/>
  <c r="AQ975" i="56"/>
  <c r="AQ2728" i="56"/>
  <c r="AQ2151" i="56"/>
  <c r="AQ1703" i="56"/>
  <c r="AQ1771" i="56"/>
  <c r="AQ2270" i="56"/>
  <c r="AQ2768" i="56"/>
  <c r="AQ979" i="56"/>
  <c r="AQ2399" i="56"/>
  <c r="AQ49" i="56"/>
  <c r="AQ167" i="56"/>
  <c r="AQ2129" i="56"/>
  <c r="AQ2532" i="56"/>
  <c r="AQ1837" i="56"/>
  <c r="AQ2516" i="56"/>
  <c r="AQ559" i="56"/>
  <c r="AQ2258" i="56"/>
  <c r="AQ2663" i="56"/>
  <c r="AQ1858" i="56"/>
  <c r="AQ1293" i="56"/>
  <c r="AQ937" i="56"/>
  <c r="AQ844" i="56"/>
  <c r="AQ1344" i="56"/>
  <c r="AQ2627" i="56"/>
  <c r="AQ1362" i="56"/>
  <c r="AQ1034" i="56"/>
  <c r="AQ2346" i="56"/>
  <c r="AQ1145" i="56"/>
  <c r="AQ2661" i="56"/>
  <c r="AQ2240" i="56"/>
  <c r="AQ2145" i="56"/>
  <c r="AQ2633" i="56"/>
  <c r="AQ2305" i="56"/>
  <c r="AQ1802" i="56"/>
  <c r="AQ197" i="56"/>
  <c r="AQ2482" i="56"/>
  <c r="AQ903" i="56"/>
  <c r="AQ1496" i="56"/>
  <c r="AQ1167" i="56"/>
  <c r="AQ202" i="56"/>
  <c r="AQ2089" i="56"/>
  <c r="AQ1306" i="56"/>
  <c r="AQ1260" i="56"/>
  <c r="AQ1747" i="56"/>
  <c r="AQ1242" i="56"/>
  <c r="AQ606" i="56"/>
  <c r="AQ78" i="56"/>
  <c r="AQ661" i="56"/>
  <c r="AQ2416" i="56"/>
  <c r="AQ634" i="56"/>
  <c r="AQ2298" i="56"/>
  <c r="AQ414" i="56"/>
  <c r="AQ1485" i="56"/>
  <c r="AQ2030" i="56"/>
  <c r="AQ1131" i="56"/>
  <c r="AQ314" i="56"/>
  <c r="AQ1785" i="56"/>
  <c r="AQ779" i="56"/>
  <c r="AQ2390" i="56"/>
  <c r="AQ1960" i="56"/>
  <c r="AQ1231" i="56"/>
  <c r="AQ584" i="56"/>
  <c r="AQ194" i="56"/>
  <c r="AQ305" i="56"/>
  <c r="AQ1670" i="56"/>
  <c r="AQ2266" i="56"/>
  <c r="AQ353" i="56"/>
  <c r="AQ2739" i="56"/>
  <c r="AQ1999" i="56"/>
  <c r="AQ79" i="56"/>
  <c r="AQ2179" i="56"/>
  <c r="AQ579" i="56"/>
  <c r="AQ774" i="56"/>
  <c r="AQ834" i="56"/>
  <c r="AQ1695" i="56"/>
  <c r="AQ2687" i="56"/>
  <c r="AQ1877" i="56"/>
  <c r="AQ2199" i="56"/>
  <c r="AQ471" i="56"/>
  <c r="AQ2539" i="56"/>
  <c r="AQ453" i="56"/>
  <c r="AQ957" i="56"/>
  <c r="AQ2277" i="56"/>
  <c r="AQ1389" i="56"/>
  <c r="AQ73" i="56"/>
  <c r="AQ1044" i="56"/>
  <c r="AQ1275" i="56"/>
  <c r="AQ348" i="56"/>
  <c r="AQ259" i="56"/>
  <c r="AQ1994" i="56"/>
  <c r="AQ2606" i="56"/>
  <c r="AQ2695" i="56"/>
  <c r="AQ1713" i="56"/>
  <c r="AQ1283" i="56"/>
  <c r="AQ1584" i="56"/>
  <c r="AQ260" i="56"/>
  <c r="AQ2200" i="56"/>
  <c r="AQ2146" i="56"/>
  <c r="AQ123" i="56"/>
  <c r="AQ7" i="56"/>
  <c r="AQ1676" i="56"/>
  <c r="AQ2221" i="56"/>
  <c r="AQ545" i="56"/>
  <c r="AQ2355" i="56"/>
  <c r="AQ816" i="56"/>
  <c r="AQ2467" i="56"/>
  <c r="AQ1659" i="56"/>
  <c r="AQ1514" i="56"/>
  <c r="AQ2525" i="56"/>
  <c r="AQ1060" i="56"/>
  <c r="AQ2352" i="56"/>
  <c r="AQ1540" i="56"/>
  <c r="AQ958" i="56"/>
  <c r="AQ2703" i="56"/>
  <c r="AQ905" i="56"/>
  <c r="AQ640" i="56"/>
  <c r="AQ408" i="56"/>
  <c r="AQ1240" i="56"/>
  <c r="AQ1810" i="56"/>
  <c r="AQ1193" i="56"/>
  <c r="AQ2553" i="56"/>
  <c r="AQ891" i="56"/>
  <c r="AQ1934" i="56"/>
  <c r="AQ23" i="56"/>
  <c r="AQ593" i="56"/>
  <c r="AQ548" i="56"/>
  <c r="AQ1640" i="56"/>
  <c r="AQ445" i="56"/>
  <c r="AQ1988" i="56"/>
  <c r="AQ2419" i="56"/>
  <c r="AQ1001" i="56"/>
  <c r="AQ1678" i="56"/>
  <c r="AQ635" i="56"/>
  <c r="AQ2088" i="56"/>
  <c r="AQ261" i="56"/>
  <c r="AO2915" i="56"/>
  <c r="AQ431" i="56"/>
  <c r="AQ1152" i="56"/>
  <c r="AQ220" i="56"/>
  <c r="AQ1833" i="56"/>
  <c r="AQ256" i="56"/>
  <c r="AQ2000" i="56"/>
  <c r="AQ2744" i="56"/>
  <c r="AQ865" i="56"/>
  <c r="AQ2196" i="56"/>
  <c r="AQ1560" i="56"/>
  <c r="AQ959" i="56"/>
  <c r="AQ662" i="56"/>
  <c r="AQ1352" i="56"/>
  <c r="AQ458" i="56"/>
  <c r="AQ978" i="56"/>
  <c r="AQ2028" i="56"/>
  <c r="AQ1468" i="56"/>
  <c r="AQ1201" i="56"/>
  <c r="AQ2097" i="56"/>
  <c r="AQ572" i="56"/>
  <c r="AQ2754" i="56"/>
  <c r="AQ200" i="56"/>
  <c r="AQ2645" i="56"/>
  <c r="AQ872" i="56"/>
  <c r="AQ1217" i="56"/>
  <c r="AQ2210" i="56"/>
  <c r="AQ904" i="56"/>
  <c r="AQ388" i="56"/>
  <c r="AQ392" i="56"/>
  <c r="AQ1634" i="56"/>
  <c r="AQ407" i="56"/>
  <c r="AQ653" i="56"/>
  <c r="AQ668" i="56"/>
  <c r="AQ2126" i="56"/>
  <c r="AQ1025" i="56"/>
  <c r="AQ506" i="56"/>
  <c r="AQ2283" i="56"/>
  <c r="AQ2198" i="56"/>
  <c r="AQ1660" i="56"/>
  <c r="AQ1573" i="56"/>
  <c r="AQ2561" i="56"/>
  <c r="AQ2418" i="56"/>
  <c r="AQ1900" i="56"/>
  <c r="AQ1107" i="56"/>
  <c r="AQ1677" i="56"/>
  <c r="AQ567" i="56"/>
  <c r="AQ1916" i="56"/>
  <c r="AQ1129" i="56"/>
  <c r="AQ927" i="56"/>
  <c r="AQ818" i="56"/>
  <c r="AQ296" i="56"/>
  <c r="AQ881" i="56"/>
  <c r="AQ974" i="56"/>
  <c r="AQ2128" i="56"/>
  <c r="AQ525" i="56"/>
  <c r="AQ2091" i="56"/>
  <c r="AQ856" i="56"/>
  <c r="AQ821" i="56"/>
  <c r="AQ2428" i="56"/>
  <c r="AQ1509" i="56"/>
  <c r="AQ2766" i="56"/>
  <c r="AQ2803" i="56"/>
  <c r="AQ466" i="56"/>
  <c r="AQ1649" i="56"/>
  <c r="AQ1229" i="56"/>
  <c r="AQ2902" i="56"/>
  <c r="AQ1970" i="56"/>
  <c r="AQ883" i="56"/>
  <c r="AQ2465" i="56"/>
  <c r="AQ231" i="56"/>
  <c r="AQ1741" i="56"/>
  <c r="AQ1494" i="56"/>
  <c r="AQ1210" i="56"/>
  <c r="AQ1772" i="56"/>
  <c r="AQ1398" i="56"/>
  <c r="AQ1523" i="56"/>
  <c r="AQ2694" i="56"/>
  <c r="AQ1791" i="56"/>
  <c r="AQ2749" i="56"/>
  <c r="AQ849" i="56"/>
  <c r="AQ212" i="56"/>
  <c r="AQ616" i="56"/>
  <c r="AQ921" i="56"/>
  <c r="AQ282" i="56"/>
  <c r="AQ2857" i="56"/>
  <c r="AQ1098" i="56"/>
  <c r="AQ129" i="56"/>
  <c r="AQ1172" i="56"/>
  <c r="AQ760" i="56"/>
  <c r="AQ973" i="56"/>
  <c r="AQ1182" i="56"/>
  <c r="AQ2109" i="56"/>
  <c r="AQ815" i="56"/>
  <c r="AQ27" i="56"/>
  <c r="AQ290" i="56"/>
  <c r="AQ2108" i="56"/>
  <c r="AQ1467" i="56"/>
  <c r="AQ2491" i="56"/>
  <c r="AQ2894" i="56"/>
  <c r="AQ1838" i="56"/>
  <c r="AQ1190" i="56"/>
  <c r="AQ743" i="56"/>
  <c r="AQ2191" i="56"/>
  <c r="AQ1656" i="56"/>
  <c r="AQ1708" i="56"/>
  <c r="AQ813" i="56"/>
  <c r="AQ682" i="56"/>
  <c r="AQ638" i="56"/>
  <c r="AQ239" i="56"/>
  <c r="AQ1857" i="56"/>
  <c r="AQ2154" i="56"/>
  <c r="AQ2784" i="56"/>
  <c r="AQ420" i="56"/>
  <c r="AQ1055" i="56"/>
  <c r="AQ1370" i="56"/>
  <c r="AQ381" i="56"/>
  <c r="AQ2230" i="56"/>
  <c r="AQ1556" i="56"/>
  <c r="AQ1204" i="56"/>
  <c r="AQ2387" i="56"/>
  <c r="AQ2459" i="56"/>
  <c r="AQ490" i="56"/>
  <c r="AQ2350" i="56"/>
  <c r="AQ284" i="56"/>
  <c r="AQ1011" i="56"/>
  <c r="AQ1386" i="56"/>
  <c r="AQ660" i="56"/>
  <c r="AQ1824" i="56"/>
  <c r="AQ1318" i="56"/>
  <c r="AQ2470" i="56"/>
  <c r="AQ1642" i="56"/>
  <c r="AQ1696" i="56"/>
  <c r="AQ2649" i="56"/>
  <c r="AQ1095" i="56"/>
  <c r="AQ685" i="56"/>
  <c r="AQ2717" i="56"/>
  <c r="AQ1594" i="56"/>
  <c r="AQ699" i="56"/>
  <c r="AQ179" i="56"/>
  <c r="AQ2229" i="56"/>
  <c r="AQ1748" i="56"/>
  <c r="AQ1598" i="56"/>
  <c r="AQ1567" i="56"/>
  <c r="AQ1213" i="56"/>
  <c r="AQ1895" i="56"/>
  <c r="AQ1724" i="56"/>
  <c r="AQ2162" i="56"/>
  <c r="AQ791" i="56"/>
  <c r="AQ2668" i="56"/>
  <c r="AQ2455" i="56"/>
  <c r="AQ111" i="56"/>
  <c r="AQ2338" i="56"/>
  <c r="AQ1579" i="56"/>
  <c r="AQ2666" i="56"/>
  <c r="AQ1454" i="56"/>
  <c r="AQ486" i="56"/>
  <c r="AQ1841" i="56"/>
  <c r="AQ2813" i="56"/>
  <c r="AQ1918" i="56"/>
  <c r="AQ1038" i="56"/>
  <c r="AQ1673" i="56"/>
  <c r="AQ1616" i="56"/>
  <c r="AQ418" i="56"/>
  <c r="AQ683" i="56"/>
  <c r="AQ2209" i="56"/>
  <c r="AQ1471" i="56"/>
  <c r="AQ2625" i="56"/>
  <c r="AQ566" i="56"/>
  <c r="AQ289" i="56"/>
  <c r="AQ105" i="56"/>
  <c r="AQ2875" i="56"/>
  <c r="AQ2747" i="56"/>
  <c r="AQ2487" i="56"/>
  <c r="AQ187" i="56"/>
  <c r="AQ1967" i="56"/>
  <c r="AQ948" i="56"/>
  <c r="AQ1787" i="56"/>
  <c r="AQ2345" i="56"/>
  <c r="AQ708" i="56"/>
  <c r="AQ2685" i="56"/>
  <c r="AQ2833" i="56"/>
  <c r="AQ1668" i="56"/>
  <c r="AQ1325" i="56"/>
  <c r="AQ2392" i="56"/>
  <c r="AQ292" i="56"/>
  <c r="AQ1550" i="56"/>
  <c r="AQ2358" i="56"/>
  <c r="AQ1626" i="56"/>
  <c r="AQ1067" i="56"/>
  <c r="AQ1686" i="56"/>
  <c r="AQ2759" i="56"/>
  <c r="AQ2638" i="56"/>
  <c r="AQ323" i="56"/>
  <c r="AQ2194" i="56"/>
  <c r="AQ207" i="56"/>
  <c r="AQ2545" i="56"/>
  <c r="AQ1931" i="56"/>
  <c r="AQ989" i="56"/>
  <c r="AQ2500" i="56"/>
  <c r="AQ918" i="56"/>
  <c r="AQ728" i="56"/>
  <c r="AQ995" i="56"/>
  <c r="AQ2430" i="56"/>
  <c r="AQ50" i="56"/>
  <c r="AQ1844" i="56"/>
  <c r="AQ2382" i="56"/>
  <c r="AQ2821" i="56"/>
  <c r="AQ1333" i="56"/>
  <c r="AQ88" i="56"/>
  <c r="AQ1903" i="56"/>
  <c r="AQ1962" i="56"/>
  <c r="AQ131" i="56"/>
  <c r="AQ1929" i="56"/>
  <c r="AQ360" i="56"/>
  <c r="AQ244" i="56"/>
  <c r="AQ745" i="56"/>
  <c r="AQ1220" i="56"/>
  <c r="AQ369" i="56"/>
  <c r="AQ1120" i="56"/>
  <c r="AQ655" i="56"/>
  <c r="AQ1168" i="56"/>
  <c r="AQ252" i="56"/>
  <c r="AQ13" i="56"/>
  <c r="AQ1602" i="56"/>
  <c r="AQ324" i="56"/>
  <c r="AQ69" i="56"/>
  <c r="AQ1262" i="56"/>
  <c r="AQ2531" i="56"/>
  <c r="AQ2410" i="56"/>
  <c r="AQ1504" i="56"/>
  <c r="AQ1597" i="56"/>
  <c r="AQ1018" i="56"/>
  <c r="AQ1426" i="56"/>
  <c r="AQ218" i="56"/>
  <c r="AQ2700" i="56"/>
  <c r="AQ1908" i="56"/>
  <c r="AQ1332" i="56"/>
  <c r="AQ846" i="56"/>
  <c r="AQ178" i="56"/>
  <c r="AQ913" i="56"/>
  <c r="AQ133" i="56"/>
  <c r="AQ1821" i="56"/>
  <c r="AQ2184" i="56"/>
  <c r="AQ1005" i="56"/>
  <c r="AQ1528" i="56"/>
  <c r="AQ1216" i="56"/>
  <c r="AQ138" i="56"/>
  <c r="AQ113" i="56"/>
  <c r="AQ1183" i="56"/>
  <c r="AQ1586" i="56"/>
  <c r="AQ1103" i="56"/>
  <c r="AQ576" i="56"/>
  <c r="AQ2380" i="56"/>
  <c r="AQ1852" i="56"/>
  <c r="AQ448" i="56"/>
  <c r="AP2916" i="56" l="1"/>
  <c r="D2916" i="5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keepAlive="1" name="BD-0101 dbBBO vnvAnticuacionCreditoExp223" type="5" refreshedVersion="6" background="1" saveData="1">
    <dbPr connection="Provider=SQLOLEDB.1;Integrated Security=SSPI;Persist Security Info=True;Initial Catalog=dbBBO;Data Source=BD-0101;Use Procedure for Prepare=1;Auto Translate=True;Packet Size=4096;Workstation ID=SI-0303-JE;Use Encryption for Data=False;Tag with column collation when possible=False" command="&quot;dbBBO&quot;.&quot;dbo&quot;.&quot;vnvAnticuacionCreditoExp2&quot;" commandType="3"/>
  </connection>
</connections>
</file>

<file path=xl/sharedStrings.xml><?xml version="1.0" encoding="utf-8"?>
<sst xmlns="http://schemas.openxmlformats.org/spreadsheetml/2006/main" count="34999" uniqueCount="3394">
  <si>
    <t>Fecha</t>
  </si>
  <si>
    <t>NumDoc</t>
  </si>
  <si>
    <t>Importe</t>
  </si>
  <si>
    <t>Saldo</t>
  </si>
  <si>
    <t>Vence</t>
  </si>
  <si>
    <t>Antiguedad</t>
  </si>
  <si>
    <t>Anticuacion</t>
  </si>
  <si>
    <t>Rango</t>
  </si>
  <si>
    <t>Cliente</t>
  </si>
  <si>
    <t>cliLugar</t>
  </si>
  <si>
    <t>entNombreJefeVendedor</t>
  </si>
  <si>
    <t>entNombreSupervisor</t>
  </si>
  <si>
    <t>entNombreVendedor</t>
  </si>
  <si>
    <t>Plazo</t>
  </si>
  <si>
    <t>FechaUltimoPago</t>
  </si>
  <si>
    <t>ciuNombre</t>
  </si>
  <si>
    <t>CodigoCliente</t>
  </si>
  <si>
    <t>LimiteCredito</t>
  </si>
  <si>
    <t>rutId</t>
  </si>
  <si>
    <t>CoordenadaX</t>
  </si>
  <si>
    <t>CoordenadaY</t>
  </si>
  <si>
    <t>Telefono</t>
  </si>
  <si>
    <t>Estado</t>
  </si>
  <si>
    <t>DIRECCION</t>
  </si>
  <si>
    <t>FECHA_CARGA</t>
  </si>
  <si>
    <t>Dias</t>
  </si>
  <si>
    <t>%</t>
  </si>
  <si>
    <t>Marca-1</t>
  </si>
  <si>
    <t>01 - 30</t>
  </si>
  <si>
    <t>31 - 60</t>
  </si>
  <si>
    <t>61 - 90</t>
  </si>
  <si>
    <t>91 - 120</t>
  </si>
  <si>
    <t>121 - 150</t>
  </si>
  <si>
    <t>151 - 180</t>
  </si>
  <si>
    <t>181-210</t>
  </si>
  <si>
    <t>211-250</t>
  </si>
  <si>
    <t>mas 251</t>
  </si>
  <si>
    <t>Mas 60 menor 120</t>
  </si>
  <si>
    <t>total mas de 120 dias</t>
  </si>
  <si>
    <t>total mas de 180 dias</t>
  </si>
  <si>
    <t>Total Vigente</t>
  </si>
  <si>
    <t>Total Vencido</t>
  </si>
  <si>
    <t>Total Cartera</t>
  </si>
  <si>
    <t>Provisión</t>
  </si>
  <si>
    <t>Plazo2</t>
  </si>
  <si>
    <t>Corte Plazos</t>
  </si>
  <si>
    <t>Dif.</t>
  </si>
  <si>
    <t>mas de 150</t>
  </si>
  <si>
    <t>VENCIDAS</t>
  </si>
  <si>
    <t>LA PAZ</t>
  </si>
  <si>
    <t xml:space="preserve">SANTA CRUZ </t>
  </si>
  <si>
    <t>A</t>
  </si>
  <si>
    <t>CIUDAD</t>
  </si>
  <si>
    <t>GERALDINE ROCHA CANEDO</t>
  </si>
  <si>
    <t>SUPERVISOR ZONA 3</t>
  </si>
  <si>
    <t>RODOLFO SEGOVIA PEDRIEL</t>
  </si>
  <si>
    <t>SUPERVISOR ZONA 6</t>
  </si>
  <si>
    <t>IVAN BRAVO ARANDA</t>
  </si>
  <si>
    <t>GUISELA LARICO</t>
  </si>
  <si>
    <t>JOSE MOSCOSO GARCIA</t>
  </si>
  <si>
    <t>397758</t>
  </si>
  <si>
    <t>74930352</t>
  </si>
  <si>
    <t>Av.moscu</t>
  </si>
  <si>
    <t>BASILIA ROMERO</t>
  </si>
  <si>
    <t>383753</t>
  </si>
  <si>
    <t>75077884</t>
  </si>
  <si>
    <t xml:space="preserve">av.santos dumont esq pedros cassal </t>
  </si>
  <si>
    <t>S/D</t>
  </si>
  <si>
    <t>D</t>
  </si>
  <si>
    <t>CRISTHIAN HUARACHI GUARACAHI</t>
  </si>
  <si>
    <t>ROBERTO ESPINOZA PAZ</t>
  </si>
  <si>
    <t>397920</t>
  </si>
  <si>
    <t>76399428</t>
  </si>
  <si>
    <t>AV. CHE GUEVARA</t>
  </si>
  <si>
    <t>RAUL CHAVEZ MERCADO</t>
  </si>
  <si>
    <t>NICOLAS ANDRADE ARANA</t>
  </si>
  <si>
    <t>THALIA MERCEDES TERCEROS GODOY</t>
  </si>
  <si>
    <t>397271</t>
  </si>
  <si>
    <t>75373504</t>
  </si>
  <si>
    <t>AV.PAURITO ANTES DE LLEGAR AL MERCADO GUAPURU</t>
  </si>
  <si>
    <t>MARCOS OVANDO ORTIZ</t>
  </si>
  <si>
    <t>61 a 90</t>
  </si>
  <si>
    <t>SUPERVISOR LOS VALLES Y TARIJA</t>
  </si>
  <si>
    <t>EIBER CABALLERO RIOS</t>
  </si>
  <si>
    <t>LIZBETH BAJELLOS ROJAS</t>
  </si>
  <si>
    <t>399266</t>
  </si>
  <si>
    <t>72672773</t>
  </si>
  <si>
    <t>av Moscú 7mo anillo y av Marcelo Quiroga scz</t>
  </si>
  <si>
    <t>91 a 120</t>
  </si>
  <si>
    <t>121 a 150</t>
  </si>
  <si>
    <t>1 a 30</t>
  </si>
  <si>
    <t>SILVIA CLAROS CAMACHO</t>
  </si>
  <si>
    <t>389455</t>
  </si>
  <si>
    <t>74932162</t>
  </si>
  <si>
    <t>DOBLE VÍA ENTRADA A PORONGO</t>
  </si>
  <si>
    <t>VIGENTES</t>
  </si>
  <si>
    <t>31 a 60</t>
  </si>
  <si>
    <t>MARIBEL ROMERO HERRERA</t>
  </si>
  <si>
    <t>397364</t>
  </si>
  <si>
    <t>62048528</t>
  </si>
  <si>
    <t>AV DOBLE VÍA LA GUARDIA</t>
  </si>
  <si>
    <t>torno</t>
  </si>
  <si>
    <t xml:space="preserve">Luis Enrique Jimenez Huanca </t>
  </si>
  <si>
    <t>590789</t>
  </si>
  <si>
    <t>68328693</t>
  </si>
  <si>
    <t>Av. Moscú 5to anillo</t>
  </si>
  <si>
    <t xml:space="preserve">ALBERTO CHIPENO CHONONO_x000D_
</t>
  </si>
  <si>
    <t>389242</t>
  </si>
  <si>
    <t>69080042</t>
  </si>
  <si>
    <t>DORA SALVATIERRA DE POZO</t>
  </si>
  <si>
    <t>309749</t>
  </si>
  <si>
    <t>3822177</t>
  </si>
  <si>
    <t>El Torno Fte al Surtidor</t>
  </si>
  <si>
    <t/>
  </si>
  <si>
    <t>ROBERTO BUITRAGO VILLEGAS</t>
  </si>
  <si>
    <t>MAURICIO GALVEZ YUGRA</t>
  </si>
  <si>
    <t>Jorge Carlos Perez Talamas</t>
  </si>
  <si>
    <t>591476</t>
  </si>
  <si>
    <t>74940549</t>
  </si>
  <si>
    <t>Mairana</t>
  </si>
  <si>
    <t>MAIRANA</t>
  </si>
  <si>
    <t xml:space="preserve">ROBERT ALCOCER SEGOVIA_x000D_
</t>
  </si>
  <si>
    <t>YOMENDRISON CARRASCO CHOQUE</t>
  </si>
  <si>
    <t>383205</t>
  </si>
  <si>
    <t>77099426</t>
  </si>
  <si>
    <t>PROVINCIA SCZ</t>
  </si>
  <si>
    <t>SUPERVISOR DE CHIQUITANIA</t>
  </si>
  <si>
    <t>GUSTAVO RALDES NOVAY</t>
  </si>
  <si>
    <t>SUPERVISOR DESARROLLADORES</t>
  </si>
  <si>
    <t>EDWIN GUTIERREZ AGUILERA</t>
  </si>
  <si>
    <t>EVER GARCIA RODRIGUEZ</t>
  </si>
  <si>
    <t>ALEX FLORES GÁLVEZ</t>
  </si>
  <si>
    <t>384686</t>
  </si>
  <si>
    <t>71361917</t>
  </si>
  <si>
    <t>RADIAL 15 ENTRE 3CER ANILLO EXTERNO</t>
  </si>
  <si>
    <t>JOSÉ DANIEL FLORES ALAVE</t>
  </si>
  <si>
    <t>398676</t>
  </si>
  <si>
    <t>69252225</t>
  </si>
  <si>
    <t>Av mariscal santa cruz</t>
  </si>
  <si>
    <t>LORENA HEREDIA</t>
  </si>
  <si>
    <t>35614</t>
  </si>
  <si>
    <t>67794735</t>
  </si>
  <si>
    <t>AV. CARMELO ORTIZ #3320</t>
  </si>
  <si>
    <t>Av. Moscú Entre 4to y 5to anillo</t>
  </si>
  <si>
    <t>VILMA HUARITA JANCO</t>
  </si>
  <si>
    <t>399653</t>
  </si>
  <si>
    <t>68007652</t>
  </si>
  <si>
    <t>PORONGO</t>
  </si>
  <si>
    <t>DAICY ROJAS</t>
  </si>
  <si>
    <t>393737</t>
  </si>
  <si>
    <t>75053943</t>
  </si>
  <si>
    <t>B/EL TROMPILLO</t>
  </si>
  <si>
    <t>JANET JESSICA CALLE JIMÉNEZ</t>
  </si>
  <si>
    <t>590405</t>
  </si>
  <si>
    <t>72658667</t>
  </si>
  <si>
    <t>JUAN CARLOS BARBA PINTO</t>
  </si>
  <si>
    <t>CRISTINA MIRANDA ANDRADE</t>
  </si>
  <si>
    <t>822974</t>
  </si>
  <si>
    <t>75343703</t>
  </si>
  <si>
    <t>B/villa fatima calle velasques #119</t>
  </si>
  <si>
    <t>JHOCY ANDREA CRESPO LOPEZ</t>
  </si>
  <si>
    <t>70544544</t>
  </si>
  <si>
    <t>DIEGO OMAR AYALA SEJAS</t>
  </si>
  <si>
    <t>72731398</t>
  </si>
  <si>
    <t>VENDEDOR (PROV 1) 1</t>
  </si>
  <si>
    <t>590004</t>
  </si>
  <si>
    <t>YAPACANI</t>
  </si>
  <si>
    <t>595382</t>
  </si>
  <si>
    <t xml:space="preserve">pailon </t>
  </si>
  <si>
    <t>ANGELA PATRICIA VACA AGUILERA</t>
  </si>
  <si>
    <t>396714</t>
  </si>
  <si>
    <t>69241604</t>
  </si>
  <si>
    <t>B/ SAN JOSÉ OBRERO C/ VILLA BELLA # 2270</t>
  </si>
  <si>
    <t>EDYTA DEISI ROCHA GUTIERREZ</t>
  </si>
  <si>
    <t>398703</t>
  </si>
  <si>
    <t>67824161</t>
  </si>
  <si>
    <t>MIGUEL ANGEL CHOQUE ALDANA</t>
  </si>
  <si>
    <t>22628</t>
  </si>
  <si>
    <t>71893595</t>
  </si>
  <si>
    <t xml:space="preserve">Av Miguel de Cervantes </t>
  </si>
  <si>
    <t>EDIMAR RAY VALDIVIA VENEROS</t>
  </si>
  <si>
    <t>593761</t>
  </si>
  <si>
    <t>79800787</t>
  </si>
  <si>
    <t>CERCA DEL MERCADO PRIMAVERA</t>
  </si>
  <si>
    <t>ROGELIA PATIÑO DE ARCE</t>
  </si>
  <si>
    <t>383233</t>
  </si>
  <si>
    <t>8 voy anillo</t>
  </si>
  <si>
    <t>NIGHT CLUB 2275</t>
  </si>
  <si>
    <t>32298</t>
  </si>
  <si>
    <t>77677971</t>
  </si>
  <si>
    <t>CALLE CUELLAR Nº 57</t>
  </si>
  <si>
    <t>594464</t>
  </si>
  <si>
    <t>78168432</t>
  </si>
  <si>
    <t>santa martha antigua carretera a cbba esquina</t>
  </si>
  <si>
    <t>ZULMA MENESES CESPEDES</t>
  </si>
  <si>
    <t>393836</t>
  </si>
  <si>
    <t>74935963</t>
  </si>
  <si>
    <t>4TO ANILLO Y SAN AURELIO</t>
  </si>
  <si>
    <t>CUMBRE</t>
  </si>
  <si>
    <t>ANA MARIA GONZALES ROJAS</t>
  </si>
  <si>
    <t>JEFE DE VENTAS SCZ Provincias</t>
  </si>
  <si>
    <t>NOELIA BETANCUR ROMERO</t>
  </si>
  <si>
    <t>397267</t>
  </si>
  <si>
    <t>73364138</t>
  </si>
  <si>
    <t>AV. RADIAL 13 CASI QUINTO ANILLO</t>
  </si>
  <si>
    <t>TEODOCIA SANDOVAL DE CHOQUE</t>
  </si>
  <si>
    <t>595186</t>
  </si>
  <si>
    <t>75001515</t>
  </si>
  <si>
    <t>SAN AURELIO 3ER ANILLO EXTERNO Y 4TO ANILLO ON MARKET</t>
  </si>
  <si>
    <t>CARMEN GONZÁLES VERDUGUEZ</t>
  </si>
  <si>
    <t>399875</t>
  </si>
  <si>
    <t>65887637</t>
  </si>
  <si>
    <t>ROLY HERBAS CASTRO</t>
  </si>
  <si>
    <t>CARLOS VACA DIEZ</t>
  </si>
  <si>
    <t>ORTIZ BOYAN FERNANDO</t>
  </si>
  <si>
    <t>INGRI REYNA GONGORA TORRICO</t>
  </si>
  <si>
    <t>RUDDY OSVALDO RIVERO EGUEZ</t>
  </si>
  <si>
    <t>596590</t>
  </si>
  <si>
    <t>LORGIO ROLANDO SUAREZ GEIGER</t>
  </si>
  <si>
    <t>596650</t>
  </si>
  <si>
    <t>75002088</t>
  </si>
  <si>
    <t>ABDON CHIARA COAQUIRA</t>
  </si>
  <si>
    <t>388603</t>
  </si>
  <si>
    <t>71308822</t>
  </si>
  <si>
    <t>CLAUDIA BANESA LANDA MENDOZA</t>
  </si>
  <si>
    <t>596207</t>
  </si>
  <si>
    <t>76347464</t>
  </si>
  <si>
    <t>av nuevo palmar loma linda</t>
  </si>
  <si>
    <t>ANA MARIA ALDANA HURTADO</t>
  </si>
  <si>
    <t>398662</t>
  </si>
  <si>
    <t>67729370</t>
  </si>
  <si>
    <t xml:space="preserve"> Av Doble vía km 8 1/2</t>
  </si>
  <si>
    <t>B/ SAN PEDRO DEL PALMAR</t>
  </si>
  <si>
    <t>FIDEL SEMPERTEGUI CAMPOS</t>
  </si>
  <si>
    <t>VENDEDOR CHIQUITANIA III</t>
  </si>
  <si>
    <t>ADELA DONOZO VEDIA DE AGUILAR</t>
  </si>
  <si>
    <t>384123</t>
  </si>
  <si>
    <t>78134678</t>
  </si>
  <si>
    <t>km 15 cumbre de las americas</t>
  </si>
  <si>
    <t>DIEGO ORLANDO SALVATIERRA RODRIGUEZ</t>
  </si>
  <si>
    <t>597466</t>
  </si>
  <si>
    <t>63494916</t>
  </si>
  <si>
    <t>URBANIZACIÓN ADELITA, CALLE LAS PALMERAS, DOBLE VIA A LA GUARDIA KM. 16</t>
  </si>
  <si>
    <t>LIMBERTH VILCHES LABRAYO</t>
  </si>
  <si>
    <t>389755</t>
  </si>
  <si>
    <t>76007340</t>
  </si>
  <si>
    <t>QINHUA CAI</t>
  </si>
  <si>
    <t>384772</t>
  </si>
  <si>
    <t>70086496</t>
  </si>
  <si>
    <t>CASCO VIEJO</t>
  </si>
  <si>
    <t>WILLY RAI MURILLO FERNANDEZ</t>
  </si>
  <si>
    <t>596941</t>
  </si>
  <si>
    <t>78922902</t>
  </si>
  <si>
    <t>SN IGNACIO DE VELASCO, CALLE JUNÍN FRENTE HOTEL JENECHERÚ</t>
  </si>
  <si>
    <t>ROSA DANIELA GARCIA</t>
  </si>
  <si>
    <t>596648</t>
  </si>
  <si>
    <t>77305856</t>
  </si>
  <si>
    <t>AV. SAN SILVESTRE KM 4</t>
  </si>
  <si>
    <t>I</t>
  </si>
  <si>
    <t>SALOME ENRIQUEZ</t>
  </si>
  <si>
    <t>392487</t>
  </si>
  <si>
    <t>79826160</t>
  </si>
  <si>
    <t>0</t>
  </si>
  <si>
    <t>LUIS ALFREDO FERNANDEZ VIDAL</t>
  </si>
  <si>
    <t>RICARDO CUELLAR JUSTINIANO</t>
  </si>
  <si>
    <t>594232</t>
  </si>
  <si>
    <t>Av Santa Cruz s/n (San Ignacio de Velasco)</t>
  </si>
  <si>
    <t>YHAJAIRA KIARA CALDERON CAZON</t>
  </si>
  <si>
    <t>596808</t>
  </si>
  <si>
    <t>73630040</t>
  </si>
  <si>
    <t>LUIS ALBERTO OYOLA PEINADO</t>
  </si>
  <si>
    <t>595858</t>
  </si>
  <si>
    <t>78564379</t>
  </si>
  <si>
    <t>NUEVO PALMAR SERCA DEL SURTIDOR PALMASOLA</t>
  </si>
  <si>
    <t>NELSON SATT ABUJDER</t>
  </si>
  <si>
    <t>VENDEDOR CHIQUITANIA II</t>
  </si>
  <si>
    <t>594187</t>
  </si>
  <si>
    <t>75555544</t>
  </si>
  <si>
    <t xml:space="preserve">zona.parque industrial </t>
  </si>
  <si>
    <t>JOSÉ VARGAS GUTIERREZ</t>
  </si>
  <si>
    <t>GABRIEL NEVE FERNANDEZ ESPINOZA</t>
  </si>
  <si>
    <t>597009</t>
  </si>
  <si>
    <t>72604950</t>
  </si>
  <si>
    <t>SAN JULIÁN, CARRETERA HARDEMAN, DIAGONAL BANCO UNIÓN</t>
  </si>
  <si>
    <t>ERNESTO BLANCO FERNANDEZ</t>
  </si>
  <si>
    <t>596130</t>
  </si>
  <si>
    <t>70029755</t>
  </si>
  <si>
    <t>AVENIDA PRINCIPAL ANTES DE LLEGAR A PUERTO SUAREZ. LADO DEL DEPOSITO DE EMBOL</t>
  </si>
  <si>
    <t>YOVANNI PACO CLAROS</t>
  </si>
  <si>
    <t>397947</t>
  </si>
  <si>
    <t>77370844</t>
  </si>
  <si>
    <t>SAN IGNACIO/BARROP EL TRIUNFO N3675</t>
  </si>
  <si>
    <t>JHENIFER LOPEZ PALACIOS</t>
  </si>
  <si>
    <t>397821</t>
  </si>
  <si>
    <t>73156950</t>
  </si>
  <si>
    <t>KM9 DOBLE VÍA LA GUARDIA</t>
  </si>
  <si>
    <t>CATALINA TERRAZAS TERRAZAS</t>
  </si>
  <si>
    <t>VENDEDOR GUARAYOS</t>
  </si>
  <si>
    <t>52846</t>
  </si>
  <si>
    <t>GUARAYO</t>
  </si>
  <si>
    <t>EDSON EDUARDO VILLARROEL TRUJILLO</t>
  </si>
  <si>
    <t>397883</t>
  </si>
  <si>
    <t>67785454</t>
  </si>
  <si>
    <t>LAS PAMPITAS C/3</t>
  </si>
  <si>
    <t>ROSALÍA PACO. MURUCHI</t>
  </si>
  <si>
    <t>595609</t>
  </si>
  <si>
    <t>61314470</t>
  </si>
  <si>
    <t>5 anillo la colorada</t>
  </si>
  <si>
    <t>MARTHA TINTAYA HUALPINO</t>
  </si>
  <si>
    <t>596151</t>
  </si>
  <si>
    <t>68058092</t>
  </si>
  <si>
    <t>AV DOBLE VIA LA GUARDIA KM12</t>
  </si>
  <si>
    <t>ROSMERY VILLALOBOS</t>
  </si>
  <si>
    <t>377779</t>
  </si>
  <si>
    <t>79937111</t>
  </si>
  <si>
    <t>SAN MATIAS</t>
  </si>
  <si>
    <t>STEPHANIE MARIBEL HUANCA VELASCO</t>
  </si>
  <si>
    <t>CLIENTES BBO EN ESPERA LPZ</t>
  </si>
  <si>
    <t>CLIENTES EN ESPERA (SP)</t>
  </si>
  <si>
    <t>CLIENTES EN ESPERA (VEN)</t>
  </si>
  <si>
    <t>92543</t>
  </si>
  <si>
    <t>72056822</t>
  </si>
  <si>
    <t>B</t>
  </si>
  <si>
    <t>CALLE 5 NRO 8 ZONA CALIRI</t>
  </si>
  <si>
    <t>ROMUALDO TAPIA ALIAGA</t>
  </si>
  <si>
    <t>Jefe de Ventas DA</t>
  </si>
  <si>
    <t>SUPERVISOR MAYORISTA LP</t>
  </si>
  <si>
    <t>VENDEDOR BTL LPZ 5</t>
  </si>
  <si>
    <t>88932</t>
  </si>
  <si>
    <t>76757055</t>
  </si>
  <si>
    <t>C/GENARO SANJINES # 185 ENTRE C/ POTOSI Y C/ HONDA</t>
  </si>
  <si>
    <t>MIRIAM ROSA RODRÍGUEZ CARVAJAL</t>
  </si>
  <si>
    <t>LUIS FERNANDO ALVAREZ PAREJAS</t>
  </si>
  <si>
    <t>AGENCIAS (SUP)</t>
  </si>
  <si>
    <t>RONNY MORALES GUILLEN</t>
  </si>
  <si>
    <t>396339</t>
  </si>
  <si>
    <t>67730840</t>
  </si>
  <si>
    <t xml:space="preserve">av. visitos </t>
  </si>
  <si>
    <t>María Fernanda Ibarra Guzman</t>
  </si>
  <si>
    <t>GABRIELA TAPIA OTTERBURG</t>
  </si>
  <si>
    <t>SUPERVISOR ZONA 7</t>
  </si>
  <si>
    <t>CRISTIAN PAZ BARRANCO</t>
  </si>
  <si>
    <t>389694</t>
  </si>
  <si>
    <t>69225895</t>
  </si>
  <si>
    <t>mercado 16 de julio B/magisterio</t>
  </si>
  <si>
    <t>JOSE DENAR MENDEZ GUTIERREZ</t>
  </si>
  <si>
    <t>HELINS BALDELOMAR (JV)</t>
  </si>
  <si>
    <t>HELINS BALDELOMAR (SU)</t>
  </si>
  <si>
    <t>FRANCO SERRANO CATARI</t>
  </si>
  <si>
    <t>397757</t>
  </si>
  <si>
    <t>70007700</t>
  </si>
  <si>
    <t>CONDOMINIO FLORENCIA . BARRIO VILLA LUZ ENTRE 5TO Y 6TO ANILLO PASANDO EL CONDOMINIO ALMERIA</t>
  </si>
  <si>
    <t>MARTHA GUADALUPE DELGADILLO TRONCOSO</t>
  </si>
  <si>
    <t>ROMER SANCHEZ SUAREZ</t>
  </si>
  <si>
    <t>57337</t>
  </si>
  <si>
    <t>78416240</t>
  </si>
  <si>
    <t>AV. 2 DE AGOSTO ENTRE 6TO Y 7MO ANILLO</t>
  </si>
  <si>
    <t>CARLOS HERNANDO PABA NAVARRO</t>
  </si>
  <si>
    <t>398979</t>
  </si>
  <si>
    <t>69202535</t>
  </si>
  <si>
    <t>AV: PARAGUA 4TO ANILLO MAKRO PARQUE</t>
  </si>
  <si>
    <t>JORGE PIZARRO CUELLAR</t>
  </si>
  <si>
    <t>ARACELY PRADO GIL</t>
  </si>
  <si>
    <t>SUPERVISOR ZONA 4</t>
  </si>
  <si>
    <t>JOSE FERNANDO TORREZ CARRILLO</t>
  </si>
  <si>
    <t>399178</t>
  </si>
  <si>
    <t>70442186</t>
  </si>
  <si>
    <t>barrio los totaises</t>
  </si>
  <si>
    <t>ANGELA MARIA SOSA OLIVA OLIVA</t>
  </si>
  <si>
    <t>CARLOS DAZA GUZMAN</t>
  </si>
  <si>
    <t>SUPERVISOR ZONA 17</t>
  </si>
  <si>
    <t>ALEXANDER TORREZ SALDIAS</t>
  </si>
  <si>
    <t>16359</t>
  </si>
  <si>
    <t>77359039</t>
  </si>
  <si>
    <t>CARR. PORONGO</t>
  </si>
  <si>
    <t>MARCIAL BURGOS AÑEZ</t>
  </si>
  <si>
    <t>WILLAN AÑEZ PEDRAZA</t>
  </si>
  <si>
    <t>399414</t>
  </si>
  <si>
    <t>69105838</t>
  </si>
  <si>
    <t>AV RUTA NORTE KM9</t>
  </si>
  <si>
    <t>ELOY OCHOA CARLO</t>
  </si>
  <si>
    <t>EDSSON MENDOZA NARVAEZ</t>
  </si>
  <si>
    <t>SUPERVISOR NOCTURNO LP</t>
  </si>
  <si>
    <t>RAMIRO MAMANI ARUQUIPA</t>
  </si>
  <si>
    <t>902911</t>
  </si>
  <si>
    <t>68129701</t>
  </si>
  <si>
    <t>AV. PANORAMICA # 500 ENTRE CALLE 1 Z. VILLA DOLORES EDIFICIO ROJO (CERRADO CON CREDITO)</t>
  </si>
  <si>
    <t>JENNY FLORES</t>
  </si>
  <si>
    <t xml:space="preserve">MIGUEL FERNANDEZ LLORENTY </t>
  </si>
  <si>
    <t>399496</t>
  </si>
  <si>
    <t>65166717</t>
  </si>
  <si>
    <t>AV JUAN PABLO</t>
  </si>
  <si>
    <t>ANGELA VARGAS BARRIGA</t>
  </si>
  <si>
    <t>57479</t>
  </si>
  <si>
    <t>73199029</t>
  </si>
  <si>
    <t>6TO. ANILLO UCEBOL</t>
  </si>
  <si>
    <t>CLAUDIA ANGOLA DIAS</t>
  </si>
  <si>
    <t>ARANCIBIA SUPEPY VICENTE</t>
  </si>
  <si>
    <t>396924</t>
  </si>
  <si>
    <t>63403710</t>
  </si>
  <si>
    <t>G 77</t>
  </si>
  <si>
    <t>JESSICA MARIA BALTAZAR MOYA</t>
  </si>
  <si>
    <t>ANGELA UGARTE</t>
  </si>
  <si>
    <t>399116</t>
  </si>
  <si>
    <t>65890893</t>
  </si>
  <si>
    <t xml:space="preserve">barrió los chacos esquina Av virgen lujan </t>
  </si>
  <si>
    <t>CONSUELO MEDINA</t>
  </si>
  <si>
    <t>603176</t>
  </si>
  <si>
    <t>77675021</t>
  </si>
  <si>
    <t>B. FERBO C.URKUPIÑA #595</t>
  </si>
  <si>
    <t>ERICKA MACHACA</t>
  </si>
  <si>
    <t>ALEJANDRO MACHUCA SOTO</t>
  </si>
  <si>
    <t>821519</t>
  </si>
  <si>
    <t>79934432</t>
  </si>
  <si>
    <t>JUDITH MAMANI QUISPE</t>
  </si>
  <si>
    <t>398835</t>
  </si>
  <si>
    <t>72175208</t>
  </si>
  <si>
    <t>AV A PORONGO LOS BATOS</t>
  </si>
  <si>
    <t>PASESA TORRES ESPINOSA</t>
  </si>
  <si>
    <t>396843</t>
  </si>
  <si>
    <t>73586062</t>
  </si>
  <si>
    <t>AV G 77</t>
  </si>
  <si>
    <t>CRISTIAN EDUARDO GARCIA HOYOS</t>
  </si>
  <si>
    <t>LOIDA ORELLANA DE RENDON</t>
  </si>
  <si>
    <t>FRANCISCO PEDRAZA SAUCEDO</t>
  </si>
  <si>
    <t>399428</t>
  </si>
  <si>
    <t>75654822</t>
  </si>
  <si>
    <t>AV LUJAN B/CABAÑAS</t>
  </si>
  <si>
    <t>FRANCISCA MICHELL</t>
  </si>
  <si>
    <t>58382</t>
  </si>
  <si>
    <t>3364841</t>
  </si>
  <si>
    <t>B/BUEN SAMARITANO</t>
  </si>
  <si>
    <t>ALEJANDRA MACHACA HUAYGUA</t>
  </si>
  <si>
    <t>388248</t>
  </si>
  <si>
    <t>64453229</t>
  </si>
  <si>
    <t>avenida libertadores casi 9 anillo</t>
  </si>
  <si>
    <t>MARTHA REBOSO</t>
  </si>
  <si>
    <t>800853</t>
  </si>
  <si>
    <t>78563985</t>
  </si>
  <si>
    <t>B. LOS CHACOS SUR AV. LOS CHACOS</t>
  </si>
  <si>
    <t>EIMMY MURGUIA</t>
  </si>
  <si>
    <t>376174</t>
  </si>
  <si>
    <t>67830538</t>
  </si>
  <si>
    <t>B/SANTA ANA AV/SAN LORENZO</t>
  </si>
  <si>
    <t>DOLVY RONALD VARGAS BUZETA</t>
  </si>
  <si>
    <t>397906</t>
  </si>
  <si>
    <t>76320679</t>
  </si>
  <si>
    <t>AV 2 DE AGOSTO</t>
  </si>
  <si>
    <t>SUSANA GARRERO SOLIZ</t>
  </si>
  <si>
    <t>378386</t>
  </si>
  <si>
    <t>62106738</t>
  </si>
  <si>
    <t>AV. 2 DE AGOSTO</t>
  </si>
  <si>
    <t>MARIA JOSÉ ABREGO</t>
  </si>
  <si>
    <t>VENDEDOR HAKA</t>
  </si>
  <si>
    <t>821305</t>
  </si>
  <si>
    <t>60890154</t>
  </si>
  <si>
    <t>MARIA EUGENIA VAZQUES</t>
  </si>
  <si>
    <t>823663</t>
  </si>
  <si>
    <t>65003555</t>
  </si>
  <si>
    <t>SAÚL POQUIVIQUI BARIQUI</t>
  </si>
  <si>
    <t>JOSETH RIOS MIRANDA</t>
  </si>
  <si>
    <t>398907</t>
  </si>
  <si>
    <t>71305100</t>
  </si>
  <si>
    <t>mercado nuevo abasto</t>
  </si>
  <si>
    <t>LIZETH VERONICA GUTIERREZ</t>
  </si>
  <si>
    <t>590363</t>
  </si>
  <si>
    <t>72658222</t>
  </si>
  <si>
    <t>B/san agustin c/6 #8641</t>
  </si>
  <si>
    <t>CLAUDIA ANGELA MENDOZA QUISBERT</t>
  </si>
  <si>
    <t>388652</t>
  </si>
  <si>
    <t>76541237</t>
  </si>
  <si>
    <t>MERCADO 12 DE OCTUBRE</t>
  </si>
  <si>
    <t>MARISOL ALMENDRA QUISPE</t>
  </si>
  <si>
    <t>821859</t>
  </si>
  <si>
    <t>73110872</t>
  </si>
  <si>
    <t>ROSMERY RUIZ PESOA</t>
  </si>
  <si>
    <t>399563</t>
  </si>
  <si>
    <t>62085094</t>
  </si>
  <si>
    <t xml:space="preserve">9no anillo </t>
  </si>
  <si>
    <t>ADRIAN MARCELO RAMOS HERRERA</t>
  </si>
  <si>
    <t>377123</t>
  </si>
  <si>
    <t>70831724</t>
  </si>
  <si>
    <t>AV, EL TROMPILLO</t>
  </si>
  <si>
    <t>ISIDRO DONATO QUISPE ARUHIZA</t>
  </si>
  <si>
    <t>ELICEO TICONA CORONEL</t>
  </si>
  <si>
    <t>99259</t>
  </si>
  <si>
    <t>77591761</t>
  </si>
  <si>
    <t>CALLE VICENTE OCHOA</t>
  </si>
  <si>
    <t>EDWIN DELGADILLO LIMACHI</t>
  </si>
  <si>
    <t>590585</t>
  </si>
  <si>
    <t>67775248</t>
  </si>
  <si>
    <t>av. el mechero licoreria los angeles</t>
  </si>
  <si>
    <t>MADELIN MARIOLY CONDORI</t>
  </si>
  <si>
    <t>590633</t>
  </si>
  <si>
    <t>63496304</t>
  </si>
  <si>
    <t xml:space="preserve">barrio los chacos </t>
  </si>
  <si>
    <t>JAIRO JUNIOR SALVATIERRA BENTES</t>
  </si>
  <si>
    <t>590398</t>
  </si>
  <si>
    <t>78496772</t>
  </si>
  <si>
    <t>7MO ANILLO ENTRE 2 DE AGOSTO Y ALEMANA</t>
  </si>
  <si>
    <t>SANDRA GARCIA MERCADO</t>
  </si>
  <si>
    <t>378633</t>
  </si>
  <si>
    <t>78130026</t>
  </si>
  <si>
    <t>B/URBANIZACIÓN RICO SEXTO ANILLO</t>
  </si>
  <si>
    <t>PATRICIA HEREDIA LOZANO</t>
  </si>
  <si>
    <t>591054</t>
  </si>
  <si>
    <t>75353010</t>
  </si>
  <si>
    <t xml:space="preserve">7MO  ANILLO  ENTRE ALEMANA Y 2 DE AGOSTO </t>
  </si>
  <si>
    <t>SANTIAGO CABRERA MORALES</t>
  </si>
  <si>
    <t>COCHABAMBA</t>
  </si>
  <si>
    <t>DUBERTTI ROMAN LIZARAZU</t>
  </si>
  <si>
    <t>SUPERVISOR MAYORISTA Y SUPERMERCADO CBBA</t>
  </si>
  <si>
    <t>ALEX FERNANDO PARDO AGUILA</t>
  </si>
  <si>
    <t>417555</t>
  </si>
  <si>
    <t>70711750</t>
  </si>
  <si>
    <t>AV. BLANCO GALINDO KM. 5</t>
  </si>
  <si>
    <t>KEVIN SALVATIERRA LUCANA</t>
  </si>
  <si>
    <t>Edy Nelson Toro Saldias</t>
  </si>
  <si>
    <t>40916</t>
  </si>
  <si>
    <t>65019250</t>
  </si>
  <si>
    <t>V.1MO DE MAYO</t>
  </si>
  <si>
    <t>MARIA XIMENA ORELLANA CHACON</t>
  </si>
  <si>
    <t>590574</t>
  </si>
  <si>
    <t>70744732</t>
  </si>
  <si>
    <t>av el mechero c/#1 america  comercial ledezma</t>
  </si>
  <si>
    <t>SARAH BARRIENTOS SOLIZ</t>
  </si>
  <si>
    <t>JOSE MENDOZA AÑEZ</t>
  </si>
  <si>
    <t>591390</t>
  </si>
  <si>
    <t>62012447</t>
  </si>
  <si>
    <t>Calle warnes casi esq rene moreno</t>
  </si>
  <si>
    <t>SILVIA QUISPE POMA</t>
  </si>
  <si>
    <t>98924</t>
  </si>
  <si>
    <t>76719722</t>
  </si>
  <si>
    <t>AV/ MONTES  #366 LADO CASA DE LA CULTURA</t>
  </si>
  <si>
    <t>PAOLA CECILIA ALANES ESCOBAR</t>
  </si>
  <si>
    <t>64630</t>
  </si>
  <si>
    <t>76891522</t>
  </si>
  <si>
    <t>B/SUCRE C/ 12</t>
  </si>
  <si>
    <t>LUIS JAVIER MORALES PEREYRA</t>
  </si>
  <si>
    <t>MAURICIO EID ORTIZ</t>
  </si>
  <si>
    <t>591448</t>
  </si>
  <si>
    <t>77023003</t>
  </si>
  <si>
    <t xml:space="preserve">condominio la Fontana </t>
  </si>
  <si>
    <t>ERIKA FABIOLA APO</t>
  </si>
  <si>
    <t>34330</t>
  </si>
  <si>
    <t>73055201</t>
  </si>
  <si>
    <t>AV. 16 DE JULIO</t>
  </si>
  <si>
    <t>LISSET SANDY AVALOS</t>
  </si>
  <si>
    <t>590446</t>
  </si>
  <si>
    <t>67862456</t>
  </si>
  <si>
    <t xml:space="preserve">CARRETERA PORONGO </t>
  </si>
  <si>
    <t>TEOFILO GONZALO BUSTAMANTE REVOLLO</t>
  </si>
  <si>
    <t>417232</t>
  </si>
  <si>
    <t>70375757</t>
  </si>
  <si>
    <t>AV. SUAREZ MIRANDA ESQUINA CALLE 20 DE DICIEMBRE</t>
  </si>
  <si>
    <t>DENISSE NEGRETE GAMIO</t>
  </si>
  <si>
    <t>386696</t>
  </si>
  <si>
    <t>76081639</t>
  </si>
  <si>
    <t xml:space="preserve">calle 1 casa 4 reja verde barrio florida </t>
  </si>
  <si>
    <t>MARLENE GALARZA RACHI</t>
  </si>
  <si>
    <t>VENDEDOR BTL CBBA 10</t>
  </si>
  <si>
    <t>416978</t>
  </si>
  <si>
    <t>63944744</t>
  </si>
  <si>
    <t>CALLE RIO BENI Y POOPO</t>
  </si>
  <si>
    <t>Lidia Quinteros Zelada</t>
  </si>
  <si>
    <t>Ciudad</t>
  </si>
  <si>
    <t>592070</t>
  </si>
  <si>
    <t>67788944</t>
  </si>
  <si>
    <t>av  coronado</t>
  </si>
  <si>
    <t>MARIA ESTEPHANI HEREDIA</t>
  </si>
  <si>
    <t>592123</t>
  </si>
  <si>
    <t>75549335</t>
  </si>
  <si>
    <t xml:space="preserve">BARRIO 21 DE SEPTIEMBRE </t>
  </si>
  <si>
    <t>YOSIANY ROSAS TORREZ</t>
  </si>
  <si>
    <t>398066</t>
  </si>
  <si>
    <t>75320536</t>
  </si>
  <si>
    <t xml:space="preserve">barrio libertad </t>
  </si>
  <si>
    <t>YAQUELÍN CONDORI MAMANI</t>
  </si>
  <si>
    <t>SUPERVISOR ZONA EL ALTO AREA 2</t>
  </si>
  <si>
    <t>QUISBERT TORDOYA JULIO CESAR</t>
  </si>
  <si>
    <t>87700</t>
  </si>
  <si>
    <t>73592208</t>
  </si>
  <si>
    <t>Z/12 DE OCTUBRE AV/FRANCO VALLE#461 ENTRE C/6</t>
  </si>
  <si>
    <t>Maria Noricko Castellon Leon</t>
  </si>
  <si>
    <t>592229</t>
  </si>
  <si>
    <t>75671087</t>
  </si>
  <si>
    <t>av la campana esquina</t>
  </si>
  <si>
    <t>CAROLA BOLAÑOS BELLOTA</t>
  </si>
  <si>
    <t>SUPERMERCADO LPZ</t>
  </si>
  <si>
    <t>JUAN BELTRAN CARVAJAL</t>
  </si>
  <si>
    <t>SUPERVISOR SPMK LPZ</t>
  </si>
  <si>
    <t>MAX FRANCO ESCOBAR</t>
  </si>
  <si>
    <t>88534</t>
  </si>
  <si>
    <t>77555645</t>
  </si>
  <si>
    <t>CALLE COMERCIO N° 994  ESQUINA YANACOCHA</t>
  </si>
  <si>
    <t>GUILLERMO SALAZAR RODRIGUEZ</t>
  </si>
  <si>
    <t>902621</t>
  </si>
  <si>
    <t>78828968</t>
  </si>
  <si>
    <t>CALLE LUIS GUARDIA # 30 ENTRE AV. LITORAL Z. SAN LUIS FRENTE CASA ROSADO</t>
  </si>
  <si>
    <t>GERARDO BALDIVIESO PANTOJA</t>
  </si>
  <si>
    <t>417569</t>
  </si>
  <si>
    <t>78247824</t>
  </si>
  <si>
    <t>CALLE LIBERTAD ENTRE CALLE FRANCIA Y CALLE FILIPINASS</t>
  </si>
  <si>
    <t>ARRATIA CEREZO MARTA SONIA</t>
  </si>
  <si>
    <t>85021</t>
  </si>
  <si>
    <t>71939710</t>
  </si>
  <si>
    <t>AV. ANTOFAGASTA # 1002 ENTRE CALLE 2 Y 1 Z. VILLA DOLORES DETRAS KIOSKOS</t>
  </si>
  <si>
    <t>juan Pablo Diaz huallpa</t>
  </si>
  <si>
    <t>734</t>
  </si>
  <si>
    <t xml:space="preserve">AV/ manco kapac </t>
  </si>
  <si>
    <t>WILDER VEGA PERALTA</t>
  </si>
  <si>
    <t>399793</t>
  </si>
  <si>
    <t>62831478</t>
  </si>
  <si>
    <t>mercado espino</t>
  </si>
  <si>
    <t>ANA BETTY TORREZ CALLISAYA</t>
  </si>
  <si>
    <t>903300</t>
  </si>
  <si>
    <t>76709991</t>
  </si>
  <si>
    <t xml:space="preserve">AV. BAPTISTA # 102 ENTRE C/ JOSE MARIA ACHA </t>
  </si>
  <si>
    <t>BEATRIZ SANGA VILLALOBOS</t>
  </si>
  <si>
    <t>RODRIGO CHAVEZ VARGAS</t>
  </si>
  <si>
    <t>902675</t>
  </si>
  <si>
    <t>65526099</t>
  </si>
  <si>
    <t>CALLE 9 Nº 50 ENTRE AV. 6 DE MARZO Y AV. JORGE CARRASCO ZONA 12 DE OCTUBRE</t>
  </si>
  <si>
    <t>DONALD FLORES RAMOS</t>
  </si>
  <si>
    <t>387629</t>
  </si>
  <si>
    <t>70084592</t>
  </si>
  <si>
    <t xml:space="preserve">Av virgen de Luján </t>
  </si>
  <si>
    <t>BLANCA TERESA PAYE SARMIENTO</t>
  </si>
  <si>
    <t>903680</t>
  </si>
  <si>
    <t>76731717</t>
  </si>
  <si>
    <t>AV. PANORAMICA # 500 ENTRE CALLE 1 Z. VILLA DOLORES EDIFICIO ROJO</t>
  </si>
  <si>
    <t>Miguel Ángel Rodríguez Molina</t>
  </si>
  <si>
    <t>SUPERVISOR ZONA LA PAZ AREA 1</t>
  </si>
  <si>
    <t>MAMANI ILLANES DEYSI JIMENA</t>
  </si>
  <si>
    <t>903870</t>
  </si>
  <si>
    <t>77792957</t>
  </si>
  <si>
    <t>Villa Copacabana urv.24 de junio calle Hernando Siles #155</t>
  </si>
  <si>
    <t>Leonardo Lit Molina</t>
  </si>
  <si>
    <t>629</t>
  </si>
  <si>
    <t xml:space="preserve">Av Manco kapac </t>
  </si>
  <si>
    <t>JORGE SERGIO TERCEROS GOMEZ</t>
  </si>
  <si>
    <t>902615</t>
  </si>
  <si>
    <t>60671641</t>
  </si>
  <si>
    <t>AV. 6 DE MARZO # 58 ENTRE CALLE 1 Y 2 Z. 12 DE OCTUBRE GALERIA SANTA MARIA</t>
  </si>
  <si>
    <t>Maria Casilda máxima callisaya</t>
  </si>
  <si>
    <t>31548</t>
  </si>
  <si>
    <t>73269975</t>
  </si>
  <si>
    <t xml:space="preserve">Av/ manco kapac </t>
  </si>
  <si>
    <t>JOSE LUIS MENDOZA SAAVEDRA</t>
  </si>
  <si>
    <t>98484</t>
  </si>
  <si>
    <t>78886916</t>
  </si>
  <si>
    <t>CALLE VILLAMIL DE RADA #914 ESQ. ISIDRO ZEGARRA</t>
  </si>
  <si>
    <t>ALEX JOSIAS APAZA CALLISAYA</t>
  </si>
  <si>
    <t>903939</t>
  </si>
  <si>
    <t>60545819</t>
  </si>
  <si>
    <t>JUAN CARLOS VARGAS ESCALANTE</t>
  </si>
  <si>
    <t>398458</t>
  </si>
  <si>
    <t>67837979</t>
  </si>
  <si>
    <t xml:space="preserve">barrio Copacabana </t>
  </si>
  <si>
    <t>GINNY FUENTES</t>
  </si>
  <si>
    <t>CARLOS BUGALLO GONZALES</t>
  </si>
  <si>
    <t>SUPERVISOR RUTAS CBBA</t>
  </si>
  <si>
    <t>VENDEDOR BTL CBBA 2</t>
  </si>
  <si>
    <t>416828</t>
  </si>
  <si>
    <t>69491491</t>
  </si>
  <si>
    <t>AV. RUBEN DARIO</t>
  </si>
  <si>
    <t>ANTONIO KUNO CHUQUIMIA</t>
  </si>
  <si>
    <t>VENDEDOR BTL LPZ 6</t>
  </si>
  <si>
    <t>904074</t>
  </si>
  <si>
    <t>67087869</t>
  </si>
  <si>
    <t xml:space="preserve">calle virrey Toledo nro32 zona villa victoria </t>
  </si>
  <si>
    <t>VIVIANA BEATRIZ CONDORI GONZALES</t>
  </si>
  <si>
    <t>Walter Federico Hinojosa</t>
  </si>
  <si>
    <t>98734</t>
  </si>
  <si>
    <t>78888557</t>
  </si>
  <si>
    <t xml:space="preserve">Zona miraflores av. Saveedra entre plaza uyuni y posnaski </t>
  </si>
  <si>
    <t>MAURICIO CRISTÓBAL GÓMEZ AYALA</t>
  </si>
  <si>
    <t>Cochabamba</t>
  </si>
  <si>
    <t>417392</t>
  </si>
  <si>
    <t>76931058</t>
  </si>
  <si>
    <t xml:space="preserve">AVENIDA JUAN PABLO II CASI CALLE ISMAEL RIVAS </t>
  </si>
  <si>
    <t>ROLANDO QUISPE MAMANI</t>
  </si>
  <si>
    <t>HUMBERTO RAMOS QUISPE</t>
  </si>
  <si>
    <t>904070</t>
  </si>
  <si>
    <t>77749239</t>
  </si>
  <si>
    <t xml:space="preserve">CALLE 2 #218  ENTRE AV.BOLIVIA OLEODUCTO Z/BOLIVAR MUNICIPAL </t>
  </si>
  <si>
    <t>TERESA TICONA</t>
  </si>
  <si>
    <t>86427</t>
  </si>
  <si>
    <t>67155637</t>
  </si>
  <si>
    <t>AV. INGAVI ESQ. AV. MONTES</t>
  </si>
  <si>
    <t>MARINA ARTEGA ROCABADO</t>
  </si>
  <si>
    <t>JEFE DE VENTAS ORURO</t>
  </si>
  <si>
    <t>VENTAS LA PAZ(SUP)</t>
  </si>
  <si>
    <t>VENDEDOR ORURO I</t>
  </si>
  <si>
    <t>900747</t>
  </si>
  <si>
    <t>78616888</t>
  </si>
  <si>
    <t>CALLE 6 DE OCTUBRE # 7307 / 12 DE OCTUBRE Y AMERICA ZONA SUR</t>
  </si>
  <si>
    <t>GERALDINA LUCY CUBA ROLDAN</t>
  </si>
  <si>
    <t xml:space="preserve">VICTOR LOVERA MOYA </t>
  </si>
  <si>
    <t>SUPERVISOR ZONA EL ALTO AREA 1</t>
  </si>
  <si>
    <t>DANIELA VERONICA MITA MARISCAL</t>
  </si>
  <si>
    <t>903741</t>
  </si>
  <si>
    <t>70537900</t>
  </si>
  <si>
    <t>C</t>
  </si>
  <si>
    <t>calle mancesped #4A Zona la florida</t>
  </si>
  <si>
    <t>LEONOR RUELAS VÁZQUEZ</t>
  </si>
  <si>
    <t>BRAYAN ROVIOS MIRANDA</t>
  </si>
  <si>
    <t>397946</t>
  </si>
  <si>
    <t>70401428</t>
  </si>
  <si>
    <t>av.26febrero</t>
  </si>
  <si>
    <t>ANTONIO MARCELO ALFARO CALERO</t>
  </si>
  <si>
    <t>MARCELO EDUARDO ALBA LEYTON</t>
  </si>
  <si>
    <t>Supervisor de Imagen</t>
  </si>
  <si>
    <t>MARCELO QUIROGA BUEZO</t>
  </si>
  <si>
    <t>903470</t>
  </si>
  <si>
    <t>77780002</t>
  </si>
  <si>
    <t>CALLE "B" # 2323 ENTRE CALLES AROMA Y 3 ZONA SANTA ROSA</t>
  </si>
  <si>
    <t>NANCY CHOQUE CHOQUE</t>
  </si>
  <si>
    <t>900352</t>
  </si>
  <si>
    <t>77734146</t>
  </si>
  <si>
    <t>AV NACIONES UNIDAS #10  ENTRE CALLES JULIAN APAZA Y 25 DE DICIEMBRE</t>
  </si>
  <si>
    <t>KETAL S.A.</t>
  </si>
  <si>
    <t>27228</t>
  </si>
  <si>
    <t>C/ 14  DE ACHUMANI</t>
  </si>
  <si>
    <t>AV.BUSCH ESQ VILLALOBOS</t>
  </si>
  <si>
    <t>AV. ARCE ESQ. PINILLA # 2581</t>
  </si>
  <si>
    <t>AV. ARMIRANTE GRAUN</t>
  </si>
  <si>
    <t>F</t>
  </si>
  <si>
    <t>IRPAVI FRENTE COLEGIO MILITAR</t>
  </si>
  <si>
    <t>CLAUDIA PATRICIA ESCOBAR MENACHO</t>
  </si>
  <si>
    <t>590657</t>
  </si>
  <si>
    <t>78152536</t>
  </si>
  <si>
    <t xml:space="preserve">B 15 de abril </t>
  </si>
  <si>
    <t>ALEX FERNANDO SOLIZ GUTIÉRREZ</t>
  </si>
  <si>
    <t>ARISPE TERAN ARIEL</t>
  </si>
  <si>
    <t>417875</t>
  </si>
  <si>
    <t>63866939</t>
  </si>
  <si>
    <t xml:space="preserve">SEGUNDA CIRCUNVALACIÓN UMBERTO GUZMÁN </t>
  </si>
  <si>
    <t>OMAR DAVID CALAMANI QUISPE</t>
  </si>
  <si>
    <t>592201</t>
  </si>
  <si>
    <t>775063656</t>
  </si>
  <si>
    <t>satelite</t>
  </si>
  <si>
    <t>ADRIANA ESPINOZA CUÉLLAR</t>
  </si>
  <si>
    <t>903942</t>
  </si>
  <si>
    <t>76584539</t>
  </si>
  <si>
    <t xml:space="preserve">Av / manco kapac </t>
  </si>
  <si>
    <t>EDWIN RAMOS ALEJANDRO</t>
  </si>
  <si>
    <t>89518</t>
  </si>
  <si>
    <t>70580266</t>
  </si>
  <si>
    <t>AV. MANCO KAPAC  DISTRIBUIDORA BOLIVAR</t>
  </si>
  <si>
    <t>FRANS DIEGO SEGALES TARQUI</t>
  </si>
  <si>
    <t>JOSE LUIS PARAPO HUANCA</t>
  </si>
  <si>
    <t>95307</t>
  </si>
  <si>
    <t>75871723</t>
  </si>
  <si>
    <t xml:space="preserve">Calle Villamil de Rada #618 esq Benancio Burgoa </t>
  </si>
  <si>
    <t>MARCELO MICHEL ILLANES</t>
  </si>
  <si>
    <t>904276</t>
  </si>
  <si>
    <t>000000</t>
  </si>
  <si>
    <t>AV RAMIRO CASTILLO #1644</t>
  </si>
  <si>
    <t>TAROT</t>
  </si>
  <si>
    <t>594481</t>
  </si>
  <si>
    <t>61219600</t>
  </si>
  <si>
    <t>CALLE CHUQUISACA ESQ ÑUFLO DE CHAVEZ</t>
  </si>
  <si>
    <t>EQUIPETROL LIVE</t>
  </si>
  <si>
    <t>593763</t>
  </si>
  <si>
    <t>75520587</t>
  </si>
  <si>
    <t>ZONA EQUIPETROLCALLE NICOLAS ORTIZ</t>
  </si>
  <si>
    <t>FRANCISCA HUANCA MAMANI</t>
  </si>
  <si>
    <t>903665</t>
  </si>
  <si>
    <t xml:space="preserve">CALLE MURGUIA ESQ. VIRREY TOLEDO </t>
  </si>
  <si>
    <t>SERGIO ANDRES VEGA PALACIOS</t>
  </si>
  <si>
    <t>90970</t>
  </si>
  <si>
    <t>76733314</t>
  </si>
  <si>
    <t>AV/ SANCHEZ LIMA # 482 ESQ. C/ ROSENDO GUTIERREZ</t>
  </si>
  <si>
    <t>PAOLA ANGELA CAPO BLANCO</t>
  </si>
  <si>
    <t>593321</t>
  </si>
  <si>
    <t>75584318</t>
  </si>
  <si>
    <t>Av. Internacional 9no anillo</t>
  </si>
  <si>
    <t>ROMER CONDE LOPEZ</t>
  </si>
  <si>
    <t>399826</t>
  </si>
  <si>
    <t>70098057</t>
  </si>
  <si>
    <t xml:space="preserve">Av Paurito </t>
  </si>
  <si>
    <t>RODRIGO VEGA VEGA</t>
  </si>
  <si>
    <t>EDSON AREVALO LARA</t>
  </si>
  <si>
    <t>415288</t>
  </si>
  <si>
    <t>67403078</t>
  </si>
  <si>
    <t>AV. CIRCUNVALACIÓN ESQ. MELCHOR PEREZ DE OLGUÍN</t>
  </si>
  <si>
    <t>JUANA SUPEPI CHÁVEZ</t>
  </si>
  <si>
    <t>389251</t>
  </si>
  <si>
    <t>69196165</t>
  </si>
  <si>
    <t>DORADO NORTE</t>
  </si>
  <si>
    <t>ARIEL DENNIS HERRERA QUISBERT</t>
  </si>
  <si>
    <t>902919</t>
  </si>
  <si>
    <t>73548668</t>
  </si>
  <si>
    <t>CALLE NICOLAS ACOSTA #222 ESQ. C/ MEXICO</t>
  </si>
  <si>
    <t>JANNETH HERRERA JORDAN</t>
  </si>
  <si>
    <t>PLANES SBBA</t>
  </si>
  <si>
    <t>VENDEDOR BTL CBBA 11</t>
  </si>
  <si>
    <t>417684</t>
  </si>
  <si>
    <t>79378503</t>
  </si>
  <si>
    <t xml:space="preserve">AMERICA ENTRE PANDO Y MELCHOR URQUIDI </t>
  </si>
  <si>
    <t>MARIA MAGDALENA MACHACA TOLA</t>
  </si>
  <si>
    <t>902956</t>
  </si>
  <si>
    <t>79128800</t>
  </si>
  <si>
    <t xml:space="preserve">AV. BALTAZAR DE SALAS #831 ENTRE C/ JOSE PARAVICINI Y C/ SAN JOSE </t>
  </si>
  <si>
    <t>SEENEY LIZANDRA ROJAS JUANIQUINA</t>
  </si>
  <si>
    <t>904278</t>
  </si>
  <si>
    <t>78919746</t>
  </si>
  <si>
    <t>Av. héroes del Chaco calle 42 chasquipampa</t>
  </si>
  <si>
    <t>JUAN MARCELO QUIROGA ALVAREZ</t>
  </si>
  <si>
    <t>904294</t>
  </si>
  <si>
    <t>76754691</t>
  </si>
  <si>
    <t>Calle aspiazu entre 20 de octubre y Sánchez lima</t>
  </si>
  <si>
    <t>904295</t>
  </si>
  <si>
    <t>Av. 20 de octubre esquina capitan castrillo NRO 100</t>
  </si>
  <si>
    <t>JOZAEL MARIETH BELZU SALAZAR</t>
  </si>
  <si>
    <t>820028</t>
  </si>
  <si>
    <t>Av paurito zona los coqueros</t>
  </si>
  <si>
    <t>LIZETH CLARA TICONA CAMARGO</t>
  </si>
  <si>
    <t>903572</t>
  </si>
  <si>
    <t>78891676</t>
  </si>
  <si>
    <t xml:space="preserve">CALLE MURILLO # 313A ENTRE PLAZA EGUINO </t>
  </si>
  <si>
    <t>MELANY FLORES GUTIERREZ</t>
  </si>
  <si>
    <t>903087</t>
  </si>
  <si>
    <t>77282548</t>
  </si>
  <si>
    <t>calle Potosí #1156 entre Socabaya y ayacucho</t>
  </si>
  <si>
    <t>JUAN PABLO CUENCA</t>
  </si>
  <si>
    <t>904132</t>
  </si>
  <si>
    <t>60525245</t>
  </si>
  <si>
    <t xml:space="preserve">cancha alto pacasa </t>
  </si>
  <si>
    <t>RUBEN ANTONIO JAVIER PARRADO</t>
  </si>
  <si>
    <t>903650</t>
  </si>
  <si>
    <t>74000685</t>
  </si>
  <si>
    <t>CALLE OBRAJES #1235 ESQUINA CALLE 10</t>
  </si>
  <si>
    <t>SUSANA PEÑARANDA PULLI</t>
  </si>
  <si>
    <t>902281</t>
  </si>
  <si>
    <t xml:space="preserve">CALLE EVARISTO VALLE NUM. 140 ENTRE CALLE TIQUINA Y MERCADO LANZA </t>
  </si>
  <si>
    <t>NANCY VARGAS QUISPE</t>
  </si>
  <si>
    <t>CRISTIAN MENDEZ VILLEGAS</t>
  </si>
  <si>
    <t>903651</t>
  </si>
  <si>
    <t>CALLE CHASQUIPAMPA ENTRE CALLE C41 LADO SALON BELLA MARI</t>
  </si>
  <si>
    <t>904015</t>
  </si>
  <si>
    <t>74015862</t>
  </si>
  <si>
    <t>cota cota calle 28 s/n</t>
  </si>
  <si>
    <t>EDUARDO CONDORI MAMANI</t>
  </si>
  <si>
    <t>88131</t>
  </si>
  <si>
    <t>75274319</t>
  </si>
  <si>
    <t>C/RODRIGUES ENTRE CALLE MAX PREDES N°520</t>
  </si>
  <si>
    <t>LIDIA QUISPE CUSI</t>
  </si>
  <si>
    <t>99221</t>
  </si>
  <si>
    <t>79425336</t>
  </si>
  <si>
    <t>AV. LAS RETAMAS #2014</t>
  </si>
  <si>
    <t>MERY M. FLORES MAMANI</t>
  </si>
  <si>
    <t>904024</t>
  </si>
  <si>
    <t>71540367</t>
  </si>
  <si>
    <t xml:space="preserve">Av. 12 de diciembre No. 1625, Zona Virgen del Carmen, El Alto </t>
  </si>
  <si>
    <t>ROSSEMARY MAMANI ARO</t>
  </si>
  <si>
    <t>902158</t>
  </si>
  <si>
    <t>71994159</t>
  </si>
  <si>
    <t xml:space="preserve">AV. ILLAMPU NUM. 61 ENTRE CALLE SAGARNAGA Y CALLE SANTA CRUZ </t>
  </si>
  <si>
    <t>SUSANA TICONA CONDORI</t>
  </si>
  <si>
    <t>903744</t>
  </si>
  <si>
    <t>71584917</t>
  </si>
  <si>
    <t>codavisa calle 4</t>
  </si>
  <si>
    <t>JAIME CONDARCO LIMA</t>
  </si>
  <si>
    <t>904164</t>
  </si>
  <si>
    <t>68027872</t>
  </si>
  <si>
    <t>av del policía calle 2 NRO 12</t>
  </si>
  <si>
    <t>VERONICA RIOS ARTEAGA</t>
  </si>
  <si>
    <t>903754</t>
  </si>
  <si>
    <t>77226319</t>
  </si>
  <si>
    <t>NÁYADE MÓNICA LAURA CUEVAS</t>
  </si>
  <si>
    <t>749</t>
  </si>
  <si>
    <t>ALEJANDRA JIMENEZ</t>
  </si>
  <si>
    <t>JUAN QUISPE HUANACO</t>
  </si>
  <si>
    <t>902207</t>
  </si>
  <si>
    <t>62400466</t>
  </si>
  <si>
    <t>AV PRINCIPAL DE HUAJCHILLA, SALON DE EVENTOS VICTORIANO</t>
  </si>
  <si>
    <t>WALTER EDUARDO QUIROZ NAVIA</t>
  </si>
  <si>
    <t>594251</t>
  </si>
  <si>
    <t>69200257</t>
  </si>
  <si>
    <t xml:space="preserve">3er anillo interno </t>
  </si>
  <si>
    <t>ROBERTO CARLOS VILLAZON CEJAS</t>
  </si>
  <si>
    <t>590596</t>
  </si>
  <si>
    <t>60763924</t>
  </si>
  <si>
    <t xml:space="preserve">1 de Marzo </t>
  </si>
  <si>
    <t>SERGIO ARCE MAMANI</t>
  </si>
  <si>
    <t>734370</t>
  </si>
  <si>
    <t>73077723</t>
  </si>
  <si>
    <t>avenida Sucre #1347</t>
  </si>
  <si>
    <t>CRISTIAN ENRIQUE PAZ FLORES</t>
  </si>
  <si>
    <t>904706</t>
  </si>
  <si>
    <t>70594201</t>
  </si>
  <si>
    <t xml:space="preserve">HERNANDO SILES </t>
  </si>
  <si>
    <t>VALENTINO ALBERTO MARTINEZ ALEJANDRO</t>
  </si>
  <si>
    <t>90427</t>
  </si>
  <si>
    <t>69859322</t>
  </si>
  <si>
    <t xml:space="preserve">Av/ Manco kapac </t>
  </si>
  <si>
    <t>JOSE LUIS HUANCA</t>
  </si>
  <si>
    <t>902474</t>
  </si>
  <si>
    <t>78763629</t>
  </si>
  <si>
    <t>AV. SANTA CRUZ NUM.399 ESQ. AV. ILLAMPU</t>
  </si>
  <si>
    <t>TATIANA GIRONDA QUISPE</t>
  </si>
  <si>
    <t>901426</t>
  </si>
  <si>
    <t>CALLE PICHINCHA # 125 ESQ. COMERCIO</t>
  </si>
  <si>
    <t>YONNHY SILVERIO RUIZ APAZA</t>
  </si>
  <si>
    <t>MIGUEL MUSTAFA MARAÑON</t>
  </si>
  <si>
    <t>902821</t>
  </si>
  <si>
    <t>76599854</t>
  </si>
  <si>
    <t>C/ HERMANOS MANCHEGO #2518 Z/SOPOCACHI</t>
  </si>
  <si>
    <t>MARLENE COCHI CALLE DE CHAMBI</t>
  </si>
  <si>
    <t>904456</t>
  </si>
  <si>
    <t>74004777</t>
  </si>
  <si>
    <t>calle colon # 540</t>
  </si>
  <si>
    <t>903207</t>
  </si>
  <si>
    <t>CALACOTO CALLE 23 AV. BALLIBIAN #1450</t>
  </si>
  <si>
    <t>ANDREA FRANCISCA CALLE MAMANI</t>
  </si>
  <si>
    <t>JORGE TICONA GUTIERREZ</t>
  </si>
  <si>
    <t>SUPERVISOR ZONA LA PAZ AREA 2</t>
  </si>
  <si>
    <t>LUIS FRANCO QUISPE QUISBERT</t>
  </si>
  <si>
    <t>903154</t>
  </si>
  <si>
    <t>65118717</t>
  </si>
  <si>
    <t xml:space="preserve">Av. San Salvador #40 entre calle natividad </t>
  </si>
  <si>
    <t>VERONICA ANZE</t>
  </si>
  <si>
    <t>733985</t>
  </si>
  <si>
    <t>70012023</t>
  </si>
  <si>
    <t xml:space="preserve">av internacional </t>
  </si>
  <si>
    <t>LUCERO CATARI MEDINA</t>
  </si>
  <si>
    <t>382986</t>
  </si>
  <si>
    <t>76026673</t>
  </si>
  <si>
    <t>barrio sausalito</t>
  </si>
  <si>
    <t>JHONATAN MARQUEZ</t>
  </si>
  <si>
    <t>595703</t>
  </si>
  <si>
    <t>67293970</t>
  </si>
  <si>
    <t>av.paurito</t>
  </si>
  <si>
    <t>LIDIA HILDA QUISPE COLQUE</t>
  </si>
  <si>
    <t xml:space="preserve">JAIME DIAZ MAMANI </t>
  </si>
  <si>
    <t>903501</t>
  </si>
  <si>
    <t>61151406</t>
  </si>
  <si>
    <t>AV. TOCOPILLA Y AV. MARCELO QUIROGA SANTA CRUZ</t>
  </si>
  <si>
    <t>YOLA CHOQUE QUISPE</t>
  </si>
  <si>
    <t>902776</t>
  </si>
  <si>
    <t>73538466</t>
  </si>
  <si>
    <t>AV. FRANCO VALLE Nº 39 ENTRE CALLE 1 Y CALLE 2 ZONA 12 DE OCTUBRE</t>
  </si>
  <si>
    <t>SANTIAGO CHIRI AYLLON</t>
  </si>
  <si>
    <t>90431</t>
  </si>
  <si>
    <t>65567229</t>
  </si>
  <si>
    <t>CALLE FIGUEROA ESQUINA  C/ GRANEROS</t>
  </si>
  <si>
    <t>RENE GUSTAVO CANO CALLISAYA</t>
  </si>
  <si>
    <t>83860</t>
  </si>
  <si>
    <t>AV. ILLAMPU ENTYRE CALLE RODRIGUEZ</t>
  </si>
  <si>
    <t>JOSE OCSA</t>
  </si>
  <si>
    <t>51224</t>
  </si>
  <si>
    <t>VELASCO GALVARRO ENTRE LEON</t>
  </si>
  <si>
    <t>JACQUELINE TATIANA LIMA CONDORI</t>
  </si>
  <si>
    <t>EDGAR MAMANI QUENTA</t>
  </si>
  <si>
    <t>902149</t>
  </si>
  <si>
    <t>65536033</t>
  </si>
  <si>
    <t>PLAZA  E. ABAROA  S/N  PROVINCIA PATACAMAYA</t>
  </si>
  <si>
    <t>ASHLY DAYANA MAMANI COLQUE</t>
  </si>
  <si>
    <t>902457</t>
  </si>
  <si>
    <t>74078053</t>
  </si>
  <si>
    <t>FRENTE A LA PLAZA 15 DE AGOSTO DE PATACAMAYA</t>
  </si>
  <si>
    <t>MARINES TERRAZAS CONDORI</t>
  </si>
  <si>
    <t>903639</t>
  </si>
  <si>
    <t>71929405</t>
  </si>
  <si>
    <t>calle cuba#3029</t>
  </si>
  <si>
    <t>903321</t>
  </si>
  <si>
    <t xml:space="preserve">AV. ALTAMIARANO #515 ZONA OBRAJES CALLE 14 </t>
  </si>
  <si>
    <t>DELIVERYHERO STORES ALMACENES BOLIVIA S.A.</t>
  </si>
  <si>
    <t>900718</t>
  </si>
  <si>
    <t>65644265</t>
  </si>
  <si>
    <t>ZONA SUR OBRAJES AVENIDA COSTANERA 1010</t>
  </si>
  <si>
    <t>SAUL FELIPE LARA PANIAGUA</t>
  </si>
  <si>
    <t>595371</t>
  </si>
  <si>
    <t>67042736</t>
  </si>
  <si>
    <t xml:space="preserve"> Av 8 anillo entre av 2 de agosto casi Cambodromo</t>
  </si>
  <si>
    <t>GERMAN QUENTA QUISPE</t>
  </si>
  <si>
    <t>725</t>
  </si>
  <si>
    <t>72565874</t>
  </si>
  <si>
    <t>BETZABE CINTHIA TICONA PARRA</t>
  </si>
  <si>
    <t>903943</t>
  </si>
  <si>
    <t>70584859</t>
  </si>
  <si>
    <t xml:space="preserve">CALLE LUIS LARA #159 ESQ. RODRIGUEZ </t>
  </si>
  <si>
    <t>DANIEL JESÚS GARCÍA VARGAS</t>
  </si>
  <si>
    <t>903118</t>
  </si>
  <si>
    <t>60525248</t>
  </si>
  <si>
    <t xml:space="preserve">Zona San Antonio </t>
  </si>
  <si>
    <t>GIOVANNI CALLISAYA QUIÑONES</t>
  </si>
  <si>
    <t>903940</t>
  </si>
  <si>
    <t>76262930</t>
  </si>
  <si>
    <t>VICTORIANO CORONADO CONDORI</t>
  </si>
  <si>
    <t>900029</t>
  </si>
  <si>
    <t>75369854</t>
  </si>
  <si>
    <t>R</t>
  </si>
  <si>
    <t>AV. JUAN PABLO II #234 ENTRE CALLES ITURRALDE Y TUNARI  ZONA VILLA TUNARI</t>
  </si>
  <si>
    <t>FROILAN ALIAGA QUISPE</t>
  </si>
  <si>
    <t>87611</t>
  </si>
  <si>
    <t>73591607</t>
  </si>
  <si>
    <t>CALLE 6 VILLA ESPERANZA # 17 ENTRE CALLES ORTIZ Y ARTURO VALLE</t>
  </si>
  <si>
    <t>INGRID ROSARIO SCHAMISSEDDINE SOMOZA</t>
  </si>
  <si>
    <t>6686</t>
  </si>
  <si>
    <t>C/ SANCHEZ LIMA CASI BELIZARIO SALINAS</t>
  </si>
  <si>
    <t>C. COLÓN ESQ. COMERCIO N° 512 EDIF. SECRETARIA PERMANENTE STRONGER PISO PLANTA BAJA Z. CENTRAL</t>
  </si>
  <si>
    <t>RIDER AGUILAR VEIZAGA</t>
  </si>
  <si>
    <t>593232</t>
  </si>
  <si>
    <t>76978052</t>
  </si>
  <si>
    <t>AV UNIVERSO</t>
  </si>
  <si>
    <t>JOSE ALEJANDRO ROCHA GUTIÉRREZ</t>
  </si>
  <si>
    <t>902435</t>
  </si>
  <si>
    <t>77536695</t>
  </si>
  <si>
    <t>CALLE 32 # 856 ENTRE AV.ARICA Z. ROSAS PAMPA LADO LAVADOS</t>
  </si>
  <si>
    <t>ROSA ARTEAGA</t>
  </si>
  <si>
    <t>90178</t>
  </si>
  <si>
    <t>C/ COLON # 160</t>
  </si>
  <si>
    <t>FABIO ROJAS VILLAZON</t>
  </si>
  <si>
    <t>592966</t>
  </si>
  <si>
    <t>62143116</t>
  </si>
  <si>
    <t xml:space="preserve">av tres pasos al frente </t>
  </si>
  <si>
    <t>JASMIN RUVIELA SAIRE CONDORI</t>
  </si>
  <si>
    <t>89558</t>
  </si>
  <si>
    <t>71204426</t>
  </si>
  <si>
    <t>ADRIANO FABRIZIO BUSTAMANTE ALFARO</t>
  </si>
  <si>
    <t>904013</t>
  </si>
  <si>
    <t>69964649</t>
  </si>
  <si>
    <t xml:space="preserve">C/ illampu esq C/ graneros </t>
  </si>
  <si>
    <t>HILDA COLOMA DE RAMIREZ</t>
  </si>
  <si>
    <t>904392</t>
  </si>
  <si>
    <t>71994501</t>
  </si>
  <si>
    <t xml:space="preserve">Calle posnaski entre pinilla y Saavedra </t>
  </si>
  <si>
    <t>RICARDO QUISPE LIMACHI</t>
  </si>
  <si>
    <t>903178</t>
  </si>
  <si>
    <t>70150511</t>
  </si>
  <si>
    <t>CALLE CHOJLLA  # 13 ENTRE CALLES 1 URBANIZACIÓN MIÑA</t>
  </si>
  <si>
    <t>CARMELO HURTADO OLMOS</t>
  </si>
  <si>
    <t>594500</t>
  </si>
  <si>
    <t>65002456</t>
  </si>
  <si>
    <t>pampa de la isla villa retoño zona alas piedades calle 12</t>
  </si>
  <si>
    <t>KM 6 DOBLE VIA LA GUARDIA</t>
  </si>
  <si>
    <t>HIPERMAXI S.A.</t>
  </si>
  <si>
    <t>20512</t>
  </si>
  <si>
    <t>AV DEL POLICIA EL ALTO</t>
  </si>
  <si>
    <t>MARIANA VISCARRA JUSTINIANO</t>
  </si>
  <si>
    <t>591317</t>
  </si>
  <si>
    <t>67882779</t>
  </si>
  <si>
    <t>los pozos</t>
  </si>
  <si>
    <t>DIGNA CASTILLO MARCA</t>
  </si>
  <si>
    <t>89435</t>
  </si>
  <si>
    <t>75269574</t>
  </si>
  <si>
    <t>CALLE 5 # 35 ENTRE CALLE SEMPERTEGUI Z. VILLA DOLORES LADO PANADERIA</t>
  </si>
  <si>
    <t>RODI LEON VEDIA</t>
  </si>
  <si>
    <t>591003</t>
  </si>
  <si>
    <t>75664155</t>
  </si>
  <si>
    <t>AV VIRGEN DE LUJAN B/ SAN SILVESTRE C/8</t>
  </si>
  <si>
    <t>STAND AMSTEL</t>
  </si>
  <si>
    <t>594363</t>
  </si>
  <si>
    <t>76002577</t>
  </si>
  <si>
    <t>AV ROCA Y CORONADO ENTRE 3ER Y 4TO ANILLO  DENTRO DE LA FEXPOCRUZ</t>
  </si>
  <si>
    <t>GRECIA DEL PILAR ZEGARRA ORTIZ</t>
  </si>
  <si>
    <t>904642</t>
  </si>
  <si>
    <t>64105052</t>
  </si>
  <si>
    <t>AVENIDA JORGE CARRASCO # 144 ENTRE CALLES 4 Y 5 ZONA 12 OCTUBRE</t>
  </si>
  <si>
    <t>ROGELIA CÁNDIDA PÉREZ RAMÍREZ</t>
  </si>
  <si>
    <t>905364</t>
  </si>
  <si>
    <t>78995322</t>
  </si>
  <si>
    <t>CORINA MOLINA PEREZ</t>
  </si>
  <si>
    <t>595405</t>
  </si>
  <si>
    <t>75370904</t>
  </si>
  <si>
    <t>los pozos avaroa  debajo residencial 17 d enero</t>
  </si>
  <si>
    <t>XIMENA BARRETO SANTOS</t>
  </si>
  <si>
    <t>904292</t>
  </si>
  <si>
    <t>67067092</t>
  </si>
  <si>
    <t>CALLE 24 ROSASPAMPA NO. 7624</t>
  </si>
  <si>
    <t>SUPERMERCADO DELICOR</t>
  </si>
  <si>
    <t>81869</t>
  </si>
  <si>
    <t>AV. MONTENEGRO N° 1058 ZONA SAN MIGUEL – BLOQUE J 10</t>
  </si>
  <si>
    <t>C/ 9 DE CALACOTO</t>
  </si>
  <si>
    <t>AV. GENERAL LANZA N° 17 ZONA ACHUMANI ESQUINA CALLE 14</t>
  </si>
  <si>
    <t>FRANKLIN RONALD CUENTAS JAÑO</t>
  </si>
  <si>
    <t>904286</t>
  </si>
  <si>
    <t>77777091</t>
  </si>
  <si>
    <t xml:space="preserve">AV REPUBLICA #1451 ENTRE CALLE MURGUIA Y ROSENDO ROJAS Z VILLA VICTORIA </t>
  </si>
  <si>
    <t>HORTENCIA ANGELICA JUSTINIANO SCHWARTZ</t>
  </si>
  <si>
    <t>596571</t>
  </si>
  <si>
    <t>60038247</t>
  </si>
  <si>
    <t>VILLA 1RO DE MAYO CALLE 7</t>
  </si>
  <si>
    <t>VICTOR SAMIR VEDIA QUISPE</t>
  </si>
  <si>
    <t>905375</t>
  </si>
  <si>
    <t>77546293</t>
  </si>
  <si>
    <t>AV JUAN PABLO II S/N A LADO DEL POLIDEPORTIVO HÉROES DE OCTUBRE</t>
  </si>
  <si>
    <t>BRENDA MARIELD BURGOS SEVERICHE</t>
  </si>
  <si>
    <t>734459</t>
  </si>
  <si>
    <t>64605120</t>
  </si>
  <si>
    <t>AV / INTERNACIONAL 8VO ANILLO</t>
  </si>
  <si>
    <t>EFRONIA MONTES DIAS</t>
  </si>
  <si>
    <t>822054</t>
  </si>
  <si>
    <t>75099609</t>
  </si>
  <si>
    <t>RONALD TORREZ GONZALES</t>
  </si>
  <si>
    <t>734143</t>
  </si>
  <si>
    <t>72762061</t>
  </si>
  <si>
    <t xml:space="preserve">VICTOR USTARIS </t>
  </si>
  <si>
    <t>SANDRA CALLE CASTILLO</t>
  </si>
  <si>
    <t>902319</t>
  </si>
  <si>
    <t>73021251</t>
  </si>
  <si>
    <t>CALLE HUGO ESTRADA ESQ AV. SAAVEDRA #1354 EDIF OLIMPIA SUBSUELO LOCAL 1 , ZONA MIRAFLORES</t>
  </si>
  <si>
    <t>EMILIO PATANA CALA</t>
  </si>
  <si>
    <t>904373</t>
  </si>
  <si>
    <t>73828033</t>
  </si>
  <si>
    <t>AV HÉROES DEL CHACO CALLE JB MICHIN</t>
  </si>
  <si>
    <t>JACQUELINE CARMEN CANDIA RIVERO</t>
  </si>
  <si>
    <t>902464</t>
  </si>
  <si>
    <t>Avenida landaeta #1077</t>
  </si>
  <si>
    <t>LORENA MAYRA GUARANI PATZI</t>
  </si>
  <si>
    <t>NOE GUIDO YUJRA YUJRA</t>
  </si>
  <si>
    <t>905508</t>
  </si>
  <si>
    <t>73040924</t>
  </si>
  <si>
    <t>PALOS BLANCOS AV. SAPECHO  LADO SURTIDOR</t>
  </si>
  <si>
    <t>VERONICA NEGRETE GUZMAN</t>
  </si>
  <si>
    <t>734460</t>
  </si>
  <si>
    <t>62059377</t>
  </si>
  <si>
    <t>BARRIO SAN JUAN DEL ESTE CALLE TOBOROCHI</t>
  </si>
  <si>
    <t>ABRAHAM MAMANI SEGARRA</t>
  </si>
  <si>
    <t>905585</t>
  </si>
  <si>
    <t xml:space="preserve">calle Queipo </t>
  </si>
  <si>
    <t>ERICK CHAVEZ RIBERA</t>
  </si>
  <si>
    <t>JULIO ANGULO MELGAR</t>
  </si>
  <si>
    <t>396022</t>
  </si>
  <si>
    <t>71716382</t>
  </si>
  <si>
    <t>3er anillo av. Mutualista</t>
  </si>
  <si>
    <t>CECILIA VERONICA HERRERA VERA</t>
  </si>
  <si>
    <t>99114</t>
  </si>
  <si>
    <t>63083123</t>
  </si>
  <si>
    <t>CALLE LOS AMIGOS NRO 230 PARADA 285</t>
  </si>
  <si>
    <t>71947731</t>
  </si>
  <si>
    <t>DANEZA AVILA RODRIGUEZ</t>
  </si>
  <si>
    <t>YURY MURILLO SEJAS</t>
  </si>
  <si>
    <t>417761</t>
  </si>
  <si>
    <t>75742422</t>
  </si>
  <si>
    <t xml:space="preserve">calle huanchaca frente sector plátanos </t>
  </si>
  <si>
    <t>MIGUEL MAX MIRANDA CHINCHERO</t>
  </si>
  <si>
    <t>905580</t>
  </si>
  <si>
    <t>76262912</t>
  </si>
  <si>
    <t>AV FINAL COCHABAMBA N 60 ZONA LLAU LLAU , ALTO CALACOTO.</t>
  </si>
  <si>
    <t>SILVIA GUZMAN GOMEZ</t>
  </si>
  <si>
    <t>416235</t>
  </si>
  <si>
    <t>60705426</t>
  </si>
  <si>
    <t>AV. GRAL GALINDO CASI AV. AMERICA</t>
  </si>
  <si>
    <t>SINFORIANA MITA</t>
  </si>
  <si>
    <t>378441</t>
  </si>
  <si>
    <t>65031494</t>
  </si>
  <si>
    <t>B/ SAN JUAN MERCADO SAN JUAN</t>
  </si>
  <si>
    <t>MARIA CONSUELO BUSTAMANTE GALARZA</t>
  </si>
  <si>
    <t>ANDRES VASQUEZ MORALES</t>
  </si>
  <si>
    <t>417936</t>
  </si>
  <si>
    <t>72798266</t>
  </si>
  <si>
    <t>Santa Cruz Daniel Salamanca y kanarancho</t>
  </si>
  <si>
    <t>LISBETH MOLINA OÑA</t>
  </si>
  <si>
    <t>350453</t>
  </si>
  <si>
    <t>78594365</t>
  </si>
  <si>
    <t>ROTONDA EL BATEON</t>
  </si>
  <si>
    <t>IC NORTE SA</t>
  </si>
  <si>
    <t>JEFE DE VENTAS SMK CBBA</t>
  </si>
  <si>
    <t>SUPERVISOR SPMK CBBA</t>
  </si>
  <si>
    <t>DIEGO COLQUE GOMEZ</t>
  </si>
  <si>
    <t>400087</t>
  </si>
  <si>
    <t>AV. MELCHOR PEREZ Y D’ORBIGNI</t>
  </si>
  <si>
    <t>GRETA HINOJOSA JIMENEZ</t>
  </si>
  <si>
    <t>ADAN SOLIZ ORELLANA</t>
  </si>
  <si>
    <t>420350</t>
  </si>
  <si>
    <t>70758311</t>
  </si>
  <si>
    <t xml:space="preserve">AV.CURCUMVALACION /VIGENTE VILLARRUEL </t>
  </si>
  <si>
    <t>ISABEL VILLARROEL</t>
  </si>
  <si>
    <t>420964</t>
  </si>
  <si>
    <t>65734251</t>
  </si>
  <si>
    <t>Av.CIRCUNVALACION ENTRE C.LUCIA RAMIRES Y SARABIA DE LANZA</t>
  </si>
  <si>
    <t>LIDIA ARNEZ AGREDA</t>
  </si>
  <si>
    <t>419040</t>
  </si>
  <si>
    <t>63847654</t>
  </si>
  <si>
    <t xml:space="preserve">AV. DECIMA SEGUNDA ESQ. SEÑOR DE EXALTACIÓN </t>
  </si>
  <si>
    <t>ADIA ELFY HEREDIA JUSTINIANO</t>
  </si>
  <si>
    <t>595878</t>
  </si>
  <si>
    <t>69073884</t>
  </si>
  <si>
    <t xml:space="preserve">AV MUTUALISTA ENTRE 2DO Y 3ER ANILLO C/LAS CUTAS EN PLENA ESQUINA </t>
  </si>
  <si>
    <t>ELY ARANI  VASQUEZ SALVATIERRA</t>
  </si>
  <si>
    <t>ROMEL MONJE MURILLO</t>
  </si>
  <si>
    <t>399025</t>
  </si>
  <si>
    <t>65851806</t>
  </si>
  <si>
    <t xml:space="preserve">Barrio Guaracachi </t>
  </si>
  <si>
    <t>Av. Juan Pablo II N°12 Z. Rio Seco El Alto (Multicine)</t>
  </si>
  <si>
    <t>AV. ARCE N° 2519 CONDOMINIO TORRES DEL POETA</t>
  </si>
  <si>
    <t>KATTYA MARCA DE FUENTES</t>
  </si>
  <si>
    <t>85951</t>
  </si>
  <si>
    <t>60147314</t>
  </si>
  <si>
    <t>Calle pichincha e ingavi</t>
  </si>
  <si>
    <t>PATRICIA GALLARDO GUZMAN</t>
  </si>
  <si>
    <t>905616</t>
  </si>
  <si>
    <t>72517769</t>
  </si>
  <si>
    <t>C. Loayza entre 
Sucre e Indaburo</t>
  </si>
  <si>
    <t>C/ CUBA ESQ. BRASIL</t>
  </si>
  <si>
    <t>C/ROSENDO GUTIERREZ ENTRE BELISARIO SALINAS Y 20 DE OCTUBRE</t>
  </si>
  <si>
    <t>EUSEBIA MARTINEZ RODRIGUEZ</t>
  </si>
  <si>
    <t>905638</t>
  </si>
  <si>
    <t>62414113</t>
  </si>
  <si>
    <t xml:space="preserve">Av. Buenos Aires tiwiña </t>
  </si>
  <si>
    <t>EVA EUGENIA VEGA VILLCA</t>
  </si>
  <si>
    <t>905180</t>
  </si>
  <si>
    <t>78818805</t>
  </si>
  <si>
    <t xml:space="preserve">Av. Ramiro castillo </t>
  </si>
  <si>
    <t>CESAR MARCELO CARRILLLO LUNA</t>
  </si>
  <si>
    <t>905632</t>
  </si>
  <si>
    <t>76247987</t>
  </si>
  <si>
    <t xml:space="preserve">AV. ARMANDO ESCOBAR URIA </t>
  </si>
  <si>
    <t>JHOSELIN LAURA CALLISAYA</t>
  </si>
  <si>
    <t>905466</t>
  </si>
  <si>
    <t>76738682</t>
  </si>
  <si>
    <t xml:space="preserve">c/coronel Valdez </t>
  </si>
  <si>
    <t>JORGE ESTEBAN CARDOZO AGUILAR</t>
  </si>
  <si>
    <t>812066</t>
  </si>
  <si>
    <t>6356809</t>
  </si>
  <si>
    <t>C/ SALVATIERRA</t>
  </si>
  <si>
    <t>ROXANA SANCHEZ BOTZA</t>
  </si>
  <si>
    <t>Franco Serrano</t>
  </si>
  <si>
    <t>397371</t>
  </si>
  <si>
    <t>70291042</t>
  </si>
  <si>
    <t>AV: RADIAL 10 , ENTRE CHE GUEVARA Y 16 DE JULIO</t>
  </si>
  <si>
    <t>CARLOS TERCEROS</t>
  </si>
  <si>
    <t>87436</t>
  </si>
  <si>
    <t>78999028</t>
  </si>
  <si>
    <t xml:space="preserve">CIUDAD SATELITE  CALLE ALFREDO JAUREGUI ENTRE CALLE 24 Y 25 LKADO SALON DE EVENTOS LEO </t>
  </si>
  <si>
    <t>C/ 15 DE OBRAJES ENTRE HERNANDO SILES Y 14 DE SEPTIEMBRE</t>
  </si>
  <si>
    <t>HIPERMAXI</t>
  </si>
  <si>
    <t>76549797</t>
  </si>
  <si>
    <t>AV. RAFAEL PABON ZONA IRPAVI MEGACENTER</t>
  </si>
  <si>
    <t>AV.1 ZONA ACHUMANI</t>
  </si>
  <si>
    <t>LOS PINOS LADO CLUB AEREONAUTICO</t>
  </si>
  <si>
    <t>AV.GRAL. INOFUENTES ESQ. C/ 19</t>
  </si>
  <si>
    <t>AV. MUÑOZ REYES N° 78 BARRIO COTA COTA Z. COTA COTA ENTRE CALLES 35 Y 36</t>
  </si>
  <si>
    <t>JOSÉ LUIS HUANCA</t>
  </si>
  <si>
    <t>905538</t>
  </si>
  <si>
    <t>70664496</t>
  </si>
  <si>
    <t xml:space="preserve">c/ illampu esq C / santa cruz </t>
  </si>
  <si>
    <t>HUGO RODRIGO CALLE LUNA</t>
  </si>
  <si>
    <t>904626</t>
  </si>
  <si>
    <t>0000</t>
  </si>
  <si>
    <t>AV. DIAZ ROMERO FRENTE MERCADO</t>
  </si>
  <si>
    <t>AV. AMERICA</t>
  </si>
  <si>
    <t>ROBERTO BUITRAGO</t>
  </si>
  <si>
    <t>593544</t>
  </si>
  <si>
    <t>72003335</t>
  </si>
  <si>
    <t xml:space="preserve">Villamontes </t>
  </si>
  <si>
    <t>LOURDES BURGOS GUTIERREZ</t>
  </si>
  <si>
    <t>46978</t>
  </si>
  <si>
    <t>67772735</t>
  </si>
  <si>
    <t>AV.CENTENARIO</t>
  </si>
  <si>
    <t>DELIA LOPEZ CONDORI</t>
  </si>
  <si>
    <t>418061</t>
  </si>
  <si>
    <t>64484556</t>
  </si>
  <si>
    <t>AV. LUIS UREA ENTRE CONSTANTINO MORALES</t>
  </si>
  <si>
    <t>AGUSTIN QUISPE MAMANI</t>
  </si>
  <si>
    <t>32483</t>
  </si>
  <si>
    <t>71923753</t>
  </si>
  <si>
    <t>AV. FRANCO VALLE Nº 10 ENTRE CALLE 1 Y CALLE 2 ZONA 12 DE OCTUBRE</t>
  </si>
  <si>
    <t>EVERT VARGAS MAMANI</t>
  </si>
  <si>
    <t>905534</t>
  </si>
  <si>
    <t>68173625</t>
  </si>
  <si>
    <t>C.LEON M. LOZA N. 1054 Z. ALTO SAN PEDRO</t>
  </si>
  <si>
    <t>CATHIA BORRAS LOZANO</t>
  </si>
  <si>
    <t>905625</t>
  </si>
  <si>
    <t>64212568</t>
  </si>
  <si>
    <t>SENKATA.. CALLE INKA ORCO</t>
  </si>
  <si>
    <t>LILIAN EVELIN TORRICO GUTIÉRREZ</t>
  </si>
  <si>
    <t>593738</t>
  </si>
  <si>
    <t>76055481</t>
  </si>
  <si>
    <t>VILLA PRIMERO DE MAYO CALLE 12</t>
  </si>
  <si>
    <t>GUILLERMINA COICO</t>
  </si>
  <si>
    <t>JEFE DE VENTAS PROVINCIAS (MONTERO,YAPACANI)</t>
  </si>
  <si>
    <t>SUPERVISOR MONTERO</t>
  </si>
  <si>
    <t>VENDEDOR MAYORISTA MONTERO</t>
  </si>
  <si>
    <t>MONTERO</t>
  </si>
  <si>
    <t>555158</t>
  </si>
  <si>
    <t>77652734</t>
  </si>
  <si>
    <t>AV. CIRCUNVALACION</t>
  </si>
  <si>
    <t>FREDDY GOMEZ SILES</t>
  </si>
  <si>
    <t>591346</t>
  </si>
  <si>
    <t>79467864</t>
  </si>
  <si>
    <t>LA GUARDIA CERCA DE UNIDAD EDUCATIVA NACIONAL LA GUARDIA</t>
  </si>
  <si>
    <t>BRITTA JAILLITA ZEBALLOS</t>
  </si>
  <si>
    <t>903134</t>
  </si>
  <si>
    <t>70513950</t>
  </si>
  <si>
    <t>AV. MONTENEGRO N°874 Z. SAN MIGUEL ESQ. PANCARA</t>
  </si>
  <si>
    <t>JUAN PABLO PADILLA ORELLANA</t>
  </si>
  <si>
    <t>595107</t>
  </si>
  <si>
    <t>75057683</t>
  </si>
  <si>
    <t>Mutualista entre 3er y 4to anillo
Entre Calle 40 y 41</t>
  </si>
  <si>
    <t>UDY MURILLO</t>
  </si>
  <si>
    <t>1916</t>
  </si>
  <si>
    <t xml:space="preserve">Av/ tumusla esq pasje Tablada </t>
  </si>
  <si>
    <t>00</t>
  </si>
  <si>
    <t>ROBERTO  CARVAJAL ARUQUIPA</t>
  </si>
  <si>
    <t>904169</t>
  </si>
  <si>
    <t>70583998</t>
  </si>
  <si>
    <t>CALLE 16#740 ENTRE CALLE 7 Y 8 ZONA ESTRELLA DE BELEN ALFRENTE DE PLAZA</t>
  </si>
  <si>
    <t>ARIEL GONZALO GUTIÉRREZ VARGAS</t>
  </si>
  <si>
    <t>901595</t>
  </si>
  <si>
    <t>67978633</t>
  </si>
  <si>
    <t xml:space="preserve">C/ illampu esq C/santa cruz </t>
  </si>
  <si>
    <t>GABRIELA MELODY ALVARADO CHIRI</t>
  </si>
  <si>
    <t>905583</t>
  </si>
  <si>
    <t>75219672</t>
  </si>
  <si>
    <t>Calle Juan Gutiérrez Pañagua #976</t>
  </si>
  <si>
    <t>LINDAURA ROCHA CLAROS</t>
  </si>
  <si>
    <t>903198</t>
  </si>
  <si>
    <t>77222757</t>
  </si>
  <si>
    <t>AV. SIMON BOLIVAR</t>
  </si>
  <si>
    <t>BLANCA RONQUILLA</t>
  </si>
  <si>
    <t>601955</t>
  </si>
  <si>
    <t>79025321</t>
  </si>
  <si>
    <t>MCDO MUTUALISTA PSLLO 14</t>
  </si>
  <si>
    <t>LUIS ERNESTO MAMANI SEJAS</t>
  </si>
  <si>
    <t>905741</t>
  </si>
  <si>
    <t>77725916</t>
  </si>
  <si>
    <t xml:space="preserve">villa zamole </t>
  </si>
  <si>
    <t>MARIA ELENA RODRIGUEZ CHALLCO VDA DE SOTO</t>
  </si>
  <si>
    <t>905038</t>
  </si>
  <si>
    <t>76135057</t>
  </si>
  <si>
    <t xml:space="preserve">Calle Eucaliptos entre Salvadora Beni y Patacamaya </t>
  </si>
  <si>
    <t>EDGAR SANTOS LAIME</t>
  </si>
  <si>
    <t>905191</t>
  </si>
  <si>
    <t>71247198</t>
  </si>
  <si>
    <t>CARRETERA A COPACABANA</t>
  </si>
  <si>
    <t>LUZ  MARINA FULGUERA LUNA</t>
  </si>
  <si>
    <t>JONATAN GOMEZ SANTA MARIA</t>
  </si>
  <si>
    <t>419016</t>
  </si>
  <si>
    <t>79704867</t>
  </si>
  <si>
    <t>AV SUÁREZ MIRANDA CASI CALLE CAPITÁN ARZABE</t>
  </si>
  <si>
    <t>OSCAR ALBERTO QUISPE CALLE</t>
  </si>
  <si>
    <t>905027</t>
  </si>
  <si>
    <t>78767676</t>
  </si>
  <si>
    <t>CALLE AGUSTIN ASPIAZU 2404</t>
  </si>
  <si>
    <t>ROLANDO QUISPE POMA</t>
  </si>
  <si>
    <t>905745</t>
  </si>
  <si>
    <t>70845331</t>
  </si>
  <si>
    <t xml:space="preserve">c/ ríos soli </t>
  </si>
  <si>
    <t>GLADYS ROSSE FLORES YUJRA</t>
  </si>
  <si>
    <t>905735</t>
  </si>
  <si>
    <t>71212100</t>
  </si>
  <si>
    <t>CALAMARCA… AUTOVÍA LA PAZ - ORURO</t>
  </si>
  <si>
    <t>SOFIA CORDERO CHAMBILLA</t>
  </si>
  <si>
    <t>398054</t>
  </si>
  <si>
    <t>67889382</t>
  </si>
  <si>
    <t>MERCADO 16 DE JULIO</t>
  </si>
  <si>
    <t>CRISTINA SINKA CALLE</t>
  </si>
  <si>
    <t>904517</t>
  </si>
  <si>
    <t>60504333</t>
  </si>
  <si>
    <t>CALLE OKORURO #1074 ZONA COSMOS 79</t>
  </si>
  <si>
    <t>MARIA ELSA JIMENEZ</t>
  </si>
  <si>
    <t>31391</t>
  </si>
  <si>
    <t>73720273</t>
  </si>
  <si>
    <t>C/ YUNGAS #103 Y COROICO</t>
  </si>
  <si>
    <t>MARLENI HERRERA RAMIREZ</t>
  </si>
  <si>
    <t>386178</t>
  </si>
  <si>
    <t>62049224</t>
  </si>
  <si>
    <t>JONATHAN YHAMIL RIVERO BELTRAN</t>
  </si>
  <si>
    <t>904263</t>
  </si>
  <si>
    <t>79128315</t>
  </si>
  <si>
    <t xml:space="preserve">c/ Ayacucho #217 entre Av Camacho y C/ mercado </t>
  </si>
  <si>
    <t>CINTHIA MILENKA CRESPO CAMPERO</t>
  </si>
  <si>
    <t>86223</t>
  </si>
  <si>
    <t>76767817</t>
  </si>
  <si>
    <t>CALLE ILLAMPU ESQ. CALLE JUAN XXII</t>
  </si>
  <si>
    <t>ELIANA LIZET CRUZ MAMANI</t>
  </si>
  <si>
    <t>399433</t>
  </si>
  <si>
    <t>62188790</t>
  </si>
  <si>
    <t>FRATERNIDAD BENI</t>
  </si>
  <si>
    <t>398061</t>
  </si>
  <si>
    <t>70853593</t>
  </si>
  <si>
    <t>AV: BENI ENTRE 6TO Y7MO ANILLO</t>
  </si>
  <si>
    <t>ELDA INVERSIONES S.R.L.</t>
  </si>
  <si>
    <t>SUPERMERCADOS</t>
  </si>
  <si>
    <t>ROGER MERCADO MELGAR</t>
  </si>
  <si>
    <t>SUPERVISOR SPMK</t>
  </si>
  <si>
    <t>ARIEL BENITEZ</t>
  </si>
  <si>
    <t>309278</t>
  </si>
  <si>
    <t>78049538</t>
  </si>
  <si>
    <t>CUARTO ANILLO EQUIPETROL</t>
  </si>
  <si>
    <t>LOLA MARIBEL ESPINDOLA</t>
  </si>
  <si>
    <t>99133</t>
  </si>
  <si>
    <t>737-18183</t>
  </si>
  <si>
    <t>AVENIDA JUAN PABLO II NRO.654 ESQ.ARZABE</t>
  </si>
  <si>
    <t>ANIBAL MOISES QUIROGA JARA</t>
  </si>
  <si>
    <t>596067</t>
  </si>
  <si>
    <t>77622204</t>
  </si>
  <si>
    <t>JUAN CARLOS YANAMO PEREZ</t>
  </si>
  <si>
    <t>596256</t>
  </si>
  <si>
    <t>71396400</t>
  </si>
  <si>
    <t>Villa 1ero de mayo Calle 3 este #29</t>
  </si>
  <si>
    <t>JHONNY ALFREDO CANAVIRI VINCENTI</t>
  </si>
  <si>
    <t>431309</t>
  </si>
  <si>
    <t>78615680</t>
  </si>
  <si>
    <t>Avenida España y 6 de octubre</t>
  </si>
  <si>
    <t>XIMENA NORKA MAMANI SEJAS</t>
  </si>
  <si>
    <t>ORURO</t>
  </si>
  <si>
    <t>431878</t>
  </si>
  <si>
    <t>68356199</t>
  </si>
  <si>
    <t>Ayacucho entre Tejerina y tarapaca</t>
  </si>
  <si>
    <t>592497</t>
  </si>
  <si>
    <t>CAMIRI</t>
  </si>
  <si>
    <t>AV. VIRGEN DE COTOCA 3ER ANILLO</t>
  </si>
  <si>
    <t>CALLE 24 DE SEPTIEMBRE ESQ. CUELLAR</t>
  </si>
  <si>
    <t>74670651</t>
  </si>
  <si>
    <t>3ER ANILLO EXTERNO ENTRE ALEMANA Y BENI</t>
  </si>
  <si>
    <t>VERONICA ATANCIO AGUIRRE</t>
  </si>
  <si>
    <t>418257</t>
  </si>
  <si>
    <t>79751625</t>
  </si>
  <si>
    <t>PABLO MONTALVO ESQUINA MONTE ALEGRE</t>
  </si>
  <si>
    <t>MADAID GONGORA LOPEZ</t>
  </si>
  <si>
    <t>421812</t>
  </si>
  <si>
    <t>79861943</t>
  </si>
  <si>
    <t>C LUIS URIONA Y C CONSTANTINO MORALES</t>
  </si>
  <si>
    <t>MIRIAN RAMIREZ QUISPE</t>
  </si>
  <si>
    <t>905794</t>
  </si>
  <si>
    <t>67318183</t>
  </si>
  <si>
    <t>CAMACHO...ESCOMA AV. PANAMERICA # 1650</t>
  </si>
  <si>
    <t>HECTOR SUAREZ OLIVERA</t>
  </si>
  <si>
    <t>592575</t>
  </si>
  <si>
    <t>63401807</t>
  </si>
  <si>
    <t>AV G77 8VO ANILLO</t>
  </si>
  <si>
    <t>ANALÍA ELVA ESPEJO QUISPE</t>
  </si>
  <si>
    <t>905747</t>
  </si>
  <si>
    <t>68030161</t>
  </si>
  <si>
    <t>av/ manco kapac esq pucarani</t>
  </si>
  <si>
    <t>MARITZA QUISPE DE CANQUI</t>
  </si>
  <si>
    <t>905809</t>
  </si>
  <si>
    <t>64052670</t>
  </si>
  <si>
    <t>LAHUACHACA... AV. AUTOVIA</t>
  </si>
  <si>
    <t>ZEZER RIQUELMER DO SANTOS CHARUPA</t>
  </si>
  <si>
    <t>JUAN SALVA TRUJILLO</t>
  </si>
  <si>
    <t>733529</t>
  </si>
  <si>
    <t>73120277</t>
  </si>
  <si>
    <t>CALLE PERU # 139</t>
  </si>
  <si>
    <t>NILDA GUARACHI CONDORI</t>
  </si>
  <si>
    <t>63276</t>
  </si>
  <si>
    <t>76340895</t>
  </si>
  <si>
    <t>AV. BOLIVIA SAN ISIDRO</t>
  </si>
  <si>
    <t>TARIJA</t>
  </si>
  <si>
    <t>JEFE DE VENTAS TARIJA</t>
  </si>
  <si>
    <t>SUPERVISOR TARIJA AIDISA</t>
  </si>
  <si>
    <t>VENDEDOR TARIJA III</t>
  </si>
  <si>
    <t>123</t>
  </si>
  <si>
    <t>LIZETH ROMERO CHOQUE</t>
  </si>
  <si>
    <t>590753</t>
  </si>
  <si>
    <t>73188950</t>
  </si>
  <si>
    <t>AV BLOMING</t>
  </si>
  <si>
    <t>KRUSPSKHAYA NOEMI SOTO VALERIANO</t>
  </si>
  <si>
    <t>374680</t>
  </si>
  <si>
    <t>73132552</t>
  </si>
  <si>
    <t>C/ ERWIN HIEATH</t>
  </si>
  <si>
    <t>DAMARIS LUCIEL LIMA</t>
  </si>
  <si>
    <t>905485</t>
  </si>
  <si>
    <t>630066905</t>
  </si>
  <si>
    <t>MACHACAMARCA PLAZA PRICIPAL MEJILLONES</t>
  </si>
  <si>
    <t>TATIANA VEGA VILLCA</t>
  </si>
  <si>
    <t>902313</t>
  </si>
  <si>
    <t>72521422</t>
  </si>
  <si>
    <t>AV RAMIRO CASTILLO NRO 25</t>
  </si>
  <si>
    <t>JOSE SURCO</t>
  </si>
  <si>
    <t>91249</t>
  </si>
  <si>
    <t>73598826</t>
  </si>
  <si>
    <t>Calle 9 entre 10</t>
  </si>
  <si>
    <t>ELIZABETH HUANCA CONDORI</t>
  </si>
  <si>
    <t>901445</t>
  </si>
  <si>
    <t>67168122</t>
  </si>
  <si>
    <t xml:space="preserve">AV ESCOBAR URÍA </t>
  </si>
  <si>
    <t>GABRIELA FLORES CHOQUE</t>
  </si>
  <si>
    <t>378434</t>
  </si>
  <si>
    <t>76646180</t>
  </si>
  <si>
    <t>MERCADO MUTUALISTA AV/3ER ANILLO</t>
  </si>
  <si>
    <t>HERIBERTO ZUÑAGUA APAZA</t>
  </si>
  <si>
    <t>5124</t>
  </si>
  <si>
    <t>78968842</t>
  </si>
  <si>
    <t>Av Perú NRO 2</t>
  </si>
  <si>
    <t>JUAN CARLOS MONRROY</t>
  </si>
  <si>
    <t>900442</t>
  </si>
  <si>
    <t>72090923</t>
  </si>
  <si>
    <t>AV. JORGE  CARRASCO# 50 ENTRE CALLES 2 Y 3 ZONA 12 OCTUBRE</t>
  </si>
  <si>
    <t>YHOSELIN POMA RUIZ</t>
  </si>
  <si>
    <t>901182</t>
  </si>
  <si>
    <t>62479766</t>
  </si>
  <si>
    <t>Pasaje michel</t>
  </si>
  <si>
    <t>JUAN JOSE LUCANA BLANCO</t>
  </si>
  <si>
    <t>903640</t>
  </si>
  <si>
    <t>71563063</t>
  </si>
  <si>
    <t>CALLE CUBA #3029 ZONA LAGUNA PUCARANI</t>
  </si>
  <si>
    <t>HILCE DANIELA QUISPE VALDEZ</t>
  </si>
  <si>
    <t>903985</t>
  </si>
  <si>
    <t>75219784</t>
  </si>
  <si>
    <t>av 4 N°1 Zona Rosas Pampa</t>
  </si>
  <si>
    <t>JULIO CESAR LUNA CUEVAS</t>
  </si>
  <si>
    <t>903992</t>
  </si>
  <si>
    <t>69860703</t>
  </si>
  <si>
    <t>SHIRLEY ROSANGELA CHÁVEZ LEONARDINI</t>
  </si>
  <si>
    <t>904052</t>
  </si>
  <si>
    <t>79127873</t>
  </si>
  <si>
    <t xml:space="preserve">c/virrey Toledo #1529 Villa Victoria </t>
  </si>
  <si>
    <t>JHOVANA CUENTAS VARGAS</t>
  </si>
  <si>
    <t>GREGORIO HUANCA AVALOS</t>
  </si>
  <si>
    <t>1313</t>
  </si>
  <si>
    <t>70660604</t>
  </si>
  <si>
    <t>Alto Obrajes c/ Francisco Molina</t>
  </si>
  <si>
    <t>LUCY CALY QUISPE</t>
  </si>
  <si>
    <t>905053</t>
  </si>
  <si>
    <t>78980090</t>
  </si>
  <si>
    <t>Av Virgen De Asunción  Urbanización Centro Poblado Capellania</t>
  </si>
  <si>
    <t>ANGELES ABRIL LUNA CORTEZ</t>
  </si>
  <si>
    <t>905441</t>
  </si>
  <si>
    <t>73260211</t>
  </si>
  <si>
    <t xml:space="preserve">av / Manco kapac </t>
  </si>
  <si>
    <t>ARTURO ALEGRE</t>
  </si>
  <si>
    <t>651682</t>
  </si>
  <si>
    <t>60033200</t>
  </si>
  <si>
    <t>C / CAMPERO</t>
  </si>
  <si>
    <t>ANGEL HUIZA MANI</t>
  </si>
  <si>
    <t>431408</t>
  </si>
  <si>
    <t>68762813</t>
  </si>
  <si>
    <t xml:space="preserve">Ayacucho entre Tarapacá y Tejerina </t>
  </si>
  <si>
    <t>VILMA BARRIENTOS ZAMBRANA</t>
  </si>
  <si>
    <t>415219</t>
  </si>
  <si>
    <t>67547987</t>
  </si>
  <si>
    <t>AV. SEGUNDA CIRCUNVALACIÓN</t>
  </si>
  <si>
    <t>EVA LIZETH GUTIERREZ TAMBILLO</t>
  </si>
  <si>
    <t>965</t>
  </si>
  <si>
    <t>70537237</t>
  </si>
  <si>
    <t xml:space="preserve">Av/ Ecuador .dentro del edif Ecuador </t>
  </si>
  <si>
    <t>VITALIA FUENTES</t>
  </si>
  <si>
    <t>39033</t>
  </si>
  <si>
    <t>72168568</t>
  </si>
  <si>
    <t>C/DIEGO PORREZ 39 CATOLICA Y GUARAYOS</t>
  </si>
  <si>
    <t>RISSELY ROMERO MEZA</t>
  </si>
  <si>
    <t>594580</t>
  </si>
  <si>
    <t>60801450</t>
  </si>
  <si>
    <t>LOS LOTES-PALMAR DEL ORATORIO PORTON VERDE</t>
  </si>
  <si>
    <t>WINSTON TORREZ CASTRO</t>
  </si>
  <si>
    <t>904115</t>
  </si>
  <si>
    <t>79142965</t>
  </si>
  <si>
    <t>av. Jaime zudañes entre Jaimes Freyre y José Manuel caceres</t>
  </si>
  <si>
    <t>IC- NORTE S.A.</t>
  </si>
  <si>
    <t>308767</t>
  </si>
  <si>
    <t>3350056</t>
  </si>
  <si>
    <t>3ER ANILLO Y AV BUSH</t>
  </si>
  <si>
    <t>DAYNA DAYANA GARCIA ROCHA</t>
  </si>
  <si>
    <t>591311</t>
  </si>
  <si>
    <t>69295118</t>
  </si>
  <si>
    <t>AV.LOS CLAVELES</t>
  </si>
  <si>
    <t>PROVINCIA CBBA</t>
  </si>
  <si>
    <t>SUPERVISOR CHAPARE Y SUCRE</t>
  </si>
  <si>
    <t>VENDEDOR CHAPARE</t>
  </si>
  <si>
    <t>398515</t>
  </si>
  <si>
    <t xml:space="preserve">Shinaota </t>
  </si>
  <si>
    <t>C. 17 N°S/N  EDIF. MARIO MERCADO PB Z. OBRAJES ENTRE AV. HERNANDO SILES - AV. 14 DE SEPTIEMBRE</t>
  </si>
  <si>
    <t>BEATRIZ GONZÁLES</t>
  </si>
  <si>
    <t>905439</t>
  </si>
  <si>
    <t>62472432</t>
  </si>
  <si>
    <t>c/ tajibos esq C/ nogal</t>
  </si>
  <si>
    <t>AV. GARCIA LANZA N°4 EDIF. FLORENCIA PB  Z. ACHUMANI CASI ESQ. C. 16</t>
  </si>
  <si>
    <t>ISABEL QUISPE BALBOA</t>
  </si>
  <si>
    <t>87493</t>
  </si>
  <si>
    <t>71594075</t>
  </si>
  <si>
    <t>AV. JUAN PABLO II N 39 ENTRE CALLES BUSTAMANTE Y ITURRALDE Z/ VILLA TUNARI</t>
  </si>
  <si>
    <t>YHONNY GREGORIO ACARAPI AGUILAR</t>
  </si>
  <si>
    <t>87329</t>
  </si>
  <si>
    <t>79145668</t>
  </si>
  <si>
    <t>AV. FRANCO VALLE Nº 20 ESQUINA CALLE 2 ZONA 12 DE OCTUBRE</t>
  </si>
  <si>
    <t>HILARION POMA VEGA</t>
  </si>
  <si>
    <t>904172</t>
  </si>
  <si>
    <t>77239988</t>
  </si>
  <si>
    <t xml:space="preserve">ZONA TARAPACA ESQ RAMON #5635 FRENTE AL COMPLEJO DEPORTIVO PISCIS </t>
  </si>
  <si>
    <t>LUIS FERNANDO LINARES CASTILLO</t>
  </si>
  <si>
    <t>97605</t>
  </si>
  <si>
    <t>65135437</t>
  </si>
  <si>
    <t>AV. ALFREDO SANJINEZ # S/N ENTRE LA AV. DEL POLICIA</t>
  </si>
  <si>
    <t>SIXTO JAIME LOPEZ VASQUEZ</t>
  </si>
  <si>
    <t>87298</t>
  </si>
  <si>
    <t>75813586</t>
  </si>
  <si>
    <t xml:space="preserve">CALLE TEJADA SORZANO # 2715 ESQUINA CALLE ISMAEL MONTES </t>
  </si>
  <si>
    <t>UNITEL</t>
  </si>
  <si>
    <t>370164</t>
  </si>
  <si>
    <t>AV DOBLE VIA A LA GUARDIA</t>
  </si>
  <si>
    <t>SUPERMERCADOS MIXTURA S.R.L.</t>
  </si>
  <si>
    <t>398954</t>
  </si>
  <si>
    <t>AV. BRASIL ENTRE ER ANILLO INTERNO Y 3ER ANILLO EXTERNO C/ M MONTENEGRO</t>
  </si>
  <si>
    <t>MARIA RAQUEL ARAUZ SOMOZA</t>
  </si>
  <si>
    <t>381803</t>
  </si>
  <si>
    <t>75005001</t>
  </si>
  <si>
    <t>ELVA MAMANI QUISPE</t>
  </si>
  <si>
    <t>397547</t>
  </si>
  <si>
    <t>63396555</t>
  </si>
  <si>
    <t>el mechero</t>
  </si>
  <si>
    <t>SABINO CHALLCO ALLCA</t>
  </si>
  <si>
    <t>905055</t>
  </si>
  <si>
    <t>71505023</t>
  </si>
  <si>
    <t>C.Tiquina #61 Z. Barrio Lindo</t>
  </si>
  <si>
    <t>JORGE QUISPE VICENTE</t>
  </si>
  <si>
    <t>591041</t>
  </si>
  <si>
    <t>73143586</t>
  </si>
  <si>
    <t>MERCADO EL BALCON</t>
  </si>
  <si>
    <t>ALONSO PASTENE HAYES</t>
  </si>
  <si>
    <t>904401</t>
  </si>
  <si>
    <t>60172363</t>
  </si>
  <si>
    <t>AV. REPÚBLICA S/N EST. CENTRAL TELEF. LÍNEA NARANJA</t>
  </si>
  <si>
    <t>904400</t>
  </si>
  <si>
    <t>AV. PANAMERICANA S/N MIRADOR TELEF. LÍNEA AMARILLA C. SATÉLITE</t>
  </si>
  <si>
    <t>LOVIER VACA AYALA</t>
  </si>
  <si>
    <t>417438</t>
  </si>
  <si>
    <t>65766402</t>
  </si>
  <si>
    <t>AV. CIRCUNVALACION CASI AV. MELCHOR PEREZ DE OLGUIN</t>
  </si>
  <si>
    <t>308769</t>
  </si>
  <si>
    <t>75508328</t>
  </si>
  <si>
    <t>AV. CAÑOTO LADO DE LA CLINICA NIÑO JESUS</t>
  </si>
  <si>
    <t>SUPER MERCADO FIDALGA S.A.</t>
  </si>
  <si>
    <t>308772</t>
  </si>
  <si>
    <t>62089245</t>
  </si>
  <si>
    <t>AV. EL TROMPILLO Y SANTO DUMOT</t>
  </si>
  <si>
    <t>AV. SAN MARTIN ENTRE 3RO Y 4TO ANILLO</t>
  </si>
  <si>
    <t>400040</t>
  </si>
  <si>
    <t>SACABA</t>
  </si>
  <si>
    <t>WENDY SILVIA TROCHE CANDIA</t>
  </si>
  <si>
    <t>904210</t>
  </si>
  <si>
    <t>62597716</t>
  </si>
  <si>
    <t>INTERIOR MERCADO LANZA</t>
  </si>
  <si>
    <t>NELCY LEON CHURA</t>
  </si>
  <si>
    <t>MARVIN DURAN NUÑEZ</t>
  </si>
  <si>
    <t>419663</t>
  </si>
  <si>
    <t>67457331</t>
  </si>
  <si>
    <t>AV. ALBARRANCHO ESQ CALLE AVILA</t>
  </si>
  <si>
    <t>OMAR NICOLAS NINA CORI</t>
  </si>
  <si>
    <t>902929</t>
  </si>
  <si>
    <t>72587500</t>
  </si>
  <si>
    <t>AV. MONTENEGRO #740, ZONA SAN MIGUEL</t>
  </si>
  <si>
    <t>VIQUI VIRGINIA SANTOS AGUILAR</t>
  </si>
  <si>
    <t>ERVIN CUELLAR MALDONADO</t>
  </si>
  <si>
    <t>387410</t>
  </si>
  <si>
    <t>68845312</t>
  </si>
  <si>
    <t>las piedades</t>
  </si>
  <si>
    <t>JUAN FRANCISCO ROCA JORDAN</t>
  </si>
  <si>
    <t>594252</t>
  </si>
  <si>
    <t>77661747</t>
  </si>
  <si>
    <t xml:space="preserve">av. los Bosques </t>
  </si>
  <si>
    <t>FRANKLIN CUTILI LARICO</t>
  </si>
  <si>
    <t>905376</t>
  </si>
  <si>
    <t>68122926</t>
  </si>
  <si>
    <t>CARANAVI- BARRIO UNIDAD CARANAVI CALLE LA PAZ S/N</t>
  </si>
  <si>
    <t>VICTOR HELGUERO BLANCO</t>
  </si>
  <si>
    <t>BENI</t>
  </si>
  <si>
    <t>JEFE DE VENTAS BENI</t>
  </si>
  <si>
    <t>SUPERVISOR TRINIDAD</t>
  </si>
  <si>
    <t>VENDEDOR TRINIDAD II</t>
  </si>
  <si>
    <t>TRINIDAD</t>
  </si>
  <si>
    <t>734556</t>
  </si>
  <si>
    <t>77727777</t>
  </si>
  <si>
    <t>calle mamore</t>
  </si>
  <si>
    <t>ELENA VARGAS COLQUE</t>
  </si>
  <si>
    <t>417624</t>
  </si>
  <si>
    <t>76001609</t>
  </si>
  <si>
    <t xml:space="preserve">AV. ECOLOGICA casi cruce taquiña </t>
  </si>
  <si>
    <t>JHAMET SARAHI ROMERO MAMANI</t>
  </si>
  <si>
    <t>904329</t>
  </si>
  <si>
    <t>67021566</t>
  </si>
  <si>
    <t>URBANIZACIÓN COQUENI CALLE 14 # 1465</t>
  </si>
  <si>
    <t>VIRGINIA VARGAS</t>
  </si>
  <si>
    <t>86401</t>
  </si>
  <si>
    <t>76567095</t>
  </si>
  <si>
    <t>Calle monje entre hans kunt y pasaje 2</t>
  </si>
  <si>
    <t>MARIZOL  JOVANA KANTUTA MAMANI</t>
  </si>
  <si>
    <t>904237</t>
  </si>
  <si>
    <t>70144091</t>
  </si>
  <si>
    <t xml:space="preserve">PUESTO #30 MERCADO IRPAVI </t>
  </si>
  <si>
    <t>ROGER  RONALD MONTECINOS PAREDES</t>
  </si>
  <si>
    <t>903948</t>
  </si>
  <si>
    <t>76796778</t>
  </si>
  <si>
    <t xml:space="preserve">Av/ manco kapac esq C/ isac Tamayo </t>
  </si>
  <si>
    <t>JAVIER EDGAR CORNEJO MAMANI</t>
  </si>
  <si>
    <t>901291</t>
  </si>
  <si>
    <t>71951365</t>
  </si>
  <si>
    <t xml:space="preserve">ZONA FERROPETROL AV JOSE ARABE ENTRE AV JUAN PABLO II Y ARTURO VALLE </t>
  </si>
  <si>
    <t>JOSE HUANCA FERNANDEZ</t>
  </si>
  <si>
    <t>904087</t>
  </si>
  <si>
    <t>71561093</t>
  </si>
  <si>
    <t>AV. JUAN PABLO II #75 ENTRE CALLES QUILLACOLLO Y TARATA</t>
  </si>
  <si>
    <t>MARY ELY CAHUANA QUISPE</t>
  </si>
  <si>
    <t>904170</t>
  </si>
  <si>
    <t xml:space="preserve">ZONA VILLA TUNARI CALLE CHAPARE #50  ENTRE JOSE DE SUCRE Y VILLA TUNARI  AVENIDA </t>
  </si>
  <si>
    <t>MACRO FIDALGA  LTDA</t>
  </si>
  <si>
    <t>308770</t>
  </si>
  <si>
    <t>76302600</t>
  </si>
  <si>
    <t>AV. URUGUAY FRENTE AL AVION PIRATA</t>
  </si>
  <si>
    <t>PLAZUELA BLACUT</t>
  </si>
  <si>
    <t>SUPERMERCADOS FIDALGA S.A.</t>
  </si>
  <si>
    <t>309296</t>
  </si>
  <si>
    <t>3-541308</t>
  </si>
  <si>
    <t>AV.26 DE FEBRERO NO.517(2DO.ANILLO Y AV.PIRAI)</t>
  </si>
  <si>
    <t>COLINAS DEL URUBO</t>
  </si>
  <si>
    <t>AV. VIRGEN DE COTOCA 8VO ANILLO</t>
  </si>
  <si>
    <t>AV. BANZER Y 3ER ANILLO</t>
  </si>
  <si>
    <t xml:space="preserve">AV. BENI ENTRE  3ER Y 4TO ANILLO </t>
  </si>
  <si>
    <t>AV. BENI ENTRE 5TO Y 6TO ANILLO. FRENTE AL CONDOMINIO HACIENDA 2</t>
  </si>
  <si>
    <t>NOVOTEL SANTA CRUZ</t>
  </si>
  <si>
    <t>381893</t>
  </si>
  <si>
    <t>76659577</t>
  </si>
  <si>
    <t>AV: ROCA Y CORONADO 3ER Y 4TO ANILLO</t>
  </si>
  <si>
    <t>TIENDAS TRESBE S.A.</t>
  </si>
  <si>
    <t>397819</t>
  </si>
  <si>
    <t>3004 - AV. PIRAI 4TO ANILLO</t>
  </si>
  <si>
    <t>3002 - AV. SANTOS DUMONT ENTRE 3ER Y 4TO ANILLO C/ AURELIO ECHAZU</t>
  </si>
  <si>
    <t>3003 - AV. SUAREZ ARANA Y CORTEZ</t>
  </si>
  <si>
    <t>3014 - 4TO ANILLO ENTRE RADIAL 10 Y AV. SAN AURELIO</t>
  </si>
  <si>
    <t>77627050</t>
  </si>
  <si>
    <t>3015 - AV. CHE GUEVARA ESQUINA AV. 15 DE AGOSTO</t>
  </si>
  <si>
    <t>981629038</t>
  </si>
  <si>
    <t>3017 - 5TO ANILLO MERCADO PRIMAVERA ENTRE CALLE ARTE GUAZU Y SAN MARTIN</t>
  </si>
  <si>
    <t>3019 - AV. BOLIVIA</t>
  </si>
  <si>
    <t>3018 - AV. CUMAVI Y JENECHERU  ESQUINA 7MO ANILLO</t>
  </si>
  <si>
    <t>3020 - AV. SANTOS DUMONT ENTRE 5TO Y 6TO ANILLO B/ EL CARMEN</t>
  </si>
  <si>
    <t>71383775</t>
  </si>
  <si>
    <t>3023 - AV. MIGUEL DE CERVANTES ESQUINA CALLE DAMASO DE ALONSO (URB. ESPAÑA)</t>
  </si>
  <si>
    <t>3025 - AV. TOMAS DE LEZO ESQUINA CALLE ABAPÓ NRO. 395 (BARRIO BRANIFF UV 27 MZA 38)</t>
  </si>
  <si>
    <t>3027 - Av. Paurito Plan 3000 (Frente al mercado Los Pocitos) UV 164 MZA 71</t>
  </si>
  <si>
    <t>3028 - VILLA 1ERO DE MAYO CALLE 5 ESQUINA CALLE 12 (BARRIO SUCRE UV 089 MZA 23)</t>
  </si>
  <si>
    <t>69099154</t>
  </si>
  <si>
    <t>3030 - La Campana (Plan 3000) Av. La Campana Barrio Mauro Bertero Calle 1 Nro 1 UV 102 MZA 1A</t>
  </si>
  <si>
    <t>3031 - AV. BOLIVIA II ESQ. CALLE ARGENTINA BARRIO SAN FRANCISCO NORTE UV. 171 MZA 01 LOTE 13</t>
  </si>
  <si>
    <t>3029 - AV. EL MECHERO I  ESQUINA CALLE 7 UV 148 MZA 21 LOTE 31</t>
  </si>
  <si>
    <t>3033 - AV. MOSCÚ 7MO ANILLO NRO. 7020 BARRIO TIERRAS NUEVAS UV 135 MZ 03 LOTE 24 Y 25</t>
  </si>
  <si>
    <t>3037 - ZONA PLAN 3000 URB. GUAPURÚ I CALLE 2 NRO. 22 (FRENTE AL MERCADO GUAPURÚ)</t>
  </si>
  <si>
    <t>3038 - ZONA SUR AV. RADIAL 13 ENTRE 3ER Y 4TO ANILLO UV 48 MZ 8 LOTE 06</t>
  </si>
  <si>
    <t>3040 - ZONA SUD ESTE AV. RADIAL 10 ENTRE 4TO Y 5TO ANILLO B/ CAÑADA EL CARMEN ESQ. CALLE 10 ESTE UV 92 MZA 5 NRO 4290</t>
  </si>
  <si>
    <t>3046 - AV. 3 PASOS AL FRENTE ENTRE 5TO Y 4TO ANILLO BARRIO CONVIFAG UV 80 MZA29</t>
  </si>
  <si>
    <t>69080030</t>
  </si>
  <si>
    <t>3043 - AV. DOBLE VÍA LA GUARDIA ESQ, CALLE LA SELVA NRO. 1 BARRIO EL BAJÍO UV 127 MZA 15</t>
  </si>
  <si>
    <t>3044 - ZONA SUR AV. EL PALMAR BARRIO 12 DE OCTUBRE UV 182 MZA 11</t>
  </si>
  <si>
    <t>3048 - AVENIDA NUEVO PALMAR BARRIO CARMEN ZABALA UV ET-41</t>
  </si>
  <si>
    <t>690</t>
  </si>
  <si>
    <t>3049 - LAS AMERICAS - AV. MIGUEL DE CERVANTES, ENTRE 7MO Y 8VO ANILLO FRENTE AL MERCADO LAS AMERICAS.</t>
  </si>
  <si>
    <t>3050 - PRIMAVERA - MERCADO PRIMAVERA 5TO ANILLO ZONA SUR</t>
  </si>
  <si>
    <t>3052 - AV. BARRANCA ESQ. 3ER ANILLO INTERNO.</t>
  </si>
  <si>
    <t>62170080</t>
  </si>
  <si>
    <t>3067 - AV. RADIAL 17 ½  KM 5 UV.121 MZA. 9 LOTE N° 2</t>
  </si>
  <si>
    <t>77897919</t>
  </si>
  <si>
    <t>3068 - AV. PAURITO ZONA DEL NUEVO MERCADO PLAN 3000</t>
  </si>
  <si>
    <t>3001 - Av. Escuadron Velasco entre 2do y 3er anillo c/ Guariyu</t>
  </si>
  <si>
    <t>3007 - Av Alemana 5to Anillo n°5015</t>
  </si>
  <si>
    <t>3006 - Av. Banzer entre 7mo y 8vo anillo</t>
  </si>
  <si>
    <t>3008 - AV. INTERNACIONAL 9NO ANILLO</t>
  </si>
  <si>
    <t>3005 - RADIAL 27 AV. SANTA ROSA ENTRE 5TO ANILLO Y AV. SAN SILVESTRE DISTRITO 5 UV 62 MZ 33</t>
  </si>
  <si>
    <t>72166333</t>
  </si>
  <si>
    <t>3009 - 9NO ANILLO ENTRE AV. BANZER Y CANAL PEDRO VÉLEZ CALLE SAN PABLO DE TARSO SN</t>
  </si>
  <si>
    <t>3009 - AV. RADIAL 26 ENTRE 4TO Y 5TO ANILLO  ESQUINA CALLE 5</t>
  </si>
  <si>
    <t>3013 - AV. RADIAL 26 ENTRE 3ER ANILLO EXTERNO Y INTERNO</t>
  </si>
  <si>
    <t>3026 - Av. Juan Pablo II entre 5to y 6to anillo Nro 5155</t>
  </si>
  <si>
    <t>3032 - (UCEBOL) CALLE TOTAISES NRO. 30 BARRIO 7 DE SEPTIEMBRE ZONA NORTE UV 072 MZA 17 LOTE 18</t>
  </si>
  <si>
    <t>3034 - AV. MUTUALISTA ENTRE 3ER Y 4TO ANILLO ESQ. CALLE 17 ZONA NORESTE UV 40 MZA 04 LOTE 16</t>
  </si>
  <si>
    <t>3036 - AV. HERNANDO SANABRIA ESQ. CALLE 3 NRO. 3090 UV 56 MZA 14</t>
  </si>
  <si>
    <t>3041 - ZONA ESTE AV. PARAGUA ENTRE 3ER Y 4TO ANILLO ESQUINA CALLE JUAN DE SOMOZA NRO. 3385</t>
  </si>
  <si>
    <t>3042 - AV. VIRGEN DE LUJAN ESQUINA 6TO ANILLO UV 151 MAZA 42</t>
  </si>
  <si>
    <t>3045 - ZONA NORTE 8VO ANILLO AV. EL REMANSO B/ VILLA EL CARMEN UV 76 MZA 8C</t>
  </si>
  <si>
    <t>3053 - AV. PIRAÍ ENTRE 2DO Y 3ER ANILLO C/ RIO VERDE UV-30</t>
  </si>
  <si>
    <t>3054 - AV. ALEMANA 6TO ANILLO UV.74, MZA. 28</t>
  </si>
  <si>
    <t>3051 - AV. 2 DE AGOSTO ESQUINA 6TO ANILLO UV 0071 DIST 3</t>
  </si>
  <si>
    <t>3058 - AV. RADIAL 26 ESQ. BOSQUES DE LA COLINA VU 337 MZ 16</t>
  </si>
  <si>
    <t>3063 - CARRETERA A PORONGO PLAZA COMERCIAL EL PORTAL UPU-27, MZA. EQ2</t>
  </si>
  <si>
    <t>3060 - AV. ALEMANA ENTRE 4TO Y 3ER ANILLO. ZONA</t>
  </si>
  <si>
    <t>3061 - AV. VIRGEN DE LUJAN B/ COCA COLA  CALLE 3 UV 144A MZ 054</t>
  </si>
  <si>
    <t>3059 - AV. PRINCIPAL LOS CHACOS UV 144A MZ 32</t>
  </si>
  <si>
    <t>3064 - AV. RADIAL 26 MERCADO BELEN UV 60 MZ 15 LOTE N°7</t>
  </si>
  <si>
    <t>3066 - AV. VIRGEN DE COTOCA UV. 140, MZA. 31, LOTE N° 1</t>
  </si>
  <si>
    <t>3011 - DOBLE VÍA A LA GUARDIA KM 10 EL CARMEN</t>
  </si>
  <si>
    <t>ANA PAOLA FLORES</t>
  </si>
  <si>
    <t>595257</t>
  </si>
  <si>
    <t>78094696</t>
  </si>
  <si>
    <t>AV VIRGEN DE COTOCA Y AVENIDA MONTECRISTO</t>
  </si>
  <si>
    <t>3016 - EL DORADO ESQUINA CALLE 10</t>
  </si>
  <si>
    <t>3056 - AV. MONTECRISTO ESQ. 8VO ANILLO UV 200 MZ 2</t>
  </si>
  <si>
    <t>3062 - AV. EL RETOÑO B/ EL RETOÑO UV 321 MZ 26</t>
  </si>
  <si>
    <t>MACRO LIDER</t>
  </si>
  <si>
    <t>380307</t>
  </si>
  <si>
    <t>65852983</t>
  </si>
  <si>
    <t>AVENIDA PARAGUA CUARTO ANILLO</t>
  </si>
  <si>
    <t>DELICIA DIONICIA FLORES HERRERA</t>
  </si>
  <si>
    <t>93463</t>
  </si>
  <si>
    <t>69751820</t>
  </si>
  <si>
    <t>AV. JORGE CARRASCO Nº 43 ENTRE CALLE 4 Y CALLE 5 ZONA 12 DE OCTUBRE</t>
  </si>
  <si>
    <t>MARTA AYALA</t>
  </si>
  <si>
    <t>386939</t>
  </si>
  <si>
    <t>71709553</t>
  </si>
  <si>
    <t xml:space="preserve">SATELITE NORTE </t>
  </si>
  <si>
    <t>RESTAURANTE CABRERA</t>
  </si>
  <si>
    <t>375228</t>
  </si>
  <si>
    <t>3707005</t>
  </si>
  <si>
    <t>CANAL ISUTO CALLE PLATA</t>
  </si>
  <si>
    <t>MADAHI GONZALES PARRA</t>
  </si>
  <si>
    <t>98808</t>
  </si>
  <si>
    <t>70110687</t>
  </si>
  <si>
    <t>AV. 14 DE SEPTIEMBRE #350</t>
  </si>
  <si>
    <t>CLAUDIA BALLESTEROS</t>
  </si>
  <si>
    <t>902160</t>
  </si>
  <si>
    <t>70176282</t>
  </si>
  <si>
    <t>AV. JORGE CARRASCO Nº 78 ENTRE CALLE 2 Y CALLE 3 LADO ALOJAMIENTO ROSAS</t>
  </si>
  <si>
    <t>KARINA HERBAS ROCA</t>
  </si>
  <si>
    <t>382049</t>
  </si>
  <si>
    <t>71369970</t>
  </si>
  <si>
    <t>AV. 6TO ANILLO BARRIO EL RECREO ESQUINA PIRAI FRENTE A LA PLAZA 6 DE JUNIO</t>
  </si>
  <si>
    <t>904399</t>
  </si>
  <si>
    <t>CALLE 21 N°8226 SAN MIGUEL ZONA SUR</t>
  </si>
  <si>
    <t>ROLLANO BUSTOS JUAN DAVID</t>
  </si>
  <si>
    <t>LENNY DALIA ADUVIRI PERALTA</t>
  </si>
  <si>
    <t>904249</t>
  </si>
  <si>
    <t>78826921</t>
  </si>
  <si>
    <t>AV LAS ROSAS CALLE 3 NO.1531</t>
  </si>
  <si>
    <t>3050 - M. PRIMAVERA - MERCADO PRIMAVERA 5TO ANILLO ZONA SUR</t>
  </si>
  <si>
    <t>62131081</t>
  </si>
  <si>
    <t>3069 - AV. RADIAL 10. BARRIO SAN ISIDRO</t>
  </si>
  <si>
    <t>RUBEN GONZALO CHOQUE CHAMBILLA</t>
  </si>
  <si>
    <t>99063</t>
  </si>
  <si>
    <t xml:space="preserve">Av México esq Otero de la Vega </t>
  </si>
  <si>
    <t>HIPERMAXI S.A</t>
  </si>
  <si>
    <t>308768</t>
  </si>
  <si>
    <t>AV. FRANCISCO VELARDE LADO COSMIC BOWLING</t>
  </si>
  <si>
    <t>YEISON CHAVARRIA CRUZ</t>
  </si>
  <si>
    <t>597449</t>
  </si>
  <si>
    <t>78040696</t>
  </si>
  <si>
    <t xml:space="preserve">Av che Guevara 6to anillo entre calle 11 y 10 </t>
  </si>
  <si>
    <t>AV. CAÑOTO LADO CLINICA NIÑO JESUS</t>
  </si>
  <si>
    <t>3049 - M. LAS AMERICAS - AV. MIGUEL DE CERVANTES, ENTRE 7MO Y 8VO ANILLO FRENTE AL MERCADO LAS AMERICAS.</t>
  </si>
  <si>
    <t>PILAR QUISPE FLORES</t>
  </si>
  <si>
    <t>55449</t>
  </si>
  <si>
    <t>78482003</t>
  </si>
  <si>
    <t>C-15 DE DICIEMBRE</t>
  </si>
  <si>
    <t>AV. BANZER Y 6TO AILLO</t>
  </si>
  <si>
    <t>AV. PAURITO A 2 CUADRAS DE LA AV. TRANS CONTINENTAL. ZONA PLAN 3000</t>
  </si>
  <si>
    <t>4TO ANILLO  Y DOBLE VIA LA GUARDIA</t>
  </si>
  <si>
    <t>AV. SANTO DUMONT Y 3ER ANILLO</t>
  </si>
  <si>
    <t>CARLA JEANETTE COSSIO DE ZABALAGA</t>
  </si>
  <si>
    <t>421204</t>
  </si>
  <si>
    <t>76436999</t>
  </si>
  <si>
    <t>AV. ECOLOGICA EN AV. LINDE Y CALLE LOS OLIVOS</t>
  </si>
  <si>
    <t>EDWIN MARCELO GABRIEL CHOQUE</t>
  </si>
  <si>
    <t>422611</t>
  </si>
  <si>
    <t>60725813</t>
  </si>
  <si>
    <t xml:space="preserve">CIRCUNVALACIÓN </t>
  </si>
  <si>
    <t>RENE COPATITI NINA</t>
  </si>
  <si>
    <t>64115</t>
  </si>
  <si>
    <t>71366566</t>
  </si>
  <si>
    <t>AV. MUTUALISTA</t>
  </si>
  <si>
    <t>BARRIO MELCHOR PINTO, AV. MUTUALISTA 6TO ANILLO</t>
  </si>
  <si>
    <t>WOW RETAIL S.A.</t>
  </si>
  <si>
    <t>309335</t>
  </si>
  <si>
    <t>75014079</t>
  </si>
  <si>
    <t>2 ANILLO AV. SANTOS DUMONT</t>
  </si>
  <si>
    <t>AV. SAN MARTIN 4TO ANILLO</t>
  </si>
  <si>
    <t>HIPERMAXI S.A MONTERO</t>
  </si>
  <si>
    <t>374692</t>
  </si>
  <si>
    <t>AV/ CIRCUVALACION NORTE</t>
  </si>
  <si>
    <t>C. MANUEL IGNACIO SALVATIERRA Y LA PAZ</t>
  </si>
  <si>
    <t>C.,FLORIDA ENTRE 21 DE MAYO Y LIBERTAD</t>
  </si>
  <si>
    <t>2DO ANILLO ESQ. AV. PIRAI FRENTE A REYES FIDALGA</t>
  </si>
  <si>
    <t>WALTER FLORES FONSECA</t>
  </si>
  <si>
    <t>JUAN CARLOS PARADA MALALE</t>
  </si>
  <si>
    <t>734108</t>
  </si>
  <si>
    <t>74728955</t>
  </si>
  <si>
    <t>AV. SELIN MALUF S/N</t>
  </si>
  <si>
    <t>4TO ANILLO Y AVENIDA BENI</t>
  </si>
  <si>
    <t>4TO ANILLO Y RADIAL 26</t>
  </si>
  <si>
    <t>AV. ROCA Y CORONADO ENTRE 3ER Y 4TO ANILLO</t>
  </si>
  <si>
    <t>AVENIDA BANZER CUARTO ANILLO</t>
  </si>
  <si>
    <t>AV. VIRGEN DE COTOCA 6TO ANILLO</t>
  </si>
  <si>
    <t>AV. 3PASOS AL FRENTE Y 3ER ANILLO</t>
  </si>
  <si>
    <t>AV. PRINCIPAL VIILLA PRIMERO DE MAYO C/9</t>
  </si>
  <si>
    <t>MUTUALISTA 3ER ANILLO</t>
  </si>
  <si>
    <t>LUIS ABRAHAM LUNA ACHIMO</t>
  </si>
  <si>
    <t>594458</t>
  </si>
  <si>
    <t>75309894</t>
  </si>
  <si>
    <t>RADIAL 13 SEXTO ANILLO</t>
  </si>
  <si>
    <t>FANNY ESPERANZA PATZY TITICHOCA</t>
  </si>
  <si>
    <t>419869</t>
  </si>
  <si>
    <t>71496387</t>
  </si>
  <si>
    <t>AV. PETROLETRA ZONA LOMAS DE SAN MIGUEL</t>
  </si>
  <si>
    <t>JULIO BALTAZAR TOLA</t>
  </si>
  <si>
    <t>416151</t>
  </si>
  <si>
    <t>67416448</t>
  </si>
  <si>
    <t>AV. SANTA BARBARAENTRE AV. PANAMERICANA Y CALLE INNOMINADA</t>
  </si>
  <si>
    <t>C INNOMINADA Y C INNOMINADA</t>
  </si>
  <si>
    <t>CARMEN ELENA MELGAREJO SANCHEZ</t>
  </si>
  <si>
    <t>98762</t>
  </si>
  <si>
    <t>71256242</t>
  </si>
  <si>
    <t>CALLE COROICO#1431 EDF. LANZA</t>
  </si>
  <si>
    <t>301 - CENTRO DE DISTRIBUCIÓN TIENDAS TRESBE, PARQUE IDUSTRIAL RANSA OPERADOR LOGISTICO BOLIVIA SA</t>
  </si>
  <si>
    <t xml:space="preserve">KM. 12 DOBLE VIA LA GUARDIA </t>
  </si>
  <si>
    <t>CONDOMINIO LA FONTANA RIVIERA II AV. INTERNACIONAL G77</t>
  </si>
  <si>
    <t>CONDOMINIO RIVERA I AV. G 77</t>
  </si>
  <si>
    <t>CONDOMINIO SEVILLA EL BOSQUE AV. INTERNACIONAL G77</t>
  </si>
  <si>
    <t xml:space="preserve">CONDOMINIO SEVILLA PIÑATAR-CARRETERA AL NORTE G 77_x000D_
</t>
  </si>
  <si>
    <t xml:space="preserve">STRI MALL ESQUINA DE LOS CONDOMINIOS SEVILLA-CARRETERA AL NORTE G77_x000D_
</t>
  </si>
  <si>
    <t>ELVER QUIROGA NAVARRO</t>
  </si>
  <si>
    <t>590211</t>
  </si>
  <si>
    <t>75009139</t>
  </si>
  <si>
    <t>nuevo mercado plan 3000</t>
  </si>
  <si>
    <t>MADELEY HELEN LAURA CHOQUE</t>
  </si>
  <si>
    <t>417198</t>
  </si>
  <si>
    <t>71755097</t>
  </si>
  <si>
    <t>AV. LOS ANGELES ENTRE SEBASTIAN DE CASTILLA</t>
  </si>
  <si>
    <t>RESTO BAR MOJITOS</t>
  </si>
  <si>
    <t>374364</t>
  </si>
  <si>
    <t>75519379</t>
  </si>
  <si>
    <t>SHOPING BOLIVAR</t>
  </si>
  <si>
    <t>Maximo Soliz Coria</t>
  </si>
  <si>
    <t>397417</t>
  </si>
  <si>
    <t>67805593</t>
  </si>
  <si>
    <t xml:space="preserve">av / virgen lujan </t>
  </si>
  <si>
    <t>VALENTIN GUZMAN</t>
  </si>
  <si>
    <t>309429</t>
  </si>
  <si>
    <t>206</t>
  </si>
  <si>
    <t>VALENTIN GUZMAN ANTURIANO</t>
  </si>
  <si>
    <t>ALAN CHOQUE MONTOYA</t>
  </si>
  <si>
    <t>371396</t>
  </si>
  <si>
    <t>73139714</t>
  </si>
  <si>
    <t>B/SAMARIA</t>
  </si>
  <si>
    <t>EFRAIN CLAURE CARBAJAL</t>
  </si>
  <si>
    <t>381986</t>
  </si>
  <si>
    <t>67870154</t>
  </si>
  <si>
    <t>VENDEDOR TARIJA I</t>
  </si>
  <si>
    <t>CLAUDIA MARGOT QUISPE CHOQUE</t>
  </si>
  <si>
    <t>904269</t>
  </si>
  <si>
    <t>69722111</t>
  </si>
  <si>
    <t xml:space="preserve">AV MARIO MERCADO </t>
  </si>
  <si>
    <t>JONATAN RÍOS PARDO</t>
  </si>
  <si>
    <t>399168</t>
  </si>
  <si>
    <t>77011767</t>
  </si>
  <si>
    <t xml:space="preserve">radial 15   5to anillo </t>
  </si>
  <si>
    <t>MICHAEL FREDDY ROSADO MERIDA</t>
  </si>
  <si>
    <t>415535</t>
  </si>
  <si>
    <t>79701780</t>
  </si>
  <si>
    <t>AV. POTOSI Nº1423 QUERU QUERU</t>
  </si>
  <si>
    <t>JORGE FERNANDO DELIUS IMBERT</t>
  </si>
  <si>
    <t>902905</t>
  </si>
  <si>
    <t>63771064</t>
  </si>
  <si>
    <t>ANA CAROLINA MIRANDA DE CORDOBA</t>
  </si>
  <si>
    <t>902070</t>
  </si>
  <si>
    <t>74313397</t>
  </si>
  <si>
    <t>CALLE 15 DE CALACOTO #8052</t>
  </si>
  <si>
    <t>ERYNAR IVAN VISCARRA ANAVI</t>
  </si>
  <si>
    <t>905804</t>
  </si>
  <si>
    <t>68013087</t>
  </si>
  <si>
    <t>AV. 16 DE JULIO N°1000 ENTRE C. JUAN M. CARPIO - C. BALBOA GARCIA TELF. LÍNEA AZUL</t>
  </si>
  <si>
    <t>ANTONIO MAMANI</t>
  </si>
  <si>
    <t>30004</t>
  </si>
  <si>
    <t>70515498</t>
  </si>
  <si>
    <t>AV. NACIONES UNIDAS Nº 300 ENTRE AV. PANORAMICA FRENTE AL MULTIFUNCIONAL ZONA 12 DE OCTUBRE</t>
  </si>
  <si>
    <t>JUAN PABLO VELASCO DALENCE</t>
  </si>
  <si>
    <t>59883</t>
  </si>
  <si>
    <t>76099165</t>
  </si>
  <si>
    <t>AV. BANZER ENTRE 7MO Y 8VO ANILLO</t>
  </si>
  <si>
    <t>EDSON DANIEL VEGA NEGRETE</t>
  </si>
  <si>
    <t>596966</t>
  </si>
  <si>
    <t>60875790</t>
  </si>
  <si>
    <t>radial 10 8vo anillo</t>
  </si>
  <si>
    <t>AGUSTINA VARGAS GUZMAN</t>
  </si>
  <si>
    <t>422874</t>
  </si>
  <si>
    <t>70304179</t>
  </si>
  <si>
    <t>ESMERALDA NORTE Y VILLAZON</t>
  </si>
  <si>
    <t>594295</t>
  </si>
  <si>
    <t>3 er anillo interno</t>
  </si>
  <si>
    <t>VENDEDOR BTL CBBA 1</t>
  </si>
  <si>
    <t xml:space="preserve">JORGE ANTONIO GANDARILLAS MERCADO_x000D_
</t>
  </si>
  <si>
    <t>JHONNATAN LOAYZA CALANI</t>
  </si>
  <si>
    <t>411692</t>
  </si>
  <si>
    <t>4378917</t>
  </si>
  <si>
    <t>AROMA  ESQ. 6 DE AGOSTO</t>
  </si>
  <si>
    <t>4 ANILLO BRIGIDA AL FRENTE DE BUFALO PARK</t>
  </si>
  <si>
    <t>DOBLE VÍA A LA GUARDIA ENTRE 3ER Y 4TO ANILLO, ENTRE CALLES GROVER ARANCIBIA Y JOSÉ OTERO PASEO COMERCIAL KANDIRE, LOCALES 5 Y 6</t>
  </si>
  <si>
    <t>RESTAURANTE BEER CITY</t>
  </si>
  <si>
    <t>397862</t>
  </si>
  <si>
    <t>63009119</t>
  </si>
  <si>
    <t>AV: SAN MARTIN CALLE 7 N° 8</t>
  </si>
  <si>
    <t xml:space="preserve">MARIA ANTONIETA QUINTANILLA LOPEZ_x000D_
</t>
  </si>
  <si>
    <t>416215</t>
  </si>
  <si>
    <t>71755132</t>
  </si>
  <si>
    <t>AV. AVAROA ENTRE CALLE AYACUCHO Y CALLE M. BASCOPE</t>
  </si>
  <si>
    <t>LUIS LÓPEZ</t>
  </si>
  <si>
    <t>590718</t>
  </si>
  <si>
    <t>63604302</t>
  </si>
  <si>
    <t>Dayana Cordero Chambilla</t>
  </si>
  <si>
    <t>388728</t>
  </si>
  <si>
    <t>76069037</t>
  </si>
  <si>
    <t>HOTEL HAMPTON</t>
  </si>
  <si>
    <t>375667</t>
  </si>
  <si>
    <t>3434010</t>
  </si>
  <si>
    <t>AV. SAN MARTIN BARRIO GUAPAY</t>
  </si>
  <si>
    <t>RONAL GONZALES</t>
  </si>
  <si>
    <t>JEFE DE VENTAS COBIJA</t>
  </si>
  <si>
    <t>Vendedor Cobija</t>
  </si>
  <si>
    <t>COBIJA</t>
  </si>
  <si>
    <t>950080</t>
  </si>
  <si>
    <t>67667222</t>
  </si>
  <si>
    <t>9 de febrero</t>
  </si>
  <si>
    <t>AV. JUAN DE LA ROSA</t>
  </si>
  <si>
    <t>AV. BLANCO GALINDO Y BEIJING</t>
  </si>
  <si>
    <t>CIRCUNVALACION</t>
  </si>
  <si>
    <t>FRANZ JULIO PAREDES FERNANDEZ</t>
  </si>
  <si>
    <t>902346</t>
  </si>
  <si>
    <t>79366389</t>
  </si>
  <si>
    <t>ZONA VILLAPAGADOR, MEDIA CUADRA DEL STADIUM VILLA PAGADOR, CALLE SAN FELIPE DE AUSTRIA CASI ESQ CONDORI</t>
  </si>
  <si>
    <t>LENNY ZURITA PLATA</t>
  </si>
  <si>
    <t>EVER MARTINEZ TORREZ</t>
  </si>
  <si>
    <t>417208</t>
  </si>
  <si>
    <t>76433006</t>
  </si>
  <si>
    <t>AV. AMERICA ESQUINA J. QUINTIN MENDOZA</t>
  </si>
  <si>
    <t>XIMENA HUANCA CHOQUE</t>
  </si>
  <si>
    <t>422903</t>
  </si>
  <si>
    <t>72272191</t>
  </si>
  <si>
    <t>AV.SIGLOXX ENT.ROBERTO ALVAREZ Y PEDRO DE ZEBALLOS</t>
  </si>
  <si>
    <t>EQUIPETROL 3ER ANILLO EXTERNO FRENTE A ANDAR MOTORS</t>
  </si>
  <si>
    <t>FAMIN SUAREZ CESPEDES</t>
  </si>
  <si>
    <t>595597</t>
  </si>
  <si>
    <t>+591 75317767</t>
  </si>
  <si>
    <t>PABLO JOSE VARGAS GAMARRA</t>
  </si>
  <si>
    <t>597722</t>
  </si>
  <si>
    <t>76588666</t>
  </si>
  <si>
    <t>B. BRIGIDA, CANAL ISUTO, ENTRE 3ER Y 4TO ANILLO C. DRA. MARIA DE OLIVERA</t>
  </si>
  <si>
    <t>AV. BALLIVIAN - EL PRADO</t>
  </si>
  <si>
    <t xml:space="preserve">400040 </t>
  </si>
  <si>
    <t>76470087</t>
  </si>
  <si>
    <t>V. PANAMERICANA Y AV. DE LA PATRIA</t>
  </si>
  <si>
    <t>2DO ANILLO AV. LA SALLE N°80</t>
  </si>
  <si>
    <t>ROSANA ONOFRE  FLORES</t>
  </si>
  <si>
    <t>591057</t>
  </si>
  <si>
    <t>78094664</t>
  </si>
  <si>
    <t>8vo anillo canal guapilo</t>
  </si>
  <si>
    <t>ROBERTO CANASA</t>
  </si>
  <si>
    <t>374923</t>
  </si>
  <si>
    <t>78013678</t>
  </si>
  <si>
    <t>AV/ ARROYITO</t>
  </si>
  <si>
    <t xml:space="preserve">GIOVANA MERY ZERDA VILLEGAS </t>
  </si>
  <si>
    <t>417289</t>
  </si>
  <si>
    <t>72222161</t>
  </si>
  <si>
    <t>AV. INNOMINADA MAICA CENTRAL</t>
  </si>
  <si>
    <t>AV. OQUENDO Y PACCIERI</t>
  </si>
  <si>
    <t>TA-DA</t>
  </si>
  <si>
    <t>703013</t>
  </si>
  <si>
    <t xml:space="preserve">av froilan tejerina y av circunvalacion </t>
  </si>
  <si>
    <t>JOSE EDGAR QUINTEROS MEDRANO</t>
  </si>
  <si>
    <t>423238</t>
  </si>
  <si>
    <t>62741426</t>
  </si>
  <si>
    <t>TROJES TIQUIPAYA</t>
  </si>
  <si>
    <t>RAMIRO VARGAS</t>
  </si>
  <si>
    <t>408215</t>
  </si>
  <si>
    <t>clitelefono</t>
  </si>
  <si>
    <t>TOMAS FRIAS CASI ANICETO PADILLA</t>
  </si>
  <si>
    <t>JULIO HUANCA NINA</t>
  </si>
  <si>
    <t>399550</t>
  </si>
  <si>
    <t>77621777</t>
  </si>
  <si>
    <t>AV PAURITO</t>
  </si>
  <si>
    <t>RESTAURANTE LOS HIERROS S.R.L.</t>
  </si>
  <si>
    <t>308785</t>
  </si>
  <si>
    <t>76333834</t>
  </si>
  <si>
    <t>EQUIPETROL NORTE CALLE G ESQUINA JUAN COL</t>
  </si>
  <si>
    <t>MARISOL OSORIO</t>
  </si>
  <si>
    <t>401974</t>
  </si>
  <si>
    <t>AV. DORBIGNI S/N / FRANCISCO VIEDMA</t>
  </si>
  <si>
    <t>ELINA URIONA TERCEROS</t>
  </si>
  <si>
    <t>399879</t>
  </si>
  <si>
    <t>71010105</t>
  </si>
  <si>
    <t>1ER ANILLO CALLE AYACUCHO</t>
  </si>
  <si>
    <t>SUPER MERCADO SAS</t>
  </si>
  <si>
    <t>SUCRE</t>
  </si>
  <si>
    <t>JEFE DE VENTAS SUCRE</t>
  </si>
  <si>
    <t>SUPERVISOR SUCRE AIDISA</t>
  </si>
  <si>
    <t>VENDEDOR SUCRE II</t>
  </si>
  <si>
    <t>760719</t>
  </si>
  <si>
    <t>76110169</t>
  </si>
  <si>
    <t>calle perez 331</t>
  </si>
  <si>
    <t>JESUS SALAZAR</t>
  </si>
  <si>
    <t>415412</t>
  </si>
  <si>
    <t>72341904</t>
  </si>
  <si>
    <t>AV. VILLARROEL ESQ. JUAN CAPRILES</t>
  </si>
  <si>
    <t>ANDRES ZENTENO SUAREZ</t>
  </si>
  <si>
    <t>SOLEDAD TICONA MAMANI</t>
  </si>
  <si>
    <t>EDWIN POMA MAMANI</t>
  </si>
  <si>
    <t>905401</t>
  </si>
  <si>
    <t>60584697</t>
  </si>
  <si>
    <t>AV. 6 DE MARZO # 300 (AGENCIA GUTIERREZ)</t>
  </si>
  <si>
    <t>GUSTAVO MENDOZA</t>
  </si>
  <si>
    <t>905254</t>
  </si>
  <si>
    <t>60576424</t>
  </si>
  <si>
    <t>CALLE SAN JUAN #35</t>
  </si>
  <si>
    <t>SANTOS REYNOLD VILLAVICENCIO ECHAVE</t>
  </si>
  <si>
    <t>903153</t>
  </si>
  <si>
    <t>calle Ayacucho #217</t>
  </si>
  <si>
    <t>VENYA MARKET S.R.L.</t>
  </si>
  <si>
    <t>308776</t>
  </si>
  <si>
    <t>68968345</t>
  </si>
  <si>
    <t>AV. VELARDE ENTRE 1ER Y 2DO ANILLO</t>
  </si>
  <si>
    <t>2DO ANILLO ESQ. CANADA</t>
  </si>
  <si>
    <t>WILFREDO JAILLITA RODRIGUEZ</t>
  </si>
  <si>
    <t>380836</t>
  </si>
  <si>
    <t>AV. CRISTO REDENTOR ENTRE 5TO Y 6TO ANILLO</t>
  </si>
  <si>
    <t>RESTAURANTE TRIBUTO</t>
  </si>
  <si>
    <t>398124</t>
  </si>
  <si>
    <t>75370771</t>
  </si>
  <si>
    <t>AV: ENRIQUE FINOT ENTRE 2DO Y 3ER ANILLO</t>
  </si>
  <si>
    <t>RESTAURANTE EL OJO DEL AMO</t>
  </si>
  <si>
    <t>379257</t>
  </si>
  <si>
    <t>77000500</t>
  </si>
  <si>
    <t>AV: ALEMANA 3ER ANILLO</t>
  </si>
  <si>
    <t>SANDRA LEONOR INOFUENTES</t>
  </si>
  <si>
    <t>371202</t>
  </si>
  <si>
    <t>77066099</t>
  </si>
  <si>
    <t>C/ BENI ESQ. BOLIVAR</t>
  </si>
  <si>
    <t>76325544</t>
  </si>
  <si>
    <t xml:space="preserve">CHARLES ROGER FERNANDEZ ROJAS_x000D_
</t>
  </si>
  <si>
    <t>417402</t>
  </si>
  <si>
    <t>70343534</t>
  </si>
  <si>
    <t xml:space="preserve">ferroviario Quillacollo </t>
  </si>
  <si>
    <t>SANDRA CECILIA CUBA ASTORGA</t>
  </si>
  <si>
    <t>904177</t>
  </si>
  <si>
    <t>76713503</t>
  </si>
  <si>
    <t xml:space="preserve">Calle Victor Sánjines NRO </t>
  </si>
  <si>
    <t>ANTONIO ROJAS AGUILAR</t>
  </si>
  <si>
    <t>99035</t>
  </si>
  <si>
    <t>69744716</t>
  </si>
  <si>
    <t>ISRAEL ORTIZ MORENO</t>
  </si>
  <si>
    <t>597222</t>
  </si>
  <si>
    <t>76125979</t>
  </si>
  <si>
    <t xml:space="preserve">los batos </t>
  </si>
  <si>
    <t>ANTONIO JESUS ESPINOZA VELASQUEZ</t>
  </si>
  <si>
    <t>377273</t>
  </si>
  <si>
    <t>79049093</t>
  </si>
  <si>
    <t>KM. 9 C./ 4 DE MARZO</t>
  </si>
  <si>
    <t>RESTAURANTE PUERTO MILANESA</t>
  </si>
  <si>
    <t>381886</t>
  </si>
  <si>
    <t>75033585</t>
  </si>
  <si>
    <t>AV: SAN MARTIN 3ER Y 4TO ANILLO</t>
  </si>
  <si>
    <t>TULUM</t>
  </si>
  <si>
    <t>398856</t>
  </si>
  <si>
    <t>76690881</t>
  </si>
  <si>
    <t>AV: 4TO ANILLO ENTRE SAN MARTIN Y CANAL ISUTO</t>
  </si>
  <si>
    <t>HECTOR FUENTES ROQUE</t>
  </si>
  <si>
    <t>416545</t>
  </si>
  <si>
    <t>74832496</t>
  </si>
  <si>
    <t>Calle Cuyavi s/n casi av. Zimerman - Tiquipaya</t>
  </si>
  <si>
    <t>ERASMO LLANOS RAMOS</t>
  </si>
  <si>
    <t>398413</t>
  </si>
  <si>
    <t>71148201</t>
  </si>
  <si>
    <t xml:space="preserve">internacional </t>
  </si>
  <si>
    <t>MARIO LIRA</t>
  </si>
  <si>
    <t>PERSONAL</t>
  </si>
  <si>
    <t>JV PARQUE INDUSTRIAL</t>
  </si>
  <si>
    <t>VENTA VENTANILLA SUP(KIOSKO)</t>
  </si>
  <si>
    <t>VENTA KIOSCO INTERNOS</t>
  </si>
  <si>
    <t>200364</t>
  </si>
  <si>
    <t>AGUILAR NUÑEZ HENRICH</t>
  </si>
  <si>
    <t>201088</t>
  </si>
  <si>
    <t>MARIO NADIR NAVA NOZA</t>
  </si>
  <si>
    <t>200917</t>
  </si>
  <si>
    <t>75696435</t>
  </si>
  <si>
    <t>VALDIVIA JARE JULIO CESAR</t>
  </si>
  <si>
    <t>201424</t>
  </si>
  <si>
    <t>JOSE LUIS JUSTINIANO MALALES</t>
  </si>
  <si>
    <t>200279</t>
  </si>
  <si>
    <t>79828355</t>
  </si>
  <si>
    <t>B. VILLA 1RO DE MAYO CALLE 7</t>
  </si>
  <si>
    <t>JOSE SUBIRANA RODA</t>
  </si>
  <si>
    <t>200573</t>
  </si>
  <si>
    <t>MONTERO VILLAGOMEZ MARCO ANTONIO</t>
  </si>
  <si>
    <t>201256</t>
  </si>
  <si>
    <t>CALLAU EHILER GARY</t>
  </si>
  <si>
    <t>201106</t>
  </si>
  <si>
    <t>GARCIA RODRIGUEZ EVER ORLANDO</t>
  </si>
  <si>
    <t>201258</t>
  </si>
  <si>
    <t>73175042</t>
  </si>
  <si>
    <t>B. COLORADA CALLE RIO BERMEJO</t>
  </si>
  <si>
    <t>MIGUEL FERNANDEZ LLORENTY</t>
  </si>
  <si>
    <t>200340</t>
  </si>
  <si>
    <t>73117001</t>
  </si>
  <si>
    <t>JULIAN MARCIAL RIOJA BALDERRAMA</t>
  </si>
  <si>
    <t>590539</t>
  </si>
  <si>
    <t>72609553</t>
  </si>
  <si>
    <t>B.MAGISTERIO SUR</t>
  </si>
  <si>
    <t>FREDDY CASUPA</t>
  </si>
  <si>
    <t>200849</t>
  </si>
  <si>
    <t>S/N</t>
  </si>
  <si>
    <t>200970</t>
  </si>
  <si>
    <t>JOSE ANDRES MENDOZA AÑEZ</t>
  </si>
  <si>
    <t>200993</t>
  </si>
  <si>
    <t>YLUSMA CONDARCO SEGOVIA</t>
  </si>
  <si>
    <t>99865</t>
  </si>
  <si>
    <t>76141101</t>
  </si>
  <si>
    <t>RUTH RUBIN DE CELIS IRIGOYEN</t>
  </si>
  <si>
    <t>905141</t>
  </si>
  <si>
    <t>73077311</t>
  </si>
  <si>
    <t>CALLE INGAVI EDIFICIO VILLMAG PLANTA BAJA #721 ZONA CENTRAL ENTRE CALLE ALTO DE LA ALIANZA Y CALLE PICHINCHA</t>
  </si>
  <si>
    <t>LUIS GUSTAVO SALDIAS CHILO</t>
  </si>
  <si>
    <t>597753</t>
  </si>
  <si>
    <t>77028818</t>
  </si>
  <si>
    <t>8V0 ANILLO A UNA CUADRA DE AV. BANZER</t>
  </si>
  <si>
    <t>FRANKLIN MARCA HUANCA</t>
  </si>
  <si>
    <t>906032</t>
  </si>
  <si>
    <t>65121648</t>
  </si>
  <si>
    <t>CALLE 38 NRO 1250 ZONA WILACOTA</t>
  </si>
  <si>
    <t>AV. JORGE CARRASCO Nº 83 ENTRE CALLE 4 Y CALLE 5 FRENTE A TORRE LEON ZONA 12 DE OCTUBRE</t>
  </si>
  <si>
    <t>IRENE CAMACHO CALSINA</t>
  </si>
  <si>
    <t>900150</t>
  </si>
  <si>
    <t>76748398</t>
  </si>
  <si>
    <t>C/ INGAVI ESQUINA PICHINCHA # 624</t>
  </si>
  <si>
    <t>LUIS RODRIGO GUTIERREZ POMA</t>
  </si>
  <si>
    <t>83873</t>
  </si>
  <si>
    <t>76751101</t>
  </si>
  <si>
    <t>AV. ZARZUELA #736 ZONA VINO TINTO</t>
  </si>
  <si>
    <t>3 ANILLO INT. AV. PIRAI</t>
  </si>
  <si>
    <t>AV. ALEMANA</t>
  </si>
  <si>
    <t>AV. BENI</t>
  </si>
  <si>
    <t>JHAMIL OSVALDO OBLITAS FLORES</t>
  </si>
  <si>
    <t>596421</t>
  </si>
  <si>
    <t>14415477012</t>
  </si>
  <si>
    <t>AV RADIAL 27 NRO 183 ENTRE 3ER Y 4TO ANILLO CALLE SEBOI</t>
  </si>
  <si>
    <t>RUBY YAÑEZ FLORES</t>
  </si>
  <si>
    <t>396811</t>
  </si>
  <si>
    <t>77047956</t>
  </si>
  <si>
    <t>ENTRE 3 Y 4 ANILLO</t>
  </si>
  <si>
    <t>BERTHA QUISPE PACOSILLO</t>
  </si>
  <si>
    <t>397373</t>
  </si>
  <si>
    <t>72163701</t>
  </si>
  <si>
    <t>REINA CLAUDIA LOPEZ VALDEZ</t>
  </si>
  <si>
    <t>68266</t>
  </si>
  <si>
    <t>72150328</t>
  </si>
  <si>
    <t>AV. 3ER ANILLO</t>
  </si>
  <si>
    <t>ROCÍO BELÉN ALMANZAN ARAMAYO</t>
  </si>
  <si>
    <t>902146</t>
  </si>
  <si>
    <t>60507777</t>
  </si>
  <si>
    <t>calle 9#1045</t>
  </si>
  <si>
    <t>ESTHER ILSEN LLAVE GUDIÑO</t>
  </si>
  <si>
    <t>760693</t>
  </si>
  <si>
    <t>oscar alfaro 501</t>
  </si>
  <si>
    <t>OMAR EDUARDO DIAZ PADILLA</t>
  </si>
  <si>
    <t>760706</t>
  </si>
  <si>
    <t>73434642</t>
  </si>
  <si>
    <t>oscar alfaro 350</t>
  </si>
  <si>
    <t>NELSON SATT RAZUK</t>
  </si>
  <si>
    <t>594587</t>
  </si>
  <si>
    <t xml:space="preserve">barrio la Esperanza </t>
  </si>
  <si>
    <t>SARA VARGAS</t>
  </si>
  <si>
    <t>703223</t>
  </si>
  <si>
    <t>77874492</t>
  </si>
  <si>
    <t>Samgeronimo,calle fortin campero pasando villamontes #2035</t>
  </si>
  <si>
    <t>WENDY HUARACHI RAMOS</t>
  </si>
  <si>
    <t>418965</t>
  </si>
  <si>
    <t>71781768</t>
  </si>
  <si>
    <t>AVENIDA DORBINING Y DOC LUIS PARDO</t>
  </si>
  <si>
    <t>JOHN ALEJANDRO VILLALOBOS MENDEZ</t>
  </si>
  <si>
    <t>905315</t>
  </si>
  <si>
    <t>63090023</t>
  </si>
  <si>
    <t>CARANAVI ZONA CENTRAL</t>
  </si>
  <si>
    <t>GRECIA ZELADA MELGAR</t>
  </si>
  <si>
    <t>597327</t>
  </si>
  <si>
    <t>76026285</t>
  </si>
  <si>
    <t>calle campero y 6 de agosto #510</t>
  </si>
  <si>
    <t>ELBA ORELLANA DAVILA</t>
  </si>
  <si>
    <t>69882</t>
  </si>
  <si>
    <t>68926632</t>
  </si>
  <si>
    <t>AV. BENI 2DO ANILLO</t>
  </si>
  <si>
    <t>SAUL ROMERO SANCHEZ</t>
  </si>
  <si>
    <t>398895</t>
  </si>
  <si>
    <t>76619827</t>
  </si>
  <si>
    <t xml:space="preserve">BARRIO VILLA PILLIN CALLE COMBATE RIOSINHO </t>
  </si>
  <si>
    <t>ARIEL MEJÍA</t>
  </si>
  <si>
    <t>594511</t>
  </si>
  <si>
    <t>77052200</t>
  </si>
  <si>
    <t>Av 4to anillo Paragua C/diego de trejo Taller de frenos DyJ</t>
  </si>
  <si>
    <t>MILTON GUZMAN BALTAZAR</t>
  </si>
  <si>
    <t>384486</t>
  </si>
  <si>
    <t>74697718</t>
  </si>
  <si>
    <t xml:space="preserve">Av. Lujan </t>
  </si>
  <si>
    <t>JHONI TAPIA</t>
  </si>
  <si>
    <t>57542</t>
  </si>
  <si>
    <t>70000797</t>
  </si>
  <si>
    <t>AV. CANAL BIBOSI</t>
  </si>
  <si>
    <t>598824</t>
  </si>
  <si>
    <t>AV: BANZER 7MO ANILLO</t>
  </si>
  <si>
    <t>SOBRE LA CARRETERA LADO DEL PUENTE PEATONAL</t>
  </si>
  <si>
    <t>+591 72731398</t>
  </si>
  <si>
    <t>AVENIDA PRINCIPAL</t>
  </si>
  <si>
    <t>BORIS ALBERTO CORTEZ MELEAN</t>
  </si>
  <si>
    <t>416222</t>
  </si>
  <si>
    <t>70344063</t>
  </si>
  <si>
    <t>AV. TADEO HAENKE ENTRE CALLE BARTOLOME DE LAS CASAS Y CALLE FRANCISCO PIZARRO</t>
  </si>
  <si>
    <t>LUIS ROBERTO TICONA QUISPE</t>
  </si>
  <si>
    <t>905498</t>
  </si>
  <si>
    <t>76560855</t>
  </si>
  <si>
    <t>BERTHA  MENDOZA QUISPE</t>
  </si>
  <si>
    <t>52223</t>
  </si>
  <si>
    <t>69910013</t>
  </si>
  <si>
    <t>AV. FRANCO VALLE ENTRE C/8</t>
  </si>
  <si>
    <t>ARSENIO JUSTO CHOQUE PACO</t>
  </si>
  <si>
    <t>904367</t>
  </si>
  <si>
    <t>71224700</t>
  </si>
  <si>
    <t>AV. A2 PLAN 192 Nº 2110 ZONA RIO SECO</t>
  </si>
  <si>
    <t>JHONNY LLOJLLA LIMACHI</t>
  </si>
  <si>
    <t>87385</t>
  </si>
  <si>
    <t>76560055</t>
  </si>
  <si>
    <t>AV. JOREGE CARRASCO # 65 ENTRE CALLE 4 Y 3 Z. 12 DE OCTUBRE FRENTE PARQUEO</t>
  </si>
  <si>
    <t>JOAQUIN AVILA</t>
  </si>
  <si>
    <t>590023</t>
  </si>
  <si>
    <t>67655658</t>
  </si>
  <si>
    <t xml:space="preserve">Av paurito </t>
  </si>
  <si>
    <t>904830</t>
  </si>
  <si>
    <t>73575694</t>
  </si>
  <si>
    <t>Av Busch NRO 1302</t>
  </si>
  <si>
    <t>CASTO TICONA CHAVEZ</t>
  </si>
  <si>
    <t>28299</t>
  </si>
  <si>
    <t>73298713</t>
  </si>
  <si>
    <t>AV. TIHUANACU Nº 1805 ENTRE CALLE 3 Y CALLE 4 DETRÁS DE LOS KIOSCOS ZONA 12 DE OCTUBRE</t>
  </si>
  <si>
    <t>MILTON APAZA QUENALLATA</t>
  </si>
  <si>
    <t>904361</t>
  </si>
  <si>
    <t>75840958</t>
  </si>
  <si>
    <t>AV. JORGE CARRASCO # 51 ENTRE CALLE 2 Y 3 Z. 12 DE OCTUBRE FRENTE DIS.COCOS</t>
  </si>
  <si>
    <t>DACKNE  NURIA CHOQUE ALVARADO</t>
  </si>
  <si>
    <t>97675</t>
  </si>
  <si>
    <t>77236105</t>
  </si>
  <si>
    <t>C/ JUAN DE LA RIVA # 1458 ENTRE C/ BUENO Y C/ LOAYZA</t>
  </si>
  <si>
    <t>LIDIA ROCHA ANTEZANA</t>
  </si>
  <si>
    <t>609144</t>
  </si>
  <si>
    <t>76092250</t>
  </si>
  <si>
    <t>AV.BRASIL 826</t>
  </si>
  <si>
    <t>GEOVANA HUERTA CUNO</t>
  </si>
  <si>
    <t>42982</t>
  </si>
  <si>
    <t>3403398</t>
  </si>
  <si>
    <t>B/LA ESTRELLA</t>
  </si>
  <si>
    <t>ISIDRO ORELLANA ARELLANO</t>
  </si>
  <si>
    <t>632007</t>
  </si>
  <si>
    <t>67788794</t>
  </si>
  <si>
    <t>AV.LA CAMPANA</t>
  </si>
  <si>
    <t>MARIELA RIFARACHI</t>
  </si>
  <si>
    <t>590294</t>
  </si>
  <si>
    <t>67721540</t>
  </si>
  <si>
    <t>JUANA VARGAS GUZMAN</t>
  </si>
  <si>
    <t>388713</t>
  </si>
  <si>
    <t>60965077</t>
  </si>
  <si>
    <t>b/16 de julio</t>
  </si>
  <si>
    <t>ROGELIA CALANI CORPUS</t>
  </si>
  <si>
    <t>417290</t>
  </si>
  <si>
    <t>60743663</t>
  </si>
  <si>
    <t>CALLE JOSE MANUEL LAREDO .</t>
  </si>
  <si>
    <t>NORMA ESPEJO MOSQUERA</t>
  </si>
  <si>
    <t>417087</t>
  </si>
  <si>
    <t>63959217</t>
  </si>
  <si>
    <t>AV. REPUBLICA ESQUINA CALLE MATARAL</t>
  </si>
  <si>
    <t>JOSE LUIS JUISTINIANO CASTRO</t>
  </si>
  <si>
    <t>900775</t>
  </si>
  <si>
    <t>76558239</t>
  </si>
  <si>
    <t>CALLE FRANCISCO JAVIER IRIARTE N°78 ENTRE CALLES 15 Y 16 ZONA ACHUMANI</t>
  </si>
  <si>
    <t>GUADALUPE FERNANDEZ</t>
  </si>
  <si>
    <t>3448</t>
  </si>
  <si>
    <t>70651554</t>
  </si>
  <si>
    <t>AV. RODOLFO PALENQUE#2015 ENTRE C/6</t>
  </si>
  <si>
    <t>MARÍA TERESA SEGALES VILLCA</t>
  </si>
  <si>
    <t>901090</t>
  </si>
  <si>
    <t>76582775</t>
  </si>
  <si>
    <t>AV. ALAMOS # 25 ENTRE AV. OLEODUCTO Z. HORIZONTES CASA PLENO ESQUINA</t>
  </si>
  <si>
    <t>EXALTACION GREGORIO MIRANDA HUAYHUA</t>
  </si>
  <si>
    <t>87547</t>
  </si>
  <si>
    <t>73009402</t>
  </si>
  <si>
    <t>AV. JORGE CARRASCO # 50 ENTRE CALLE 2 Y 3 Z. 12 DE OCTUBRE LADO DIS. COCOS</t>
  </si>
  <si>
    <t>OMAR RODOLFO ROJAS ROJAS</t>
  </si>
  <si>
    <t>904159</t>
  </si>
  <si>
    <t>72568537</t>
  </si>
  <si>
    <t>AV.LUIS GUARDIA#17 CALLE AYACUCHO ZONA 1RO DE MAYO</t>
  </si>
  <si>
    <t>SERGIO RUBEN RODRIGUEZ PARDO</t>
  </si>
  <si>
    <t>903933</t>
  </si>
  <si>
    <t>77745284</t>
  </si>
  <si>
    <t>AV 16 DE JULIO PSJE. SUBIENDO GRADAS  FRENTE DUMBO EDIFICIO EL AUDITOR #1171</t>
  </si>
  <si>
    <t>ROSARIO ARIAS</t>
  </si>
  <si>
    <t>904308</t>
  </si>
  <si>
    <t>75824080</t>
  </si>
  <si>
    <t xml:space="preserve">AV BAPTISTA #1114 FRENTE CALLE LINO MONASTERIO ZONA CEMENTERIO </t>
  </si>
  <si>
    <t>MULTICINE</t>
  </si>
  <si>
    <t>903762</t>
  </si>
  <si>
    <t>77711506</t>
  </si>
  <si>
    <t xml:space="preserve">Av. Arce Edif Multicine entre Pinilla y Gosalvez # 2631 Zona San Jorge </t>
  </si>
  <si>
    <t>PROLICOR S.R.L.</t>
  </si>
  <si>
    <t>398953</t>
  </si>
  <si>
    <t>8VO ANILLO AV. EL REMANSO BOULEVARD JARDINES DEL NORTE VI DE LICOR</t>
  </si>
  <si>
    <t>ALVARO KOILLO ASISTIRI</t>
  </si>
  <si>
    <t>593925</t>
  </si>
  <si>
    <t>76246381</t>
  </si>
  <si>
    <t>8 ANILLO BARRIO JULIO LEIGUE ANTES DE LLEGAR AL TRILLO</t>
  </si>
  <si>
    <t>IVO MILETA MARTINEZ</t>
  </si>
  <si>
    <t>JEFE DE VENTAS PROVINCIAS CBBA</t>
  </si>
  <si>
    <t>GLEN ARIEL ARANCIBIA ARGOTE</t>
  </si>
  <si>
    <t>590863</t>
  </si>
  <si>
    <t>76094315</t>
  </si>
  <si>
    <t>4TO ANILLO 2 CUADRAS ANTES DE LA DOBLE VIA LA GUARDIA</t>
  </si>
  <si>
    <t>MEGA CENTER</t>
  </si>
  <si>
    <t>903982</t>
  </si>
  <si>
    <t>74166779</t>
  </si>
  <si>
    <t xml:space="preserve">Av. Rafael Pabon Edif Mega Center  S/N Zona Irpavi </t>
  </si>
  <si>
    <t>HUGO RAUL ANTEZANA SANCHEZ</t>
  </si>
  <si>
    <t>408568</t>
  </si>
  <si>
    <t>AV. AMERICA OESTE ENTRE SIMEON RONCAL Y ENRIQUE ARCE</t>
  </si>
  <si>
    <t>MARCO ANTONIO VALDA ALARCON</t>
  </si>
  <si>
    <t>416225</t>
  </si>
  <si>
    <t>67519914</t>
  </si>
  <si>
    <t>AV. TADEO HAENKE ESQUINA CALLE BARTOLOME DE LAS CASAS</t>
  </si>
  <si>
    <t>LETICIA VILLARRUEL CEJAS</t>
  </si>
  <si>
    <t>398935</t>
  </si>
  <si>
    <t>76053334</t>
  </si>
  <si>
    <t xml:space="preserve">mercado alto San Pedro </t>
  </si>
  <si>
    <t>BETTY GARCIA</t>
  </si>
  <si>
    <t>592731</t>
  </si>
  <si>
    <t>60961606</t>
  </si>
  <si>
    <t xml:space="preserve">AV G77  NOVENO ANILLO </t>
  </si>
  <si>
    <t>CARLA ANDREA SERRATE SURUBI</t>
  </si>
  <si>
    <t>596297</t>
  </si>
  <si>
    <t>65016418</t>
  </si>
  <si>
    <t>C ANGEL VELARDE PINTADO BRASILERO</t>
  </si>
  <si>
    <t>SERGIO MARTIN MAMANI MUÑOZ</t>
  </si>
  <si>
    <t>87602</t>
  </si>
  <si>
    <t>77213715</t>
  </si>
  <si>
    <t>C/ LARECAJA ESQ. PERU</t>
  </si>
  <si>
    <t>ELIZABETH AVENDAÑO ONOFRE</t>
  </si>
  <si>
    <t>100566</t>
  </si>
  <si>
    <t>63401752</t>
  </si>
  <si>
    <t>villa 1ro de mayo calle 10 este</t>
  </si>
  <si>
    <t>FRANKLIN FLORES ARTIAGA</t>
  </si>
  <si>
    <t>902381</t>
  </si>
  <si>
    <t>73208447</t>
  </si>
  <si>
    <t>ZONA PACAJES CALUYO AV TIWANAKU  ENTRE CALLE 5 Y 6 LADO INSTITUTO CEC</t>
  </si>
  <si>
    <t>RESTO BAR CONTAINER</t>
  </si>
  <si>
    <t>371152</t>
  </si>
  <si>
    <t>78510290</t>
  </si>
  <si>
    <t>AV: 2DO ANILLO ENTRE MUTUALISTA Y ALEMANA</t>
  </si>
  <si>
    <t>JAVIER MARTINEZ CONDORI</t>
  </si>
  <si>
    <t>760678</t>
  </si>
  <si>
    <t>75787598</t>
  </si>
  <si>
    <t>marzana 342</t>
  </si>
  <si>
    <t>ANDRES BERNARDO VARGAS ESTRADA</t>
  </si>
  <si>
    <t>416177</t>
  </si>
  <si>
    <t>74313793</t>
  </si>
  <si>
    <t>AV. TADEO HAENKE ENTRE CALLE BARTOLOME DE LAS CASASY CALLE FRANCISCO VIEDMA</t>
  </si>
  <si>
    <t>BRANDY IRANIA CAVERO ALVAREZ</t>
  </si>
  <si>
    <t>420865</t>
  </si>
  <si>
    <t>68555114</t>
  </si>
  <si>
    <t xml:space="preserve">AV.CIRCUNVALACION  CASI C. MARIA SARAVIA </t>
  </si>
  <si>
    <t>RAIMUNDA ROJAS TORRICO</t>
  </si>
  <si>
    <t>591316</t>
  </si>
  <si>
    <t>64432580</t>
  </si>
  <si>
    <t>NEGRONI LICORERIA &amp; VINOTECA</t>
  </si>
  <si>
    <t>595319</t>
  </si>
  <si>
    <t>70221441</t>
  </si>
  <si>
    <t>AV RADIAL 25 BARRIO BELEN ESQ AV MARCELO TERCEROS BANZER 3ER ANILLO</t>
  </si>
  <si>
    <t>FRIGOR S.A</t>
  </si>
  <si>
    <t>590569</t>
  </si>
  <si>
    <t>77698556</t>
  </si>
  <si>
    <t>parque industrial frigor</t>
  </si>
  <si>
    <t>Av. Florida, casi al frente del Ex Hotel Oberland, Zona Mallasa.</t>
  </si>
  <si>
    <t>MELFY APAZA VALENCIA</t>
  </si>
  <si>
    <t>88281</t>
  </si>
  <si>
    <t>73215447</t>
  </si>
  <si>
    <t>AV/RODOLFO PALENQUE, ENTRE C/5 Y C/6</t>
  </si>
  <si>
    <t>SILVIA FANNY ESPINOZA LIMACHI</t>
  </si>
  <si>
    <t>95050</t>
  </si>
  <si>
    <t>65162662</t>
  </si>
  <si>
    <t>AVENIDA TIHUANACU ENTRE CALLE 1</t>
  </si>
  <si>
    <t>MABEL CORTEZ MANU</t>
  </si>
  <si>
    <t>96917</t>
  </si>
  <si>
    <t>C/ BOLIVAR ESQ. C/ CATACORA</t>
  </si>
  <si>
    <t>3057 - MUNICIPIO LA GUARDIA SOBRE LA CARRETERA KM 20 UV 2 MZ 5</t>
  </si>
  <si>
    <t>ALAN MARTIN MENDOZA LAURA</t>
  </si>
  <si>
    <t>92897</t>
  </si>
  <si>
    <t>69976988</t>
  </si>
  <si>
    <t>TERESA PAULA FLORES LECOÑA</t>
  </si>
  <si>
    <t>91651</t>
  </si>
  <si>
    <t>70621418</t>
  </si>
  <si>
    <t xml:space="preserve">ZONA 12 DE OCTUBRE  CALLE 1  #50 ENTRE AV FRANCO VALLE  Y AV TIAWANAKU FRANTE AL RELOJ DE LA CEJA </t>
  </si>
  <si>
    <t>FELICIA MARQUEZ DELGADILLO</t>
  </si>
  <si>
    <t>422756</t>
  </si>
  <si>
    <t>60382952</t>
  </si>
  <si>
    <t>CALLE TUMUSLA ENTRE LADOSLAO CABRERA Y CALAMA</t>
  </si>
  <si>
    <t>JULIO CESAR ESTRADA PACHURI</t>
  </si>
  <si>
    <t>381101</t>
  </si>
  <si>
    <t>76034992</t>
  </si>
  <si>
    <t>AV. PEÑAS BLANCA</t>
  </si>
  <si>
    <t>LUCY MENDOZA</t>
  </si>
  <si>
    <t>93816</t>
  </si>
  <si>
    <t>61105205</t>
  </si>
  <si>
    <t>AV. INOFUENTES, ENTRE CALLES 16 Y 17 #999</t>
  </si>
  <si>
    <t>FLORA VARGAS DE FERNANDEZ</t>
  </si>
  <si>
    <t>91144</t>
  </si>
  <si>
    <t>22240451</t>
  </si>
  <si>
    <t>Calle costa rica y hanskund</t>
  </si>
  <si>
    <t>CONDOMINIO LA FONTANA RIVIERA I</t>
  </si>
  <si>
    <t>CONDOMINIO SEVILLA JARDINES AV. INTERNACIONAL G77</t>
  </si>
  <si>
    <t xml:space="preserve">CONDOMINIO SEVILLA TERRAZA II-CARRETERA AL NORTE G77_x000D_
</t>
  </si>
  <si>
    <t>AV. BENI ENTRE 2DO Y 3ER ANILLO</t>
  </si>
  <si>
    <t>MARIELA PARADA PEDRAZA</t>
  </si>
  <si>
    <t>820903</t>
  </si>
  <si>
    <t>72170508</t>
  </si>
  <si>
    <t>ERMINIA SUYO MAMANI</t>
  </si>
  <si>
    <t>595457</t>
  </si>
  <si>
    <t>71038400</t>
  </si>
  <si>
    <t xml:space="preserve">Av doble via la guardia km 8 </t>
  </si>
  <si>
    <t>JOSE ZEBALLOS</t>
  </si>
  <si>
    <t>592666</t>
  </si>
  <si>
    <t>71009883</t>
  </si>
  <si>
    <t>AV MIGUEL DE CERVANTES</t>
  </si>
  <si>
    <t xml:space="preserve">AV PRINCIPAL INTEGRACION </t>
  </si>
  <si>
    <t xml:space="preserve">barrio Grigota </t>
  </si>
  <si>
    <t>C/ERNESTINA MENACHO , CUARTO ANILLO ENTRE AVENIDA ALEMANA Y BENI</t>
  </si>
  <si>
    <t>doble vía la guardia 5to anillo</t>
  </si>
  <si>
    <t>MEECADO NUEVO ABASTO</t>
  </si>
  <si>
    <t>octavo anillo cerca del merca 24 de junio</t>
  </si>
  <si>
    <t>calle ámboro esquina yotauo</t>
  </si>
  <si>
    <t xml:space="preserve">av. coridón </t>
  </si>
  <si>
    <t>CRISTHIAN RICARDO REVOLLO ESCOBAR</t>
  </si>
  <si>
    <t>903213</t>
  </si>
  <si>
    <t>75804100</t>
  </si>
  <si>
    <t>AV. MONTENEGRO #34, ZONA SAN MIGUEL.</t>
  </si>
  <si>
    <t>MARIA EUGENIA  QUIROGA DE SANABRIA</t>
  </si>
  <si>
    <t>903569</t>
  </si>
  <si>
    <t>79134427</t>
  </si>
  <si>
    <t>Av. Arequipa Calle los alamos S/n</t>
  </si>
  <si>
    <t>MARIBEL AMALIA CARRILLO CONDORI</t>
  </si>
  <si>
    <t>373336</t>
  </si>
  <si>
    <t>73517451</t>
  </si>
  <si>
    <t>AV. EL QUIOR</t>
  </si>
  <si>
    <t xml:space="preserve">JOSE ANTONIO PEREZ CHAVEZ_x000D_
</t>
  </si>
  <si>
    <t>417157</t>
  </si>
  <si>
    <t>70787743</t>
  </si>
  <si>
    <t xml:space="preserve">CALLE RICARDO SORUCO ESQ AYACUCHO </t>
  </si>
  <si>
    <t>HERNAN  MAMAMNI CALLE</t>
  </si>
  <si>
    <t>98545</t>
  </si>
  <si>
    <t>60660657</t>
  </si>
  <si>
    <t>AV. LUIS TOREZ #17 ENTRE CALLES ARTURO VALLE Y VICTOR GUTIEREZ  Z/ 16 DE JULIO</t>
  </si>
  <si>
    <t>CELIA LIZARRO</t>
  </si>
  <si>
    <t>55128</t>
  </si>
  <si>
    <t>78114605</t>
  </si>
  <si>
    <t>AV. GASODUCTO S/N ZONA/BARRIO: COTOCA</t>
  </si>
  <si>
    <t>OSVALDO MONASTERIO N.</t>
  </si>
  <si>
    <t>200260</t>
  </si>
  <si>
    <t>7255365</t>
  </si>
  <si>
    <t>DOMINGO GARCIA ROCHA</t>
  </si>
  <si>
    <t>418920</t>
  </si>
  <si>
    <t>69191666</t>
  </si>
  <si>
    <t>AV VILLARROEL ESQUINA JUAN CAPRILES</t>
  </si>
  <si>
    <t>RAIMUNDO VEIZAGA CORDERO</t>
  </si>
  <si>
    <t>417306</t>
  </si>
  <si>
    <t>71773354</t>
  </si>
  <si>
    <t>AV. JORDAN UMSS</t>
  </si>
  <si>
    <t>HEYDEN MONTECINOS YUCRA</t>
  </si>
  <si>
    <t>904913</t>
  </si>
  <si>
    <t>69941044</t>
  </si>
  <si>
    <t xml:space="preserve">CALLE 9 </t>
  </si>
  <si>
    <t>MARINA ARANDO ZAMBRANA</t>
  </si>
  <si>
    <t>389105</t>
  </si>
  <si>
    <t>67760132</t>
  </si>
  <si>
    <t>RICHARD APAZA</t>
  </si>
  <si>
    <t>58997</t>
  </si>
  <si>
    <t>76027821</t>
  </si>
  <si>
    <t>AV.RAUL OTERO</t>
  </si>
  <si>
    <t>Miraflores, Av. Busch entre calles Haití y Guatemala, Edificio Rengel</t>
  </si>
  <si>
    <t>RENE CONDORI MAMANI</t>
  </si>
  <si>
    <t>905471</t>
  </si>
  <si>
    <t>67045444</t>
  </si>
  <si>
    <t>ZONA 2 DE FEBRERO CALLE N DE LA VEGA  #1224</t>
  </si>
  <si>
    <t>AMARKET</t>
  </si>
  <si>
    <t>352098</t>
  </si>
  <si>
    <t>77668678</t>
  </si>
  <si>
    <t>BANZER Y AV. INTERNACIONAL</t>
  </si>
  <si>
    <t>GEOVANNA TAQUICHIRI MAMANI</t>
  </si>
  <si>
    <t>399829</t>
  </si>
  <si>
    <t>69087862</t>
  </si>
  <si>
    <t>b. tiluchi</t>
  </si>
  <si>
    <t>JAVIER CREMER GARCÍA</t>
  </si>
  <si>
    <t>416325</t>
  </si>
  <si>
    <t>62997520</t>
  </si>
  <si>
    <t>AV AMERICA ESQUINA CALLE IRIGOYEN</t>
  </si>
  <si>
    <t>ANA MARIA MOLLO</t>
  </si>
  <si>
    <t>415494</t>
  </si>
  <si>
    <t>74309438</t>
  </si>
  <si>
    <t>AV. SIGLO XX ENTRE PEDRO ZEBALLOS</t>
  </si>
  <si>
    <t>JOSE MAMANI SILLO</t>
  </si>
  <si>
    <t>905691</t>
  </si>
  <si>
    <t>PUCARANI... ZONA NUEVO AMANECER  CALLE 19 DE MAYO # 19</t>
  </si>
  <si>
    <t>JUAN CALSINA VARGAS</t>
  </si>
  <si>
    <t>905728</t>
  </si>
  <si>
    <t>752007052</t>
  </si>
  <si>
    <t>GUANAY  … AV. ESTRUCTURANTE S/N</t>
  </si>
  <si>
    <t>ERIKA MARQUEZ MELENDRES</t>
  </si>
  <si>
    <t>399664</t>
  </si>
  <si>
    <t>68805879</t>
  </si>
  <si>
    <t>Av.paurito</t>
  </si>
  <si>
    <t>Sebastian Soruco</t>
  </si>
  <si>
    <t>SANDRA ELIZABETH COLQUE CONDORI</t>
  </si>
  <si>
    <t>404887</t>
  </si>
  <si>
    <t>60394092</t>
  </si>
  <si>
    <t>HEROINAS ENTRE AYACUCHO Y JUNIN</t>
  </si>
  <si>
    <t>JHONNY GUSTAVO LAURE BERNAL</t>
  </si>
  <si>
    <t>419325</t>
  </si>
  <si>
    <t>63895013</t>
  </si>
  <si>
    <t xml:space="preserve">AV OQUENDO CALLE 12 DE ABRIL </t>
  </si>
  <si>
    <t>LUIS ALBERTO CAERO ACUÑA</t>
  </si>
  <si>
    <t>417797</t>
  </si>
  <si>
    <t>70748490</t>
  </si>
  <si>
    <t xml:space="preserve">av. José Ballivian entre la paz y Oruro </t>
  </si>
  <si>
    <t>OLGA HUANCA CONDORI</t>
  </si>
  <si>
    <t>90173</t>
  </si>
  <si>
    <t>76260586</t>
  </si>
  <si>
    <t>CALLE ENRRIQUE RAMIREZ # 3035 ENTRE CALLE 18 DE SEPTIEMBRE</t>
  </si>
  <si>
    <t>DANIELA CHAMBILLA CALLE</t>
  </si>
  <si>
    <t>904601</t>
  </si>
  <si>
    <t>77284238</t>
  </si>
  <si>
    <t>av tihuanacu esquí buchs</t>
  </si>
  <si>
    <t>VERONICA  MAMANI ALANEZ DE MACHACA</t>
  </si>
  <si>
    <t>92346</t>
  </si>
  <si>
    <t>C. Gallardo esquina Sebastián Segurola</t>
  </si>
  <si>
    <t>MARCIA FARELL</t>
  </si>
  <si>
    <t>389381</t>
  </si>
  <si>
    <t>65022229</t>
  </si>
  <si>
    <t>DOBLE VÍA LA GUARDIA 7 ANILLO</t>
  </si>
  <si>
    <t>MIRTHA CALVIMONTE RAMIREZ</t>
  </si>
  <si>
    <t>598937</t>
  </si>
  <si>
    <t>76894652</t>
  </si>
  <si>
    <t>barrio el dorado norte calle tembetari</t>
  </si>
  <si>
    <t>ERLINDA ESCOBAR NUÑEZ</t>
  </si>
  <si>
    <t>399153</t>
  </si>
  <si>
    <t>73685718</t>
  </si>
  <si>
    <t xml:space="preserve">AV/ 15 DE AGOSTO </t>
  </si>
  <si>
    <t>GABRIELA CLAURE GONZALES</t>
  </si>
  <si>
    <t>419730</t>
  </si>
  <si>
    <t>74318435</t>
  </si>
  <si>
    <t xml:space="preserve">SEGUNDA CIRCUNVALACIÓN </t>
  </si>
  <si>
    <t>SABINA ORELLANA URIONA VDA DE GARCIA</t>
  </si>
  <si>
    <t>421455</t>
  </si>
  <si>
    <t>67665966</t>
  </si>
  <si>
    <t>FINAL BEIJING ENT. INNOMINADA Y C.QHOCHAPAMPA</t>
  </si>
  <si>
    <t>3033 - AV. MOSCÚ 1 - 7MO ANILLO NRO. 7020 BARRIO TIERRAS NUEVAS UV 135 MZ 03 LOTE 24 Y 25</t>
  </si>
  <si>
    <t>3073 - AV. INTERNACIONAL ENTRE CANAL GUÁPILO Y AV. LOS ANDES UV. 085B MZ 0010</t>
  </si>
  <si>
    <t>MERY VARGAS RODAS</t>
  </si>
  <si>
    <t>63037</t>
  </si>
  <si>
    <t>67788147</t>
  </si>
  <si>
    <t>B/ESPINO</t>
  </si>
  <si>
    <t>DARIO VILLARROEL CHANLOPKOVA</t>
  </si>
  <si>
    <t>JUANA JULIA CUELLAR DE ESPINOZA</t>
  </si>
  <si>
    <t>89519</t>
  </si>
  <si>
    <t>76769827</t>
  </si>
  <si>
    <t>CLARET QUISPE GUAYGUASI</t>
  </si>
  <si>
    <t>900411</t>
  </si>
  <si>
    <t>60535907</t>
  </si>
  <si>
    <t>AV. PANORAMIRA # 314 ENTRE CALLE 8 Y 9</t>
  </si>
  <si>
    <t>ARMINDA CENTELLAS MAMANI</t>
  </si>
  <si>
    <t>98117</t>
  </si>
  <si>
    <t>CALLE TENIENTE SAAVEDRA NRO 384 ZONA VILLA FATIMA</t>
  </si>
  <si>
    <t>VANESSA FARELL DAZA</t>
  </si>
  <si>
    <t>397329</t>
  </si>
  <si>
    <t>70805243</t>
  </si>
  <si>
    <t>PLAN 3000, AVENIDA ARROYITO</t>
  </si>
  <si>
    <t>FRATERNIDAD CACHIVACHIS</t>
  </si>
  <si>
    <t>595231</t>
  </si>
  <si>
    <t>71640000</t>
  </si>
  <si>
    <t>AV ROCA Y CORONADO VILLA FRATERNA 3 ANILLO</t>
  </si>
  <si>
    <t>JAIME ANTONIO OSAKY PAREDES</t>
  </si>
  <si>
    <t>24815</t>
  </si>
  <si>
    <t>61545616</t>
  </si>
  <si>
    <t>B. BRIGIDA, C/2</t>
  </si>
  <si>
    <t>MARINA OCHOA AGUILAR</t>
  </si>
  <si>
    <t>900086</t>
  </si>
  <si>
    <t>22341107</t>
  </si>
  <si>
    <t xml:space="preserve">CALLE 2 ESQ.AV. PROLONGACION </t>
  </si>
  <si>
    <t>PERCY ALEJANDRO CHOQUE MAGNE</t>
  </si>
  <si>
    <t>903256</t>
  </si>
  <si>
    <t>63041294</t>
  </si>
  <si>
    <t>CALLE COCHABAMBA Nº 57 ENTRE AV.NESTOR GALINDO ZONA 6 DE JUNIO</t>
  </si>
  <si>
    <t>RESTAURANTE PIÑATA WEY</t>
  </si>
  <si>
    <t>308817</t>
  </si>
  <si>
    <t>AV: SAN MARTIN 3ER ANILLO EXTERNO</t>
  </si>
  <si>
    <t>AV. SAN JUAN CALLE 6</t>
  </si>
  <si>
    <t>FERRY HUMEREZ RIOS</t>
  </si>
  <si>
    <t>900538</t>
  </si>
  <si>
    <t>72093497</t>
  </si>
  <si>
    <t>AV. 9 # 202 ENTRE AV. LOS ANDES</t>
  </si>
  <si>
    <t>DANIELA WARA MENESES AGUIRRE</t>
  </si>
  <si>
    <t>905668</t>
  </si>
  <si>
    <t>6134111</t>
  </si>
  <si>
    <t xml:space="preserve">AV. JUAN DE VARGAS </t>
  </si>
  <si>
    <t>DANIELA VALDEZ QUINTANILLA</t>
  </si>
  <si>
    <t>904085</t>
  </si>
  <si>
    <t>73231715</t>
  </si>
  <si>
    <t>AVENIDA JORGE CARRASCO #123 ENTRE CALLES 3 Y 4 ZONA 12 OCTUBRE PATIO DE CPOMIDAS</t>
  </si>
  <si>
    <t>SILVIA EUGENIA ZEGARRA CEREZO</t>
  </si>
  <si>
    <t>382405</t>
  </si>
  <si>
    <t>72170850</t>
  </si>
  <si>
    <t>CARLOS LA BORDE</t>
  </si>
  <si>
    <t>3070 - AV. PALMIRA ZONA SUR LA REFINERÍA YPFB INGRESO PLAN 4000 UV 257A MZ 0032</t>
  </si>
  <si>
    <t>MARIA JESUS CASANOVA DELGADO</t>
  </si>
  <si>
    <t>597657</t>
  </si>
  <si>
    <t>71089606</t>
  </si>
  <si>
    <t xml:space="preserve">Avenida Cumavi 6to anillo calle las cachuelas </t>
  </si>
  <si>
    <t>MIGUEL ANGEL MARRTINEZ CHOQUE</t>
  </si>
  <si>
    <t>422864</t>
  </si>
  <si>
    <t>60785044</t>
  </si>
  <si>
    <t xml:space="preserve">AV.PAHIRUMANI ENTRE CALLE DOMINGUEZ ZAMBRANA Y CALLE MIGUEL MERCADO MOREIRA </t>
  </si>
  <si>
    <t>ORLANDO MARCA MOYA</t>
  </si>
  <si>
    <t>417798</t>
  </si>
  <si>
    <t>67026226</t>
  </si>
  <si>
    <t>AV.6 DE AGOSTO CSI MAMAOCKLLO</t>
  </si>
  <si>
    <t>LEYMI RAMIREZ QUISPE</t>
  </si>
  <si>
    <t>3975</t>
  </si>
  <si>
    <t>77298559</t>
  </si>
  <si>
    <t>AV. RODOLFO PALENQUE # 22 ENTRE CALLE 5</t>
  </si>
  <si>
    <t>CRISTIAN MORA</t>
  </si>
  <si>
    <t>590225</t>
  </si>
  <si>
    <t>62000018</t>
  </si>
  <si>
    <t>CALLE LOS GOMEROS #102 A MEDIA CUADRA DEL COLEGIO FRANCO BOLICIANO</t>
  </si>
  <si>
    <t>LAURA SANCHEZ OILO DE MAMANI</t>
  </si>
  <si>
    <t>419751</t>
  </si>
  <si>
    <t>69545950</t>
  </si>
  <si>
    <t>ECOLOGICA</t>
  </si>
  <si>
    <t>RESTAURANTE SERAFINA</t>
  </si>
  <si>
    <t>388242</t>
  </si>
  <si>
    <t>75398954</t>
  </si>
  <si>
    <t>AV: SAN MARTIN UNA CUADRA ANTES DEL 4TO ANILLO</t>
  </si>
  <si>
    <t>KAREN OTALORA LOPEZ</t>
  </si>
  <si>
    <t>399784</t>
  </si>
  <si>
    <t>76025363</t>
  </si>
  <si>
    <t>av bloming merc roca y coronado</t>
  </si>
  <si>
    <t>JUAN VALENCIA VARGAS</t>
  </si>
  <si>
    <t>904029</t>
  </si>
  <si>
    <t>78848794</t>
  </si>
  <si>
    <t xml:space="preserve">calle Catacora NRO 57 </t>
  </si>
  <si>
    <t>SABINA ARAGON MARTINEZ</t>
  </si>
  <si>
    <t>595073</t>
  </si>
  <si>
    <t>70330913</t>
  </si>
  <si>
    <t>PLAN 3000 AV. PAURITO</t>
  </si>
  <si>
    <t>JOSEFINA ORELLANA RODRIGUEZ</t>
  </si>
  <si>
    <t>397992</t>
  </si>
  <si>
    <t>76328179</t>
  </si>
  <si>
    <t>NUEVO ABASTO LA ENTRADA</t>
  </si>
  <si>
    <t>UNION  NORTE SUPER MERCADO</t>
  </si>
  <si>
    <t xml:space="preserve">VENDEDOR DH 1 MONTERO_x000D_
</t>
  </si>
  <si>
    <t>545897</t>
  </si>
  <si>
    <t>78044447</t>
  </si>
  <si>
    <t>C/INDEPENDENCIA</t>
  </si>
  <si>
    <t>CELINA VALLEJOS ROCHA</t>
  </si>
  <si>
    <t>417238</t>
  </si>
  <si>
    <t xml:space="preserve">CALLE JUNIN CASI GENERAL ACHA </t>
  </si>
  <si>
    <t>HILDA VARGAS COLQUE</t>
  </si>
  <si>
    <t>418019</t>
  </si>
  <si>
    <t>76426120</t>
  </si>
  <si>
    <t>SIMÓN LÓPEZ Y 24 DE JUNIO</t>
  </si>
  <si>
    <t>DEMETRIO TIRADO</t>
  </si>
  <si>
    <t>416677</t>
  </si>
  <si>
    <t>71422934</t>
  </si>
  <si>
    <t>CALLE LOS PINOS ENTRE CALLE 10 DE NOVIEMBRE Y CALLE PADRE BERTHA</t>
  </si>
  <si>
    <t>MARGARITA CHACON GOMEZ</t>
  </si>
  <si>
    <t>904193</t>
  </si>
  <si>
    <t>71522662</t>
  </si>
  <si>
    <t>CALLE "A" PAERADA 337 #25 ZONA ALTO VINO TINTO</t>
  </si>
  <si>
    <t>CAROLINA MARTINEZ PAMO</t>
  </si>
  <si>
    <t>99222</t>
  </si>
  <si>
    <t>22419910</t>
  </si>
  <si>
    <t>AV 20 DE OCTUBRE # 2080 ESQ. C/ ASPIAZU</t>
  </si>
  <si>
    <t>75005054</t>
  </si>
  <si>
    <t>CONDOMINIO SEVILLA TERRAZA I - ENTRE AV. BANZER Y AV. INTERNACIONAL.</t>
  </si>
  <si>
    <t>AARON ANDRES ROMERO NOVA</t>
  </si>
  <si>
    <t>598553</t>
  </si>
  <si>
    <t>77058448</t>
  </si>
  <si>
    <t>AV. CUMAVI CASI 4TO ANILLO</t>
  </si>
  <si>
    <t>NEYLA ANTONIA CHOQUE SANDOVAL</t>
  </si>
  <si>
    <t>821258</t>
  </si>
  <si>
    <t>76318861</t>
  </si>
  <si>
    <t>EVELIN ROCHA VILLAGOMEZ</t>
  </si>
  <si>
    <t>386803</t>
  </si>
  <si>
    <t>65035808</t>
  </si>
  <si>
    <t>Av Santos Dumont</t>
  </si>
  <si>
    <t>LIDIA FLORES ARANCIBIA</t>
  </si>
  <si>
    <t>399113</t>
  </si>
  <si>
    <t>72663388</t>
  </si>
  <si>
    <t xml:space="preserve">av el palmar </t>
  </si>
  <si>
    <t>EDIT ESCALERA ROJAS</t>
  </si>
  <si>
    <t>383568</t>
  </si>
  <si>
    <t>78947398</t>
  </si>
  <si>
    <t xml:space="preserve">av.santos dunomt 5to anillo </t>
  </si>
  <si>
    <t>WENDY MENDOZA SAAVEDRA</t>
  </si>
  <si>
    <t>408402</t>
  </si>
  <si>
    <t>70727479</t>
  </si>
  <si>
    <t>ROTONDA MUYURINA ESQ. GENERAL GALINDO</t>
  </si>
  <si>
    <t>LENNART DAVID SARAVIA BORDA</t>
  </si>
  <si>
    <t>417642</t>
  </si>
  <si>
    <t>76441547</t>
  </si>
  <si>
    <t xml:space="preserve">AV MELCHOR URQUIDI ENTRE HERMOGENES SEJAS Y Zenón SALINAS </t>
  </si>
  <si>
    <t>ARIEL MALDONADO</t>
  </si>
  <si>
    <t>385197</t>
  </si>
  <si>
    <t>75569387</t>
  </si>
  <si>
    <t>Z/ VILLA 1ro DE MAYO C/10</t>
  </si>
  <si>
    <t>HILDA VIQUE</t>
  </si>
  <si>
    <t>377794</t>
  </si>
  <si>
    <t>73103692</t>
  </si>
  <si>
    <t>AV. BRASIL C/CAÑADA LARGA</t>
  </si>
  <si>
    <t>SERGIO ROMEO FLORES FLORES</t>
  </si>
  <si>
    <t>385784</t>
  </si>
  <si>
    <t>67795416</t>
  </si>
  <si>
    <t>AV/ 8VO ANILLO</t>
  </si>
  <si>
    <t>CABEZA</t>
  </si>
  <si>
    <t>DIONICIO FREDDY LAURA LAURA</t>
  </si>
  <si>
    <t>597200</t>
  </si>
  <si>
    <t>77664625</t>
  </si>
  <si>
    <t>av busch esquina venezuela</t>
  </si>
  <si>
    <t>JOSE ARMANDO DOMINGUEZ CABA</t>
  </si>
  <si>
    <t>399852</t>
  </si>
  <si>
    <t>77344746</t>
  </si>
  <si>
    <t xml:space="preserve">Av. las Américas </t>
  </si>
  <si>
    <t>YESICA VEIZAGA ROJAS</t>
  </si>
  <si>
    <t>632008</t>
  </si>
  <si>
    <t>77684437</t>
  </si>
  <si>
    <t>EL PALMAR</t>
  </si>
  <si>
    <t>BAR CLÁSICO 80</t>
  </si>
  <si>
    <t>388487</t>
  </si>
  <si>
    <t>76399988</t>
  </si>
  <si>
    <t>C 24 DE SEPTIEMBRE</t>
  </si>
  <si>
    <t>RIOS MIRANDA JOSETH ANTONIO</t>
  </si>
  <si>
    <t>201153</t>
  </si>
  <si>
    <t>201435</t>
  </si>
  <si>
    <t>LUIS VINCENT TERRAZAS LEAÑOS</t>
  </si>
  <si>
    <t>593033</t>
  </si>
  <si>
    <t>78086887</t>
  </si>
  <si>
    <t>Barrio villa pillin calle Ignacio paz</t>
  </si>
  <si>
    <t>EUGENIO APAZA HUANCA</t>
  </si>
  <si>
    <t>99827</t>
  </si>
  <si>
    <t>71254195</t>
  </si>
  <si>
    <t xml:space="preserve">ZONA SENKATA AV VERSALLES #8889 ESQ CALLE SAYA FRENTE CANCHA DE TIERRA </t>
  </si>
  <si>
    <t>RESTAURANTE TINTO</t>
  </si>
  <si>
    <t>388358</t>
  </si>
  <si>
    <t>70234838</t>
  </si>
  <si>
    <t>AV: SAN MARTIN , EDIFICIO MANZANA 40 B/ EQUIPETROL</t>
  </si>
  <si>
    <t>HOTEL CORTEZ   LTDA</t>
  </si>
  <si>
    <t>309833</t>
  </si>
  <si>
    <t>71376761</t>
  </si>
  <si>
    <t>HOTEL CORTEZ  LTDA.</t>
  </si>
  <si>
    <t>MARIA BELEN ESPINOZA MELGARES</t>
  </si>
  <si>
    <t>595817</t>
  </si>
  <si>
    <t>75064907</t>
  </si>
  <si>
    <t>Comercial rosario #16 puesto 1 anillo Isabel la catolica</t>
  </si>
  <si>
    <t>SANDRA PANIAGUA VEGA</t>
  </si>
  <si>
    <t>821475</t>
  </si>
  <si>
    <t>71018629</t>
  </si>
  <si>
    <t>YOVANA ROJAS CRUZ</t>
  </si>
  <si>
    <t>592871</t>
  </si>
  <si>
    <t>68797967</t>
  </si>
  <si>
    <t>7MO ANILLO MOSCU</t>
  </si>
  <si>
    <t>WIDEN RIVERO MENDOZA</t>
  </si>
  <si>
    <t>200523</t>
  </si>
  <si>
    <t>FAUSTINO RIVERA GUTIERREZ</t>
  </si>
  <si>
    <t>200528</t>
  </si>
  <si>
    <t>GUALBERTO RHU CLAROS</t>
  </si>
  <si>
    <t>EMMANUEL FERRUFINO PLAZA</t>
  </si>
  <si>
    <t>417065</t>
  </si>
  <si>
    <t>70705984</t>
  </si>
  <si>
    <t>AV VILLAZON KM 5</t>
  </si>
  <si>
    <t xml:space="preserve">RODRIGO MARQUEZ LEDEZMA </t>
  </si>
  <si>
    <t>406030</t>
  </si>
  <si>
    <t>69450804</t>
  </si>
  <si>
    <t>AV. LINDE ESQ. 4TO CENTENARIO</t>
  </si>
  <si>
    <t>RODOLFO OCAÑA SALAZAR</t>
  </si>
  <si>
    <t>66402</t>
  </si>
  <si>
    <t>70844164</t>
  </si>
  <si>
    <t>AV. SANTA CRUZ COTOCA</t>
  </si>
  <si>
    <t>YOVANA ANGELICA RAMOS PANOZO</t>
  </si>
  <si>
    <t>594734</t>
  </si>
  <si>
    <t>77888555</t>
  </si>
  <si>
    <t xml:space="preserve">2 DO ANILLO CRISTOBAL DE MENDOZA BIEN EN LA ESQUINA CON TOLDO DE PACEÑA </t>
  </si>
  <si>
    <t>SANDRA BALDIVIESO GOMEZ</t>
  </si>
  <si>
    <t>596722</t>
  </si>
  <si>
    <t>60808923</t>
  </si>
  <si>
    <t>AV 6 DE AGOSTO ZONA PLAN 4000 BARRIO CORTEZ FRENTE A LA PLAZA 6 DE AGOSTO</t>
  </si>
  <si>
    <t>MANUEL CALVO MIRANDA</t>
  </si>
  <si>
    <t>GARY FERNANDEZ POMA</t>
  </si>
  <si>
    <t>1</t>
  </si>
  <si>
    <t>HUGO CONDORI COSQUIRA</t>
  </si>
  <si>
    <t>905999</t>
  </si>
  <si>
    <t>72078416</t>
  </si>
  <si>
    <t>AV. MUÑOZ REYES</t>
  </si>
  <si>
    <t>AUTOPIA BOULEVARD</t>
  </si>
  <si>
    <t>399941</t>
  </si>
  <si>
    <t>76090336</t>
  </si>
  <si>
    <t>AV: 3ER ANILLO INTERNO ESQUINA BENI ALFRENTE DE AUTOSUD LTDA</t>
  </si>
  <si>
    <t>JUAN GABRIEL PAZ</t>
  </si>
  <si>
    <t>200504</t>
  </si>
  <si>
    <t>BENITA VERA GONZALES</t>
  </si>
  <si>
    <t>417482</t>
  </si>
  <si>
    <t>68523119</t>
  </si>
  <si>
    <t xml:space="preserve">RN 4 (CARRETERA CBBA - STA CRUZ) ESQUINA AV. GUALBERTO VILLARROEL </t>
  </si>
  <si>
    <t>REYNALDO RAUL CARVALLO FERNÁNDEZ</t>
  </si>
  <si>
    <t>417740</t>
  </si>
  <si>
    <t>70302660</t>
  </si>
  <si>
    <t>AV.PANAMERICANA ESQ.N RIOS</t>
  </si>
  <si>
    <t>VICTOR ROBERTO JIMENEZ BAUTISTA</t>
  </si>
  <si>
    <t>417062</t>
  </si>
  <si>
    <t>72297640</t>
  </si>
  <si>
    <t>AV. CIRCUNVALACON Y CALLE BILBAO RIOJA</t>
  </si>
  <si>
    <t>RODRIGO PANICA</t>
  </si>
  <si>
    <t>423505</t>
  </si>
  <si>
    <t>72710297</t>
  </si>
  <si>
    <t>JUAN MOISES ALI COCHI</t>
  </si>
  <si>
    <t>415509</t>
  </si>
  <si>
    <t>79996984</t>
  </si>
  <si>
    <t>CALLE ORINOCA Nº 6523</t>
  </si>
  <si>
    <t>DAYANA ARREDONDO VARGAS</t>
  </si>
  <si>
    <t>904416</t>
  </si>
  <si>
    <t>77220975</t>
  </si>
  <si>
    <t>calle ingavi # 684</t>
  </si>
  <si>
    <t>NERY AVALOS LARA</t>
  </si>
  <si>
    <t>597086</t>
  </si>
  <si>
    <t>78064545</t>
  </si>
  <si>
    <t>cuarto anillo san aurelio</t>
  </si>
  <si>
    <t>ELIZABETH TACA MAMANI</t>
  </si>
  <si>
    <t>396975</t>
  </si>
  <si>
    <t>73149285</t>
  </si>
  <si>
    <t>B SAUSALITO</t>
  </si>
  <si>
    <t>LAS PALMAS COUNTRY CLUB</t>
  </si>
  <si>
    <t>308774</t>
  </si>
  <si>
    <t>78580347</t>
  </si>
  <si>
    <t>ARNULFO RODAS OVANDO</t>
  </si>
  <si>
    <t>301023</t>
  </si>
  <si>
    <t>RITA ROXANA GERONIMO QUIÑAJO</t>
  </si>
  <si>
    <t>35013</t>
  </si>
  <si>
    <t>78432185</t>
  </si>
  <si>
    <t>B/LOS AMBAIBOS</t>
  </si>
  <si>
    <t>LOMITOS HOT</t>
  </si>
  <si>
    <t>590978</t>
  </si>
  <si>
    <t>70292543</t>
  </si>
  <si>
    <t>AV ALEMANA ENTRE 5TO Y 6TO ANILLO DEL 6TO ANILLO 2 CUADRAS YENDO AL 5TO BARDA DE LADRILLO VISTO NÚMERO 50</t>
  </si>
  <si>
    <t>BORIS LAZARTE QUINTEROS</t>
  </si>
  <si>
    <t>201465</t>
  </si>
  <si>
    <t>75324169</t>
  </si>
  <si>
    <t>ALFREDO AVILA SOTO</t>
  </si>
  <si>
    <t>200855</t>
  </si>
  <si>
    <t>74936867</t>
  </si>
  <si>
    <t>BARRIO LA CABAÑA C/4 NRO 1070  (ZONA  AV. VIRJEN DE LUJAN  8VO ANILLO)</t>
  </si>
  <si>
    <t>PATRICIA MARTHA CONDORI ÁBALOS</t>
  </si>
  <si>
    <t>JEFE DE VENTAS POTOSI</t>
  </si>
  <si>
    <t>SUPERVISOR POTOSI</t>
  </si>
  <si>
    <t>VENDEDOR POTOSI I</t>
  </si>
  <si>
    <t>POTOSI</t>
  </si>
  <si>
    <t>101039</t>
  </si>
  <si>
    <t>75278841</t>
  </si>
  <si>
    <t>avenida santa cruz</t>
  </si>
  <si>
    <t>REYNA ALZU LLANOS</t>
  </si>
  <si>
    <t>101207</t>
  </si>
  <si>
    <t>68529991</t>
  </si>
  <si>
    <t>Betanzos</t>
  </si>
  <si>
    <t>ALEJANDRA PACO JIMENEZ DE ROCHA</t>
  </si>
  <si>
    <t>734523</t>
  </si>
  <si>
    <t>71148111</t>
  </si>
  <si>
    <t>NILO MONTAÑO</t>
  </si>
  <si>
    <t>ROSSIO GONZALES ROSALES</t>
  </si>
  <si>
    <t>417182</t>
  </si>
  <si>
    <t>63877120</t>
  </si>
  <si>
    <t>CALLE EUFRONIO VISCARRA ESQUINA CALLE GUILLERMO TAPIA</t>
  </si>
  <si>
    <t>ELIZABETH KALLY BORDA JAIMES</t>
  </si>
  <si>
    <t>419120</t>
  </si>
  <si>
    <t>76925364</t>
  </si>
  <si>
    <t xml:space="preserve">AV.EL ABRA ENTRE INNOMINADA E INNOMINADA </t>
  </si>
  <si>
    <t>MARIO CRUZ CORIA</t>
  </si>
  <si>
    <t>415699</t>
  </si>
  <si>
    <t>60370351</t>
  </si>
  <si>
    <t>CALLE LUIS URIA ENTRE CONSTANTINO MORALES</t>
  </si>
  <si>
    <t>VEYMAR TORRICO CHALCO</t>
  </si>
  <si>
    <t>418615</t>
  </si>
  <si>
    <t>75480831</t>
  </si>
  <si>
    <t>AV ELÍAS MENECES. C. 1</t>
  </si>
  <si>
    <t>904267</t>
  </si>
  <si>
    <t>AV. GOBLES CALLE 10 BAJO IRPAVI</t>
  </si>
  <si>
    <t>JOSE SURCO SEGARA</t>
  </si>
  <si>
    <t>82948</t>
  </si>
  <si>
    <t>77741000</t>
  </si>
  <si>
    <t xml:space="preserve">Av José María acha </t>
  </si>
  <si>
    <t>WARA CALLIZAYA</t>
  </si>
  <si>
    <t>904574</t>
  </si>
  <si>
    <t>60611819</t>
  </si>
  <si>
    <t xml:space="preserve">calle 9 caluyo # 200 entre av tihuanacu </t>
  </si>
  <si>
    <t>DEYSI LOPEZ HUAYLLAS</t>
  </si>
  <si>
    <t>398510</t>
  </si>
  <si>
    <t>79855773</t>
  </si>
  <si>
    <t>Av. Libertadores</t>
  </si>
  <si>
    <t>MARIA CLEOFE TAMAREZ DE CRUZ</t>
  </si>
  <si>
    <t>370438</t>
  </si>
  <si>
    <t>76675160</t>
  </si>
  <si>
    <t>C/VALLEGRANDE</t>
  </si>
  <si>
    <t>SAIDA RIOS TORREZ</t>
  </si>
  <si>
    <t>590240</t>
  </si>
  <si>
    <t>60025837</t>
  </si>
  <si>
    <t xml:space="preserve">AV 2 DE AGOSTO </t>
  </si>
  <si>
    <t>LIDIA CARMEN NAVARRO</t>
  </si>
  <si>
    <t>595220</t>
  </si>
  <si>
    <t>63507724</t>
  </si>
  <si>
    <t>Av carretera a Cotoca, tarope</t>
  </si>
  <si>
    <t>GRACIELA DAZA CERVANTES</t>
  </si>
  <si>
    <t>372850</t>
  </si>
  <si>
    <t>75696903</t>
  </si>
  <si>
    <t>ERIKA MIRTHA SOLIZ SOTOMAYOR</t>
  </si>
  <si>
    <t>417252</t>
  </si>
  <si>
    <t>67401114</t>
  </si>
  <si>
    <t>AVENIDA VILLAVICENCIO ENTRE CALLE QALLAWAYA Y CANICHANA</t>
  </si>
  <si>
    <t>REGINA ARGOTE PAEZ</t>
  </si>
  <si>
    <t>415959</t>
  </si>
  <si>
    <t>69462377</t>
  </si>
  <si>
    <t>QUILLACOLLO, CALLE CONSTANTINO MORALES ESQUINA LUIS URIA  FRENTE A AGENCIA 5COMENTARIOS</t>
  </si>
  <si>
    <t>NEYDE TUCO ALEJO</t>
  </si>
  <si>
    <t>88923</t>
  </si>
  <si>
    <t>77723186</t>
  </si>
  <si>
    <t>AV./ RODOLFO PALENQUE # 390 ENTRE C./ 5 Y C./ 6</t>
  </si>
  <si>
    <t>ANASTACIA MONTAÑO CHURA</t>
  </si>
  <si>
    <t>903220</t>
  </si>
  <si>
    <t>76294276</t>
  </si>
  <si>
    <t>AV. FRANCO VALLE # 24 ENTRE CALLES 5 Y 6 ZONA 12 DE OCTUBRE</t>
  </si>
  <si>
    <t>GREYS MARCELA HUMIRI LOA</t>
  </si>
  <si>
    <t>906374</t>
  </si>
  <si>
    <t>61131384</t>
  </si>
  <si>
    <t>CALLE J</t>
  </si>
  <si>
    <t>ERMINIA SALGUERO AZCARRAGA</t>
  </si>
  <si>
    <t>596101</t>
  </si>
  <si>
    <t>CALLE 15 DE AGOSTO</t>
  </si>
  <si>
    <t>JORGE SANABRIA</t>
  </si>
  <si>
    <t>99229</t>
  </si>
  <si>
    <t>AV/ SAAVEDRA # 1504 ENTRE C7 POSNASKI Y C/ CASINIRO CORRALES</t>
  </si>
  <si>
    <t>FELY ESTEFANY VERGARA QUISPE</t>
  </si>
  <si>
    <t>903839</t>
  </si>
  <si>
    <t>69821312</t>
  </si>
  <si>
    <t>av Saavedra #1393</t>
  </si>
  <si>
    <t>QUEENS</t>
  </si>
  <si>
    <t>399543</t>
  </si>
  <si>
    <t>78007474</t>
  </si>
  <si>
    <t>4 anillo entre banzer y R / 27</t>
  </si>
  <si>
    <t>CAMILA LUCILA MALDONADO</t>
  </si>
  <si>
    <t>595538</t>
  </si>
  <si>
    <t>79771954</t>
  </si>
  <si>
    <t>SURITDOR GASGROUP CAMINO BELGICA - URUBO</t>
  </si>
  <si>
    <t>JOSE JAIME GUZMAN MONTAÑO</t>
  </si>
  <si>
    <t>385496</t>
  </si>
  <si>
    <t>71093174</t>
  </si>
  <si>
    <t>AV: ROCA Y CORONADO TUTUMAZO I</t>
  </si>
  <si>
    <t>HOTEL SWISSHOTEL</t>
  </si>
  <si>
    <t>381138</t>
  </si>
  <si>
    <t>63739929</t>
  </si>
  <si>
    <t>AV: CANAL ISUTO 5TO ANILLO</t>
  </si>
  <si>
    <t>FATIMA ABRIGO CHAVARRIA</t>
  </si>
  <si>
    <t>596563</t>
  </si>
  <si>
    <t>71024686</t>
  </si>
  <si>
    <t xml:space="preserve">Avenida Cumavi y avenida 1ero de mayo </t>
  </si>
  <si>
    <t>ALBERTINA QUISPE PARISACA</t>
  </si>
  <si>
    <t>397405</t>
  </si>
  <si>
    <t>79022104</t>
  </si>
  <si>
    <t>AVENIDA CUMAVI, DIAGONA
L MDO SAN JUAN</t>
  </si>
  <si>
    <t>LUIS FERNANDO GIL MARCONI</t>
  </si>
  <si>
    <t>397455</t>
  </si>
  <si>
    <t>62128748</t>
  </si>
  <si>
    <t xml:space="preserve">av 16 de julio </t>
  </si>
  <si>
    <t>PEDRO PINTO PEREIRA</t>
  </si>
  <si>
    <t>200265</t>
  </si>
  <si>
    <t>BODEGA MENDOCINA</t>
  </si>
  <si>
    <t>JOSE ALBERTO MOSCOSO GARCIA</t>
  </si>
  <si>
    <t>200758</t>
  </si>
  <si>
    <t>65873047</t>
  </si>
  <si>
    <t>B/ LA COLORADA</t>
  </si>
  <si>
    <t>YEFFRY LEONARDO ROSEELL JUSTINIANO</t>
  </si>
  <si>
    <t>200675</t>
  </si>
  <si>
    <t>79884051</t>
  </si>
  <si>
    <t>AVENIDA 3 PASOS AL FRENTE ESQUINA 9NO ANILLO</t>
  </si>
  <si>
    <t>DIONICIO GUTIERREZ FLORES</t>
  </si>
  <si>
    <t>200972</t>
  </si>
  <si>
    <t>YABETA AVALOS RUBEN DARIO</t>
  </si>
  <si>
    <t>201393</t>
  </si>
  <si>
    <t>ARISPE SALVATIERRA JUAN CARLOS</t>
  </si>
  <si>
    <t>200014</t>
  </si>
  <si>
    <t>71093159</t>
  </si>
  <si>
    <t>PARQUE INDUSTRIAL BBO AREA EVENTOS</t>
  </si>
  <si>
    <t>CHAVEZ MERCADO RAUL</t>
  </si>
  <si>
    <t>201432</t>
  </si>
  <si>
    <t>RENE POMA</t>
  </si>
  <si>
    <t>906381</t>
  </si>
  <si>
    <t>73024409</t>
  </si>
  <si>
    <t>AV. PERIFERICA CALLE 9 N 122 ZONA LIMANIPATA</t>
  </si>
  <si>
    <t>ROSARIO CHÁVEZ SURITA</t>
  </si>
  <si>
    <t>398528</t>
  </si>
  <si>
    <t>63141522</t>
  </si>
  <si>
    <t>NUEVO MERCADO LOS POZOS</t>
  </si>
  <si>
    <t>AV. BANZER KM14 VIRU VIRU</t>
  </si>
  <si>
    <t>SANTIAGO BARJA ANDRADE</t>
  </si>
  <si>
    <t>201040</t>
  </si>
  <si>
    <t>ANZALDO CURINDA DIEGO</t>
  </si>
  <si>
    <t>200821</t>
  </si>
  <si>
    <t>N/S</t>
  </si>
  <si>
    <t>MONTERO JOSE LUIS</t>
  </si>
  <si>
    <t>200110</t>
  </si>
  <si>
    <t>ANGULO MELGAR JULIO CESAR</t>
  </si>
  <si>
    <t>201377</t>
  </si>
  <si>
    <t>JHAMIL JUNIOR VISCARRA GONZALES</t>
  </si>
  <si>
    <t>416223</t>
  </si>
  <si>
    <t>77441649</t>
  </si>
  <si>
    <t>ZONA TRANSITO, AV MANCO KAPAC Y CALLE TIWANACU</t>
  </si>
  <si>
    <t>ALBARO GUARACHI LIMA</t>
  </si>
  <si>
    <t>904869</t>
  </si>
  <si>
    <t>740-78053</t>
  </si>
  <si>
    <t xml:space="preserve">PATACAMAYA  PLAZA ASUNCIÓN </t>
  </si>
  <si>
    <t>MARIA RENE CASTRO MEDINA</t>
  </si>
  <si>
    <t>63579</t>
  </si>
  <si>
    <t>69235600</t>
  </si>
  <si>
    <t>BARRIO LAS PAMPITAS CALLE 2 S/N</t>
  </si>
  <si>
    <t>LIDIA SOTARA ACAPARI</t>
  </si>
  <si>
    <t>398753</t>
  </si>
  <si>
    <t>61549093</t>
  </si>
  <si>
    <t>AV EL FUERTE</t>
  </si>
  <si>
    <t>PEÑA NELSON</t>
  </si>
  <si>
    <t>200621</t>
  </si>
  <si>
    <t>MARIO CRESPO SALVATIERRA</t>
  </si>
  <si>
    <t>200774</t>
  </si>
  <si>
    <t>70984917</t>
  </si>
  <si>
    <t>NATALIA RECKEWEG CAMPOS</t>
  </si>
  <si>
    <t>200270</t>
  </si>
  <si>
    <t>70973755</t>
  </si>
  <si>
    <t>B/ CONAVI SAN AURELIO, CALLE 2, CASA 19</t>
  </si>
  <si>
    <t>MENDEZ QUINTANILLA CARLOS MOISES</t>
  </si>
  <si>
    <t>200097</t>
  </si>
  <si>
    <t>ARIAS ARANCIBIA MAX CARLOS</t>
  </si>
  <si>
    <t>200012</t>
  </si>
  <si>
    <t>MAURICIO ALVAREZ FERNANDEZ</t>
  </si>
  <si>
    <t>201399</t>
  </si>
  <si>
    <t>VICTORIA ZARATE ZARATE</t>
  </si>
  <si>
    <t>760696</t>
  </si>
  <si>
    <t>63750529</t>
  </si>
  <si>
    <t>calle andreoti ezquina hoschman</t>
  </si>
  <si>
    <t>ALEJANDRO NELSON MEJIA GOMEZ</t>
  </si>
  <si>
    <t>415987</t>
  </si>
  <si>
    <t>76936384</t>
  </si>
  <si>
    <t>AV. TADEO HAENKE Y AV. MELCHOR PEREZ DE OLGUIN</t>
  </si>
  <si>
    <t>MICAELA MARISOL GONZALES FLORES</t>
  </si>
  <si>
    <t>383648</t>
  </si>
  <si>
    <t>76364048</t>
  </si>
  <si>
    <t>bareio el paraiso</t>
  </si>
  <si>
    <t>ERLINDA MUÑOZ TORREZ</t>
  </si>
  <si>
    <t>383576</t>
  </si>
  <si>
    <t>76397168</t>
  </si>
  <si>
    <t>KM 15 DOBLE.VÍA LA GUARDIA</t>
  </si>
  <si>
    <t>ROSARIO ARTUNDUAGA BAYARD</t>
  </si>
  <si>
    <t>36982</t>
  </si>
  <si>
    <t>B.2 DE FEBRERO #</t>
  </si>
  <si>
    <t>SUSANA MARLENE CORDERO IRUSTA</t>
  </si>
  <si>
    <t>905192</t>
  </si>
  <si>
    <t>76203023</t>
  </si>
  <si>
    <t>PUCARANI</t>
  </si>
  <si>
    <t>FREDDY JHOEL BUSTILLOS ARRAYA</t>
  </si>
  <si>
    <t>900336</t>
  </si>
  <si>
    <t>71232418</t>
  </si>
  <si>
    <t>AV. SIMON BOLIVAR #1807 FRENTE MERCADO VELAS</t>
  </si>
  <si>
    <t>CARLOS ARNALDO LOZANO VELA</t>
  </si>
  <si>
    <t>99797</t>
  </si>
  <si>
    <t>77756916</t>
  </si>
  <si>
    <t>AV. CAPITAN RAVELO</t>
  </si>
  <si>
    <t>MIGUEL JOSE AGUILAR HUAYHUA</t>
  </si>
  <si>
    <t>903742</t>
  </si>
  <si>
    <t>70155588</t>
  </si>
  <si>
    <t>AV JAIMES FREIRE #2088 A MEDIA CUADRA HOSPITAL COTAHUMA</t>
  </si>
  <si>
    <t>MARIA SILLO MAMANI</t>
  </si>
  <si>
    <t>904330</t>
  </si>
  <si>
    <t xml:space="preserve">CALLE 19 DE MAYO#19 ZONA NUEVO AMANECER </t>
  </si>
  <si>
    <t>Marleny Quispe Machaca</t>
  </si>
  <si>
    <t>590012</t>
  </si>
  <si>
    <t>71272309</t>
  </si>
  <si>
    <t>B/ el fuerte av imperial mercado el fuerte #398</t>
  </si>
  <si>
    <t>MARIA LIZBETH MIRANDA NINA</t>
  </si>
  <si>
    <t>397896</t>
  </si>
  <si>
    <t>71044510</t>
  </si>
  <si>
    <t>Avenida 2 de Agosto B/ 30 de agosto</t>
  </si>
  <si>
    <t xml:space="preserve">AURORA ESCOBAR NUÑEZ </t>
  </si>
  <si>
    <t>590555</t>
  </si>
  <si>
    <t>74961295</t>
  </si>
  <si>
    <t xml:space="preserve">Av 16 de julio </t>
  </si>
  <si>
    <t>OMAR TITO PARRILLA CARRASCO</t>
  </si>
  <si>
    <t>595918</t>
  </si>
  <si>
    <t>78458930</t>
  </si>
  <si>
    <t xml:space="preserve">4to anillo  entre radial 10 y san aurelio </t>
  </si>
  <si>
    <t>MONTAÑO SUAREZ LUCIO</t>
  </si>
  <si>
    <t>200107</t>
  </si>
  <si>
    <t>GILBERTO PANTOJA QUINTANILLA</t>
  </si>
  <si>
    <t>200529</t>
  </si>
  <si>
    <t>QUISPE FLORES CESAR</t>
  </si>
  <si>
    <t>201388</t>
  </si>
  <si>
    <t>IGNACIO TOMÁS TRONCOSO EYHERAMENDY</t>
  </si>
  <si>
    <t>201471</t>
  </si>
  <si>
    <t>RUDDY RODRIGO COPA MAMANI</t>
  </si>
  <si>
    <t>201054</t>
  </si>
  <si>
    <t>LUIS FERNANDO PINTO TITO</t>
  </si>
  <si>
    <t>200982</t>
  </si>
  <si>
    <t>76623645</t>
  </si>
  <si>
    <t>PIZARRO ARIAS JOSE CARLOS</t>
  </si>
  <si>
    <t>201282</t>
  </si>
  <si>
    <t>71094726</t>
  </si>
  <si>
    <t>BARRIO MC DONALS CALLE CASTULO CHAVEZ</t>
  </si>
  <si>
    <t>BENITEZ MELENDRES ARIEL</t>
  </si>
  <si>
    <t>201123</t>
  </si>
  <si>
    <t>RODRIGUEZ MENACHO HERLAN</t>
  </si>
  <si>
    <t>200219</t>
  </si>
  <si>
    <t>201446</t>
  </si>
  <si>
    <t>MARADONA EDIL QUISPE PARDO</t>
  </si>
  <si>
    <t>201028</t>
  </si>
  <si>
    <t>72160068</t>
  </si>
  <si>
    <t xml:space="preserve">PARQUE INDUSTRIAL </t>
  </si>
  <si>
    <t>OFELIA SOLIZ LUQUE</t>
  </si>
  <si>
    <t>419574</t>
  </si>
  <si>
    <t>75260420</t>
  </si>
  <si>
    <t>AV. HUAYNA KAPAK ENTRE RAFAEL URQUIDI Y ÁVAROA ACERA NORTE. TIENDA DON JUAN</t>
  </si>
  <si>
    <t>MARIA ELENA ROCHA GALLEGOS</t>
  </si>
  <si>
    <t>417491</t>
  </si>
  <si>
    <t>79729079</t>
  </si>
  <si>
    <t>AV. SIGLO XX  ENTRE CALLE PEDRO DE ZEBALLOS</t>
  </si>
  <si>
    <t>XIMENA VIRACA VIRACOCHEA</t>
  </si>
  <si>
    <t>420258</t>
  </si>
  <si>
    <t>68454765</t>
  </si>
  <si>
    <t>AV. ALBARRANCHO CASI C. AVILA E INNOMINADA</t>
  </si>
  <si>
    <t>WILMA FLORES HUANCA</t>
  </si>
  <si>
    <t>422408</t>
  </si>
  <si>
    <t>+591 79953691</t>
  </si>
  <si>
    <t>PUCARITA</t>
  </si>
  <si>
    <t>MARIA ELIZABETH LOPEZ PERALTA</t>
  </si>
  <si>
    <t>903679</t>
  </si>
  <si>
    <t>77263102</t>
  </si>
  <si>
    <t>Av. Arequipa #8450</t>
  </si>
  <si>
    <t>VERONICA MARIA SALAS QUISPE</t>
  </si>
  <si>
    <t>87419</t>
  </si>
  <si>
    <t>AV. BAUTISTA #1562 C/ GARITA DE LIMA</t>
  </si>
  <si>
    <t>TERESA QUISPE DE PLATA</t>
  </si>
  <si>
    <t>27368</t>
  </si>
  <si>
    <t>73045028</t>
  </si>
  <si>
    <t>AV. JUAN PABLO II # 89 ENTRE CALLE 6 Z. VILLA ESPERANZA SALON DE EVENTOS RAYMI</t>
  </si>
  <si>
    <t>MIRIAN LIMACHI MAYTA</t>
  </si>
  <si>
    <t>387605</t>
  </si>
  <si>
    <t>75028556</t>
  </si>
  <si>
    <t>CALLE 2 BARRIO LAS PAMPITAS</t>
  </si>
  <si>
    <t>CARLOS AUGUSTO ABREGO ROBLES</t>
  </si>
  <si>
    <t>64817</t>
  </si>
  <si>
    <t>75559662</t>
  </si>
  <si>
    <t>B/ TUSEQUIS C/ SARIRE</t>
  </si>
  <si>
    <t>PETRONA GONZALES</t>
  </si>
  <si>
    <t>702931</t>
  </si>
  <si>
    <t>entique pantoja</t>
  </si>
  <si>
    <t>JAZMIN ROJAS OVANDO</t>
  </si>
  <si>
    <t>422584</t>
  </si>
  <si>
    <t>78740095</t>
  </si>
  <si>
    <t>AV. MARTIN DE LA ROCHA ENTRE PERU Y ETEROVIC ACERA SUD</t>
  </si>
  <si>
    <t>NAYDA ROCIO DURAN MACHADO</t>
  </si>
  <si>
    <t>420112</t>
  </si>
  <si>
    <t>75921726</t>
  </si>
  <si>
    <t>Av 6 de agosto #1477</t>
  </si>
  <si>
    <t>FERNANDO RIVERA</t>
  </si>
  <si>
    <t>417922</t>
  </si>
  <si>
    <t>77402944</t>
  </si>
  <si>
    <t>CALLE TUTAYAY Y CALLE RAUL ROMERO</t>
  </si>
  <si>
    <t>JHANNETH FIORILO DE ROJAS</t>
  </si>
  <si>
    <t>416508</t>
  </si>
  <si>
    <t>77418124</t>
  </si>
  <si>
    <t>AV. PARIS ENTRE CALLE CALERA</t>
  </si>
  <si>
    <t>MARTHA MAMANI</t>
  </si>
  <si>
    <t>418134</t>
  </si>
  <si>
    <t>71716951</t>
  </si>
  <si>
    <t xml:space="preserve">AV REDUCTO AV NATANIEL AGUIRRE </t>
  </si>
  <si>
    <t>SELENA RAMOS CHAIÑA</t>
  </si>
  <si>
    <t>904821</t>
  </si>
  <si>
    <t>76586604</t>
  </si>
  <si>
    <t xml:space="preserve">av tihuanacu </t>
  </si>
  <si>
    <t>ANA CABA MOSCOSO</t>
  </si>
  <si>
    <t>652013</t>
  </si>
  <si>
    <t>781833343</t>
  </si>
  <si>
    <t>B / HIDALGO</t>
  </si>
  <si>
    <t>FERNANDO JAVIER ALBERTO ITURRI GUACHALLA</t>
  </si>
  <si>
    <t>595785</t>
  </si>
  <si>
    <t>AUTOVIA NORTE , ZONA PLAY LAND_x000D_
AV PARAISO</t>
  </si>
  <si>
    <t>FREDDY RAMOS QUISPE</t>
  </si>
  <si>
    <t>VENDEDOR BTL CBBA 3</t>
  </si>
  <si>
    <t>77248833</t>
  </si>
  <si>
    <t>Edwin Alfonso Huayllas Aro</t>
  </si>
  <si>
    <t>69904503</t>
  </si>
  <si>
    <t>76758101</t>
  </si>
  <si>
    <t>60540322</t>
  </si>
  <si>
    <t>77796777</t>
  </si>
  <si>
    <t>ESCALANTE ESPINOZA DANIELA</t>
  </si>
  <si>
    <t>62405589</t>
  </si>
  <si>
    <t>75746979</t>
  </si>
  <si>
    <t>60318727</t>
  </si>
  <si>
    <t>398103</t>
  </si>
  <si>
    <t>08 SC DOBLEVIA KM6 - Doble vía a la Guardia Km6 Zona El Bajío</t>
  </si>
  <si>
    <t>100 SC SANTOS DUMONT 2/3 - Av. Santos Dumont entre 2do y 3er Anillo al lado de Farmacorp</t>
  </si>
  <si>
    <t>107 SC 4 DE NOVIEMBRE 3 - 3er Anillo interno a 5 cuadras del Mercado 4 de Noviembre</t>
  </si>
  <si>
    <t>109 SC V. OLIMPICA 5 - Villa Olímpica 5to Anillo</t>
  </si>
  <si>
    <t>11 SC S.DUMONT 5/6 - Av. Santos Dumont una cuadra pasando el 5to Anillo</t>
  </si>
  <si>
    <t>116 SC V.COTOCA 8 - Av. Virgen de Cotoca 8vo Anillo a dos cuadras de la entrada a Montecristo</t>
  </si>
  <si>
    <t>117 SC JUAN PABLO II 5/6 - Av. Juan Pablo II a una cuadra del 5to Anillo</t>
  </si>
  <si>
    <t>121 SC URB.ESPAÑA 6 - Urbanización España 6to Anillo</t>
  </si>
  <si>
    <t>146 SC PAURITO 6/7 - Av. Paurito entre 6to y 7mo anillo a dos cuadras del nuevo mercado</t>
  </si>
  <si>
    <t>147 SC BOLIVIA - Av. Bolivia entrada a la Urb. Las Palmitas</t>
  </si>
  <si>
    <t>153 SC ALEMANA 7/8 - Av. Alemana Barrio Cre Norte a una cuadra del 8vo Anillo, frente al nuevo mercado Los Pozos</t>
  </si>
  <si>
    <t>165 SC GUARACACHI - Av. Rolando de Chazal, Barrio Guaracachi</t>
  </si>
  <si>
    <t>18 SC BANZER 8 - Av. Banzer a una cuadra del 8vo Anillo Remanso</t>
  </si>
  <si>
    <t>23 SC ROCA 2/3 - Av. Roca y Coronado entre 2do y 3er Anillo</t>
  </si>
  <si>
    <t>34 SC RADIAL13 4 - Av. Radial 13 4to Anillo</t>
  </si>
  <si>
    <t>36 SC 3PASOS 6 - Av. 3 Pasos al Frente 6to Anillo a media cuadra de la Av. Che Guevara</t>
  </si>
  <si>
    <t>42 SC PIRAI 2/3 - Av. Piraí entre 2do y 3er Anillo frente al ex Slan</t>
  </si>
  <si>
    <t>43 SC ALEMANA 5/6 - Av. Alemana entre 5to y 6to Anillo</t>
  </si>
  <si>
    <t>45 SC VENTURA 4 - 4to Anillo entre Av. San Martín y Canal Isuto frente a los Pollos Kiky</t>
  </si>
  <si>
    <t>46 SC ALEMANA 3/4 - Av. Alemana entre 3er y 4to Anillo</t>
  </si>
  <si>
    <t>53 SC PARAGUA 3/4 - Av. Paragua entre 3er y 4to Anillo frente al surtidor Tero Tero</t>
  </si>
  <si>
    <t>70 SC PIRAI 4/5 - Av. Piraí entre 4to y 5to Anillo</t>
  </si>
  <si>
    <t>71 SC RADIAL 17 1/2 - Av. Radial 17 1/2 entre 5to y 6to Anillo</t>
  </si>
  <si>
    <t>84 SC VALLE SANCHEZ - Av. Principal Valle Sanchez. Diagonal a Farmacorp</t>
  </si>
  <si>
    <t>93 SC ESC VELASCO 2/3 - Av. Escuadro Velasco entre 2do y 3er Anillo</t>
  </si>
  <si>
    <t>180 Versalles II carretera norte Nro. 2 urb. Los jardines km 8 ½ av. San pablo</t>
  </si>
  <si>
    <t>73000688</t>
  </si>
  <si>
    <t>SBC ROFTOP</t>
  </si>
  <si>
    <t>381968</t>
  </si>
  <si>
    <t>75254570</t>
  </si>
  <si>
    <t>AV: SAN MARTIN 2DO Y 3ER ANILLO</t>
  </si>
  <si>
    <t>RESTO BAR AL RAZI</t>
  </si>
  <si>
    <t>382063</t>
  </si>
  <si>
    <t>AV: LOS CUSIS ENTRE ALEMANA Y BENI</t>
  </si>
  <si>
    <t>BANCO GANADERO S.A.</t>
  </si>
  <si>
    <t>352877</t>
  </si>
  <si>
    <t>3361616</t>
  </si>
  <si>
    <t>C/BOLIVIAR ESQ. BENI</t>
  </si>
  <si>
    <t>HOTEL MARRIOTT</t>
  </si>
  <si>
    <t>379753</t>
  </si>
  <si>
    <t>3424848</t>
  </si>
  <si>
    <t>AV: 4TO ANILLO DOS CUADRAS ANTES DE LA SAN MARTIN</t>
  </si>
  <si>
    <t>NATALIA SUAREZ ROJAS</t>
  </si>
  <si>
    <t>596534</t>
  </si>
  <si>
    <t>79859000</t>
  </si>
  <si>
    <t>Mercado nuevo plan 3000</t>
  </si>
  <si>
    <t>8VO ANILLO DOBLE VIA LA GUARDIA</t>
  </si>
  <si>
    <t>NOEL EDILBERTO VARGAS CHAVARRIA</t>
  </si>
  <si>
    <t>200836</t>
  </si>
  <si>
    <t>AIRTON BALCAZAR BANEGAS</t>
  </si>
  <si>
    <t>201014</t>
  </si>
  <si>
    <t>JHONNY CALLISAYA  MAMANI</t>
  </si>
  <si>
    <t>902245</t>
  </si>
  <si>
    <t>78793794</t>
  </si>
  <si>
    <t>CALLE TIQUINA # 10 PROVINCIA  ACHACACHI</t>
  </si>
  <si>
    <t>GABRIEL GARCIA PACHECO</t>
  </si>
  <si>
    <t>201182</t>
  </si>
  <si>
    <t>JIMMY LEDEZMA VELA</t>
  </si>
  <si>
    <t>417461</t>
  </si>
  <si>
    <t>77992495</t>
  </si>
  <si>
    <t>AV.COBOL</t>
  </si>
  <si>
    <t>NANCI VIRREYRA MENESES</t>
  </si>
  <si>
    <t>420189</t>
  </si>
  <si>
    <t>60798716</t>
  </si>
  <si>
    <t xml:space="preserve">AV.REPUBLICA Y 16 DE JULIO </t>
  </si>
  <si>
    <t>HILDA GLADYS MORALES CRUZ</t>
  </si>
  <si>
    <t>423259</t>
  </si>
  <si>
    <t>76437541</t>
  </si>
  <si>
    <t xml:space="preserve">AV.PAIRUMANI ENTRE MIGUEL MERCADO MOREIRA Y CALLE DOMINGO ZAMBRANA  </t>
  </si>
  <si>
    <t>HOTEL LOS TAJIBOS</t>
  </si>
  <si>
    <t>308860</t>
  </si>
  <si>
    <t>78528986</t>
  </si>
  <si>
    <t>3ER ANILLO AV. SAN MARTIN</t>
  </si>
  <si>
    <t>ABRAHAM CUBA FLORES</t>
  </si>
  <si>
    <t>595033</t>
  </si>
  <si>
    <t>76096006</t>
  </si>
  <si>
    <t>AV VIRGEN DE COTOCA Y MONTE CRISTO</t>
  </si>
  <si>
    <t>ALEJANDRO SEGOBIA</t>
  </si>
  <si>
    <t>900447</t>
  </si>
  <si>
    <t>76549200</t>
  </si>
  <si>
    <t xml:space="preserve">CIUDAD SATELITE AV PANORAMICA #683 ENTRE  CALLE 7 Y NUÑES DEL PRADO  FRENTE AL TELEFERICO PLATEADO </t>
  </si>
  <si>
    <t>BLADIMIR LINO TERRAZAS LUIZAGA</t>
  </si>
  <si>
    <t>417627</t>
  </si>
  <si>
    <t>71404898</t>
  </si>
  <si>
    <t xml:space="preserve">AV TERCERA CASI MAXIMILIANO KOLBE </t>
  </si>
  <si>
    <t>LENY SEMO SUAREZ</t>
  </si>
  <si>
    <t>422701</t>
  </si>
  <si>
    <t>7956969</t>
  </si>
  <si>
    <t>AV CAP VICTOR UZTARIS Y AV COMFEDERACION</t>
  </si>
  <si>
    <t>3065 - AV. BENI ESQ. LA ROCHEL ENTRE 3ER Y 4TO ANILLO MZ 28 LOTE N°1 UV 38</t>
  </si>
  <si>
    <t>SERVICIO DE CATERING INFLIGHT S.R.L.</t>
  </si>
  <si>
    <t>381902</t>
  </si>
  <si>
    <t>75085258</t>
  </si>
  <si>
    <t>DOBLE VIA LA GUARDIA 5TO ANILLO UNITEL</t>
  </si>
  <si>
    <t>MAGDALENA CORTEZ MONTENEGRO</t>
  </si>
  <si>
    <t>381020</t>
  </si>
  <si>
    <t>76015439</t>
  </si>
  <si>
    <t>PARQUE INDUSTRIAL MZA.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</si>
</sst>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[Red]\-#,##0\ "/>
    <numFmt numFmtId="165" formatCode="dd/mm/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u/>
      <sz val="8"/>
      <name val="Calibri"/>
      <family val="2"/>
    </font>
    <font>
      <b/>
      <strike/>
      <u/>
      <sz val="8"/>
      <name val="Calibri"/>
      <family val="2"/>
    </font>
    <font>
      <b/>
      <sz val="10"/>
      <name val="Arial"/>
      <family val="2"/>
    </font>
    <font>
      <sz val="8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5B3D7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95B3D7"/>
      </top>
      <bottom style="thin">
        <color rgb="FF95B3D7"/>
      </bottom>
      <diagonal/>
    </border>
    <border>
      <left style="thin">
        <color rgb="FFFFFFFF"/>
      </left>
      <right style="thin">
        <color rgb="FFFFFFFF"/>
      </right>
      <top style="thin">
        <color rgb="FF95B3D7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9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7" borderId="0" xfId="0" applyFill="1"/>
    <xf numFmtId="164" fontId="0" fillId="0" borderId="0" xfId="0" applyNumberFormat="1"/>
    <xf numFmtId="4" fontId="0" fillId="0" borderId="0" xfId="0" applyNumberFormat="1"/>
    <xf numFmtId="43" fontId="0" fillId="0" borderId="0" xfId="1" applyFont="1"/>
    <xf numFmtId="0" fontId="0" fillId="8" borderId="0" xfId="0" applyFill="1"/>
    <xf numFmtId="0" fontId="4" fillId="0" borderId="0" xfId="0" applyFont="1"/>
    <xf numFmtId="164" fontId="5" fillId="2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wrapText="1"/>
    </xf>
    <xf numFmtId="164" fontId="5" fillId="5" borderId="1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vertical="center"/>
    </xf>
    <xf numFmtId="164" fontId="8" fillId="6" borderId="4" xfId="0" applyNumberFormat="1" applyFont="1" applyFill="1" applyBorder="1" applyAlignment="1">
      <alignment vertical="center"/>
    </xf>
    <xf numFmtId="9" fontId="8" fillId="6" borderId="4" xfId="0" applyNumberFormat="1" applyFont="1" applyFill="1" applyBorder="1" applyAlignment="1">
      <alignment vertical="center"/>
    </xf>
    <xf numFmtId="22" fontId="0" fillId="0" borderId="0" xfId="0" applyNumberFormat="1" applyFill="1"/>
    <xf numFmtId="0" fontId="0" fillId="0" borderId="0" xfId="0" applyFill="1"/>
    <xf numFmtId="14" fontId="0" fillId="0" borderId="0" xfId="0" applyNumberFormat="1" applyFill="1"/>
    <xf numFmtId="165" fontId="8" fillId="0" borderId="3" xfId="0" applyNumberFormat="1" applyFont="1" applyFill="1" applyBorder="1" applyAlignment="1">
      <alignment vertical="center"/>
    </xf>
    <xf numFmtId="164" fontId="2" fillId="0" borderId="5" xfId="0" applyNumberFormat="1" applyFont="1" applyFill="1" applyBorder="1" applyAlignment="1">
      <alignment vertical="center"/>
    </xf>
    <xf numFmtId="9" fontId="2" fillId="0" borderId="5" xfId="2" applyNumberFormat="1" applyFont="1" applyFill="1" applyBorder="1" applyAlignment="1">
      <alignment vertical="center"/>
    </xf>
    <xf numFmtId="164" fontId="0" fillId="0" borderId="0" xfId="0" applyNumberFormat="1" applyFill="1"/>
    <xf numFmtId="164" fontId="2" fillId="0" borderId="5" xfId="0" applyNumberFormat="1" applyFont="1" applyFill="1" applyBorder="1" applyAlignment="1">
      <alignment horizontal="center" vertical="center" wrapText="1" readingOrder="1"/>
    </xf>
    <xf numFmtId="4" fontId="0" fillId="0" borderId="0" xfId="0" applyNumberFormat="1" applyFill="1"/>
  </cellXfs>
  <cellStyles count="4">
    <cellStyle name="Millares" xfId="1" builtinId="3"/>
    <cellStyle name="Normal" xfId="0" builtinId="0"/>
    <cellStyle name="Normal 2" xfId="3" xr:uid="{00000000-0005-0000-0000-000002000000}"/>
    <cellStyle name="Porcentaje" xfId="2" builtinId="5"/>
  </cellStyles>
  <dxfs count="76">
    <dxf>
      <numFmt numFmtId="4" formatCode="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8"/>
      </font>
      <numFmt numFmtId="164" formatCode="#,##0_ ;[Red]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numFmt numFmtId="164" formatCode="#,##0_ ;[Red]\-#,##0\ 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8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/>
        <bottom/>
        <vertical/>
        <horizontal/>
      </border>
    </dxf>
    <dxf>
      <font>
        <sz val="8"/>
      </font>
      <numFmt numFmtId="164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65" formatCode="dd/mm/yyyy;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95B3D7"/>
        </top>
        <bottom style="thin">
          <color rgb="FF95B3D7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/m/yyyy\ hh:mm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/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/m/yyyy\ hh:mm"/>
      <fill>
        <patternFill patternType="none">
          <fgColor indexed="64"/>
          <bgColor indexed="65"/>
        </patternFill>
      </fill>
    </dxf>
    <dxf>
      <numFmt numFmtId="27" formatCode="d/m/yyyy\ hh:mm"/>
    </dxf>
    <dxf>
      <numFmt numFmtId="4" formatCode="#,##0.00"/>
    </dxf>
    <dxf>
      <numFmt numFmtId="4" formatCode="#,##0.00"/>
    </dxf>
    <dxf>
      <numFmt numFmtId="19" formatCode="d/m/yyyy"/>
    </dxf>
    <dxf>
      <numFmt numFmtId="27" formatCode="d/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65" formatCode="dd/mm/yyyy;@"/>
      <fill>
        <patternFill patternType="solid">
          <fgColor rgb="FF000000"/>
          <bgColor theme="7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95B3D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64" formatCode="#,##0_ ;[Red]\-#,##0\ "/>
      <fill>
        <patternFill patternType="solid">
          <fgColor rgb="FF000000"/>
          <bgColor rgb="FFEBF1DE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95B3D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3" formatCode="0%"/>
      <fill>
        <patternFill patternType="solid">
          <fgColor rgb="FF000000"/>
          <bgColor rgb="FFEBF1DE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95B3D7"/>
        </top>
        <bottom/>
      </border>
    </dxf>
    <dxf>
      <fill>
        <patternFill patternType="solid">
          <fgColor indexed="64"/>
          <bgColor rgb="FFFFFF00"/>
        </patternFill>
      </fill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4" formatCode="#,##0.00"/>
    </dxf>
    <dxf>
      <fill>
        <patternFill patternType="none">
          <bgColor auto="1"/>
        </patternFill>
      </fill>
    </dxf>
    <dxf>
      <font>
        <outline val="0"/>
        <shadow val="0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1000000}" autoFormatId="16" applyNumberFormats="0" applyBorderFormats="0" applyFontFormats="0" applyPatternFormats="0" applyAlignmentFormats="0" applyWidthHeightFormats="0">
  <queryTableRefresh nextId="49" unboundColumnsRight="23">
    <queryTableFields count="47">
      <queryTableField id="1" name="Fecha" tableColumnId="1"/>
      <queryTableField id="2" name="NumDoc" tableColumnId="2"/>
      <queryTableField id="3" name="Importe" tableColumnId="3"/>
      <queryTableField id="4" name="Saldo" tableColumnId="4"/>
      <queryTableField id="5" name="Vence" tableColumnId="5"/>
      <queryTableField id="6" name="Antiguedad" tableColumnId="6"/>
      <queryTableField id="7" name="Anticuacion" tableColumnId="7"/>
      <queryTableField id="8" name="Rango" tableColumnId="8"/>
      <queryTableField id="9" name="Cliente" tableColumnId="9"/>
      <queryTableField id="10" name="cliLugar" tableColumnId="10"/>
      <queryTableField id="11" name="entNombreJefeVendedor" tableColumnId="11"/>
      <queryTableField id="12" name="entNombreSupervisor" tableColumnId="12"/>
      <queryTableField id="13" name="entNombreVendedor" tableColumnId="13"/>
      <queryTableField id="14" name="Plazo" tableColumnId="14"/>
      <queryTableField id="15" name="FechaUltimoPago" tableColumnId="15"/>
      <queryTableField id="16" name="ciuNombre" tableColumnId="16"/>
      <queryTableField id="17" name="CodigoCliente" tableColumnId="17"/>
      <queryTableField id="18" name="LimiteCredito" tableColumnId="18"/>
      <queryTableField id="19" name="rutId" tableColumnId="19"/>
      <queryTableField id="20" name="CoordenadaX" tableColumnId="20"/>
      <queryTableField id="21" name="CoordenadaY" tableColumnId="21"/>
      <queryTableField id="22" name="Telefono" tableColumnId="22"/>
      <queryTableField id="23" name="Estado" tableColumnId="23"/>
      <queryTableField id="24" name="DIRECCION" tableColumnId="24"/>
      <queryTableField id="47" dataBound="0" tableColumnId="25"/>
      <queryTableField id="46" dataBound="0" tableColumnId="26"/>
      <queryTableField id="45" dataBound="0" tableColumnId="27"/>
      <queryTableField id="44" dataBound="0" tableColumnId="28"/>
      <queryTableField id="43" dataBound="0" tableColumnId="29"/>
      <queryTableField id="42" dataBound="0" tableColumnId="30"/>
      <queryTableField id="41" dataBound="0" tableColumnId="31"/>
      <queryTableField id="40" dataBound="0" tableColumnId="32"/>
      <queryTableField id="39" dataBound="0" tableColumnId="33"/>
      <queryTableField id="38" dataBound="0" tableColumnId="34"/>
      <queryTableField id="37" dataBound="0" tableColumnId="35"/>
      <queryTableField id="36" dataBound="0" tableColumnId="36"/>
      <queryTableField id="35" dataBound="0" tableColumnId="37"/>
      <queryTableField id="34" dataBound="0" tableColumnId="38"/>
      <queryTableField id="33" dataBound="0" tableColumnId="39"/>
      <queryTableField id="32" dataBound="0" tableColumnId="40"/>
      <queryTableField id="31" dataBound="0" tableColumnId="41"/>
      <queryTableField id="30" dataBound="0" tableColumnId="42"/>
      <queryTableField id="29" dataBound="0" tableColumnId="43"/>
      <queryTableField id="28" dataBound="0" tableColumnId="44"/>
      <queryTableField id="27" dataBound="0" tableColumnId="45"/>
      <queryTableField id="26" dataBound="0" tableColumnId="46"/>
      <queryTableField id="25" dataBound="0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_DatosExternos_142" displayName="Tabla_DatosExternos_142" ref="A1:AU2915" tableType="queryTable" totalsRowCount="1" headerRowDxfId="75" dataDxfId="74">
  <autoFilter ref="A1:AU2914" xr:uid="{00000000-0009-0000-0100-000001000000}"/>
  <sortState ref="A2:AU2914">
    <sortCondition ref="K1:K2914"/>
  </sortState>
  <tableColumns count="47">
    <tableColumn id="1" xr3:uid="{00000000-0010-0000-0100-000001000000}" uniqueName="1" name="Fecha" queryTableFieldId="1" dataDxfId="46" totalsRowDxfId="47"/>
    <tableColumn id="2" xr3:uid="{00000000-0010-0000-0100-000002000000}" uniqueName="2" name="NumDoc" queryTableFieldId="2" dataDxfId="45"/>
    <tableColumn id="3" xr3:uid="{00000000-0010-0000-0100-000003000000}" uniqueName="3" name="Importe" totalsRowFunction="sum" queryTableFieldId="3" dataDxfId="44" totalsRowDxfId="48"/>
    <tableColumn id="4" xr3:uid="{00000000-0010-0000-0100-000004000000}" uniqueName="4" name="Saldo" totalsRowFunction="sum" queryTableFieldId="4" dataDxfId="43" totalsRowDxfId="49"/>
    <tableColumn id="5" xr3:uid="{00000000-0010-0000-0100-000005000000}" uniqueName="5" name="Vence" queryTableFieldId="5" dataDxfId="42" totalsRowDxfId="50"/>
    <tableColumn id="6" xr3:uid="{00000000-0010-0000-0100-000006000000}" uniqueName="6" name="Antiguedad" queryTableFieldId="6" dataDxfId="41"/>
    <tableColumn id="7" xr3:uid="{00000000-0010-0000-0100-000007000000}" uniqueName="7" name="Anticuacion" queryTableFieldId="7" dataDxfId="40"/>
    <tableColumn id="8" xr3:uid="{00000000-0010-0000-0100-000008000000}" uniqueName="8" name="Rango" queryTableFieldId="8" dataDxfId="39"/>
    <tableColumn id="9" xr3:uid="{00000000-0010-0000-0100-000009000000}" uniqueName="9" name="Cliente" queryTableFieldId="9" dataDxfId="38"/>
    <tableColumn id="10" xr3:uid="{00000000-0010-0000-0100-00000A000000}" uniqueName="10" name="cliLugar" queryTableFieldId="10" dataDxfId="37"/>
    <tableColumn id="11" xr3:uid="{00000000-0010-0000-0100-00000B000000}" uniqueName="11" name="entNombreJefeVendedor" queryTableFieldId="11" dataDxfId="36"/>
    <tableColumn id="12" xr3:uid="{00000000-0010-0000-0100-00000C000000}" uniqueName="12" name="entNombreSupervisor" queryTableFieldId="12" dataDxfId="35"/>
    <tableColumn id="13" xr3:uid="{00000000-0010-0000-0100-00000D000000}" uniqueName="13" name="entNombreVendedor" queryTableFieldId="13" dataDxfId="34"/>
    <tableColumn id="14" xr3:uid="{00000000-0010-0000-0100-00000E000000}" uniqueName="14" name="Plazo" queryTableFieldId="14" dataDxfId="33"/>
    <tableColumn id="15" xr3:uid="{00000000-0010-0000-0100-00000F000000}" uniqueName="15" name="FechaUltimoPago" queryTableFieldId="15" dataDxfId="32" totalsRowDxfId="51"/>
    <tableColumn id="16" xr3:uid="{00000000-0010-0000-0100-000010000000}" uniqueName="16" name="ciuNombre" queryTableFieldId="16" dataDxfId="31"/>
    <tableColumn id="17" xr3:uid="{00000000-0010-0000-0100-000011000000}" uniqueName="17" name="CodigoCliente" queryTableFieldId="17" dataDxfId="30"/>
    <tableColumn id="18" xr3:uid="{00000000-0010-0000-0100-000012000000}" uniqueName="18" name="LimiteCredito" queryTableFieldId="18" dataDxfId="29"/>
    <tableColumn id="19" xr3:uid="{00000000-0010-0000-0100-000013000000}" uniqueName="19" name="rutId" queryTableFieldId="19" dataDxfId="28"/>
    <tableColumn id="20" xr3:uid="{00000000-0010-0000-0100-000014000000}" uniqueName="20" name="CoordenadaX" queryTableFieldId="20" dataDxfId="27"/>
    <tableColumn id="21" xr3:uid="{00000000-0010-0000-0100-000015000000}" uniqueName="21" name="CoordenadaY" queryTableFieldId="21" dataDxfId="26"/>
    <tableColumn id="22" xr3:uid="{00000000-0010-0000-0100-000016000000}" uniqueName="22" name="Telefono" queryTableFieldId="22" dataDxfId="25"/>
    <tableColumn id="23" xr3:uid="{00000000-0010-0000-0100-000017000000}" uniqueName="23" name="Estado" queryTableFieldId="23" dataDxfId="24"/>
    <tableColumn id="24" xr3:uid="{00000000-0010-0000-0100-000018000000}" uniqueName="24" name="DIRECCION" queryTableFieldId="24" dataDxfId="23"/>
    <tableColumn id="25" xr3:uid="{00000000-0010-0000-0100-000019000000}" uniqueName="25" name="FECHA_CARGA" queryTableFieldId="47" dataDxfId="22" totalsRowDxfId="52"/>
    <tableColumn id="26" xr3:uid="{00000000-0010-0000-0100-00001A000000}" uniqueName="26" name="Dias" queryTableFieldId="46" dataDxfId="21" totalsRowDxfId="53">
      <calculatedColumnFormula>+E2-Y2</calculatedColumnFormula>
    </tableColumn>
    <tableColumn id="27" xr3:uid="{00000000-0010-0000-0100-00001B000000}" uniqueName="27" name="%" queryTableFieldId="45" dataDxfId="20" totalsRowDxfId="54" dataCellStyle="Porcentaje">
      <calculatedColumnFormula>+Tabla_DatosExternos_142[[#This Row],[Saldo]]/Tabla_DatosExternos_142[[#This Row],[Importe]]</calculatedColumnFormula>
    </tableColumn>
    <tableColumn id="28" xr3:uid="{00000000-0010-0000-0100-00001C000000}" uniqueName="28" name="Marca-1" queryTableFieldId="44" dataDxfId="19" totalsRowDxfId="55"/>
    <tableColumn id="29" xr3:uid="{00000000-0010-0000-0100-00001D000000}" uniqueName="29" name="01 - 30" queryTableFieldId="43" dataDxfId="18" totalsRowDxfId="56">
      <calculatedColumnFormula>IF(AND(-Z2&gt;=1,-Z2&lt;=30),D2,0)</calculatedColumnFormula>
    </tableColumn>
    <tableColumn id="30" xr3:uid="{00000000-0010-0000-0100-00001E000000}" uniqueName="30" name="31 - 60" queryTableFieldId="42" dataDxfId="17" totalsRowDxfId="57">
      <calculatedColumnFormula>IF(AND(-Z2&gt;=31,-Z2&lt;=60),D2,0)</calculatedColumnFormula>
    </tableColumn>
    <tableColumn id="31" xr3:uid="{00000000-0010-0000-0100-00001F000000}" uniqueName="31" name="61 - 90" queryTableFieldId="41" dataDxfId="16" totalsRowDxfId="58">
      <calculatedColumnFormula>IF(AND(-Z2&gt;=61,-Z2&lt;=90),D2,0)</calculatedColumnFormula>
    </tableColumn>
    <tableColumn id="32" xr3:uid="{00000000-0010-0000-0100-000020000000}" uniqueName="32" name="91 - 120" queryTableFieldId="40" dataDxfId="15" totalsRowDxfId="59">
      <calculatedColumnFormula>IF(AND(-Z2&gt;=91,-Z2&lt;=120),D2,0)</calculatedColumnFormula>
    </tableColumn>
    <tableColumn id="33" xr3:uid="{00000000-0010-0000-0100-000021000000}" uniqueName="33" name="121 - 150" queryTableFieldId="39" dataDxfId="14" totalsRowDxfId="60">
      <calculatedColumnFormula>IF(AND(-Z2&gt;=121,-Z2&lt;=150),D2,0)</calculatedColumnFormula>
    </tableColumn>
    <tableColumn id="34" xr3:uid="{00000000-0010-0000-0100-000022000000}" uniqueName="34" name="151 - 180" queryTableFieldId="38" dataDxfId="13" totalsRowDxfId="61">
      <calculatedColumnFormula>IF(AND(-Z2&gt;=151,-Z2&lt;=180),D2,0)</calculatedColumnFormula>
    </tableColumn>
    <tableColumn id="35" xr3:uid="{00000000-0010-0000-0100-000023000000}" uniqueName="35" name="181-210" queryTableFieldId="37" dataDxfId="12" totalsRowDxfId="62">
      <calculatedColumnFormula>IF(AND(-Z2&gt;=181,-Z2&lt;=210),D2,0)</calculatedColumnFormula>
    </tableColumn>
    <tableColumn id="36" xr3:uid="{00000000-0010-0000-0100-000024000000}" uniqueName="36" name="211-250" queryTableFieldId="36" dataDxfId="11" totalsRowDxfId="63">
      <calculatedColumnFormula>IF(AND(-Z2&gt;=211,-Z2&lt;=250),D2,0)</calculatedColumnFormula>
    </tableColumn>
    <tableColumn id="37" xr3:uid="{00000000-0010-0000-0100-000025000000}" uniqueName="37" name="mas 251" queryTableFieldId="35" dataDxfId="10" totalsRowDxfId="64">
      <calculatedColumnFormula>IF(-Z2&gt;=251,D2,0)</calculatedColumnFormula>
    </tableColumn>
    <tableColumn id="38" xr3:uid="{00000000-0010-0000-0100-000026000000}" uniqueName="38" name="Mas 60 menor 120" queryTableFieldId="34" dataDxfId="9" totalsRowDxfId="65">
      <calculatedColumnFormula>SUM(AE2:AF2)</calculatedColumnFormula>
    </tableColumn>
    <tableColumn id="39" xr3:uid="{00000000-0010-0000-0100-000027000000}" uniqueName="39" name="total mas de 120 dias" queryTableFieldId="33" dataDxfId="8" totalsRowDxfId="66">
      <calculatedColumnFormula>SUM(AG2:AK2)</calculatedColumnFormula>
    </tableColumn>
    <tableColumn id="40" xr3:uid="{00000000-0010-0000-0100-000028000000}" uniqueName="40" name="total mas de 180 dias" queryTableFieldId="32" dataDxfId="7" totalsRowDxfId="67">
      <calculatedColumnFormula>SUM(AI2:AK2)</calculatedColumnFormula>
    </tableColumn>
    <tableColumn id="41" xr3:uid="{00000000-0010-0000-0100-000029000000}" uniqueName="41" name="Total Vigente" totalsRowFunction="sum" queryTableFieldId="31" dataDxfId="6" totalsRowDxfId="68">
      <calculatedColumnFormula>+IF(SUM(AC2:AK2)=0,D2,0)</calculatedColumnFormula>
    </tableColumn>
    <tableColumn id="42" xr3:uid="{00000000-0010-0000-0100-00002A000000}" uniqueName="42" name="Total Vencido" totalsRowFunction="sum" queryTableFieldId="30" dataDxfId="5" totalsRowDxfId="69">
      <calculatedColumnFormula>+SUM(AC2:AK2)</calculatedColumnFormula>
    </tableColumn>
    <tableColumn id="43" xr3:uid="{00000000-0010-0000-0100-00002B000000}" uniqueName="43" name="Total Cartera" queryTableFieldId="29" dataDxfId="4" totalsRowDxfId="70">
      <calculatedColumnFormula>+Tabla_DatosExternos_142[[#This Row],[Total Vigente]]+Tabla_DatosExternos_142[[#This Row],[Total Vencido]]</calculatedColumnFormula>
    </tableColumn>
    <tableColumn id="44" xr3:uid="{00000000-0010-0000-0100-00002C000000}" uniqueName="44" name="Provisión" queryTableFieldId="28" dataDxfId="3" totalsRowDxfId="71">
      <calculatedColumnFormula>SUM(AG2:AK2)</calculatedColumnFormula>
    </tableColumn>
    <tableColumn id="45" xr3:uid="{00000000-0010-0000-0100-00002D000000}" uniqueName="45" name="Plazo2" queryTableFieldId="27" dataDxfId="2" totalsRowDxfId="72">
      <calculatedColumnFormula>+Tabla_DatosExternos_142[[#This Row],[Fecha]]-Tabla_DatosExternos_142[[#This Row],[Vence]]</calculatedColumnFormula>
    </tableColumn>
    <tableColumn id="46" xr3:uid="{00000000-0010-0000-0100-00002E000000}" uniqueName="46" name="Corte Plazos" queryTableFieldId="26" dataDxfId="1"/>
    <tableColumn id="47" xr3:uid="{00000000-0010-0000-0100-00002F000000}" uniqueName="47" name="Dif." queryTableFieldId="25" dataDxfId="0" totalsRowDxfId="73">
      <calculatedColumnFormula>+AR2-W2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920"/>
  <sheetViews>
    <sheetView tabSelected="1" topLeftCell="U2890" zoomScaleNormal="100" workbookViewId="0">
      <selection activeCell="X2905" sqref="X2905"/>
    </sheetView>
  </sheetViews>
  <sheetFormatPr baseColWidth="10" defaultRowHeight="14.5" x14ac:dyDescent="0.35"/>
  <cols>
    <col min="1" max="1" width="15.453125" bestFit="1" customWidth="1"/>
    <col min="2" max="2" width="10.26953125" bestFit="1" customWidth="1"/>
    <col min="3" max="4" width="12.453125" bestFit="1" customWidth="1"/>
    <col min="5" max="5" width="10.453125" bestFit="1" customWidth="1"/>
    <col min="6" max="6" width="12.7265625" bestFit="1" customWidth="1"/>
    <col min="7" max="7" width="12.90625" bestFit="1" customWidth="1"/>
    <col min="8" max="8" width="9.1796875" bestFit="1" customWidth="1"/>
    <col min="9" max="9" width="43" bestFit="1" customWidth="1"/>
    <col min="10" max="10" width="18.08984375" bestFit="1" customWidth="1"/>
    <col min="11" max="11" width="44.54296875" bestFit="1" customWidth="1"/>
    <col min="12" max="12" width="42.90625" bestFit="1" customWidth="1"/>
    <col min="13" max="13" width="31.453125" bestFit="1" customWidth="1"/>
    <col min="14" max="14" width="7.54296875" bestFit="1" customWidth="1"/>
    <col min="15" max="15" width="17.6328125" bestFit="1" customWidth="1"/>
    <col min="16" max="16" width="13.08984375" bestFit="1" customWidth="1"/>
    <col min="17" max="17" width="14.6328125" bestFit="1" customWidth="1"/>
    <col min="18" max="18" width="14.36328125" bestFit="1" customWidth="1"/>
    <col min="19" max="19" width="7.26953125" bestFit="1" customWidth="1"/>
    <col min="20" max="20" width="14.453125" bestFit="1" customWidth="1"/>
    <col min="21" max="21" width="14.36328125" bestFit="1" customWidth="1"/>
    <col min="22" max="22" width="13.26953125" bestFit="1" customWidth="1"/>
    <col min="23" max="23" width="8.81640625" bestFit="1" customWidth="1"/>
    <col min="24" max="24" width="80.7265625" bestFit="1" customWidth="1"/>
    <col min="25" max="25" width="14.08984375" style="7" bestFit="1" customWidth="1"/>
    <col min="26" max="26" width="7.7265625" bestFit="1" customWidth="1"/>
    <col min="27" max="27" width="6.26953125" bestFit="1" customWidth="1"/>
    <col min="28" max="28" width="10.26953125" style="3" bestFit="1" customWidth="1"/>
    <col min="29" max="31" width="9.26953125" bestFit="1" customWidth="1"/>
    <col min="32" max="32" width="10" bestFit="1" customWidth="1"/>
    <col min="33" max="34" width="10.7265625" bestFit="1" customWidth="1"/>
    <col min="35" max="36" width="10" bestFit="1" customWidth="1"/>
    <col min="37" max="37" width="10.1796875" bestFit="1" customWidth="1"/>
    <col min="38" max="38" width="16.54296875" bestFit="1" customWidth="1"/>
    <col min="39" max="40" width="21.36328125" bestFit="1" customWidth="1"/>
    <col min="41" max="41" width="13.453125" bestFit="1" customWidth="1"/>
    <col min="42" max="42" width="13.7265625" bestFit="1" customWidth="1"/>
    <col min="43" max="43" width="13.26953125" bestFit="1" customWidth="1"/>
    <col min="44" max="44" width="11" bestFit="1" customWidth="1"/>
    <col min="45" max="45" width="9.1796875" bestFit="1" customWidth="1"/>
    <col min="46" max="46" width="12.7265625" bestFit="1" customWidth="1"/>
    <col min="47" max="47" width="8.6328125" bestFit="1" customWidth="1"/>
  </cols>
  <sheetData>
    <row r="1" spans="1:47" s="8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9" t="s">
        <v>24</v>
      </c>
      <c r="Z1" s="10" t="s">
        <v>25</v>
      </c>
      <c r="AA1" s="11" t="s">
        <v>26</v>
      </c>
      <c r="AB1" s="12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3" t="s">
        <v>37</v>
      </c>
      <c r="AM1" s="14" t="s">
        <v>38</v>
      </c>
      <c r="AN1" s="14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5" t="s">
        <v>45</v>
      </c>
      <c r="AU1" s="16" t="s">
        <v>46</v>
      </c>
    </row>
    <row r="2" spans="1:47" x14ac:dyDescent="0.35">
      <c r="A2" s="20">
        <v>45189</v>
      </c>
      <c r="B2" s="21">
        <v>204469</v>
      </c>
      <c r="C2" s="21">
        <v>22729.99</v>
      </c>
      <c r="D2" s="21">
        <v>7529.99</v>
      </c>
      <c r="E2" s="22">
        <v>45219</v>
      </c>
      <c r="F2" s="21">
        <v>1027</v>
      </c>
      <c r="G2" s="21" t="s">
        <v>47</v>
      </c>
      <c r="H2" s="21" t="s">
        <v>48</v>
      </c>
      <c r="I2" s="21" t="s">
        <v>361</v>
      </c>
      <c r="J2" s="21" t="s">
        <v>52</v>
      </c>
      <c r="K2" s="21" t="s">
        <v>362</v>
      </c>
      <c r="L2" s="21" t="s">
        <v>363</v>
      </c>
      <c r="M2" s="21" t="s">
        <v>364</v>
      </c>
      <c r="N2" s="21">
        <v>30</v>
      </c>
      <c r="O2" s="20">
        <v>45925</v>
      </c>
      <c r="P2" s="21" t="s">
        <v>50</v>
      </c>
      <c r="Q2" s="21" t="s">
        <v>365</v>
      </c>
      <c r="R2" s="21">
        <v>0</v>
      </c>
      <c r="S2" s="21">
        <v>123</v>
      </c>
      <c r="T2" s="21">
        <v>-63.161045000000001</v>
      </c>
      <c r="U2" s="21">
        <v>-17.738448999999999</v>
      </c>
      <c r="V2" s="21" t="s">
        <v>366</v>
      </c>
      <c r="W2" s="21" t="s">
        <v>51</v>
      </c>
      <c r="X2" s="21" t="s">
        <v>367</v>
      </c>
      <c r="Y2" s="23">
        <v>46246</v>
      </c>
      <c r="Z2" s="24">
        <f>+E2-Y2</f>
        <v>-1027</v>
      </c>
      <c r="AA2" s="25">
        <f>+Tabla_DatosExternos_142[[#This Row],[Saldo]]/Tabla_DatosExternos_142[[#This Row],[Importe]]</f>
        <v>0.33127995216891865</v>
      </c>
      <c r="AB2" s="21"/>
      <c r="AC2" s="26">
        <f>IF(AND(-Z2&gt;=1,-Z2&lt;=30),D2,0)</f>
        <v>0</v>
      </c>
      <c r="AD2" s="26">
        <f>IF(AND(-Z2&gt;=31,-Z2&lt;=60),D2,0)</f>
        <v>0</v>
      </c>
      <c r="AE2" s="26">
        <f>IF(AND(-Z2&gt;=61,-Z2&lt;=90),D2,0)</f>
        <v>0</v>
      </c>
      <c r="AF2" s="26">
        <f>IF(AND(-Z2&gt;=91,-Z2&lt;=120),D2,0)</f>
        <v>0</v>
      </c>
      <c r="AG2" s="26">
        <f>IF(AND(-Z2&gt;=121,-Z2&lt;=150),D2,0)</f>
        <v>0</v>
      </c>
      <c r="AH2" s="26">
        <f>IF(AND(-Z2&gt;=151,-Z2&lt;=180),D2,0)</f>
        <v>0</v>
      </c>
      <c r="AI2" s="26">
        <f>IF(AND(-Z2&gt;=181,-Z2&lt;=210),D2,0)</f>
        <v>0</v>
      </c>
      <c r="AJ2" s="26">
        <f>IF(AND(-Z2&gt;=211,-Z2&lt;=250),D2,0)</f>
        <v>0</v>
      </c>
      <c r="AK2" s="26">
        <f>IF(-Z2&gt;=251,D2,0)</f>
        <v>7529.99</v>
      </c>
      <c r="AL2" s="26">
        <f>SUM(AE2:AF2)</f>
        <v>0</v>
      </c>
      <c r="AM2" s="26">
        <f>SUM(AG2:AK2)</f>
        <v>7529.99</v>
      </c>
      <c r="AN2" s="26">
        <f>SUM(AI2:AK2)</f>
        <v>7529.99</v>
      </c>
      <c r="AO2" s="26">
        <f>+IF(SUM(AC2:AK2)=0,D2,0)</f>
        <v>0</v>
      </c>
      <c r="AP2" s="26">
        <f>+SUM(AC2:AK2)</f>
        <v>7529.99</v>
      </c>
      <c r="AQ2" s="26">
        <f>+Tabla_DatosExternos_142[[#This Row],[Total Vigente]]+Tabla_DatosExternos_142[[#This Row],[Total Vencido]]</f>
        <v>7529.99</v>
      </c>
      <c r="AR2" s="26">
        <f>SUM(AG2:AK2)</f>
        <v>7529.99</v>
      </c>
      <c r="AS2" s="27">
        <f>+Tabla_DatosExternos_142[[#This Row],[Fecha]]-Tabla_DatosExternos_142[[#This Row],[Vence]]</f>
        <v>-30</v>
      </c>
      <c r="AT2" s="21"/>
      <c r="AU2" s="28" t="e">
        <f>+AR2-W2</f>
        <v>#VALUE!</v>
      </c>
    </row>
    <row r="3" spans="1:47" x14ac:dyDescent="0.35">
      <c r="A3" s="20">
        <v>45258</v>
      </c>
      <c r="B3" s="21">
        <v>252654</v>
      </c>
      <c r="C3" s="21">
        <v>1960</v>
      </c>
      <c r="D3" s="21">
        <v>660</v>
      </c>
      <c r="E3" s="22">
        <v>45288</v>
      </c>
      <c r="F3" s="21">
        <v>958</v>
      </c>
      <c r="G3" s="21" t="s">
        <v>47</v>
      </c>
      <c r="H3" s="21" t="s">
        <v>48</v>
      </c>
      <c r="I3" s="21" t="s">
        <v>452</v>
      </c>
      <c r="J3" s="21" t="s">
        <v>52</v>
      </c>
      <c r="K3" s="21" t="s">
        <v>362</v>
      </c>
      <c r="L3" s="21" t="s">
        <v>363</v>
      </c>
      <c r="M3" s="21" t="s">
        <v>453</v>
      </c>
      <c r="N3" s="21">
        <v>30</v>
      </c>
      <c r="O3" s="20">
        <v>45734</v>
      </c>
      <c r="P3" s="21" t="s">
        <v>50</v>
      </c>
      <c r="Q3" s="21" t="s">
        <v>454</v>
      </c>
      <c r="R3" s="21">
        <v>0</v>
      </c>
      <c r="S3" s="21">
        <v>122</v>
      </c>
      <c r="T3" s="21">
        <v>-63.145769999999999</v>
      </c>
      <c r="U3" s="21">
        <v>-17.806833999999998</v>
      </c>
      <c r="V3" s="21" t="s">
        <v>455</v>
      </c>
      <c r="W3" s="21" t="s">
        <v>51</v>
      </c>
      <c r="X3" s="21" t="s">
        <v>67</v>
      </c>
      <c r="Y3" s="23">
        <v>46246</v>
      </c>
      <c r="Z3" s="24">
        <f>+E3-Y3</f>
        <v>-958</v>
      </c>
      <c r="AA3" s="25">
        <f>+Tabla_DatosExternos_142[[#This Row],[Saldo]]/Tabla_DatosExternos_142[[#This Row],[Importe]]</f>
        <v>0.33673469387755101</v>
      </c>
      <c r="AB3" s="21"/>
      <c r="AC3" s="26">
        <f>IF(AND(-Z3&gt;=1,-Z3&lt;=30),D3,0)</f>
        <v>0</v>
      </c>
      <c r="AD3" s="26">
        <f>IF(AND(-Z3&gt;=31,-Z3&lt;=60),D3,0)</f>
        <v>0</v>
      </c>
      <c r="AE3" s="26">
        <f>IF(AND(-Z3&gt;=61,-Z3&lt;=90),D3,0)</f>
        <v>0</v>
      </c>
      <c r="AF3" s="26">
        <f>IF(AND(-Z3&gt;=91,-Z3&lt;=120),D3,0)</f>
        <v>0</v>
      </c>
      <c r="AG3" s="26">
        <f>IF(AND(-Z3&gt;=121,-Z3&lt;=150),D3,0)</f>
        <v>0</v>
      </c>
      <c r="AH3" s="26">
        <f>IF(AND(-Z3&gt;=151,-Z3&lt;=180),D3,0)</f>
        <v>0</v>
      </c>
      <c r="AI3" s="26">
        <f>IF(AND(-Z3&gt;=181,-Z3&lt;=210),D3,0)</f>
        <v>0</v>
      </c>
      <c r="AJ3" s="26">
        <f>IF(AND(-Z3&gt;=211,-Z3&lt;=250),D3,0)</f>
        <v>0</v>
      </c>
      <c r="AK3" s="26">
        <f>IF(-Z3&gt;=251,D3,0)</f>
        <v>660</v>
      </c>
      <c r="AL3" s="26">
        <f>SUM(AE3:AF3)</f>
        <v>0</v>
      </c>
      <c r="AM3" s="26">
        <f>SUM(AG3:AK3)</f>
        <v>660</v>
      </c>
      <c r="AN3" s="26">
        <f>SUM(AI3:AK3)</f>
        <v>660</v>
      </c>
      <c r="AO3" s="26">
        <f>+IF(SUM(AC3:AK3)=0,D3,0)</f>
        <v>0</v>
      </c>
      <c r="AP3" s="26">
        <f>+SUM(AC3:AK3)</f>
        <v>660</v>
      </c>
      <c r="AQ3" s="26">
        <f>+Tabla_DatosExternos_142[[#This Row],[Total Vigente]]+Tabla_DatosExternos_142[[#This Row],[Total Vencido]]</f>
        <v>660</v>
      </c>
      <c r="AR3" s="26">
        <f>SUM(AG3:AK3)</f>
        <v>660</v>
      </c>
      <c r="AS3" s="27">
        <f>+Tabla_DatosExternos_142[[#This Row],[Fecha]]-Tabla_DatosExternos_142[[#This Row],[Vence]]</f>
        <v>-30</v>
      </c>
      <c r="AT3" s="21"/>
      <c r="AU3" s="28" t="e">
        <f>+AR3-W3</f>
        <v>#VALUE!</v>
      </c>
    </row>
    <row r="4" spans="1:47" x14ac:dyDescent="0.35">
      <c r="A4" s="20">
        <v>45259</v>
      </c>
      <c r="B4" s="21">
        <v>253606</v>
      </c>
      <c r="C4" s="21">
        <v>1710.09</v>
      </c>
      <c r="D4" s="21">
        <v>1710.09</v>
      </c>
      <c r="E4" s="22">
        <v>45289</v>
      </c>
      <c r="F4" s="21">
        <v>957</v>
      </c>
      <c r="G4" s="21" t="s">
        <v>47</v>
      </c>
      <c r="H4" s="21" t="s">
        <v>48</v>
      </c>
      <c r="I4" s="21" t="s">
        <v>456</v>
      </c>
      <c r="J4" s="21" t="s">
        <v>52</v>
      </c>
      <c r="K4" s="21" t="s">
        <v>362</v>
      </c>
      <c r="L4" s="21" t="s">
        <v>363</v>
      </c>
      <c r="M4" s="21" t="s">
        <v>453</v>
      </c>
      <c r="N4" s="21">
        <v>30</v>
      </c>
      <c r="O4" s="20"/>
      <c r="P4" s="21" t="s">
        <v>50</v>
      </c>
      <c r="Q4" s="21" t="s">
        <v>457</v>
      </c>
      <c r="R4" s="21">
        <v>0</v>
      </c>
      <c r="S4" s="21">
        <v>122</v>
      </c>
      <c r="T4" s="21">
        <v>-63.120775999999999</v>
      </c>
      <c r="U4" s="21">
        <v>-17.843927000000001</v>
      </c>
      <c r="V4" s="21" t="s">
        <v>458</v>
      </c>
      <c r="W4" s="21" t="s">
        <v>51</v>
      </c>
      <c r="X4" s="21" t="s">
        <v>67</v>
      </c>
      <c r="Y4" s="23">
        <v>46246</v>
      </c>
      <c r="Z4" s="24">
        <f>+E4-Y4</f>
        <v>-957</v>
      </c>
      <c r="AA4" s="25">
        <f>+Tabla_DatosExternos_142[[#This Row],[Saldo]]/Tabla_DatosExternos_142[[#This Row],[Importe]]</f>
        <v>1</v>
      </c>
      <c r="AB4" s="21"/>
      <c r="AC4" s="26">
        <f>IF(AND(-Z4&gt;=1,-Z4&lt;=30),D4,0)</f>
        <v>0</v>
      </c>
      <c r="AD4" s="26">
        <f>IF(AND(-Z4&gt;=31,-Z4&lt;=60),D4,0)</f>
        <v>0</v>
      </c>
      <c r="AE4" s="26">
        <f>IF(AND(-Z4&gt;=61,-Z4&lt;=90),D4,0)</f>
        <v>0</v>
      </c>
      <c r="AF4" s="26">
        <f>IF(AND(-Z4&gt;=91,-Z4&lt;=120),D4,0)</f>
        <v>0</v>
      </c>
      <c r="AG4" s="26">
        <f>IF(AND(-Z4&gt;=121,-Z4&lt;=150),D4,0)</f>
        <v>0</v>
      </c>
      <c r="AH4" s="26">
        <f>IF(AND(-Z4&gt;=151,-Z4&lt;=180),D4,0)</f>
        <v>0</v>
      </c>
      <c r="AI4" s="26">
        <f>IF(AND(-Z4&gt;=181,-Z4&lt;=210),D4,0)</f>
        <v>0</v>
      </c>
      <c r="AJ4" s="26">
        <f>IF(AND(-Z4&gt;=211,-Z4&lt;=250),D4,0)</f>
        <v>0</v>
      </c>
      <c r="AK4" s="26">
        <f>IF(-Z4&gt;=251,D4,0)</f>
        <v>1710.09</v>
      </c>
      <c r="AL4" s="26">
        <f>SUM(AE4:AF4)</f>
        <v>0</v>
      </c>
      <c r="AM4" s="26">
        <f>SUM(AG4:AK4)</f>
        <v>1710.09</v>
      </c>
      <c r="AN4" s="26">
        <f>SUM(AI4:AK4)</f>
        <v>1710.09</v>
      </c>
      <c r="AO4" s="26">
        <f>+IF(SUM(AC4:AK4)=0,D4,0)</f>
        <v>0</v>
      </c>
      <c r="AP4" s="26">
        <f>+SUM(AC4:AK4)</f>
        <v>1710.09</v>
      </c>
      <c r="AQ4" s="26">
        <f>+Tabla_DatosExternos_142[[#This Row],[Total Vigente]]+Tabla_DatosExternos_142[[#This Row],[Total Vencido]]</f>
        <v>1710.09</v>
      </c>
      <c r="AR4" s="26">
        <f>SUM(AG4:AK4)</f>
        <v>1710.09</v>
      </c>
      <c r="AS4" s="27">
        <f>+Tabla_DatosExternos_142[[#This Row],[Fecha]]-Tabla_DatosExternos_142[[#This Row],[Vence]]</f>
        <v>-30</v>
      </c>
      <c r="AT4" s="21"/>
      <c r="AU4" s="28" t="e">
        <f>+AR4-W4</f>
        <v>#VALUE!</v>
      </c>
    </row>
    <row r="5" spans="1:47" x14ac:dyDescent="0.35">
      <c r="A5" s="20">
        <v>45261</v>
      </c>
      <c r="B5" s="21">
        <v>255405</v>
      </c>
      <c r="C5" s="21">
        <v>4980</v>
      </c>
      <c r="D5" s="21">
        <v>1140</v>
      </c>
      <c r="E5" s="22">
        <v>45291</v>
      </c>
      <c r="F5" s="21">
        <v>955</v>
      </c>
      <c r="G5" s="21" t="s">
        <v>47</v>
      </c>
      <c r="H5" s="21" t="s">
        <v>48</v>
      </c>
      <c r="I5" s="21" t="s">
        <v>459</v>
      </c>
      <c r="J5" s="21" t="s">
        <v>52</v>
      </c>
      <c r="K5" s="21" t="s">
        <v>362</v>
      </c>
      <c r="L5" s="21" t="s">
        <v>363</v>
      </c>
      <c r="M5" s="21" t="s">
        <v>460</v>
      </c>
      <c r="N5" s="21">
        <v>30</v>
      </c>
      <c r="O5" s="20">
        <v>45738</v>
      </c>
      <c r="P5" s="21" t="s">
        <v>50</v>
      </c>
      <c r="Q5" s="21" t="s">
        <v>461</v>
      </c>
      <c r="R5" s="21">
        <v>3000</v>
      </c>
      <c r="S5" s="21">
        <v>125</v>
      </c>
      <c r="T5" s="21">
        <v>-63.227203000000003</v>
      </c>
      <c r="U5" s="21">
        <v>-17.849893999999999</v>
      </c>
      <c r="V5" s="21" t="s">
        <v>462</v>
      </c>
      <c r="W5" s="21" t="s">
        <v>51</v>
      </c>
      <c r="X5" s="21" t="s">
        <v>463</v>
      </c>
      <c r="Y5" s="23">
        <v>46246</v>
      </c>
      <c r="Z5" s="24">
        <f>+E5-Y5</f>
        <v>-955</v>
      </c>
      <c r="AA5" s="25">
        <f>+Tabla_DatosExternos_142[[#This Row],[Saldo]]/Tabla_DatosExternos_142[[#This Row],[Importe]]</f>
        <v>0.2289156626506024</v>
      </c>
      <c r="AB5" s="21"/>
      <c r="AC5" s="26">
        <f>IF(AND(-Z5&gt;=1,-Z5&lt;=30),D5,0)</f>
        <v>0</v>
      </c>
      <c r="AD5" s="26">
        <f>IF(AND(-Z5&gt;=31,-Z5&lt;=60),D5,0)</f>
        <v>0</v>
      </c>
      <c r="AE5" s="26">
        <f>IF(AND(-Z5&gt;=61,-Z5&lt;=90),D5,0)</f>
        <v>0</v>
      </c>
      <c r="AF5" s="26">
        <f>IF(AND(-Z5&gt;=91,-Z5&lt;=120),D5,0)</f>
        <v>0</v>
      </c>
      <c r="AG5" s="26">
        <f>IF(AND(-Z5&gt;=121,-Z5&lt;=150),D5,0)</f>
        <v>0</v>
      </c>
      <c r="AH5" s="26">
        <f>IF(AND(-Z5&gt;=151,-Z5&lt;=180),D5,0)</f>
        <v>0</v>
      </c>
      <c r="AI5" s="26">
        <f>IF(AND(-Z5&gt;=181,-Z5&lt;=210),D5,0)</f>
        <v>0</v>
      </c>
      <c r="AJ5" s="26">
        <f>IF(AND(-Z5&gt;=211,-Z5&lt;=250),D5,0)</f>
        <v>0</v>
      </c>
      <c r="AK5" s="26">
        <f>IF(-Z5&gt;=251,D5,0)</f>
        <v>1140</v>
      </c>
      <c r="AL5" s="26">
        <f>SUM(AE5:AF5)</f>
        <v>0</v>
      </c>
      <c r="AM5" s="26">
        <f>SUM(AG5:AK5)</f>
        <v>1140</v>
      </c>
      <c r="AN5" s="26">
        <f>SUM(AI5:AK5)</f>
        <v>1140</v>
      </c>
      <c r="AO5" s="26">
        <f>+IF(SUM(AC5:AK5)=0,D5,0)</f>
        <v>0</v>
      </c>
      <c r="AP5" s="26">
        <f>+SUM(AC5:AK5)</f>
        <v>1140</v>
      </c>
      <c r="AQ5" s="26">
        <f>+Tabla_DatosExternos_142[[#This Row],[Total Vigente]]+Tabla_DatosExternos_142[[#This Row],[Total Vencido]]</f>
        <v>1140</v>
      </c>
      <c r="AR5" s="26">
        <f>SUM(AG5:AK5)</f>
        <v>1140</v>
      </c>
      <c r="AS5" s="27">
        <f>+Tabla_DatosExternos_142[[#This Row],[Fecha]]-Tabla_DatosExternos_142[[#This Row],[Vence]]</f>
        <v>-30</v>
      </c>
      <c r="AT5" s="21"/>
      <c r="AU5" s="28" t="e">
        <f>+AR5-W5</f>
        <v>#VALUE!</v>
      </c>
    </row>
    <row r="6" spans="1:47" x14ac:dyDescent="0.35">
      <c r="A6" s="20">
        <v>45265</v>
      </c>
      <c r="B6" s="21">
        <v>258724</v>
      </c>
      <c r="C6" s="21">
        <v>640</v>
      </c>
      <c r="D6" s="21">
        <v>640</v>
      </c>
      <c r="E6" s="22">
        <v>45295</v>
      </c>
      <c r="F6" s="21">
        <v>951</v>
      </c>
      <c r="G6" s="21" t="s">
        <v>47</v>
      </c>
      <c r="H6" s="21" t="s">
        <v>48</v>
      </c>
      <c r="I6" s="21" t="s">
        <v>452</v>
      </c>
      <c r="J6" s="21" t="s">
        <v>52</v>
      </c>
      <c r="K6" s="21" t="s">
        <v>362</v>
      </c>
      <c r="L6" s="21" t="s">
        <v>363</v>
      </c>
      <c r="M6" s="21" t="s">
        <v>453</v>
      </c>
      <c r="N6" s="21">
        <v>30</v>
      </c>
      <c r="O6" s="20"/>
      <c r="P6" s="21" t="s">
        <v>50</v>
      </c>
      <c r="Q6" s="21" t="s">
        <v>454</v>
      </c>
      <c r="R6" s="21">
        <v>0</v>
      </c>
      <c r="S6" s="21">
        <v>122</v>
      </c>
      <c r="T6" s="21">
        <v>-63.145769999999999</v>
      </c>
      <c r="U6" s="21">
        <v>-17.806833999999998</v>
      </c>
      <c r="V6" s="21" t="s">
        <v>455</v>
      </c>
      <c r="W6" s="21" t="s">
        <v>51</v>
      </c>
      <c r="X6" s="21" t="s">
        <v>67</v>
      </c>
      <c r="Y6" s="23">
        <v>46246</v>
      </c>
      <c r="Z6" s="24">
        <f>+E6-Y6</f>
        <v>-951</v>
      </c>
      <c r="AA6" s="25">
        <f>+Tabla_DatosExternos_142[[#This Row],[Saldo]]/Tabla_DatosExternos_142[[#This Row],[Importe]]</f>
        <v>1</v>
      </c>
      <c r="AB6" s="21"/>
      <c r="AC6" s="26">
        <f>IF(AND(-Z6&gt;=1,-Z6&lt;=30),D6,0)</f>
        <v>0</v>
      </c>
      <c r="AD6" s="26">
        <f>IF(AND(-Z6&gt;=31,-Z6&lt;=60),D6,0)</f>
        <v>0</v>
      </c>
      <c r="AE6" s="26">
        <f>IF(AND(-Z6&gt;=61,-Z6&lt;=90),D6,0)</f>
        <v>0</v>
      </c>
      <c r="AF6" s="26">
        <f>IF(AND(-Z6&gt;=91,-Z6&lt;=120),D6,0)</f>
        <v>0</v>
      </c>
      <c r="AG6" s="26">
        <f>IF(AND(-Z6&gt;=121,-Z6&lt;=150),D6,0)</f>
        <v>0</v>
      </c>
      <c r="AH6" s="26">
        <f>IF(AND(-Z6&gt;=151,-Z6&lt;=180),D6,0)</f>
        <v>0</v>
      </c>
      <c r="AI6" s="26">
        <f>IF(AND(-Z6&gt;=181,-Z6&lt;=210),D6,0)</f>
        <v>0</v>
      </c>
      <c r="AJ6" s="26">
        <f>IF(AND(-Z6&gt;=211,-Z6&lt;=250),D6,0)</f>
        <v>0</v>
      </c>
      <c r="AK6" s="26">
        <f>IF(-Z6&gt;=251,D6,0)</f>
        <v>640</v>
      </c>
      <c r="AL6" s="26">
        <f>SUM(AE6:AF6)</f>
        <v>0</v>
      </c>
      <c r="AM6" s="26">
        <f>SUM(AG6:AK6)</f>
        <v>640</v>
      </c>
      <c r="AN6" s="26">
        <f>SUM(AI6:AK6)</f>
        <v>640</v>
      </c>
      <c r="AO6" s="26">
        <f>+IF(SUM(AC6:AK6)=0,D6,0)</f>
        <v>0</v>
      </c>
      <c r="AP6" s="26">
        <f>+SUM(AC6:AK6)</f>
        <v>640</v>
      </c>
      <c r="AQ6" s="26">
        <f>+Tabla_DatosExternos_142[[#This Row],[Total Vigente]]+Tabla_DatosExternos_142[[#This Row],[Total Vencido]]</f>
        <v>640</v>
      </c>
      <c r="AR6" s="26">
        <f>SUM(AG6:AK6)</f>
        <v>640</v>
      </c>
      <c r="AS6" s="27">
        <f>+Tabla_DatosExternos_142[[#This Row],[Fecha]]-Tabla_DatosExternos_142[[#This Row],[Vence]]</f>
        <v>-30</v>
      </c>
      <c r="AT6" s="21"/>
      <c r="AU6" s="28" t="e">
        <f>+AR6-W6</f>
        <v>#VALUE!</v>
      </c>
    </row>
    <row r="7" spans="1:47" x14ac:dyDescent="0.35">
      <c r="A7" s="20">
        <v>45266</v>
      </c>
      <c r="B7" s="21">
        <v>259077</v>
      </c>
      <c r="C7" s="21">
        <v>1661.99</v>
      </c>
      <c r="D7" s="21">
        <v>961.99</v>
      </c>
      <c r="E7" s="22">
        <v>45296</v>
      </c>
      <c r="F7" s="21">
        <v>950</v>
      </c>
      <c r="G7" s="21" t="s">
        <v>47</v>
      </c>
      <c r="H7" s="21" t="s">
        <v>48</v>
      </c>
      <c r="I7" s="21" t="s">
        <v>464</v>
      </c>
      <c r="J7" s="21" t="s">
        <v>52</v>
      </c>
      <c r="K7" s="21" t="s">
        <v>362</v>
      </c>
      <c r="L7" s="21" t="s">
        <v>363</v>
      </c>
      <c r="M7" s="21" t="s">
        <v>453</v>
      </c>
      <c r="N7" s="21">
        <v>30</v>
      </c>
      <c r="O7" s="20">
        <v>45603</v>
      </c>
      <c r="P7" s="21" t="s">
        <v>50</v>
      </c>
      <c r="Q7" s="21" t="s">
        <v>465</v>
      </c>
      <c r="R7" s="21">
        <v>0</v>
      </c>
      <c r="S7" s="21">
        <v>122</v>
      </c>
      <c r="T7" s="21">
        <v>-63.120413999999997</v>
      </c>
      <c r="U7" s="21">
        <v>-17.842950999999999</v>
      </c>
      <c r="V7" s="21" t="s">
        <v>466</v>
      </c>
      <c r="W7" s="21" t="s">
        <v>51</v>
      </c>
      <c r="X7" s="21" t="s">
        <v>467</v>
      </c>
      <c r="Y7" s="23">
        <v>46246</v>
      </c>
      <c r="Z7" s="24">
        <f>+E7-Y7</f>
        <v>-950</v>
      </c>
      <c r="AA7" s="25">
        <f>+Tabla_DatosExternos_142[[#This Row],[Saldo]]/Tabla_DatosExternos_142[[#This Row],[Importe]]</f>
        <v>0.5788181637675317</v>
      </c>
      <c r="AB7" s="21"/>
      <c r="AC7" s="26">
        <f>IF(AND(-Z7&gt;=1,-Z7&lt;=30),D7,0)</f>
        <v>0</v>
      </c>
      <c r="AD7" s="26">
        <f>IF(AND(-Z7&gt;=31,-Z7&lt;=60),D7,0)</f>
        <v>0</v>
      </c>
      <c r="AE7" s="26">
        <f>IF(AND(-Z7&gt;=61,-Z7&lt;=90),D7,0)</f>
        <v>0</v>
      </c>
      <c r="AF7" s="26">
        <f>IF(AND(-Z7&gt;=91,-Z7&lt;=120),D7,0)</f>
        <v>0</v>
      </c>
      <c r="AG7" s="26">
        <f>IF(AND(-Z7&gt;=121,-Z7&lt;=150),D7,0)</f>
        <v>0</v>
      </c>
      <c r="AH7" s="26">
        <f>IF(AND(-Z7&gt;=151,-Z7&lt;=180),D7,0)</f>
        <v>0</v>
      </c>
      <c r="AI7" s="26">
        <f>IF(AND(-Z7&gt;=181,-Z7&lt;=210),D7,0)</f>
        <v>0</v>
      </c>
      <c r="AJ7" s="26">
        <f>IF(AND(-Z7&gt;=211,-Z7&lt;=250),D7,0)</f>
        <v>0</v>
      </c>
      <c r="AK7" s="26">
        <f>IF(-Z7&gt;=251,D7,0)</f>
        <v>961.99</v>
      </c>
      <c r="AL7" s="26">
        <f>SUM(AE7:AF7)</f>
        <v>0</v>
      </c>
      <c r="AM7" s="26">
        <f>SUM(AG7:AK7)</f>
        <v>961.99</v>
      </c>
      <c r="AN7" s="26">
        <f>SUM(AI7:AK7)</f>
        <v>961.99</v>
      </c>
      <c r="AO7" s="26">
        <f>+IF(SUM(AC7:AK7)=0,D7,0)</f>
        <v>0</v>
      </c>
      <c r="AP7" s="26">
        <f>+SUM(AC7:AK7)</f>
        <v>961.99</v>
      </c>
      <c r="AQ7" s="26">
        <f>+Tabla_DatosExternos_142[[#This Row],[Total Vigente]]+Tabla_DatosExternos_142[[#This Row],[Total Vencido]]</f>
        <v>961.99</v>
      </c>
      <c r="AR7" s="26">
        <f>SUM(AG7:AK7)</f>
        <v>961.99</v>
      </c>
      <c r="AS7" s="27">
        <f>+Tabla_DatosExternos_142[[#This Row],[Fecha]]-Tabla_DatosExternos_142[[#This Row],[Vence]]</f>
        <v>-30</v>
      </c>
      <c r="AT7" s="21"/>
      <c r="AU7" s="28" t="e">
        <f>+AR7-W7</f>
        <v>#VALUE!</v>
      </c>
    </row>
    <row r="8" spans="1:47" x14ac:dyDescent="0.35">
      <c r="A8" s="20">
        <v>45274</v>
      </c>
      <c r="B8" s="21">
        <v>264978</v>
      </c>
      <c r="C8" s="21">
        <v>1280</v>
      </c>
      <c r="D8" s="21">
        <v>980</v>
      </c>
      <c r="E8" s="22">
        <v>45304</v>
      </c>
      <c r="F8" s="21">
        <v>942</v>
      </c>
      <c r="G8" s="21" t="s">
        <v>47</v>
      </c>
      <c r="H8" s="21" t="s">
        <v>48</v>
      </c>
      <c r="I8" s="21" t="s">
        <v>472</v>
      </c>
      <c r="J8" s="21" t="s">
        <v>52</v>
      </c>
      <c r="K8" s="21" t="s">
        <v>362</v>
      </c>
      <c r="L8" s="21" t="s">
        <v>363</v>
      </c>
      <c r="M8" s="21" t="s">
        <v>453</v>
      </c>
      <c r="N8" s="21">
        <v>30</v>
      </c>
      <c r="O8" s="20">
        <v>45307</v>
      </c>
      <c r="P8" s="21" t="s">
        <v>50</v>
      </c>
      <c r="Q8" s="21" t="s">
        <v>473</v>
      </c>
      <c r="R8" s="21">
        <v>0</v>
      </c>
      <c r="S8" s="21">
        <v>122</v>
      </c>
      <c r="T8" s="21">
        <v>-63.133285000000001</v>
      </c>
      <c r="U8" s="21">
        <v>-17.833646999999999</v>
      </c>
      <c r="V8" s="21" t="s">
        <v>474</v>
      </c>
      <c r="W8" s="21" t="s">
        <v>51</v>
      </c>
      <c r="X8" s="21" t="s">
        <v>67</v>
      </c>
      <c r="Y8" s="23">
        <v>46246</v>
      </c>
      <c r="Z8" s="24">
        <f>+E8-Y8</f>
        <v>-942</v>
      </c>
      <c r="AA8" s="25">
        <f>+Tabla_DatosExternos_142[[#This Row],[Saldo]]/Tabla_DatosExternos_142[[#This Row],[Importe]]</f>
        <v>0.765625</v>
      </c>
      <c r="AB8" s="21"/>
      <c r="AC8" s="26">
        <f>IF(AND(-Z8&gt;=1,-Z8&lt;=30),D8,0)</f>
        <v>0</v>
      </c>
      <c r="AD8" s="26">
        <f>IF(AND(-Z8&gt;=31,-Z8&lt;=60),D8,0)</f>
        <v>0</v>
      </c>
      <c r="AE8" s="26">
        <f>IF(AND(-Z8&gt;=61,-Z8&lt;=90),D8,0)</f>
        <v>0</v>
      </c>
      <c r="AF8" s="26">
        <f>IF(AND(-Z8&gt;=91,-Z8&lt;=120),D8,0)</f>
        <v>0</v>
      </c>
      <c r="AG8" s="26">
        <f>IF(AND(-Z8&gt;=121,-Z8&lt;=150),D8,0)</f>
        <v>0</v>
      </c>
      <c r="AH8" s="26">
        <f>IF(AND(-Z8&gt;=151,-Z8&lt;=180),D8,0)</f>
        <v>0</v>
      </c>
      <c r="AI8" s="26">
        <f>IF(AND(-Z8&gt;=181,-Z8&lt;=210),D8,0)</f>
        <v>0</v>
      </c>
      <c r="AJ8" s="26">
        <f>IF(AND(-Z8&gt;=211,-Z8&lt;=250),D8,0)</f>
        <v>0</v>
      </c>
      <c r="AK8" s="26">
        <f>IF(-Z8&gt;=251,D8,0)</f>
        <v>980</v>
      </c>
      <c r="AL8" s="26">
        <f>SUM(AE8:AF8)</f>
        <v>0</v>
      </c>
      <c r="AM8" s="26">
        <f>SUM(AG8:AK8)</f>
        <v>980</v>
      </c>
      <c r="AN8" s="26">
        <f>SUM(AI8:AK8)</f>
        <v>980</v>
      </c>
      <c r="AO8" s="26">
        <f>+IF(SUM(AC8:AK8)=0,D8,0)</f>
        <v>0</v>
      </c>
      <c r="AP8" s="26">
        <f>+SUM(AC8:AK8)</f>
        <v>980</v>
      </c>
      <c r="AQ8" s="26">
        <f>+Tabla_DatosExternos_142[[#This Row],[Total Vigente]]+Tabla_DatosExternos_142[[#This Row],[Total Vencido]]</f>
        <v>980</v>
      </c>
      <c r="AR8" s="26">
        <f>SUM(AG8:AK8)</f>
        <v>980</v>
      </c>
      <c r="AS8" s="27">
        <f>+Tabla_DatosExternos_142[[#This Row],[Fecha]]-Tabla_DatosExternos_142[[#This Row],[Vence]]</f>
        <v>-30</v>
      </c>
      <c r="AT8" s="21"/>
      <c r="AU8" s="28" t="e">
        <f>+AR8-W8</f>
        <v>#VALUE!</v>
      </c>
    </row>
    <row r="9" spans="1:47" x14ac:dyDescent="0.35">
      <c r="A9" s="20">
        <v>45283</v>
      </c>
      <c r="B9" s="21">
        <v>271891</v>
      </c>
      <c r="C9" s="21">
        <v>2560</v>
      </c>
      <c r="D9" s="21">
        <v>1960</v>
      </c>
      <c r="E9" s="22">
        <v>45313</v>
      </c>
      <c r="F9" s="21">
        <v>933</v>
      </c>
      <c r="G9" s="21" t="s">
        <v>47</v>
      </c>
      <c r="H9" s="21" t="s">
        <v>48</v>
      </c>
      <c r="I9" s="21" t="s">
        <v>488</v>
      </c>
      <c r="J9" s="21" t="s">
        <v>52</v>
      </c>
      <c r="K9" s="21" t="s">
        <v>362</v>
      </c>
      <c r="L9" s="21" t="s">
        <v>363</v>
      </c>
      <c r="M9" s="21" t="s">
        <v>453</v>
      </c>
      <c r="N9" s="21">
        <v>30</v>
      </c>
      <c r="O9" s="20">
        <v>46029</v>
      </c>
      <c r="P9" s="21" t="s">
        <v>50</v>
      </c>
      <c r="Q9" s="21" t="s">
        <v>489</v>
      </c>
      <c r="R9" s="21">
        <v>0</v>
      </c>
      <c r="S9" s="21">
        <v>122</v>
      </c>
      <c r="T9" s="21">
        <v>-63.127521999999999</v>
      </c>
      <c r="U9" s="21">
        <v>-17.832257999999999</v>
      </c>
      <c r="V9" s="21" t="s">
        <v>490</v>
      </c>
      <c r="W9" s="21" t="s">
        <v>51</v>
      </c>
      <c r="X9" s="21" t="s">
        <v>491</v>
      </c>
      <c r="Y9" s="23">
        <v>46246</v>
      </c>
      <c r="Z9" s="24">
        <f>+E9-Y9</f>
        <v>-933</v>
      </c>
      <c r="AA9" s="25">
        <f>+Tabla_DatosExternos_142[[#This Row],[Saldo]]/Tabla_DatosExternos_142[[#This Row],[Importe]]</f>
        <v>0.765625</v>
      </c>
      <c r="AB9" s="21"/>
      <c r="AC9" s="26">
        <f>IF(AND(-Z9&gt;=1,-Z9&lt;=30),D9,0)</f>
        <v>0</v>
      </c>
      <c r="AD9" s="26">
        <f>IF(AND(-Z9&gt;=31,-Z9&lt;=60),D9,0)</f>
        <v>0</v>
      </c>
      <c r="AE9" s="26">
        <f>IF(AND(-Z9&gt;=61,-Z9&lt;=90),D9,0)</f>
        <v>0</v>
      </c>
      <c r="AF9" s="26">
        <f>IF(AND(-Z9&gt;=91,-Z9&lt;=120),D9,0)</f>
        <v>0</v>
      </c>
      <c r="AG9" s="26">
        <f>IF(AND(-Z9&gt;=121,-Z9&lt;=150),D9,0)</f>
        <v>0</v>
      </c>
      <c r="AH9" s="26">
        <f>IF(AND(-Z9&gt;=151,-Z9&lt;=180),D9,0)</f>
        <v>0</v>
      </c>
      <c r="AI9" s="26">
        <f>IF(AND(-Z9&gt;=181,-Z9&lt;=210),D9,0)</f>
        <v>0</v>
      </c>
      <c r="AJ9" s="26">
        <f>IF(AND(-Z9&gt;=211,-Z9&lt;=250),D9,0)</f>
        <v>0</v>
      </c>
      <c r="AK9" s="26">
        <f>IF(-Z9&gt;=251,D9,0)</f>
        <v>1960</v>
      </c>
      <c r="AL9" s="26">
        <f>SUM(AE9:AF9)</f>
        <v>0</v>
      </c>
      <c r="AM9" s="26">
        <f>SUM(AG9:AK9)</f>
        <v>1960</v>
      </c>
      <c r="AN9" s="26">
        <f>SUM(AI9:AK9)</f>
        <v>1960</v>
      </c>
      <c r="AO9" s="26">
        <f>+IF(SUM(AC9:AK9)=0,D9,0)</f>
        <v>0</v>
      </c>
      <c r="AP9" s="26">
        <f>+SUM(AC9:AK9)</f>
        <v>1960</v>
      </c>
      <c r="AQ9" s="26">
        <f>+Tabla_DatosExternos_142[[#This Row],[Total Vigente]]+Tabla_DatosExternos_142[[#This Row],[Total Vencido]]</f>
        <v>1960</v>
      </c>
      <c r="AR9" s="26">
        <f>SUM(AG9:AK9)</f>
        <v>1960</v>
      </c>
      <c r="AS9" s="27">
        <f>+Tabla_DatosExternos_142[[#This Row],[Fecha]]-Tabla_DatosExternos_142[[#This Row],[Vence]]</f>
        <v>-30</v>
      </c>
      <c r="AT9" s="21"/>
      <c r="AU9" s="28" t="e">
        <f>+AR9-W9</f>
        <v>#VALUE!</v>
      </c>
    </row>
    <row r="10" spans="1:47" x14ac:dyDescent="0.35">
      <c r="A10" s="20">
        <v>45322</v>
      </c>
      <c r="B10" s="21">
        <v>18996</v>
      </c>
      <c r="C10" s="21">
        <v>9000</v>
      </c>
      <c r="D10" s="21">
        <v>4500</v>
      </c>
      <c r="E10" s="22">
        <v>45352</v>
      </c>
      <c r="F10" s="21">
        <v>894</v>
      </c>
      <c r="G10" s="21" t="s">
        <v>47</v>
      </c>
      <c r="H10" s="21" t="s">
        <v>48</v>
      </c>
      <c r="I10" s="21" t="s">
        <v>516</v>
      </c>
      <c r="J10" s="21" t="s">
        <v>52</v>
      </c>
      <c r="K10" s="21" t="s">
        <v>362</v>
      </c>
      <c r="L10" s="21" t="s">
        <v>363</v>
      </c>
      <c r="M10" s="21" t="s">
        <v>517</v>
      </c>
      <c r="N10" s="21">
        <v>30</v>
      </c>
      <c r="O10" s="20">
        <v>45560</v>
      </c>
      <c r="P10" s="21" t="s">
        <v>50</v>
      </c>
      <c r="Q10" s="21" t="s">
        <v>518</v>
      </c>
      <c r="R10" s="21">
        <v>0</v>
      </c>
      <c r="S10" s="21">
        <v>124</v>
      </c>
      <c r="T10" s="21">
        <v>-63.132088000000003</v>
      </c>
      <c r="U10" s="21">
        <v>-17.798372000000001</v>
      </c>
      <c r="V10" s="21" t="s">
        <v>519</v>
      </c>
      <c r="W10" s="21" t="s">
        <v>51</v>
      </c>
      <c r="X10" s="21" t="s">
        <v>520</v>
      </c>
      <c r="Y10" s="23">
        <v>46246</v>
      </c>
      <c r="Z10" s="24">
        <f>+E10-Y10</f>
        <v>-894</v>
      </c>
      <c r="AA10" s="25">
        <f>+Tabla_DatosExternos_142[[#This Row],[Saldo]]/Tabla_DatosExternos_142[[#This Row],[Importe]]</f>
        <v>0.5</v>
      </c>
      <c r="AB10" s="21"/>
      <c r="AC10" s="26">
        <f>IF(AND(-Z10&gt;=1,-Z10&lt;=30),D10,0)</f>
        <v>0</v>
      </c>
      <c r="AD10" s="26">
        <f>IF(AND(-Z10&gt;=31,-Z10&lt;=60),D10,0)</f>
        <v>0</v>
      </c>
      <c r="AE10" s="26">
        <f>IF(AND(-Z10&gt;=61,-Z10&lt;=90),D10,0)</f>
        <v>0</v>
      </c>
      <c r="AF10" s="26">
        <f>IF(AND(-Z10&gt;=91,-Z10&lt;=120),D10,0)</f>
        <v>0</v>
      </c>
      <c r="AG10" s="26">
        <f>IF(AND(-Z10&gt;=121,-Z10&lt;=150),D10,0)</f>
        <v>0</v>
      </c>
      <c r="AH10" s="26">
        <f>IF(AND(-Z10&gt;=151,-Z10&lt;=180),D10,0)</f>
        <v>0</v>
      </c>
      <c r="AI10" s="26">
        <f>IF(AND(-Z10&gt;=181,-Z10&lt;=210),D10,0)</f>
        <v>0</v>
      </c>
      <c r="AJ10" s="26">
        <f>IF(AND(-Z10&gt;=211,-Z10&lt;=250),D10,0)</f>
        <v>0</v>
      </c>
      <c r="AK10" s="26">
        <f>IF(-Z10&gt;=251,D10,0)</f>
        <v>4500</v>
      </c>
      <c r="AL10" s="26">
        <f>SUM(AE10:AF10)</f>
        <v>0</v>
      </c>
      <c r="AM10" s="26">
        <f>SUM(AG10:AK10)</f>
        <v>4500</v>
      </c>
      <c r="AN10" s="26">
        <f>SUM(AI10:AK10)</f>
        <v>4500</v>
      </c>
      <c r="AO10" s="26">
        <f>+IF(SUM(AC10:AK10)=0,D10,0)</f>
        <v>0</v>
      </c>
      <c r="AP10" s="26">
        <f>+SUM(AC10:AK10)</f>
        <v>4500</v>
      </c>
      <c r="AQ10" s="26">
        <f>+Tabla_DatosExternos_142[[#This Row],[Total Vigente]]+Tabla_DatosExternos_142[[#This Row],[Total Vencido]]</f>
        <v>4500</v>
      </c>
      <c r="AR10" s="26">
        <f>SUM(AG10:AK10)</f>
        <v>4500</v>
      </c>
      <c r="AS10" s="27">
        <f>+Tabla_DatosExternos_142[[#This Row],[Fecha]]-Tabla_DatosExternos_142[[#This Row],[Vence]]</f>
        <v>-30</v>
      </c>
      <c r="AT10" s="21"/>
      <c r="AU10" s="28" t="e">
        <f>+AR10-W10</f>
        <v>#VALUE!</v>
      </c>
    </row>
    <row r="11" spans="1:47" x14ac:dyDescent="0.35">
      <c r="A11" s="20">
        <v>45322</v>
      </c>
      <c r="B11" s="21">
        <v>19170</v>
      </c>
      <c r="C11" s="21">
        <v>6520.5</v>
      </c>
      <c r="D11" s="21">
        <v>5520.5</v>
      </c>
      <c r="E11" s="22">
        <v>45352</v>
      </c>
      <c r="F11" s="21">
        <v>894</v>
      </c>
      <c r="G11" s="21" t="s">
        <v>47</v>
      </c>
      <c r="H11" s="21" t="s">
        <v>48</v>
      </c>
      <c r="I11" s="21" t="s">
        <v>521</v>
      </c>
      <c r="J11" s="21" t="s">
        <v>52</v>
      </c>
      <c r="K11" s="21" t="s">
        <v>362</v>
      </c>
      <c r="L11" s="21" t="s">
        <v>363</v>
      </c>
      <c r="M11" s="21" t="s">
        <v>453</v>
      </c>
      <c r="N11" s="21">
        <v>30</v>
      </c>
      <c r="O11" s="20">
        <v>45450</v>
      </c>
      <c r="P11" s="21" t="s">
        <v>50</v>
      </c>
      <c r="Q11" s="21" t="s">
        <v>522</v>
      </c>
      <c r="R11" s="21">
        <v>0</v>
      </c>
      <c r="S11" s="21">
        <v>122</v>
      </c>
      <c r="T11" s="21">
        <v>-63.129804999999998</v>
      </c>
      <c r="U11" s="21">
        <v>-17.828889</v>
      </c>
      <c r="V11" s="21" t="s">
        <v>523</v>
      </c>
      <c r="W11" s="21" t="s">
        <v>51</v>
      </c>
      <c r="X11" s="21" t="s">
        <v>524</v>
      </c>
      <c r="Y11" s="23">
        <v>46246</v>
      </c>
      <c r="Z11" s="24">
        <f>+E11-Y11</f>
        <v>-894</v>
      </c>
      <c r="AA11" s="25">
        <f>+Tabla_DatosExternos_142[[#This Row],[Saldo]]/Tabla_DatosExternos_142[[#This Row],[Importe]]</f>
        <v>0.84663752779694812</v>
      </c>
      <c r="AB11" s="21"/>
      <c r="AC11" s="26">
        <f>IF(AND(-Z11&gt;=1,-Z11&lt;=30),D11,0)</f>
        <v>0</v>
      </c>
      <c r="AD11" s="26">
        <f>IF(AND(-Z11&gt;=31,-Z11&lt;=60),D11,0)</f>
        <v>0</v>
      </c>
      <c r="AE11" s="26">
        <f>IF(AND(-Z11&gt;=61,-Z11&lt;=90),D11,0)</f>
        <v>0</v>
      </c>
      <c r="AF11" s="26">
        <f>IF(AND(-Z11&gt;=91,-Z11&lt;=120),D11,0)</f>
        <v>0</v>
      </c>
      <c r="AG11" s="26">
        <f>IF(AND(-Z11&gt;=121,-Z11&lt;=150),D11,0)</f>
        <v>0</v>
      </c>
      <c r="AH11" s="26">
        <f>IF(AND(-Z11&gt;=151,-Z11&lt;=180),D11,0)</f>
        <v>0</v>
      </c>
      <c r="AI11" s="26">
        <f>IF(AND(-Z11&gt;=181,-Z11&lt;=210),D11,0)</f>
        <v>0</v>
      </c>
      <c r="AJ11" s="26">
        <f>IF(AND(-Z11&gt;=211,-Z11&lt;=250),D11,0)</f>
        <v>0</v>
      </c>
      <c r="AK11" s="26">
        <f>IF(-Z11&gt;=251,D11,0)</f>
        <v>5520.5</v>
      </c>
      <c r="AL11" s="26">
        <f>SUM(AE11:AF11)</f>
        <v>0</v>
      </c>
      <c r="AM11" s="26">
        <f>SUM(AG11:AK11)</f>
        <v>5520.5</v>
      </c>
      <c r="AN11" s="26">
        <f>SUM(AI11:AK11)</f>
        <v>5520.5</v>
      </c>
      <c r="AO11" s="26">
        <f>+IF(SUM(AC11:AK11)=0,D11,0)</f>
        <v>0</v>
      </c>
      <c r="AP11" s="26">
        <f>+SUM(AC11:AK11)</f>
        <v>5520.5</v>
      </c>
      <c r="AQ11" s="26">
        <f>+Tabla_DatosExternos_142[[#This Row],[Total Vigente]]+Tabla_DatosExternos_142[[#This Row],[Total Vencido]]</f>
        <v>5520.5</v>
      </c>
      <c r="AR11" s="26">
        <f>SUM(AG11:AK11)</f>
        <v>5520.5</v>
      </c>
      <c r="AS11" s="27">
        <f>+Tabla_DatosExternos_142[[#This Row],[Fecha]]-Tabla_DatosExternos_142[[#This Row],[Vence]]</f>
        <v>-30</v>
      </c>
      <c r="AT11" s="21"/>
      <c r="AU11" s="28" t="e">
        <f>+AR11-W11</f>
        <v>#VALUE!</v>
      </c>
    </row>
    <row r="12" spans="1:47" x14ac:dyDescent="0.35">
      <c r="A12" s="20">
        <v>45330</v>
      </c>
      <c r="B12" s="21">
        <v>24980</v>
      </c>
      <c r="C12" s="21">
        <v>1880</v>
      </c>
      <c r="D12" s="21">
        <v>1880</v>
      </c>
      <c r="E12" s="22">
        <v>45360</v>
      </c>
      <c r="F12" s="21">
        <v>886</v>
      </c>
      <c r="G12" s="21" t="s">
        <v>47</v>
      </c>
      <c r="H12" s="21" t="s">
        <v>48</v>
      </c>
      <c r="I12" s="21" t="s">
        <v>534</v>
      </c>
      <c r="J12" s="21" t="s">
        <v>52</v>
      </c>
      <c r="K12" s="21" t="s">
        <v>362</v>
      </c>
      <c r="L12" s="21" t="s">
        <v>363</v>
      </c>
      <c r="M12" s="21" t="s">
        <v>453</v>
      </c>
      <c r="N12" s="21">
        <v>30</v>
      </c>
      <c r="O12" s="20"/>
      <c r="P12" s="21" t="s">
        <v>50</v>
      </c>
      <c r="Q12" s="21" t="s">
        <v>535</v>
      </c>
      <c r="R12" s="21">
        <v>0</v>
      </c>
      <c r="S12" s="21">
        <v>122</v>
      </c>
      <c r="T12" s="21">
        <v>-63.124026000000001</v>
      </c>
      <c r="U12" s="21">
        <v>-17.801036</v>
      </c>
      <c r="V12" s="21" t="s">
        <v>536</v>
      </c>
      <c r="W12" s="21" t="s">
        <v>51</v>
      </c>
      <c r="X12" s="21" t="s">
        <v>537</v>
      </c>
      <c r="Y12" s="23">
        <v>46246</v>
      </c>
      <c r="Z12" s="24">
        <f>+E12-Y12</f>
        <v>-886</v>
      </c>
      <c r="AA12" s="25">
        <f>+Tabla_DatosExternos_142[[#This Row],[Saldo]]/Tabla_DatosExternos_142[[#This Row],[Importe]]</f>
        <v>1</v>
      </c>
      <c r="AB12" s="21"/>
      <c r="AC12" s="26">
        <f>IF(AND(-Z12&gt;=1,-Z12&lt;=30),D12,0)</f>
        <v>0</v>
      </c>
      <c r="AD12" s="26">
        <f>IF(AND(-Z12&gt;=31,-Z12&lt;=60),D12,0)</f>
        <v>0</v>
      </c>
      <c r="AE12" s="26">
        <f>IF(AND(-Z12&gt;=61,-Z12&lt;=90),D12,0)</f>
        <v>0</v>
      </c>
      <c r="AF12" s="26">
        <f>IF(AND(-Z12&gt;=91,-Z12&lt;=120),D12,0)</f>
        <v>0</v>
      </c>
      <c r="AG12" s="26">
        <f>IF(AND(-Z12&gt;=121,-Z12&lt;=150),D12,0)</f>
        <v>0</v>
      </c>
      <c r="AH12" s="26">
        <f>IF(AND(-Z12&gt;=151,-Z12&lt;=180),D12,0)</f>
        <v>0</v>
      </c>
      <c r="AI12" s="26">
        <f>IF(AND(-Z12&gt;=181,-Z12&lt;=210),D12,0)</f>
        <v>0</v>
      </c>
      <c r="AJ12" s="26">
        <f>IF(AND(-Z12&gt;=211,-Z12&lt;=250),D12,0)</f>
        <v>0</v>
      </c>
      <c r="AK12" s="26">
        <f>IF(-Z12&gt;=251,D12,0)</f>
        <v>1880</v>
      </c>
      <c r="AL12" s="26">
        <f>SUM(AE12:AF12)</f>
        <v>0</v>
      </c>
      <c r="AM12" s="26">
        <f>SUM(AG12:AK12)</f>
        <v>1880</v>
      </c>
      <c r="AN12" s="26">
        <f>SUM(AI12:AK12)</f>
        <v>1880</v>
      </c>
      <c r="AO12" s="26">
        <f>+IF(SUM(AC12:AK12)=0,D12,0)</f>
        <v>0</v>
      </c>
      <c r="AP12" s="26">
        <f>+SUM(AC12:AK12)</f>
        <v>1880</v>
      </c>
      <c r="AQ12" s="26">
        <f>+Tabla_DatosExternos_142[[#This Row],[Total Vigente]]+Tabla_DatosExternos_142[[#This Row],[Total Vencido]]</f>
        <v>1880</v>
      </c>
      <c r="AR12" s="26">
        <f>SUM(AG12:AK12)</f>
        <v>1880</v>
      </c>
      <c r="AS12" s="27">
        <f>+Tabla_DatosExternos_142[[#This Row],[Fecha]]-Tabla_DatosExternos_142[[#This Row],[Vence]]</f>
        <v>-30</v>
      </c>
      <c r="AT12" s="21"/>
      <c r="AU12" s="28" t="e">
        <f>+AR12-W12</f>
        <v>#VALUE!</v>
      </c>
    </row>
    <row r="13" spans="1:47" x14ac:dyDescent="0.35">
      <c r="A13" s="20">
        <v>45332</v>
      </c>
      <c r="B13" s="21">
        <v>26537</v>
      </c>
      <c r="C13" s="21">
        <v>1920</v>
      </c>
      <c r="D13" s="21">
        <v>1920</v>
      </c>
      <c r="E13" s="22">
        <v>45362</v>
      </c>
      <c r="F13" s="21">
        <v>884</v>
      </c>
      <c r="G13" s="21" t="s">
        <v>47</v>
      </c>
      <c r="H13" s="21" t="s">
        <v>48</v>
      </c>
      <c r="I13" s="21" t="s">
        <v>521</v>
      </c>
      <c r="J13" s="21" t="s">
        <v>52</v>
      </c>
      <c r="K13" s="21" t="s">
        <v>362</v>
      </c>
      <c r="L13" s="21" t="s">
        <v>363</v>
      </c>
      <c r="M13" s="21" t="s">
        <v>453</v>
      </c>
      <c r="N13" s="21">
        <v>30</v>
      </c>
      <c r="O13" s="20"/>
      <c r="P13" s="21" t="s">
        <v>50</v>
      </c>
      <c r="Q13" s="21" t="s">
        <v>522</v>
      </c>
      <c r="R13" s="21">
        <v>0</v>
      </c>
      <c r="S13" s="21">
        <v>122</v>
      </c>
      <c r="T13" s="21">
        <v>-63.129804999999998</v>
      </c>
      <c r="U13" s="21">
        <v>-17.828889</v>
      </c>
      <c r="V13" s="21" t="s">
        <v>523</v>
      </c>
      <c r="W13" s="21" t="s">
        <v>51</v>
      </c>
      <c r="X13" s="21" t="s">
        <v>524</v>
      </c>
      <c r="Y13" s="23">
        <v>46246</v>
      </c>
      <c r="Z13" s="24">
        <f>+E13-Y13</f>
        <v>-884</v>
      </c>
      <c r="AA13" s="25">
        <f>+Tabla_DatosExternos_142[[#This Row],[Saldo]]/Tabla_DatosExternos_142[[#This Row],[Importe]]</f>
        <v>1</v>
      </c>
      <c r="AB13" s="21"/>
      <c r="AC13" s="26">
        <f>IF(AND(-Z13&gt;=1,-Z13&lt;=30),D13,0)</f>
        <v>0</v>
      </c>
      <c r="AD13" s="26">
        <f>IF(AND(-Z13&gt;=31,-Z13&lt;=60),D13,0)</f>
        <v>0</v>
      </c>
      <c r="AE13" s="26">
        <f>IF(AND(-Z13&gt;=61,-Z13&lt;=90),D13,0)</f>
        <v>0</v>
      </c>
      <c r="AF13" s="26">
        <f>IF(AND(-Z13&gt;=91,-Z13&lt;=120),D13,0)</f>
        <v>0</v>
      </c>
      <c r="AG13" s="26">
        <f>IF(AND(-Z13&gt;=121,-Z13&lt;=150),D13,0)</f>
        <v>0</v>
      </c>
      <c r="AH13" s="26">
        <f>IF(AND(-Z13&gt;=151,-Z13&lt;=180),D13,0)</f>
        <v>0</v>
      </c>
      <c r="AI13" s="26">
        <f>IF(AND(-Z13&gt;=181,-Z13&lt;=210),D13,0)</f>
        <v>0</v>
      </c>
      <c r="AJ13" s="26">
        <f>IF(AND(-Z13&gt;=211,-Z13&lt;=250),D13,0)</f>
        <v>0</v>
      </c>
      <c r="AK13" s="26">
        <f>IF(-Z13&gt;=251,D13,0)</f>
        <v>1920</v>
      </c>
      <c r="AL13" s="26">
        <f>SUM(AE13:AF13)</f>
        <v>0</v>
      </c>
      <c r="AM13" s="26">
        <f>SUM(AG13:AK13)</f>
        <v>1920</v>
      </c>
      <c r="AN13" s="26">
        <f>SUM(AI13:AK13)</f>
        <v>1920</v>
      </c>
      <c r="AO13" s="26">
        <f>+IF(SUM(AC13:AK13)=0,D13,0)</f>
        <v>0</v>
      </c>
      <c r="AP13" s="26">
        <f>+SUM(AC13:AK13)</f>
        <v>1920</v>
      </c>
      <c r="AQ13" s="26">
        <f>+Tabla_DatosExternos_142[[#This Row],[Total Vigente]]+Tabla_DatosExternos_142[[#This Row],[Total Vencido]]</f>
        <v>1920</v>
      </c>
      <c r="AR13" s="26">
        <f>SUM(AG13:AK13)</f>
        <v>1920</v>
      </c>
      <c r="AS13" s="27">
        <f>+Tabla_DatosExternos_142[[#This Row],[Fecha]]-Tabla_DatosExternos_142[[#This Row],[Vence]]</f>
        <v>-30</v>
      </c>
      <c r="AT13" s="21"/>
      <c r="AU13" s="28" t="e">
        <f>+AR13-W13</f>
        <v>#VALUE!</v>
      </c>
    </row>
    <row r="14" spans="1:47" x14ac:dyDescent="0.35">
      <c r="A14" s="20">
        <v>45535</v>
      </c>
      <c r="B14" s="21">
        <v>140986</v>
      </c>
      <c r="C14" s="21">
        <v>10500</v>
      </c>
      <c r="D14" s="21">
        <v>7500</v>
      </c>
      <c r="E14" s="22">
        <v>45565</v>
      </c>
      <c r="F14" s="21">
        <v>681</v>
      </c>
      <c r="G14" s="21" t="s">
        <v>47</v>
      </c>
      <c r="H14" s="21" t="s">
        <v>48</v>
      </c>
      <c r="I14" s="21" t="s">
        <v>655</v>
      </c>
      <c r="J14" s="21" t="s">
        <v>52</v>
      </c>
      <c r="K14" s="21" t="s">
        <v>362</v>
      </c>
      <c r="L14" s="21" t="s">
        <v>363</v>
      </c>
      <c r="M14" s="21" t="s">
        <v>364</v>
      </c>
      <c r="N14" s="21">
        <v>30</v>
      </c>
      <c r="O14" s="20">
        <v>45638</v>
      </c>
      <c r="P14" s="21" t="s">
        <v>50</v>
      </c>
      <c r="Q14" s="21" t="s">
        <v>656</v>
      </c>
      <c r="R14" s="21">
        <v>22000</v>
      </c>
      <c r="S14" s="21">
        <v>123</v>
      </c>
      <c r="T14" s="21">
        <v>-63.176200000000001</v>
      </c>
      <c r="U14" s="21">
        <v>-17.733740000000001</v>
      </c>
      <c r="V14" s="21" t="s">
        <v>657</v>
      </c>
      <c r="W14" s="21" t="s">
        <v>51</v>
      </c>
      <c r="X14" s="21" t="s">
        <v>658</v>
      </c>
      <c r="Y14" s="23">
        <v>46246</v>
      </c>
      <c r="Z14" s="24">
        <f>+E14-Y14</f>
        <v>-681</v>
      </c>
      <c r="AA14" s="25">
        <f>+Tabla_DatosExternos_142[[#This Row],[Saldo]]/Tabla_DatosExternos_142[[#This Row],[Importe]]</f>
        <v>0.7142857142857143</v>
      </c>
      <c r="AB14" s="21"/>
      <c r="AC14" s="26">
        <f>IF(AND(-Z14&gt;=1,-Z14&lt;=30),D14,0)</f>
        <v>0</v>
      </c>
      <c r="AD14" s="26">
        <f>IF(AND(-Z14&gt;=31,-Z14&lt;=60),D14,0)</f>
        <v>0</v>
      </c>
      <c r="AE14" s="26">
        <f>IF(AND(-Z14&gt;=61,-Z14&lt;=90),D14,0)</f>
        <v>0</v>
      </c>
      <c r="AF14" s="26">
        <f>IF(AND(-Z14&gt;=91,-Z14&lt;=120),D14,0)</f>
        <v>0</v>
      </c>
      <c r="AG14" s="26">
        <f>IF(AND(-Z14&gt;=121,-Z14&lt;=150),D14,0)</f>
        <v>0</v>
      </c>
      <c r="AH14" s="26">
        <f>IF(AND(-Z14&gt;=151,-Z14&lt;=180),D14,0)</f>
        <v>0</v>
      </c>
      <c r="AI14" s="26">
        <f>IF(AND(-Z14&gt;=181,-Z14&lt;=210),D14,0)</f>
        <v>0</v>
      </c>
      <c r="AJ14" s="26">
        <f>IF(AND(-Z14&gt;=211,-Z14&lt;=250),D14,0)</f>
        <v>0</v>
      </c>
      <c r="AK14" s="26">
        <f>IF(-Z14&gt;=251,D14,0)</f>
        <v>7500</v>
      </c>
      <c r="AL14" s="26">
        <f>SUM(AE14:AF14)</f>
        <v>0</v>
      </c>
      <c r="AM14" s="26">
        <f>SUM(AG14:AK14)</f>
        <v>7500</v>
      </c>
      <c r="AN14" s="26">
        <f>SUM(AI14:AK14)</f>
        <v>7500</v>
      </c>
      <c r="AO14" s="26">
        <f>+IF(SUM(AC14:AK14)=0,D14,0)</f>
        <v>0</v>
      </c>
      <c r="AP14" s="26">
        <f>+SUM(AC14:AK14)</f>
        <v>7500</v>
      </c>
      <c r="AQ14" s="26">
        <f>+Tabla_DatosExternos_142[[#This Row],[Total Vigente]]+Tabla_DatosExternos_142[[#This Row],[Total Vencido]]</f>
        <v>7500</v>
      </c>
      <c r="AR14" s="26">
        <f>SUM(AG14:AK14)</f>
        <v>7500</v>
      </c>
      <c r="AS14" s="27">
        <f>+Tabla_DatosExternos_142[[#This Row],[Fecha]]-Tabla_DatosExternos_142[[#This Row],[Vence]]</f>
        <v>-30</v>
      </c>
      <c r="AT14" s="21"/>
      <c r="AU14" s="28" t="e">
        <f>+AR14-W14</f>
        <v>#VALUE!</v>
      </c>
    </row>
    <row r="15" spans="1:47" x14ac:dyDescent="0.35">
      <c r="A15" s="20">
        <v>45596</v>
      </c>
      <c r="B15" s="21">
        <v>61</v>
      </c>
      <c r="C15" s="21">
        <v>1500</v>
      </c>
      <c r="D15" s="21">
        <v>1500</v>
      </c>
      <c r="E15" s="22">
        <v>45779</v>
      </c>
      <c r="F15" s="21">
        <v>467</v>
      </c>
      <c r="G15" s="21" t="s">
        <v>47</v>
      </c>
      <c r="H15" s="21" t="s">
        <v>48</v>
      </c>
      <c r="I15" s="21" t="s">
        <v>705</v>
      </c>
      <c r="J15" s="21" t="s">
        <v>52</v>
      </c>
      <c r="K15" s="21" t="s">
        <v>362</v>
      </c>
      <c r="L15" s="21" t="s">
        <v>363</v>
      </c>
      <c r="M15" s="21" t="s">
        <v>706</v>
      </c>
      <c r="N15" s="21">
        <v>183</v>
      </c>
      <c r="O15" s="20"/>
      <c r="P15" s="21" t="s">
        <v>49</v>
      </c>
      <c r="Q15" s="21" t="s">
        <v>707</v>
      </c>
      <c r="R15" s="21">
        <v>0</v>
      </c>
      <c r="S15" s="21">
        <v>41</v>
      </c>
      <c r="T15" s="21">
        <v>-63.193133000000003</v>
      </c>
      <c r="U15" s="21">
        <v>-17.797215000000001</v>
      </c>
      <c r="V15" s="21" t="s">
        <v>708</v>
      </c>
      <c r="W15" s="21" t="s">
        <v>258</v>
      </c>
      <c r="X15" s="21" t="s">
        <v>709</v>
      </c>
      <c r="Y15" s="23">
        <v>46246</v>
      </c>
      <c r="Z15" s="24">
        <f>+E15-Y15</f>
        <v>-467</v>
      </c>
      <c r="AA15" s="25">
        <f>+Tabla_DatosExternos_142[[#This Row],[Saldo]]/Tabla_DatosExternos_142[[#This Row],[Importe]]</f>
        <v>1</v>
      </c>
      <c r="AB15" s="21"/>
      <c r="AC15" s="26">
        <f>IF(AND(-Z15&gt;=1,-Z15&lt;=30),D15,0)</f>
        <v>0</v>
      </c>
      <c r="AD15" s="26">
        <f>IF(AND(-Z15&gt;=31,-Z15&lt;=60),D15,0)</f>
        <v>0</v>
      </c>
      <c r="AE15" s="26">
        <f>IF(AND(-Z15&gt;=61,-Z15&lt;=90),D15,0)</f>
        <v>0</v>
      </c>
      <c r="AF15" s="26">
        <f>IF(AND(-Z15&gt;=91,-Z15&lt;=120),D15,0)</f>
        <v>0</v>
      </c>
      <c r="AG15" s="26">
        <f>IF(AND(-Z15&gt;=121,-Z15&lt;=150),D15,0)</f>
        <v>0</v>
      </c>
      <c r="AH15" s="26">
        <f>IF(AND(-Z15&gt;=151,-Z15&lt;=180),D15,0)</f>
        <v>0</v>
      </c>
      <c r="AI15" s="26">
        <f>IF(AND(-Z15&gt;=181,-Z15&lt;=210),D15,0)</f>
        <v>0</v>
      </c>
      <c r="AJ15" s="26">
        <f>IF(AND(-Z15&gt;=211,-Z15&lt;=250),D15,0)</f>
        <v>0</v>
      </c>
      <c r="AK15" s="26">
        <f>IF(-Z15&gt;=251,D15,0)</f>
        <v>1500</v>
      </c>
      <c r="AL15" s="26">
        <f>SUM(AE15:AF15)</f>
        <v>0</v>
      </c>
      <c r="AM15" s="26">
        <f>SUM(AG15:AK15)</f>
        <v>1500</v>
      </c>
      <c r="AN15" s="26">
        <f>SUM(AI15:AK15)</f>
        <v>1500</v>
      </c>
      <c r="AO15" s="26">
        <f>+IF(SUM(AC15:AK15)=0,D15,0)</f>
        <v>0</v>
      </c>
      <c r="AP15" s="26">
        <f>+SUM(AC15:AK15)</f>
        <v>1500</v>
      </c>
      <c r="AQ15" s="26">
        <f>+Tabla_DatosExternos_142[[#This Row],[Total Vigente]]+Tabla_DatosExternos_142[[#This Row],[Total Vencido]]</f>
        <v>1500</v>
      </c>
      <c r="AR15" s="26">
        <f>SUM(AG15:AK15)</f>
        <v>1500</v>
      </c>
      <c r="AS15" s="27">
        <f>+Tabla_DatosExternos_142[[#This Row],[Fecha]]-Tabla_DatosExternos_142[[#This Row],[Vence]]</f>
        <v>-183</v>
      </c>
      <c r="AT15" s="21"/>
      <c r="AU15" s="28" t="e">
        <f>+AR15-W15</f>
        <v>#VALUE!</v>
      </c>
    </row>
    <row r="16" spans="1:47" x14ac:dyDescent="0.35">
      <c r="A16" s="20">
        <v>45596</v>
      </c>
      <c r="B16" s="21">
        <v>62</v>
      </c>
      <c r="C16" s="21">
        <v>1500</v>
      </c>
      <c r="D16" s="21">
        <v>1500</v>
      </c>
      <c r="E16" s="22">
        <v>45810</v>
      </c>
      <c r="F16" s="21">
        <v>436</v>
      </c>
      <c r="G16" s="21" t="s">
        <v>47</v>
      </c>
      <c r="H16" s="21" t="s">
        <v>48</v>
      </c>
      <c r="I16" s="21" t="s">
        <v>705</v>
      </c>
      <c r="J16" s="21" t="s">
        <v>52</v>
      </c>
      <c r="K16" s="21" t="s">
        <v>362</v>
      </c>
      <c r="L16" s="21" t="s">
        <v>363</v>
      </c>
      <c r="M16" s="21" t="s">
        <v>706</v>
      </c>
      <c r="N16" s="21">
        <v>214</v>
      </c>
      <c r="O16" s="20"/>
      <c r="P16" s="21" t="s">
        <v>49</v>
      </c>
      <c r="Q16" s="21" t="s">
        <v>707</v>
      </c>
      <c r="R16" s="21">
        <v>0</v>
      </c>
      <c r="S16" s="21">
        <v>41</v>
      </c>
      <c r="T16" s="21">
        <v>-63.193133000000003</v>
      </c>
      <c r="U16" s="21">
        <v>-17.797215000000001</v>
      </c>
      <c r="V16" s="21" t="s">
        <v>708</v>
      </c>
      <c r="W16" s="21" t="s">
        <v>258</v>
      </c>
      <c r="X16" s="21" t="s">
        <v>709</v>
      </c>
      <c r="Y16" s="23">
        <v>46246</v>
      </c>
      <c r="Z16" s="24">
        <f>+E16-Y16</f>
        <v>-436</v>
      </c>
      <c r="AA16" s="25">
        <f>+Tabla_DatosExternos_142[[#This Row],[Saldo]]/Tabla_DatosExternos_142[[#This Row],[Importe]]</f>
        <v>1</v>
      </c>
      <c r="AB16" s="21"/>
      <c r="AC16" s="26">
        <f>IF(AND(-Z16&gt;=1,-Z16&lt;=30),D16,0)</f>
        <v>0</v>
      </c>
      <c r="AD16" s="26">
        <f>IF(AND(-Z16&gt;=31,-Z16&lt;=60),D16,0)</f>
        <v>0</v>
      </c>
      <c r="AE16" s="26">
        <f>IF(AND(-Z16&gt;=61,-Z16&lt;=90),D16,0)</f>
        <v>0</v>
      </c>
      <c r="AF16" s="26">
        <f>IF(AND(-Z16&gt;=91,-Z16&lt;=120),D16,0)</f>
        <v>0</v>
      </c>
      <c r="AG16" s="26">
        <f>IF(AND(-Z16&gt;=121,-Z16&lt;=150),D16,0)</f>
        <v>0</v>
      </c>
      <c r="AH16" s="26">
        <f>IF(AND(-Z16&gt;=151,-Z16&lt;=180),D16,0)</f>
        <v>0</v>
      </c>
      <c r="AI16" s="26">
        <f>IF(AND(-Z16&gt;=181,-Z16&lt;=210),D16,0)</f>
        <v>0</v>
      </c>
      <c r="AJ16" s="26">
        <f>IF(AND(-Z16&gt;=211,-Z16&lt;=250),D16,0)</f>
        <v>0</v>
      </c>
      <c r="AK16" s="26">
        <f>IF(-Z16&gt;=251,D16,0)</f>
        <v>1500</v>
      </c>
      <c r="AL16" s="26">
        <f>SUM(AE16:AF16)</f>
        <v>0</v>
      </c>
      <c r="AM16" s="26">
        <f>SUM(AG16:AK16)</f>
        <v>1500</v>
      </c>
      <c r="AN16" s="26">
        <f>SUM(AI16:AK16)</f>
        <v>1500</v>
      </c>
      <c r="AO16" s="26">
        <f>+IF(SUM(AC16:AK16)=0,D16,0)</f>
        <v>0</v>
      </c>
      <c r="AP16" s="26">
        <f>+SUM(AC16:AK16)</f>
        <v>1500</v>
      </c>
      <c r="AQ16" s="26">
        <f>+Tabla_DatosExternos_142[[#This Row],[Total Vigente]]+Tabla_DatosExternos_142[[#This Row],[Total Vencido]]</f>
        <v>1500</v>
      </c>
      <c r="AR16" s="26">
        <f>SUM(AG16:AK16)</f>
        <v>1500</v>
      </c>
      <c r="AS16" s="27">
        <f>+Tabla_DatosExternos_142[[#This Row],[Fecha]]-Tabla_DatosExternos_142[[#This Row],[Vence]]</f>
        <v>-214</v>
      </c>
      <c r="AT16" s="21"/>
      <c r="AU16" s="28" t="e">
        <f>+AR16-W16</f>
        <v>#VALUE!</v>
      </c>
    </row>
    <row r="17" spans="1:47" x14ac:dyDescent="0.35">
      <c r="A17" s="20">
        <v>45596</v>
      </c>
      <c r="B17" s="21">
        <v>63</v>
      </c>
      <c r="C17" s="21">
        <v>1950</v>
      </c>
      <c r="D17" s="21">
        <v>1000</v>
      </c>
      <c r="E17" s="22">
        <v>45840</v>
      </c>
      <c r="F17" s="21">
        <v>406</v>
      </c>
      <c r="G17" s="21" t="s">
        <v>47</v>
      </c>
      <c r="H17" s="21" t="s">
        <v>48</v>
      </c>
      <c r="I17" s="21" t="s">
        <v>705</v>
      </c>
      <c r="J17" s="21" t="s">
        <v>52</v>
      </c>
      <c r="K17" s="21" t="s">
        <v>362</v>
      </c>
      <c r="L17" s="21" t="s">
        <v>363</v>
      </c>
      <c r="M17" s="21" t="s">
        <v>706</v>
      </c>
      <c r="N17" s="21">
        <v>244</v>
      </c>
      <c r="O17" s="20">
        <v>45947</v>
      </c>
      <c r="P17" s="21" t="s">
        <v>49</v>
      </c>
      <c r="Q17" s="21" t="s">
        <v>707</v>
      </c>
      <c r="R17" s="21">
        <v>0</v>
      </c>
      <c r="S17" s="21">
        <v>41</v>
      </c>
      <c r="T17" s="21">
        <v>-63.193133000000003</v>
      </c>
      <c r="U17" s="21">
        <v>-17.797215000000001</v>
      </c>
      <c r="V17" s="21" t="s">
        <v>708</v>
      </c>
      <c r="W17" s="21" t="s">
        <v>258</v>
      </c>
      <c r="X17" s="21" t="s">
        <v>709</v>
      </c>
      <c r="Y17" s="23">
        <v>46246</v>
      </c>
      <c r="Z17" s="24">
        <f>+E17-Y17</f>
        <v>-406</v>
      </c>
      <c r="AA17" s="25">
        <f>+Tabla_DatosExternos_142[[#This Row],[Saldo]]/Tabla_DatosExternos_142[[#This Row],[Importe]]</f>
        <v>0.51282051282051277</v>
      </c>
      <c r="AB17" s="21"/>
      <c r="AC17" s="26">
        <f>IF(AND(-Z17&gt;=1,-Z17&lt;=30),D17,0)</f>
        <v>0</v>
      </c>
      <c r="AD17" s="26">
        <f>IF(AND(-Z17&gt;=31,-Z17&lt;=60),D17,0)</f>
        <v>0</v>
      </c>
      <c r="AE17" s="26">
        <f>IF(AND(-Z17&gt;=61,-Z17&lt;=90),D17,0)</f>
        <v>0</v>
      </c>
      <c r="AF17" s="26">
        <f>IF(AND(-Z17&gt;=91,-Z17&lt;=120),D17,0)</f>
        <v>0</v>
      </c>
      <c r="AG17" s="26">
        <f>IF(AND(-Z17&gt;=121,-Z17&lt;=150),D17,0)</f>
        <v>0</v>
      </c>
      <c r="AH17" s="26">
        <f>IF(AND(-Z17&gt;=151,-Z17&lt;=180),D17,0)</f>
        <v>0</v>
      </c>
      <c r="AI17" s="26">
        <f>IF(AND(-Z17&gt;=181,-Z17&lt;=210),D17,0)</f>
        <v>0</v>
      </c>
      <c r="AJ17" s="26">
        <f>IF(AND(-Z17&gt;=211,-Z17&lt;=250),D17,0)</f>
        <v>0</v>
      </c>
      <c r="AK17" s="26">
        <f>IF(-Z17&gt;=251,D17,0)</f>
        <v>1000</v>
      </c>
      <c r="AL17" s="26">
        <f>SUM(AE17:AF17)</f>
        <v>0</v>
      </c>
      <c r="AM17" s="26">
        <f>SUM(AG17:AK17)</f>
        <v>1000</v>
      </c>
      <c r="AN17" s="26">
        <f>SUM(AI17:AK17)</f>
        <v>1000</v>
      </c>
      <c r="AO17" s="26">
        <f>+IF(SUM(AC17:AK17)=0,D17,0)</f>
        <v>0</v>
      </c>
      <c r="AP17" s="26">
        <f>+SUM(AC17:AK17)</f>
        <v>1000</v>
      </c>
      <c r="AQ17" s="26">
        <f>+Tabla_DatosExternos_142[[#This Row],[Total Vigente]]+Tabla_DatosExternos_142[[#This Row],[Total Vencido]]</f>
        <v>1000</v>
      </c>
      <c r="AR17" s="26">
        <f>SUM(AG17:AK17)</f>
        <v>1000</v>
      </c>
      <c r="AS17" s="27">
        <f>+Tabla_DatosExternos_142[[#This Row],[Fecha]]-Tabla_DatosExternos_142[[#This Row],[Vence]]</f>
        <v>-244</v>
      </c>
      <c r="AT17" s="21"/>
      <c r="AU17" s="28" t="e">
        <f>+AR17-W17</f>
        <v>#VALUE!</v>
      </c>
    </row>
    <row r="18" spans="1:47" x14ac:dyDescent="0.35">
      <c r="A18" s="20">
        <v>45696</v>
      </c>
      <c r="B18" s="21">
        <v>24395</v>
      </c>
      <c r="C18" s="21">
        <v>1150</v>
      </c>
      <c r="D18" s="21">
        <v>1150</v>
      </c>
      <c r="E18" s="22">
        <v>45726</v>
      </c>
      <c r="F18" s="21">
        <v>520</v>
      </c>
      <c r="G18" s="21" t="s">
        <v>47</v>
      </c>
      <c r="H18" s="21" t="s">
        <v>48</v>
      </c>
      <c r="I18" s="21" t="s">
        <v>778</v>
      </c>
      <c r="J18" s="21" t="s">
        <v>52</v>
      </c>
      <c r="K18" s="21" t="s">
        <v>362</v>
      </c>
      <c r="L18" s="21" t="s">
        <v>363</v>
      </c>
      <c r="M18" s="21" t="s">
        <v>453</v>
      </c>
      <c r="N18" s="21">
        <v>30</v>
      </c>
      <c r="O18" s="20"/>
      <c r="P18" s="21" t="s">
        <v>50</v>
      </c>
      <c r="Q18" s="21" t="s">
        <v>779</v>
      </c>
      <c r="R18" s="21">
        <v>0</v>
      </c>
      <c r="S18" s="21">
        <v>122</v>
      </c>
      <c r="T18" s="21">
        <v>-63.105565599999998</v>
      </c>
      <c r="U18" s="21">
        <v>-17.848446599999999</v>
      </c>
      <c r="V18" s="21" t="s">
        <v>780</v>
      </c>
      <c r="W18" s="21" t="s">
        <v>51</v>
      </c>
      <c r="X18" s="21" t="s">
        <v>781</v>
      </c>
      <c r="Y18" s="23">
        <v>46246</v>
      </c>
      <c r="Z18" s="24">
        <f>+E18-Y18</f>
        <v>-520</v>
      </c>
      <c r="AA18" s="25">
        <f>+Tabla_DatosExternos_142[[#This Row],[Saldo]]/Tabla_DatosExternos_142[[#This Row],[Importe]]</f>
        <v>1</v>
      </c>
      <c r="AB18" s="21"/>
      <c r="AC18" s="26">
        <f>IF(AND(-Z18&gt;=1,-Z18&lt;=30),D18,0)</f>
        <v>0</v>
      </c>
      <c r="AD18" s="26">
        <f>IF(AND(-Z18&gt;=31,-Z18&lt;=60),D18,0)</f>
        <v>0</v>
      </c>
      <c r="AE18" s="26">
        <f>IF(AND(-Z18&gt;=61,-Z18&lt;=90),D18,0)</f>
        <v>0</v>
      </c>
      <c r="AF18" s="26">
        <f>IF(AND(-Z18&gt;=91,-Z18&lt;=120),D18,0)</f>
        <v>0</v>
      </c>
      <c r="AG18" s="26">
        <f>IF(AND(-Z18&gt;=121,-Z18&lt;=150),D18,0)</f>
        <v>0</v>
      </c>
      <c r="AH18" s="26">
        <f>IF(AND(-Z18&gt;=151,-Z18&lt;=180),D18,0)</f>
        <v>0</v>
      </c>
      <c r="AI18" s="26">
        <f>IF(AND(-Z18&gt;=181,-Z18&lt;=210),D18,0)</f>
        <v>0</v>
      </c>
      <c r="AJ18" s="26">
        <f>IF(AND(-Z18&gt;=211,-Z18&lt;=250),D18,0)</f>
        <v>0</v>
      </c>
      <c r="AK18" s="26">
        <f>IF(-Z18&gt;=251,D18,0)</f>
        <v>1150</v>
      </c>
      <c r="AL18" s="26">
        <f>SUM(AE18:AF18)</f>
        <v>0</v>
      </c>
      <c r="AM18" s="26">
        <f>SUM(AG18:AK18)</f>
        <v>1150</v>
      </c>
      <c r="AN18" s="26">
        <f>SUM(AI18:AK18)</f>
        <v>1150</v>
      </c>
      <c r="AO18" s="26">
        <f>+IF(SUM(AC18:AK18)=0,D18,0)</f>
        <v>0</v>
      </c>
      <c r="AP18" s="26">
        <f>+SUM(AC18:AK18)</f>
        <v>1150</v>
      </c>
      <c r="AQ18" s="26">
        <f>+Tabla_DatosExternos_142[[#This Row],[Total Vigente]]+Tabla_DatosExternos_142[[#This Row],[Total Vencido]]</f>
        <v>1150</v>
      </c>
      <c r="AR18" s="26">
        <f>SUM(AG18:AK18)</f>
        <v>1150</v>
      </c>
      <c r="AS18" s="27">
        <f>+Tabla_DatosExternos_142[[#This Row],[Fecha]]-Tabla_DatosExternos_142[[#This Row],[Vence]]</f>
        <v>-30</v>
      </c>
      <c r="AT18" s="21"/>
      <c r="AU18" s="28" t="e">
        <f>+AR18-W18</f>
        <v>#VALUE!</v>
      </c>
    </row>
    <row r="19" spans="1:47" x14ac:dyDescent="0.35">
      <c r="A19" s="20">
        <v>45716</v>
      </c>
      <c r="B19" s="21">
        <v>36541</v>
      </c>
      <c r="C19" s="21">
        <v>3049.96</v>
      </c>
      <c r="D19" s="21">
        <v>3049.96</v>
      </c>
      <c r="E19" s="22">
        <v>45746</v>
      </c>
      <c r="F19" s="21">
        <v>500</v>
      </c>
      <c r="G19" s="21" t="s">
        <v>47</v>
      </c>
      <c r="H19" s="21" t="s">
        <v>48</v>
      </c>
      <c r="I19" s="21" t="s">
        <v>815</v>
      </c>
      <c r="J19" s="21" t="s">
        <v>52</v>
      </c>
      <c r="K19" s="21" t="s">
        <v>362</v>
      </c>
      <c r="L19" s="21" t="s">
        <v>363</v>
      </c>
      <c r="M19" s="21" t="s">
        <v>453</v>
      </c>
      <c r="N19" s="21">
        <v>30</v>
      </c>
      <c r="O19" s="20"/>
      <c r="P19" s="21" t="s">
        <v>50</v>
      </c>
      <c r="Q19" s="21" t="s">
        <v>816</v>
      </c>
      <c r="R19" s="21">
        <v>0</v>
      </c>
      <c r="S19" s="21">
        <v>122</v>
      </c>
      <c r="T19" s="21">
        <v>-63.105441999999996</v>
      </c>
      <c r="U19" s="21">
        <v>-17.848832999999999</v>
      </c>
      <c r="V19" s="21" t="s">
        <v>780</v>
      </c>
      <c r="W19" s="21" t="s">
        <v>51</v>
      </c>
      <c r="X19" s="21" t="s">
        <v>817</v>
      </c>
      <c r="Y19" s="23">
        <v>46246</v>
      </c>
      <c r="Z19" s="24">
        <f>+E19-Y19</f>
        <v>-500</v>
      </c>
      <c r="AA19" s="25">
        <f>+Tabla_DatosExternos_142[[#This Row],[Saldo]]/Tabla_DatosExternos_142[[#This Row],[Importe]]</f>
        <v>1</v>
      </c>
      <c r="AB19" s="21"/>
      <c r="AC19" s="26">
        <f>IF(AND(-Z19&gt;=1,-Z19&lt;=30),D19,0)</f>
        <v>0</v>
      </c>
      <c r="AD19" s="26">
        <f>IF(AND(-Z19&gt;=31,-Z19&lt;=60),D19,0)</f>
        <v>0</v>
      </c>
      <c r="AE19" s="26">
        <f>IF(AND(-Z19&gt;=61,-Z19&lt;=90),D19,0)</f>
        <v>0</v>
      </c>
      <c r="AF19" s="26">
        <f>IF(AND(-Z19&gt;=91,-Z19&lt;=120),D19,0)</f>
        <v>0</v>
      </c>
      <c r="AG19" s="26">
        <f>IF(AND(-Z19&gt;=121,-Z19&lt;=150),D19,0)</f>
        <v>0</v>
      </c>
      <c r="AH19" s="26">
        <f>IF(AND(-Z19&gt;=151,-Z19&lt;=180),D19,0)</f>
        <v>0</v>
      </c>
      <c r="AI19" s="26">
        <f>IF(AND(-Z19&gt;=181,-Z19&lt;=210),D19,0)</f>
        <v>0</v>
      </c>
      <c r="AJ19" s="26">
        <f>IF(AND(-Z19&gt;=211,-Z19&lt;=250),D19,0)</f>
        <v>0</v>
      </c>
      <c r="AK19" s="26">
        <f>IF(-Z19&gt;=251,D19,0)</f>
        <v>3049.96</v>
      </c>
      <c r="AL19" s="26">
        <f>SUM(AE19:AF19)</f>
        <v>0</v>
      </c>
      <c r="AM19" s="26">
        <f>SUM(AG19:AK19)</f>
        <v>3049.96</v>
      </c>
      <c r="AN19" s="26">
        <f>SUM(AI19:AK19)</f>
        <v>3049.96</v>
      </c>
      <c r="AO19" s="26">
        <f>+IF(SUM(AC19:AK19)=0,D19,0)</f>
        <v>0</v>
      </c>
      <c r="AP19" s="26">
        <f>+SUM(AC19:AK19)</f>
        <v>3049.96</v>
      </c>
      <c r="AQ19" s="26">
        <f>+Tabla_DatosExternos_142[[#This Row],[Total Vigente]]+Tabla_DatosExternos_142[[#This Row],[Total Vencido]]</f>
        <v>3049.96</v>
      </c>
      <c r="AR19" s="26">
        <f>SUM(AG19:AK19)</f>
        <v>3049.96</v>
      </c>
      <c r="AS19" s="27">
        <f>+Tabla_DatosExternos_142[[#This Row],[Fecha]]-Tabla_DatosExternos_142[[#This Row],[Vence]]</f>
        <v>-30</v>
      </c>
      <c r="AT19" s="21"/>
      <c r="AU19" s="28" t="e">
        <f>+AR19-W19</f>
        <v>#VALUE!</v>
      </c>
    </row>
    <row r="20" spans="1:47" x14ac:dyDescent="0.35">
      <c r="A20" s="20">
        <v>45813</v>
      </c>
      <c r="B20" s="21">
        <v>88127</v>
      </c>
      <c r="C20" s="21">
        <v>6300</v>
      </c>
      <c r="D20" s="21">
        <v>6300</v>
      </c>
      <c r="E20" s="22">
        <v>45858</v>
      </c>
      <c r="F20" s="21">
        <v>388</v>
      </c>
      <c r="G20" s="21" t="s">
        <v>47</v>
      </c>
      <c r="H20" s="21" t="s">
        <v>48</v>
      </c>
      <c r="I20" s="21" t="s">
        <v>878</v>
      </c>
      <c r="J20" s="21" t="s">
        <v>52</v>
      </c>
      <c r="K20" s="21" t="s">
        <v>362</v>
      </c>
      <c r="L20" s="21" t="s">
        <v>363</v>
      </c>
      <c r="M20" s="21" t="s">
        <v>460</v>
      </c>
      <c r="N20" s="21">
        <v>45</v>
      </c>
      <c r="O20" s="20"/>
      <c r="P20" s="21" t="s">
        <v>50</v>
      </c>
      <c r="Q20" s="21" t="s">
        <v>879</v>
      </c>
      <c r="R20" s="21">
        <v>150000</v>
      </c>
      <c r="S20" s="21">
        <v>125</v>
      </c>
      <c r="T20" s="21">
        <v>-63.217529300000002</v>
      </c>
      <c r="U20" s="21">
        <v>-17.803390499999999</v>
      </c>
      <c r="V20" s="21" t="s">
        <v>880</v>
      </c>
      <c r="W20" s="21" t="s">
        <v>51</v>
      </c>
      <c r="X20" s="21" t="s">
        <v>881</v>
      </c>
      <c r="Y20" s="23">
        <v>46246</v>
      </c>
      <c r="Z20" s="24">
        <f>+E20-Y20</f>
        <v>-388</v>
      </c>
      <c r="AA20" s="25">
        <f>+Tabla_DatosExternos_142[[#This Row],[Saldo]]/Tabla_DatosExternos_142[[#This Row],[Importe]]</f>
        <v>1</v>
      </c>
      <c r="AB20" s="21"/>
      <c r="AC20" s="26">
        <f>IF(AND(-Z20&gt;=1,-Z20&lt;=30),D20,0)</f>
        <v>0</v>
      </c>
      <c r="AD20" s="26">
        <f>IF(AND(-Z20&gt;=31,-Z20&lt;=60),D20,0)</f>
        <v>0</v>
      </c>
      <c r="AE20" s="26">
        <f>IF(AND(-Z20&gt;=61,-Z20&lt;=90),D20,0)</f>
        <v>0</v>
      </c>
      <c r="AF20" s="26">
        <f>IF(AND(-Z20&gt;=91,-Z20&lt;=120),D20,0)</f>
        <v>0</v>
      </c>
      <c r="AG20" s="26">
        <f>IF(AND(-Z20&gt;=121,-Z20&lt;=150),D20,0)</f>
        <v>0</v>
      </c>
      <c r="AH20" s="26">
        <f>IF(AND(-Z20&gt;=151,-Z20&lt;=180),D20,0)</f>
        <v>0</v>
      </c>
      <c r="AI20" s="26">
        <f>IF(AND(-Z20&gt;=181,-Z20&lt;=210),D20,0)</f>
        <v>0</v>
      </c>
      <c r="AJ20" s="26">
        <f>IF(AND(-Z20&gt;=211,-Z20&lt;=250),D20,0)</f>
        <v>0</v>
      </c>
      <c r="AK20" s="26">
        <f>IF(-Z20&gt;=251,D20,0)</f>
        <v>6300</v>
      </c>
      <c r="AL20" s="26">
        <f>SUM(AE20:AF20)</f>
        <v>0</v>
      </c>
      <c r="AM20" s="26">
        <f>SUM(AG20:AK20)</f>
        <v>6300</v>
      </c>
      <c r="AN20" s="26">
        <f>SUM(AI20:AK20)</f>
        <v>6300</v>
      </c>
      <c r="AO20" s="26">
        <f>+IF(SUM(AC20:AK20)=0,D20,0)</f>
        <v>0</v>
      </c>
      <c r="AP20" s="26">
        <f>+SUM(AC20:AK20)</f>
        <v>6300</v>
      </c>
      <c r="AQ20" s="26">
        <f>+Tabla_DatosExternos_142[[#This Row],[Total Vigente]]+Tabla_DatosExternos_142[[#This Row],[Total Vencido]]</f>
        <v>6300</v>
      </c>
      <c r="AR20" s="26">
        <f>SUM(AG20:AK20)</f>
        <v>6300</v>
      </c>
      <c r="AS20" s="27">
        <f>+Tabla_DatosExternos_142[[#This Row],[Fecha]]-Tabla_DatosExternos_142[[#This Row],[Vence]]</f>
        <v>-45</v>
      </c>
      <c r="AT20" s="21"/>
      <c r="AU20" s="28" t="e">
        <f>+AR20-W20</f>
        <v>#VALUE!</v>
      </c>
    </row>
    <row r="21" spans="1:47" x14ac:dyDescent="0.35">
      <c r="A21" s="20">
        <v>45814</v>
      </c>
      <c r="B21" s="21">
        <v>88563</v>
      </c>
      <c r="C21" s="21">
        <v>19929.82</v>
      </c>
      <c r="D21" s="21">
        <v>15929.82</v>
      </c>
      <c r="E21" s="22">
        <v>45844</v>
      </c>
      <c r="F21" s="21">
        <v>402</v>
      </c>
      <c r="G21" s="21" t="s">
        <v>47</v>
      </c>
      <c r="H21" s="21" t="s">
        <v>48</v>
      </c>
      <c r="I21" s="21" t="s">
        <v>882</v>
      </c>
      <c r="J21" s="21" t="s">
        <v>52</v>
      </c>
      <c r="K21" s="21" t="s">
        <v>362</v>
      </c>
      <c r="L21" s="21" t="s">
        <v>363</v>
      </c>
      <c r="M21" s="21" t="s">
        <v>364</v>
      </c>
      <c r="N21" s="21">
        <v>30</v>
      </c>
      <c r="O21" s="20">
        <v>45989</v>
      </c>
      <c r="P21" s="21" t="s">
        <v>50</v>
      </c>
      <c r="Q21" s="21" t="s">
        <v>883</v>
      </c>
      <c r="R21" s="21">
        <v>0</v>
      </c>
      <c r="S21" s="21">
        <v>123</v>
      </c>
      <c r="T21" s="21">
        <v>-63.094715000000001</v>
      </c>
      <c r="U21" s="21">
        <v>-17.731542999999999</v>
      </c>
      <c r="V21" s="21" t="s">
        <v>884</v>
      </c>
      <c r="W21" s="21" t="s">
        <v>51</v>
      </c>
      <c r="X21" s="21" t="s">
        <v>885</v>
      </c>
      <c r="Y21" s="23">
        <v>46246</v>
      </c>
      <c r="Z21" s="24">
        <f>+E21-Y21</f>
        <v>-402</v>
      </c>
      <c r="AA21" s="25">
        <f>+Tabla_DatosExternos_142[[#This Row],[Saldo]]/Tabla_DatosExternos_142[[#This Row],[Importe]]</f>
        <v>0.79929572871205057</v>
      </c>
      <c r="AB21" s="21"/>
      <c r="AC21" s="26">
        <f>IF(AND(-Z21&gt;=1,-Z21&lt;=30),D21,0)</f>
        <v>0</v>
      </c>
      <c r="AD21" s="26">
        <f>IF(AND(-Z21&gt;=31,-Z21&lt;=60),D21,0)</f>
        <v>0</v>
      </c>
      <c r="AE21" s="26">
        <f>IF(AND(-Z21&gt;=61,-Z21&lt;=90),D21,0)</f>
        <v>0</v>
      </c>
      <c r="AF21" s="26">
        <f>IF(AND(-Z21&gt;=91,-Z21&lt;=120),D21,0)</f>
        <v>0</v>
      </c>
      <c r="AG21" s="26">
        <f>IF(AND(-Z21&gt;=121,-Z21&lt;=150),D21,0)</f>
        <v>0</v>
      </c>
      <c r="AH21" s="26">
        <f>IF(AND(-Z21&gt;=151,-Z21&lt;=180),D21,0)</f>
        <v>0</v>
      </c>
      <c r="AI21" s="26">
        <f>IF(AND(-Z21&gt;=181,-Z21&lt;=210),D21,0)</f>
        <v>0</v>
      </c>
      <c r="AJ21" s="26">
        <f>IF(AND(-Z21&gt;=211,-Z21&lt;=250),D21,0)</f>
        <v>0</v>
      </c>
      <c r="AK21" s="26">
        <f>IF(-Z21&gt;=251,D21,0)</f>
        <v>15929.82</v>
      </c>
      <c r="AL21" s="26">
        <f>SUM(AE21:AF21)</f>
        <v>0</v>
      </c>
      <c r="AM21" s="26">
        <f>SUM(AG21:AK21)</f>
        <v>15929.82</v>
      </c>
      <c r="AN21" s="26">
        <f>SUM(AI21:AK21)</f>
        <v>15929.82</v>
      </c>
      <c r="AO21" s="26">
        <f>+IF(SUM(AC21:AK21)=0,D21,0)</f>
        <v>0</v>
      </c>
      <c r="AP21" s="26">
        <f>+SUM(AC21:AK21)</f>
        <v>15929.82</v>
      </c>
      <c r="AQ21" s="26">
        <f>+Tabla_DatosExternos_142[[#This Row],[Total Vigente]]+Tabla_DatosExternos_142[[#This Row],[Total Vencido]]</f>
        <v>15929.82</v>
      </c>
      <c r="AR21" s="26">
        <f>SUM(AG21:AK21)</f>
        <v>15929.82</v>
      </c>
      <c r="AS21" s="27">
        <f>+Tabla_DatosExternos_142[[#This Row],[Fecha]]-Tabla_DatosExternos_142[[#This Row],[Vence]]</f>
        <v>-30</v>
      </c>
      <c r="AT21" s="21"/>
      <c r="AU21" s="28" t="e">
        <f>+AR21-W21</f>
        <v>#VALUE!</v>
      </c>
    </row>
    <row r="22" spans="1:47" x14ac:dyDescent="0.35">
      <c r="A22" s="20">
        <v>45818</v>
      </c>
      <c r="B22" s="21">
        <v>91024</v>
      </c>
      <c r="C22" s="21">
        <v>25</v>
      </c>
      <c r="D22" s="21">
        <v>25</v>
      </c>
      <c r="E22" s="22">
        <v>45863</v>
      </c>
      <c r="F22" s="21">
        <v>383</v>
      </c>
      <c r="G22" s="21" t="s">
        <v>47</v>
      </c>
      <c r="H22" s="21" t="s">
        <v>48</v>
      </c>
      <c r="I22" s="21" t="s">
        <v>878</v>
      </c>
      <c r="J22" s="21" t="s">
        <v>52</v>
      </c>
      <c r="K22" s="21" t="s">
        <v>362</v>
      </c>
      <c r="L22" s="21" t="s">
        <v>363</v>
      </c>
      <c r="M22" s="21" t="s">
        <v>460</v>
      </c>
      <c r="N22" s="21">
        <v>45</v>
      </c>
      <c r="O22" s="20"/>
      <c r="P22" s="21" t="s">
        <v>50</v>
      </c>
      <c r="Q22" s="21" t="s">
        <v>879</v>
      </c>
      <c r="R22" s="21">
        <v>150000</v>
      </c>
      <c r="S22" s="21">
        <v>125</v>
      </c>
      <c r="T22" s="21">
        <v>-63.217529300000002</v>
      </c>
      <c r="U22" s="21">
        <v>-17.803390499999999</v>
      </c>
      <c r="V22" s="21" t="s">
        <v>880</v>
      </c>
      <c r="W22" s="21" t="s">
        <v>51</v>
      </c>
      <c r="X22" s="21" t="s">
        <v>881</v>
      </c>
      <c r="Y22" s="23">
        <v>46246</v>
      </c>
      <c r="Z22" s="24">
        <f>+E22-Y22</f>
        <v>-383</v>
      </c>
      <c r="AA22" s="25">
        <f>+Tabla_DatosExternos_142[[#This Row],[Saldo]]/Tabla_DatosExternos_142[[#This Row],[Importe]]</f>
        <v>1</v>
      </c>
      <c r="AB22" s="21"/>
      <c r="AC22" s="26">
        <f>IF(AND(-Z22&gt;=1,-Z22&lt;=30),D22,0)</f>
        <v>0</v>
      </c>
      <c r="AD22" s="26">
        <f>IF(AND(-Z22&gt;=31,-Z22&lt;=60),D22,0)</f>
        <v>0</v>
      </c>
      <c r="AE22" s="26">
        <f>IF(AND(-Z22&gt;=61,-Z22&lt;=90),D22,0)</f>
        <v>0</v>
      </c>
      <c r="AF22" s="26">
        <f>IF(AND(-Z22&gt;=91,-Z22&lt;=120),D22,0)</f>
        <v>0</v>
      </c>
      <c r="AG22" s="26">
        <f>IF(AND(-Z22&gt;=121,-Z22&lt;=150),D22,0)</f>
        <v>0</v>
      </c>
      <c r="AH22" s="26">
        <f>IF(AND(-Z22&gt;=151,-Z22&lt;=180),D22,0)</f>
        <v>0</v>
      </c>
      <c r="AI22" s="26">
        <f>IF(AND(-Z22&gt;=181,-Z22&lt;=210),D22,0)</f>
        <v>0</v>
      </c>
      <c r="AJ22" s="26">
        <f>IF(AND(-Z22&gt;=211,-Z22&lt;=250),D22,0)</f>
        <v>0</v>
      </c>
      <c r="AK22" s="26">
        <f>IF(-Z22&gt;=251,D22,0)</f>
        <v>25</v>
      </c>
      <c r="AL22" s="26">
        <f>SUM(AE22:AF22)</f>
        <v>0</v>
      </c>
      <c r="AM22" s="26">
        <f>SUM(AG22:AK22)</f>
        <v>25</v>
      </c>
      <c r="AN22" s="26">
        <f>SUM(AI22:AK22)</f>
        <v>25</v>
      </c>
      <c r="AO22" s="26">
        <f>+IF(SUM(AC22:AK22)=0,D22,0)</f>
        <v>0</v>
      </c>
      <c r="AP22" s="26">
        <f>+SUM(AC22:AK22)</f>
        <v>25</v>
      </c>
      <c r="AQ22" s="26">
        <f>+Tabla_DatosExternos_142[[#This Row],[Total Vigente]]+Tabla_DatosExternos_142[[#This Row],[Total Vencido]]</f>
        <v>25</v>
      </c>
      <c r="AR22" s="26">
        <f>SUM(AG22:AK22)</f>
        <v>25</v>
      </c>
      <c r="AS22" s="27">
        <f>+Tabla_DatosExternos_142[[#This Row],[Fecha]]-Tabla_DatosExternos_142[[#This Row],[Vence]]</f>
        <v>-45</v>
      </c>
      <c r="AT22" s="21"/>
      <c r="AU22" s="28" t="e">
        <f>+AR22-W22</f>
        <v>#VALUE!</v>
      </c>
    </row>
    <row r="23" spans="1:47" x14ac:dyDescent="0.35">
      <c r="A23" s="20">
        <v>45846</v>
      </c>
      <c r="B23" s="21">
        <v>103600</v>
      </c>
      <c r="C23" s="21">
        <v>9200</v>
      </c>
      <c r="D23" s="21">
        <v>2500</v>
      </c>
      <c r="E23" s="22">
        <v>45876</v>
      </c>
      <c r="F23" s="21">
        <v>370</v>
      </c>
      <c r="G23" s="21" t="s">
        <v>47</v>
      </c>
      <c r="H23" s="21" t="s">
        <v>48</v>
      </c>
      <c r="I23" s="21" t="s">
        <v>931</v>
      </c>
      <c r="J23" s="21" t="s">
        <v>52</v>
      </c>
      <c r="K23" s="21" t="s">
        <v>362</v>
      </c>
      <c r="L23" s="21" t="s">
        <v>363</v>
      </c>
      <c r="M23" s="21" t="s">
        <v>453</v>
      </c>
      <c r="N23" s="21">
        <v>30</v>
      </c>
      <c r="O23" s="20">
        <v>46129</v>
      </c>
      <c r="P23" s="21" t="s">
        <v>50</v>
      </c>
      <c r="Q23" s="21" t="s">
        <v>932</v>
      </c>
      <c r="R23" s="21">
        <v>0</v>
      </c>
      <c r="S23" s="21">
        <v>122</v>
      </c>
      <c r="T23" s="21">
        <v>-63.105217000000003</v>
      </c>
      <c r="U23" s="21">
        <v>-17.848983799999999</v>
      </c>
      <c r="V23" s="21" t="s">
        <v>933</v>
      </c>
      <c r="W23" s="21" t="s">
        <v>51</v>
      </c>
      <c r="X23" s="21" t="s">
        <v>934</v>
      </c>
      <c r="Y23" s="23">
        <v>46246</v>
      </c>
      <c r="Z23" s="24">
        <f>+E23-Y23</f>
        <v>-370</v>
      </c>
      <c r="AA23" s="25">
        <f>+Tabla_DatosExternos_142[[#This Row],[Saldo]]/Tabla_DatosExternos_142[[#This Row],[Importe]]</f>
        <v>0.27173913043478259</v>
      </c>
      <c r="AB23" s="21"/>
      <c r="AC23" s="26">
        <f>IF(AND(-Z23&gt;=1,-Z23&lt;=30),D23,0)</f>
        <v>0</v>
      </c>
      <c r="AD23" s="26">
        <f>IF(AND(-Z23&gt;=31,-Z23&lt;=60),D23,0)</f>
        <v>0</v>
      </c>
      <c r="AE23" s="26">
        <f>IF(AND(-Z23&gt;=61,-Z23&lt;=90),D23,0)</f>
        <v>0</v>
      </c>
      <c r="AF23" s="26">
        <f>IF(AND(-Z23&gt;=91,-Z23&lt;=120),D23,0)</f>
        <v>0</v>
      </c>
      <c r="AG23" s="26">
        <f>IF(AND(-Z23&gt;=121,-Z23&lt;=150),D23,0)</f>
        <v>0</v>
      </c>
      <c r="AH23" s="26">
        <f>IF(AND(-Z23&gt;=151,-Z23&lt;=180),D23,0)</f>
        <v>0</v>
      </c>
      <c r="AI23" s="26">
        <f>IF(AND(-Z23&gt;=181,-Z23&lt;=210),D23,0)</f>
        <v>0</v>
      </c>
      <c r="AJ23" s="26">
        <f>IF(AND(-Z23&gt;=211,-Z23&lt;=250),D23,0)</f>
        <v>0</v>
      </c>
      <c r="AK23" s="26">
        <f>IF(-Z23&gt;=251,D23,0)</f>
        <v>2500</v>
      </c>
      <c r="AL23" s="26">
        <f>SUM(AE23:AF23)</f>
        <v>0</v>
      </c>
      <c r="AM23" s="26">
        <f>SUM(AG23:AK23)</f>
        <v>2500</v>
      </c>
      <c r="AN23" s="26">
        <f>SUM(AI23:AK23)</f>
        <v>2500</v>
      </c>
      <c r="AO23" s="26">
        <f>+IF(SUM(AC23:AK23)=0,D23,0)</f>
        <v>0</v>
      </c>
      <c r="AP23" s="26">
        <f>+SUM(AC23:AK23)</f>
        <v>2500</v>
      </c>
      <c r="AQ23" s="26">
        <f>+Tabla_DatosExternos_142[[#This Row],[Total Vigente]]+Tabla_DatosExternos_142[[#This Row],[Total Vencido]]</f>
        <v>2500</v>
      </c>
      <c r="AR23" s="26">
        <f>SUM(AG23:AK23)</f>
        <v>2500</v>
      </c>
      <c r="AS23" s="27">
        <f>+Tabla_DatosExternos_142[[#This Row],[Fecha]]-Tabla_DatosExternos_142[[#This Row],[Vence]]</f>
        <v>-30</v>
      </c>
      <c r="AT23" s="21"/>
      <c r="AU23" s="28" t="e">
        <f>+AR23-W23</f>
        <v>#VALUE!</v>
      </c>
    </row>
    <row r="24" spans="1:47" x14ac:dyDescent="0.35">
      <c r="A24" s="20">
        <v>45899</v>
      </c>
      <c r="B24" s="21">
        <v>331</v>
      </c>
      <c r="C24" s="21">
        <v>3000</v>
      </c>
      <c r="D24" s="21">
        <v>3000</v>
      </c>
      <c r="E24" s="22">
        <v>45905</v>
      </c>
      <c r="F24" s="21">
        <v>341</v>
      </c>
      <c r="G24" s="21" t="s">
        <v>47</v>
      </c>
      <c r="H24" s="21" t="s">
        <v>48</v>
      </c>
      <c r="I24" s="21" t="s">
        <v>1034</v>
      </c>
      <c r="J24" s="21" t="s">
        <v>52</v>
      </c>
      <c r="K24" s="21" t="s">
        <v>362</v>
      </c>
      <c r="L24" s="21" t="s">
        <v>363</v>
      </c>
      <c r="M24" s="21" t="s">
        <v>364</v>
      </c>
      <c r="N24" s="21">
        <v>6</v>
      </c>
      <c r="O24" s="20"/>
      <c r="P24" s="21" t="s">
        <v>50</v>
      </c>
      <c r="Q24" s="21" t="s">
        <v>1035</v>
      </c>
      <c r="R24" s="21">
        <v>0</v>
      </c>
      <c r="S24" s="21">
        <v>123</v>
      </c>
      <c r="T24" s="21">
        <v>-63.064129999999999</v>
      </c>
      <c r="U24" s="21">
        <v>-17.736920000000001</v>
      </c>
      <c r="V24" s="21" t="s">
        <v>1036</v>
      </c>
      <c r="W24" s="21" t="s">
        <v>51</v>
      </c>
      <c r="X24" s="21" t="s">
        <v>1037</v>
      </c>
      <c r="Y24" s="23">
        <v>46246</v>
      </c>
      <c r="Z24" s="24">
        <f>+E24-Y24</f>
        <v>-341</v>
      </c>
      <c r="AA24" s="25">
        <f>+Tabla_DatosExternos_142[[#This Row],[Saldo]]/Tabla_DatosExternos_142[[#This Row],[Importe]]</f>
        <v>1</v>
      </c>
      <c r="AB24" s="21"/>
      <c r="AC24" s="26">
        <f>IF(AND(-Z24&gt;=1,-Z24&lt;=30),D24,0)</f>
        <v>0</v>
      </c>
      <c r="AD24" s="26">
        <f>IF(AND(-Z24&gt;=31,-Z24&lt;=60),D24,0)</f>
        <v>0</v>
      </c>
      <c r="AE24" s="26">
        <f>IF(AND(-Z24&gt;=61,-Z24&lt;=90),D24,0)</f>
        <v>0</v>
      </c>
      <c r="AF24" s="26">
        <f>IF(AND(-Z24&gt;=91,-Z24&lt;=120),D24,0)</f>
        <v>0</v>
      </c>
      <c r="AG24" s="26">
        <f>IF(AND(-Z24&gt;=121,-Z24&lt;=150),D24,0)</f>
        <v>0</v>
      </c>
      <c r="AH24" s="26">
        <f>IF(AND(-Z24&gt;=151,-Z24&lt;=180),D24,0)</f>
        <v>0</v>
      </c>
      <c r="AI24" s="26">
        <f>IF(AND(-Z24&gt;=181,-Z24&lt;=210),D24,0)</f>
        <v>0</v>
      </c>
      <c r="AJ24" s="26">
        <f>IF(AND(-Z24&gt;=211,-Z24&lt;=250),D24,0)</f>
        <v>0</v>
      </c>
      <c r="AK24" s="26">
        <f>IF(-Z24&gt;=251,D24,0)</f>
        <v>3000</v>
      </c>
      <c r="AL24" s="26">
        <f>SUM(AE24:AF24)</f>
        <v>0</v>
      </c>
      <c r="AM24" s="26">
        <f>SUM(AG24:AK24)</f>
        <v>3000</v>
      </c>
      <c r="AN24" s="26">
        <f>SUM(AI24:AK24)</f>
        <v>3000</v>
      </c>
      <c r="AO24" s="26">
        <f>+IF(SUM(AC24:AK24)=0,D24,0)</f>
        <v>0</v>
      </c>
      <c r="AP24" s="26">
        <f>+SUM(AC24:AK24)</f>
        <v>3000</v>
      </c>
      <c r="AQ24" s="26">
        <f>+Tabla_DatosExternos_142[[#This Row],[Total Vigente]]+Tabla_DatosExternos_142[[#This Row],[Total Vencido]]</f>
        <v>3000</v>
      </c>
      <c r="AR24" s="26">
        <f>SUM(AG24:AK24)</f>
        <v>3000</v>
      </c>
      <c r="AS24" s="27">
        <f>+Tabla_DatosExternos_142[[#This Row],[Fecha]]-Tabla_DatosExternos_142[[#This Row],[Vence]]</f>
        <v>-6</v>
      </c>
      <c r="AT24" s="21"/>
      <c r="AU24" s="28" t="e">
        <f>+AR24-W24</f>
        <v>#VALUE!</v>
      </c>
    </row>
    <row r="25" spans="1:47" x14ac:dyDescent="0.35">
      <c r="A25" s="20">
        <v>45899</v>
      </c>
      <c r="B25" s="21">
        <v>332</v>
      </c>
      <c r="C25" s="21">
        <v>3000</v>
      </c>
      <c r="D25" s="21">
        <v>3000</v>
      </c>
      <c r="E25" s="22">
        <v>45935</v>
      </c>
      <c r="F25" s="21">
        <v>311</v>
      </c>
      <c r="G25" s="21" t="s">
        <v>47</v>
      </c>
      <c r="H25" s="21" t="s">
        <v>48</v>
      </c>
      <c r="I25" s="21" t="s">
        <v>1034</v>
      </c>
      <c r="J25" s="21" t="s">
        <v>52</v>
      </c>
      <c r="K25" s="21" t="s">
        <v>362</v>
      </c>
      <c r="L25" s="21" t="s">
        <v>363</v>
      </c>
      <c r="M25" s="21" t="s">
        <v>364</v>
      </c>
      <c r="N25" s="21">
        <v>36</v>
      </c>
      <c r="O25" s="20"/>
      <c r="P25" s="21" t="s">
        <v>50</v>
      </c>
      <c r="Q25" s="21" t="s">
        <v>1035</v>
      </c>
      <c r="R25" s="21">
        <v>0</v>
      </c>
      <c r="S25" s="21">
        <v>123</v>
      </c>
      <c r="T25" s="21">
        <v>-63.064129999999999</v>
      </c>
      <c r="U25" s="21">
        <v>-17.736920000000001</v>
      </c>
      <c r="V25" s="21" t="s">
        <v>1036</v>
      </c>
      <c r="W25" s="21" t="s">
        <v>51</v>
      </c>
      <c r="X25" s="21" t="s">
        <v>1037</v>
      </c>
      <c r="Y25" s="23">
        <v>46246</v>
      </c>
      <c r="Z25" s="24">
        <f>+E25-Y25</f>
        <v>-311</v>
      </c>
      <c r="AA25" s="25">
        <f>+Tabla_DatosExternos_142[[#This Row],[Saldo]]/Tabla_DatosExternos_142[[#This Row],[Importe]]</f>
        <v>1</v>
      </c>
      <c r="AB25" s="21"/>
      <c r="AC25" s="26">
        <f>IF(AND(-Z25&gt;=1,-Z25&lt;=30),D25,0)</f>
        <v>0</v>
      </c>
      <c r="AD25" s="26">
        <f>IF(AND(-Z25&gt;=31,-Z25&lt;=60),D25,0)</f>
        <v>0</v>
      </c>
      <c r="AE25" s="26">
        <f>IF(AND(-Z25&gt;=61,-Z25&lt;=90),D25,0)</f>
        <v>0</v>
      </c>
      <c r="AF25" s="26">
        <f>IF(AND(-Z25&gt;=91,-Z25&lt;=120),D25,0)</f>
        <v>0</v>
      </c>
      <c r="AG25" s="26">
        <f>IF(AND(-Z25&gt;=121,-Z25&lt;=150),D25,0)</f>
        <v>0</v>
      </c>
      <c r="AH25" s="26">
        <f>IF(AND(-Z25&gt;=151,-Z25&lt;=180),D25,0)</f>
        <v>0</v>
      </c>
      <c r="AI25" s="26">
        <f>IF(AND(-Z25&gt;=181,-Z25&lt;=210),D25,0)</f>
        <v>0</v>
      </c>
      <c r="AJ25" s="26">
        <f>IF(AND(-Z25&gt;=211,-Z25&lt;=250),D25,0)</f>
        <v>0</v>
      </c>
      <c r="AK25" s="26">
        <f>IF(-Z25&gt;=251,D25,0)</f>
        <v>3000</v>
      </c>
      <c r="AL25" s="26">
        <f>SUM(AE25:AF25)</f>
        <v>0</v>
      </c>
      <c r="AM25" s="26">
        <f>SUM(AG25:AK25)</f>
        <v>3000</v>
      </c>
      <c r="AN25" s="26">
        <f>SUM(AI25:AK25)</f>
        <v>3000</v>
      </c>
      <c r="AO25" s="26">
        <f>+IF(SUM(AC25:AK25)=0,D25,0)</f>
        <v>0</v>
      </c>
      <c r="AP25" s="26">
        <f>+SUM(AC25:AK25)</f>
        <v>3000</v>
      </c>
      <c r="AQ25" s="26">
        <f>+Tabla_DatosExternos_142[[#This Row],[Total Vigente]]+Tabla_DatosExternos_142[[#This Row],[Total Vencido]]</f>
        <v>3000</v>
      </c>
      <c r="AR25" s="26">
        <f>SUM(AG25:AK25)</f>
        <v>3000</v>
      </c>
      <c r="AS25" s="27">
        <f>+Tabla_DatosExternos_142[[#This Row],[Fecha]]-Tabla_DatosExternos_142[[#This Row],[Vence]]</f>
        <v>-36</v>
      </c>
      <c r="AT25" s="21"/>
      <c r="AU25" s="28" t="e">
        <f>+AR25-W25</f>
        <v>#VALUE!</v>
      </c>
    </row>
    <row r="26" spans="1:47" x14ac:dyDescent="0.35">
      <c r="A26" s="20">
        <v>45899</v>
      </c>
      <c r="B26" s="21">
        <v>333</v>
      </c>
      <c r="C26" s="21">
        <v>3590</v>
      </c>
      <c r="D26" s="21">
        <v>3590</v>
      </c>
      <c r="E26" s="22">
        <v>45966</v>
      </c>
      <c r="F26" s="21">
        <v>280</v>
      </c>
      <c r="G26" s="21" t="s">
        <v>47</v>
      </c>
      <c r="H26" s="21" t="s">
        <v>48</v>
      </c>
      <c r="I26" s="21" t="s">
        <v>1034</v>
      </c>
      <c r="J26" s="21" t="s">
        <v>52</v>
      </c>
      <c r="K26" s="21" t="s">
        <v>362</v>
      </c>
      <c r="L26" s="21" t="s">
        <v>363</v>
      </c>
      <c r="M26" s="21" t="s">
        <v>364</v>
      </c>
      <c r="N26" s="21">
        <v>67</v>
      </c>
      <c r="O26" s="20"/>
      <c r="P26" s="21" t="s">
        <v>50</v>
      </c>
      <c r="Q26" s="21" t="s">
        <v>1035</v>
      </c>
      <c r="R26" s="21">
        <v>0</v>
      </c>
      <c r="S26" s="21">
        <v>123</v>
      </c>
      <c r="T26" s="21">
        <v>-63.064129999999999</v>
      </c>
      <c r="U26" s="21">
        <v>-17.736920000000001</v>
      </c>
      <c r="V26" s="21" t="s">
        <v>1036</v>
      </c>
      <c r="W26" s="21" t="s">
        <v>51</v>
      </c>
      <c r="X26" s="21" t="s">
        <v>1037</v>
      </c>
      <c r="Y26" s="23">
        <v>46246</v>
      </c>
      <c r="Z26" s="24">
        <f>+E26-Y26</f>
        <v>-280</v>
      </c>
      <c r="AA26" s="25">
        <f>+Tabla_DatosExternos_142[[#This Row],[Saldo]]/Tabla_DatosExternos_142[[#This Row],[Importe]]</f>
        <v>1</v>
      </c>
      <c r="AB26" s="21"/>
      <c r="AC26" s="26">
        <f>IF(AND(-Z26&gt;=1,-Z26&lt;=30),D26,0)</f>
        <v>0</v>
      </c>
      <c r="AD26" s="26">
        <f>IF(AND(-Z26&gt;=31,-Z26&lt;=60),D26,0)</f>
        <v>0</v>
      </c>
      <c r="AE26" s="26">
        <f>IF(AND(-Z26&gt;=61,-Z26&lt;=90),D26,0)</f>
        <v>0</v>
      </c>
      <c r="AF26" s="26">
        <f>IF(AND(-Z26&gt;=91,-Z26&lt;=120),D26,0)</f>
        <v>0</v>
      </c>
      <c r="AG26" s="26">
        <f>IF(AND(-Z26&gt;=121,-Z26&lt;=150),D26,0)</f>
        <v>0</v>
      </c>
      <c r="AH26" s="26">
        <f>IF(AND(-Z26&gt;=151,-Z26&lt;=180),D26,0)</f>
        <v>0</v>
      </c>
      <c r="AI26" s="26">
        <f>IF(AND(-Z26&gt;=181,-Z26&lt;=210),D26,0)</f>
        <v>0</v>
      </c>
      <c r="AJ26" s="26">
        <f>IF(AND(-Z26&gt;=211,-Z26&lt;=250),D26,0)</f>
        <v>0</v>
      </c>
      <c r="AK26" s="26">
        <f>IF(-Z26&gt;=251,D26,0)</f>
        <v>3590</v>
      </c>
      <c r="AL26" s="26">
        <f>SUM(AE26:AF26)</f>
        <v>0</v>
      </c>
      <c r="AM26" s="26">
        <f>SUM(AG26:AK26)</f>
        <v>3590</v>
      </c>
      <c r="AN26" s="26">
        <f>SUM(AI26:AK26)</f>
        <v>3590</v>
      </c>
      <c r="AO26" s="26">
        <f>+IF(SUM(AC26:AK26)=0,D26,0)</f>
        <v>0</v>
      </c>
      <c r="AP26" s="26">
        <f>+SUM(AC26:AK26)</f>
        <v>3590</v>
      </c>
      <c r="AQ26" s="26">
        <f>+Tabla_DatosExternos_142[[#This Row],[Total Vigente]]+Tabla_DatosExternos_142[[#This Row],[Total Vencido]]</f>
        <v>3590</v>
      </c>
      <c r="AR26" s="26">
        <f>SUM(AG26:AK26)</f>
        <v>3590</v>
      </c>
      <c r="AS26" s="27">
        <f>+Tabla_DatosExternos_142[[#This Row],[Fecha]]-Tabla_DatosExternos_142[[#This Row],[Vence]]</f>
        <v>-67</v>
      </c>
      <c r="AT26" s="21"/>
      <c r="AU26" s="28" t="e">
        <f>+AR26-W26</f>
        <v>#VALUE!</v>
      </c>
    </row>
    <row r="27" spans="1:47" x14ac:dyDescent="0.35">
      <c r="A27" s="20">
        <v>45919</v>
      </c>
      <c r="B27" s="21">
        <v>141768</v>
      </c>
      <c r="C27" s="21">
        <v>13200</v>
      </c>
      <c r="D27" s="21">
        <v>8200</v>
      </c>
      <c r="E27" s="22">
        <v>45949</v>
      </c>
      <c r="F27" s="21">
        <v>297</v>
      </c>
      <c r="G27" s="21" t="s">
        <v>47</v>
      </c>
      <c r="H27" s="21" t="s">
        <v>48</v>
      </c>
      <c r="I27" s="21" t="s">
        <v>1042</v>
      </c>
      <c r="J27" s="21" t="s">
        <v>52</v>
      </c>
      <c r="K27" s="21" t="s">
        <v>362</v>
      </c>
      <c r="L27" s="21" t="s">
        <v>363</v>
      </c>
      <c r="M27" s="21" t="s">
        <v>364</v>
      </c>
      <c r="N27" s="21">
        <v>30</v>
      </c>
      <c r="O27" s="20">
        <v>46104</v>
      </c>
      <c r="P27" s="21" t="s">
        <v>50</v>
      </c>
      <c r="Q27" s="21" t="s">
        <v>1043</v>
      </c>
      <c r="R27" s="21">
        <v>20000</v>
      </c>
      <c r="S27" s="21">
        <v>123</v>
      </c>
      <c r="T27" s="21">
        <v>-63.176032999999997</v>
      </c>
      <c r="U27" s="21">
        <v>-17.777370000000001</v>
      </c>
      <c r="V27" s="21" t="s">
        <v>1044</v>
      </c>
      <c r="W27" s="21" t="s">
        <v>51</v>
      </c>
      <c r="X27" s="21" t="s">
        <v>1045</v>
      </c>
      <c r="Y27" s="23">
        <v>46246</v>
      </c>
      <c r="Z27" s="24">
        <f>+E27-Y27</f>
        <v>-297</v>
      </c>
      <c r="AA27" s="25">
        <f>+Tabla_DatosExternos_142[[#This Row],[Saldo]]/Tabla_DatosExternos_142[[#This Row],[Importe]]</f>
        <v>0.62121212121212122</v>
      </c>
      <c r="AB27" s="21"/>
      <c r="AC27" s="26">
        <f>IF(AND(-Z27&gt;=1,-Z27&lt;=30),D27,0)</f>
        <v>0</v>
      </c>
      <c r="AD27" s="26">
        <f>IF(AND(-Z27&gt;=31,-Z27&lt;=60),D27,0)</f>
        <v>0</v>
      </c>
      <c r="AE27" s="26">
        <f>IF(AND(-Z27&gt;=61,-Z27&lt;=90),D27,0)</f>
        <v>0</v>
      </c>
      <c r="AF27" s="26">
        <f>IF(AND(-Z27&gt;=91,-Z27&lt;=120),D27,0)</f>
        <v>0</v>
      </c>
      <c r="AG27" s="26">
        <f>IF(AND(-Z27&gt;=121,-Z27&lt;=150),D27,0)</f>
        <v>0</v>
      </c>
      <c r="AH27" s="26">
        <f>IF(AND(-Z27&gt;=151,-Z27&lt;=180),D27,0)</f>
        <v>0</v>
      </c>
      <c r="AI27" s="26">
        <f>IF(AND(-Z27&gt;=181,-Z27&lt;=210),D27,0)</f>
        <v>0</v>
      </c>
      <c r="AJ27" s="26">
        <f>IF(AND(-Z27&gt;=211,-Z27&lt;=250),D27,0)</f>
        <v>0</v>
      </c>
      <c r="AK27" s="26">
        <f>IF(-Z27&gt;=251,D27,0)</f>
        <v>8200</v>
      </c>
      <c r="AL27" s="26">
        <f>SUM(AE27:AF27)</f>
        <v>0</v>
      </c>
      <c r="AM27" s="26">
        <f>SUM(AG27:AK27)</f>
        <v>8200</v>
      </c>
      <c r="AN27" s="26">
        <f>SUM(AI27:AK27)</f>
        <v>8200</v>
      </c>
      <c r="AO27" s="26">
        <f>+IF(SUM(AC27:AK27)=0,D27,0)</f>
        <v>0</v>
      </c>
      <c r="AP27" s="26">
        <f>+SUM(AC27:AK27)</f>
        <v>8200</v>
      </c>
      <c r="AQ27" s="26">
        <f>+Tabla_DatosExternos_142[[#This Row],[Total Vigente]]+Tabla_DatosExternos_142[[#This Row],[Total Vencido]]</f>
        <v>8200</v>
      </c>
      <c r="AR27" s="26">
        <f>SUM(AG27:AK27)</f>
        <v>8200</v>
      </c>
      <c r="AS27" s="27">
        <f>+Tabla_DatosExternos_142[[#This Row],[Fecha]]-Tabla_DatosExternos_142[[#This Row],[Vence]]</f>
        <v>-30</v>
      </c>
      <c r="AT27" s="21"/>
      <c r="AU27" s="28" t="e">
        <f>+AR27-W27</f>
        <v>#VALUE!</v>
      </c>
    </row>
    <row r="28" spans="1:47" x14ac:dyDescent="0.35">
      <c r="A28" s="20">
        <v>45929</v>
      </c>
      <c r="B28" s="21">
        <v>147638</v>
      </c>
      <c r="C28" s="21">
        <v>6600</v>
      </c>
      <c r="D28" s="21">
        <v>6000</v>
      </c>
      <c r="E28" s="22">
        <v>45959</v>
      </c>
      <c r="F28" s="21">
        <v>287</v>
      </c>
      <c r="G28" s="21" t="s">
        <v>47</v>
      </c>
      <c r="H28" s="21" t="s">
        <v>48</v>
      </c>
      <c r="I28" s="21" t="s">
        <v>1065</v>
      </c>
      <c r="J28" s="21" t="s">
        <v>52</v>
      </c>
      <c r="K28" s="21" t="s">
        <v>362</v>
      </c>
      <c r="L28" s="21" t="s">
        <v>363</v>
      </c>
      <c r="M28" s="21" t="s">
        <v>364</v>
      </c>
      <c r="N28" s="21">
        <v>30</v>
      </c>
      <c r="O28" s="20">
        <v>46234</v>
      </c>
      <c r="P28" s="21" t="s">
        <v>50</v>
      </c>
      <c r="Q28" s="21" t="s">
        <v>1066</v>
      </c>
      <c r="R28" s="21">
        <v>9000</v>
      </c>
      <c r="S28" s="21">
        <v>123</v>
      </c>
      <c r="T28" s="21">
        <v>-63.175708800000002</v>
      </c>
      <c r="U28" s="21">
        <v>-17.778587300000002</v>
      </c>
      <c r="V28" s="21" t="s">
        <v>1067</v>
      </c>
      <c r="W28" s="21" t="s">
        <v>51</v>
      </c>
      <c r="X28" s="21" t="s">
        <v>1068</v>
      </c>
      <c r="Y28" s="23">
        <v>46246</v>
      </c>
      <c r="Z28" s="24">
        <f>+E28-Y28</f>
        <v>-287</v>
      </c>
      <c r="AA28" s="25">
        <f>+Tabla_DatosExternos_142[[#This Row],[Saldo]]/Tabla_DatosExternos_142[[#This Row],[Importe]]</f>
        <v>0.90909090909090906</v>
      </c>
      <c r="AB28" s="21"/>
      <c r="AC28" s="26">
        <f>IF(AND(-Z28&gt;=1,-Z28&lt;=30),D28,0)</f>
        <v>0</v>
      </c>
      <c r="AD28" s="26">
        <f>IF(AND(-Z28&gt;=31,-Z28&lt;=60),D28,0)</f>
        <v>0</v>
      </c>
      <c r="AE28" s="26">
        <f>IF(AND(-Z28&gt;=61,-Z28&lt;=90),D28,0)</f>
        <v>0</v>
      </c>
      <c r="AF28" s="26">
        <f>IF(AND(-Z28&gt;=91,-Z28&lt;=120),D28,0)</f>
        <v>0</v>
      </c>
      <c r="AG28" s="26">
        <f>IF(AND(-Z28&gt;=121,-Z28&lt;=150),D28,0)</f>
        <v>0</v>
      </c>
      <c r="AH28" s="26">
        <f>IF(AND(-Z28&gt;=151,-Z28&lt;=180),D28,0)</f>
        <v>0</v>
      </c>
      <c r="AI28" s="26">
        <f>IF(AND(-Z28&gt;=181,-Z28&lt;=210),D28,0)</f>
        <v>0</v>
      </c>
      <c r="AJ28" s="26">
        <f>IF(AND(-Z28&gt;=211,-Z28&lt;=250),D28,0)</f>
        <v>0</v>
      </c>
      <c r="AK28" s="26">
        <f>IF(-Z28&gt;=251,D28,0)</f>
        <v>6000</v>
      </c>
      <c r="AL28" s="26">
        <f>SUM(AE28:AF28)</f>
        <v>0</v>
      </c>
      <c r="AM28" s="26">
        <f>SUM(AG28:AK28)</f>
        <v>6000</v>
      </c>
      <c r="AN28" s="26">
        <f>SUM(AI28:AK28)</f>
        <v>6000</v>
      </c>
      <c r="AO28" s="26">
        <f>+IF(SUM(AC28:AK28)=0,D28,0)</f>
        <v>0</v>
      </c>
      <c r="AP28" s="26">
        <f>+SUM(AC28:AK28)</f>
        <v>6000</v>
      </c>
      <c r="AQ28" s="26">
        <f>+Tabla_DatosExternos_142[[#This Row],[Total Vigente]]+Tabla_DatosExternos_142[[#This Row],[Total Vencido]]</f>
        <v>6000</v>
      </c>
      <c r="AR28" s="26">
        <f>SUM(AG28:AK28)</f>
        <v>6000</v>
      </c>
      <c r="AS28" s="27">
        <f>+Tabla_DatosExternos_142[[#This Row],[Fecha]]-Tabla_DatosExternos_142[[#This Row],[Vence]]</f>
        <v>-30</v>
      </c>
      <c r="AT28" s="21"/>
      <c r="AU28" s="28" t="e">
        <f>+AR28-W28</f>
        <v>#VALUE!</v>
      </c>
    </row>
    <row r="29" spans="1:47" x14ac:dyDescent="0.35">
      <c r="A29" s="20">
        <v>45960</v>
      </c>
      <c r="B29" s="21">
        <v>165080</v>
      </c>
      <c r="C29" s="21">
        <v>25400</v>
      </c>
      <c r="D29" s="21">
        <v>355.5</v>
      </c>
      <c r="E29" s="22">
        <v>45990</v>
      </c>
      <c r="F29" s="21">
        <v>256</v>
      </c>
      <c r="G29" s="21" t="s">
        <v>47</v>
      </c>
      <c r="H29" s="21" t="s">
        <v>48</v>
      </c>
      <c r="I29" s="21" t="s">
        <v>1082</v>
      </c>
      <c r="J29" s="21" t="s">
        <v>52</v>
      </c>
      <c r="K29" s="21" t="s">
        <v>362</v>
      </c>
      <c r="L29" s="21" t="s">
        <v>363</v>
      </c>
      <c r="M29" s="21" t="s">
        <v>517</v>
      </c>
      <c r="N29" s="21">
        <v>30</v>
      </c>
      <c r="O29" s="20">
        <v>45982</v>
      </c>
      <c r="P29" s="21" t="s">
        <v>50</v>
      </c>
      <c r="Q29" s="21" t="s">
        <v>1083</v>
      </c>
      <c r="R29" s="21">
        <v>0</v>
      </c>
      <c r="S29" s="21">
        <v>124</v>
      </c>
      <c r="T29" s="21">
        <v>-63.133701299999998</v>
      </c>
      <c r="U29" s="21">
        <v>-17.796371499999999</v>
      </c>
      <c r="V29" s="21" t="s">
        <v>1084</v>
      </c>
      <c r="W29" s="21" t="s">
        <v>51</v>
      </c>
      <c r="X29" s="21" t="s">
        <v>1085</v>
      </c>
      <c r="Y29" s="23">
        <v>46246</v>
      </c>
      <c r="Z29" s="24">
        <f>+E29-Y29</f>
        <v>-256</v>
      </c>
      <c r="AA29" s="25">
        <f>+Tabla_DatosExternos_142[[#This Row],[Saldo]]/Tabla_DatosExternos_142[[#This Row],[Importe]]</f>
        <v>1.3996062992125984E-2</v>
      </c>
      <c r="AB29" s="21"/>
      <c r="AC29" s="26">
        <f>IF(AND(-Z29&gt;=1,-Z29&lt;=30),D29,0)</f>
        <v>0</v>
      </c>
      <c r="AD29" s="26">
        <f>IF(AND(-Z29&gt;=31,-Z29&lt;=60),D29,0)</f>
        <v>0</v>
      </c>
      <c r="AE29" s="26">
        <f>IF(AND(-Z29&gt;=61,-Z29&lt;=90),D29,0)</f>
        <v>0</v>
      </c>
      <c r="AF29" s="26">
        <f>IF(AND(-Z29&gt;=91,-Z29&lt;=120),D29,0)</f>
        <v>0</v>
      </c>
      <c r="AG29" s="26">
        <f>IF(AND(-Z29&gt;=121,-Z29&lt;=150),D29,0)</f>
        <v>0</v>
      </c>
      <c r="AH29" s="26">
        <f>IF(AND(-Z29&gt;=151,-Z29&lt;=180),D29,0)</f>
        <v>0</v>
      </c>
      <c r="AI29" s="26">
        <f>IF(AND(-Z29&gt;=181,-Z29&lt;=210),D29,0)</f>
        <v>0</v>
      </c>
      <c r="AJ29" s="26">
        <f>IF(AND(-Z29&gt;=211,-Z29&lt;=250),D29,0)</f>
        <v>0</v>
      </c>
      <c r="AK29" s="26">
        <f>IF(-Z29&gt;=251,D29,0)</f>
        <v>355.5</v>
      </c>
      <c r="AL29" s="26">
        <f>SUM(AE29:AF29)</f>
        <v>0</v>
      </c>
      <c r="AM29" s="26">
        <f>SUM(AG29:AK29)</f>
        <v>355.5</v>
      </c>
      <c r="AN29" s="26">
        <f>SUM(AI29:AK29)</f>
        <v>355.5</v>
      </c>
      <c r="AO29" s="26">
        <f>+IF(SUM(AC29:AK29)=0,D29,0)</f>
        <v>0</v>
      </c>
      <c r="AP29" s="26">
        <f>+SUM(AC29:AK29)</f>
        <v>355.5</v>
      </c>
      <c r="AQ29" s="26">
        <f>+Tabla_DatosExternos_142[[#This Row],[Total Vigente]]+Tabla_DatosExternos_142[[#This Row],[Total Vencido]]</f>
        <v>355.5</v>
      </c>
      <c r="AR29" s="26">
        <f>SUM(AG29:AK29)</f>
        <v>355.5</v>
      </c>
      <c r="AS29" s="27">
        <f>+Tabla_DatosExternos_142[[#This Row],[Fecha]]-Tabla_DatosExternos_142[[#This Row],[Vence]]</f>
        <v>-30</v>
      </c>
      <c r="AT29" s="21"/>
      <c r="AU29" s="28" t="e">
        <f>+AR29-W29</f>
        <v>#VALUE!</v>
      </c>
    </row>
    <row r="30" spans="1:47" x14ac:dyDescent="0.35">
      <c r="A30" s="20">
        <v>45972</v>
      </c>
      <c r="B30" s="21">
        <v>170237</v>
      </c>
      <c r="C30" s="21">
        <v>24955.5</v>
      </c>
      <c r="D30" s="21">
        <v>24955.5</v>
      </c>
      <c r="E30" s="22">
        <v>46002</v>
      </c>
      <c r="F30" s="21">
        <v>244</v>
      </c>
      <c r="G30" s="21" t="s">
        <v>47</v>
      </c>
      <c r="H30" s="21" t="s">
        <v>48</v>
      </c>
      <c r="I30" s="21" t="s">
        <v>1090</v>
      </c>
      <c r="J30" s="21" t="s">
        <v>52</v>
      </c>
      <c r="K30" s="21" t="s">
        <v>362</v>
      </c>
      <c r="L30" s="21" t="s">
        <v>363</v>
      </c>
      <c r="M30" s="21" t="s">
        <v>517</v>
      </c>
      <c r="N30" s="21">
        <v>30</v>
      </c>
      <c r="O30" s="20"/>
      <c r="P30" s="21" t="s">
        <v>50</v>
      </c>
      <c r="Q30" s="21" t="s">
        <v>1091</v>
      </c>
      <c r="R30" s="21">
        <v>0</v>
      </c>
      <c r="S30" s="21">
        <v>124</v>
      </c>
      <c r="T30" s="21">
        <v>-63.109073600000002</v>
      </c>
      <c r="U30" s="21">
        <v>-17.789253200000001</v>
      </c>
      <c r="V30" s="21" t="s">
        <v>1092</v>
      </c>
      <c r="W30" s="21" t="s">
        <v>51</v>
      </c>
      <c r="X30" s="21" t="s">
        <v>1093</v>
      </c>
      <c r="Y30" s="23">
        <v>46246</v>
      </c>
      <c r="Z30" s="24">
        <f>+E30-Y30</f>
        <v>-244</v>
      </c>
      <c r="AA30" s="25">
        <f>+Tabla_DatosExternos_142[[#This Row],[Saldo]]/Tabla_DatosExternos_142[[#This Row],[Importe]]</f>
        <v>1</v>
      </c>
      <c r="AB30" s="21"/>
      <c r="AC30" s="26">
        <f>IF(AND(-Z30&gt;=1,-Z30&lt;=30),D30,0)</f>
        <v>0</v>
      </c>
      <c r="AD30" s="26">
        <f>IF(AND(-Z30&gt;=31,-Z30&lt;=60),D30,0)</f>
        <v>0</v>
      </c>
      <c r="AE30" s="26">
        <f>IF(AND(-Z30&gt;=61,-Z30&lt;=90),D30,0)</f>
        <v>0</v>
      </c>
      <c r="AF30" s="26">
        <f>IF(AND(-Z30&gt;=91,-Z30&lt;=120),D30,0)</f>
        <v>0</v>
      </c>
      <c r="AG30" s="26">
        <f>IF(AND(-Z30&gt;=121,-Z30&lt;=150),D30,0)</f>
        <v>0</v>
      </c>
      <c r="AH30" s="26">
        <f>IF(AND(-Z30&gt;=151,-Z30&lt;=180),D30,0)</f>
        <v>0</v>
      </c>
      <c r="AI30" s="26">
        <f>IF(AND(-Z30&gt;=181,-Z30&lt;=210),D30,0)</f>
        <v>0</v>
      </c>
      <c r="AJ30" s="26">
        <f>IF(AND(-Z30&gt;=211,-Z30&lt;=250),D30,0)</f>
        <v>24955.5</v>
      </c>
      <c r="AK30" s="26">
        <f>IF(-Z30&gt;=251,D30,0)</f>
        <v>0</v>
      </c>
      <c r="AL30" s="26">
        <f>SUM(AE30:AF30)</f>
        <v>0</v>
      </c>
      <c r="AM30" s="26">
        <f>SUM(AG30:AK30)</f>
        <v>24955.5</v>
      </c>
      <c r="AN30" s="26">
        <f>SUM(AI30:AK30)</f>
        <v>24955.5</v>
      </c>
      <c r="AO30" s="26">
        <f>+IF(SUM(AC30:AK30)=0,D30,0)</f>
        <v>0</v>
      </c>
      <c r="AP30" s="26">
        <f>+SUM(AC30:AK30)</f>
        <v>24955.5</v>
      </c>
      <c r="AQ30" s="26">
        <f>+Tabla_DatosExternos_142[[#This Row],[Total Vigente]]+Tabla_DatosExternos_142[[#This Row],[Total Vencido]]</f>
        <v>24955.5</v>
      </c>
      <c r="AR30" s="26">
        <f>SUM(AG30:AK30)</f>
        <v>24955.5</v>
      </c>
      <c r="AS30" s="27">
        <f>+Tabla_DatosExternos_142[[#This Row],[Fecha]]-Tabla_DatosExternos_142[[#This Row],[Vence]]</f>
        <v>-30</v>
      </c>
      <c r="AT30" s="21"/>
      <c r="AU30" s="28" t="e">
        <f>+AR30-W30</f>
        <v>#VALUE!</v>
      </c>
    </row>
    <row r="31" spans="1:47" x14ac:dyDescent="0.35">
      <c r="A31" s="20">
        <v>45983</v>
      </c>
      <c r="B31" s="21">
        <v>175284</v>
      </c>
      <c r="C31" s="21">
        <v>24600</v>
      </c>
      <c r="D31" s="21">
        <v>24600</v>
      </c>
      <c r="E31" s="22">
        <v>46013</v>
      </c>
      <c r="F31" s="21">
        <v>233</v>
      </c>
      <c r="G31" s="21" t="s">
        <v>47</v>
      </c>
      <c r="H31" s="21" t="s">
        <v>48</v>
      </c>
      <c r="I31" s="21" t="s">
        <v>1082</v>
      </c>
      <c r="J31" s="21" t="s">
        <v>52</v>
      </c>
      <c r="K31" s="21" t="s">
        <v>362</v>
      </c>
      <c r="L31" s="21" t="s">
        <v>363</v>
      </c>
      <c r="M31" s="21" t="s">
        <v>517</v>
      </c>
      <c r="N31" s="21">
        <v>30</v>
      </c>
      <c r="O31" s="20"/>
      <c r="P31" s="21" t="s">
        <v>50</v>
      </c>
      <c r="Q31" s="21" t="s">
        <v>1083</v>
      </c>
      <c r="R31" s="21">
        <v>0</v>
      </c>
      <c r="S31" s="21">
        <v>124</v>
      </c>
      <c r="T31" s="21">
        <v>-63.133701299999998</v>
      </c>
      <c r="U31" s="21">
        <v>-17.796371499999999</v>
      </c>
      <c r="V31" s="21" t="s">
        <v>1084</v>
      </c>
      <c r="W31" s="21" t="s">
        <v>51</v>
      </c>
      <c r="X31" s="21" t="s">
        <v>1085</v>
      </c>
      <c r="Y31" s="23">
        <v>46246</v>
      </c>
      <c r="Z31" s="24">
        <f>+E31-Y31</f>
        <v>-233</v>
      </c>
      <c r="AA31" s="25">
        <f>+Tabla_DatosExternos_142[[#This Row],[Saldo]]/Tabla_DatosExternos_142[[#This Row],[Importe]]</f>
        <v>1</v>
      </c>
      <c r="AB31" s="21"/>
      <c r="AC31" s="26">
        <f>IF(AND(-Z31&gt;=1,-Z31&lt;=30),D31,0)</f>
        <v>0</v>
      </c>
      <c r="AD31" s="26">
        <f>IF(AND(-Z31&gt;=31,-Z31&lt;=60),D31,0)</f>
        <v>0</v>
      </c>
      <c r="AE31" s="26">
        <f>IF(AND(-Z31&gt;=61,-Z31&lt;=90),D31,0)</f>
        <v>0</v>
      </c>
      <c r="AF31" s="26">
        <f>IF(AND(-Z31&gt;=91,-Z31&lt;=120),D31,0)</f>
        <v>0</v>
      </c>
      <c r="AG31" s="26">
        <f>IF(AND(-Z31&gt;=121,-Z31&lt;=150),D31,0)</f>
        <v>0</v>
      </c>
      <c r="AH31" s="26">
        <f>IF(AND(-Z31&gt;=151,-Z31&lt;=180),D31,0)</f>
        <v>0</v>
      </c>
      <c r="AI31" s="26">
        <f>IF(AND(-Z31&gt;=181,-Z31&lt;=210),D31,0)</f>
        <v>0</v>
      </c>
      <c r="AJ31" s="26">
        <f>IF(AND(-Z31&gt;=211,-Z31&lt;=250),D31,0)</f>
        <v>24600</v>
      </c>
      <c r="AK31" s="26">
        <f>IF(-Z31&gt;=251,D31,0)</f>
        <v>0</v>
      </c>
      <c r="AL31" s="26">
        <f>SUM(AE31:AF31)</f>
        <v>0</v>
      </c>
      <c r="AM31" s="26">
        <f>SUM(AG31:AK31)</f>
        <v>24600</v>
      </c>
      <c r="AN31" s="26">
        <f>SUM(AI31:AK31)</f>
        <v>24600</v>
      </c>
      <c r="AO31" s="26">
        <f>+IF(SUM(AC31:AK31)=0,D31,0)</f>
        <v>0</v>
      </c>
      <c r="AP31" s="26">
        <f>+SUM(AC31:AK31)</f>
        <v>24600</v>
      </c>
      <c r="AQ31" s="26">
        <f>+Tabla_DatosExternos_142[[#This Row],[Total Vigente]]+Tabla_DatosExternos_142[[#This Row],[Total Vencido]]</f>
        <v>24600</v>
      </c>
      <c r="AR31" s="26">
        <f>SUM(AG31:AK31)</f>
        <v>24600</v>
      </c>
      <c r="AS31" s="27">
        <f>+Tabla_DatosExternos_142[[#This Row],[Fecha]]-Tabla_DatosExternos_142[[#This Row],[Vence]]</f>
        <v>-30</v>
      </c>
      <c r="AT31" s="21"/>
      <c r="AU31" s="28" t="e">
        <f>+AR31-W31</f>
        <v>#VALUE!</v>
      </c>
    </row>
    <row r="32" spans="1:47" x14ac:dyDescent="0.35">
      <c r="A32" s="20">
        <v>45990</v>
      </c>
      <c r="B32" s="21">
        <v>179593</v>
      </c>
      <c r="C32" s="21">
        <v>24599.83</v>
      </c>
      <c r="D32" s="21">
        <v>24555.33</v>
      </c>
      <c r="E32" s="22">
        <v>46020</v>
      </c>
      <c r="F32" s="21">
        <v>226</v>
      </c>
      <c r="G32" s="21" t="s">
        <v>47</v>
      </c>
      <c r="H32" s="21" t="s">
        <v>48</v>
      </c>
      <c r="I32" s="21" t="s">
        <v>1117</v>
      </c>
      <c r="J32" s="21" t="s">
        <v>52</v>
      </c>
      <c r="K32" s="21" t="s">
        <v>362</v>
      </c>
      <c r="L32" s="21" t="s">
        <v>363</v>
      </c>
      <c r="M32" s="21" t="s">
        <v>517</v>
      </c>
      <c r="N32" s="21">
        <v>30</v>
      </c>
      <c r="O32" s="20">
        <v>46007</v>
      </c>
      <c r="P32" s="21" t="s">
        <v>50</v>
      </c>
      <c r="Q32" s="21" t="s">
        <v>1118</v>
      </c>
      <c r="R32" s="21">
        <v>0</v>
      </c>
      <c r="S32" s="21">
        <v>124</v>
      </c>
      <c r="T32" s="21">
        <v>-63.074932099999998</v>
      </c>
      <c r="U32" s="21">
        <v>-17.802703900000001</v>
      </c>
      <c r="V32" s="21" t="s">
        <v>1119</v>
      </c>
      <c r="W32" s="21" t="s">
        <v>51</v>
      </c>
      <c r="X32" s="21" t="s">
        <v>1120</v>
      </c>
      <c r="Y32" s="23">
        <v>46246</v>
      </c>
      <c r="Z32" s="24">
        <f>+E32-Y32</f>
        <v>-226</v>
      </c>
      <c r="AA32" s="25">
        <f>+Tabla_DatosExternos_142[[#This Row],[Saldo]]/Tabla_DatosExternos_142[[#This Row],[Importe]]</f>
        <v>0.99819104440965645</v>
      </c>
      <c r="AB32" s="21"/>
      <c r="AC32" s="26">
        <f>IF(AND(-Z32&gt;=1,-Z32&lt;=30),D32,0)</f>
        <v>0</v>
      </c>
      <c r="AD32" s="26">
        <f>IF(AND(-Z32&gt;=31,-Z32&lt;=60),D32,0)</f>
        <v>0</v>
      </c>
      <c r="AE32" s="26">
        <f>IF(AND(-Z32&gt;=61,-Z32&lt;=90),D32,0)</f>
        <v>0</v>
      </c>
      <c r="AF32" s="26">
        <f>IF(AND(-Z32&gt;=91,-Z32&lt;=120),D32,0)</f>
        <v>0</v>
      </c>
      <c r="AG32" s="26">
        <f>IF(AND(-Z32&gt;=121,-Z32&lt;=150),D32,0)</f>
        <v>0</v>
      </c>
      <c r="AH32" s="26">
        <f>IF(AND(-Z32&gt;=151,-Z32&lt;=180),D32,0)</f>
        <v>0</v>
      </c>
      <c r="AI32" s="26">
        <f>IF(AND(-Z32&gt;=181,-Z32&lt;=210),D32,0)</f>
        <v>0</v>
      </c>
      <c r="AJ32" s="26">
        <f>IF(AND(-Z32&gt;=211,-Z32&lt;=250),D32,0)</f>
        <v>24555.33</v>
      </c>
      <c r="AK32" s="26">
        <f>IF(-Z32&gt;=251,D32,0)</f>
        <v>0</v>
      </c>
      <c r="AL32" s="26">
        <f>SUM(AE32:AF32)</f>
        <v>0</v>
      </c>
      <c r="AM32" s="26">
        <f>SUM(AG32:AK32)</f>
        <v>24555.33</v>
      </c>
      <c r="AN32" s="26">
        <f>SUM(AI32:AK32)</f>
        <v>24555.33</v>
      </c>
      <c r="AO32" s="26">
        <f>+IF(SUM(AC32:AK32)=0,D32,0)</f>
        <v>0</v>
      </c>
      <c r="AP32" s="26">
        <f>+SUM(AC32:AK32)</f>
        <v>24555.33</v>
      </c>
      <c r="AQ32" s="26">
        <f>+Tabla_DatosExternos_142[[#This Row],[Total Vigente]]+Tabla_DatosExternos_142[[#This Row],[Total Vencido]]</f>
        <v>24555.33</v>
      </c>
      <c r="AR32" s="26">
        <f>SUM(AG32:AK32)</f>
        <v>24555.33</v>
      </c>
      <c r="AS32" s="27">
        <f>+Tabla_DatosExternos_142[[#This Row],[Fecha]]-Tabla_DatosExternos_142[[#This Row],[Vence]]</f>
        <v>-30</v>
      </c>
      <c r="AT32" s="21"/>
      <c r="AU32" s="28" t="e">
        <f>+AR32-W32</f>
        <v>#VALUE!</v>
      </c>
    </row>
    <row r="33" spans="1:47" x14ac:dyDescent="0.35">
      <c r="A33" s="20">
        <v>46052</v>
      </c>
      <c r="B33" s="21">
        <v>207580</v>
      </c>
      <c r="C33" s="21">
        <v>4347.95</v>
      </c>
      <c r="D33" s="21">
        <v>1291.95</v>
      </c>
      <c r="E33" s="22">
        <v>46082</v>
      </c>
      <c r="F33" s="21">
        <v>164</v>
      </c>
      <c r="G33" s="21" t="s">
        <v>47</v>
      </c>
      <c r="H33" s="21" t="s">
        <v>48</v>
      </c>
      <c r="I33" s="21" t="s">
        <v>1270</v>
      </c>
      <c r="J33" s="21" t="s">
        <v>52</v>
      </c>
      <c r="K33" s="21" t="s">
        <v>362</v>
      </c>
      <c r="L33" s="21" t="s">
        <v>363</v>
      </c>
      <c r="M33" s="21" t="s">
        <v>453</v>
      </c>
      <c r="N33" s="21">
        <v>30</v>
      </c>
      <c r="O33" s="20">
        <v>46237</v>
      </c>
      <c r="P33" s="21" t="s">
        <v>50</v>
      </c>
      <c r="Q33" s="21" t="s">
        <v>1271</v>
      </c>
      <c r="R33" s="21">
        <v>10000</v>
      </c>
      <c r="S33" s="21">
        <v>122</v>
      </c>
      <c r="T33" s="21">
        <v>-63.137604000000003</v>
      </c>
      <c r="U33" s="21">
        <v>-17.798672</v>
      </c>
      <c r="V33" s="21" t="s">
        <v>1272</v>
      </c>
      <c r="W33" s="21" t="s">
        <v>51</v>
      </c>
      <c r="X33" s="21" t="s">
        <v>1273</v>
      </c>
      <c r="Y33" s="23">
        <v>46246</v>
      </c>
      <c r="Z33" s="24">
        <f>+E33-Y33</f>
        <v>-164</v>
      </c>
      <c r="AA33" s="25">
        <f>+Tabla_DatosExternos_142[[#This Row],[Saldo]]/Tabla_DatosExternos_142[[#This Row],[Importe]]</f>
        <v>0.29714003150910201</v>
      </c>
      <c r="AB33" s="21"/>
      <c r="AC33" s="26">
        <f>IF(AND(-Z33&gt;=1,-Z33&lt;=30),D33,0)</f>
        <v>0</v>
      </c>
      <c r="AD33" s="26">
        <f>IF(AND(-Z33&gt;=31,-Z33&lt;=60),D33,0)</f>
        <v>0</v>
      </c>
      <c r="AE33" s="26">
        <f>IF(AND(-Z33&gt;=61,-Z33&lt;=90),D33,0)</f>
        <v>0</v>
      </c>
      <c r="AF33" s="26">
        <f>IF(AND(-Z33&gt;=91,-Z33&lt;=120),D33,0)</f>
        <v>0</v>
      </c>
      <c r="AG33" s="26">
        <f>IF(AND(-Z33&gt;=121,-Z33&lt;=150),D33,0)</f>
        <v>0</v>
      </c>
      <c r="AH33" s="26">
        <f>IF(AND(-Z33&gt;=151,-Z33&lt;=180),D33,0)</f>
        <v>1291.95</v>
      </c>
      <c r="AI33" s="26">
        <f>IF(AND(-Z33&gt;=181,-Z33&lt;=210),D33,0)</f>
        <v>0</v>
      </c>
      <c r="AJ33" s="26">
        <f>IF(AND(-Z33&gt;=211,-Z33&lt;=250),D33,0)</f>
        <v>0</v>
      </c>
      <c r="AK33" s="26">
        <f>IF(-Z33&gt;=251,D33,0)</f>
        <v>0</v>
      </c>
      <c r="AL33" s="26">
        <f>SUM(AE33:AF33)</f>
        <v>0</v>
      </c>
      <c r="AM33" s="26">
        <f>SUM(AG33:AK33)</f>
        <v>1291.95</v>
      </c>
      <c r="AN33" s="26">
        <f>SUM(AI33:AK33)</f>
        <v>0</v>
      </c>
      <c r="AO33" s="26">
        <f>+IF(SUM(AC33:AK33)=0,D33,0)</f>
        <v>0</v>
      </c>
      <c r="AP33" s="26">
        <f>+SUM(AC33:AK33)</f>
        <v>1291.95</v>
      </c>
      <c r="AQ33" s="26">
        <f>+Tabla_DatosExternos_142[[#This Row],[Total Vigente]]+Tabla_DatosExternos_142[[#This Row],[Total Vencido]]</f>
        <v>1291.95</v>
      </c>
      <c r="AR33" s="26">
        <f>SUM(AG33:AK33)</f>
        <v>1291.95</v>
      </c>
      <c r="AS33" s="27">
        <f>+Tabla_DatosExternos_142[[#This Row],[Fecha]]-Tabla_DatosExternos_142[[#This Row],[Vence]]</f>
        <v>-30</v>
      </c>
      <c r="AT33" s="21"/>
      <c r="AU33" s="28" t="e">
        <f>+AR33-W33</f>
        <v>#VALUE!</v>
      </c>
    </row>
    <row r="34" spans="1:47" x14ac:dyDescent="0.35">
      <c r="A34" s="20">
        <v>46067</v>
      </c>
      <c r="B34" s="21">
        <v>215100</v>
      </c>
      <c r="C34" s="21">
        <v>7759.89</v>
      </c>
      <c r="D34" s="21">
        <v>59.89</v>
      </c>
      <c r="E34" s="22">
        <v>46097</v>
      </c>
      <c r="F34" s="21">
        <v>149</v>
      </c>
      <c r="G34" s="21" t="s">
        <v>89</v>
      </c>
      <c r="H34" s="21" t="s">
        <v>48</v>
      </c>
      <c r="I34" s="21" t="s">
        <v>1359</v>
      </c>
      <c r="J34" s="21" t="s">
        <v>52</v>
      </c>
      <c r="K34" s="21" t="s">
        <v>362</v>
      </c>
      <c r="L34" s="21" t="s">
        <v>363</v>
      </c>
      <c r="M34" s="21" t="s">
        <v>364</v>
      </c>
      <c r="N34" s="21">
        <v>30</v>
      </c>
      <c r="O34" s="20">
        <v>46132</v>
      </c>
      <c r="P34" s="21" t="s">
        <v>50</v>
      </c>
      <c r="Q34" s="21" t="s">
        <v>1360</v>
      </c>
      <c r="R34" s="21">
        <v>17000</v>
      </c>
      <c r="S34" s="21">
        <v>123</v>
      </c>
      <c r="T34" s="21">
        <v>-63.162055000000002</v>
      </c>
      <c r="U34" s="21">
        <v>-17.603362000000001</v>
      </c>
      <c r="V34" s="21" t="s">
        <v>1361</v>
      </c>
      <c r="W34" s="21" t="s">
        <v>51</v>
      </c>
      <c r="X34" s="21" t="s">
        <v>2512</v>
      </c>
      <c r="Y34" s="23">
        <v>46246</v>
      </c>
      <c r="Z34" s="24">
        <f>+E34-Y34</f>
        <v>-149</v>
      </c>
      <c r="AA34" s="25">
        <f>+Tabla_DatosExternos_142[[#This Row],[Saldo]]/Tabla_DatosExternos_142[[#This Row],[Importe]]</f>
        <v>7.7178929082757615E-3</v>
      </c>
      <c r="AB34" s="21"/>
      <c r="AC34" s="26">
        <f>IF(AND(-Z34&gt;=1,-Z34&lt;=30),D34,0)</f>
        <v>0</v>
      </c>
      <c r="AD34" s="26">
        <f>IF(AND(-Z34&gt;=31,-Z34&lt;=60),D34,0)</f>
        <v>0</v>
      </c>
      <c r="AE34" s="26">
        <f>IF(AND(-Z34&gt;=61,-Z34&lt;=90),D34,0)</f>
        <v>0</v>
      </c>
      <c r="AF34" s="26">
        <f>IF(AND(-Z34&gt;=91,-Z34&lt;=120),D34,0)</f>
        <v>0</v>
      </c>
      <c r="AG34" s="26">
        <f>IF(AND(-Z34&gt;=121,-Z34&lt;=150),D34,0)</f>
        <v>59.89</v>
      </c>
      <c r="AH34" s="26">
        <f>IF(AND(-Z34&gt;=151,-Z34&lt;=180),D34,0)</f>
        <v>0</v>
      </c>
      <c r="AI34" s="26">
        <f>IF(AND(-Z34&gt;=181,-Z34&lt;=210),D34,0)</f>
        <v>0</v>
      </c>
      <c r="AJ34" s="26">
        <f>IF(AND(-Z34&gt;=211,-Z34&lt;=250),D34,0)</f>
        <v>0</v>
      </c>
      <c r="AK34" s="26">
        <f>IF(-Z34&gt;=251,D34,0)</f>
        <v>0</v>
      </c>
      <c r="AL34" s="26">
        <f>SUM(AE34:AF34)</f>
        <v>0</v>
      </c>
      <c r="AM34" s="26">
        <f>SUM(AG34:AK34)</f>
        <v>59.89</v>
      </c>
      <c r="AN34" s="26">
        <f>SUM(AI34:AK34)</f>
        <v>0</v>
      </c>
      <c r="AO34" s="26">
        <f>+IF(SUM(AC34:AK34)=0,D34,0)</f>
        <v>0</v>
      </c>
      <c r="AP34" s="26">
        <f>+SUM(AC34:AK34)</f>
        <v>59.89</v>
      </c>
      <c r="AQ34" s="26">
        <f>+Tabla_DatosExternos_142[[#This Row],[Total Vigente]]+Tabla_DatosExternos_142[[#This Row],[Total Vencido]]</f>
        <v>59.89</v>
      </c>
      <c r="AR34" s="26">
        <f>SUM(AG34:AK34)</f>
        <v>59.89</v>
      </c>
      <c r="AS34" s="27">
        <f>+Tabla_DatosExternos_142[[#This Row],[Fecha]]-Tabla_DatosExternos_142[[#This Row],[Vence]]</f>
        <v>-30</v>
      </c>
      <c r="AT34" s="21"/>
      <c r="AU34" s="28" t="e">
        <f>+AR34-W34</f>
        <v>#VALUE!</v>
      </c>
    </row>
    <row r="35" spans="1:47" x14ac:dyDescent="0.35">
      <c r="A35" s="20">
        <v>46067</v>
      </c>
      <c r="B35" s="21">
        <v>215101</v>
      </c>
      <c r="C35" s="21">
        <v>3650</v>
      </c>
      <c r="D35" s="21">
        <v>2450</v>
      </c>
      <c r="E35" s="22">
        <v>46097</v>
      </c>
      <c r="F35" s="21">
        <v>149</v>
      </c>
      <c r="G35" s="21" t="s">
        <v>89</v>
      </c>
      <c r="H35" s="21" t="s">
        <v>48</v>
      </c>
      <c r="I35" s="21" t="s">
        <v>1359</v>
      </c>
      <c r="J35" s="21" t="s">
        <v>52</v>
      </c>
      <c r="K35" s="21" t="s">
        <v>362</v>
      </c>
      <c r="L35" s="21" t="s">
        <v>363</v>
      </c>
      <c r="M35" s="21" t="s">
        <v>364</v>
      </c>
      <c r="N35" s="21">
        <v>30</v>
      </c>
      <c r="O35" s="20">
        <v>46189</v>
      </c>
      <c r="P35" s="21" t="s">
        <v>50</v>
      </c>
      <c r="Q35" s="21" t="s">
        <v>1360</v>
      </c>
      <c r="R35" s="21">
        <v>17000</v>
      </c>
      <c r="S35" s="21">
        <v>123</v>
      </c>
      <c r="T35" s="21">
        <v>-63.162055000000002</v>
      </c>
      <c r="U35" s="21">
        <v>-17.603362000000001</v>
      </c>
      <c r="V35" s="21" t="s">
        <v>1361</v>
      </c>
      <c r="W35" s="21" t="s">
        <v>51</v>
      </c>
      <c r="X35" s="21" t="s">
        <v>2512</v>
      </c>
      <c r="Y35" s="23">
        <v>46246</v>
      </c>
      <c r="Z35" s="24">
        <f>+E35-Y35</f>
        <v>-149</v>
      </c>
      <c r="AA35" s="25">
        <f>+Tabla_DatosExternos_142[[#This Row],[Saldo]]/Tabla_DatosExternos_142[[#This Row],[Importe]]</f>
        <v>0.67123287671232879</v>
      </c>
      <c r="AB35" s="21"/>
      <c r="AC35" s="26">
        <f>IF(AND(-Z35&gt;=1,-Z35&lt;=30),D35,0)</f>
        <v>0</v>
      </c>
      <c r="AD35" s="26">
        <f>IF(AND(-Z35&gt;=31,-Z35&lt;=60),D35,0)</f>
        <v>0</v>
      </c>
      <c r="AE35" s="26">
        <f>IF(AND(-Z35&gt;=61,-Z35&lt;=90),D35,0)</f>
        <v>0</v>
      </c>
      <c r="AF35" s="26">
        <f>IF(AND(-Z35&gt;=91,-Z35&lt;=120),D35,0)</f>
        <v>0</v>
      </c>
      <c r="AG35" s="26">
        <f>IF(AND(-Z35&gt;=121,-Z35&lt;=150),D35,0)</f>
        <v>2450</v>
      </c>
      <c r="AH35" s="26">
        <f>IF(AND(-Z35&gt;=151,-Z35&lt;=180),D35,0)</f>
        <v>0</v>
      </c>
      <c r="AI35" s="26">
        <f>IF(AND(-Z35&gt;=181,-Z35&lt;=210),D35,0)</f>
        <v>0</v>
      </c>
      <c r="AJ35" s="26">
        <f>IF(AND(-Z35&gt;=211,-Z35&lt;=250),D35,0)</f>
        <v>0</v>
      </c>
      <c r="AK35" s="26">
        <f>IF(-Z35&gt;=251,D35,0)</f>
        <v>0</v>
      </c>
      <c r="AL35" s="26">
        <f>SUM(AE35:AF35)</f>
        <v>0</v>
      </c>
      <c r="AM35" s="26">
        <f>SUM(AG35:AK35)</f>
        <v>2450</v>
      </c>
      <c r="AN35" s="26">
        <f>SUM(AI35:AK35)</f>
        <v>0</v>
      </c>
      <c r="AO35" s="26">
        <f>+IF(SUM(AC35:AK35)=0,D35,0)</f>
        <v>0</v>
      </c>
      <c r="AP35" s="26">
        <f>+SUM(AC35:AK35)</f>
        <v>2450</v>
      </c>
      <c r="AQ35" s="26">
        <f>+Tabla_DatosExternos_142[[#This Row],[Total Vigente]]+Tabla_DatosExternos_142[[#This Row],[Total Vencido]]</f>
        <v>2450</v>
      </c>
      <c r="AR35" s="26">
        <f>SUM(AG35:AK35)</f>
        <v>2450</v>
      </c>
      <c r="AS35" s="27">
        <f>+Tabla_DatosExternos_142[[#This Row],[Fecha]]-Tabla_DatosExternos_142[[#This Row],[Vence]]</f>
        <v>-30</v>
      </c>
      <c r="AT35" s="21"/>
      <c r="AU35" s="28" t="e">
        <f>+AR35-W35</f>
        <v>#VALUE!</v>
      </c>
    </row>
    <row r="36" spans="1:47" x14ac:dyDescent="0.35">
      <c r="A36" s="20">
        <v>46073</v>
      </c>
      <c r="B36" s="21">
        <v>217021</v>
      </c>
      <c r="C36" s="21">
        <v>14169.8</v>
      </c>
      <c r="D36" s="21">
        <v>5000</v>
      </c>
      <c r="E36" s="22">
        <v>46103</v>
      </c>
      <c r="F36" s="21">
        <v>143</v>
      </c>
      <c r="G36" s="21" t="s">
        <v>89</v>
      </c>
      <c r="H36" s="21" t="s">
        <v>48</v>
      </c>
      <c r="I36" s="21" t="s">
        <v>1370</v>
      </c>
      <c r="J36" s="21" t="s">
        <v>52</v>
      </c>
      <c r="K36" s="21" t="s">
        <v>362</v>
      </c>
      <c r="L36" s="21" t="s">
        <v>363</v>
      </c>
      <c r="M36" s="21" t="s">
        <v>364</v>
      </c>
      <c r="N36" s="21">
        <v>30</v>
      </c>
      <c r="O36" s="20">
        <v>46167</v>
      </c>
      <c r="P36" s="21" t="s">
        <v>50</v>
      </c>
      <c r="Q36" s="21" t="s">
        <v>1371</v>
      </c>
      <c r="R36" s="21">
        <v>22000</v>
      </c>
      <c r="S36" s="21">
        <v>123</v>
      </c>
      <c r="T36" s="21">
        <v>-63.162275899999997</v>
      </c>
      <c r="U36" s="21">
        <v>-17.7640247</v>
      </c>
      <c r="V36" s="21" t="s">
        <v>1372</v>
      </c>
      <c r="W36" s="21" t="s">
        <v>51</v>
      </c>
      <c r="X36" s="21" t="s">
        <v>2513</v>
      </c>
      <c r="Y36" s="23">
        <v>46246</v>
      </c>
      <c r="Z36" s="24">
        <f>+E36-Y36</f>
        <v>-143</v>
      </c>
      <c r="AA36" s="25">
        <f>+Tabla_DatosExternos_142[[#This Row],[Saldo]]/Tabla_DatosExternos_142[[#This Row],[Importe]]</f>
        <v>0.35286313144857373</v>
      </c>
      <c r="AB36" s="21"/>
      <c r="AC36" s="26">
        <f>IF(AND(-Z36&gt;=1,-Z36&lt;=30),D36,0)</f>
        <v>0</v>
      </c>
      <c r="AD36" s="26">
        <f>IF(AND(-Z36&gt;=31,-Z36&lt;=60),D36,0)</f>
        <v>0</v>
      </c>
      <c r="AE36" s="26">
        <f>IF(AND(-Z36&gt;=61,-Z36&lt;=90),D36,0)</f>
        <v>0</v>
      </c>
      <c r="AF36" s="26">
        <f>IF(AND(-Z36&gt;=91,-Z36&lt;=120),D36,0)</f>
        <v>0</v>
      </c>
      <c r="AG36" s="26">
        <f>IF(AND(-Z36&gt;=121,-Z36&lt;=150),D36,0)</f>
        <v>5000</v>
      </c>
      <c r="AH36" s="26">
        <f>IF(AND(-Z36&gt;=151,-Z36&lt;=180),D36,0)</f>
        <v>0</v>
      </c>
      <c r="AI36" s="26">
        <f>IF(AND(-Z36&gt;=181,-Z36&lt;=210),D36,0)</f>
        <v>0</v>
      </c>
      <c r="AJ36" s="26">
        <f>IF(AND(-Z36&gt;=211,-Z36&lt;=250),D36,0)</f>
        <v>0</v>
      </c>
      <c r="AK36" s="26">
        <f>IF(-Z36&gt;=251,D36,0)</f>
        <v>0</v>
      </c>
      <c r="AL36" s="26">
        <f>SUM(AE36:AF36)</f>
        <v>0</v>
      </c>
      <c r="AM36" s="26">
        <f>SUM(AG36:AK36)</f>
        <v>5000</v>
      </c>
      <c r="AN36" s="26">
        <f>SUM(AI36:AK36)</f>
        <v>0</v>
      </c>
      <c r="AO36" s="26">
        <f>+IF(SUM(AC36:AK36)=0,D36,0)</f>
        <v>0</v>
      </c>
      <c r="AP36" s="26">
        <f>+SUM(AC36:AK36)</f>
        <v>5000</v>
      </c>
      <c r="AQ36" s="26">
        <f>+Tabla_DatosExternos_142[[#This Row],[Total Vigente]]+Tabla_DatosExternos_142[[#This Row],[Total Vencido]]</f>
        <v>5000</v>
      </c>
      <c r="AR36" s="26">
        <f>SUM(AG36:AK36)</f>
        <v>5000</v>
      </c>
      <c r="AS36" s="27">
        <f>+Tabla_DatosExternos_142[[#This Row],[Fecha]]-Tabla_DatosExternos_142[[#This Row],[Vence]]</f>
        <v>-30</v>
      </c>
      <c r="AT36" s="21"/>
      <c r="AU36" s="28" t="e">
        <f>+AR36-W36</f>
        <v>#VALUE!</v>
      </c>
    </row>
    <row r="37" spans="1:47" x14ac:dyDescent="0.35">
      <c r="A37" s="20">
        <v>46081</v>
      </c>
      <c r="B37" s="21">
        <v>369</v>
      </c>
      <c r="C37" s="21">
        <v>74055.100000000006</v>
      </c>
      <c r="D37" s="21">
        <v>54055.1</v>
      </c>
      <c r="E37" s="22">
        <v>46188</v>
      </c>
      <c r="F37" s="21">
        <v>58</v>
      </c>
      <c r="G37" s="21" t="s">
        <v>96</v>
      </c>
      <c r="H37" s="21" t="s">
        <v>48</v>
      </c>
      <c r="I37" s="21" t="s">
        <v>1389</v>
      </c>
      <c r="J37" s="21" t="s">
        <v>52</v>
      </c>
      <c r="K37" s="21" t="s">
        <v>362</v>
      </c>
      <c r="L37" s="21" t="s">
        <v>363</v>
      </c>
      <c r="M37" s="21" t="s">
        <v>364</v>
      </c>
      <c r="N37" s="21">
        <v>107</v>
      </c>
      <c r="O37" s="20">
        <v>46123</v>
      </c>
      <c r="P37" s="21" t="s">
        <v>50</v>
      </c>
      <c r="Q37" s="21" t="s">
        <v>1390</v>
      </c>
      <c r="R37" s="21">
        <v>350000</v>
      </c>
      <c r="S37" s="21">
        <v>123</v>
      </c>
      <c r="T37" s="21">
        <v>-63.142699999999998</v>
      </c>
      <c r="U37" s="21">
        <v>-17.757770000000001</v>
      </c>
      <c r="V37" s="21" t="s">
        <v>1391</v>
      </c>
      <c r="W37" s="21" t="s">
        <v>51</v>
      </c>
      <c r="X37" s="21" t="s">
        <v>2514</v>
      </c>
      <c r="Y37" s="23">
        <v>46246</v>
      </c>
      <c r="Z37" s="24">
        <f>+E37-Y37</f>
        <v>-58</v>
      </c>
      <c r="AA37" s="25">
        <f>+Tabla_DatosExternos_142[[#This Row],[Saldo]]/Tabla_DatosExternos_142[[#This Row],[Importe]]</f>
        <v>0.72993082177999891</v>
      </c>
      <c r="AB37" s="21"/>
      <c r="AC37" s="26">
        <f>IF(AND(-Z37&gt;=1,-Z37&lt;=30),D37,0)</f>
        <v>0</v>
      </c>
      <c r="AD37" s="26">
        <f>IF(AND(-Z37&gt;=31,-Z37&lt;=60),D37,0)</f>
        <v>54055.1</v>
      </c>
      <c r="AE37" s="26">
        <f>IF(AND(-Z37&gt;=61,-Z37&lt;=90),D37,0)</f>
        <v>0</v>
      </c>
      <c r="AF37" s="26">
        <f>IF(AND(-Z37&gt;=91,-Z37&lt;=120),D37,0)</f>
        <v>0</v>
      </c>
      <c r="AG37" s="26">
        <f>IF(AND(-Z37&gt;=121,-Z37&lt;=150),D37,0)</f>
        <v>0</v>
      </c>
      <c r="AH37" s="26">
        <f>IF(AND(-Z37&gt;=151,-Z37&lt;=180),D37,0)</f>
        <v>0</v>
      </c>
      <c r="AI37" s="26">
        <f>IF(AND(-Z37&gt;=181,-Z37&lt;=210),D37,0)</f>
        <v>0</v>
      </c>
      <c r="AJ37" s="26">
        <f>IF(AND(-Z37&gt;=211,-Z37&lt;=250),D37,0)</f>
        <v>0</v>
      </c>
      <c r="AK37" s="26">
        <f>IF(-Z37&gt;=251,D37,0)</f>
        <v>0</v>
      </c>
      <c r="AL37" s="26">
        <f>SUM(AE37:AF37)</f>
        <v>0</v>
      </c>
      <c r="AM37" s="26">
        <f>SUM(AG37:AK37)</f>
        <v>0</v>
      </c>
      <c r="AN37" s="26">
        <f>SUM(AI37:AK37)</f>
        <v>0</v>
      </c>
      <c r="AO37" s="26">
        <f>+IF(SUM(AC37:AK37)=0,D37,0)</f>
        <v>0</v>
      </c>
      <c r="AP37" s="26">
        <f>+SUM(AC37:AK37)</f>
        <v>54055.1</v>
      </c>
      <c r="AQ37" s="26">
        <f>+Tabla_DatosExternos_142[[#This Row],[Total Vigente]]+Tabla_DatosExternos_142[[#This Row],[Total Vencido]]</f>
        <v>54055.1</v>
      </c>
      <c r="AR37" s="26">
        <f>SUM(AG37:AK37)</f>
        <v>0</v>
      </c>
      <c r="AS37" s="27">
        <f>+Tabla_DatosExternos_142[[#This Row],[Fecha]]-Tabla_DatosExternos_142[[#This Row],[Vence]]</f>
        <v>-107</v>
      </c>
      <c r="AT37" s="21"/>
      <c r="AU37" s="28" t="e">
        <f>+AR37-W37</f>
        <v>#VALUE!</v>
      </c>
    </row>
    <row r="38" spans="1:47" x14ac:dyDescent="0.35">
      <c r="A38" s="20">
        <v>46081</v>
      </c>
      <c r="B38" s="21">
        <v>370</v>
      </c>
      <c r="C38" s="21">
        <v>74055.100000000006</v>
      </c>
      <c r="D38" s="21">
        <v>74055.100000000006</v>
      </c>
      <c r="E38" s="22">
        <v>46188</v>
      </c>
      <c r="F38" s="21">
        <v>58</v>
      </c>
      <c r="G38" s="21" t="s">
        <v>96</v>
      </c>
      <c r="H38" s="21" t="s">
        <v>48</v>
      </c>
      <c r="I38" s="21" t="s">
        <v>1389</v>
      </c>
      <c r="J38" s="21" t="s">
        <v>52</v>
      </c>
      <c r="K38" s="21" t="s">
        <v>362</v>
      </c>
      <c r="L38" s="21" t="s">
        <v>363</v>
      </c>
      <c r="M38" s="21" t="s">
        <v>364</v>
      </c>
      <c r="N38" s="21">
        <v>107</v>
      </c>
      <c r="O38" s="20"/>
      <c r="P38" s="21" t="s">
        <v>50</v>
      </c>
      <c r="Q38" s="21" t="s">
        <v>1390</v>
      </c>
      <c r="R38" s="21">
        <v>350000</v>
      </c>
      <c r="S38" s="21">
        <v>123</v>
      </c>
      <c r="T38" s="21">
        <v>-63.142699999999998</v>
      </c>
      <c r="U38" s="21">
        <v>-17.757770000000001</v>
      </c>
      <c r="V38" s="21" t="s">
        <v>1391</v>
      </c>
      <c r="W38" s="21" t="s">
        <v>51</v>
      </c>
      <c r="X38" s="21" t="s">
        <v>2514</v>
      </c>
      <c r="Y38" s="23">
        <v>46246</v>
      </c>
      <c r="Z38" s="24">
        <f>+E38-Y38</f>
        <v>-58</v>
      </c>
      <c r="AA38" s="25">
        <f>+Tabla_DatosExternos_142[[#This Row],[Saldo]]/Tabla_DatosExternos_142[[#This Row],[Importe]]</f>
        <v>1</v>
      </c>
      <c r="AB38" s="21"/>
      <c r="AC38" s="26">
        <f>IF(AND(-Z38&gt;=1,-Z38&lt;=30),D38,0)</f>
        <v>0</v>
      </c>
      <c r="AD38" s="26">
        <f>IF(AND(-Z38&gt;=31,-Z38&lt;=60),D38,0)</f>
        <v>74055.100000000006</v>
      </c>
      <c r="AE38" s="26">
        <f>IF(AND(-Z38&gt;=61,-Z38&lt;=90),D38,0)</f>
        <v>0</v>
      </c>
      <c r="AF38" s="26">
        <f>IF(AND(-Z38&gt;=91,-Z38&lt;=120),D38,0)</f>
        <v>0</v>
      </c>
      <c r="AG38" s="26">
        <f>IF(AND(-Z38&gt;=121,-Z38&lt;=150),D38,0)</f>
        <v>0</v>
      </c>
      <c r="AH38" s="26">
        <f>IF(AND(-Z38&gt;=151,-Z38&lt;=180),D38,0)</f>
        <v>0</v>
      </c>
      <c r="AI38" s="26">
        <f>IF(AND(-Z38&gt;=181,-Z38&lt;=210),D38,0)</f>
        <v>0</v>
      </c>
      <c r="AJ38" s="26">
        <f>IF(AND(-Z38&gt;=211,-Z38&lt;=250),D38,0)</f>
        <v>0</v>
      </c>
      <c r="AK38" s="26">
        <f>IF(-Z38&gt;=251,D38,0)</f>
        <v>0</v>
      </c>
      <c r="AL38" s="26">
        <f>SUM(AE38:AF38)</f>
        <v>0</v>
      </c>
      <c r="AM38" s="26">
        <f>SUM(AG38:AK38)</f>
        <v>0</v>
      </c>
      <c r="AN38" s="26">
        <f>SUM(AI38:AK38)</f>
        <v>0</v>
      </c>
      <c r="AO38" s="26">
        <f>+IF(SUM(AC38:AK38)=0,D38,0)</f>
        <v>0</v>
      </c>
      <c r="AP38" s="26">
        <f>+SUM(AC38:AK38)</f>
        <v>74055.100000000006</v>
      </c>
      <c r="AQ38" s="26">
        <f>+Tabla_DatosExternos_142[[#This Row],[Total Vigente]]+Tabla_DatosExternos_142[[#This Row],[Total Vencido]]</f>
        <v>74055.100000000006</v>
      </c>
      <c r="AR38" s="26">
        <f>SUM(AG38:AK38)</f>
        <v>0</v>
      </c>
      <c r="AS38" s="27">
        <f>+Tabla_DatosExternos_142[[#This Row],[Fecha]]-Tabla_DatosExternos_142[[#This Row],[Vence]]</f>
        <v>-107</v>
      </c>
      <c r="AT38" s="21"/>
      <c r="AU38" s="28" t="e">
        <f>+AR38-W38</f>
        <v>#VALUE!</v>
      </c>
    </row>
    <row r="39" spans="1:47" x14ac:dyDescent="0.35">
      <c r="A39" s="20">
        <v>46081</v>
      </c>
      <c r="B39" s="21">
        <v>371</v>
      </c>
      <c r="C39" s="21">
        <v>116700</v>
      </c>
      <c r="D39" s="21">
        <v>116700</v>
      </c>
      <c r="E39" s="22">
        <v>46188</v>
      </c>
      <c r="F39" s="21">
        <v>58</v>
      </c>
      <c r="G39" s="21" t="s">
        <v>96</v>
      </c>
      <c r="H39" s="21" t="s">
        <v>48</v>
      </c>
      <c r="I39" s="21" t="s">
        <v>1389</v>
      </c>
      <c r="J39" s="21" t="s">
        <v>52</v>
      </c>
      <c r="K39" s="21" t="s">
        <v>362</v>
      </c>
      <c r="L39" s="21" t="s">
        <v>363</v>
      </c>
      <c r="M39" s="21" t="s">
        <v>364</v>
      </c>
      <c r="N39" s="21">
        <v>107</v>
      </c>
      <c r="O39" s="20"/>
      <c r="P39" s="21" t="s">
        <v>50</v>
      </c>
      <c r="Q39" s="21" t="s">
        <v>1390</v>
      </c>
      <c r="R39" s="21">
        <v>350000</v>
      </c>
      <c r="S39" s="21">
        <v>123</v>
      </c>
      <c r="T39" s="21">
        <v>-63.142699999999998</v>
      </c>
      <c r="U39" s="21">
        <v>-17.757770000000001</v>
      </c>
      <c r="V39" s="21" t="s">
        <v>1391</v>
      </c>
      <c r="W39" s="21" t="s">
        <v>51</v>
      </c>
      <c r="X39" s="21" t="s">
        <v>2514</v>
      </c>
      <c r="Y39" s="23">
        <v>46246</v>
      </c>
      <c r="Z39" s="24">
        <f>+E39-Y39</f>
        <v>-58</v>
      </c>
      <c r="AA39" s="25">
        <f>+Tabla_DatosExternos_142[[#This Row],[Saldo]]/Tabla_DatosExternos_142[[#This Row],[Importe]]</f>
        <v>1</v>
      </c>
      <c r="AB39" s="21"/>
      <c r="AC39" s="26">
        <f>IF(AND(-Z39&gt;=1,-Z39&lt;=30),D39,0)</f>
        <v>0</v>
      </c>
      <c r="AD39" s="26">
        <f>IF(AND(-Z39&gt;=31,-Z39&lt;=60),D39,0)</f>
        <v>116700</v>
      </c>
      <c r="AE39" s="26">
        <f>IF(AND(-Z39&gt;=61,-Z39&lt;=90),D39,0)</f>
        <v>0</v>
      </c>
      <c r="AF39" s="26">
        <f>IF(AND(-Z39&gt;=91,-Z39&lt;=120),D39,0)</f>
        <v>0</v>
      </c>
      <c r="AG39" s="26">
        <f>IF(AND(-Z39&gt;=121,-Z39&lt;=150),D39,0)</f>
        <v>0</v>
      </c>
      <c r="AH39" s="26">
        <f>IF(AND(-Z39&gt;=151,-Z39&lt;=180),D39,0)</f>
        <v>0</v>
      </c>
      <c r="AI39" s="26">
        <f>IF(AND(-Z39&gt;=181,-Z39&lt;=210),D39,0)</f>
        <v>0</v>
      </c>
      <c r="AJ39" s="26">
        <f>IF(AND(-Z39&gt;=211,-Z39&lt;=250),D39,0)</f>
        <v>0</v>
      </c>
      <c r="AK39" s="26">
        <f>IF(-Z39&gt;=251,D39,0)</f>
        <v>0</v>
      </c>
      <c r="AL39" s="26">
        <f>SUM(AE39:AF39)</f>
        <v>0</v>
      </c>
      <c r="AM39" s="26">
        <f>SUM(AG39:AK39)</f>
        <v>0</v>
      </c>
      <c r="AN39" s="26">
        <f>SUM(AI39:AK39)</f>
        <v>0</v>
      </c>
      <c r="AO39" s="26">
        <f>+IF(SUM(AC39:AK39)=0,D39,0)</f>
        <v>0</v>
      </c>
      <c r="AP39" s="26">
        <f>+SUM(AC39:AK39)</f>
        <v>116700</v>
      </c>
      <c r="AQ39" s="26">
        <f>+Tabla_DatosExternos_142[[#This Row],[Total Vigente]]+Tabla_DatosExternos_142[[#This Row],[Total Vencido]]</f>
        <v>116700</v>
      </c>
      <c r="AR39" s="26">
        <f>SUM(AG39:AK39)</f>
        <v>0</v>
      </c>
      <c r="AS39" s="27">
        <f>+Tabla_DatosExternos_142[[#This Row],[Fecha]]-Tabla_DatosExternos_142[[#This Row],[Vence]]</f>
        <v>-107</v>
      </c>
      <c r="AT39" s="21"/>
      <c r="AU39" s="28" t="e">
        <f>+AR39-W39</f>
        <v>#VALUE!</v>
      </c>
    </row>
    <row r="40" spans="1:47" x14ac:dyDescent="0.35">
      <c r="A40" s="20">
        <v>46081</v>
      </c>
      <c r="B40" s="21">
        <v>373</v>
      </c>
      <c r="C40" s="21">
        <v>177499.99</v>
      </c>
      <c r="D40" s="21">
        <v>126449.99</v>
      </c>
      <c r="E40" s="22">
        <v>46188</v>
      </c>
      <c r="F40" s="21">
        <v>58</v>
      </c>
      <c r="G40" s="21" t="s">
        <v>96</v>
      </c>
      <c r="H40" s="21" t="s">
        <v>48</v>
      </c>
      <c r="I40" s="21" t="s">
        <v>1392</v>
      </c>
      <c r="J40" s="21" t="s">
        <v>52</v>
      </c>
      <c r="K40" s="21" t="s">
        <v>362</v>
      </c>
      <c r="L40" s="21" t="s">
        <v>363</v>
      </c>
      <c r="M40" s="21" t="s">
        <v>517</v>
      </c>
      <c r="N40" s="21">
        <v>107</v>
      </c>
      <c r="O40" s="20">
        <v>46224</v>
      </c>
      <c r="P40" s="21" t="s">
        <v>50</v>
      </c>
      <c r="Q40" s="21" t="s">
        <v>1393</v>
      </c>
      <c r="R40" s="21">
        <v>350000</v>
      </c>
      <c r="S40" s="21">
        <v>124</v>
      </c>
      <c r="T40" s="21">
        <v>-63.132095300000003</v>
      </c>
      <c r="U40" s="21">
        <v>-17.793897600000001</v>
      </c>
      <c r="V40" s="21" t="s">
        <v>1394</v>
      </c>
      <c r="W40" s="21" t="s">
        <v>51</v>
      </c>
      <c r="X40" s="21" t="s">
        <v>1395</v>
      </c>
      <c r="Y40" s="23">
        <v>46246</v>
      </c>
      <c r="Z40" s="24">
        <f>+E40-Y40</f>
        <v>-58</v>
      </c>
      <c r="AA40" s="25">
        <f>+Tabla_DatosExternos_142[[#This Row],[Saldo]]/Tabla_DatosExternos_142[[#This Row],[Importe]]</f>
        <v>0.71239434999404794</v>
      </c>
      <c r="AB40" s="21"/>
      <c r="AC40" s="26">
        <f>IF(AND(-Z40&gt;=1,-Z40&lt;=30),D40,0)</f>
        <v>0</v>
      </c>
      <c r="AD40" s="26">
        <f>IF(AND(-Z40&gt;=31,-Z40&lt;=60),D40,0)</f>
        <v>126449.99</v>
      </c>
      <c r="AE40" s="26">
        <f>IF(AND(-Z40&gt;=61,-Z40&lt;=90),D40,0)</f>
        <v>0</v>
      </c>
      <c r="AF40" s="26">
        <f>IF(AND(-Z40&gt;=91,-Z40&lt;=120),D40,0)</f>
        <v>0</v>
      </c>
      <c r="AG40" s="26">
        <f>IF(AND(-Z40&gt;=121,-Z40&lt;=150),D40,0)</f>
        <v>0</v>
      </c>
      <c r="AH40" s="26">
        <f>IF(AND(-Z40&gt;=151,-Z40&lt;=180),D40,0)</f>
        <v>0</v>
      </c>
      <c r="AI40" s="26">
        <f>IF(AND(-Z40&gt;=181,-Z40&lt;=210),D40,0)</f>
        <v>0</v>
      </c>
      <c r="AJ40" s="26">
        <f>IF(AND(-Z40&gt;=211,-Z40&lt;=250),D40,0)</f>
        <v>0</v>
      </c>
      <c r="AK40" s="26">
        <f>IF(-Z40&gt;=251,D40,0)</f>
        <v>0</v>
      </c>
      <c r="AL40" s="26">
        <f>SUM(AE40:AF40)</f>
        <v>0</v>
      </c>
      <c r="AM40" s="26">
        <f>SUM(AG40:AK40)</f>
        <v>0</v>
      </c>
      <c r="AN40" s="26">
        <f>SUM(AI40:AK40)</f>
        <v>0</v>
      </c>
      <c r="AO40" s="26">
        <f>+IF(SUM(AC40:AK40)=0,D40,0)</f>
        <v>0</v>
      </c>
      <c r="AP40" s="26">
        <f>+SUM(AC40:AK40)</f>
        <v>126449.99</v>
      </c>
      <c r="AQ40" s="26">
        <f>+Tabla_DatosExternos_142[[#This Row],[Total Vigente]]+Tabla_DatosExternos_142[[#This Row],[Total Vencido]]</f>
        <v>126449.99</v>
      </c>
      <c r="AR40" s="26">
        <f>SUM(AG40:AK40)</f>
        <v>0</v>
      </c>
      <c r="AS40" s="27">
        <f>+Tabla_DatosExternos_142[[#This Row],[Fecha]]-Tabla_DatosExternos_142[[#This Row],[Vence]]</f>
        <v>-107</v>
      </c>
      <c r="AT40" s="21"/>
      <c r="AU40" s="28" t="e">
        <f>+AR40-W40</f>
        <v>#VALUE!</v>
      </c>
    </row>
    <row r="41" spans="1:47" x14ac:dyDescent="0.35">
      <c r="A41" s="20">
        <v>46081</v>
      </c>
      <c r="B41" s="21">
        <v>221449</v>
      </c>
      <c r="C41" s="21">
        <v>17595</v>
      </c>
      <c r="D41" s="21">
        <v>17595</v>
      </c>
      <c r="E41" s="22">
        <v>46188</v>
      </c>
      <c r="F41" s="21">
        <v>58</v>
      </c>
      <c r="G41" s="21" t="s">
        <v>96</v>
      </c>
      <c r="H41" s="21" t="s">
        <v>48</v>
      </c>
      <c r="I41" s="21" t="s">
        <v>1392</v>
      </c>
      <c r="J41" s="21" t="s">
        <v>52</v>
      </c>
      <c r="K41" s="21" t="s">
        <v>362</v>
      </c>
      <c r="L41" s="21" t="s">
        <v>363</v>
      </c>
      <c r="M41" s="21" t="s">
        <v>517</v>
      </c>
      <c r="N41" s="21">
        <v>107</v>
      </c>
      <c r="O41" s="20"/>
      <c r="P41" s="21" t="s">
        <v>50</v>
      </c>
      <c r="Q41" s="21" t="s">
        <v>1393</v>
      </c>
      <c r="R41" s="21">
        <v>350000</v>
      </c>
      <c r="S41" s="21">
        <v>124</v>
      </c>
      <c r="T41" s="21">
        <v>-63.132095300000003</v>
      </c>
      <c r="U41" s="21">
        <v>-17.793897600000001</v>
      </c>
      <c r="V41" s="21" t="s">
        <v>1394</v>
      </c>
      <c r="W41" s="21" t="s">
        <v>51</v>
      </c>
      <c r="X41" s="21" t="s">
        <v>1395</v>
      </c>
      <c r="Y41" s="23">
        <v>46246</v>
      </c>
      <c r="Z41" s="24">
        <f>+E41-Y41</f>
        <v>-58</v>
      </c>
      <c r="AA41" s="25">
        <f>+Tabla_DatosExternos_142[[#This Row],[Saldo]]/Tabla_DatosExternos_142[[#This Row],[Importe]]</f>
        <v>1</v>
      </c>
      <c r="AB41" s="21"/>
      <c r="AC41" s="26">
        <f>IF(AND(-Z41&gt;=1,-Z41&lt;=30),D41,0)</f>
        <v>0</v>
      </c>
      <c r="AD41" s="26">
        <f>IF(AND(-Z41&gt;=31,-Z41&lt;=60),D41,0)</f>
        <v>17595</v>
      </c>
      <c r="AE41" s="26">
        <f>IF(AND(-Z41&gt;=61,-Z41&lt;=90),D41,0)</f>
        <v>0</v>
      </c>
      <c r="AF41" s="26">
        <f>IF(AND(-Z41&gt;=91,-Z41&lt;=120),D41,0)</f>
        <v>0</v>
      </c>
      <c r="AG41" s="26">
        <f>IF(AND(-Z41&gt;=121,-Z41&lt;=150),D41,0)</f>
        <v>0</v>
      </c>
      <c r="AH41" s="26">
        <f>IF(AND(-Z41&gt;=151,-Z41&lt;=180),D41,0)</f>
        <v>0</v>
      </c>
      <c r="AI41" s="26">
        <f>IF(AND(-Z41&gt;=181,-Z41&lt;=210),D41,0)</f>
        <v>0</v>
      </c>
      <c r="AJ41" s="26">
        <f>IF(AND(-Z41&gt;=211,-Z41&lt;=250),D41,0)</f>
        <v>0</v>
      </c>
      <c r="AK41" s="26">
        <f>IF(-Z41&gt;=251,D41,0)</f>
        <v>0</v>
      </c>
      <c r="AL41" s="26">
        <f>SUM(AE41:AF41)</f>
        <v>0</v>
      </c>
      <c r="AM41" s="26">
        <f>SUM(AG41:AK41)</f>
        <v>0</v>
      </c>
      <c r="AN41" s="26">
        <f>SUM(AI41:AK41)</f>
        <v>0</v>
      </c>
      <c r="AO41" s="26">
        <f>+IF(SUM(AC41:AK41)=0,D41,0)</f>
        <v>0</v>
      </c>
      <c r="AP41" s="26">
        <f>+SUM(AC41:AK41)</f>
        <v>17595</v>
      </c>
      <c r="AQ41" s="26">
        <f>+Tabla_DatosExternos_142[[#This Row],[Total Vigente]]+Tabla_DatosExternos_142[[#This Row],[Total Vencido]]</f>
        <v>17595</v>
      </c>
      <c r="AR41" s="26">
        <f>SUM(AG41:AK41)</f>
        <v>0</v>
      </c>
      <c r="AS41" s="27">
        <f>+Tabla_DatosExternos_142[[#This Row],[Fecha]]-Tabla_DatosExternos_142[[#This Row],[Vence]]</f>
        <v>-107</v>
      </c>
      <c r="AT41" s="21"/>
      <c r="AU41" s="28" t="e">
        <f>+AR41-W41</f>
        <v>#VALUE!</v>
      </c>
    </row>
    <row r="42" spans="1:47" x14ac:dyDescent="0.35">
      <c r="A42" s="20">
        <v>46081</v>
      </c>
      <c r="B42" s="21">
        <v>221669</v>
      </c>
      <c r="C42" s="21">
        <v>17920</v>
      </c>
      <c r="D42" s="21">
        <v>17920</v>
      </c>
      <c r="E42" s="22">
        <v>46188</v>
      </c>
      <c r="F42" s="21">
        <v>58</v>
      </c>
      <c r="G42" s="21" t="s">
        <v>96</v>
      </c>
      <c r="H42" s="21" t="s">
        <v>48</v>
      </c>
      <c r="I42" s="21" t="s">
        <v>1392</v>
      </c>
      <c r="J42" s="21" t="s">
        <v>52</v>
      </c>
      <c r="K42" s="21" t="s">
        <v>362</v>
      </c>
      <c r="L42" s="21" t="s">
        <v>363</v>
      </c>
      <c r="M42" s="21" t="s">
        <v>517</v>
      </c>
      <c r="N42" s="21">
        <v>107</v>
      </c>
      <c r="O42" s="20"/>
      <c r="P42" s="21" t="s">
        <v>50</v>
      </c>
      <c r="Q42" s="21" t="s">
        <v>1393</v>
      </c>
      <c r="R42" s="21">
        <v>350000</v>
      </c>
      <c r="S42" s="21">
        <v>124</v>
      </c>
      <c r="T42" s="21">
        <v>-63.132095300000003</v>
      </c>
      <c r="U42" s="21">
        <v>-17.793897600000001</v>
      </c>
      <c r="V42" s="21" t="s">
        <v>1394</v>
      </c>
      <c r="W42" s="21" t="s">
        <v>51</v>
      </c>
      <c r="X42" s="21" t="s">
        <v>1395</v>
      </c>
      <c r="Y42" s="23">
        <v>46246</v>
      </c>
      <c r="Z42" s="24">
        <f>+E42-Y42</f>
        <v>-58</v>
      </c>
      <c r="AA42" s="25">
        <f>+Tabla_DatosExternos_142[[#This Row],[Saldo]]/Tabla_DatosExternos_142[[#This Row],[Importe]]</f>
        <v>1</v>
      </c>
      <c r="AB42" s="21"/>
      <c r="AC42" s="26">
        <f>IF(AND(-Z42&gt;=1,-Z42&lt;=30),D42,0)</f>
        <v>0</v>
      </c>
      <c r="AD42" s="26">
        <f>IF(AND(-Z42&gt;=31,-Z42&lt;=60),D42,0)</f>
        <v>17920</v>
      </c>
      <c r="AE42" s="26">
        <f>IF(AND(-Z42&gt;=61,-Z42&lt;=90),D42,0)</f>
        <v>0</v>
      </c>
      <c r="AF42" s="26">
        <f>IF(AND(-Z42&gt;=91,-Z42&lt;=120),D42,0)</f>
        <v>0</v>
      </c>
      <c r="AG42" s="26">
        <f>IF(AND(-Z42&gt;=121,-Z42&lt;=150),D42,0)</f>
        <v>0</v>
      </c>
      <c r="AH42" s="26">
        <f>IF(AND(-Z42&gt;=151,-Z42&lt;=180),D42,0)</f>
        <v>0</v>
      </c>
      <c r="AI42" s="26">
        <f>IF(AND(-Z42&gt;=181,-Z42&lt;=210),D42,0)</f>
        <v>0</v>
      </c>
      <c r="AJ42" s="26">
        <f>IF(AND(-Z42&gt;=211,-Z42&lt;=250),D42,0)</f>
        <v>0</v>
      </c>
      <c r="AK42" s="26">
        <f>IF(-Z42&gt;=251,D42,0)</f>
        <v>0</v>
      </c>
      <c r="AL42" s="26">
        <f>SUM(AE42:AF42)</f>
        <v>0</v>
      </c>
      <c r="AM42" s="26">
        <f>SUM(AG42:AK42)</f>
        <v>0</v>
      </c>
      <c r="AN42" s="26">
        <f>SUM(AI42:AK42)</f>
        <v>0</v>
      </c>
      <c r="AO42" s="26">
        <f>+IF(SUM(AC42:AK42)=0,D42,0)</f>
        <v>0</v>
      </c>
      <c r="AP42" s="26">
        <f>+SUM(AC42:AK42)</f>
        <v>17920</v>
      </c>
      <c r="AQ42" s="26">
        <f>+Tabla_DatosExternos_142[[#This Row],[Total Vigente]]+Tabla_DatosExternos_142[[#This Row],[Total Vencido]]</f>
        <v>17920</v>
      </c>
      <c r="AR42" s="26">
        <f>SUM(AG42:AK42)</f>
        <v>0</v>
      </c>
      <c r="AS42" s="27">
        <f>+Tabla_DatosExternos_142[[#This Row],[Fecha]]-Tabla_DatosExternos_142[[#This Row],[Vence]]</f>
        <v>-107</v>
      </c>
      <c r="AT42" s="21"/>
      <c r="AU42" s="28" t="e">
        <f>+AR42-W42</f>
        <v>#VALUE!</v>
      </c>
    </row>
    <row r="43" spans="1:47" x14ac:dyDescent="0.35">
      <c r="A43" s="20">
        <v>46081</v>
      </c>
      <c r="B43" s="21">
        <v>221670</v>
      </c>
      <c r="C43" s="21">
        <v>1400</v>
      </c>
      <c r="D43" s="21">
        <v>1400</v>
      </c>
      <c r="E43" s="22">
        <v>46188</v>
      </c>
      <c r="F43" s="21">
        <v>58</v>
      </c>
      <c r="G43" s="21" t="s">
        <v>96</v>
      </c>
      <c r="H43" s="21" t="s">
        <v>48</v>
      </c>
      <c r="I43" s="21" t="s">
        <v>1392</v>
      </c>
      <c r="J43" s="21" t="s">
        <v>52</v>
      </c>
      <c r="K43" s="21" t="s">
        <v>362</v>
      </c>
      <c r="L43" s="21" t="s">
        <v>363</v>
      </c>
      <c r="M43" s="21" t="s">
        <v>517</v>
      </c>
      <c r="N43" s="21">
        <v>107</v>
      </c>
      <c r="O43" s="20"/>
      <c r="P43" s="21" t="s">
        <v>50</v>
      </c>
      <c r="Q43" s="21" t="s">
        <v>1393</v>
      </c>
      <c r="R43" s="21">
        <v>350000</v>
      </c>
      <c r="S43" s="21">
        <v>124</v>
      </c>
      <c r="T43" s="21">
        <v>-63.132095300000003</v>
      </c>
      <c r="U43" s="21">
        <v>-17.793897600000001</v>
      </c>
      <c r="V43" s="21" t="s">
        <v>1394</v>
      </c>
      <c r="W43" s="21" t="s">
        <v>51</v>
      </c>
      <c r="X43" s="21" t="s">
        <v>1395</v>
      </c>
      <c r="Y43" s="23">
        <v>46246</v>
      </c>
      <c r="Z43" s="24">
        <f>+E43-Y43</f>
        <v>-58</v>
      </c>
      <c r="AA43" s="25">
        <f>+Tabla_DatosExternos_142[[#This Row],[Saldo]]/Tabla_DatosExternos_142[[#This Row],[Importe]]</f>
        <v>1</v>
      </c>
      <c r="AB43" s="21"/>
      <c r="AC43" s="26">
        <f>IF(AND(-Z43&gt;=1,-Z43&lt;=30),D43,0)</f>
        <v>0</v>
      </c>
      <c r="AD43" s="26">
        <f>IF(AND(-Z43&gt;=31,-Z43&lt;=60),D43,0)</f>
        <v>1400</v>
      </c>
      <c r="AE43" s="26">
        <f>IF(AND(-Z43&gt;=61,-Z43&lt;=90),D43,0)</f>
        <v>0</v>
      </c>
      <c r="AF43" s="26">
        <f>IF(AND(-Z43&gt;=91,-Z43&lt;=120),D43,0)</f>
        <v>0</v>
      </c>
      <c r="AG43" s="26">
        <f>IF(AND(-Z43&gt;=121,-Z43&lt;=150),D43,0)</f>
        <v>0</v>
      </c>
      <c r="AH43" s="26">
        <f>IF(AND(-Z43&gt;=151,-Z43&lt;=180),D43,0)</f>
        <v>0</v>
      </c>
      <c r="AI43" s="26">
        <f>IF(AND(-Z43&gt;=181,-Z43&lt;=210),D43,0)</f>
        <v>0</v>
      </c>
      <c r="AJ43" s="26">
        <f>IF(AND(-Z43&gt;=211,-Z43&lt;=250),D43,0)</f>
        <v>0</v>
      </c>
      <c r="AK43" s="26">
        <f>IF(-Z43&gt;=251,D43,0)</f>
        <v>0</v>
      </c>
      <c r="AL43" s="26">
        <f>SUM(AE43:AF43)</f>
        <v>0</v>
      </c>
      <c r="AM43" s="26">
        <f>SUM(AG43:AK43)</f>
        <v>0</v>
      </c>
      <c r="AN43" s="26">
        <f>SUM(AI43:AK43)</f>
        <v>0</v>
      </c>
      <c r="AO43" s="26">
        <f>+IF(SUM(AC43:AK43)=0,D43,0)</f>
        <v>0</v>
      </c>
      <c r="AP43" s="26">
        <f>+SUM(AC43:AK43)</f>
        <v>1400</v>
      </c>
      <c r="AQ43" s="26">
        <f>+Tabla_DatosExternos_142[[#This Row],[Total Vigente]]+Tabla_DatosExternos_142[[#This Row],[Total Vencido]]</f>
        <v>1400</v>
      </c>
      <c r="AR43" s="26">
        <f>SUM(AG43:AK43)</f>
        <v>0</v>
      </c>
      <c r="AS43" s="27">
        <f>+Tabla_DatosExternos_142[[#This Row],[Fecha]]-Tabla_DatosExternos_142[[#This Row],[Vence]]</f>
        <v>-107</v>
      </c>
      <c r="AT43" s="21"/>
      <c r="AU43" s="28" t="e">
        <f>+AR43-W43</f>
        <v>#VALUE!</v>
      </c>
    </row>
    <row r="44" spans="1:47" x14ac:dyDescent="0.35">
      <c r="A44" s="20">
        <v>46086</v>
      </c>
      <c r="B44" s="21">
        <v>223520</v>
      </c>
      <c r="C44" s="21">
        <v>19500</v>
      </c>
      <c r="D44" s="21">
        <v>19500</v>
      </c>
      <c r="E44" s="22">
        <v>46188</v>
      </c>
      <c r="F44" s="21">
        <v>58</v>
      </c>
      <c r="G44" s="21" t="s">
        <v>96</v>
      </c>
      <c r="H44" s="21" t="s">
        <v>48</v>
      </c>
      <c r="I44" s="21" t="s">
        <v>1389</v>
      </c>
      <c r="J44" s="21" t="s">
        <v>52</v>
      </c>
      <c r="K44" s="21" t="s">
        <v>362</v>
      </c>
      <c r="L44" s="21" t="s">
        <v>363</v>
      </c>
      <c r="M44" s="21" t="s">
        <v>364</v>
      </c>
      <c r="N44" s="21">
        <v>102</v>
      </c>
      <c r="O44" s="20"/>
      <c r="P44" s="21" t="s">
        <v>50</v>
      </c>
      <c r="Q44" s="21" t="s">
        <v>1390</v>
      </c>
      <c r="R44" s="21">
        <v>350000</v>
      </c>
      <c r="S44" s="21">
        <v>123</v>
      </c>
      <c r="T44" s="21">
        <v>-63.142699999999998</v>
      </c>
      <c r="U44" s="21">
        <v>-17.757770000000001</v>
      </c>
      <c r="V44" s="21" t="s">
        <v>1391</v>
      </c>
      <c r="W44" s="21" t="s">
        <v>51</v>
      </c>
      <c r="X44" s="21" t="s">
        <v>2514</v>
      </c>
      <c r="Y44" s="23">
        <v>46246</v>
      </c>
      <c r="Z44" s="24">
        <f>+E44-Y44</f>
        <v>-58</v>
      </c>
      <c r="AA44" s="25">
        <f>+Tabla_DatosExternos_142[[#This Row],[Saldo]]/Tabla_DatosExternos_142[[#This Row],[Importe]]</f>
        <v>1</v>
      </c>
      <c r="AB44" s="21"/>
      <c r="AC44" s="26">
        <f>IF(AND(-Z44&gt;=1,-Z44&lt;=30),D44,0)</f>
        <v>0</v>
      </c>
      <c r="AD44" s="26">
        <f>IF(AND(-Z44&gt;=31,-Z44&lt;=60),D44,0)</f>
        <v>19500</v>
      </c>
      <c r="AE44" s="26">
        <f>IF(AND(-Z44&gt;=61,-Z44&lt;=90),D44,0)</f>
        <v>0</v>
      </c>
      <c r="AF44" s="26">
        <f>IF(AND(-Z44&gt;=91,-Z44&lt;=120),D44,0)</f>
        <v>0</v>
      </c>
      <c r="AG44" s="26">
        <f>IF(AND(-Z44&gt;=121,-Z44&lt;=150),D44,0)</f>
        <v>0</v>
      </c>
      <c r="AH44" s="26">
        <f>IF(AND(-Z44&gt;=151,-Z44&lt;=180),D44,0)</f>
        <v>0</v>
      </c>
      <c r="AI44" s="26">
        <f>IF(AND(-Z44&gt;=181,-Z44&lt;=210),D44,0)</f>
        <v>0</v>
      </c>
      <c r="AJ44" s="26">
        <f>IF(AND(-Z44&gt;=211,-Z44&lt;=250),D44,0)</f>
        <v>0</v>
      </c>
      <c r="AK44" s="26">
        <f>IF(-Z44&gt;=251,D44,0)</f>
        <v>0</v>
      </c>
      <c r="AL44" s="26">
        <f>SUM(AE44:AF44)</f>
        <v>0</v>
      </c>
      <c r="AM44" s="26">
        <f>SUM(AG44:AK44)</f>
        <v>0</v>
      </c>
      <c r="AN44" s="26">
        <f>SUM(AI44:AK44)</f>
        <v>0</v>
      </c>
      <c r="AO44" s="26">
        <f>+IF(SUM(AC44:AK44)=0,D44,0)</f>
        <v>0</v>
      </c>
      <c r="AP44" s="26">
        <f>+SUM(AC44:AK44)</f>
        <v>19500</v>
      </c>
      <c r="AQ44" s="26">
        <f>+Tabla_DatosExternos_142[[#This Row],[Total Vigente]]+Tabla_DatosExternos_142[[#This Row],[Total Vencido]]</f>
        <v>19500</v>
      </c>
      <c r="AR44" s="26">
        <f>SUM(AG44:AK44)</f>
        <v>0</v>
      </c>
      <c r="AS44" s="27">
        <f>+Tabla_DatosExternos_142[[#This Row],[Fecha]]-Tabla_DatosExternos_142[[#This Row],[Vence]]</f>
        <v>-102</v>
      </c>
      <c r="AT44" s="21"/>
      <c r="AU44" s="28" t="e">
        <f>+AR44-W44</f>
        <v>#VALUE!</v>
      </c>
    </row>
    <row r="45" spans="1:47" x14ac:dyDescent="0.35">
      <c r="A45" s="20">
        <v>46106</v>
      </c>
      <c r="B45" s="21">
        <v>231209</v>
      </c>
      <c r="C45" s="21">
        <v>3569.98</v>
      </c>
      <c r="D45" s="21">
        <v>3569.98</v>
      </c>
      <c r="E45" s="22">
        <v>46136</v>
      </c>
      <c r="F45" s="21">
        <v>110</v>
      </c>
      <c r="G45" s="21" t="s">
        <v>88</v>
      </c>
      <c r="H45" s="21" t="s">
        <v>48</v>
      </c>
      <c r="I45" s="21" t="s">
        <v>1440</v>
      </c>
      <c r="J45" s="21" t="s">
        <v>52</v>
      </c>
      <c r="K45" s="21" t="s">
        <v>362</v>
      </c>
      <c r="L45" s="21" t="s">
        <v>363</v>
      </c>
      <c r="M45" s="21" t="s">
        <v>453</v>
      </c>
      <c r="N45" s="21">
        <v>30</v>
      </c>
      <c r="O45" s="20"/>
      <c r="P45" s="21" t="s">
        <v>50</v>
      </c>
      <c r="Q45" s="21" t="s">
        <v>1441</v>
      </c>
      <c r="R45" s="21">
        <v>20000</v>
      </c>
      <c r="S45" s="21">
        <v>122</v>
      </c>
      <c r="T45" s="21">
        <v>-63.131968999999998</v>
      </c>
      <c r="U45" s="21">
        <v>-17.817551999999999</v>
      </c>
      <c r="V45" s="21" t="s">
        <v>1442</v>
      </c>
      <c r="W45" s="21" t="s">
        <v>51</v>
      </c>
      <c r="X45" s="21" t="s">
        <v>1443</v>
      </c>
      <c r="Y45" s="23">
        <v>46246</v>
      </c>
      <c r="Z45" s="24">
        <f>+E45-Y45</f>
        <v>-110</v>
      </c>
      <c r="AA45" s="25">
        <f>+Tabla_DatosExternos_142[[#This Row],[Saldo]]/Tabla_DatosExternos_142[[#This Row],[Importe]]</f>
        <v>1</v>
      </c>
      <c r="AB45" s="21"/>
      <c r="AC45" s="26">
        <f>IF(AND(-Z45&gt;=1,-Z45&lt;=30),D45,0)</f>
        <v>0</v>
      </c>
      <c r="AD45" s="26">
        <f>IF(AND(-Z45&gt;=31,-Z45&lt;=60),D45,0)</f>
        <v>0</v>
      </c>
      <c r="AE45" s="26">
        <f>IF(AND(-Z45&gt;=61,-Z45&lt;=90),D45,0)</f>
        <v>0</v>
      </c>
      <c r="AF45" s="26">
        <f>IF(AND(-Z45&gt;=91,-Z45&lt;=120),D45,0)</f>
        <v>3569.98</v>
      </c>
      <c r="AG45" s="26">
        <f>IF(AND(-Z45&gt;=121,-Z45&lt;=150),D45,0)</f>
        <v>0</v>
      </c>
      <c r="AH45" s="26">
        <f>IF(AND(-Z45&gt;=151,-Z45&lt;=180),D45,0)</f>
        <v>0</v>
      </c>
      <c r="AI45" s="26">
        <f>IF(AND(-Z45&gt;=181,-Z45&lt;=210),D45,0)</f>
        <v>0</v>
      </c>
      <c r="AJ45" s="26">
        <f>IF(AND(-Z45&gt;=211,-Z45&lt;=250),D45,0)</f>
        <v>0</v>
      </c>
      <c r="AK45" s="26">
        <f>IF(-Z45&gt;=251,D45,0)</f>
        <v>0</v>
      </c>
      <c r="AL45" s="26">
        <f>SUM(AE45:AF45)</f>
        <v>3569.98</v>
      </c>
      <c r="AM45" s="26">
        <f>SUM(AG45:AK45)</f>
        <v>0</v>
      </c>
      <c r="AN45" s="26">
        <f>SUM(AI45:AK45)</f>
        <v>0</v>
      </c>
      <c r="AO45" s="26">
        <f>+IF(SUM(AC45:AK45)=0,D45,0)</f>
        <v>0</v>
      </c>
      <c r="AP45" s="26">
        <f>+SUM(AC45:AK45)</f>
        <v>3569.98</v>
      </c>
      <c r="AQ45" s="26">
        <f>+Tabla_DatosExternos_142[[#This Row],[Total Vigente]]+Tabla_DatosExternos_142[[#This Row],[Total Vencido]]</f>
        <v>3569.98</v>
      </c>
      <c r="AR45" s="26">
        <f>SUM(AG45:AK45)</f>
        <v>0</v>
      </c>
      <c r="AS45" s="27">
        <f>+Tabla_DatosExternos_142[[#This Row],[Fecha]]-Tabla_DatosExternos_142[[#This Row],[Vence]]</f>
        <v>-30</v>
      </c>
      <c r="AT45" s="21"/>
      <c r="AU45" s="28" t="e">
        <f>+AR45-W45</f>
        <v>#VALUE!</v>
      </c>
    </row>
    <row r="46" spans="1:47" x14ac:dyDescent="0.35">
      <c r="A46" s="20">
        <v>46107</v>
      </c>
      <c r="B46" s="21">
        <v>231835</v>
      </c>
      <c r="C46" s="21">
        <v>2800</v>
      </c>
      <c r="D46" s="21">
        <v>2800</v>
      </c>
      <c r="E46" s="22">
        <v>46137</v>
      </c>
      <c r="F46" s="21">
        <v>109</v>
      </c>
      <c r="G46" s="21" t="s">
        <v>88</v>
      </c>
      <c r="H46" s="21" t="s">
        <v>48</v>
      </c>
      <c r="I46" s="21" t="s">
        <v>1449</v>
      </c>
      <c r="J46" s="21" t="s">
        <v>52</v>
      </c>
      <c r="K46" s="21" t="s">
        <v>362</v>
      </c>
      <c r="L46" s="21" t="s">
        <v>363</v>
      </c>
      <c r="M46" s="21" t="s">
        <v>460</v>
      </c>
      <c r="N46" s="21">
        <v>30</v>
      </c>
      <c r="O46" s="20"/>
      <c r="P46" s="21" t="s">
        <v>50</v>
      </c>
      <c r="Q46" s="21" t="s">
        <v>1450</v>
      </c>
      <c r="R46" s="21">
        <v>10000</v>
      </c>
      <c r="S46" s="21">
        <v>125</v>
      </c>
      <c r="T46" s="21">
        <v>-63.158658000000003</v>
      </c>
      <c r="U46" s="21">
        <v>-17.840143000000001</v>
      </c>
      <c r="V46" s="21" t="s">
        <v>1451</v>
      </c>
      <c r="W46" s="21" t="s">
        <v>51</v>
      </c>
      <c r="X46" s="21" t="s">
        <v>1452</v>
      </c>
      <c r="Y46" s="23">
        <v>46246</v>
      </c>
      <c r="Z46" s="24">
        <f>+E46-Y46</f>
        <v>-109</v>
      </c>
      <c r="AA46" s="25">
        <f>+Tabla_DatosExternos_142[[#This Row],[Saldo]]/Tabla_DatosExternos_142[[#This Row],[Importe]]</f>
        <v>1</v>
      </c>
      <c r="AB46" s="21"/>
      <c r="AC46" s="26">
        <f>IF(AND(-Z46&gt;=1,-Z46&lt;=30),D46,0)</f>
        <v>0</v>
      </c>
      <c r="AD46" s="26">
        <f>IF(AND(-Z46&gt;=31,-Z46&lt;=60),D46,0)</f>
        <v>0</v>
      </c>
      <c r="AE46" s="26">
        <f>IF(AND(-Z46&gt;=61,-Z46&lt;=90),D46,0)</f>
        <v>0</v>
      </c>
      <c r="AF46" s="26">
        <f>IF(AND(-Z46&gt;=91,-Z46&lt;=120),D46,0)</f>
        <v>2800</v>
      </c>
      <c r="AG46" s="26">
        <f>IF(AND(-Z46&gt;=121,-Z46&lt;=150),D46,0)</f>
        <v>0</v>
      </c>
      <c r="AH46" s="26">
        <f>IF(AND(-Z46&gt;=151,-Z46&lt;=180),D46,0)</f>
        <v>0</v>
      </c>
      <c r="AI46" s="26">
        <f>IF(AND(-Z46&gt;=181,-Z46&lt;=210),D46,0)</f>
        <v>0</v>
      </c>
      <c r="AJ46" s="26">
        <f>IF(AND(-Z46&gt;=211,-Z46&lt;=250),D46,0)</f>
        <v>0</v>
      </c>
      <c r="AK46" s="26">
        <f>IF(-Z46&gt;=251,D46,0)</f>
        <v>0</v>
      </c>
      <c r="AL46" s="26">
        <f>SUM(AE46:AF46)</f>
        <v>2800</v>
      </c>
      <c r="AM46" s="26">
        <f>SUM(AG46:AK46)</f>
        <v>0</v>
      </c>
      <c r="AN46" s="26">
        <f>SUM(AI46:AK46)</f>
        <v>0</v>
      </c>
      <c r="AO46" s="26">
        <f>+IF(SUM(AC46:AK46)=0,D46,0)</f>
        <v>0</v>
      </c>
      <c r="AP46" s="26">
        <f>+SUM(AC46:AK46)</f>
        <v>2800</v>
      </c>
      <c r="AQ46" s="26">
        <f>+Tabla_DatosExternos_142[[#This Row],[Total Vigente]]+Tabla_DatosExternos_142[[#This Row],[Total Vencido]]</f>
        <v>2800</v>
      </c>
      <c r="AR46" s="26">
        <f>SUM(AG46:AK46)</f>
        <v>0</v>
      </c>
      <c r="AS46" s="27">
        <f>+Tabla_DatosExternos_142[[#This Row],[Fecha]]-Tabla_DatosExternos_142[[#This Row],[Vence]]</f>
        <v>-30</v>
      </c>
      <c r="AT46" s="21"/>
      <c r="AU46" s="28" t="e">
        <f>+AR46-W46</f>
        <v>#VALUE!</v>
      </c>
    </row>
    <row r="47" spans="1:47" x14ac:dyDescent="0.35">
      <c r="A47" s="20">
        <v>46112</v>
      </c>
      <c r="B47" s="21">
        <v>235009</v>
      </c>
      <c r="C47" s="21">
        <v>32500</v>
      </c>
      <c r="D47" s="21">
        <v>15320</v>
      </c>
      <c r="E47" s="22">
        <v>46183</v>
      </c>
      <c r="F47" s="21">
        <v>63</v>
      </c>
      <c r="G47" s="21" t="s">
        <v>81</v>
      </c>
      <c r="H47" s="21" t="s">
        <v>48</v>
      </c>
      <c r="I47" s="21" t="s">
        <v>1533</v>
      </c>
      <c r="J47" s="21" t="s">
        <v>52</v>
      </c>
      <c r="K47" s="21" t="s">
        <v>362</v>
      </c>
      <c r="L47" s="21" t="s">
        <v>363</v>
      </c>
      <c r="M47" s="21" t="s">
        <v>460</v>
      </c>
      <c r="N47" s="21">
        <v>71</v>
      </c>
      <c r="O47" s="20">
        <v>46199</v>
      </c>
      <c r="P47" s="21" t="s">
        <v>50</v>
      </c>
      <c r="Q47" s="21" t="s">
        <v>1534</v>
      </c>
      <c r="R47" s="21">
        <v>202880</v>
      </c>
      <c r="S47" s="21">
        <v>125</v>
      </c>
      <c r="T47" s="21">
        <v>-63.192796000000001</v>
      </c>
      <c r="U47" s="21">
        <v>-17.793863999999999</v>
      </c>
      <c r="V47" s="21" t="s">
        <v>1535</v>
      </c>
      <c r="W47" s="21" t="s">
        <v>51</v>
      </c>
      <c r="X47" s="21" t="s">
        <v>1536</v>
      </c>
      <c r="Y47" s="23">
        <v>46246</v>
      </c>
      <c r="Z47" s="24">
        <f>+E47-Y47</f>
        <v>-63</v>
      </c>
      <c r="AA47" s="25">
        <f>+Tabla_DatosExternos_142[[#This Row],[Saldo]]/Tabla_DatosExternos_142[[#This Row],[Importe]]</f>
        <v>0.4713846153846154</v>
      </c>
      <c r="AB47" s="21"/>
      <c r="AC47" s="26">
        <f>IF(AND(-Z47&gt;=1,-Z47&lt;=30),D47,0)</f>
        <v>0</v>
      </c>
      <c r="AD47" s="26">
        <f>IF(AND(-Z47&gt;=31,-Z47&lt;=60),D47,0)</f>
        <v>0</v>
      </c>
      <c r="AE47" s="26">
        <f>IF(AND(-Z47&gt;=61,-Z47&lt;=90),D47,0)</f>
        <v>15320</v>
      </c>
      <c r="AF47" s="26">
        <f>IF(AND(-Z47&gt;=91,-Z47&lt;=120),D47,0)</f>
        <v>0</v>
      </c>
      <c r="AG47" s="26">
        <f>IF(AND(-Z47&gt;=121,-Z47&lt;=150),D47,0)</f>
        <v>0</v>
      </c>
      <c r="AH47" s="26">
        <f>IF(AND(-Z47&gt;=151,-Z47&lt;=180),D47,0)</f>
        <v>0</v>
      </c>
      <c r="AI47" s="26">
        <f>IF(AND(-Z47&gt;=181,-Z47&lt;=210),D47,0)</f>
        <v>0</v>
      </c>
      <c r="AJ47" s="26">
        <f>IF(AND(-Z47&gt;=211,-Z47&lt;=250),D47,0)</f>
        <v>0</v>
      </c>
      <c r="AK47" s="26">
        <f>IF(-Z47&gt;=251,D47,0)</f>
        <v>0</v>
      </c>
      <c r="AL47" s="26">
        <f>SUM(AE47:AF47)</f>
        <v>15320</v>
      </c>
      <c r="AM47" s="26">
        <f>SUM(AG47:AK47)</f>
        <v>0</v>
      </c>
      <c r="AN47" s="26">
        <f>SUM(AI47:AK47)</f>
        <v>0</v>
      </c>
      <c r="AO47" s="26">
        <f>+IF(SUM(AC47:AK47)=0,D47,0)</f>
        <v>0</v>
      </c>
      <c r="AP47" s="26">
        <f>+SUM(AC47:AK47)</f>
        <v>15320</v>
      </c>
      <c r="AQ47" s="26">
        <f>+Tabla_DatosExternos_142[[#This Row],[Total Vigente]]+Tabla_DatosExternos_142[[#This Row],[Total Vencido]]</f>
        <v>15320</v>
      </c>
      <c r="AR47" s="26">
        <f>SUM(AG47:AK47)</f>
        <v>0</v>
      </c>
      <c r="AS47" s="27">
        <f>+Tabla_DatosExternos_142[[#This Row],[Fecha]]-Tabla_DatosExternos_142[[#This Row],[Vence]]</f>
        <v>-71</v>
      </c>
      <c r="AT47" s="21"/>
      <c r="AU47" s="28" t="e">
        <f>+AR47-W47</f>
        <v>#VALUE!</v>
      </c>
    </row>
    <row r="48" spans="1:47" x14ac:dyDescent="0.35">
      <c r="A48" s="20">
        <v>46112</v>
      </c>
      <c r="B48" s="21">
        <v>235010</v>
      </c>
      <c r="C48" s="21">
        <v>32500</v>
      </c>
      <c r="D48" s="21">
        <v>32500</v>
      </c>
      <c r="E48" s="22">
        <v>46183</v>
      </c>
      <c r="F48" s="21">
        <v>63</v>
      </c>
      <c r="G48" s="21" t="s">
        <v>81</v>
      </c>
      <c r="H48" s="21" t="s">
        <v>48</v>
      </c>
      <c r="I48" s="21" t="s">
        <v>1533</v>
      </c>
      <c r="J48" s="21" t="s">
        <v>52</v>
      </c>
      <c r="K48" s="21" t="s">
        <v>362</v>
      </c>
      <c r="L48" s="21" t="s">
        <v>363</v>
      </c>
      <c r="M48" s="21" t="s">
        <v>460</v>
      </c>
      <c r="N48" s="21">
        <v>71</v>
      </c>
      <c r="O48" s="20"/>
      <c r="P48" s="21" t="s">
        <v>50</v>
      </c>
      <c r="Q48" s="21" t="s">
        <v>1534</v>
      </c>
      <c r="R48" s="21">
        <v>202880</v>
      </c>
      <c r="S48" s="21">
        <v>125</v>
      </c>
      <c r="T48" s="21">
        <v>-63.192796000000001</v>
      </c>
      <c r="U48" s="21">
        <v>-17.793863999999999</v>
      </c>
      <c r="V48" s="21" t="s">
        <v>1535</v>
      </c>
      <c r="W48" s="21" t="s">
        <v>51</v>
      </c>
      <c r="X48" s="21" t="s">
        <v>1536</v>
      </c>
      <c r="Y48" s="23">
        <v>46246</v>
      </c>
      <c r="Z48" s="24">
        <f>+E48-Y48</f>
        <v>-63</v>
      </c>
      <c r="AA48" s="25">
        <f>+Tabla_DatosExternos_142[[#This Row],[Saldo]]/Tabla_DatosExternos_142[[#This Row],[Importe]]</f>
        <v>1</v>
      </c>
      <c r="AB48" s="21"/>
      <c r="AC48" s="26">
        <f>IF(AND(-Z48&gt;=1,-Z48&lt;=30),D48,0)</f>
        <v>0</v>
      </c>
      <c r="AD48" s="26">
        <f>IF(AND(-Z48&gt;=31,-Z48&lt;=60),D48,0)</f>
        <v>0</v>
      </c>
      <c r="AE48" s="26">
        <f>IF(AND(-Z48&gt;=61,-Z48&lt;=90),D48,0)</f>
        <v>32500</v>
      </c>
      <c r="AF48" s="26">
        <f>IF(AND(-Z48&gt;=91,-Z48&lt;=120),D48,0)</f>
        <v>0</v>
      </c>
      <c r="AG48" s="26">
        <f>IF(AND(-Z48&gt;=121,-Z48&lt;=150),D48,0)</f>
        <v>0</v>
      </c>
      <c r="AH48" s="26">
        <f>IF(AND(-Z48&gt;=151,-Z48&lt;=180),D48,0)</f>
        <v>0</v>
      </c>
      <c r="AI48" s="26">
        <f>IF(AND(-Z48&gt;=181,-Z48&lt;=210),D48,0)</f>
        <v>0</v>
      </c>
      <c r="AJ48" s="26">
        <f>IF(AND(-Z48&gt;=211,-Z48&lt;=250),D48,0)</f>
        <v>0</v>
      </c>
      <c r="AK48" s="26">
        <f>IF(-Z48&gt;=251,D48,0)</f>
        <v>0</v>
      </c>
      <c r="AL48" s="26">
        <f>SUM(AE48:AF48)</f>
        <v>32500</v>
      </c>
      <c r="AM48" s="26">
        <f>SUM(AG48:AK48)</f>
        <v>0</v>
      </c>
      <c r="AN48" s="26">
        <f>SUM(AI48:AK48)</f>
        <v>0</v>
      </c>
      <c r="AO48" s="26">
        <f>+IF(SUM(AC48:AK48)=0,D48,0)</f>
        <v>0</v>
      </c>
      <c r="AP48" s="26">
        <f>+SUM(AC48:AK48)</f>
        <v>32500</v>
      </c>
      <c r="AQ48" s="26">
        <f>+Tabla_DatosExternos_142[[#This Row],[Total Vigente]]+Tabla_DatosExternos_142[[#This Row],[Total Vencido]]</f>
        <v>32500</v>
      </c>
      <c r="AR48" s="26">
        <f>SUM(AG48:AK48)</f>
        <v>0</v>
      </c>
      <c r="AS48" s="27">
        <f>+Tabla_DatosExternos_142[[#This Row],[Fecha]]-Tabla_DatosExternos_142[[#This Row],[Vence]]</f>
        <v>-71</v>
      </c>
      <c r="AT48" s="21"/>
      <c r="AU48" s="28" t="e">
        <f>+AR48-W48</f>
        <v>#VALUE!</v>
      </c>
    </row>
    <row r="49" spans="1:47" x14ac:dyDescent="0.35">
      <c r="A49" s="20">
        <v>46112</v>
      </c>
      <c r="B49" s="21">
        <v>235453</v>
      </c>
      <c r="C49" s="21">
        <v>26000</v>
      </c>
      <c r="D49" s="21">
        <v>12500</v>
      </c>
      <c r="E49" s="22">
        <v>46142</v>
      </c>
      <c r="F49" s="21">
        <v>104</v>
      </c>
      <c r="G49" s="21" t="s">
        <v>88</v>
      </c>
      <c r="H49" s="21" t="s">
        <v>48</v>
      </c>
      <c r="I49" s="21" t="s">
        <v>1537</v>
      </c>
      <c r="J49" s="21" t="s">
        <v>52</v>
      </c>
      <c r="K49" s="21" t="s">
        <v>362</v>
      </c>
      <c r="L49" s="21" t="s">
        <v>363</v>
      </c>
      <c r="M49" s="21" t="s">
        <v>460</v>
      </c>
      <c r="N49" s="21">
        <v>30</v>
      </c>
      <c r="O49" s="20">
        <v>46234</v>
      </c>
      <c r="P49" s="21" t="s">
        <v>50</v>
      </c>
      <c r="Q49" s="21" t="s">
        <v>1538</v>
      </c>
      <c r="R49" s="21">
        <v>27000</v>
      </c>
      <c r="S49" s="21">
        <v>125</v>
      </c>
      <c r="T49" s="21">
        <v>-63.1518163</v>
      </c>
      <c r="U49" s="21">
        <v>-17.88552</v>
      </c>
      <c r="V49" s="21" t="s">
        <v>1539</v>
      </c>
      <c r="W49" s="21" t="s">
        <v>51</v>
      </c>
      <c r="X49" s="21" t="s">
        <v>1540</v>
      </c>
      <c r="Y49" s="23">
        <v>46246</v>
      </c>
      <c r="Z49" s="24">
        <f>+E49-Y49</f>
        <v>-104</v>
      </c>
      <c r="AA49" s="25">
        <f>+Tabla_DatosExternos_142[[#This Row],[Saldo]]/Tabla_DatosExternos_142[[#This Row],[Importe]]</f>
        <v>0.48076923076923078</v>
      </c>
      <c r="AB49" s="21"/>
      <c r="AC49" s="26">
        <f>IF(AND(-Z49&gt;=1,-Z49&lt;=30),D49,0)</f>
        <v>0</v>
      </c>
      <c r="AD49" s="26">
        <f>IF(AND(-Z49&gt;=31,-Z49&lt;=60),D49,0)</f>
        <v>0</v>
      </c>
      <c r="AE49" s="26">
        <f>IF(AND(-Z49&gt;=61,-Z49&lt;=90),D49,0)</f>
        <v>0</v>
      </c>
      <c r="AF49" s="26">
        <f>IF(AND(-Z49&gt;=91,-Z49&lt;=120),D49,0)</f>
        <v>12500</v>
      </c>
      <c r="AG49" s="26">
        <f>IF(AND(-Z49&gt;=121,-Z49&lt;=150),D49,0)</f>
        <v>0</v>
      </c>
      <c r="AH49" s="26">
        <f>IF(AND(-Z49&gt;=151,-Z49&lt;=180),D49,0)</f>
        <v>0</v>
      </c>
      <c r="AI49" s="26">
        <f>IF(AND(-Z49&gt;=181,-Z49&lt;=210),D49,0)</f>
        <v>0</v>
      </c>
      <c r="AJ49" s="26">
        <f>IF(AND(-Z49&gt;=211,-Z49&lt;=250),D49,0)</f>
        <v>0</v>
      </c>
      <c r="AK49" s="26">
        <f>IF(-Z49&gt;=251,D49,0)</f>
        <v>0</v>
      </c>
      <c r="AL49" s="26">
        <f>SUM(AE49:AF49)</f>
        <v>12500</v>
      </c>
      <c r="AM49" s="26">
        <f>SUM(AG49:AK49)</f>
        <v>0</v>
      </c>
      <c r="AN49" s="26">
        <f>SUM(AI49:AK49)</f>
        <v>0</v>
      </c>
      <c r="AO49" s="26">
        <f>+IF(SUM(AC49:AK49)=0,D49,0)</f>
        <v>0</v>
      </c>
      <c r="AP49" s="26">
        <f>+SUM(AC49:AK49)</f>
        <v>12500</v>
      </c>
      <c r="AQ49" s="26">
        <f>+Tabla_DatosExternos_142[[#This Row],[Total Vigente]]+Tabla_DatosExternos_142[[#This Row],[Total Vencido]]</f>
        <v>12500</v>
      </c>
      <c r="AR49" s="26">
        <f>SUM(AG49:AK49)</f>
        <v>0</v>
      </c>
      <c r="AS49" s="27">
        <f>+Tabla_DatosExternos_142[[#This Row],[Fecha]]-Tabla_DatosExternos_142[[#This Row],[Vence]]</f>
        <v>-30</v>
      </c>
      <c r="AT49" s="21"/>
      <c r="AU49" s="28" t="e">
        <f>+AR49-W49</f>
        <v>#VALUE!</v>
      </c>
    </row>
    <row r="50" spans="1:47" x14ac:dyDescent="0.35">
      <c r="A50" s="20">
        <v>46129</v>
      </c>
      <c r="B50" s="21">
        <v>243861</v>
      </c>
      <c r="C50" s="21">
        <v>8413.9</v>
      </c>
      <c r="D50" s="21">
        <v>4413.8999999999996</v>
      </c>
      <c r="E50" s="22">
        <v>46159</v>
      </c>
      <c r="F50" s="21">
        <v>87</v>
      </c>
      <c r="G50" s="21" t="s">
        <v>81</v>
      </c>
      <c r="H50" s="21" t="s">
        <v>48</v>
      </c>
      <c r="I50" s="21" t="s">
        <v>1593</v>
      </c>
      <c r="J50" s="21" t="s">
        <v>52</v>
      </c>
      <c r="K50" s="21" t="s">
        <v>362</v>
      </c>
      <c r="L50" s="21" t="s">
        <v>363</v>
      </c>
      <c r="M50" s="21" t="s">
        <v>453</v>
      </c>
      <c r="N50" s="21">
        <v>30</v>
      </c>
      <c r="O50" s="20">
        <v>46227</v>
      </c>
      <c r="P50" s="21" t="s">
        <v>50</v>
      </c>
      <c r="Q50" s="21" t="s">
        <v>1594</v>
      </c>
      <c r="R50" s="21">
        <v>20000</v>
      </c>
      <c r="S50" s="21">
        <v>122</v>
      </c>
      <c r="T50" s="21">
        <v>-63.129247999999997</v>
      </c>
      <c r="U50" s="21">
        <v>-17.829557999999999</v>
      </c>
      <c r="V50" s="21" t="s">
        <v>1595</v>
      </c>
      <c r="W50" s="21" t="s">
        <v>51</v>
      </c>
      <c r="X50" s="21" t="s">
        <v>1596</v>
      </c>
      <c r="Y50" s="23">
        <v>46246</v>
      </c>
      <c r="Z50" s="24">
        <f>+E50-Y50</f>
        <v>-87</v>
      </c>
      <c r="AA50" s="25">
        <f>+Tabla_DatosExternos_142[[#This Row],[Saldo]]/Tabla_DatosExternos_142[[#This Row],[Importe]]</f>
        <v>0.52459620390068817</v>
      </c>
      <c r="AB50" s="21"/>
      <c r="AC50" s="26">
        <f>IF(AND(-Z50&gt;=1,-Z50&lt;=30),D50,0)</f>
        <v>0</v>
      </c>
      <c r="AD50" s="26">
        <f>IF(AND(-Z50&gt;=31,-Z50&lt;=60),D50,0)</f>
        <v>0</v>
      </c>
      <c r="AE50" s="26">
        <f>IF(AND(-Z50&gt;=61,-Z50&lt;=90),D50,0)</f>
        <v>4413.8999999999996</v>
      </c>
      <c r="AF50" s="26">
        <f>IF(AND(-Z50&gt;=91,-Z50&lt;=120),D50,0)</f>
        <v>0</v>
      </c>
      <c r="AG50" s="26">
        <f>IF(AND(-Z50&gt;=121,-Z50&lt;=150),D50,0)</f>
        <v>0</v>
      </c>
      <c r="AH50" s="26">
        <f>IF(AND(-Z50&gt;=151,-Z50&lt;=180),D50,0)</f>
        <v>0</v>
      </c>
      <c r="AI50" s="26">
        <f>IF(AND(-Z50&gt;=181,-Z50&lt;=210),D50,0)</f>
        <v>0</v>
      </c>
      <c r="AJ50" s="26">
        <f>IF(AND(-Z50&gt;=211,-Z50&lt;=250),D50,0)</f>
        <v>0</v>
      </c>
      <c r="AK50" s="26">
        <f>IF(-Z50&gt;=251,D50,0)</f>
        <v>0</v>
      </c>
      <c r="AL50" s="26">
        <f>SUM(AE50:AF50)</f>
        <v>4413.8999999999996</v>
      </c>
      <c r="AM50" s="26">
        <f>SUM(AG50:AK50)</f>
        <v>0</v>
      </c>
      <c r="AN50" s="26">
        <f>SUM(AI50:AK50)</f>
        <v>0</v>
      </c>
      <c r="AO50" s="26">
        <f>+IF(SUM(AC50:AK50)=0,D50,0)</f>
        <v>0</v>
      </c>
      <c r="AP50" s="26">
        <f>+SUM(AC50:AK50)</f>
        <v>4413.8999999999996</v>
      </c>
      <c r="AQ50" s="26">
        <f>+Tabla_DatosExternos_142[[#This Row],[Total Vigente]]+Tabla_DatosExternos_142[[#This Row],[Total Vencido]]</f>
        <v>4413.8999999999996</v>
      </c>
      <c r="AR50" s="26">
        <f>SUM(AG50:AK50)</f>
        <v>0</v>
      </c>
      <c r="AS50" s="27">
        <f>+Tabla_DatosExternos_142[[#This Row],[Fecha]]-Tabla_DatosExternos_142[[#This Row],[Vence]]</f>
        <v>-30</v>
      </c>
      <c r="AT50" s="21"/>
      <c r="AU50" s="28" t="e">
        <f>+AR50-W50</f>
        <v>#VALUE!</v>
      </c>
    </row>
    <row r="51" spans="1:47" x14ac:dyDescent="0.35">
      <c r="A51" s="20">
        <v>46132</v>
      </c>
      <c r="B51" s="21">
        <v>245317</v>
      </c>
      <c r="C51" s="21">
        <v>26000</v>
      </c>
      <c r="D51" s="21">
        <v>12000</v>
      </c>
      <c r="E51" s="22">
        <v>46162</v>
      </c>
      <c r="F51" s="21">
        <v>84</v>
      </c>
      <c r="G51" s="21" t="s">
        <v>81</v>
      </c>
      <c r="H51" s="21" t="s">
        <v>48</v>
      </c>
      <c r="I51" s="21" t="s">
        <v>1601</v>
      </c>
      <c r="J51" s="21" t="s">
        <v>52</v>
      </c>
      <c r="K51" s="21" t="s">
        <v>362</v>
      </c>
      <c r="L51" s="21" t="s">
        <v>363</v>
      </c>
      <c r="M51" s="21" t="s">
        <v>460</v>
      </c>
      <c r="N51" s="21">
        <v>30</v>
      </c>
      <c r="O51" s="20">
        <v>46203</v>
      </c>
      <c r="P51" s="21" t="s">
        <v>50</v>
      </c>
      <c r="Q51" s="21" t="s">
        <v>1602</v>
      </c>
      <c r="R51" s="21">
        <v>27000</v>
      </c>
      <c r="S51" s="21">
        <v>125</v>
      </c>
      <c r="T51" s="21">
        <v>-63.283037999999998</v>
      </c>
      <c r="U51" s="21">
        <v>-17.885732000000001</v>
      </c>
      <c r="V51" s="21" t="s">
        <v>1603</v>
      </c>
      <c r="W51" s="21" t="s">
        <v>51</v>
      </c>
      <c r="X51" s="21" t="s">
        <v>1604</v>
      </c>
      <c r="Y51" s="23">
        <v>46246</v>
      </c>
      <c r="Z51" s="24">
        <f>+E51-Y51</f>
        <v>-84</v>
      </c>
      <c r="AA51" s="25">
        <f>+Tabla_DatosExternos_142[[#This Row],[Saldo]]/Tabla_DatosExternos_142[[#This Row],[Importe]]</f>
        <v>0.46153846153846156</v>
      </c>
      <c r="AB51" s="21"/>
      <c r="AC51" s="26">
        <f>IF(AND(-Z51&gt;=1,-Z51&lt;=30),D51,0)</f>
        <v>0</v>
      </c>
      <c r="AD51" s="26">
        <f>IF(AND(-Z51&gt;=31,-Z51&lt;=60),D51,0)</f>
        <v>0</v>
      </c>
      <c r="AE51" s="26">
        <f>IF(AND(-Z51&gt;=61,-Z51&lt;=90),D51,0)</f>
        <v>12000</v>
      </c>
      <c r="AF51" s="26">
        <f>IF(AND(-Z51&gt;=91,-Z51&lt;=120),D51,0)</f>
        <v>0</v>
      </c>
      <c r="AG51" s="26">
        <f>IF(AND(-Z51&gt;=121,-Z51&lt;=150),D51,0)</f>
        <v>0</v>
      </c>
      <c r="AH51" s="26">
        <f>IF(AND(-Z51&gt;=151,-Z51&lt;=180),D51,0)</f>
        <v>0</v>
      </c>
      <c r="AI51" s="26">
        <f>IF(AND(-Z51&gt;=181,-Z51&lt;=210),D51,0)</f>
        <v>0</v>
      </c>
      <c r="AJ51" s="26">
        <f>IF(AND(-Z51&gt;=211,-Z51&lt;=250),D51,0)</f>
        <v>0</v>
      </c>
      <c r="AK51" s="26">
        <f>IF(-Z51&gt;=251,D51,0)</f>
        <v>0</v>
      </c>
      <c r="AL51" s="26">
        <f>SUM(AE51:AF51)</f>
        <v>12000</v>
      </c>
      <c r="AM51" s="26">
        <f>SUM(AG51:AK51)</f>
        <v>0</v>
      </c>
      <c r="AN51" s="26">
        <f>SUM(AI51:AK51)</f>
        <v>0</v>
      </c>
      <c r="AO51" s="26">
        <f>+IF(SUM(AC51:AK51)=0,D51,0)</f>
        <v>0</v>
      </c>
      <c r="AP51" s="26">
        <f>+SUM(AC51:AK51)</f>
        <v>12000</v>
      </c>
      <c r="AQ51" s="26">
        <f>+Tabla_DatosExternos_142[[#This Row],[Total Vigente]]+Tabla_DatosExternos_142[[#This Row],[Total Vencido]]</f>
        <v>12000</v>
      </c>
      <c r="AR51" s="26">
        <f>SUM(AG51:AK51)</f>
        <v>0</v>
      </c>
      <c r="AS51" s="27">
        <f>+Tabla_DatosExternos_142[[#This Row],[Fecha]]-Tabla_DatosExternos_142[[#This Row],[Vence]]</f>
        <v>-30</v>
      </c>
      <c r="AT51" s="21"/>
      <c r="AU51" s="28" t="e">
        <f>+AR51-W51</f>
        <v>#VALUE!</v>
      </c>
    </row>
    <row r="52" spans="1:47" x14ac:dyDescent="0.35">
      <c r="A52" s="20">
        <v>46132</v>
      </c>
      <c r="B52" s="21">
        <v>245318</v>
      </c>
      <c r="C52" s="21">
        <v>836.99</v>
      </c>
      <c r="D52" s="21">
        <v>836.99</v>
      </c>
      <c r="E52" s="22">
        <v>46162</v>
      </c>
      <c r="F52" s="21">
        <v>84</v>
      </c>
      <c r="G52" s="21" t="s">
        <v>81</v>
      </c>
      <c r="H52" s="21" t="s">
        <v>48</v>
      </c>
      <c r="I52" s="21" t="s">
        <v>1601</v>
      </c>
      <c r="J52" s="21" t="s">
        <v>52</v>
      </c>
      <c r="K52" s="21" t="s">
        <v>362</v>
      </c>
      <c r="L52" s="21" t="s">
        <v>363</v>
      </c>
      <c r="M52" s="21" t="s">
        <v>460</v>
      </c>
      <c r="N52" s="21">
        <v>30</v>
      </c>
      <c r="O52" s="20"/>
      <c r="P52" s="21" t="s">
        <v>50</v>
      </c>
      <c r="Q52" s="21" t="s">
        <v>1602</v>
      </c>
      <c r="R52" s="21">
        <v>27000</v>
      </c>
      <c r="S52" s="21">
        <v>125</v>
      </c>
      <c r="T52" s="21">
        <v>-63.283037999999998</v>
      </c>
      <c r="U52" s="21">
        <v>-17.885732000000001</v>
      </c>
      <c r="V52" s="21" t="s">
        <v>1603</v>
      </c>
      <c r="W52" s="21" t="s">
        <v>51</v>
      </c>
      <c r="X52" s="21" t="s">
        <v>1604</v>
      </c>
      <c r="Y52" s="23">
        <v>46246</v>
      </c>
      <c r="Z52" s="24">
        <f>+E52-Y52</f>
        <v>-84</v>
      </c>
      <c r="AA52" s="25">
        <f>+Tabla_DatosExternos_142[[#This Row],[Saldo]]/Tabla_DatosExternos_142[[#This Row],[Importe]]</f>
        <v>1</v>
      </c>
      <c r="AB52" s="21"/>
      <c r="AC52" s="26">
        <f>IF(AND(-Z52&gt;=1,-Z52&lt;=30),D52,0)</f>
        <v>0</v>
      </c>
      <c r="AD52" s="26">
        <f>IF(AND(-Z52&gt;=31,-Z52&lt;=60),D52,0)</f>
        <v>0</v>
      </c>
      <c r="AE52" s="26">
        <f>IF(AND(-Z52&gt;=61,-Z52&lt;=90),D52,0)</f>
        <v>836.99</v>
      </c>
      <c r="AF52" s="26">
        <f>IF(AND(-Z52&gt;=91,-Z52&lt;=120),D52,0)</f>
        <v>0</v>
      </c>
      <c r="AG52" s="26">
        <f>IF(AND(-Z52&gt;=121,-Z52&lt;=150),D52,0)</f>
        <v>0</v>
      </c>
      <c r="AH52" s="26">
        <f>IF(AND(-Z52&gt;=151,-Z52&lt;=180),D52,0)</f>
        <v>0</v>
      </c>
      <c r="AI52" s="26">
        <f>IF(AND(-Z52&gt;=181,-Z52&lt;=210),D52,0)</f>
        <v>0</v>
      </c>
      <c r="AJ52" s="26">
        <f>IF(AND(-Z52&gt;=211,-Z52&lt;=250),D52,0)</f>
        <v>0</v>
      </c>
      <c r="AK52" s="26">
        <f>IF(-Z52&gt;=251,D52,0)</f>
        <v>0</v>
      </c>
      <c r="AL52" s="26">
        <f>SUM(AE52:AF52)</f>
        <v>836.99</v>
      </c>
      <c r="AM52" s="26">
        <f>SUM(AG52:AK52)</f>
        <v>0</v>
      </c>
      <c r="AN52" s="26">
        <f>SUM(AI52:AK52)</f>
        <v>0</v>
      </c>
      <c r="AO52" s="26">
        <f>+IF(SUM(AC52:AK52)=0,D52,0)</f>
        <v>0</v>
      </c>
      <c r="AP52" s="26">
        <f>+SUM(AC52:AK52)</f>
        <v>836.99</v>
      </c>
      <c r="AQ52" s="26">
        <f>+Tabla_DatosExternos_142[[#This Row],[Total Vigente]]+Tabla_DatosExternos_142[[#This Row],[Total Vencido]]</f>
        <v>836.99</v>
      </c>
      <c r="AR52" s="26">
        <f>SUM(AG52:AK52)</f>
        <v>0</v>
      </c>
      <c r="AS52" s="27">
        <f>+Tabla_DatosExternos_142[[#This Row],[Fecha]]-Tabla_DatosExternos_142[[#This Row],[Vence]]</f>
        <v>-30</v>
      </c>
      <c r="AT52" s="21"/>
      <c r="AU52" s="28" t="e">
        <f>+AR52-W52</f>
        <v>#VALUE!</v>
      </c>
    </row>
    <row r="53" spans="1:47" x14ac:dyDescent="0.35">
      <c r="A53" s="20">
        <v>46136</v>
      </c>
      <c r="B53" s="21">
        <v>247518</v>
      </c>
      <c r="C53" s="21">
        <v>6699.92</v>
      </c>
      <c r="D53" s="21">
        <v>6699.92</v>
      </c>
      <c r="E53" s="22">
        <v>46166</v>
      </c>
      <c r="F53" s="21">
        <v>80</v>
      </c>
      <c r="G53" s="21" t="s">
        <v>81</v>
      </c>
      <c r="H53" s="21" t="s">
        <v>48</v>
      </c>
      <c r="I53" s="21" t="s">
        <v>1449</v>
      </c>
      <c r="J53" s="21" t="s">
        <v>52</v>
      </c>
      <c r="K53" s="21" t="s">
        <v>362</v>
      </c>
      <c r="L53" s="21" t="s">
        <v>363</v>
      </c>
      <c r="M53" s="21" t="s">
        <v>460</v>
      </c>
      <c r="N53" s="21">
        <v>30</v>
      </c>
      <c r="O53" s="20"/>
      <c r="P53" s="21" t="s">
        <v>50</v>
      </c>
      <c r="Q53" s="21" t="s">
        <v>1450</v>
      </c>
      <c r="R53" s="21">
        <v>10000</v>
      </c>
      <c r="S53" s="21">
        <v>125</v>
      </c>
      <c r="T53" s="21">
        <v>-63.158658000000003</v>
      </c>
      <c r="U53" s="21">
        <v>-17.840143000000001</v>
      </c>
      <c r="V53" s="21" t="s">
        <v>1451</v>
      </c>
      <c r="W53" s="21" t="s">
        <v>51</v>
      </c>
      <c r="X53" s="21" t="s">
        <v>1452</v>
      </c>
      <c r="Y53" s="23">
        <v>46246</v>
      </c>
      <c r="Z53" s="24">
        <f>+E53-Y53</f>
        <v>-80</v>
      </c>
      <c r="AA53" s="25">
        <f>+Tabla_DatosExternos_142[[#This Row],[Saldo]]/Tabla_DatosExternos_142[[#This Row],[Importe]]</f>
        <v>1</v>
      </c>
      <c r="AB53" s="21"/>
      <c r="AC53" s="26">
        <f>IF(AND(-Z53&gt;=1,-Z53&lt;=30),D53,0)</f>
        <v>0</v>
      </c>
      <c r="AD53" s="26">
        <f>IF(AND(-Z53&gt;=31,-Z53&lt;=60),D53,0)</f>
        <v>0</v>
      </c>
      <c r="AE53" s="26">
        <f>IF(AND(-Z53&gt;=61,-Z53&lt;=90),D53,0)</f>
        <v>6699.92</v>
      </c>
      <c r="AF53" s="26">
        <f>IF(AND(-Z53&gt;=91,-Z53&lt;=120),D53,0)</f>
        <v>0</v>
      </c>
      <c r="AG53" s="26">
        <f>IF(AND(-Z53&gt;=121,-Z53&lt;=150),D53,0)</f>
        <v>0</v>
      </c>
      <c r="AH53" s="26">
        <f>IF(AND(-Z53&gt;=151,-Z53&lt;=180),D53,0)</f>
        <v>0</v>
      </c>
      <c r="AI53" s="26">
        <f>IF(AND(-Z53&gt;=181,-Z53&lt;=210),D53,0)</f>
        <v>0</v>
      </c>
      <c r="AJ53" s="26">
        <f>IF(AND(-Z53&gt;=211,-Z53&lt;=250),D53,0)</f>
        <v>0</v>
      </c>
      <c r="AK53" s="26">
        <f>IF(-Z53&gt;=251,D53,0)</f>
        <v>0</v>
      </c>
      <c r="AL53" s="26">
        <f>SUM(AE53:AF53)</f>
        <v>6699.92</v>
      </c>
      <c r="AM53" s="26">
        <f>SUM(AG53:AK53)</f>
        <v>0</v>
      </c>
      <c r="AN53" s="26">
        <f>SUM(AI53:AK53)</f>
        <v>0</v>
      </c>
      <c r="AO53" s="26">
        <f>+IF(SUM(AC53:AK53)=0,D53,0)</f>
        <v>0</v>
      </c>
      <c r="AP53" s="26">
        <f>+SUM(AC53:AK53)</f>
        <v>6699.92</v>
      </c>
      <c r="AQ53" s="26">
        <f>+Tabla_DatosExternos_142[[#This Row],[Total Vigente]]+Tabla_DatosExternos_142[[#This Row],[Total Vencido]]</f>
        <v>6699.92</v>
      </c>
      <c r="AR53" s="26">
        <f>SUM(AG53:AK53)</f>
        <v>0</v>
      </c>
      <c r="AS53" s="27">
        <f>+Tabla_DatosExternos_142[[#This Row],[Fecha]]-Tabla_DatosExternos_142[[#This Row],[Vence]]</f>
        <v>-30</v>
      </c>
      <c r="AT53" s="21"/>
      <c r="AU53" s="28" t="e">
        <f>+AR53-W53</f>
        <v>#VALUE!</v>
      </c>
    </row>
    <row r="54" spans="1:47" x14ac:dyDescent="0.35">
      <c r="A54" s="20">
        <v>46142</v>
      </c>
      <c r="B54" s="21">
        <v>482</v>
      </c>
      <c r="C54" s="21">
        <v>52280</v>
      </c>
      <c r="D54" s="21">
        <v>42280</v>
      </c>
      <c r="E54" s="22">
        <v>46183</v>
      </c>
      <c r="F54" s="21">
        <v>63</v>
      </c>
      <c r="G54" s="21" t="s">
        <v>81</v>
      </c>
      <c r="H54" s="21" t="s">
        <v>48</v>
      </c>
      <c r="I54" s="21" t="s">
        <v>1643</v>
      </c>
      <c r="J54" s="21" t="s">
        <v>52</v>
      </c>
      <c r="K54" s="21" t="s">
        <v>362</v>
      </c>
      <c r="L54" s="21" t="s">
        <v>363</v>
      </c>
      <c r="M54" s="21" t="s">
        <v>460</v>
      </c>
      <c r="N54" s="21">
        <v>41</v>
      </c>
      <c r="O54" s="20">
        <v>46170</v>
      </c>
      <c r="P54" s="21" t="s">
        <v>50</v>
      </c>
      <c r="Q54" s="21" t="s">
        <v>1644</v>
      </c>
      <c r="R54" s="21">
        <v>300000</v>
      </c>
      <c r="S54" s="21">
        <v>125</v>
      </c>
      <c r="T54" s="21">
        <v>-63.217487300000002</v>
      </c>
      <c r="U54" s="21">
        <v>-17.803379100000001</v>
      </c>
      <c r="V54" s="21" t="s">
        <v>1645</v>
      </c>
      <c r="W54" s="21" t="s">
        <v>51</v>
      </c>
      <c r="X54" s="21" t="s">
        <v>1646</v>
      </c>
      <c r="Y54" s="23">
        <v>46246</v>
      </c>
      <c r="Z54" s="24">
        <f>+E54-Y54</f>
        <v>-63</v>
      </c>
      <c r="AA54" s="25">
        <f>+Tabla_DatosExternos_142[[#This Row],[Saldo]]/Tabla_DatosExternos_142[[#This Row],[Importe]]</f>
        <v>0.8087222647283856</v>
      </c>
      <c r="AB54" s="21"/>
      <c r="AC54" s="26">
        <f>IF(AND(-Z54&gt;=1,-Z54&lt;=30),D54,0)</f>
        <v>0</v>
      </c>
      <c r="AD54" s="26">
        <f>IF(AND(-Z54&gt;=31,-Z54&lt;=60),D54,0)</f>
        <v>0</v>
      </c>
      <c r="AE54" s="26">
        <f>IF(AND(-Z54&gt;=61,-Z54&lt;=90),D54,0)</f>
        <v>42280</v>
      </c>
      <c r="AF54" s="26">
        <f>IF(AND(-Z54&gt;=91,-Z54&lt;=120),D54,0)</f>
        <v>0</v>
      </c>
      <c r="AG54" s="26">
        <f>IF(AND(-Z54&gt;=121,-Z54&lt;=150),D54,0)</f>
        <v>0</v>
      </c>
      <c r="AH54" s="26">
        <f>IF(AND(-Z54&gt;=151,-Z54&lt;=180),D54,0)</f>
        <v>0</v>
      </c>
      <c r="AI54" s="26">
        <f>IF(AND(-Z54&gt;=181,-Z54&lt;=210),D54,0)</f>
        <v>0</v>
      </c>
      <c r="AJ54" s="26">
        <f>IF(AND(-Z54&gt;=211,-Z54&lt;=250),D54,0)</f>
        <v>0</v>
      </c>
      <c r="AK54" s="26">
        <f>IF(-Z54&gt;=251,D54,0)</f>
        <v>0</v>
      </c>
      <c r="AL54" s="26">
        <f>SUM(AE54:AF54)</f>
        <v>42280</v>
      </c>
      <c r="AM54" s="26">
        <f>SUM(AG54:AK54)</f>
        <v>0</v>
      </c>
      <c r="AN54" s="26">
        <f>SUM(AI54:AK54)</f>
        <v>0</v>
      </c>
      <c r="AO54" s="26">
        <f>+IF(SUM(AC54:AK54)=0,D54,0)</f>
        <v>0</v>
      </c>
      <c r="AP54" s="26">
        <f>+SUM(AC54:AK54)</f>
        <v>42280</v>
      </c>
      <c r="AQ54" s="26">
        <f>+Tabla_DatosExternos_142[[#This Row],[Total Vigente]]+Tabla_DatosExternos_142[[#This Row],[Total Vencido]]</f>
        <v>42280</v>
      </c>
      <c r="AR54" s="26">
        <f>SUM(AG54:AK54)</f>
        <v>0</v>
      </c>
      <c r="AS54" s="27">
        <f>+Tabla_DatosExternos_142[[#This Row],[Fecha]]-Tabla_DatosExternos_142[[#This Row],[Vence]]</f>
        <v>-41</v>
      </c>
      <c r="AT54" s="21"/>
      <c r="AU54" s="28" t="e">
        <f>+AR54-W54</f>
        <v>#VALUE!</v>
      </c>
    </row>
    <row r="55" spans="1:47" x14ac:dyDescent="0.35">
      <c r="A55" s="20">
        <v>46142</v>
      </c>
      <c r="B55" s="21">
        <v>483</v>
      </c>
      <c r="C55" s="21">
        <v>52280</v>
      </c>
      <c r="D55" s="21">
        <v>52280</v>
      </c>
      <c r="E55" s="22">
        <v>46198</v>
      </c>
      <c r="F55" s="21">
        <v>48</v>
      </c>
      <c r="G55" s="21" t="s">
        <v>96</v>
      </c>
      <c r="H55" s="21" t="s">
        <v>48</v>
      </c>
      <c r="I55" s="21" t="s">
        <v>1643</v>
      </c>
      <c r="J55" s="21" t="s">
        <v>52</v>
      </c>
      <c r="K55" s="21" t="s">
        <v>362</v>
      </c>
      <c r="L55" s="21" t="s">
        <v>363</v>
      </c>
      <c r="M55" s="21" t="s">
        <v>460</v>
      </c>
      <c r="N55" s="21">
        <v>56</v>
      </c>
      <c r="O55" s="20"/>
      <c r="P55" s="21" t="s">
        <v>50</v>
      </c>
      <c r="Q55" s="21" t="s">
        <v>1644</v>
      </c>
      <c r="R55" s="21">
        <v>300000</v>
      </c>
      <c r="S55" s="21">
        <v>125</v>
      </c>
      <c r="T55" s="21">
        <v>-63.217487300000002</v>
      </c>
      <c r="U55" s="21">
        <v>-17.803379100000001</v>
      </c>
      <c r="V55" s="21" t="s">
        <v>1645</v>
      </c>
      <c r="W55" s="21" t="s">
        <v>51</v>
      </c>
      <c r="X55" s="21" t="s">
        <v>1646</v>
      </c>
      <c r="Y55" s="23">
        <v>46246</v>
      </c>
      <c r="Z55" s="24">
        <f>+E55-Y55</f>
        <v>-48</v>
      </c>
      <c r="AA55" s="25">
        <f>+Tabla_DatosExternos_142[[#This Row],[Saldo]]/Tabla_DatosExternos_142[[#This Row],[Importe]]</f>
        <v>1</v>
      </c>
      <c r="AB55" s="21"/>
      <c r="AC55" s="26">
        <f>IF(AND(-Z55&gt;=1,-Z55&lt;=30),D55,0)</f>
        <v>0</v>
      </c>
      <c r="AD55" s="26">
        <f>IF(AND(-Z55&gt;=31,-Z55&lt;=60),D55,0)</f>
        <v>52280</v>
      </c>
      <c r="AE55" s="26">
        <f>IF(AND(-Z55&gt;=61,-Z55&lt;=90),D55,0)</f>
        <v>0</v>
      </c>
      <c r="AF55" s="26">
        <f>IF(AND(-Z55&gt;=91,-Z55&lt;=120),D55,0)</f>
        <v>0</v>
      </c>
      <c r="AG55" s="26">
        <f>IF(AND(-Z55&gt;=121,-Z55&lt;=150),D55,0)</f>
        <v>0</v>
      </c>
      <c r="AH55" s="26">
        <f>IF(AND(-Z55&gt;=151,-Z55&lt;=180),D55,0)</f>
        <v>0</v>
      </c>
      <c r="AI55" s="26">
        <f>IF(AND(-Z55&gt;=181,-Z55&lt;=210),D55,0)</f>
        <v>0</v>
      </c>
      <c r="AJ55" s="26">
        <f>IF(AND(-Z55&gt;=211,-Z55&lt;=250),D55,0)</f>
        <v>0</v>
      </c>
      <c r="AK55" s="26">
        <f>IF(-Z55&gt;=251,D55,0)</f>
        <v>0</v>
      </c>
      <c r="AL55" s="26">
        <f>SUM(AE55:AF55)</f>
        <v>0</v>
      </c>
      <c r="AM55" s="26">
        <f>SUM(AG55:AK55)</f>
        <v>0</v>
      </c>
      <c r="AN55" s="26">
        <f>SUM(AI55:AK55)</f>
        <v>0</v>
      </c>
      <c r="AO55" s="26">
        <f>+IF(SUM(AC55:AK55)=0,D55,0)</f>
        <v>0</v>
      </c>
      <c r="AP55" s="26">
        <f>+SUM(AC55:AK55)</f>
        <v>52280</v>
      </c>
      <c r="AQ55" s="26">
        <f>+Tabla_DatosExternos_142[[#This Row],[Total Vigente]]+Tabla_DatosExternos_142[[#This Row],[Total Vencido]]</f>
        <v>52280</v>
      </c>
      <c r="AR55" s="26">
        <f>SUM(AG55:AK55)</f>
        <v>0</v>
      </c>
      <c r="AS55" s="27">
        <f>+Tabla_DatosExternos_142[[#This Row],[Fecha]]-Tabla_DatosExternos_142[[#This Row],[Vence]]</f>
        <v>-56</v>
      </c>
      <c r="AT55" s="21"/>
      <c r="AU55" s="28" t="e">
        <f>+AR55-W55</f>
        <v>#VALUE!</v>
      </c>
    </row>
    <row r="56" spans="1:47" x14ac:dyDescent="0.35">
      <c r="A56" s="20">
        <v>46142</v>
      </c>
      <c r="B56" s="21">
        <v>484</v>
      </c>
      <c r="C56" s="21">
        <v>52280</v>
      </c>
      <c r="D56" s="21">
        <v>52280</v>
      </c>
      <c r="E56" s="22">
        <v>46228</v>
      </c>
      <c r="F56" s="21">
        <v>18</v>
      </c>
      <c r="G56" s="21" t="s">
        <v>90</v>
      </c>
      <c r="H56" s="21" t="s">
        <v>48</v>
      </c>
      <c r="I56" s="21" t="s">
        <v>1643</v>
      </c>
      <c r="J56" s="21" t="s">
        <v>52</v>
      </c>
      <c r="K56" s="21" t="s">
        <v>362</v>
      </c>
      <c r="L56" s="21" t="s">
        <v>363</v>
      </c>
      <c r="M56" s="21" t="s">
        <v>460</v>
      </c>
      <c r="N56" s="21">
        <v>86</v>
      </c>
      <c r="O56" s="20"/>
      <c r="P56" s="21" t="s">
        <v>50</v>
      </c>
      <c r="Q56" s="21" t="s">
        <v>1644</v>
      </c>
      <c r="R56" s="21">
        <v>300000</v>
      </c>
      <c r="S56" s="21">
        <v>125</v>
      </c>
      <c r="T56" s="21">
        <v>-63.217487300000002</v>
      </c>
      <c r="U56" s="21">
        <v>-17.803379100000001</v>
      </c>
      <c r="V56" s="21" t="s">
        <v>1645</v>
      </c>
      <c r="W56" s="21" t="s">
        <v>51</v>
      </c>
      <c r="X56" s="21" t="s">
        <v>1646</v>
      </c>
      <c r="Y56" s="23">
        <v>46246</v>
      </c>
      <c r="Z56" s="24">
        <f>+E56-Y56</f>
        <v>-18</v>
      </c>
      <c r="AA56" s="25">
        <f>+Tabla_DatosExternos_142[[#This Row],[Saldo]]/Tabla_DatosExternos_142[[#This Row],[Importe]]</f>
        <v>1</v>
      </c>
      <c r="AB56" s="21"/>
      <c r="AC56" s="26">
        <f>IF(AND(-Z56&gt;=1,-Z56&lt;=30),D56,0)</f>
        <v>52280</v>
      </c>
      <c r="AD56" s="26">
        <f>IF(AND(-Z56&gt;=31,-Z56&lt;=60),D56,0)</f>
        <v>0</v>
      </c>
      <c r="AE56" s="26">
        <f>IF(AND(-Z56&gt;=61,-Z56&lt;=90),D56,0)</f>
        <v>0</v>
      </c>
      <c r="AF56" s="26">
        <f>IF(AND(-Z56&gt;=91,-Z56&lt;=120),D56,0)</f>
        <v>0</v>
      </c>
      <c r="AG56" s="26">
        <f>IF(AND(-Z56&gt;=121,-Z56&lt;=150),D56,0)</f>
        <v>0</v>
      </c>
      <c r="AH56" s="26">
        <f>IF(AND(-Z56&gt;=151,-Z56&lt;=180),D56,0)</f>
        <v>0</v>
      </c>
      <c r="AI56" s="26">
        <f>IF(AND(-Z56&gt;=181,-Z56&lt;=210),D56,0)</f>
        <v>0</v>
      </c>
      <c r="AJ56" s="26">
        <f>IF(AND(-Z56&gt;=211,-Z56&lt;=250),D56,0)</f>
        <v>0</v>
      </c>
      <c r="AK56" s="26">
        <f>IF(-Z56&gt;=251,D56,0)</f>
        <v>0</v>
      </c>
      <c r="AL56" s="26">
        <f>SUM(AE56:AF56)</f>
        <v>0</v>
      </c>
      <c r="AM56" s="26">
        <f>SUM(AG56:AK56)</f>
        <v>0</v>
      </c>
      <c r="AN56" s="26">
        <f>SUM(AI56:AK56)</f>
        <v>0</v>
      </c>
      <c r="AO56" s="26">
        <f>+IF(SUM(AC56:AK56)=0,D56,0)</f>
        <v>0</v>
      </c>
      <c r="AP56" s="26">
        <f>+SUM(AC56:AK56)</f>
        <v>52280</v>
      </c>
      <c r="AQ56" s="26">
        <f>+Tabla_DatosExternos_142[[#This Row],[Total Vigente]]+Tabla_DatosExternos_142[[#This Row],[Total Vencido]]</f>
        <v>52280</v>
      </c>
      <c r="AR56" s="26">
        <f>SUM(AG56:AK56)</f>
        <v>0</v>
      </c>
      <c r="AS56" s="27">
        <f>+Tabla_DatosExternos_142[[#This Row],[Fecha]]-Tabla_DatosExternos_142[[#This Row],[Vence]]</f>
        <v>-86</v>
      </c>
      <c r="AT56" s="21"/>
      <c r="AU56" s="28" t="e">
        <f>+AR56-W56</f>
        <v>#VALUE!</v>
      </c>
    </row>
    <row r="57" spans="1:47" x14ac:dyDescent="0.35">
      <c r="A57" s="20">
        <v>46142</v>
      </c>
      <c r="B57" s="21">
        <v>485</v>
      </c>
      <c r="C57" s="21">
        <v>52280</v>
      </c>
      <c r="D57" s="21">
        <v>52280</v>
      </c>
      <c r="E57" s="22">
        <v>46259</v>
      </c>
      <c r="F57" s="21">
        <v>13</v>
      </c>
      <c r="G57" s="21" t="s">
        <v>90</v>
      </c>
      <c r="H57" s="21" t="s">
        <v>95</v>
      </c>
      <c r="I57" s="21" t="s">
        <v>1643</v>
      </c>
      <c r="J57" s="21" t="s">
        <v>52</v>
      </c>
      <c r="K57" s="21" t="s">
        <v>362</v>
      </c>
      <c r="L57" s="21" t="s">
        <v>363</v>
      </c>
      <c r="M57" s="21" t="s">
        <v>460</v>
      </c>
      <c r="N57" s="21">
        <v>117</v>
      </c>
      <c r="O57" s="20"/>
      <c r="P57" s="21" t="s">
        <v>50</v>
      </c>
      <c r="Q57" s="21" t="s">
        <v>1644</v>
      </c>
      <c r="R57" s="21">
        <v>300000</v>
      </c>
      <c r="S57" s="21">
        <v>125</v>
      </c>
      <c r="T57" s="21">
        <v>-63.217487300000002</v>
      </c>
      <c r="U57" s="21">
        <v>-17.803379100000001</v>
      </c>
      <c r="V57" s="21" t="s">
        <v>1645</v>
      </c>
      <c r="W57" s="21" t="s">
        <v>51</v>
      </c>
      <c r="X57" s="21" t="s">
        <v>1646</v>
      </c>
      <c r="Y57" s="23">
        <v>46246</v>
      </c>
      <c r="Z57" s="24">
        <f>+E57-Y57</f>
        <v>13</v>
      </c>
      <c r="AA57" s="25">
        <f>+Tabla_DatosExternos_142[[#This Row],[Saldo]]/Tabla_DatosExternos_142[[#This Row],[Importe]]</f>
        <v>1</v>
      </c>
      <c r="AB57" s="21"/>
      <c r="AC57" s="26">
        <f>IF(AND(-Z57&gt;=1,-Z57&lt;=30),D57,0)</f>
        <v>0</v>
      </c>
      <c r="AD57" s="26">
        <f>IF(AND(-Z57&gt;=31,-Z57&lt;=60),D57,0)</f>
        <v>0</v>
      </c>
      <c r="AE57" s="26">
        <f>IF(AND(-Z57&gt;=61,-Z57&lt;=90),D57,0)</f>
        <v>0</v>
      </c>
      <c r="AF57" s="26">
        <f>IF(AND(-Z57&gt;=91,-Z57&lt;=120),D57,0)</f>
        <v>0</v>
      </c>
      <c r="AG57" s="26">
        <f>IF(AND(-Z57&gt;=121,-Z57&lt;=150),D57,0)</f>
        <v>0</v>
      </c>
      <c r="AH57" s="26">
        <f>IF(AND(-Z57&gt;=151,-Z57&lt;=180),D57,0)</f>
        <v>0</v>
      </c>
      <c r="AI57" s="26">
        <f>IF(AND(-Z57&gt;=181,-Z57&lt;=210),D57,0)</f>
        <v>0</v>
      </c>
      <c r="AJ57" s="26">
        <f>IF(AND(-Z57&gt;=211,-Z57&lt;=250),D57,0)</f>
        <v>0</v>
      </c>
      <c r="AK57" s="26">
        <f>IF(-Z57&gt;=251,D57,0)</f>
        <v>0</v>
      </c>
      <c r="AL57" s="26">
        <f>SUM(AE57:AF57)</f>
        <v>0</v>
      </c>
      <c r="AM57" s="26">
        <f>SUM(AG57:AK57)</f>
        <v>0</v>
      </c>
      <c r="AN57" s="26">
        <f>SUM(AI57:AK57)</f>
        <v>0</v>
      </c>
      <c r="AO57" s="26">
        <f>+IF(SUM(AC57:AK57)=0,D57,0)</f>
        <v>52280</v>
      </c>
      <c r="AP57" s="26">
        <f>+SUM(AC57:AK57)</f>
        <v>0</v>
      </c>
      <c r="AQ57" s="26">
        <f>+Tabla_DatosExternos_142[[#This Row],[Total Vigente]]+Tabla_DatosExternos_142[[#This Row],[Total Vencido]]</f>
        <v>52280</v>
      </c>
      <c r="AR57" s="26">
        <f>SUM(AG57:AK57)</f>
        <v>0</v>
      </c>
      <c r="AS57" s="27">
        <f>+Tabla_DatosExternos_142[[#This Row],[Fecha]]-Tabla_DatosExternos_142[[#This Row],[Vence]]</f>
        <v>-117</v>
      </c>
      <c r="AT57" s="21"/>
      <c r="AU57" s="28" t="e">
        <f>+AR57-W57</f>
        <v>#VALUE!</v>
      </c>
    </row>
    <row r="58" spans="1:47" x14ac:dyDescent="0.35">
      <c r="A58" s="20">
        <v>46142</v>
      </c>
      <c r="B58" s="21">
        <v>486</v>
      </c>
      <c r="C58" s="21">
        <v>52280</v>
      </c>
      <c r="D58" s="21">
        <v>52280</v>
      </c>
      <c r="E58" s="22">
        <v>46290</v>
      </c>
      <c r="F58" s="21">
        <v>44</v>
      </c>
      <c r="G58" s="21" t="s">
        <v>96</v>
      </c>
      <c r="H58" s="21" t="s">
        <v>95</v>
      </c>
      <c r="I58" s="21" t="s">
        <v>1643</v>
      </c>
      <c r="J58" s="21" t="s">
        <v>52</v>
      </c>
      <c r="K58" s="21" t="s">
        <v>362</v>
      </c>
      <c r="L58" s="21" t="s">
        <v>363</v>
      </c>
      <c r="M58" s="21" t="s">
        <v>460</v>
      </c>
      <c r="N58" s="21">
        <v>148</v>
      </c>
      <c r="O58" s="20"/>
      <c r="P58" s="21" t="s">
        <v>50</v>
      </c>
      <c r="Q58" s="21" t="s">
        <v>1644</v>
      </c>
      <c r="R58" s="21">
        <v>300000</v>
      </c>
      <c r="S58" s="21">
        <v>125</v>
      </c>
      <c r="T58" s="21">
        <v>-63.217487300000002</v>
      </c>
      <c r="U58" s="21">
        <v>-17.803379100000001</v>
      </c>
      <c r="V58" s="21" t="s">
        <v>1645</v>
      </c>
      <c r="W58" s="21" t="s">
        <v>51</v>
      </c>
      <c r="X58" s="21" t="s">
        <v>1646</v>
      </c>
      <c r="Y58" s="23">
        <v>46246</v>
      </c>
      <c r="Z58" s="24">
        <f>+E58-Y58</f>
        <v>44</v>
      </c>
      <c r="AA58" s="25">
        <f>+Tabla_DatosExternos_142[[#This Row],[Saldo]]/Tabla_DatosExternos_142[[#This Row],[Importe]]</f>
        <v>1</v>
      </c>
      <c r="AB58" s="21"/>
      <c r="AC58" s="26">
        <f>IF(AND(-Z58&gt;=1,-Z58&lt;=30),D58,0)</f>
        <v>0</v>
      </c>
      <c r="AD58" s="26">
        <f>IF(AND(-Z58&gt;=31,-Z58&lt;=60),D58,0)</f>
        <v>0</v>
      </c>
      <c r="AE58" s="26">
        <f>IF(AND(-Z58&gt;=61,-Z58&lt;=90),D58,0)</f>
        <v>0</v>
      </c>
      <c r="AF58" s="26">
        <f>IF(AND(-Z58&gt;=91,-Z58&lt;=120),D58,0)</f>
        <v>0</v>
      </c>
      <c r="AG58" s="26">
        <f>IF(AND(-Z58&gt;=121,-Z58&lt;=150),D58,0)</f>
        <v>0</v>
      </c>
      <c r="AH58" s="26">
        <f>IF(AND(-Z58&gt;=151,-Z58&lt;=180),D58,0)</f>
        <v>0</v>
      </c>
      <c r="AI58" s="26">
        <f>IF(AND(-Z58&gt;=181,-Z58&lt;=210),D58,0)</f>
        <v>0</v>
      </c>
      <c r="AJ58" s="26">
        <f>IF(AND(-Z58&gt;=211,-Z58&lt;=250),D58,0)</f>
        <v>0</v>
      </c>
      <c r="AK58" s="26">
        <f>IF(-Z58&gt;=251,D58,0)</f>
        <v>0</v>
      </c>
      <c r="AL58" s="26">
        <f>SUM(AE58:AF58)</f>
        <v>0</v>
      </c>
      <c r="AM58" s="26">
        <f>SUM(AG58:AK58)</f>
        <v>0</v>
      </c>
      <c r="AN58" s="26">
        <f>SUM(AI58:AK58)</f>
        <v>0</v>
      </c>
      <c r="AO58" s="26">
        <f>+IF(SUM(AC58:AK58)=0,D58,0)</f>
        <v>52280</v>
      </c>
      <c r="AP58" s="26">
        <f>+SUM(AC58:AK58)</f>
        <v>0</v>
      </c>
      <c r="AQ58" s="26">
        <f>+Tabla_DatosExternos_142[[#This Row],[Total Vigente]]+Tabla_DatosExternos_142[[#This Row],[Total Vencido]]</f>
        <v>52280</v>
      </c>
      <c r="AR58" s="26">
        <f>SUM(AG58:AK58)</f>
        <v>0</v>
      </c>
      <c r="AS58" s="27">
        <f>+Tabla_DatosExternos_142[[#This Row],[Fecha]]-Tabla_DatosExternos_142[[#This Row],[Vence]]</f>
        <v>-148</v>
      </c>
      <c r="AT58" s="21"/>
      <c r="AU58" s="28" t="e">
        <f>+AR58-W58</f>
        <v>#VALUE!</v>
      </c>
    </row>
    <row r="59" spans="1:47" x14ac:dyDescent="0.35">
      <c r="A59" s="20">
        <v>46142</v>
      </c>
      <c r="B59" s="21">
        <v>251102</v>
      </c>
      <c r="C59" s="21">
        <v>24000</v>
      </c>
      <c r="D59" s="21">
        <v>24000</v>
      </c>
      <c r="E59" s="22">
        <v>46202</v>
      </c>
      <c r="F59" s="21">
        <v>44</v>
      </c>
      <c r="G59" s="21" t="s">
        <v>96</v>
      </c>
      <c r="H59" s="21" t="s">
        <v>48</v>
      </c>
      <c r="I59" s="21" t="s">
        <v>1392</v>
      </c>
      <c r="J59" s="21" t="s">
        <v>52</v>
      </c>
      <c r="K59" s="21" t="s">
        <v>362</v>
      </c>
      <c r="L59" s="21" t="s">
        <v>363</v>
      </c>
      <c r="M59" s="21" t="s">
        <v>517</v>
      </c>
      <c r="N59" s="21">
        <v>60</v>
      </c>
      <c r="O59" s="20"/>
      <c r="P59" s="21" t="s">
        <v>50</v>
      </c>
      <c r="Q59" s="21" t="s">
        <v>1393</v>
      </c>
      <c r="R59" s="21">
        <v>350000</v>
      </c>
      <c r="S59" s="21">
        <v>124</v>
      </c>
      <c r="T59" s="21">
        <v>-63.132095300000003</v>
      </c>
      <c r="U59" s="21">
        <v>-17.793897600000001</v>
      </c>
      <c r="V59" s="21" t="s">
        <v>1394</v>
      </c>
      <c r="W59" s="21" t="s">
        <v>51</v>
      </c>
      <c r="X59" s="21" t="s">
        <v>1395</v>
      </c>
      <c r="Y59" s="23">
        <v>46246</v>
      </c>
      <c r="Z59" s="24">
        <f>+E59-Y59</f>
        <v>-44</v>
      </c>
      <c r="AA59" s="25">
        <f>+Tabla_DatosExternos_142[[#This Row],[Saldo]]/Tabla_DatosExternos_142[[#This Row],[Importe]]</f>
        <v>1</v>
      </c>
      <c r="AB59" s="21"/>
      <c r="AC59" s="26">
        <f>IF(AND(-Z59&gt;=1,-Z59&lt;=30),D59,0)</f>
        <v>0</v>
      </c>
      <c r="AD59" s="26">
        <f>IF(AND(-Z59&gt;=31,-Z59&lt;=60),D59,0)</f>
        <v>24000</v>
      </c>
      <c r="AE59" s="26">
        <f>IF(AND(-Z59&gt;=61,-Z59&lt;=90),D59,0)</f>
        <v>0</v>
      </c>
      <c r="AF59" s="26">
        <f>IF(AND(-Z59&gt;=91,-Z59&lt;=120),D59,0)</f>
        <v>0</v>
      </c>
      <c r="AG59" s="26">
        <f>IF(AND(-Z59&gt;=121,-Z59&lt;=150),D59,0)</f>
        <v>0</v>
      </c>
      <c r="AH59" s="26">
        <f>IF(AND(-Z59&gt;=151,-Z59&lt;=180),D59,0)</f>
        <v>0</v>
      </c>
      <c r="AI59" s="26">
        <f>IF(AND(-Z59&gt;=181,-Z59&lt;=210),D59,0)</f>
        <v>0</v>
      </c>
      <c r="AJ59" s="26">
        <f>IF(AND(-Z59&gt;=211,-Z59&lt;=250),D59,0)</f>
        <v>0</v>
      </c>
      <c r="AK59" s="26">
        <f>IF(-Z59&gt;=251,D59,0)</f>
        <v>0</v>
      </c>
      <c r="AL59" s="26">
        <f>SUM(AE59:AF59)</f>
        <v>0</v>
      </c>
      <c r="AM59" s="26">
        <f>SUM(AG59:AK59)</f>
        <v>0</v>
      </c>
      <c r="AN59" s="26">
        <f>SUM(AI59:AK59)</f>
        <v>0</v>
      </c>
      <c r="AO59" s="26">
        <f>+IF(SUM(AC59:AK59)=0,D59,0)</f>
        <v>0</v>
      </c>
      <c r="AP59" s="26">
        <f>+SUM(AC59:AK59)</f>
        <v>24000</v>
      </c>
      <c r="AQ59" s="26">
        <f>+Tabla_DatosExternos_142[[#This Row],[Total Vigente]]+Tabla_DatosExternos_142[[#This Row],[Total Vencido]]</f>
        <v>24000</v>
      </c>
      <c r="AR59" s="26">
        <f>SUM(AG59:AK59)</f>
        <v>0</v>
      </c>
      <c r="AS59" s="27">
        <f>+Tabla_DatosExternos_142[[#This Row],[Fecha]]-Tabla_DatosExternos_142[[#This Row],[Vence]]</f>
        <v>-60</v>
      </c>
      <c r="AT59" s="21"/>
      <c r="AU59" s="28" t="e">
        <f>+AR59-W59</f>
        <v>#VALUE!</v>
      </c>
    </row>
    <row r="60" spans="1:47" x14ac:dyDescent="0.35">
      <c r="A60" s="20">
        <v>46142</v>
      </c>
      <c r="B60" s="21">
        <v>251103</v>
      </c>
      <c r="C60" s="21">
        <v>2800</v>
      </c>
      <c r="D60" s="21">
        <v>2800</v>
      </c>
      <c r="E60" s="22">
        <v>46202</v>
      </c>
      <c r="F60" s="21">
        <v>44</v>
      </c>
      <c r="G60" s="21" t="s">
        <v>96</v>
      </c>
      <c r="H60" s="21" t="s">
        <v>48</v>
      </c>
      <c r="I60" s="21" t="s">
        <v>1392</v>
      </c>
      <c r="J60" s="21" t="s">
        <v>52</v>
      </c>
      <c r="K60" s="21" t="s">
        <v>362</v>
      </c>
      <c r="L60" s="21" t="s">
        <v>363</v>
      </c>
      <c r="M60" s="21" t="s">
        <v>517</v>
      </c>
      <c r="N60" s="21">
        <v>60</v>
      </c>
      <c r="O60" s="20"/>
      <c r="P60" s="21" t="s">
        <v>50</v>
      </c>
      <c r="Q60" s="21" t="s">
        <v>1393</v>
      </c>
      <c r="R60" s="21">
        <v>350000</v>
      </c>
      <c r="S60" s="21">
        <v>124</v>
      </c>
      <c r="T60" s="21">
        <v>-63.132095300000003</v>
      </c>
      <c r="U60" s="21">
        <v>-17.793897600000001</v>
      </c>
      <c r="V60" s="21" t="s">
        <v>1394</v>
      </c>
      <c r="W60" s="21" t="s">
        <v>51</v>
      </c>
      <c r="X60" s="21" t="s">
        <v>1395</v>
      </c>
      <c r="Y60" s="23">
        <v>46246</v>
      </c>
      <c r="Z60" s="24">
        <f>+E60-Y60</f>
        <v>-44</v>
      </c>
      <c r="AA60" s="25">
        <f>+Tabla_DatosExternos_142[[#This Row],[Saldo]]/Tabla_DatosExternos_142[[#This Row],[Importe]]</f>
        <v>1</v>
      </c>
      <c r="AB60" s="21"/>
      <c r="AC60" s="26">
        <f>IF(AND(-Z60&gt;=1,-Z60&lt;=30),D60,0)</f>
        <v>0</v>
      </c>
      <c r="AD60" s="26">
        <f>IF(AND(-Z60&gt;=31,-Z60&lt;=60),D60,0)</f>
        <v>2800</v>
      </c>
      <c r="AE60" s="26">
        <f>IF(AND(-Z60&gt;=61,-Z60&lt;=90),D60,0)</f>
        <v>0</v>
      </c>
      <c r="AF60" s="26">
        <f>IF(AND(-Z60&gt;=91,-Z60&lt;=120),D60,0)</f>
        <v>0</v>
      </c>
      <c r="AG60" s="26">
        <f>IF(AND(-Z60&gt;=121,-Z60&lt;=150),D60,0)</f>
        <v>0</v>
      </c>
      <c r="AH60" s="26">
        <f>IF(AND(-Z60&gt;=151,-Z60&lt;=180),D60,0)</f>
        <v>0</v>
      </c>
      <c r="AI60" s="26">
        <f>IF(AND(-Z60&gt;=181,-Z60&lt;=210),D60,0)</f>
        <v>0</v>
      </c>
      <c r="AJ60" s="26">
        <f>IF(AND(-Z60&gt;=211,-Z60&lt;=250),D60,0)</f>
        <v>0</v>
      </c>
      <c r="AK60" s="26">
        <f>IF(-Z60&gt;=251,D60,0)</f>
        <v>0</v>
      </c>
      <c r="AL60" s="26">
        <f>SUM(AE60:AF60)</f>
        <v>0</v>
      </c>
      <c r="AM60" s="26">
        <f>SUM(AG60:AK60)</f>
        <v>0</v>
      </c>
      <c r="AN60" s="26">
        <f>SUM(AI60:AK60)</f>
        <v>0</v>
      </c>
      <c r="AO60" s="26">
        <f>+IF(SUM(AC60:AK60)=0,D60,0)</f>
        <v>0</v>
      </c>
      <c r="AP60" s="26">
        <f>+SUM(AC60:AK60)</f>
        <v>2800</v>
      </c>
      <c r="AQ60" s="26">
        <f>+Tabla_DatosExternos_142[[#This Row],[Total Vigente]]+Tabla_DatosExternos_142[[#This Row],[Total Vencido]]</f>
        <v>2800</v>
      </c>
      <c r="AR60" s="26">
        <f>SUM(AG60:AK60)</f>
        <v>0</v>
      </c>
      <c r="AS60" s="27">
        <f>+Tabla_DatosExternos_142[[#This Row],[Fecha]]-Tabla_DatosExternos_142[[#This Row],[Vence]]</f>
        <v>-60</v>
      </c>
      <c r="AT60" s="21"/>
      <c r="AU60" s="28" t="e">
        <f>+AR60-W60</f>
        <v>#VALUE!</v>
      </c>
    </row>
    <row r="61" spans="1:47" x14ac:dyDescent="0.35">
      <c r="A61" s="20">
        <v>46142</v>
      </c>
      <c r="B61" s="21">
        <v>251104</v>
      </c>
      <c r="C61" s="21">
        <v>11200</v>
      </c>
      <c r="D61" s="21">
        <v>11200</v>
      </c>
      <c r="E61" s="22">
        <v>46202</v>
      </c>
      <c r="F61" s="21">
        <v>44</v>
      </c>
      <c r="G61" s="21" t="s">
        <v>96</v>
      </c>
      <c r="H61" s="21" t="s">
        <v>48</v>
      </c>
      <c r="I61" s="21" t="s">
        <v>1392</v>
      </c>
      <c r="J61" s="21" t="s">
        <v>52</v>
      </c>
      <c r="K61" s="21" t="s">
        <v>362</v>
      </c>
      <c r="L61" s="21" t="s">
        <v>363</v>
      </c>
      <c r="M61" s="21" t="s">
        <v>517</v>
      </c>
      <c r="N61" s="21">
        <v>60</v>
      </c>
      <c r="O61" s="20"/>
      <c r="P61" s="21" t="s">
        <v>50</v>
      </c>
      <c r="Q61" s="21" t="s">
        <v>1393</v>
      </c>
      <c r="R61" s="21">
        <v>350000</v>
      </c>
      <c r="S61" s="21">
        <v>124</v>
      </c>
      <c r="T61" s="21">
        <v>-63.132095300000003</v>
      </c>
      <c r="U61" s="21">
        <v>-17.793897600000001</v>
      </c>
      <c r="V61" s="21" t="s">
        <v>1394</v>
      </c>
      <c r="W61" s="21" t="s">
        <v>51</v>
      </c>
      <c r="X61" s="21" t="s">
        <v>1395</v>
      </c>
      <c r="Y61" s="23">
        <v>46246</v>
      </c>
      <c r="Z61" s="24">
        <f>+E61-Y61</f>
        <v>-44</v>
      </c>
      <c r="AA61" s="25">
        <f>+Tabla_DatosExternos_142[[#This Row],[Saldo]]/Tabla_DatosExternos_142[[#This Row],[Importe]]</f>
        <v>1</v>
      </c>
      <c r="AB61" s="21"/>
      <c r="AC61" s="26">
        <f>IF(AND(-Z61&gt;=1,-Z61&lt;=30),D61,0)</f>
        <v>0</v>
      </c>
      <c r="AD61" s="26">
        <f>IF(AND(-Z61&gt;=31,-Z61&lt;=60),D61,0)</f>
        <v>11200</v>
      </c>
      <c r="AE61" s="26">
        <f>IF(AND(-Z61&gt;=61,-Z61&lt;=90),D61,0)</f>
        <v>0</v>
      </c>
      <c r="AF61" s="26">
        <f>IF(AND(-Z61&gt;=91,-Z61&lt;=120),D61,0)</f>
        <v>0</v>
      </c>
      <c r="AG61" s="26">
        <f>IF(AND(-Z61&gt;=121,-Z61&lt;=150),D61,0)</f>
        <v>0</v>
      </c>
      <c r="AH61" s="26">
        <f>IF(AND(-Z61&gt;=151,-Z61&lt;=180),D61,0)</f>
        <v>0</v>
      </c>
      <c r="AI61" s="26">
        <f>IF(AND(-Z61&gt;=181,-Z61&lt;=210),D61,0)</f>
        <v>0</v>
      </c>
      <c r="AJ61" s="26">
        <f>IF(AND(-Z61&gt;=211,-Z61&lt;=250),D61,0)</f>
        <v>0</v>
      </c>
      <c r="AK61" s="26">
        <f>IF(-Z61&gt;=251,D61,0)</f>
        <v>0</v>
      </c>
      <c r="AL61" s="26">
        <f>SUM(AE61:AF61)</f>
        <v>0</v>
      </c>
      <c r="AM61" s="26">
        <f>SUM(AG61:AK61)</f>
        <v>0</v>
      </c>
      <c r="AN61" s="26">
        <f>SUM(AI61:AK61)</f>
        <v>0</v>
      </c>
      <c r="AO61" s="26">
        <f>+IF(SUM(AC61:AK61)=0,D61,0)</f>
        <v>0</v>
      </c>
      <c r="AP61" s="26">
        <f>+SUM(AC61:AK61)</f>
        <v>11200</v>
      </c>
      <c r="AQ61" s="26">
        <f>+Tabla_DatosExternos_142[[#This Row],[Total Vigente]]+Tabla_DatosExternos_142[[#This Row],[Total Vencido]]</f>
        <v>11200</v>
      </c>
      <c r="AR61" s="26">
        <f>SUM(AG61:AK61)</f>
        <v>0</v>
      </c>
      <c r="AS61" s="27">
        <f>+Tabla_DatosExternos_142[[#This Row],[Fecha]]-Tabla_DatosExternos_142[[#This Row],[Vence]]</f>
        <v>-60</v>
      </c>
      <c r="AT61" s="21"/>
      <c r="AU61" s="28" t="e">
        <f>+AR61-W61</f>
        <v>#VALUE!</v>
      </c>
    </row>
    <row r="62" spans="1:47" x14ac:dyDescent="0.35">
      <c r="A62" s="20">
        <v>46142</v>
      </c>
      <c r="B62" s="21">
        <v>251105</v>
      </c>
      <c r="C62" s="21">
        <v>15600</v>
      </c>
      <c r="D62" s="21">
        <v>15600</v>
      </c>
      <c r="E62" s="22">
        <v>46202</v>
      </c>
      <c r="F62" s="21">
        <v>44</v>
      </c>
      <c r="G62" s="21" t="s">
        <v>96</v>
      </c>
      <c r="H62" s="21" t="s">
        <v>48</v>
      </c>
      <c r="I62" s="21" t="s">
        <v>1392</v>
      </c>
      <c r="J62" s="21" t="s">
        <v>52</v>
      </c>
      <c r="K62" s="21" t="s">
        <v>362</v>
      </c>
      <c r="L62" s="21" t="s">
        <v>363</v>
      </c>
      <c r="M62" s="21" t="s">
        <v>517</v>
      </c>
      <c r="N62" s="21">
        <v>60</v>
      </c>
      <c r="O62" s="20"/>
      <c r="P62" s="21" t="s">
        <v>50</v>
      </c>
      <c r="Q62" s="21" t="s">
        <v>1393</v>
      </c>
      <c r="R62" s="21">
        <v>350000</v>
      </c>
      <c r="S62" s="21">
        <v>124</v>
      </c>
      <c r="T62" s="21">
        <v>-63.132095300000003</v>
      </c>
      <c r="U62" s="21">
        <v>-17.793897600000001</v>
      </c>
      <c r="V62" s="21" t="s">
        <v>1394</v>
      </c>
      <c r="W62" s="21" t="s">
        <v>51</v>
      </c>
      <c r="X62" s="21" t="s">
        <v>1395</v>
      </c>
      <c r="Y62" s="23">
        <v>46246</v>
      </c>
      <c r="Z62" s="24">
        <f>+E62-Y62</f>
        <v>-44</v>
      </c>
      <c r="AA62" s="25">
        <f>+Tabla_DatosExternos_142[[#This Row],[Saldo]]/Tabla_DatosExternos_142[[#This Row],[Importe]]</f>
        <v>1</v>
      </c>
      <c r="AB62" s="21"/>
      <c r="AC62" s="26">
        <f>IF(AND(-Z62&gt;=1,-Z62&lt;=30),D62,0)</f>
        <v>0</v>
      </c>
      <c r="AD62" s="26">
        <f>IF(AND(-Z62&gt;=31,-Z62&lt;=60),D62,0)</f>
        <v>15600</v>
      </c>
      <c r="AE62" s="26">
        <f>IF(AND(-Z62&gt;=61,-Z62&lt;=90),D62,0)</f>
        <v>0</v>
      </c>
      <c r="AF62" s="26">
        <f>IF(AND(-Z62&gt;=91,-Z62&lt;=120),D62,0)</f>
        <v>0</v>
      </c>
      <c r="AG62" s="26">
        <f>IF(AND(-Z62&gt;=121,-Z62&lt;=150),D62,0)</f>
        <v>0</v>
      </c>
      <c r="AH62" s="26">
        <f>IF(AND(-Z62&gt;=151,-Z62&lt;=180),D62,0)</f>
        <v>0</v>
      </c>
      <c r="AI62" s="26">
        <f>IF(AND(-Z62&gt;=181,-Z62&lt;=210),D62,0)</f>
        <v>0</v>
      </c>
      <c r="AJ62" s="26">
        <f>IF(AND(-Z62&gt;=211,-Z62&lt;=250),D62,0)</f>
        <v>0</v>
      </c>
      <c r="AK62" s="26">
        <f>IF(-Z62&gt;=251,D62,0)</f>
        <v>0</v>
      </c>
      <c r="AL62" s="26">
        <f>SUM(AE62:AF62)</f>
        <v>0</v>
      </c>
      <c r="AM62" s="26">
        <f>SUM(AG62:AK62)</f>
        <v>0</v>
      </c>
      <c r="AN62" s="26">
        <f>SUM(AI62:AK62)</f>
        <v>0</v>
      </c>
      <c r="AO62" s="26">
        <f>+IF(SUM(AC62:AK62)=0,D62,0)</f>
        <v>0</v>
      </c>
      <c r="AP62" s="26">
        <f>+SUM(AC62:AK62)</f>
        <v>15600</v>
      </c>
      <c r="AQ62" s="26">
        <f>+Tabla_DatosExternos_142[[#This Row],[Total Vigente]]+Tabla_DatosExternos_142[[#This Row],[Total Vencido]]</f>
        <v>15600</v>
      </c>
      <c r="AR62" s="26">
        <f>SUM(AG62:AK62)</f>
        <v>0</v>
      </c>
      <c r="AS62" s="27">
        <f>+Tabla_DatosExternos_142[[#This Row],[Fecha]]-Tabla_DatosExternos_142[[#This Row],[Vence]]</f>
        <v>-60</v>
      </c>
      <c r="AT62" s="21"/>
      <c r="AU62" s="28" t="e">
        <f>+AR62-W62</f>
        <v>#VALUE!</v>
      </c>
    </row>
    <row r="63" spans="1:47" x14ac:dyDescent="0.35">
      <c r="A63" s="20">
        <v>46161</v>
      </c>
      <c r="B63" s="21">
        <v>258776</v>
      </c>
      <c r="C63" s="21">
        <v>10899.93</v>
      </c>
      <c r="D63" s="21">
        <v>10899.93</v>
      </c>
      <c r="E63" s="22">
        <v>46191</v>
      </c>
      <c r="F63" s="21">
        <v>55</v>
      </c>
      <c r="G63" s="21" t="s">
        <v>96</v>
      </c>
      <c r="H63" s="21" t="s">
        <v>48</v>
      </c>
      <c r="I63" s="21" t="s">
        <v>1826</v>
      </c>
      <c r="J63" s="21" t="s">
        <v>52</v>
      </c>
      <c r="K63" s="21" t="s">
        <v>362</v>
      </c>
      <c r="L63" s="21" t="s">
        <v>363</v>
      </c>
      <c r="M63" s="21" t="s">
        <v>453</v>
      </c>
      <c r="N63" s="21">
        <v>30</v>
      </c>
      <c r="O63" s="20"/>
      <c r="P63" s="21" t="s">
        <v>50</v>
      </c>
      <c r="Q63" s="21" t="s">
        <v>1827</v>
      </c>
      <c r="R63" s="21">
        <v>20000</v>
      </c>
      <c r="S63" s="21">
        <v>122</v>
      </c>
      <c r="T63" s="21">
        <v>-63.140239700000002</v>
      </c>
      <c r="U63" s="21">
        <v>-17.818042800000001</v>
      </c>
      <c r="V63" s="21" t="s">
        <v>1828</v>
      </c>
      <c r="W63" s="21" t="s">
        <v>51</v>
      </c>
      <c r="X63" s="21" t="s">
        <v>1829</v>
      </c>
      <c r="Y63" s="23">
        <v>46246</v>
      </c>
      <c r="Z63" s="24">
        <f>+E63-Y63</f>
        <v>-55</v>
      </c>
      <c r="AA63" s="25">
        <f>+Tabla_DatosExternos_142[[#This Row],[Saldo]]/Tabla_DatosExternos_142[[#This Row],[Importe]]</f>
        <v>1</v>
      </c>
      <c r="AB63" s="21"/>
      <c r="AC63" s="26">
        <f>IF(AND(-Z63&gt;=1,-Z63&lt;=30),D63,0)</f>
        <v>0</v>
      </c>
      <c r="AD63" s="26">
        <f>IF(AND(-Z63&gt;=31,-Z63&lt;=60),D63,0)</f>
        <v>10899.93</v>
      </c>
      <c r="AE63" s="26">
        <f>IF(AND(-Z63&gt;=61,-Z63&lt;=90),D63,0)</f>
        <v>0</v>
      </c>
      <c r="AF63" s="26">
        <f>IF(AND(-Z63&gt;=91,-Z63&lt;=120),D63,0)</f>
        <v>0</v>
      </c>
      <c r="AG63" s="26">
        <f>IF(AND(-Z63&gt;=121,-Z63&lt;=150),D63,0)</f>
        <v>0</v>
      </c>
      <c r="AH63" s="26">
        <f>IF(AND(-Z63&gt;=151,-Z63&lt;=180),D63,0)</f>
        <v>0</v>
      </c>
      <c r="AI63" s="26">
        <f>IF(AND(-Z63&gt;=181,-Z63&lt;=210),D63,0)</f>
        <v>0</v>
      </c>
      <c r="AJ63" s="26">
        <f>IF(AND(-Z63&gt;=211,-Z63&lt;=250),D63,0)</f>
        <v>0</v>
      </c>
      <c r="AK63" s="26">
        <f>IF(-Z63&gt;=251,D63,0)</f>
        <v>0</v>
      </c>
      <c r="AL63" s="26">
        <f>SUM(AE63:AF63)</f>
        <v>0</v>
      </c>
      <c r="AM63" s="26">
        <f>SUM(AG63:AK63)</f>
        <v>0</v>
      </c>
      <c r="AN63" s="26">
        <f>SUM(AI63:AK63)</f>
        <v>0</v>
      </c>
      <c r="AO63" s="26">
        <f>+IF(SUM(AC63:AK63)=0,D63,0)</f>
        <v>0</v>
      </c>
      <c r="AP63" s="26">
        <f>+SUM(AC63:AK63)</f>
        <v>10899.93</v>
      </c>
      <c r="AQ63" s="26">
        <f>+Tabla_DatosExternos_142[[#This Row],[Total Vigente]]+Tabla_DatosExternos_142[[#This Row],[Total Vencido]]</f>
        <v>10899.93</v>
      </c>
      <c r="AR63" s="26">
        <f>SUM(AG63:AK63)</f>
        <v>0</v>
      </c>
      <c r="AS63" s="27">
        <f>+Tabla_DatosExternos_142[[#This Row],[Fecha]]-Tabla_DatosExternos_142[[#This Row],[Vence]]</f>
        <v>-30</v>
      </c>
      <c r="AT63" s="21"/>
      <c r="AU63" s="28" t="e">
        <f>+AR63-W63</f>
        <v>#VALUE!</v>
      </c>
    </row>
    <row r="64" spans="1:47" x14ac:dyDescent="0.35">
      <c r="A64" s="20">
        <v>46172</v>
      </c>
      <c r="B64" s="21">
        <v>513</v>
      </c>
      <c r="C64" s="21">
        <v>40000</v>
      </c>
      <c r="D64" s="21">
        <v>5000.01</v>
      </c>
      <c r="E64" s="22">
        <v>46218</v>
      </c>
      <c r="F64" s="21">
        <v>28</v>
      </c>
      <c r="G64" s="21" t="s">
        <v>90</v>
      </c>
      <c r="H64" s="21" t="s">
        <v>48</v>
      </c>
      <c r="I64" s="21" t="s">
        <v>1921</v>
      </c>
      <c r="J64" s="21" t="s">
        <v>52</v>
      </c>
      <c r="K64" s="21" t="s">
        <v>362</v>
      </c>
      <c r="L64" s="21" t="s">
        <v>363</v>
      </c>
      <c r="M64" s="21" t="s">
        <v>517</v>
      </c>
      <c r="N64" s="21">
        <v>46</v>
      </c>
      <c r="O64" s="20">
        <v>46244</v>
      </c>
      <c r="P64" s="21" t="s">
        <v>50</v>
      </c>
      <c r="Q64" s="21" t="s">
        <v>1922</v>
      </c>
      <c r="R64" s="21">
        <v>231000</v>
      </c>
      <c r="S64" s="21">
        <v>124</v>
      </c>
      <c r="T64" s="21">
        <v>-63.069532299999999</v>
      </c>
      <c r="U64" s="21">
        <v>-17.847667399999999</v>
      </c>
      <c r="V64" s="21" t="s">
        <v>1923</v>
      </c>
      <c r="W64" s="21" t="s">
        <v>51</v>
      </c>
      <c r="X64" s="21" t="s">
        <v>1924</v>
      </c>
      <c r="Y64" s="23">
        <v>46246</v>
      </c>
      <c r="Z64" s="24">
        <f>+E64-Y64</f>
        <v>-28</v>
      </c>
      <c r="AA64" s="25">
        <f>+Tabla_DatosExternos_142[[#This Row],[Saldo]]/Tabla_DatosExternos_142[[#This Row],[Importe]]</f>
        <v>0.12500025000000001</v>
      </c>
      <c r="AB64" s="21"/>
      <c r="AC64" s="26">
        <f>IF(AND(-Z64&gt;=1,-Z64&lt;=30),D64,0)</f>
        <v>5000.01</v>
      </c>
      <c r="AD64" s="26">
        <f>IF(AND(-Z64&gt;=31,-Z64&lt;=60),D64,0)</f>
        <v>0</v>
      </c>
      <c r="AE64" s="26">
        <f>IF(AND(-Z64&gt;=61,-Z64&lt;=90),D64,0)</f>
        <v>0</v>
      </c>
      <c r="AF64" s="26">
        <f>IF(AND(-Z64&gt;=91,-Z64&lt;=120),D64,0)</f>
        <v>0</v>
      </c>
      <c r="AG64" s="26">
        <f>IF(AND(-Z64&gt;=121,-Z64&lt;=150),D64,0)</f>
        <v>0</v>
      </c>
      <c r="AH64" s="26">
        <f>IF(AND(-Z64&gt;=151,-Z64&lt;=180),D64,0)</f>
        <v>0</v>
      </c>
      <c r="AI64" s="26">
        <f>IF(AND(-Z64&gt;=181,-Z64&lt;=210),D64,0)</f>
        <v>0</v>
      </c>
      <c r="AJ64" s="26">
        <f>IF(AND(-Z64&gt;=211,-Z64&lt;=250),D64,0)</f>
        <v>0</v>
      </c>
      <c r="AK64" s="26">
        <f>IF(-Z64&gt;=251,D64,0)</f>
        <v>0</v>
      </c>
      <c r="AL64" s="26">
        <f>SUM(AE64:AF64)</f>
        <v>0</v>
      </c>
      <c r="AM64" s="26">
        <f>SUM(AG64:AK64)</f>
        <v>0</v>
      </c>
      <c r="AN64" s="26">
        <f>SUM(AI64:AK64)</f>
        <v>0</v>
      </c>
      <c r="AO64" s="26">
        <f>+IF(SUM(AC64:AK64)=0,D64,0)</f>
        <v>0</v>
      </c>
      <c r="AP64" s="26">
        <f>+SUM(AC64:AK64)</f>
        <v>5000.01</v>
      </c>
      <c r="AQ64" s="26">
        <f>+Tabla_DatosExternos_142[[#This Row],[Total Vigente]]+Tabla_DatosExternos_142[[#This Row],[Total Vencido]]</f>
        <v>5000.01</v>
      </c>
      <c r="AR64" s="26">
        <f>SUM(AG64:AK64)</f>
        <v>0</v>
      </c>
      <c r="AS64" s="27">
        <f>+Tabla_DatosExternos_142[[#This Row],[Fecha]]-Tabla_DatosExternos_142[[#This Row],[Vence]]</f>
        <v>-46</v>
      </c>
      <c r="AT64" s="21"/>
      <c r="AU64" s="28" t="e">
        <f>+AR64-W64</f>
        <v>#VALUE!</v>
      </c>
    </row>
    <row r="65" spans="1:47" x14ac:dyDescent="0.35">
      <c r="A65" s="20">
        <v>46172</v>
      </c>
      <c r="B65" s="21">
        <v>514</v>
      </c>
      <c r="C65" s="21">
        <v>20000</v>
      </c>
      <c r="D65" s="21">
        <v>20000</v>
      </c>
      <c r="E65" s="22">
        <v>46249</v>
      </c>
      <c r="F65" s="21">
        <v>3</v>
      </c>
      <c r="G65" s="21" t="s">
        <v>90</v>
      </c>
      <c r="H65" s="21" t="s">
        <v>95</v>
      </c>
      <c r="I65" s="21" t="s">
        <v>1921</v>
      </c>
      <c r="J65" s="21" t="s">
        <v>52</v>
      </c>
      <c r="K65" s="21" t="s">
        <v>362</v>
      </c>
      <c r="L65" s="21" t="s">
        <v>363</v>
      </c>
      <c r="M65" s="21" t="s">
        <v>517</v>
      </c>
      <c r="N65" s="21">
        <v>77</v>
      </c>
      <c r="O65" s="20"/>
      <c r="P65" s="21" t="s">
        <v>50</v>
      </c>
      <c r="Q65" s="21" t="s">
        <v>1922</v>
      </c>
      <c r="R65" s="21">
        <v>231000</v>
      </c>
      <c r="S65" s="21">
        <v>124</v>
      </c>
      <c r="T65" s="21">
        <v>-63.069532299999999</v>
      </c>
      <c r="U65" s="21">
        <v>-17.847667399999999</v>
      </c>
      <c r="V65" s="21" t="s">
        <v>1923</v>
      </c>
      <c r="W65" s="21" t="s">
        <v>51</v>
      </c>
      <c r="X65" s="21" t="s">
        <v>1924</v>
      </c>
      <c r="Y65" s="23">
        <v>46246</v>
      </c>
      <c r="Z65" s="24">
        <f>+E65-Y65</f>
        <v>3</v>
      </c>
      <c r="AA65" s="25">
        <f>+Tabla_DatosExternos_142[[#This Row],[Saldo]]/Tabla_DatosExternos_142[[#This Row],[Importe]]</f>
        <v>1</v>
      </c>
      <c r="AB65" s="21"/>
      <c r="AC65" s="26">
        <f>IF(AND(-Z65&gt;=1,-Z65&lt;=30),D65,0)</f>
        <v>0</v>
      </c>
      <c r="AD65" s="26">
        <f>IF(AND(-Z65&gt;=31,-Z65&lt;=60),D65,0)</f>
        <v>0</v>
      </c>
      <c r="AE65" s="26">
        <f>IF(AND(-Z65&gt;=61,-Z65&lt;=90),D65,0)</f>
        <v>0</v>
      </c>
      <c r="AF65" s="26">
        <f>IF(AND(-Z65&gt;=91,-Z65&lt;=120),D65,0)</f>
        <v>0</v>
      </c>
      <c r="AG65" s="26">
        <f>IF(AND(-Z65&gt;=121,-Z65&lt;=150),D65,0)</f>
        <v>0</v>
      </c>
      <c r="AH65" s="26">
        <f>IF(AND(-Z65&gt;=151,-Z65&lt;=180),D65,0)</f>
        <v>0</v>
      </c>
      <c r="AI65" s="26">
        <f>IF(AND(-Z65&gt;=181,-Z65&lt;=210),D65,0)</f>
        <v>0</v>
      </c>
      <c r="AJ65" s="26">
        <f>IF(AND(-Z65&gt;=211,-Z65&lt;=250),D65,0)</f>
        <v>0</v>
      </c>
      <c r="AK65" s="26">
        <f>IF(-Z65&gt;=251,D65,0)</f>
        <v>0</v>
      </c>
      <c r="AL65" s="26">
        <f>SUM(AE65:AF65)</f>
        <v>0</v>
      </c>
      <c r="AM65" s="26">
        <f>SUM(AG65:AK65)</f>
        <v>0</v>
      </c>
      <c r="AN65" s="26">
        <f>SUM(AI65:AK65)</f>
        <v>0</v>
      </c>
      <c r="AO65" s="26">
        <f>+IF(SUM(AC65:AK65)=0,D65,0)</f>
        <v>20000</v>
      </c>
      <c r="AP65" s="26">
        <f>+SUM(AC65:AK65)</f>
        <v>0</v>
      </c>
      <c r="AQ65" s="26">
        <f>+Tabla_DatosExternos_142[[#This Row],[Total Vigente]]+Tabla_DatosExternos_142[[#This Row],[Total Vencido]]</f>
        <v>20000</v>
      </c>
      <c r="AR65" s="26">
        <f>SUM(AG65:AK65)</f>
        <v>0</v>
      </c>
      <c r="AS65" s="27">
        <f>+Tabla_DatosExternos_142[[#This Row],[Fecha]]-Tabla_DatosExternos_142[[#This Row],[Vence]]</f>
        <v>-77</v>
      </c>
      <c r="AT65" s="21"/>
      <c r="AU65" s="28" t="e">
        <f>+AR65-W65</f>
        <v>#VALUE!</v>
      </c>
    </row>
    <row r="66" spans="1:47" x14ac:dyDescent="0.35">
      <c r="A66" s="20">
        <v>46193</v>
      </c>
      <c r="B66" s="21">
        <v>273285</v>
      </c>
      <c r="C66" s="21">
        <v>1280</v>
      </c>
      <c r="D66" s="21">
        <v>1280</v>
      </c>
      <c r="E66" s="22">
        <v>46253</v>
      </c>
      <c r="F66" s="21">
        <v>7</v>
      </c>
      <c r="G66" s="21" t="s">
        <v>90</v>
      </c>
      <c r="H66" s="21" t="s">
        <v>95</v>
      </c>
      <c r="I66" s="21" t="s">
        <v>1790</v>
      </c>
      <c r="J66" s="21" t="s">
        <v>52</v>
      </c>
      <c r="K66" s="21" t="s">
        <v>362</v>
      </c>
      <c r="L66" s="21" t="s">
        <v>363</v>
      </c>
      <c r="M66" s="21" t="s">
        <v>364</v>
      </c>
      <c r="N66" s="21">
        <v>60</v>
      </c>
      <c r="O66" s="20"/>
      <c r="P66" s="21" t="s">
        <v>50</v>
      </c>
      <c r="Q66" s="21" t="s">
        <v>1791</v>
      </c>
      <c r="R66" s="21">
        <v>24000</v>
      </c>
      <c r="S66" s="21">
        <v>123</v>
      </c>
      <c r="T66" s="21">
        <v>-63.137678999999999</v>
      </c>
      <c r="U66" s="21">
        <v>-17.603611000000001</v>
      </c>
      <c r="V66" s="21" t="s">
        <v>1792</v>
      </c>
      <c r="W66" s="21" t="s">
        <v>51</v>
      </c>
      <c r="X66" s="21" t="s">
        <v>1793</v>
      </c>
      <c r="Y66" s="23">
        <v>46246</v>
      </c>
      <c r="Z66" s="24">
        <f>+E66-Y66</f>
        <v>7</v>
      </c>
      <c r="AA66" s="25">
        <f>+Tabla_DatosExternos_142[[#This Row],[Saldo]]/Tabla_DatosExternos_142[[#This Row],[Importe]]</f>
        <v>1</v>
      </c>
      <c r="AB66" s="21"/>
      <c r="AC66" s="26">
        <f>IF(AND(-Z66&gt;=1,-Z66&lt;=30),D66,0)</f>
        <v>0</v>
      </c>
      <c r="AD66" s="26">
        <f>IF(AND(-Z66&gt;=31,-Z66&lt;=60),D66,0)</f>
        <v>0</v>
      </c>
      <c r="AE66" s="26">
        <f>IF(AND(-Z66&gt;=61,-Z66&lt;=90),D66,0)</f>
        <v>0</v>
      </c>
      <c r="AF66" s="26">
        <f>IF(AND(-Z66&gt;=91,-Z66&lt;=120),D66,0)</f>
        <v>0</v>
      </c>
      <c r="AG66" s="26">
        <f>IF(AND(-Z66&gt;=121,-Z66&lt;=150),D66,0)</f>
        <v>0</v>
      </c>
      <c r="AH66" s="26">
        <f>IF(AND(-Z66&gt;=151,-Z66&lt;=180),D66,0)</f>
        <v>0</v>
      </c>
      <c r="AI66" s="26">
        <f>IF(AND(-Z66&gt;=181,-Z66&lt;=210),D66,0)</f>
        <v>0</v>
      </c>
      <c r="AJ66" s="26">
        <f>IF(AND(-Z66&gt;=211,-Z66&lt;=250),D66,0)</f>
        <v>0</v>
      </c>
      <c r="AK66" s="26">
        <f>IF(-Z66&gt;=251,D66,0)</f>
        <v>0</v>
      </c>
      <c r="AL66" s="26">
        <f>SUM(AE66:AF66)</f>
        <v>0</v>
      </c>
      <c r="AM66" s="26">
        <f>SUM(AG66:AK66)</f>
        <v>0</v>
      </c>
      <c r="AN66" s="26">
        <f>SUM(AI66:AK66)</f>
        <v>0</v>
      </c>
      <c r="AO66" s="26">
        <f>+IF(SUM(AC66:AK66)=0,D66,0)</f>
        <v>1280</v>
      </c>
      <c r="AP66" s="26">
        <f>+SUM(AC66:AK66)</f>
        <v>0</v>
      </c>
      <c r="AQ66" s="26">
        <f>+Tabla_DatosExternos_142[[#This Row],[Total Vigente]]+Tabla_DatosExternos_142[[#This Row],[Total Vencido]]</f>
        <v>1280</v>
      </c>
      <c r="AR66" s="26">
        <f>SUM(AG66:AK66)</f>
        <v>0</v>
      </c>
      <c r="AS66" s="27">
        <f>+Tabla_DatosExternos_142[[#This Row],[Fecha]]-Tabla_DatosExternos_142[[#This Row],[Vence]]</f>
        <v>-60</v>
      </c>
      <c r="AT66" s="21"/>
      <c r="AU66" s="28" t="e">
        <f>+AR66-W66</f>
        <v>#VALUE!</v>
      </c>
    </row>
    <row r="67" spans="1:47" x14ac:dyDescent="0.35">
      <c r="A67" s="20">
        <v>46198</v>
      </c>
      <c r="B67" s="21">
        <v>274657</v>
      </c>
      <c r="C67" s="21">
        <v>2800</v>
      </c>
      <c r="D67" s="21">
        <v>2800</v>
      </c>
      <c r="E67" s="22">
        <v>46228</v>
      </c>
      <c r="F67" s="21">
        <v>18</v>
      </c>
      <c r="G67" s="21" t="s">
        <v>90</v>
      </c>
      <c r="H67" s="21" t="s">
        <v>48</v>
      </c>
      <c r="I67" s="21" t="s">
        <v>2182</v>
      </c>
      <c r="J67" s="21" t="s">
        <v>52</v>
      </c>
      <c r="K67" s="21" t="s">
        <v>362</v>
      </c>
      <c r="L67" s="21" t="s">
        <v>363</v>
      </c>
      <c r="M67" s="21" t="s">
        <v>460</v>
      </c>
      <c r="N67" s="21">
        <v>30</v>
      </c>
      <c r="O67" s="20"/>
      <c r="P67" s="21" t="s">
        <v>50</v>
      </c>
      <c r="Q67" s="21" t="s">
        <v>2183</v>
      </c>
      <c r="R67" s="21">
        <v>12000</v>
      </c>
      <c r="S67" s="21">
        <v>125</v>
      </c>
      <c r="T67" s="21">
        <v>-63.186100000000003</v>
      </c>
      <c r="U67" s="21">
        <v>-17.874779</v>
      </c>
      <c r="V67" s="21" t="s">
        <v>2184</v>
      </c>
      <c r="W67" s="21" t="s">
        <v>51</v>
      </c>
      <c r="X67" s="21" t="s">
        <v>2185</v>
      </c>
      <c r="Y67" s="23">
        <v>46246</v>
      </c>
      <c r="Z67" s="24">
        <f>+E67-Y67</f>
        <v>-18</v>
      </c>
      <c r="AA67" s="25">
        <f>+Tabla_DatosExternos_142[[#This Row],[Saldo]]/Tabla_DatosExternos_142[[#This Row],[Importe]]</f>
        <v>1</v>
      </c>
      <c r="AB67" s="21"/>
      <c r="AC67" s="26">
        <f>IF(AND(-Z67&gt;=1,-Z67&lt;=30),D67,0)</f>
        <v>2800</v>
      </c>
      <c r="AD67" s="26">
        <f>IF(AND(-Z67&gt;=31,-Z67&lt;=60),D67,0)</f>
        <v>0</v>
      </c>
      <c r="AE67" s="26">
        <f>IF(AND(-Z67&gt;=61,-Z67&lt;=90),D67,0)</f>
        <v>0</v>
      </c>
      <c r="AF67" s="26">
        <f>IF(AND(-Z67&gt;=91,-Z67&lt;=120),D67,0)</f>
        <v>0</v>
      </c>
      <c r="AG67" s="26">
        <f>IF(AND(-Z67&gt;=121,-Z67&lt;=150),D67,0)</f>
        <v>0</v>
      </c>
      <c r="AH67" s="26">
        <f>IF(AND(-Z67&gt;=151,-Z67&lt;=180),D67,0)</f>
        <v>0</v>
      </c>
      <c r="AI67" s="26">
        <f>IF(AND(-Z67&gt;=181,-Z67&lt;=210),D67,0)</f>
        <v>0</v>
      </c>
      <c r="AJ67" s="26">
        <f>IF(AND(-Z67&gt;=211,-Z67&lt;=250),D67,0)</f>
        <v>0</v>
      </c>
      <c r="AK67" s="26">
        <f>IF(-Z67&gt;=251,D67,0)</f>
        <v>0</v>
      </c>
      <c r="AL67" s="26">
        <f>SUM(AE67:AF67)</f>
        <v>0</v>
      </c>
      <c r="AM67" s="26">
        <f>SUM(AG67:AK67)</f>
        <v>0</v>
      </c>
      <c r="AN67" s="26">
        <f>SUM(AI67:AK67)</f>
        <v>0</v>
      </c>
      <c r="AO67" s="26">
        <f>+IF(SUM(AC67:AK67)=0,D67,0)</f>
        <v>0</v>
      </c>
      <c r="AP67" s="26">
        <f>+SUM(AC67:AK67)</f>
        <v>2800</v>
      </c>
      <c r="AQ67" s="26">
        <f>+Tabla_DatosExternos_142[[#This Row],[Total Vigente]]+Tabla_DatosExternos_142[[#This Row],[Total Vencido]]</f>
        <v>2800</v>
      </c>
      <c r="AR67" s="26">
        <f>SUM(AG67:AK67)</f>
        <v>0</v>
      </c>
      <c r="AS67" s="27">
        <f>+Tabla_DatosExternos_142[[#This Row],[Fecha]]-Tabla_DatosExternos_142[[#This Row],[Vence]]</f>
        <v>-30</v>
      </c>
      <c r="AT67" s="21"/>
      <c r="AU67" s="28" t="e">
        <f>+AR67-W67</f>
        <v>#VALUE!</v>
      </c>
    </row>
    <row r="68" spans="1:47" x14ac:dyDescent="0.35">
      <c r="A68" s="20">
        <v>46200</v>
      </c>
      <c r="B68" s="21">
        <v>276006</v>
      </c>
      <c r="C68" s="21">
        <v>25000</v>
      </c>
      <c r="D68" s="21">
        <v>5000</v>
      </c>
      <c r="E68" s="22">
        <v>46230</v>
      </c>
      <c r="F68" s="21">
        <v>16</v>
      </c>
      <c r="G68" s="21" t="s">
        <v>90</v>
      </c>
      <c r="H68" s="21" t="s">
        <v>48</v>
      </c>
      <c r="I68" s="21" t="s">
        <v>1925</v>
      </c>
      <c r="J68" s="21" t="s">
        <v>52</v>
      </c>
      <c r="K68" s="21" t="s">
        <v>362</v>
      </c>
      <c r="L68" s="21" t="s">
        <v>363</v>
      </c>
      <c r="M68" s="21" t="s">
        <v>460</v>
      </c>
      <c r="N68" s="21">
        <v>30</v>
      </c>
      <c r="O68" s="20">
        <v>46233</v>
      </c>
      <c r="P68" s="21" t="s">
        <v>50</v>
      </c>
      <c r="Q68" s="21" t="s">
        <v>1926</v>
      </c>
      <c r="R68" s="21">
        <v>450000</v>
      </c>
      <c r="S68" s="21">
        <v>125</v>
      </c>
      <c r="T68" s="21">
        <v>-63.215971000000003</v>
      </c>
      <c r="U68" s="21">
        <v>-17.813367</v>
      </c>
      <c r="V68" s="21" t="s">
        <v>1927</v>
      </c>
      <c r="W68" s="21" t="s">
        <v>51</v>
      </c>
      <c r="X68" s="21" t="s">
        <v>2515</v>
      </c>
      <c r="Y68" s="23">
        <v>46246</v>
      </c>
      <c r="Z68" s="24">
        <f>+E68-Y68</f>
        <v>-16</v>
      </c>
      <c r="AA68" s="25">
        <f>+Tabla_DatosExternos_142[[#This Row],[Saldo]]/Tabla_DatosExternos_142[[#This Row],[Importe]]</f>
        <v>0.2</v>
      </c>
      <c r="AB68" s="21"/>
      <c r="AC68" s="26">
        <f>IF(AND(-Z68&gt;=1,-Z68&lt;=30),D68,0)</f>
        <v>5000</v>
      </c>
      <c r="AD68" s="26">
        <f>IF(AND(-Z68&gt;=31,-Z68&lt;=60),D68,0)</f>
        <v>0</v>
      </c>
      <c r="AE68" s="26">
        <f>IF(AND(-Z68&gt;=61,-Z68&lt;=90),D68,0)</f>
        <v>0</v>
      </c>
      <c r="AF68" s="26">
        <f>IF(AND(-Z68&gt;=91,-Z68&lt;=120),D68,0)</f>
        <v>0</v>
      </c>
      <c r="AG68" s="26">
        <f>IF(AND(-Z68&gt;=121,-Z68&lt;=150),D68,0)</f>
        <v>0</v>
      </c>
      <c r="AH68" s="26">
        <f>IF(AND(-Z68&gt;=151,-Z68&lt;=180),D68,0)</f>
        <v>0</v>
      </c>
      <c r="AI68" s="26">
        <f>IF(AND(-Z68&gt;=181,-Z68&lt;=210),D68,0)</f>
        <v>0</v>
      </c>
      <c r="AJ68" s="26">
        <f>IF(AND(-Z68&gt;=211,-Z68&lt;=250),D68,0)</f>
        <v>0</v>
      </c>
      <c r="AK68" s="26">
        <f>IF(-Z68&gt;=251,D68,0)</f>
        <v>0</v>
      </c>
      <c r="AL68" s="26">
        <f>SUM(AE68:AF68)</f>
        <v>0</v>
      </c>
      <c r="AM68" s="26">
        <f>SUM(AG68:AK68)</f>
        <v>0</v>
      </c>
      <c r="AN68" s="26">
        <f>SUM(AI68:AK68)</f>
        <v>0</v>
      </c>
      <c r="AO68" s="26">
        <f>+IF(SUM(AC68:AK68)=0,D68,0)</f>
        <v>0</v>
      </c>
      <c r="AP68" s="26">
        <f>+SUM(AC68:AK68)</f>
        <v>5000</v>
      </c>
      <c r="AQ68" s="26">
        <f>+Tabla_DatosExternos_142[[#This Row],[Total Vigente]]+Tabla_DatosExternos_142[[#This Row],[Total Vencido]]</f>
        <v>5000</v>
      </c>
      <c r="AR68" s="26">
        <f>SUM(AG68:AK68)</f>
        <v>0</v>
      </c>
      <c r="AS68" s="27">
        <f>+Tabla_DatosExternos_142[[#This Row],[Fecha]]-Tabla_DatosExternos_142[[#This Row],[Vence]]</f>
        <v>-30</v>
      </c>
      <c r="AT68" s="21"/>
      <c r="AU68" s="28" t="e">
        <f>+AR68-W68</f>
        <v>#VALUE!</v>
      </c>
    </row>
    <row r="69" spans="1:47" x14ac:dyDescent="0.35">
      <c r="A69" s="20">
        <v>46200</v>
      </c>
      <c r="B69" s="21">
        <v>276007</v>
      </c>
      <c r="C69" s="21">
        <v>25000</v>
      </c>
      <c r="D69" s="21">
        <v>25000</v>
      </c>
      <c r="E69" s="22">
        <v>46230</v>
      </c>
      <c r="F69" s="21">
        <v>16</v>
      </c>
      <c r="G69" s="21" t="s">
        <v>90</v>
      </c>
      <c r="H69" s="21" t="s">
        <v>48</v>
      </c>
      <c r="I69" s="21" t="s">
        <v>1925</v>
      </c>
      <c r="J69" s="21" t="s">
        <v>52</v>
      </c>
      <c r="K69" s="21" t="s">
        <v>362</v>
      </c>
      <c r="L69" s="21" t="s">
        <v>363</v>
      </c>
      <c r="M69" s="21" t="s">
        <v>460</v>
      </c>
      <c r="N69" s="21">
        <v>30</v>
      </c>
      <c r="O69" s="20"/>
      <c r="P69" s="21" t="s">
        <v>50</v>
      </c>
      <c r="Q69" s="21" t="s">
        <v>1926</v>
      </c>
      <c r="R69" s="21">
        <v>450000</v>
      </c>
      <c r="S69" s="21">
        <v>125</v>
      </c>
      <c r="T69" s="21">
        <v>-63.215971000000003</v>
      </c>
      <c r="U69" s="21">
        <v>-17.813367</v>
      </c>
      <c r="V69" s="21" t="s">
        <v>1927</v>
      </c>
      <c r="W69" s="21" t="s">
        <v>51</v>
      </c>
      <c r="X69" s="21" t="s">
        <v>2515</v>
      </c>
      <c r="Y69" s="23">
        <v>46246</v>
      </c>
      <c r="Z69" s="24">
        <f>+E69-Y69</f>
        <v>-16</v>
      </c>
      <c r="AA69" s="25">
        <f>+Tabla_DatosExternos_142[[#This Row],[Saldo]]/Tabla_DatosExternos_142[[#This Row],[Importe]]</f>
        <v>1</v>
      </c>
      <c r="AB69" s="21"/>
      <c r="AC69" s="26">
        <f>IF(AND(-Z69&gt;=1,-Z69&lt;=30),D69,0)</f>
        <v>25000</v>
      </c>
      <c r="AD69" s="26">
        <f>IF(AND(-Z69&gt;=31,-Z69&lt;=60),D69,0)</f>
        <v>0</v>
      </c>
      <c r="AE69" s="26">
        <f>IF(AND(-Z69&gt;=61,-Z69&lt;=90),D69,0)</f>
        <v>0</v>
      </c>
      <c r="AF69" s="26">
        <f>IF(AND(-Z69&gt;=91,-Z69&lt;=120),D69,0)</f>
        <v>0</v>
      </c>
      <c r="AG69" s="26">
        <f>IF(AND(-Z69&gt;=121,-Z69&lt;=150),D69,0)</f>
        <v>0</v>
      </c>
      <c r="AH69" s="26">
        <f>IF(AND(-Z69&gt;=151,-Z69&lt;=180),D69,0)</f>
        <v>0</v>
      </c>
      <c r="AI69" s="26">
        <f>IF(AND(-Z69&gt;=181,-Z69&lt;=210),D69,0)</f>
        <v>0</v>
      </c>
      <c r="AJ69" s="26">
        <f>IF(AND(-Z69&gt;=211,-Z69&lt;=250),D69,0)</f>
        <v>0</v>
      </c>
      <c r="AK69" s="26">
        <f>IF(-Z69&gt;=251,D69,0)</f>
        <v>0</v>
      </c>
      <c r="AL69" s="26">
        <f>SUM(AE69:AF69)</f>
        <v>0</v>
      </c>
      <c r="AM69" s="26">
        <f>SUM(AG69:AK69)</f>
        <v>0</v>
      </c>
      <c r="AN69" s="26">
        <f>SUM(AI69:AK69)</f>
        <v>0</v>
      </c>
      <c r="AO69" s="26">
        <f>+IF(SUM(AC69:AK69)=0,D69,0)</f>
        <v>0</v>
      </c>
      <c r="AP69" s="26">
        <f>+SUM(AC69:AK69)</f>
        <v>25000</v>
      </c>
      <c r="AQ69" s="26">
        <f>+Tabla_DatosExternos_142[[#This Row],[Total Vigente]]+Tabla_DatosExternos_142[[#This Row],[Total Vencido]]</f>
        <v>25000</v>
      </c>
      <c r="AR69" s="26">
        <f>SUM(AG69:AK69)</f>
        <v>0</v>
      </c>
      <c r="AS69" s="27">
        <f>+Tabla_DatosExternos_142[[#This Row],[Fecha]]-Tabla_DatosExternos_142[[#This Row],[Vence]]</f>
        <v>-30</v>
      </c>
      <c r="AT69" s="21"/>
      <c r="AU69" s="28" t="e">
        <f>+AR69-W69</f>
        <v>#VALUE!</v>
      </c>
    </row>
    <row r="70" spans="1:47" x14ac:dyDescent="0.35">
      <c r="A70" s="20">
        <v>46200</v>
      </c>
      <c r="B70" s="21">
        <v>276014</v>
      </c>
      <c r="C70" s="21">
        <v>40000</v>
      </c>
      <c r="D70" s="21">
        <v>10000</v>
      </c>
      <c r="E70" s="22">
        <v>46230</v>
      </c>
      <c r="F70" s="21">
        <v>16</v>
      </c>
      <c r="G70" s="21" t="s">
        <v>90</v>
      </c>
      <c r="H70" s="21" t="s">
        <v>48</v>
      </c>
      <c r="I70" s="21" t="s">
        <v>1877</v>
      </c>
      <c r="J70" s="21" t="s">
        <v>52</v>
      </c>
      <c r="K70" s="21" t="s">
        <v>362</v>
      </c>
      <c r="L70" s="21" t="s">
        <v>363</v>
      </c>
      <c r="M70" s="21" t="s">
        <v>517</v>
      </c>
      <c r="N70" s="21">
        <v>30</v>
      </c>
      <c r="O70" s="20">
        <v>46233</v>
      </c>
      <c r="P70" s="21" t="s">
        <v>50</v>
      </c>
      <c r="Q70" s="21" t="s">
        <v>1878</v>
      </c>
      <c r="R70" s="21">
        <v>199000</v>
      </c>
      <c r="S70" s="21">
        <v>124</v>
      </c>
      <c r="T70" s="21">
        <v>-63.169645000000003</v>
      </c>
      <c r="U70" s="21">
        <v>-17.836725000000001</v>
      </c>
      <c r="V70" s="21" t="s">
        <v>1879</v>
      </c>
      <c r="W70" s="21" t="s">
        <v>51</v>
      </c>
      <c r="X70" s="21" t="s">
        <v>1880</v>
      </c>
      <c r="Y70" s="23">
        <v>46246</v>
      </c>
      <c r="Z70" s="24">
        <f>+E70-Y70</f>
        <v>-16</v>
      </c>
      <c r="AA70" s="25">
        <f>+Tabla_DatosExternos_142[[#This Row],[Saldo]]/Tabla_DatosExternos_142[[#This Row],[Importe]]</f>
        <v>0.25</v>
      </c>
      <c r="AB70" s="21"/>
      <c r="AC70" s="26">
        <f>IF(AND(-Z70&gt;=1,-Z70&lt;=30),D70,0)</f>
        <v>10000</v>
      </c>
      <c r="AD70" s="26">
        <f>IF(AND(-Z70&gt;=31,-Z70&lt;=60),D70,0)</f>
        <v>0</v>
      </c>
      <c r="AE70" s="26">
        <f>IF(AND(-Z70&gt;=61,-Z70&lt;=90),D70,0)</f>
        <v>0</v>
      </c>
      <c r="AF70" s="26">
        <f>IF(AND(-Z70&gt;=91,-Z70&lt;=120),D70,0)</f>
        <v>0</v>
      </c>
      <c r="AG70" s="26">
        <f>IF(AND(-Z70&gt;=121,-Z70&lt;=150),D70,0)</f>
        <v>0</v>
      </c>
      <c r="AH70" s="26">
        <f>IF(AND(-Z70&gt;=151,-Z70&lt;=180),D70,0)</f>
        <v>0</v>
      </c>
      <c r="AI70" s="26">
        <f>IF(AND(-Z70&gt;=181,-Z70&lt;=210),D70,0)</f>
        <v>0</v>
      </c>
      <c r="AJ70" s="26">
        <f>IF(AND(-Z70&gt;=211,-Z70&lt;=250),D70,0)</f>
        <v>0</v>
      </c>
      <c r="AK70" s="26">
        <f>IF(-Z70&gt;=251,D70,0)</f>
        <v>0</v>
      </c>
      <c r="AL70" s="26">
        <f>SUM(AE70:AF70)</f>
        <v>0</v>
      </c>
      <c r="AM70" s="26">
        <f>SUM(AG70:AK70)</f>
        <v>0</v>
      </c>
      <c r="AN70" s="26">
        <f>SUM(AI70:AK70)</f>
        <v>0</v>
      </c>
      <c r="AO70" s="26">
        <f>+IF(SUM(AC70:AK70)=0,D70,0)</f>
        <v>0</v>
      </c>
      <c r="AP70" s="26">
        <f>+SUM(AC70:AK70)</f>
        <v>10000</v>
      </c>
      <c r="AQ70" s="26">
        <f>+Tabla_DatosExternos_142[[#This Row],[Total Vigente]]+Tabla_DatosExternos_142[[#This Row],[Total Vencido]]</f>
        <v>10000</v>
      </c>
      <c r="AR70" s="26">
        <f>SUM(AG70:AK70)</f>
        <v>0</v>
      </c>
      <c r="AS70" s="27">
        <f>+Tabla_DatosExternos_142[[#This Row],[Fecha]]-Tabla_DatosExternos_142[[#This Row],[Vence]]</f>
        <v>-30</v>
      </c>
      <c r="AT70" s="21"/>
      <c r="AU70" s="28" t="e">
        <f>+AR70-W70</f>
        <v>#VALUE!</v>
      </c>
    </row>
    <row r="71" spans="1:47" x14ac:dyDescent="0.35">
      <c r="A71" s="20">
        <v>46202</v>
      </c>
      <c r="B71" s="21">
        <v>276100</v>
      </c>
      <c r="C71" s="21">
        <v>2800</v>
      </c>
      <c r="D71" s="21">
        <v>1000</v>
      </c>
      <c r="E71" s="22">
        <v>46232</v>
      </c>
      <c r="F71" s="21">
        <v>14</v>
      </c>
      <c r="G71" s="21" t="s">
        <v>90</v>
      </c>
      <c r="H71" s="21" t="s">
        <v>48</v>
      </c>
      <c r="I71" s="21" t="s">
        <v>2056</v>
      </c>
      <c r="J71" s="21" t="s">
        <v>52</v>
      </c>
      <c r="K71" s="21" t="s">
        <v>362</v>
      </c>
      <c r="L71" s="21" t="s">
        <v>363</v>
      </c>
      <c r="M71" s="21" t="s">
        <v>517</v>
      </c>
      <c r="N71" s="21">
        <v>30</v>
      </c>
      <c r="O71" s="20">
        <v>46230</v>
      </c>
      <c r="P71" s="21" t="s">
        <v>50</v>
      </c>
      <c r="Q71" s="21" t="s">
        <v>2057</v>
      </c>
      <c r="R71" s="21">
        <v>10000</v>
      </c>
      <c r="S71" s="21">
        <v>124</v>
      </c>
      <c r="T71" s="21">
        <v>-63.147697399999998</v>
      </c>
      <c r="U71" s="21">
        <v>-17.8202839</v>
      </c>
      <c r="V71" s="21" t="s">
        <v>2058</v>
      </c>
      <c r="W71" s="21" t="s">
        <v>51</v>
      </c>
      <c r="X71" s="21" t="s">
        <v>2059</v>
      </c>
      <c r="Y71" s="23">
        <v>46246</v>
      </c>
      <c r="Z71" s="24">
        <f>+E71-Y71</f>
        <v>-14</v>
      </c>
      <c r="AA71" s="25">
        <f>+Tabla_DatosExternos_142[[#This Row],[Saldo]]/Tabla_DatosExternos_142[[#This Row],[Importe]]</f>
        <v>0.35714285714285715</v>
      </c>
      <c r="AB71" s="21"/>
      <c r="AC71" s="26">
        <f>IF(AND(-Z71&gt;=1,-Z71&lt;=30),D71,0)</f>
        <v>1000</v>
      </c>
      <c r="AD71" s="26">
        <f>IF(AND(-Z71&gt;=31,-Z71&lt;=60),D71,0)</f>
        <v>0</v>
      </c>
      <c r="AE71" s="26">
        <f>IF(AND(-Z71&gt;=61,-Z71&lt;=90),D71,0)</f>
        <v>0</v>
      </c>
      <c r="AF71" s="26">
        <f>IF(AND(-Z71&gt;=91,-Z71&lt;=120),D71,0)</f>
        <v>0</v>
      </c>
      <c r="AG71" s="26">
        <f>IF(AND(-Z71&gt;=121,-Z71&lt;=150),D71,0)</f>
        <v>0</v>
      </c>
      <c r="AH71" s="26">
        <f>IF(AND(-Z71&gt;=151,-Z71&lt;=180),D71,0)</f>
        <v>0</v>
      </c>
      <c r="AI71" s="26">
        <f>IF(AND(-Z71&gt;=181,-Z71&lt;=210),D71,0)</f>
        <v>0</v>
      </c>
      <c r="AJ71" s="26">
        <f>IF(AND(-Z71&gt;=211,-Z71&lt;=250),D71,0)</f>
        <v>0</v>
      </c>
      <c r="AK71" s="26">
        <f>IF(-Z71&gt;=251,D71,0)</f>
        <v>0</v>
      </c>
      <c r="AL71" s="26">
        <f>SUM(AE71:AF71)</f>
        <v>0</v>
      </c>
      <c r="AM71" s="26">
        <f>SUM(AG71:AK71)</f>
        <v>0</v>
      </c>
      <c r="AN71" s="26">
        <f>SUM(AI71:AK71)</f>
        <v>0</v>
      </c>
      <c r="AO71" s="26">
        <f>+IF(SUM(AC71:AK71)=0,D71,0)</f>
        <v>0</v>
      </c>
      <c r="AP71" s="26">
        <f>+SUM(AC71:AK71)</f>
        <v>1000</v>
      </c>
      <c r="AQ71" s="26">
        <f>+Tabla_DatosExternos_142[[#This Row],[Total Vigente]]+Tabla_DatosExternos_142[[#This Row],[Total Vencido]]</f>
        <v>1000</v>
      </c>
      <c r="AR71" s="26">
        <f>SUM(AG71:AK71)</f>
        <v>0</v>
      </c>
      <c r="AS71" s="27">
        <f>+Tabla_DatosExternos_142[[#This Row],[Fecha]]-Tabla_DatosExternos_142[[#This Row],[Vence]]</f>
        <v>-30</v>
      </c>
      <c r="AT71" s="21"/>
      <c r="AU71" s="28" t="e">
        <f>+AR71-W71</f>
        <v>#VALUE!</v>
      </c>
    </row>
    <row r="72" spans="1:47" x14ac:dyDescent="0.35">
      <c r="A72" s="20">
        <v>46203</v>
      </c>
      <c r="B72" s="21">
        <v>523</v>
      </c>
      <c r="C72" s="21">
        <v>50000</v>
      </c>
      <c r="D72" s="21">
        <v>50000</v>
      </c>
      <c r="E72" s="22">
        <v>46223</v>
      </c>
      <c r="F72" s="21">
        <v>23</v>
      </c>
      <c r="G72" s="21" t="s">
        <v>90</v>
      </c>
      <c r="H72" s="21" t="s">
        <v>48</v>
      </c>
      <c r="I72" s="21" t="s">
        <v>2245</v>
      </c>
      <c r="J72" s="21" t="s">
        <v>52</v>
      </c>
      <c r="K72" s="21" t="s">
        <v>362</v>
      </c>
      <c r="L72" s="21" t="s">
        <v>363</v>
      </c>
      <c r="M72" s="21" t="s">
        <v>364</v>
      </c>
      <c r="N72" s="21">
        <v>20</v>
      </c>
      <c r="O72" s="20"/>
      <c r="P72" s="21" t="s">
        <v>50</v>
      </c>
      <c r="Q72" s="21" t="s">
        <v>2246</v>
      </c>
      <c r="R72" s="21">
        <v>350000</v>
      </c>
      <c r="S72" s="21">
        <v>123</v>
      </c>
      <c r="T72" s="21">
        <v>-63.184342800000003</v>
      </c>
      <c r="U72" s="21">
        <v>-17.717105700000001</v>
      </c>
      <c r="V72" s="21" t="s">
        <v>277</v>
      </c>
      <c r="W72" s="21" t="s">
        <v>51</v>
      </c>
      <c r="X72" s="21" t="s">
        <v>2247</v>
      </c>
      <c r="Y72" s="23">
        <v>46246</v>
      </c>
      <c r="Z72" s="24">
        <f>+E72-Y72</f>
        <v>-23</v>
      </c>
      <c r="AA72" s="25">
        <f>+Tabla_DatosExternos_142[[#This Row],[Saldo]]/Tabla_DatosExternos_142[[#This Row],[Importe]]</f>
        <v>1</v>
      </c>
      <c r="AB72" s="21"/>
      <c r="AC72" s="26">
        <f>IF(AND(-Z72&gt;=1,-Z72&lt;=30),D72,0)</f>
        <v>50000</v>
      </c>
      <c r="AD72" s="26">
        <f>IF(AND(-Z72&gt;=31,-Z72&lt;=60),D72,0)</f>
        <v>0</v>
      </c>
      <c r="AE72" s="26">
        <f>IF(AND(-Z72&gt;=61,-Z72&lt;=90),D72,0)</f>
        <v>0</v>
      </c>
      <c r="AF72" s="26">
        <f>IF(AND(-Z72&gt;=91,-Z72&lt;=120),D72,0)</f>
        <v>0</v>
      </c>
      <c r="AG72" s="26">
        <f>IF(AND(-Z72&gt;=121,-Z72&lt;=150),D72,0)</f>
        <v>0</v>
      </c>
      <c r="AH72" s="26">
        <f>IF(AND(-Z72&gt;=151,-Z72&lt;=180),D72,0)</f>
        <v>0</v>
      </c>
      <c r="AI72" s="26">
        <f>IF(AND(-Z72&gt;=181,-Z72&lt;=210),D72,0)</f>
        <v>0</v>
      </c>
      <c r="AJ72" s="26">
        <f>IF(AND(-Z72&gt;=211,-Z72&lt;=250),D72,0)</f>
        <v>0</v>
      </c>
      <c r="AK72" s="26">
        <f>IF(-Z72&gt;=251,D72,0)</f>
        <v>0</v>
      </c>
      <c r="AL72" s="26">
        <f>SUM(AE72:AF72)</f>
        <v>0</v>
      </c>
      <c r="AM72" s="26">
        <f>SUM(AG72:AK72)</f>
        <v>0</v>
      </c>
      <c r="AN72" s="26">
        <f>SUM(AI72:AK72)</f>
        <v>0</v>
      </c>
      <c r="AO72" s="26">
        <f>+IF(SUM(AC72:AK72)=0,D72,0)</f>
        <v>0</v>
      </c>
      <c r="AP72" s="26">
        <f>+SUM(AC72:AK72)</f>
        <v>50000</v>
      </c>
      <c r="AQ72" s="26">
        <f>+Tabla_DatosExternos_142[[#This Row],[Total Vigente]]+Tabla_DatosExternos_142[[#This Row],[Total Vencido]]</f>
        <v>50000</v>
      </c>
      <c r="AR72" s="26">
        <f>SUM(AG72:AK72)</f>
        <v>0</v>
      </c>
      <c r="AS72" s="27">
        <f>+Tabla_DatosExternos_142[[#This Row],[Fecha]]-Tabla_DatosExternos_142[[#This Row],[Vence]]</f>
        <v>-20</v>
      </c>
      <c r="AT72" s="21"/>
      <c r="AU72" s="28" t="e">
        <f>+AR72-W72</f>
        <v>#VALUE!</v>
      </c>
    </row>
    <row r="73" spans="1:47" x14ac:dyDescent="0.35">
      <c r="A73" s="20">
        <v>46203</v>
      </c>
      <c r="B73" s="21">
        <v>524</v>
      </c>
      <c r="C73" s="21">
        <v>50000</v>
      </c>
      <c r="D73" s="21">
        <v>50000</v>
      </c>
      <c r="E73" s="22">
        <v>46254</v>
      </c>
      <c r="F73" s="21">
        <v>8</v>
      </c>
      <c r="G73" s="21" t="s">
        <v>90</v>
      </c>
      <c r="H73" s="21" t="s">
        <v>95</v>
      </c>
      <c r="I73" s="21" t="s">
        <v>2245</v>
      </c>
      <c r="J73" s="21" t="s">
        <v>52</v>
      </c>
      <c r="K73" s="21" t="s">
        <v>362</v>
      </c>
      <c r="L73" s="21" t="s">
        <v>363</v>
      </c>
      <c r="M73" s="21" t="s">
        <v>364</v>
      </c>
      <c r="N73" s="21">
        <v>51</v>
      </c>
      <c r="O73" s="20"/>
      <c r="P73" s="21" t="s">
        <v>50</v>
      </c>
      <c r="Q73" s="21" t="s">
        <v>2246</v>
      </c>
      <c r="R73" s="21">
        <v>350000</v>
      </c>
      <c r="S73" s="21">
        <v>123</v>
      </c>
      <c r="T73" s="21">
        <v>-63.184342800000003</v>
      </c>
      <c r="U73" s="21">
        <v>-17.717105700000001</v>
      </c>
      <c r="V73" s="21" t="s">
        <v>277</v>
      </c>
      <c r="W73" s="21" t="s">
        <v>51</v>
      </c>
      <c r="X73" s="21" t="s">
        <v>2247</v>
      </c>
      <c r="Y73" s="23">
        <v>46246</v>
      </c>
      <c r="Z73" s="24">
        <f>+E73-Y73</f>
        <v>8</v>
      </c>
      <c r="AA73" s="25">
        <f>+Tabla_DatosExternos_142[[#This Row],[Saldo]]/Tabla_DatosExternos_142[[#This Row],[Importe]]</f>
        <v>1</v>
      </c>
      <c r="AB73" s="21"/>
      <c r="AC73" s="26">
        <f>IF(AND(-Z73&gt;=1,-Z73&lt;=30),D73,0)</f>
        <v>0</v>
      </c>
      <c r="AD73" s="26">
        <f>IF(AND(-Z73&gt;=31,-Z73&lt;=60),D73,0)</f>
        <v>0</v>
      </c>
      <c r="AE73" s="26">
        <f>IF(AND(-Z73&gt;=61,-Z73&lt;=90),D73,0)</f>
        <v>0</v>
      </c>
      <c r="AF73" s="26">
        <f>IF(AND(-Z73&gt;=91,-Z73&lt;=120),D73,0)</f>
        <v>0</v>
      </c>
      <c r="AG73" s="26">
        <f>IF(AND(-Z73&gt;=121,-Z73&lt;=150),D73,0)</f>
        <v>0</v>
      </c>
      <c r="AH73" s="26">
        <f>IF(AND(-Z73&gt;=151,-Z73&lt;=180),D73,0)</f>
        <v>0</v>
      </c>
      <c r="AI73" s="26">
        <f>IF(AND(-Z73&gt;=181,-Z73&lt;=210),D73,0)</f>
        <v>0</v>
      </c>
      <c r="AJ73" s="26">
        <f>IF(AND(-Z73&gt;=211,-Z73&lt;=250),D73,0)</f>
        <v>0</v>
      </c>
      <c r="AK73" s="26">
        <f>IF(-Z73&gt;=251,D73,0)</f>
        <v>0</v>
      </c>
      <c r="AL73" s="26">
        <f>SUM(AE73:AF73)</f>
        <v>0</v>
      </c>
      <c r="AM73" s="26">
        <f>SUM(AG73:AK73)</f>
        <v>0</v>
      </c>
      <c r="AN73" s="26">
        <f>SUM(AI73:AK73)</f>
        <v>0</v>
      </c>
      <c r="AO73" s="26">
        <f>+IF(SUM(AC73:AK73)=0,D73,0)</f>
        <v>50000</v>
      </c>
      <c r="AP73" s="26">
        <f>+SUM(AC73:AK73)</f>
        <v>0</v>
      </c>
      <c r="AQ73" s="26">
        <f>+Tabla_DatosExternos_142[[#This Row],[Total Vigente]]+Tabla_DatosExternos_142[[#This Row],[Total Vencido]]</f>
        <v>50000</v>
      </c>
      <c r="AR73" s="26">
        <f>SUM(AG73:AK73)</f>
        <v>0</v>
      </c>
      <c r="AS73" s="27">
        <f>+Tabla_DatosExternos_142[[#This Row],[Fecha]]-Tabla_DatosExternos_142[[#This Row],[Vence]]</f>
        <v>-51</v>
      </c>
      <c r="AT73" s="21"/>
      <c r="AU73" s="28" t="e">
        <f>+AR73-W73</f>
        <v>#VALUE!</v>
      </c>
    </row>
    <row r="74" spans="1:47" x14ac:dyDescent="0.35">
      <c r="A74" s="20">
        <v>46203</v>
      </c>
      <c r="B74" s="21">
        <v>525</v>
      </c>
      <c r="C74" s="21">
        <v>50000</v>
      </c>
      <c r="D74" s="21">
        <v>50000</v>
      </c>
      <c r="E74" s="22">
        <v>46285</v>
      </c>
      <c r="F74" s="21">
        <v>39</v>
      </c>
      <c r="G74" s="21" t="s">
        <v>96</v>
      </c>
      <c r="H74" s="21" t="s">
        <v>95</v>
      </c>
      <c r="I74" s="21" t="s">
        <v>2245</v>
      </c>
      <c r="J74" s="21" t="s">
        <v>52</v>
      </c>
      <c r="K74" s="21" t="s">
        <v>362</v>
      </c>
      <c r="L74" s="21" t="s">
        <v>363</v>
      </c>
      <c r="M74" s="21" t="s">
        <v>364</v>
      </c>
      <c r="N74" s="21">
        <v>82</v>
      </c>
      <c r="O74" s="20"/>
      <c r="P74" s="21" t="s">
        <v>50</v>
      </c>
      <c r="Q74" s="21" t="s">
        <v>2246</v>
      </c>
      <c r="R74" s="21">
        <v>350000</v>
      </c>
      <c r="S74" s="21">
        <v>123</v>
      </c>
      <c r="T74" s="21">
        <v>-63.184342800000003</v>
      </c>
      <c r="U74" s="21">
        <v>-17.717105700000001</v>
      </c>
      <c r="V74" s="21" t="s">
        <v>277</v>
      </c>
      <c r="W74" s="21" t="s">
        <v>51</v>
      </c>
      <c r="X74" s="21" t="s">
        <v>2247</v>
      </c>
      <c r="Y74" s="23">
        <v>46246</v>
      </c>
      <c r="Z74" s="24">
        <f>+E74-Y74</f>
        <v>39</v>
      </c>
      <c r="AA74" s="25">
        <f>+Tabla_DatosExternos_142[[#This Row],[Saldo]]/Tabla_DatosExternos_142[[#This Row],[Importe]]</f>
        <v>1</v>
      </c>
      <c r="AB74" s="21"/>
      <c r="AC74" s="26">
        <f>IF(AND(-Z74&gt;=1,-Z74&lt;=30),D74,0)</f>
        <v>0</v>
      </c>
      <c r="AD74" s="26">
        <f>IF(AND(-Z74&gt;=31,-Z74&lt;=60),D74,0)</f>
        <v>0</v>
      </c>
      <c r="AE74" s="26">
        <f>IF(AND(-Z74&gt;=61,-Z74&lt;=90),D74,0)</f>
        <v>0</v>
      </c>
      <c r="AF74" s="26">
        <f>IF(AND(-Z74&gt;=91,-Z74&lt;=120),D74,0)</f>
        <v>0</v>
      </c>
      <c r="AG74" s="26">
        <f>IF(AND(-Z74&gt;=121,-Z74&lt;=150),D74,0)</f>
        <v>0</v>
      </c>
      <c r="AH74" s="26">
        <f>IF(AND(-Z74&gt;=151,-Z74&lt;=180),D74,0)</f>
        <v>0</v>
      </c>
      <c r="AI74" s="26">
        <f>IF(AND(-Z74&gt;=181,-Z74&lt;=210),D74,0)</f>
        <v>0</v>
      </c>
      <c r="AJ74" s="26">
        <f>IF(AND(-Z74&gt;=211,-Z74&lt;=250),D74,0)</f>
        <v>0</v>
      </c>
      <c r="AK74" s="26">
        <f>IF(-Z74&gt;=251,D74,0)</f>
        <v>0</v>
      </c>
      <c r="AL74" s="26">
        <f>SUM(AE74:AF74)</f>
        <v>0</v>
      </c>
      <c r="AM74" s="26">
        <f>SUM(AG74:AK74)</f>
        <v>0</v>
      </c>
      <c r="AN74" s="26">
        <f>SUM(AI74:AK74)</f>
        <v>0</v>
      </c>
      <c r="AO74" s="26">
        <f>+IF(SUM(AC74:AK74)=0,D74,0)</f>
        <v>50000</v>
      </c>
      <c r="AP74" s="26">
        <f>+SUM(AC74:AK74)</f>
        <v>0</v>
      </c>
      <c r="AQ74" s="26">
        <f>+Tabla_DatosExternos_142[[#This Row],[Total Vigente]]+Tabla_DatosExternos_142[[#This Row],[Total Vencido]]</f>
        <v>50000</v>
      </c>
      <c r="AR74" s="26">
        <f>SUM(AG74:AK74)</f>
        <v>0</v>
      </c>
      <c r="AS74" s="27">
        <f>+Tabla_DatosExternos_142[[#This Row],[Fecha]]-Tabla_DatosExternos_142[[#This Row],[Vence]]</f>
        <v>-82</v>
      </c>
      <c r="AT74" s="21"/>
      <c r="AU74" s="28" t="e">
        <f>+AR74-W74</f>
        <v>#VALUE!</v>
      </c>
    </row>
    <row r="75" spans="1:47" x14ac:dyDescent="0.35">
      <c r="A75" s="20">
        <v>46203</v>
      </c>
      <c r="B75" s="21">
        <v>526</v>
      </c>
      <c r="C75" s="21">
        <v>50000</v>
      </c>
      <c r="D75" s="21">
        <v>50000</v>
      </c>
      <c r="E75" s="22">
        <v>46315</v>
      </c>
      <c r="F75" s="21">
        <v>69</v>
      </c>
      <c r="G75" s="21" t="s">
        <v>81</v>
      </c>
      <c r="H75" s="21" t="s">
        <v>95</v>
      </c>
      <c r="I75" s="21" t="s">
        <v>2245</v>
      </c>
      <c r="J75" s="21" t="s">
        <v>52</v>
      </c>
      <c r="K75" s="21" t="s">
        <v>362</v>
      </c>
      <c r="L75" s="21" t="s">
        <v>363</v>
      </c>
      <c r="M75" s="21" t="s">
        <v>364</v>
      </c>
      <c r="N75" s="21">
        <v>112</v>
      </c>
      <c r="O75" s="20"/>
      <c r="P75" s="21" t="s">
        <v>50</v>
      </c>
      <c r="Q75" s="21" t="s">
        <v>2246</v>
      </c>
      <c r="R75" s="21">
        <v>350000</v>
      </c>
      <c r="S75" s="21">
        <v>123</v>
      </c>
      <c r="T75" s="21">
        <v>-63.184342800000003</v>
      </c>
      <c r="U75" s="21">
        <v>-17.717105700000001</v>
      </c>
      <c r="V75" s="21" t="s">
        <v>277</v>
      </c>
      <c r="W75" s="21" t="s">
        <v>51</v>
      </c>
      <c r="X75" s="21" t="s">
        <v>2247</v>
      </c>
      <c r="Y75" s="23">
        <v>46246</v>
      </c>
      <c r="Z75" s="24">
        <f>+E75-Y75</f>
        <v>69</v>
      </c>
      <c r="AA75" s="25">
        <f>+Tabla_DatosExternos_142[[#This Row],[Saldo]]/Tabla_DatosExternos_142[[#This Row],[Importe]]</f>
        <v>1</v>
      </c>
      <c r="AB75" s="21"/>
      <c r="AC75" s="26">
        <f>IF(AND(-Z75&gt;=1,-Z75&lt;=30),D75,0)</f>
        <v>0</v>
      </c>
      <c r="AD75" s="26">
        <f>IF(AND(-Z75&gt;=31,-Z75&lt;=60),D75,0)</f>
        <v>0</v>
      </c>
      <c r="AE75" s="26">
        <f>IF(AND(-Z75&gt;=61,-Z75&lt;=90),D75,0)</f>
        <v>0</v>
      </c>
      <c r="AF75" s="26">
        <f>IF(AND(-Z75&gt;=91,-Z75&lt;=120),D75,0)</f>
        <v>0</v>
      </c>
      <c r="AG75" s="26">
        <f>IF(AND(-Z75&gt;=121,-Z75&lt;=150),D75,0)</f>
        <v>0</v>
      </c>
      <c r="AH75" s="26">
        <f>IF(AND(-Z75&gt;=151,-Z75&lt;=180),D75,0)</f>
        <v>0</v>
      </c>
      <c r="AI75" s="26">
        <f>IF(AND(-Z75&gt;=181,-Z75&lt;=210),D75,0)</f>
        <v>0</v>
      </c>
      <c r="AJ75" s="26">
        <f>IF(AND(-Z75&gt;=211,-Z75&lt;=250),D75,0)</f>
        <v>0</v>
      </c>
      <c r="AK75" s="26">
        <f>IF(-Z75&gt;=251,D75,0)</f>
        <v>0</v>
      </c>
      <c r="AL75" s="26">
        <f>SUM(AE75:AF75)</f>
        <v>0</v>
      </c>
      <c r="AM75" s="26">
        <f>SUM(AG75:AK75)</f>
        <v>0</v>
      </c>
      <c r="AN75" s="26">
        <f>SUM(AI75:AK75)</f>
        <v>0</v>
      </c>
      <c r="AO75" s="26">
        <f>+IF(SUM(AC75:AK75)=0,D75,0)</f>
        <v>50000</v>
      </c>
      <c r="AP75" s="26">
        <f>+SUM(AC75:AK75)</f>
        <v>0</v>
      </c>
      <c r="AQ75" s="26">
        <f>+Tabla_DatosExternos_142[[#This Row],[Total Vigente]]+Tabla_DatosExternos_142[[#This Row],[Total Vencido]]</f>
        <v>50000</v>
      </c>
      <c r="AR75" s="26">
        <f>SUM(AG75:AK75)</f>
        <v>0</v>
      </c>
      <c r="AS75" s="27">
        <f>+Tabla_DatosExternos_142[[#This Row],[Fecha]]-Tabla_DatosExternos_142[[#This Row],[Vence]]</f>
        <v>-112</v>
      </c>
      <c r="AT75" s="21"/>
      <c r="AU75" s="28" t="e">
        <f>+AR75-W75</f>
        <v>#VALUE!</v>
      </c>
    </row>
    <row r="76" spans="1:47" x14ac:dyDescent="0.35">
      <c r="A76" s="20">
        <v>46203</v>
      </c>
      <c r="B76" s="21">
        <v>527</v>
      </c>
      <c r="C76" s="21">
        <v>50000</v>
      </c>
      <c r="D76" s="21">
        <v>50000</v>
      </c>
      <c r="E76" s="22">
        <v>46346</v>
      </c>
      <c r="F76" s="21">
        <v>100</v>
      </c>
      <c r="G76" s="21" t="s">
        <v>88</v>
      </c>
      <c r="H76" s="21" t="s">
        <v>95</v>
      </c>
      <c r="I76" s="21" t="s">
        <v>2245</v>
      </c>
      <c r="J76" s="21" t="s">
        <v>52</v>
      </c>
      <c r="K76" s="21" t="s">
        <v>362</v>
      </c>
      <c r="L76" s="21" t="s">
        <v>363</v>
      </c>
      <c r="M76" s="21" t="s">
        <v>364</v>
      </c>
      <c r="N76" s="21">
        <v>143</v>
      </c>
      <c r="O76" s="20"/>
      <c r="P76" s="21" t="s">
        <v>50</v>
      </c>
      <c r="Q76" s="21" t="s">
        <v>2246</v>
      </c>
      <c r="R76" s="21">
        <v>350000</v>
      </c>
      <c r="S76" s="21">
        <v>123</v>
      </c>
      <c r="T76" s="21">
        <v>-63.184342800000003</v>
      </c>
      <c r="U76" s="21">
        <v>-17.717105700000001</v>
      </c>
      <c r="V76" s="21" t="s">
        <v>277</v>
      </c>
      <c r="W76" s="21" t="s">
        <v>51</v>
      </c>
      <c r="X76" s="21" t="s">
        <v>2247</v>
      </c>
      <c r="Y76" s="23">
        <v>46246</v>
      </c>
      <c r="Z76" s="24">
        <f>+E76-Y76</f>
        <v>100</v>
      </c>
      <c r="AA76" s="25">
        <f>+Tabla_DatosExternos_142[[#This Row],[Saldo]]/Tabla_DatosExternos_142[[#This Row],[Importe]]</f>
        <v>1</v>
      </c>
      <c r="AB76" s="21"/>
      <c r="AC76" s="26">
        <f>IF(AND(-Z76&gt;=1,-Z76&lt;=30),D76,0)</f>
        <v>0</v>
      </c>
      <c r="AD76" s="26">
        <f>IF(AND(-Z76&gt;=31,-Z76&lt;=60),D76,0)</f>
        <v>0</v>
      </c>
      <c r="AE76" s="26">
        <f>IF(AND(-Z76&gt;=61,-Z76&lt;=90),D76,0)</f>
        <v>0</v>
      </c>
      <c r="AF76" s="26">
        <f>IF(AND(-Z76&gt;=91,-Z76&lt;=120),D76,0)</f>
        <v>0</v>
      </c>
      <c r="AG76" s="26">
        <f>IF(AND(-Z76&gt;=121,-Z76&lt;=150),D76,0)</f>
        <v>0</v>
      </c>
      <c r="AH76" s="26">
        <f>IF(AND(-Z76&gt;=151,-Z76&lt;=180),D76,0)</f>
        <v>0</v>
      </c>
      <c r="AI76" s="26">
        <f>IF(AND(-Z76&gt;=181,-Z76&lt;=210),D76,0)</f>
        <v>0</v>
      </c>
      <c r="AJ76" s="26">
        <f>IF(AND(-Z76&gt;=211,-Z76&lt;=250),D76,0)</f>
        <v>0</v>
      </c>
      <c r="AK76" s="26">
        <f>IF(-Z76&gt;=251,D76,0)</f>
        <v>0</v>
      </c>
      <c r="AL76" s="26">
        <f>SUM(AE76:AF76)</f>
        <v>0</v>
      </c>
      <c r="AM76" s="26">
        <f>SUM(AG76:AK76)</f>
        <v>0</v>
      </c>
      <c r="AN76" s="26">
        <f>SUM(AI76:AK76)</f>
        <v>0</v>
      </c>
      <c r="AO76" s="26">
        <f>+IF(SUM(AC76:AK76)=0,D76,0)</f>
        <v>50000</v>
      </c>
      <c r="AP76" s="26">
        <f>+SUM(AC76:AK76)</f>
        <v>0</v>
      </c>
      <c r="AQ76" s="26">
        <f>+Tabla_DatosExternos_142[[#This Row],[Total Vigente]]+Tabla_DatosExternos_142[[#This Row],[Total Vencido]]</f>
        <v>50000</v>
      </c>
      <c r="AR76" s="26">
        <f>SUM(AG76:AK76)</f>
        <v>0</v>
      </c>
      <c r="AS76" s="27">
        <f>+Tabla_DatosExternos_142[[#This Row],[Fecha]]-Tabla_DatosExternos_142[[#This Row],[Vence]]</f>
        <v>-143</v>
      </c>
      <c r="AT76" s="21"/>
      <c r="AU76" s="28" t="e">
        <f>+AR76-W76</f>
        <v>#VALUE!</v>
      </c>
    </row>
    <row r="77" spans="1:47" x14ac:dyDescent="0.35">
      <c r="A77" s="20">
        <v>46203</v>
      </c>
      <c r="B77" s="21">
        <v>528</v>
      </c>
      <c r="C77" s="21">
        <v>94670.29</v>
      </c>
      <c r="D77" s="21">
        <v>94670.29</v>
      </c>
      <c r="E77" s="22">
        <v>46376</v>
      </c>
      <c r="F77" s="21">
        <v>130</v>
      </c>
      <c r="G77" s="21" t="s">
        <v>89</v>
      </c>
      <c r="H77" s="21" t="s">
        <v>95</v>
      </c>
      <c r="I77" s="21" t="s">
        <v>2245</v>
      </c>
      <c r="J77" s="21" t="s">
        <v>52</v>
      </c>
      <c r="K77" s="21" t="s">
        <v>362</v>
      </c>
      <c r="L77" s="21" t="s">
        <v>363</v>
      </c>
      <c r="M77" s="21" t="s">
        <v>364</v>
      </c>
      <c r="N77" s="21">
        <v>173</v>
      </c>
      <c r="O77" s="20"/>
      <c r="P77" s="21" t="s">
        <v>50</v>
      </c>
      <c r="Q77" s="21" t="s">
        <v>2246</v>
      </c>
      <c r="R77" s="21">
        <v>350000</v>
      </c>
      <c r="S77" s="21">
        <v>123</v>
      </c>
      <c r="T77" s="21">
        <v>-63.184342800000003</v>
      </c>
      <c r="U77" s="21">
        <v>-17.717105700000001</v>
      </c>
      <c r="V77" s="21" t="s">
        <v>277</v>
      </c>
      <c r="W77" s="21" t="s">
        <v>51</v>
      </c>
      <c r="X77" s="21" t="s">
        <v>2247</v>
      </c>
      <c r="Y77" s="23">
        <v>46246</v>
      </c>
      <c r="Z77" s="24">
        <f>+E77-Y77</f>
        <v>130</v>
      </c>
      <c r="AA77" s="25">
        <f>+Tabla_DatosExternos_142[[#This Row],[Saldo]]/Tabla_DatosExternos_142[[#This Row],[Importe]]</f>
        <v>1</v>
      </c>
      <c r="AB77" s="21"/>
      <c r="AC77" s="26">
        <f>IF(AND(-Z77&gt;=1,-Z77&lt;=30),D77,0)</f>
        <v>0</v>
      </c>
      <c r="AD77" s="26">
        <f>IF(AND(-Z77&gt;=31,-Z77&lt;=60),D77,0)</f>
        <v>0</v>
      </c>
      <c r="AE77" s="26">
        <f>IF(AND(-Z77&gt;=61,-Z77&lt;=90),D77,0)</f>
        <v>0</v>
      </c>
      <c r="AF77" s="26">
        <f>IF(AND(-Z77&gt;=91,-Z77&lt;=120),D77,0)</f>
        <v>0</v>
      </c>
      <c r="AG77" s="26">
        <f>IF(AND(-Z77&gt;=121,-Z77&lt;=150),D77,0)</f>
        <v>0</v>
      </c>
      <c r="AH77" s="26">
        <f>IF(AND(-Z77&gt;=151,-Z77&lt;=180),D77,0)</f>
        <v>0</v>
      </c>
      <c r="AI77" s="26">
        <f>IF(AND(-Z77&gt;=181,-Z77&lt;=210),D77,0)</f>
        <v>0</v>
      </c>
      <c r="AJ77" s="26">
        <f>IF(AND(-Z77&gt;=211,-Z77&lt;=250),D77,0)</f>
        <v>0</v>
      </c>
      <c r="AK77" s="26">
        <f>IF(-Z77&gt;=251,D77,0)</f>
        <v>0</v>
      </c>
      <c r="AL77" s="26">
        <f>SUM(AE77:AF77)</f>
        <v>0</v>
      </c>
      <c r="AM77" s="26">
        <f>SUM(AG77:AK77)</f>
        <v>0</v>
      </c>
      <c r="AN77" s="26">
        <f>SUM(AI77:AK77)</f>
        <v>0</v>
      </c>
      <c r="AO77" s="26">
        <f>+IF(SUM(AC77:AK77)=0,D77,0)</f>
        <v>94670.29</v>
      </c>
      <c r="AP77" s="26">
        <f>+SUM(AC77:AK77)</f>
        <v>0</v>
      </c>
      <c r="AQ77" s="26">
        <f>+Tabla_DatosExternos_142[[#This Row],[Total Vigente]]+Tabla_DatosExternos_142[[#This Row],[Total Vencido]]</f>
        <v>94670.29</v>
      </c>
      <c r="AR77" s="26">
        <f>SUM(AG77:AK77)</f>
        <v>0</v>
      </c>
      <c r="AS77" s="27">
        <f>+Tabla_DatosExternos_142[[#This Row],[Fecha]]-Tabla_DatosExternos_142[[#This Row],[Vence]]</f>
        <v>-173</v>
      </c>
      <c r="AT77" s="21"/>
      <c r="AU77" s="28" t="e">
        <f>+AR77-W77</f>
        <v>#VALUE!</v>
      </c>
    </row>
    <row r="78" spans="1:47" x14ac:dyDescent="0.35">
      <c r="A78" s="20">
        <v>46204</v>
      </c>
      <c r="B78" s="21">
        <v>277492</v>
      </c>
      <c r="C78" s="21">
        <v>11199.84</v>
      </c>
      <c r="D78" s="21">
        <v>11199.84</v>
      </c>
      <c r="E78" s="22">
        <v>46234</v>
      </c>
      <c r="F78" s="21">
        <v>12</v>
      </c>
      <c r="G78" s="21" t="s">
        <v>90</v>
      </c>
      <c r="H78" s="21" t="s">
        <v>48</v>
      </c>
      <c r="I78" s="21" t="s">
        <v>2308</v>
      </c>
      <c r="J78" s="21" t="s">
        <v>52</v>
      </c>
      <c r="K78" s="21" t="s">
        <v>362</v>
      </c>
      <c r="L78" s="21" t="s">
        <v>363</v>
      </c>
      <c r="M78" s="21" t="s">
        <v>517</v>
      </c>
      <c r="N78" s="21">
        <v>30</v>
      </c>
      <c r="O78" s="20"/>
      <c r="P78" s="21" t="s">
        <v>50</v>
      </c>
      <c r="Q78" s="21" t="s">
        <v>2309</v>
      </c>
      <c r="R78" s="21">
        <v>20000</v>
      </c>
      <c r="S78" s="21">
        <v>124</v>
      </c>
      <c r="T78" s="21">
        <v>-63.113646000000003</v>
      </c>
      <c r="U78" s="21">
        <v>-17.841543000000001</v>
      </c>
      <c r="V78" s="21" t="s">
        <v>2310</v>
      </c>
      <c r="W78" s="21" t="s">
        <v>51</v>
      </c>
      <c r="X78" s="21" t="s">
        <v>2311</v>
      </c>
      <c r="Y78" s="23">
        <v>46246</v>
      </c>
      <c r="Z78" s="24">
        <f>+E78-Y78</f>
        <v>-12</v>
      </c>
      <c r="AA78" s="25">
        <f>+Tabla_DatosExternos_142[[#This Row],[Saldo]]/Tabla_DatosExternos_142[[#This Row],[Importe]]</f>
        <v>1</v>
      </c>
      <c r="AB78" s="21"/>
      <c r="AC78" s="26">
        <f>IF(AND(-Z78&gt;=1,-Z78&lt;=30),D78,0)</f>
        <v>11199.84</v>
      </c>
      <c r="AD78" s="26">
        <f>IF(AND(-Z78&gt;=31,-Z78&lt;=60),D78,0)</f>
        <v>0</v>
      </c>
      <c r="AE78" s="26">
        <f>IF(AND(-Z78&gt;=61,-Z78&lt;=90),D78,0)</f>
        <v>0</v>
      </c>
      <c r="AF78" s="26">
        <f>IF(AND(-Z78&gt;=91,-Z78&lt;=120),D78,0)</f>
        <v>0</v>
      </c>
      <c r="AG78" s="26">
        <f>IF(AND(-Z78&gt;=121,-Z78&lt;=150),D78,0)</f>
        <v>0</v>
      </c>
      <c r="AH78" s="26">
        <f>IF(AND(-Z78&gt;=151,-Z78&lt;=180),D78,0)</f>
        <v>0</v>
      </c>
      <c r="AI78" s="26">
        <f>IF(AND(-Z78&gt;=181,-Z78&lt;=210),D78,0)</f>
        <v>0</v>
      </c>
      <c r="AJ78" s="26">
        <f>IF(AND(-Z78&gt;=211,-Z78&lt;=250),D78,0)</f>
        <v>0</v>
      </c>
      <c r="AK78" s="26">
        <f>IF(-Z78&gt;=251,D78,0)</f>
        <v>0</v>
      </c>
      <c r="AL78" s="26">
        <f>SUM(AE78:AF78)</f>
        <v>0</v>
      </c>
      <c r="AM78" s="26">
        <f>SUM(AG78:AK78)</f>
        <v>0</v>
      </c>
      <c r="AN78" s="26">
        <f>SUM(AI78:AK78)</f>
        <v>0</v>
      </c>
      <c r="AO78" s="26">
        <f>+IF(SUM(AC78:AK78)=0,D78,0)</f>
        <v>0</v>
      </c>
      <c r="AP78" s="26">
        <f>+SUM(AC78:AK78)</f>
        <v>11199.84</v>
      </c>
      <c r="AQ78" s="26">
        <f>+Tabla_DatosExternos_142[[#This Row],[Total Vigente]]+Tabla_DatosExternos_142[[#This Row],[Total Vencido]]</f>
        <v>11199.84</v>
      </c>
      <c r="AR78" s="26">
        <f>SUM(AG78:AK78)</f>
        <v>0</v>
      </c>
      <c r="AS78" s="27">
        <f>+Tabla_DatosExternos_142[[#This Row],[Fecha]]-Tabla_DatosExternos_142[[#This Row],[Vence]]</f>
        <v>-30</v>
      </c>
      <c r="AT78" s="21"/>
      <c r="AU78" s="28" t="e">
        <f>+AR78-W78</f>
        <v>#VALUE!</v>
      </c>
    </row>
    <row r="79" spans="1:47" x14ac:dyDescent="0.35">
      <c r="A79" s="20">
        <v>46205</v>
      </c>
      <c r="B79" s="21">
        <v>278148</v>
      </c>
      <c r="C79" s="21">
        <v>25999.75</v>
      </c>
      <c r="D79" s="21">
        <v>25999.75</v>
      </c>
      <c r="E79" s="22">
        <v>46235</v>
      </c>
      <c r="F79" s="21">
        <v>11</v>
      </c>
      <c r="G79" s="21" t="s">
        <v>90</v>
      </c>
      <c r="H79" s="21" t="s">
        <v>48</v>
      </c>
      <c r="I79" s="21" t="s">
        <v>1933</v>
      </c>
      <c r="J79" s="21" t="s">
        <v>52</v>
      </c>
      <c r="K79" s="21" t="s">
        <v>362</v>
      </c>
      <c r="L79" s="21" t="s">
        <v>363</v>
      </c>
      <c r="M79" s="21" t="s">
        <v>460</v>
      </c>
      <c r="N79" s="21">
        <v>30</v>
      </c>
      <c r="O79" s="20"/>
      <c r="P79" s="21" t="s">
        <v>50</v>
      </c>
      <c r="Q79" s="21" t="s">
        <v>1934</v>
      </c>
      <c r="R79" s="21">
        <v>60000</v>
      </c>
      <c r="S79" s="21">
        <v>125</v>
      </c>
      <c r="T79" s="21">
        <v>-63.175939999999997</v>
      </c>
      <c r="U79" s="21">
        <v>-17.853280000000002</v>
      </c>
      <c r="V79" s="21" t="s">
        <v>1935</v>
      </c>
      <c r="W79" s="21" t="s">
        <v>51</v>
      </c>
      <c r="X79" s="21" t="s">
        <v>1936</v>
      </c>
      <c r="Y79" s="23">
        <v>46246</v>
      </c>
      <c r="Z79" s="24">
        <f>+E79-Y79</f>
        <v>-11</v>
      </c>
      <c r="AA79" s="25">
        <f>+Tabla_DatosExternos_142[[#This Row],[Saldo]]/Tabla_DatosExternos_142[[#This Row],[Importe]]</f>
        <v>1</v>
      </c>
      <c r="AB79" s="21"/>
      <c r="AC79" s="26">
        <f>IF(AND(-Z79&gt;=1,-Z79&lt;=30),D79,0)</f>
        <v>25999.75</v>
      </c>
      <c r="AD79" s="26">
        <f>IF(AND(-Z79&gt;=31,-Z79&lt;=60),D79,0)</f>
        <v>0</v>
      </c>
      <c r="AE79" s="26">
        <f>IF(AND(-Z79&gt;=61,-Z79&lt;=90),D79,0)</f>
        <v>0</v>
      </c>
      <c r="AF79" s="26">
        <f>IF(AND(-Z79&gt;=91,-Z79&lt;=120),D79,0)</f>
        <v>0</v>
      </c>
      <c r="AG79" s="26">
        <f>IF(AND(-Z79&gt;=121,-Z79&lt;=150),D79,0)</f>
        <v>0</v>
      </c>
      <c r="AH79" s="26">
        <f>IF(AND(-Z79&gt;=151,-Z79&lt;=180),D79,0)</f>
        <v>0</v>
      </c>
      <c r="AI79" s="26">
        <f>IF(AND(-Z79&gt;=181,-Z79&lt;=210),D79,0)</f>
        <v>0</v>
      </c>
      <c r="AJ79" s="26">
        <f>IF(AND(-Z79&gt;=211,-Z79&lt;=250),D79,0)</f>
        <v>0</v>
      </c>
      <c r="AK79" s="26">
        <f>IF(-Z79&gt;=251,D79,0)</f>
        <v>0</v>
      </c>
      <c r="AL79" s="26">
        <f>SUM(AE79:AF79)</f>
        <v>0</v>
      </c>
      <c r="AM79" s="26">
        <f>SUM(AG79:AK79)</f>
        <v>0</v>
      </c>
      <c r="AN79" s="26">
        <f>SUM(AI79:AK79)</f>
        <v>0</v>
      </c>
      <c r="AO79" s="26">
        <f>+IF(SUM(AC79:AK79)=0,D79,0)</f>
        <v>0</v>
      </c>
      <c r="AP79" s="26">
        <f>+SUM(AC79:AK79)</f>
        <v>25999.75</v>
      </c>
      <c r="AQ79" s="26">
        <f>+Tabla_DatosExternos_142[[#This Row],[Total Vigente]]+Tabla_DatosExternos_142[[#This Row],[Total Vencido]]</f>
        <v>25999.75</v>
      </c>
      <c r="AR79" s="26">
        <f>SUM(AG79:AK79)</f>
        <v>0</v>
      </c>
      <c r="AS79" s="27">
        <f>+Tabla_DatosExternos_142[[#This Row],[Fecha]]-Tabla_DatosExternos_142[[#This Row],[Vence]]</f>
        <v>-30</v>
      </c>
      <c r="AT79" s="21"/>
      <c r="AU79" s="28" t="e">
        <f>+AR79-W79</f>
        <v>#VALUE!</v>
      </c>
    </row>
    <row r="80" spans="1:47" x14ac:dyDescent="0.35">
      <c r="A80" s="20">
        <v>46205</v>
      </c>
      <c r="B80" s="21">
        <v>278149</v>
      </c>
      <c r="C80" s="21">
        <v>5400</v>
      </c>
      <c r="D80" s="21">
        <v>5400</v>
      </c>
      <c r="E80" s="22">
        <v>46235</v>
      </c>
      <c r="F80" s="21">
        <v>11</v>
      </c>
      <c r="G80" s="21" t="s">
        <v>90</v>
      </c>
      <c r="H80" s="21" t="s">
        <v>48</v>
      </c>
      <c r="I80" s="21" t="s">
        <v>1933</v>
      </c>
      <c r="J80" s="21" t="s">
        <v>52</v>
      </c>
      <c r="K80" s="21" t="s">
        <v>362</v>
      </c>
      <c r="L80" s="21" t="s">
        <v>363</v>
      </c>
      <c r="M80" s="21" t="s">
        <v>460</v>
      </c>
      <c r="N80" s="21">
        <v>30</v>
      </c>
      <c r="O80" s="20"/>
      <c r="P80" s="21" t="s">
        <v>50</v>
      </c>
      <c r="Q80" s="21" t="s">
        <v>1934</v>
      </c>
      <c r="R80" s="21">
        <v>60000</v>
      </c>
      <c r="S80" s="21">
        <v>125</v>
      </c>
      <c r="T80" s="21">
        <v>-63.175939999999997</v>
      </c>
      <c r="U80" s="21">
        <v>-17.853280000000002</v>
      </c>
      <c r="V80" s="21" t="s">
        <v>1935</v>
      </c>
      <c r="W80" s="21" t="s">
        <v>51</v>
      </c>
      <c r="X80" s="21" t="s">
        <v>1936</v>
      </c>
      <c r="Y80" s="23">
        <v>46246</v>
      </c>
      <c r="Z80" s="24">
        <f>+E80-Y80</f>
        <v>-11</v>
      </c>
      <c r="AA80" s="25">
        <f>+Tabla_DatosExternos_142[[#This Row],[Saldo]]/Tabla_DatosExternos_142[[#This Row],[Importe]]</f>
        <v>1</v>
      </c>
      <c r="AB80" s="21"/>
      <c r="AC80" s="26">
        <f>IF(AND(-Z80&gt;=1,-Z80&lt;=30),D80,0)</f>
        <v>5400</v>
      </c>
      <c r="AD80" s="26">
        <f>IF(AND(-Z80&gt;=31,-Z80&lt;=60),D80,0)</f>
        <v>0</v>
      </c>
      <c r="AE80" s="26">
        <f>IF(AND(-Z80&gt;=61,-Z80&lt;=90),D80,0)</f>
        <v>0</v>
      </c>
      <c r="AF80" s="26">
        <f>IF(AND(-Z80&gt;=91,-Z80&lt;=120),D80,0)</f>
        <v>0</v>
      </c>
      <c r="AG80" s="26">
        <f>IF(AND(-Z80&gt;=121,-Z80&lt;=150),D80,0)</f>
        <v>0</v>
      </c>
      <c r="AH80" s="26">
        <f>IF(AND(-Z80&gt;=151,-Z80&lt;=180),D80,0)</f>
        <v>0</v>
      </c>
      <c r="AI80" s="26">
        <f>IF(AND(-Z80&gt;=181,-Z80&lt;=210),D80,0)</f>
        <v>0</v>
      </c>
      <c r="AJ80" s="26">
        <f>IF(AND(-Z80&gt;=211,-Z80&lt;=250),D80,0)</f>
        <v>0</v>
      </c>
      <c r="AK80" s="26">
        <f>IF(-Z80&gt;=251,D80,0)</f>
        <v>0</v>
      </c>
      <c r="AL80" s="26">
        <f>SUM(AE80:AF80)</f>
        <v>0</v>
      </c>
      <c r="AM80" s="26">
        <f>SUM(AG80:AK80)</f>
        <v>0</v>
      </c>
      <c r="AN80" s="26">
        <f>SUM(AI80:AK80)</f>
        <v>0</v>
      </c>
      <c r="AO80" s="26">
        <f>+IF(SUM(AC80:AK80)=0,D80,0)</f>
        <v>0</v>
      </c>
      <c r="AP80" s="26">
        <f>+SUM(AC80:AK80)</f>
        <v>5400</v>
      </c>
      <c r="AQ80" s="26">
        <f>+Tabla_DatosExternos_142[[#This Row],[Total Vigente]]+Tabla_DatosExternos_142[[#This Row],[Total Vencido]]</f>
        <v>5400</v>
      </c>
      <c r="AR80" s="26">
        <f>SUM(AG80:AK80)</f>
        <v>0</v>
      </c>
      <c r="AS80" s="27">
        <f>+Tabla_DatosExternos_142[[#This Row],[Fecha]]-Tabla_DatosExternos_142[[#This Row],[Vence]]</f>
        <v>-30</v>
      </c>
      <c r="AT80" s="21"/>
      <c r="AU80" s="28" t="e">
        <f>+AR80-W80</f>
        <v>#VALUE!</v>
      </c>
    </row>
    <row r="81" spans="1:47" x14ac:dyDescent="0.35">
      <c r="A81" s="20">
        <v>46205</v>
      </c>
      <c r="B81" s="21">
        <v>278156</v>
      </c>
      <c r="C81" s="21">
        <v>39000</v>
      </c>
      <c r="D81" s="21">
        <v>39000</v>
      </c>
      <c r="E81" s="22">
        <v>46235</v>
      </c>
      <c r="F81" s="21">
        <v>11</v>
      </c>
      <c r="G81" s="21" t="s">
        <v>90</v>
      </c>
      <c r="H81" s="21" t="s">
        <v>48</v>
      </c>
      <c r="I81" s="21" t="s">
        <v>2339</v>
      </c>
      <c r="J81" s="21" t="s">
        <v>52</v>
      </c>
      <c r="K81" s="21" t="s">
        <v>362</v>
      </c>
      <c r="L81" s="21" t="s">
        <v>363</v>
      </c>
      <c r="M81" s="21" t="s">
        <v>460</v>
      </c>
      <c r="N81" s="21">
        <v>30</v>
      </c>
      <c r="O81" s="20"/>
      <c r="P81" s="21" t="s">
        <v>50</v>
      </c>
      <c r="Q81" s="21" t="s">
        <v>2340</v>
      </c>
      <c r="R81" s="21">
        <v>42000</v>
      </c>
      <c r="S81" s="21">
        <v>125</v>
      </c>
      <c r="T81" s="21">
        <v>-63.231530399999997</v>
      </c>
      <c r="U81" s="21">
        <v>-17.873386799999999</v>
      </c>
      <c r="V81" s="21" t="s">
        <v>2341</v>
      </c>
      <c r="W81" s="21" t="s">
        <v>51</v>
      </c>
      <c r="X81" s="21" t="s">
        <v>2518</v>
      </c>
      <c r="Y81" s="23">
        <v>46246</v>
      </c>
      <c r="Z81" s="24">
        <f>+E81-Y81</f>
        <v>-11</v>
      </c>
      <c r="AA81" s="25">
        <f>+Tabla_DatosExternos_142[[#This Row],[Saldo]]/Tabla_DatosExternos_142[[#This Row],[Importe]]</f>
        <v>1</v>
      </c>
      <c r="AB81" s="21"/>
      <c r="AC81" s="26">
        <f>IF(AND(-Z81&gt;=1,-Z81&lt;=30),D81,0)</f>
        <v>39000</v>
      </c>
      <c r="AD81" s="26">
        <f>IF(AND(-Z81&gt;=31,-Z81&lt;=60),D81,0)</f>
        <v>0</v>
      </c>
      <c r="AE81" s="26">
        <f>IF(AND(-Z81&gt;=61,-Z81&lt;=90),D81,0)</f>
        <v>0</v>
      </c>
      <c r="AF81" s="26">
        <f>IF(AND(-Z81&gt;=91,-Z81&lt;=120),D81,0)</f>
        <v>0</v>
      </c>
      <c r="AG81" s="26">
        <f>IF(AND(-Z81&gt;=121,-Z81&lt;=150),D81,0)</f>
        <v>0</v>
      </c>
      <c r="AH81" s="26">
        <f>IF(AND(-Z81&gt;=151,-Z81&lt;=180),D81,0)</f>
        <v>0</v>
      </c>
      <c r="AI81" s="26">
        <f>IF(AND(-Z81&gt;=181,-Z81&lt;=210),D81,0)</f>
        <v>0</v>
      </c>
      <c r="AJ81" s="26">
        <f>IF(AND(-Z81&gt;=211,-Z81&lt;=250),D81,0)</f>
        <v>0</v>
      </c>
      <c r="AK81" s="26">
        <f>IF(-Z81&gt;=251,D81,0)</f>
        <v>0</v>
      </c>
      <c r="AL81" s="26">
        <f>SUM(AE81:AF81)</f>
        <v>0</v>
      </c>
      <c r="AM81" s="26">
        <f>SUM(AG81:AK81)</f>
        <v>0</v>
      </c>
      <c r="AN81" s="26">
        <f>SUM(AI81:AK81)</f>
        <v>0</v>
      </c>
      <c r="AO81" s="26">
        <f>+IF(SUM(AC81:AK81)=0,D81,0)</f>
        <v>0</v>
      </c>
      <c r="AP81" s="26">
        <f>+SUM(AC81:AK81)</f>
        <v>39000</v>
      </c>
      <c r="AQ81" s="26">
        <f>+Tabla_DatosExternos_142[[#This Row],[Total Vigente]]+Tabla_DatosExternos_142[[#This Row],[Total Vencido]]</f>
        <v>39000</v>
      </c>
      <c r="AR81" s="26">
        <f>SUM(AG81:AK81)</f>
        <v>0</v>
      </c>
      <c r="AS81" s="27">
        <f>+Tabla_DatosExternos_142[[#This Row],[Fecha]]-Tabla_DatosExternos_142[[#This Row],[Vence]]</f>
        <v>-30</v>
      </c>
      <c r="AT81" s="21"/>
      <c r="AU81" s="28" t="e">
        <f>+AR81-W81</f>
        <v>#VALUE!</v>
      </c>
    </row>
    <row r="82" spans="1:47" x14ac:dyDescent="0.35">
      <c r="A82" s="20">
        <v>46206</v>
      </c>
      <c r="B82" s="21">
        <v>278470</v>
      </c>
      <c r="C82" s="21">
        <v>14120</v>
      </c>
      <c r="D82" s="21">
        <v>14120</v>
      </c>
      <c r="E82" s="22">
        <v>46236</v>
      </c>
      <c r="F82" s="21">
        <v>10</v>
      </c>
      <c r="G82" s="21" t="s">
        <v>90</v>
      </c>
      <c r="H82" s="21" t="s">
        <v>48</v>
      </c>
      <c r="I82" s="21" t="s">
        <v>2426</v>
      </c>
      <c r="J82" s="21" t="s">
        <v>52</v>
      </c>
      <c r="K82" s="21" t="s">
        <v>362</v>
      </c>
      <c r="L82" s="21" t="s">
        <v>363</v>
      </c>
      <c r="M82" s="21" t="s">
        <v>517</v>
      </c>
      <c r="N82" s="21">
        <v>30</v>
      </c>
      <c r="O82" s="20"/>
      <c r="P82" s="21" t="s">
        <v>50</v>
      </c>
      <c r="Q82" s="21" t="s">
        <v>2427</v>
      </c>
      <c r="R82" s="21">
        <v>32000</v>
      </c>
      <c r="S82" s="21">
        <v>124</v>
      </c>
      <c r="T82" s="21">
        <v>-63.131168000000002</v>
      </c>
      <c r="U82" s="21">
        <v>-17.798497999999999</v>
      </c>
      <c r="V82" s="21" t="s">
        <v>2428</v>
      </c>
      <c r="W82" s="21" t="s">
        <v>51</v>
      </c>
      <c r="X82" s="21" t="s">
        <v>2429</v>
      </c>
      <c r="Y82" s="23">
        <v>46246</v>
      </c>
      <c r="Z82" s="24">
        <f>+E82-Y82</f>
        <v>-10</v>
      </c>
      <c r="AA82" s="25">
        <f>+Tabla_DatosExternos_142[[#This Row],[Saldo]]/Tabla_DatosExternos_142[[#This Row],[Importe]]</f>
        <v>1</v>
      </c>
      <c r="AB82" s="21"/>
      <c r="AC82" s="26">
        <f>IF(AND(-Z82&gt;=1,-Z82&lt;=30),D82,0)</f>
        <v>14120</v>
      </c>
      <c r="AD82" s="26">
        <f>IF(AND(-Z82&gt;=31,-Z82&lt;=60),D82,0)</f>
        <v>0</v>
      </c>
      <c r="AE82" s="26">
        <f>IF(AND(-Z82&gt;=61,-Z82&lt;=90),D82,0)</f>
        <v>0</v>
      </c>
      <c r="AF82" s="26">
        <f>IF(AND(-Z82&gt;=91,-Z82&lt;=120),D82,0)</f>
        <v>0</v>
      </c>
      <c r="AG82" s="26">
        <f>IF(AND(-Z82&gt;=121,-Z82&lt;=150),D82,0)</f>
        <v>0</v>
      </c>
      <c r="AH82" s="26">
        <f>IF(AND(-Z82&gt;=151,-Z82&lt;=180),D82,0)</f>
        <v>0</v>
      </c>
      <c r="AI82" s="26">
        <f>IF(AND(-Z82&gt;=181,-Z82&lt;=210),D82,0)</f>
        <v>0</v>
      </c>
      <c r="AJ82" s="26">
        <f>IF(AND(-Z82&gt;=211,-Z82&lt;=250),D82,0)</f>
        <v>0</v>
      </c>
      <c r="AK82" s="26">
        <f>IF(-Z82&gt;=251,D82,0)</f>
        <v>0</v>
      </c>
      <c r="AL82" s="26">
        <f>SUM(AE82:AF82)</f>
        <v>0</v>
      </c>
      <c r="AM82" s="26">
        <f>SUM(AG82:AK82)</f>
        <v>0</v>
      </c>
      <c r="AN82" s="26">
        <f>SUM(AI82:AK82)</f>
        <v>0</v>
      </c>
      <c r="AO82" s="26">
        <f>+IF(SUM(AC82:AK82)=0,D82,0)</f>
        <v>0</v>
      </c>
      <c r="AP82" s="26">
        <f>+SUM(AC82:AK82)</f>
        <v>14120</v>
      </c>
      <c r="AQ82" s="26">
        <f>+Tabla_DatosExternos_142[[#This Row],[Total Vigente]]+Tabla_DatosExternos_142[[#This Row],[Total Vencido]]</f>
        <v>14120</v>
      </c>
      <c r="AR82" s="26">
        <f>SUM(AG82:AK82)</f>
        <v>0</v>
      </c>
      <c r="AS82" s="27">
        <f>+Tabla_DatosExternos_142[[#This Row],[Fecha]]-Tabla_DatosExternos_142[[#This Row],[Vence]]</f>
        <v>-30</v>
      </c>
      <c r="AT82" s="21"/>
      <c r="AU82" s="28" t="e">
        <f>+AR82-W82</f>
        <v>#VALUE!</v>
      </c>
    </row>
    <row r="83" spans="1:47" x14ac:dyDescent="0.35">
      <c r="A83" s="20">
        <v>46211</v>
      </c>
      <c r="B83" s="21">
        <v>280221</v>
      </c>
      <c r="C83" s="21">
        <v>2688</v>
      </c>
      <c r="D83" s="21">
        <v>2688</v>
      </c>
      <c r="E83" s="22">
        <v>46241</v>
      </c>
      <c r="F83" s="21">
        <v>5</v>
      </c>
      <c r="G83" s="21" t="s">
        <v>90</v>
      </c>
      <c r="H83" s="21" t="s">
        <v>48</v>
      </c>
      <c r="I83" s="21" t="s">
        <v>2450</v>
      </c>
      <c r="J83" s="21" t="s">
        <v>52</v>
      </c>
      <c r="K83" s="21" t="s">
        <v>362</v>
      </c>
      <c r="L83" s="21" t="s">
        <v>363</v>
      </c>
      <c r="M83" s="21" t="s">
        <v>364</v>
      </c>
      <c r="N83" s="21">
        <v>30</v>
      </c>
      <c r="O83" s="20"/>
      <c r="P83" s="21" t="s">
        <v>50</v>
      </c>
      <c r="Q83" s="21" t="s">
        <v>2451</v>
      </c>
      <c r="R83" s="21">
        <v>20000</v>
      </c>
      <c r="S83" s="21">
        <v>123</v>
      </c>
      <c r="T83" s="21">
        <v>-63.175697</v>
      </c>
      <c r="U83" s="21">
        <v>-17.778628999999999</v>
      </c>
      <c r="V83" s="21" t="s">
        <v>2452</v>
      </c>
      <c r="W83" s="21" t="s">
        <v>51</v>
      </c>
      <c r="X83" s="21" t="s">
        <v>1045</v>
      </c>
      <c r="Y83" s="23">
        <v>46246</v>
      </c>
      <c r="Z83" s="24">
        <f>+E83-Y83</f>
        <v>-5</v>
      </c>
      <c r="AA83" s="25">
        <f>+Tabla_DatosExternos_142[[#This Row],[Saldo]]/Tabla_DatosExternos_142[[#This Row],[Importe]]</f>
        <v>1</v>
      </c>
      <c r="AB83" s="21"/>
      <c r="AC83" s="26">
        <f>IF(AND(-Z83&gt;=1,-Z83&lt;=30),D83,0)</f>
        <v>2688</v>
      </c>
      <c r="AD83" s="26">
        <f>IF(AND(-Z83&gt;=31,-Z83&lt;=60),D83,0)</f>
        <v>0</v>
      </c>
      <c r="AE83" s="26">
        <f>IF(AND(-Z83&gt;=61,-Z83&lt;=90),D83,0)</f>
        <v>0</v>
      </c>
      <c r="AF83" s="26">
        <f>IF(AND(-Z83&gt;=91,-Z83&lt;=120),D83,0)</f>
        <v>0</v>
      </c>
      <c r="AG83" s="26">
        <f>IF(AND(-Z83&gt;=121,-Z83&lt;=150),D83,0)</f>
        <v>0</v>
      </c>
      <c r="AH83" s="26">
        <f>IF(AND(-Z83&gt;=151,-Z83&lt;=180),D83,0)</f>
        <v>0</v>
      </c>
      <c r="AI83" s="26">
        <f>IF(AND(-Z83&gt;=181,-Z83&lt;=210),D83,0)</f>
        <v>0</v>
      </c>
      <c r="AJ83" s="26">
        <f>IF(AND(-Z83&gt;=211,-Z83&lt;=250),D83,0)</f>
        <v>0</v>
      </c>
      <c r="AK83" s="26">
        <f>IF(-Z83&gt;=251,D83,0)</f>
        <v>0</v>
      </c>
      <c r="AL83" s="26">
        <f>SUM(AE83:AF83)</f>
        <v>0</v>
      </c>
      <c r="AM83" s="26">
        <f>SUM(AG83:AK83)</f>
        <v>0</v>
      </c>
      <c r="AN83" s="26">
        <f>SUM(AI83:AK83)</f>
        <v>0</v>
      </c>
      <c r="AO83" s="26">
        <f>+IF(SUM(AC83:AK83)=0,D83,0)</f>
        <v>0</v>
      </c>
      <c r="AP83" s="26">
        <f>+SUM(AC83:AK83)</f>
        <v>2688</v>
      </c>
      <c r="AQ83" s="26">
        <f>+Tabla_DatosExternos_142[[#This Row],[Total Vigente]]+Tabla_DatosExternos_142[[#This Row],[Total Vencido]]</f>
        <v>2688</v>
      </c>
      <c r="AR83" s="26">
        <f>SUM(AG83:AK83)</f>
        <v>0</v>
      </c>
      <c r="AS83" s="27">
        <f>+Tabla_DatosExternos_142[[#This Row],[Fecha]]-Tabla_DatosExternos_142[[#This Row],[Vence]]</f>
        <v>-30</v>
      </c>
      <c r="AT83" s="21"/>
      <c r="AU83" s="28" t="e">
        <f>+AR83-W83</f>
        <v>#VALUE!</v>
      </c>
    </row>
    <row r="84" spans="1:47" x14ac:dyDescent="0.35">
      <c r="A84" s="20">
        <v>46211</v>
      </c>
      <c r="B84" s="21">
        <v>280631</v>
      </c>
      <c r="C84" s="21">
        <v>130</v>
      </c>
      <c r="D84" s="21">
        <v>130</v>
      </c>
      <c r="E84" s="22">
        <v>46241</v>
      </c>
      <c r="F84" s="21">
        <v>5</v>
      </c>
      <c r="G84" s="21" t="s">
        <v>90</v>
      </c>
      <c r="H84" s="21" t="s">
        <v>48</v>
      </c>
      <c r="I84" s="21" t="s">
        <v>1960</v>
      </c>
      <c r="J84" s="21" t="s">
        <v>52</v>
      </c>
      <c r="K84" s="21" t="s">
        <v>362</v>
      </c>
      <c r="L84" s="21" t="s">
        <v>363</v>
      </c>
      <c r="M84" s="21" t="s">
        <v>517</v>
      </c>
      <c r="N84" s="21">
        <v>30</v>
      </c>
      <c r="O84" s="20"/>
      <c r="P84" s="21" t="s">
        <v>50</v>
      </c>
      <c r="Q84" s="21" t="s">
        <v>1961</v>
      </c>
      <c r="R84" s="21">
        <v>27000</v>
      </c>
      <c r="S84" s="21">
        <v>124</v>
      </c>
      <c r="T84" s="21">
        <v>-63.108993499999997</v>
      </c>
      <c r="U84" s="21">
        <v>-17.810726200000001</v>
      </c>
      <c r="V84" s="21" t="s">
        <v>1962</v>
      </c>
      <c r="W84" s="21" t="s">
        <v>51</v>
      </c>
      <c r="X84" s="21" t="s">
        <v>1963</v>
      </c>
      <c r="Y84" s="23">
        <v>46246</v>
      </c>
      <c r="Z84" s="24">
        <f>+E84-Y84</f>
        <v>-5</v>
      </c>
      <c r="AA84" s="25">
        <f>+Tabla_DatosExternos_142[[#This Row],[Saldo]]/Tabla_DatosExternos_142[[#This Row],[Importe]]</f>
        <v>1</v>
      </c>
      <c r="AB84" s="21"/>
      <c r="AC84" s="26">
        <f>IF(AND(-Z84&gt;=1,-Z84&lt;=30),D84,0)</f>
        <v>130</v>
      </c>
      <c r="AD84" s="26">
        <f>IF(AND(-Z84&gt;=31,-Z84&lt;=60),D84,0)</f>
        <v>0</v>
      </c>
      <c r="AE84" s="26">
        <f>IF(AND(-Z84&gt;=61,-Z84&lt;=90),D84,0)</f>
        <v>0</v>
      </c>
      <c r="AF84" s="26">
        <f>IF(AND(-Z84&gt;=91,-Z84&lt;=120),D84,0)</f>
        <v>0</v>
      </c>
      <c r="AG84" s="26">
        <f>IF(AND(-Z84&gt;=121,-Z84&lt;=150),D84,0)</f>
        <v>0</v>
      </c>
      <c r="AH84" s="26">
        <f>IF(AND(-Z84&gt;=151,-Z84&lt;=180),D84,0)</f>
        <v>0</v>
      </c>
      <c r="AI84" s="26">
        <f>IF(AND(-Z84&gt;=181,-Z84&lt;=210),D84,0)</f>
        <v>0</v>
      </c>
      <c r="AJ84" s="26">
        <f>IF(AND(-Z84&gt;=211,-Z84&lt;=250),D84,0)</f>
        <v>0</v>
      </c>
      <c r="AK84" s="26">
        <f>IF(-Z84&gt;=251,D84,0)</f>
        <v>0</v>
      </c>
      <c r="AL84" s="26">
        <f>SUM(AE84:AF84)</f>
        <v>0</v>
      </c>
      <c r="AM84" s="26">
        <f>SUM(AG84:AK84)</f>
        <v>0</v>
      </c>
      <c r="AN84" s="26">
        <f>SUM(AI84:AK84)</f>
        <v>0</v>
      </c>
      <c r="AO84" s="26">
        <f>+IF(SUM(AC84:AK84)=0,D84,0)</f>
        <v>0</v>
      </c>
      <c r="AP84" s="26">
        <f>+SUM(AC84:AK84)</f>
        <v>130</v>
      </c>
      <c r="AQ84" s="26">
        <f>+Tabla_DatosExternos_142[[#This Row],[Total Vigente]]+Tabla_DatosExternos_142[[#This Row],[Total Vencido]]</f>
        <v>130</v>
      </c>
      <c r="AR84" s="26">
        <f>SUM(AG84:AK84)</f>
        <v>0</v>
      </c>
      <c r="AS84" s="27">
        <f>+Tabla_DatosExternos_142[[#This Row],[Fecha]]-Tabla_DatosExternos_142[[#This Row],[Vence]]</f>
        <v>-30</v>
      </c>
      <c r="AT84" s="21"/>
      <c r="AU84" s="28" t="e">
        <f>+AR84-W84</f>
        <v>#VALUE!</v>
      </c>
    </row>
    <row r="85" spans="1:47" x14ac:dyDescent="0.35">
      <c r="A85" s="20">
        <v>46212</v>
      </c>
      <c r="B85" s="21">
        <v>280782</v>
      </c>
      <c r="C85" s="21">
        <v>12870</v>
      </c>
      <c r="D85" s="21">
        <v>12870</v>
      </c>
      <c r="E85" s="22">
        <v>46242</v>
      </c>
      <c r="F85" s="21">
        <v>4</v>
      </c>
      <c r="G85" s="21" t="s">
        <v>90</v>
      </c>
      <c r="H85" s="21" t="s">
        <v>48</v>
      </c>
      <c r="I85" s="21" t="s">
        <v>1960</v>
      </c>
      <c r="J85" s="21" t="s">
        <v>52</v>
      </c>
      <c r="K85" s="21" t="s">
        <v>362</v>
      </c>
      <c r="L85" s="21" t="s">
        <v>363</v>
      </c>
      <c r="M85" s="21" t="s">
        <v>517</v>
      </c>
      <c r="N85" s="21">
        <v>30</v>
      </c>
      <c r="O85" s="20"/>
      <c r="P85" s="21" t="s">
        <v>50</v>
      </c>
      <c r="Q85" s="21" t="s">
        <v>1961</v>
      </c>
      <c r="R85" s="21">
        <v>27000</v>
      </c>
      <c r="S85" s="21">
        <v>124</v>
      </c>
      <c r="T85" s="21">
        <v>-63.108993499999997</v>
      </c>
      <c r="U85" s="21">
        <v>-17.810726200000001</v>
      </c>
      <c r="V85" s="21" t="s">
        <v>1962</v>
      </c>
      <c r="W85" s="21" t="s">
        <v>51</v>
      </c>
      <c r="X85" s="21" t="s">
        <v>1963</v>
      </c>
      <c r="Y85" s="23">
        <v>46246</v>
      </c>
      <c r="Z85" s="24">
        <f>+E85-Y85</f>
        <v>-4</v>
      </c>
      <c r="AA85" s="25">
        <f>+Tabla_DatosExternos_142[[#This Row],[Saldo]]/Tabla_DatosExternos_142[[#This Row],[Importe]]</f>
        <v>1</v>
      </c>
      <c r="AB85" s="21"/>
      <c r="AC85" s="26">
        <f>IF(AND(-Z85&gt;=1,-Z85&lt;=30),D85,0)</f>
        <v>12870</v>
      </c>
      <c r="AD85" s="26">
        <f>IF(AND(-Z85&gt;=31,-Z85&lt;=60),D85,0)</f>
        <v>0</v>
      </c>
      <c r="AE85" s="26">
        <f>IF(AND(-Z85&gt;=61,-Z85&lt;=90),D85,0)</f>
        <v>0</v>
      </c>
      <c r="AF85" s="26">
        <f>IF(AND(-Z85&gt;=91,-Z85&lt;=120),D85,0)</f>
        <v>0</v>
      </c>
      <c r="AG85" s="26">
        <f>IF(AND(-Z85&gt;=121,-Z85&lt;=150),D85,0)</f>
        <v>0</v>
      </c>
      <c r="AH85" s="26">
        <f>IF(AND(-Z85&gt;=151,-Z85&lt;=180),D85,0)</f>
        <v>0</v>
      </c>
      <c r="AI85" s="26">
        <f>IF(AND(-Z85&gt;=181,-Z85&lt;=210),D85,0)</f>
        <v>0</v>
      </c>
      <c r="AJ85" s="26">
        <f>IF(AND(-Z85&gt;=211,-Z85&lt;=250),D85,0)</f>
        <v>0</v>
      </c>
      <c r="AK85" s="26">
        <f>IF(-Z85&gt;=251,D85,0)</f>
        <v>0</v>
      </c>
      <c r="AL85" s="26">
        <f>SUM(AE85:AF85)</f>
        <v>0</v>
      </c>
      <c r="AM85" s="26">
        <f>SUM(AG85:AK85)</f>
        <v>0</v>
      </c>
      <c r="AN85" s="26">
        <f>SUM(AI85:AK85)</f>
        <v>0</v>
      </c>
      <c r="AO85" s="26">
        <f>+IF(SUM(AC85:AK85)=0,D85,0)</f>
        <v>0</v>
      </c>
      <c r="AP85" s="26">
        <f>+SUM(AC85:AK85)</f>
        <v>12870</v>
      </c>
      <c r="AQ85" s="26">
        <f>+Tabla_DatosExternos_142[[#This Row],[Total Vigente]]+Tabla_DatosExternos_142[[#This Row],[Total Vencido]]</f>
        <v>12870</v>
      </c>
      <c r="AR85" s="26">
        <f>SUM(AG85:AK85)</f>
        <v>0</v>
      </c>
      <c r="AS85" s="27">
        <f>+Tabla_DatosExternos_142[[#This Row],[Fecha]]-Tabla_DatosExternos_142[[#This Row],[Vence]]</f>
        <v>-30</v>
      </c>
      <c r="AT85" s="21"/>
      <c r="AU85" s="28" t="e">
        <f>+AR85-W85</f>
        <v>#VALUE!</v>
      </c>
    </row>
    <row r="86" spans="1:47" x14ac:dyDescent="0.35">
      <c r="A86" s="20">
        <v>46216</v>
      </c>
      <c r="B86" s="21">
        <v>283083</v>
      </c>
      <c r="C86" s="21">
        <v>2800</v>
      </c>
      <c r="D86" s="21">
        <v>2800</v>
      </c>
      <c r="E86" s="22">
        <v>46246</v>
      </c>
      <c r="F86" s="21">
        <v>0</v>
      </c>
      <c r="G86" s="21" t="s">
        <v>90</v>
      </c>
      <c r="H86" s="21" t="s">
        <v>48</v>
      </c>
      <c r="I86" s="21" t="s">
        <v>2540</v>
      </c>
      <c r="J86" s="21" t="s">
        <v>52</v>
      </c>
      <c r="K86" s="21" t="s">
        <v>362</v>
      </c>
      <c r="L86" s="21" t="s">
        <v>363</v>
      </c>
      <c r="M86" s="21" t="s">
        <v>517</v>
      </c>
      <c r="N86" s="21">
        <v>30</v>
      </c>
      <c r="O86" s="20"/>
      <c r="P86" s="21" t="s">
        <v>50</v>
      </c>
      <c r="Q86" s="21" t="s">
        <v>2541</v>
      </c>
      <c r="R86" s="21">
        <v>10000</v>
      </c>
      <c r="S86" s="21">
        <v>124</v>
      </c>
      <c r="T86" s="21">
        <v>-62.952458999999998</v>
      </c>
      <c r="U86" s="21">
        <v>-17.737929000000001</v>
      </c>
      <c r="V86" s="21" t="s">
        <v>2542</v>
      </c>
      <c r="W86" s="21" t="s">
        <v>51</v>
      </c>
      <c r="X86" s="21" t="s">
        <v>2543</v>
      </c>
      <c r="Y86" s="23">
        <v>46246</v>
      </c>
      <c r="Z86" s="24">
        <f>+E86-Y86</f>
        <v>0</v>
      </c>
      <c r="AA86" s="25">
        <f>+Tabla_DatosExternos_142[[#This Row],[Saldo]]/Tabla_DatosExternos_142[[#This Row],[Importe]]</f>
        <v>1</v>
      </c>
      <c r="AB86" s="21"/>
      <c r="AC86" s="26">
        <f>IF(AND(-Z86&gt;=1,-Z86&lt;=30),D86,0)</f>
        <v>0</v>
      </c>
      <c r="AD86" s="26">
        <f>IF(AND(-Z86&gt;=31,-Z86&lt;=60),D86,0)</f>
        <v>0</v>
      </c>
      <c r="AE86" s="26">
        <f>IF(AND(-Z86&gt;=61,-Z86&lt;=90),D86,0)</f>
        <v>0</v>
      </c>
      <c r="AF86" s="26">
        <f>IF(AND(-Z86&gt;=91,-Z86&lt;=120),D86,0)</f>
        <v>0</v>
      </c>
      <c r="AG86" s="26">
        <f>IF(AND(-Z86&gt;=121,-Z86&lt;=150),D86,0)</f>
        <v>0</v>
      </c>
      <c r="AH86" s="26">
        <f>IF(AND(-Z86&gt;=151,-Z86&lt;=180),D86,0)</f>
        <v>0</v>
      </c>
      <c r="AI86" s="26">
        <f>IF(AND(-Z86&gt;=181,-Z86&lt;=210),D86,0)</f>
        <v>0</v>
      </c>
      <c r="AJ86" s="26">
        <f>IF(AND(-Z86&gt;=211,-Z86&lt;=250),D86,0)</f>
        <v>0</v>
      </c>
      <c r="AK86" s="26">
        <f>IF(-Z86&gt;=251,D86,0)</f>
        <v>0</v>
      </c>
      <c r="AL86" s="26">
        <f>SUM(AE86:AF86)</f>
        <v>0</v>
      </c>
      <c r="AM86" s="26">
        <f>SUM(AG86:AK86)</f>
        <v>0</v>
      </c>
      <c r="AN86" s="26">
        <f>SUM(AI86:AK86)</f>
        <v>0</v>
      </c>
      <c r="AO86" s="26">
        <f>+IF(SUM(AC86:AK86)=0,D86,0)</f>
        <v>2800</v>
      </c>
      <c r="AP86" s="26">
        <f>+SUM(AC86:AK86)</f>
        <v>0</v>
      </c>
      <c r="AQ86" s="26">
        <f>+Tabla_DatosExternos_142[[#This Row],[Total Vigente]]+Tabla_DatosExternos_142[[#This Row],[Total Vencido]]</f>
        <v>2800</v>
      </c>
      <c r="AR86" s="26">
        <f>SUM(AG86:AK86)</f>
        <v>0</v>
      </c>
      <c r="AS86" s="27">
        <f>+Tabla_DatosExternos_142[[#This Row],[Fecha]]-Tabla_DatosExternos_142[[#This Row],[Vence]]</f>
        <v>-30</v>
      </c>
      <c r="AT86" s="21"/>
      <c r="AU86" s="28" t="e">
        <f>+AR86-W86</f>
        <v>#VALUE!</v>
      </c>
    </row>
    <row r="87" spans="1:47" x14ac:dyDescent="0.35">
      <c r="A87" s="20">
        <v>46217</v>
      </c>
      <c r="B87" s="21">
        <v>283249</v>
      </c>
      <c r="C87" s="21">
        <v>5250</v>
      </c>
      <c r="D87" s="21">
        <v>5250</v>
      </c>
      <c r="E87" s="22">
        <v>46247</v>
      </c>
      <c r="F87" s="21">
        <v>1</v>
      </c>
      <c r="G87" s="21" t="s">
        <v>90</v>
      </c>
      <c r="H87" s="21" t="s">
        <v>95</v>
      </c>
      <c r="I87" s="21" t="s">
        <v>2559</v>
      </c>
      <c r="J87" s="21" t="s">
        <v>52</v>
      </c>
      <c r="K87" s="21" t="s">
        <v>362</v>
      </c>
      <c r="L87" s="21" t="s">
        <v>363</v>
      </c>
      <c r="M87" s="21" t="s">
        <v>460</v>
      </c>
      <c r="N87" s="21">
        <v>30</v>
      </c>
      <c r="O87" s="20"/>
      <c r="P87" s="21" t="s">
        <v>50</v>
      </c>
      <c r="Q87" s="21" t="s">
        <v>2560</v>
      </c>
      <c r="R87" s="21">
        <v>10000</v>
      </c>
      <c r="S87" s="21">
        <v>125</v>
      </c>
      <c r="T87" s="21">
        <v>-63.225571000000002</v>
      </c>
      <c r="U87" s="21">
        <v>-17.826900999999999</v>
      </c>
      <c r="V87" s="21" t="s">
        <v>2561</v>
      </c>
      <c r="W87" s="21" t="s">
        <v>51</v>
      </c>
      <c r="X87" s="21" t="s">
        <v>1038</v>
      </c>
      <c r="Y87" s="23">
        <v>46246</v>
      </c>
      <c r="Z87" s="24">
        <f>+E87-Y87</f>
        <v>1</v>
      </c>
      <c r="AA87" s="25">
        <f>+Tabla_DatosExternos_142[[#This Row],[Saldo]]/Tabla_DatosExternos_142[[#This Row],[Importe]]</f>
        <v>1</v>
      </c>
      <c r="AB87" s="21"/>
      <c r="AC87" s="26">
        <f>IF(AND(-Z87&gt;=1,-Z87&lt;=30),D87,0)</f>
        <v>0</v>
      </c>
      <c r="AD87" s="26">
        <f>IF(AND(-Z87&gt;=31,-Z87&lt;=60),D87,0)</f>
        <v>0</v>
      </c>
      <c r="AE87" s="26">
        <f>IF(AND(-Z87&gt;=61,-Z87&lt;=90),D87,0)</f>
        <v>0</v>
      </c>
      <c r="AF87" s="26">
        <f>IF(AND(-Z87&gt;=91,-Z87&lt;=120),D87,0)</f>
        <v>0</v>
      </c>
      <c r="AG87" s="26">
        <f>IF(AND(-Z87&gt;=121,-Z87&lt;=150),D87,0)</f>
        <v>0</v>
      </c>
      <c r="AH87" s="26">
        <f>IF(AND(-Z87&gt;=151,-Z87&lt;=180),D87,0)</f>
        <v>0</v>
      </c>
      <c r="AI87" s="26">
        <f>IF(AND(-Z87&gt;=181,-Z87&lt;=210),D87,0)</f>
        <v>0</v>
      </c>
      <c r="AJ87" s="26">
        <f>IF(AND(-Z87&gt;=211,-Z87&lt;=250),D87,0)</f>
        <v>0</v>
      </c>
      <c r="AK87" s="26">
        <f>IF(-Z87&gt;=251,D87,0)</f>
        <v>0</v>
      </c>
      <c r="AL87" s="26">
        <f>SUM(AE87:AF87)</f>
        <v>0</v>
      </c>
      <c r="AM87" s="26">
        <f>SUM(AG87:AK87)</f>
        <v>0</v>
      </c>
      <c r="AN87" s="26">
        <f>SUM(AI87:AK87)</f>
        <v>0</v>
      </c>
      <c r="AO87" s="26">
        <f>+IF(SUM(AC87:AK87)=0,D87,0)</f>
        <v>5250</v>
      </c>
      <c r="AP87" s="26">
        <f>+SUM(AC87:AK87)</f>
        <v>0</v>
      </c>
      <c r="AQ87" s="26">
        <f>+Tabla_DatosExternos_142[[#This Row],[Total Vigente]]+Tabla_DatosExternos_142[[#This Row],[Total Vencido]]</f>
        <v>5250</v>
      </c>
      <c r="AR87" s="26">
        <f>SUM(AG87:AK87)</f>
        <v>0</v>
      </c>
      <c r="AS87" s="27">
        <f>+Tabla_DatosExternos_142[[#This Row],[Fecha]]-Tabla_DatosExternos_142[[#This Row],[Vence]]</f>
        <v>-30</v>
      </c>
      <c r="AT87" s="21"/>
      <c r="AU87" s="28" t="e">
        <f>+AR87-W87</f>
        <v>#VALUE!</v>
      </c>
    </row>
    <row r="88" spans="1:47" x14ac:dyDescent="0.35">
      <c r="A88" s="20">
        <v>46217</v>
      </c>
      <c r="B88" s="21">
        <v>283745</v>
      </c>
      <c r="C88" s="21">
        <v>11550</v>
      </c>
      <c r="D88" s="21">
        <v>11550</v>
      </c>
      <c r="E88" s="22">
        <v>46247</v>
      </c>
      <c r="F88" s="21">
        <v>1</v>
      </c>
      <c r="G88" s="21" t="s">
        <v>90</v>
      </c>
      <c r="H88" s="21" t="s">
        <v>95</v>
      </c>
      <c r="I88" s="21" t="s">
        <v>1832</v>
      </c>
      <c r="J88" s="21" t="s">
        <v>52</v>
      </c>
      <c r="K88" s="21" t="s">
        <v>362</v>
      </c>
      <c r="L88" s="21" t="s">
        <v>363</v>
      </c>
      <c r="M88" s="21" t="s">
        <v>517</v>
      </c>
      <c r="N88" s="21">
        <v>30</v>
      </c>
      <c r="O88" s="20"/>
      <c r="P88" s="21" t="s">
        <v>50</v>
      </c>
      <c r="Q88" s="21" t="s">
        <v>1833</v>
      </c>
      <c r="R88" s="21">
        <v>25590</v>
      </c>
      <c r="S88" s="21">
        <v>124</v>
      </c>
      <c r="T88" s="21">
        <v>-62.992443999999999</v>
      </c>
      <c r="U88" s="21">
        <v>-17.754729000000001</v>
      </c>
      <c r="V88" s="21" t="s">
        <v>1834</v>
      </c>
      <c r="W88" s="21" t="s">
        <v>51</v>
      </c>
      <c r="X88" s="21" t="s">
        <v>1835</v>
      </c>
      <c r="Y88" s="23">
        <v>46246</v>
      </c>
      <c r="Z88" s="24">
        <f>+E88-Y88</f>
        <v>1</v>
      </c>
      <c r="AA88" s="25">
        <f>+Tabla_DatosExternos_142[[#This Row],[Saldo]]/Tabla_DatosExternos_142[[#This Row],[Importe]]</f>
        <v>1</v>
      </c>
      <c r="AB88" s="21"/>
      <c r="AC88" s="26">
        <f>IF(AND(-Z88&gt;=1,-Z88&lt;=30),D88,0)</f>
        <v>0</v>
      </c>
      <c r="AD88" s="26">
        <f>IF(AND(-Z88&gt;=31,-Z88&lt;=60),D88,0)</f>
        <v>0</v>
      </c>
      <c r="AE88" s="26">
        <f>IF(AND(-Z88&gt;=61,-Z88&lt;=90),D88,0)</f>
        <v>0</v>
      </c>
      <c r="AF88" s="26">
        <f>IF(AND(-Z88&gt;=91,-Z88&lt;=120),D88,0)</f>
        <v>0</v>
      </c>
      <c r="AG88" s="26">
        <f>IF(AND(-Z88&gt;=121,-Z88&lt;=150),D88,0)</f>
        <v>0</v>
      </c>
      <c r="AH88" s="26">
        <f>IF(AND(-Z88&gt;=151,-Z88&lt;=180),D88,0)</f>
        <v>0</v>
      </c>
      <c r="AI88" s="26">
        <f>IF(AND(-Z88&gt;=181,-Z88&lt;=210),D88,0)</f>
        <v>0</v>
      </c>
      <c r="AJ88" s="26">
        <f>IF(AND(-Z88&gt;=211,-Z88&lt;=250),D88,0)</f>
        <v>0</v>
      </c>
      <c r="AK88" s="26">
        <f>IF(-Z88&gt;=251,D88,0)</f>
        <v>0</v>
      </c>
      <c r="AL88" s="26">
        <f>SUM(AE88:AF88)</f>
        <v>0</v>
      </c>
      <c r="AM88" s="26">
        <f>SUM(AG88:AK88)</f>
        <v>0</v>
      </c>
      <c r="AN88" s="26">
        <f>SUM(AI88:AK88)</f>
        <v>0</v>
      </c>
      <c r="AO88" s="26">
        <f>+IF(SUM(AC88:AK88)=0,D88,0)</f>
        <v>11550</v>
      </c>
      <c r="AP88" s="26">
        <f>+SUM(AC88:AK88)</f>
        <v>0</v>
      </c>
      <c r="AQ88" s="26">
        <f>+Tabla_DatosExternos_142[[#This Row],[Total Vigente]]+Tabla_DatosExternos_142[[#This Row],[Total Vencido]]</f>
        <v>11550</v>
      </c>
      <c r="AR88" s="26">
        <f>SUM(AG88:AK88)</f>
        <v>0</v>
      </c>
      <c r="AS88" s="27">
        <f>+Tabla_DatosExternos_142[[#This Row],[Fecha]]-Tabla_DatosExternos_142[[#This Row],[Vence]]</f>
        <v>-30</v>
      </c>
      <c r="AT88" s="21"/>
      <c r="AU88" s="28" t="e">
        <f>+AR88-W88</f>
        <v>#VALUE!</v>
      </c>
    </row>
    <row r="89" spans="1:47" x14ac:dyDescent="0.35">
      <c r="A89" s="20">
        <v>46217</v>
      </c>
      <c r="B89" s="21">
        <v>283746</v>
      </c>
      <c r="C89" s="21">
        <v>10500</v>
      </c>
      <c r="D89" s="21">
        <v>10500</v>
      </c>
      <c r="E89" s="22">
        <v>46247</v>
      </c>
      <c r="F89" s="21">
        <v>1</v>
      </c>
      <c r="G89" s="21" t="s">
        <v>90</v>
      </c>
      <c r="H89" s="21" t="s">
        <v>95</v>
      </c>
      <c r="I89" s="21" t="s">
        <v>2562</v>
      </c>
      <c r="J89" s="21" t="s">
        <v>52</v>
      </c>
      <c r="K89" s="21" t="s">
        <v>362</v>
      </c>
      <c r="L89" s="21" t="s">
        <v>363</v>
      </c>
      <c r="M89" s="21" t="s">
        <v>517</v>
      </c>
      <c r="N89" s="21">
        <v>30</v>
      </c>
      <c r="O89" s="20"/>
      <c r="P89" s="21" t="s">
        <v>50</v>
      </c>
      <c r="Q89" s="21" t="s">
        <v>2563</v>
      </c>
      <c r="R89" s="21">
        <v>50000</v>
      </c>
      <c r="S89" s="21">
        <v>124</v>
      </c>
      <c r="T89" s="21">
        <v>-62.992355000000003</v>
      </c>
      <c r="U89" s="21">
        <v>-17.754701000000001</v>
      </c>
      <c r="V89" s="21" t="s">
        <v>2564</v>
      </c>
      <c r="W89" s="21" t="s">
        <v>51</v>
      </c>
      <c r="X89" s="21" t="s">
        <v>2565</v>
      </c>
      <c r="Y89" s="23">
        <v>46246</v>
      </c>
      <c r="Z89" s="24">
        <f>+E89-Y89</f>
        <v>1</v>
      </c>
      <c r="AA89" s="25">
        <f>+Tabla_DatosExternos_142[[#This Row],[Saldo]]/Tabla_DatosExternos_142[[#This Row],[Importe]]</f>
        <v>1</v>
      </c>
      <c r="AB89" s="21"/>
      <c r="AC89" s="26">
        <f>IF(AND(-Z89&gt;=1,-Z89&lt;=30),D89,0)</f>
        <v>0</v>
      </c>
      <c r="AD89" s="26">
        <f>IF(AND(-Z89&gt;=31,-Z89&lt;=60),D89,0)</f>
        <v>0</v>
      </c>
      <c r="AE89" s="26">
        <f>IF(AND(-Z89&gt;=61,-Z89&lt;=90),D89,0)</f>
        <v>0</v>
      </c>
      <c r="AF89" s="26">
        <f>IF(AND(-Z89&gt;=91,-Z89&lt;=120),D89,0)</f>
        <v>0</v>
      </c>
      <c r="AG89" s="26">
        <f>IF(AND(-Z89&gt;=121,-Z89&lt;=150),D89,0)</f>
        <v>0</v>
      </c>
      <c r="AH89" s="26">
        <f>IF(AND(-Z89&gt;=151,-Z89&lt;=180),D89,0)</f>
        <v>0</v>
      </c>
      <c r="AI89" s="26">
        <f>IF(AND(-Z89&gt;=181,-Z89&lt;=210),D89,0)</f>
        <v>0</v>
      </c>
      <c r="AJ89" s="26">
        <f>IF(AND(-Z89&gt;=211,-Z89&lt;=250),D89,0)</f>
        <v>0</v>
      </c>
      <c r="AK89" s="26">
        <f>IF(-Z89&gt;=251,D89,0)</f>
        <v>0</v>
      </c>
      <c r="AL89" s="26">
        <f>SUM(AE89:AF89)</f>
        <v>0</v>
      </c>
      <c r="AM89" s="26">
        <f>SUM(AG89:AK89)</f>
        <v>0</v>
      </c>
      <c r="AN89" s="26">
        <f>SUM(AI89:AK89)</f>
        <v>0</v>
      </c>
      <c r="AO89" s="26">
        <f>+IF(SUM(AC89:AK89)=0,D89,0)</f>
        <v>10500</v>
      </c>
      <c r="AP89" s="26">
        <f>+SUM(AC89:AK89)</f>
        <v>0</v>
      </c>
      <c r="AQ89" s="26">
        <f>+Tabla_DatosExternos_142[[#This Row],[Total Vigente]]+Tabla_DatosExternos_142[[#This Row],[Total Vencido]]</f>
        <v>10500</v>
      </c>
      <c r="AR89" s="26">
        <f>SUM(AG89:AK89)</f>
        <v>0</v>
      </c>
      <c r="AS89" s="27">
        <f>+Tabla_DatosExternos_142[[#This Row],[Fecha]]-Tabla_DatosExternos_142[[#This Row],[Vence]]</f>
        <v>-30</v>
      </c>
      <c r="AT89" s="21"/>
      <c r="AU89" s="28" t="e">
        <f>+AR89-W89</f>
        <v>#VALUE!</v>
      </c>
    </row>
    <row r="90" spans="1:47" x14ac:dyDescent="0.35">
      <c r="A90" s="20">
        <v>46218</v>
      </c>
      <c r="B90" s="21">
        <v>284610</v>
      </c>
      <c r="C90" s="21">
        <v>21000</v>
      </c>
      <c r="D90" s="21">
        <v>21000</v>
      </c>
      <c r="E90" s="22">
        <v>46248</v>
      </c>
      <c r="F90" s="21">
        <v>2</v>
      </c>
      <c r="G90" s="21" t="s">
        <v>90</v>
      </c>
      <c r="H90" s="21" t="s">
        <v>95</v>
      </c>
      <c r="I90" s="21" t="s">
        <v>1921</v>
      </c>
      <c r="J90" s="21" t="s">
        <v>52</v>
      </c>
      <c r="K90" s="21" t="s">
        <v>362</v>
      </c>
      <c r="L90" s="21" t="s">
        <v>363</v>
      </c>
      <c r="M90" s="21" t="s">
        <v>517</v>
      </c>
      <c r="N90" s="21">
        <v>30</v>
      </c>
      <c r="O90" s="20"/>
      <c r="P90" s="21" t="s">
        <v>50</v>
      </c>
      <c r="Q90" s="21" t="s">
        <v>1922</v>
      </c>
      <c r="R90" s="21">
        <v>231000</v>
      </c>
      <c r="S90" s="21">
        <v>124</v>
      </c>
      <c r="T90" s="21">
        <v>-63.069532299999999</v>
      </c>
      <c r="U90" s="21">
        <v>-17.847667399999999</v>
      </c>
      <c r="V90" s="21" t="s">
        <v>1923</v>
      </c>
      <c r="W90" s="21" t="s">
        <v>51</v>
      </c>
      <c r="X90" s="21" t="s">
        <v>1924</v>
      </c>
      <c r="Y90" s="23">
        <v>46246</v>
      </c>
      <c r="Z90" s="24">
        <f>+E90-Y90</f>
        <v>2</v>
      </c>
      <c r="AA90" s="25">
        <f>+Tabla_DatosExternos_142[[#This Row],[Saldo]]/Tabla_DatosExternos_142[[#This Row],[Importe]]</f>
        <v>1</v>
      </c>
      <c r="AB90" s="21"/>
      <c r="AC90" s="26">
        <f>IF(AND(-Z90&gt;=1,-Z90&lt;=30),D90,0)</f>
        <v>0</v>
      </c>
      <c r="AD90" s="26">
        <f>IF(AND(-Z90&gt;=31,-Z90&lt;=60),D90,0)</f>
        <v>0</v>
      </c>
      <c r="AE90" s="26">
        <f>IF(AND(-Z90&gt;=61,-Z90&lt;=90),D90,0)</f>
        <v>0</v>
      </c>
      <c r="AF90" s="26">
        <f>IF(AND(-Z90&gt;=91,-Z90&lt;=120),D90,0)</f>
        <v>0</v>
      </c>
      <c r="AG90" s="26">
        <f>IF(AND(-Z90&gt;=121,-Z90&lt;=150),D90,0)</f>
        <v>0</v>
      </c>
      <c r="AH90" s="26">
        <f>IF(AND(-Z90&gt;=151,-Z90&lt;=180),D90,0)</f>
        <v>0</v>
      </c>
      <c r="AI90" s="26">
        <f>IF(AND(-Z90&gt;=181,-Z90&lt;=210),D90,0)</f>
        <v>0</v>
      </c>
      <c r="AJ90" s="26">
        <f>IF(AND(-Z90&gt;=211,-Z90&lt;=250),D90,0)</f>
        <v>0</v>
      </c>
      <c r="AK90" s="26">
        <f>IF(-Z90&gt;=251,D90,0)</f>
        <v>0</v>
      </c>
      <c r="AL90" s="26">
        <f>SUM(AE90:AF90)</f>
        <v>0</v>
      </c>
      <c r="AM90" s="26">
        <f>SUM(AG90:AK90)</f>
        <v>0</v>
      </c>
      <c r="AN90" s="26">
        <f>SUM(AI90:AK90)</f>
        <v>0</v>
      </c>
      <c r="AO90" s="26">
        <f>+IF(SUM(AC90:AK90)=0,D90,0)</f>
        <v>21000</v>
      </c>
      <c r="AP90" s="26">
        <f>+SUM(AC90:AK90)</f>
        <v>0</v>
      </c>
      <c r="AQ90" s="26">
        <f>+Tabla_DatosExternos_142[[#This Row],[Total Vigente]]+Tabla_DatosExternos_142[[#This Row],[Total Vencido]]</f>
        <v>21000</v>
      </c>
      <c r="AR90" s="26">
        <f>SUM(AG90:AK90)</f>
        <v>0</v>
      </c>
      <c r="AS90" s="27">
        <f>+Tabla_DatosExternos_142[[#This Row],[Fecha]]-Tabla_DatosExternos_142[[#This Row],[Vence]]</f>
        <v>-30</v>
      </c>
      <c r="AT90" s="21"/>
      <c r="AU90" s="28" t="e">
        <f>+AR90-W90</f>
        <v>#VALUE!</v>
      </c>
    </row>
    <row r="91" spans="1:47" x14ac:dyDescent="0.35">
      <c r="A91" s="20">
        <v>46218</v>
      </c>
      <c r="B91" s="21">
        <v>284611</v>
      </c>
      <c r="C91" s="21">
        <v>21000</v>
      </c>
      <c r="D91" s="21">
        <v>21000</v>
      </c>
      <c r="E91" s="22">
        <v>46248</v>
      </c>
      <c r="F91" s="21">
        <v>2</v>
      </c>
      <c r="G91" s="21" t="s">
        <v>90</v>
      </c>
      <c r="H91" s="21" t="s">
        <v>95</v>
      </c>
      <c r="I91" s="21" t="s">
        <v>1921</v>
      </c>
      <c r="J91" s="21" t="s">
        <v>52</v>
      </c>
      <c r="K91" s="21" t="s">
        <v>362</v>
      </c>
      <c r="L91" s="21" t="s">
        <v>363</v>
      </c>
      <c r="M91" s="21" t="s">
        <v>517</v>
      </c>
      <c r="N91" s="21">
        <v>30</v>
      </c>
      <c r="O91" s="20"/>
      <c r="P91" s="21" t="s">
        <v>50</v>
      </c>
      <c r="Q91" s="21" t="s">
        <v>1922</v>
      </c>
      <c r="R91" s="21">
        <v>231000</v>
      </c>
      <c r="S91" s="21">
        <v>124</v>
      </c>
      <c r="T91" s="21">
        <v>-63.069532299999999</v>
      </c>
      <c r="U91" s="21">
        <v>-17.847667399999999</v>
      </c>
      <c r="V91" s="21" t="s">
        <v>1923</v>
      </c>
      <c r="W91" s="21" t="s">
        <v>51</v>
      </c>
      <c r="X91" s="21" t="s">
        <v>1924</v>
      </c>
      <c r="Y91" s="23">
        <v>46246</v>
      </c>
      <c r="Z91" s="24">
        <f>+E91-Y91</f>
        <v>2</v>
      </c>
      <c r="AA91" s="25">
        <f>+Tabla_DatosExternos_142[[#This Row],[Saldo]]/Tabla_DatosExternos_142[[#This Row],[Importe]]</f>
        <v>1</v>
      </c>
      <c r="AB91" s="21"/>
      <c r="AC91" s="26">
        <f>IF(AND(-Z91&gt;=1,-Z91&lt;=30),D91,0)</f>
        <v>0</v>
      </c>
      <c r="AD91" s="26">
        <f>IF(AND(-Z91&gt;=31,-Z91&lt;=60),D91,0)</f>
        <v>0</v>
      </c>
      <c r="AE91" s="26">
        <f>IF(AND(-Z91&gt;=61,-Z91&lt;=90),D91,0)</f>
        <v>0</v>
      </c>
      <c r="AF91" s="26">
        <f>IF(AND(-Z91&gt;=91,-Z91&lt;=120),D91,0)</f>
        <v>0</v>
      </c>
      <c r="AG91" s="26">
        <f>IF(AND(-Z91&gt;=121,-Z91&lt;=150),D91,0)</f>
        <v>0</v>
      </c>
      <c r="AH91" s="26">
        <f>IF(AND(-Z91&gt;=151,-Z91&lt;=180),D91,0)</f>
        <v>0</v>
      </c>
      <c r="AI91" s="26">
        <f>IF(AND(-Z91&gt;=181,-Z91&lt;=210),D91,0)</f>
        <v>0</v>
      </c>
      <c r="AJ91" s="26">
        <f>IF(AND(-Z91&gt;=211,-Z91&lt;=250),D91,0)</f>
        <v>0</v>
      </c>
      <c r="AK91" s="26">
        <f>IF(-Z91&gt;=251,D91,0)</f>
        <v>0</v>
      </c>
      <c r="AL91" s="26">
        <f>SUM(AE91:AF91)</f>
        <v>0</v>
      </c>
      <c r="AM91" s="26">
        <f>SUM(AG91:AK91)</f>
        <v>0</v>
      </c>
      <c r="AN91" s="26">
        <f>SUM(AI91:AK91)</f>
        <v>0</v>
      </c>
      <c r="AO91" s="26">
        <f>+IF(SUM(AC91:AK91)=0,D91,0)</f>
        <v>21000</v>
      </c>
      <c r="AP91" s="26">
        <f>+SUM(AC91:AK91)</f>
        <v>0</v>
      </c>
      <c r="AQ91" s="26">
        <f>+Tabla_DatosExternos_142[[#This Row],[Total Vigente]]+Tabla_DatosExternos_142[[#This Row],[Total Vencido]]</f>
        <v>21000</v>
      </c>
      <c r="AR91" s="26">
        <f>SUM(AG91:AK91)</f>
        <v>0</v>
      </c>
      <c r="AS91" s="27">
        <f>+Tabla_DatosExternos_142[[#This Row],[Fecha]]-Tabla_DatosExternos_142[[#This Row],[Vence]]</f>
        <v>-30</v>
      </c>
      <c r="AT91" s="21"/>
      <c r="AU91" s="28" t="e">
        <f>+AR91-W91</f>
        <v>#VALUE!</v>
      </c>
    </row>
    <row r="92" spans="1:47" x14ac:dyDescent="0.35">
      <c r="A92" s="20">
        <v>46218</v>
      </c>
      <c r="B92" s="21">
        <v>284612</v>
      </c>
      <c r="C92" s="21">
        <v>21000</v>
      </c>
      <c r="D92" s="21">
        <v>21000</v>
      </c>
      <c r="E92" s="22">
        <v>46248</v>
      </c>
      <c r="F92" s="21">
        <v>2</v>
      </c>
      <c r="G92" s="21" t="s">
        <v>90</v>
      </c>
      <c r="H92" s="21" t="s">
        <v>95</v>
      </c>
      <c r="I92" s="21" t="s">
        <v>1921</v>
      </c>
      <c r="J92" s="21" t="s">
        <v>52</v>
      </c>
      <c r="K92" s="21" t="s">
        <v>362</v>
      </c>
      <c r="L92" s="21" t="s">
        <v>363</v>
      </c>
      <c r="M92" s="21" t="s">
        <v>517</v>
      </c>
      <c r="N92" s="21">
        <v>30</v>
      </c>
      <c r="O92" s="20"/>
      <c r="P92" s="21" t="s">
        <v>50</v>
      </c>
      <c r="Q92" s="21" t="s">
        <v>1922</v>
      </c>
      <c r="R92" s="21">
        <v>231000</v>
      </c>
      <c r="S92" s="21">
        <v>124</v>
      </c>
      <c r="T92" s="21">
        <v>-63.069532299999999</v>
      </c>
      <c r="U92" s="21">
        <v>-17.847667399999999</v>
      </c>
      <c r="V92" s="21" t="s">
        <v>1923</v>
      </c>
      <c r="W92" s="21" t="s">
        <v>51</v>
      </c>
      <c r="X92" s="21" t="s">
        <v>1924</v>
      </c>
      <c r="Y92" s="23">
        <v>46246</v>
      </c>
      <c r="Z92" s="24">
        <f>+E92-Y92</f>
        <v>2</v>
      </c>
      <c r="AA92" s="25">
        <f>+Tabla_DatosExternos_142[[#This Row],[Saldo]]/Tabla_DatosExternos_142[[#This Row],[Importe]]</f>
        <v>1</v>
      </c>
      <c r="AB92" s="21"/>
      <c r="AC92" s="26">
        <f>IF(AND(-Z92&gt;=1,-Z92&lt;=30),D92,0)</f>
        <v>0</v>
      </c>
      <c r="AD92" s="26">
        <f>IF(AND(-Z92&gt;=31,-Z92&lt;=60),D92,0)</f>
        <v>0</v>
      </c>
      <c r="AE92" s="26">
        <f>IF(AND(-Z92&gt;=61,-Z92&lt;=90),D92,0)</f>
        <v>0</v>
      </c>
      <c r="AF92" s="26">
        <f>IF(AND(-Z92&gt;=91,-Z92&lt;=120),D92,0)</f>
        <v>0</v>
      </c>
      <c r="AG92" s="26">
        <f>IF(AND(-Z92&gt;=121,-Z92&lt;=150),D92,0)</f>
        <v>0</v>
      </c>
      <c r="AH92" s="26">
        <f>IF(AND(-Z92&gt;=151,-Z92&lt;=180),D92,0)</f>
        <v>0</v>
      </c>
      <c r="AI92" s="26">
        <f>IF(AND(-Z92&gt;=181,-Z92&lt;=210),D92,0)</f>
        <v>0</v>
      </c>
      <c r="AJ92" s="26">
        <f>IF(AND(-Z92&gt;=211,-Z92&lt;=250),D92,0)</f>
        <v>0</v>
      </c>
      <c r="AK92" s="26">
        <f>IF(-Z92&gt;=251,D92,0)</f>
        <v>0</v>
      </c>
      <c r="AL92" s="26">
        <f>SUM(AE92:AF92)</f>
        <v>0</v>
      </c>
      <c r="AM92" s="26">
        <f>SUM(AG92:AK92)</f>
        <v>0</v>
      </c>
      <c r="AN92" s="26">
        <f>SUM(AI92:AK92)</f>
        <v>0</v>
      </c>
      <c r="AO92" s="26">
        <f>+IF(SUM(AC92:AK92)=0,D92,0)</f>
        <v>21000</v>
      </c>
      <c r="AP92" s="26">
        <f>+SUM(AC92:AK92)</f>
        <v>0</v>
      </c>
      <c r="AQ92" s="26">
        <f>+Tabla_DatosExternos_142[[#This Row],[Total Vigente]]+Tabla_DatosExternos_142[[#This Row],[Total Vencido]]</f>
        <v>21000</v>
      </c>
      <c r="AR92" s="26">
        <f>SUM(AG92:AK92)</f>
        <v>0</v>
      </c>
      <c r="AS92" s="27">
        <f>+Tabla_DatosExternos_142[[#This Row],[Fecha]]-Tabla_DatosExternos_142[[#This Row],[Vence]]</f>
        <v>-30</v>
      </c>
      <c r="AT92" s="21"/>
      <c r="AU92" s="28" t="e">
        <f>+AR92-W92</f>
        <v>#VALUE!</v>
      </c>
    </row>
    <row r="93" spans="1:47" x14ac:dyDescent="0.35">
      <c r="A93" s="20">
        <v>46218</v>
      </c>
      <c r="B93" s="21">
        <v>284613</v>
      </c>
      <c r="C93" s="21">
        <v>21000</v>
      </c>
      <c r="D93" s="21">
        <v>21000</v>
      </c>
      <c r="E93" s="22">
        <v>46248</v>
      </c>
      <c r="F93" s="21">
        <v>2</v>
      </c>
      <c r="G93" s="21" t="s">
        <v>90</v>
      </c>
      <c r="H93" s="21" t="s">
        <v>95</v>
      </c>
      <c r="I93" s="21" t="s">
        <v>1921</v>
      </c>
      <c r="J93" s="21" t="s">
        <v>52</v>
      </c>
      <c r="K93" s="21" t="s">
        <v>362</v>
      </c>
      <c r="L93" s="21" t="s">
        <v>363</v>
      </c>
      <c r="M93" s="21" t="s">
        <v>517</v>
      </c>
      <c r="N93" s="21">
        <v>30</v>
      </c>
      <c r="O93" s="20"/>
      <c r="P93" s="21" t="s">
        <v>50</v>
      </c>
      <c r="Q93" s="21" t="s">
        <v>1922</v>
      </c>
      <c r="R93" s="21">
        <v>231000</v>
      </c>
      <c r="S93" s="21">
        <v>124</v>
      </c>
      <c r="T93" s="21">
        <v>-63.069532299999999</v>
      </c>
      <c r="U93" s="21">
        <v>-17.847667399999999</v>
      </c>
      <c r="V93" s="21" t="s">
        <v>1923</v>
      </c>
      <c r="W93" s="21" t="s">
        <v>51</v>
      </c>
      <c r="X93" s="21" t="s">
        <v>1924</v>
      </c>
      <c r="Y93" s="23">
        <v>46246</v>
      </c>
      <c r="Z93" s="24">
        <f>+E93-Y93</f>
        <v>2</v>
      </c>
      <c r="AA93" s="25">
        <f>+Tabla_DatosExternos_142[[#This Row],[Saldo]]/Tabla_DatosExternos_142[[#This Row],[Importe]]</f>
        <v>1</v>
      </c>
      <c r="AB93" s="21"/>
      <c r="AC93" s="26">
        <f>IF(AND(-Z93&gt;=1,-Z93&lt;=30),D93,0)</f>
        <v>0</v>
      </c>
      <c r="AD93" s="26">
        <f>IF(AND(-Z93&gt;=31,-Z93&lt;=60),D93,0)</f>
        <v>0</v>
      </c>
      <c r="AE93" s="26">
        <f>IF(AND(-Z93&gt;=61,-Z93&lt;=90),D93,0)</f>
        <v>0</v>
      </c>
      <c r="AF93" s="26">
        <f>IF(AND(-Z93&gt;=91,-Z93&lt;=120),D93,0)</f>
        <v>0</v>
      </c>
      <c r="AG93" s="26">
        <f>IF(AND(-Z93&gt;=121,-Z93&lt;=150),D93,0)</f>
        <v>0</v>
      </c>
      <c r="AH93" s="26">
        <f>IF(AND(-Z93&gt;=151,-Z93&lt;=180),D93,0)</f>
        <v>0</v>
      </c>
      <c r="AI93" s="26">
        <f>IF(AND(-Z93&gt;=181,-Z93&lt;=210),D93,0)</f>
        <v>0</v>
      </c>
      <c r="AJ93" s="26">
        <f>IF(AND(-Z93&gt;=211,-Z93&lt;=250),D93,0)</f>
        <v>0</v>
      </c>
      <c r="AK93" s="26">
        <f>IF(-Z93&gt;=251,D93,0)</f>
        <v>0</v>
      </c>
      <c r="AL93" s="26">
        <f>SUM(AE93:AF93)</f>
        <v>0</v>
      </c>
      <c r="AM93" s="26">
        <f>SUM(AG93:AK93)</f>
        <v>0</v>
      </c>
      <c r="AN93" s="26">
        <f>SUM(AI93:AK93)</f>
        <v>0</v>
      </c>
      <c r="AO93" s="26">
        <f>+IF(SUM(AC93:AK93)=0,D93,0)</f>
        <v>21000</v>
      </c>
      <c r="AP93" s="26">
        <f>+SUM(AC93:AK93)</f>
        <v>0</v>
      </c>
      <c r="AQ93" s="26">
        <f>+Tabla_DatosExternos_142[[#This Row],[Total Vigente]]+Tabla_DatosExternos_142[[#This Row],[Total Vencido]]</f>
        <v>21000</v>
      </c>
      <c r="AR93" s="26">
        <f>SUM(AG93:AK93)</f>
        <v>0</v>
      </c>
      <c r="AS93" s="27">
        <f>+Tabla_DatosExternos_142[[#This Row],[Fecha]]-Tabla_DatosExternos_142[[#This Row],[Vence]]</f>
        <v>-30</v>
      </c>
      <c r="AT93" s="21"/>
      <c r="AU93" s="28" t="e">
        <f>+AR93-W93</f>
        <v>#VALUE!</v>
      </c>
    </row>
    <row r="94" spans="1:47" x14ac:dyDescent="0.35">
      <c r="A94" s="20">
        <v>46218</v>
      </c>
      <c r="B94" s="21">
        <v>284614</v>
      </c>
      <c r="C94" s="21">
        <v>21000</v>
      </c>
      <c r="D94" s="21">
        <v>21000</v>
      </c>
      <c r="E94" s="22">
        <v>46248</v>
      </c>
      <c r="F94" s="21">
        <v>2</v>
      </c>
      <c r="G94" s="21" t="s">
        <v>90</v>
      </c>
      <c r="H94" s="21" t="s">
        <v>95</v>
      </c>
      <c r="I94" s="21" t="s">
        <v>1921</v>
      </c>
      <c r="J94" s="21" t="s">
        <v>52</v>
      </c>
      <c r="K94" s="21" t="s">
        <v>362</v>
      </c>
      <c r="L94" s="21" t="s">
        <v>363</v>
      </c>
      <c r="M94" s="21" t="s">
        <v>517</v>
      </c>
      <c r="N94" s="21">
        <v>30</v>
      </c>
      <c r="O94" s="20"/>
      <c r="P94" s="21" t="s">
        <v>50</v>
      </c>
      <c r="Q94" s="21" t="s">
        <v>1922</v>
      </c>
      <c r="R94" s="21">
        <v>231000</v>
      </c>
      <c r="S94" s="21">
        <v>124</v>
      </c>
      <c r="T94" s="21">
        <v>-63.069532299999999</v>
      </c>
      <c r="U94" s="21">
        <v>-17.847667399999999</v>
      </c>
      <c r="V94" s="21" t="s">
        <v>1923</v>
      </c>
      <c r="W94" s="21" t="s">
        <v>51</v>
      </c>
      <c r="X94" s="21" t="s">
        <v>1924</v>
      </c>
      <c r="Y94" s="23">
        <v>46246</v>
      </c>
      <c r="Z94" s="24">
        <f>+E94-Y94</f>
        <v>2</v>
      </c>
      <c r="AA94" s="25">
        <f>+Tabla_DatosExternos_142[[#This Row],[Saldo]]/Tabla_DatosExternos_142[[#This Row],[Importe]]</f>
        <v>1</v>
      </c>
      <c r="AB94" s="21"/>
      <c r="AC94" s="26">
        <f>IF(AND(-Z94&gt;=1,-Z94&lt;=30),D94,0)</f>
        <v>0</v>
      </c>
      <c r="AD94" s="26">
        <f>IF(AND(-Z94&gt;=31,-Z94&lt;=60),D94,0)</f>
        <v>0</v>
      </c>
      <c r="AE94" s="26">
        <f>IF(AND(-Z94&gt;=61,-Z94&lt;=90),D94,0)</f>
        <v>0</v>
      </c>
      <c r="AF94" s="26">
        <f>IF(AND(-Z94&gt;=91,-Z94&lt;=120),D94,0)</f>
        <v>0</v>
      </c>
      <c r="AG94" s="26">
        <f>IF(AND(-Z94&gt;=121,-Z94&lt;=150),D94,0)</f>
        <v>0</v>
      </c>
      <c r="AH94" s="26">
        <f>IF(AND(-Z94&gt;=151,-Z94&lt;=180),D94,0)</f>
        <v>0</v>
      </c>
      <c r="AI94" s="26">
        <f>IF(AND(-Z94&gt;=181,-Z94&lt;=210),D94,0)</f>
        <v>0</v>
      </c>
      <c r="AJ94" s="26">
        <f>IF(AND(-Z94&gt;=211,-Z94&lt;=250),D94,0)</f>
        <v>0</v>
      </c>
      <c r="AK94" s="26">
        <f>IF(-Z94&gt;=251,D94,0)</f>
        <v>0</v>
      </c>
      <c r="AL94" s="26">
        <f>SUM(AE94:AF94)</f>
        <v>0</v>
      </c>
      <c r="AM94" s="26">
        <f>SUM(AG94:AK94)</f>
        <v>0</v>
      </c>
      <c r="AN94" s="26">
        <f>SUM(AI94:AK94)</f>
        <v>0</v>
      </c>
      <c r="AO94" s="26">
        <f>+IF(SUM(AC94:AK94)=0,D94,0)</f>
        <v>21000</v>
      </c>
      <c r="AP94" s="26">
        <f>+SUM(AC94:AK94)</f>
        <v>0</v>
      </c>
      <c r="AQ94" s="26">
        <f>+Tabla_DatosExternos_142[[#This Row],[Total Vigente]]+Tabla_DatosExternos_142[[#This Row],[Total Vencido]]</f>
        <v>21000</v>
      </c>
      <c r="AR94" s="26">
        <f>SUM(AG94:AK94)</f>
        <v>0</v>
      </c>
      <c r="AS94" s="27">
        <f>+Tabla_DatosExternos_142[[#This Row],[Fecha]]-Tabla_DatosExternos_142[[#This Row],[Vence]]</f>
        <v>-30</v>
      </c>
      <c r="AT94" s="21"/>
      <c r="AU94" s="28" t="e">
        <f>+AR94-W94</f>
        <v>#VALUE!</v>
      </c>
    </row>
    <row r="95" spans="1:47" x14ac:dyDescent="0.35">
      <c r="A95" s="20">
        <v>46219</v>
      </c>
      <c r="B95" s="21">
        <v>285206</v>
      </c>
      <c r="C95" s="21">
        <v>4200</v>
      </c>
      <c r="D95" s="21">
        <v>2200</v>
      </c>
      <c r="E95" s="22">
        <v>46249</v>
      </c>
      <c r="F95" s="21">
        <v>3</v>
      </c>
      <c r="G95" s="21" t="s">
        <v>90</v>
      </c>
      <c r="H95" s="21" t="s">
        <v>95</v>
      </c>
      <c r="I95" s="21" t="s">
        <v>2132</v>
      </c>
      <c r="J95" s="21" t="s">
        <v>52</v>
      </c>
      <c r="K95" s="21" t="s">
        <v>362</v>
      </c>
      <c r="L95" s="21" t="s">
        <v>363</v>
      </c>
      <c r="M95" s="21" t="s">
        <v>460</v>
      </c>
      <c r="N95" s="21">
        <v>30</v>
      </c>
      <c r="O95" s="20">
        <v>46246</v>
      </c>
      <c r="P95" s="21" t="s">
        <v>50</v>
      </c>
      <c r="Q95" s="21" t="s">
        <v>2133</v>
      </c>
      <c r="R95" s="21">
        <v>50000</v>
      </c>
      <c r="S95" s="21">
        <v>125</v>
      </c>
      <c r="T95" s="21">
        <v>-63.273982599999997</v>
      </c>
      <c r="U95" s="21">
        <v>-17.874762</v>
      </c>
      <c r="V95" s="21" t="s">
        <v>2134</v>
      </c>
      <c r="W95" s="21" t="s">
        <v>51</v>
      </c>
      <c r="X95" s="21" t="s">
        <v>2135</v>
      </c>
      <c r="Y95" s="23">
        <v>46246</v>
      </c>
      <c r="Z95" s="24">
        <f>+E95-Y95</f>
        <v>3</v>
      </c>
      <c r="AA95" s="25">
        <f>+Tabla_DatosExternos_142[[#This Row],[Saldo]]/Tabla_DatosExternos_142[[#This Row],[Importe]]</f>
        <v>0.52380952380952384</v>
      </c>
      <c r="AB95" s="21"/>
      <c r="AC95" s="26">
        <f>IF(AND(-Z95&gt;=1,-Z95&lt;=30),D95,0)</f>
        <v>0</v>
      </c>
      <c r="AD95" s="26">
        <f>IF(AND(-Z95&gt;=31,-Z95&lt;=60),D95,0)</f>
        <v>0</v>
      </c>
      <c r="AE95" s="26">
        <f>IF(AND(-Z95&gt;=61,-Z95&lt;=90),D95,0)</f>
        <v>0</v>
      </c>
      <c r="AF95" s="26">
        <f>IF(AND(-Z95&gt;=91,-Z95&lt;=120),D95,0)</f>
        <v>0</v>
      </c>
      <c r="AG95" s="26">
        <f>IF(AND(-Z95&gt;=121,-Z95&lt;=150),D95,0)</f>
        <v>0</v>
      </c>
      <c r="AH95" s="26">
        <f>IF(AND(-Z95&gt;=151,-Z95&lt;=180),D95,0)</f>
        <v>0</v>
      </c>
      <c r="AI95" s="26">
        <f>IF(AND(-Z95&gt;=181,-Z95&lt;=210),D95,0)</f>
        <v>0</v>
      </c>
      <c r="AJ95" s="26">
        <f>IF(AND(-Z95&gt;=211,-Z95&lt;=250),D95,0)</f>
        <v>0</v>
      </c>
      <c r="AK95" s="26">
        <f>IF(-Z95&gt;=251,D95,0)</f>
        <v>0</v>
      </c>
      <c r="AL95" s="26">
        <f>SUM(AE95:AF95)</f>
        <v>0</v>
      </c>
      <c r="AM95" s="26">
        <f>SUM(AG95:AK95)</f>
        <v>0</v>
      </c>
      <c r="AN95" s="26">
        <f>SUM(AI95:AK95)</f>
        <v>0</v>
      </c>
      <c r="AO95" s="26">
        <f>+IF(SUM(AC95:AK95)=0,D95,0)</f>
        <v>2200</v>
      </c>
      <c r="AP95" s="26">
        <f>+SUM(AC95:AK95)</f>
        <v>0</v>
      </c>
      <c r="AQ95" s="26">
        <f>+Tabla_DatosExternos_142[[#This Row],[Total Vigente]]+Tabla_DatosExternos_142[[#This Row],[Total Vencido]]</f>
        <v>2200</v>
      </c>
      <c r="AR95" s="26">
        <f>SUM(AG95:AK95)</f>
        <v>0</v>
      </c>
      <c r="AS95" s="27">
        <f>+Tabla_DatosExternos_142[[#This Row],[Fecha]]-Tabla_DatosExternos_142[[#This Row],[Vence]]</f>
        <v>-30</v>
      </c>
      <c r="AT95" s="21"/>
      <c r="AU95" s="28" t="e">
        <f>+AR95-W95</f>
        <v>#VALUE!</v>
      </c>
    </row>
    <row r="96" spans="1:47" x14ac:dyDescent="0.35">
      <c r="A96" s="20">
        <v>46219</v>
      </c>
      <c r="B96" s="21">
        <v>285209</v>
      </c>
      <c r="C96" s="21">
        <v>13000</v>
      </c>
      <c r="D96" s="21">
        <v>9508</v>
      </c>
      <c r="E96" s="22">
        <v>46249</v>
      </c>
      <c r="F96" s="21">
        <v>3</v>
      </c>
      <c r="G96" s="21" t="s">
        <v>90</v>
      </c>
      <c r="H96" s="21" t="s">
        <v>95</v>
      </c>
      <c r="I96" s="21" t="s">
        <v>2410</v>
      </c>
      <c r="J96" s="21" t="s">
        <v>52</v>
      </c>
      <c r="K96" s="21" t="s">
        <v>362</v>
      </c>
      <c r="L96" s="21" t="s">
        <v>363</v>
      </c>
      <c r="M96" s="21" t="s">
        <v>460</v>
      </c>
      <c r="N96" s="21">
        <v>30</v>
      </c>
      <c r="O96" s="20">
        <v>46245</v>
      </c>
      <c r="P96" s="21" t="s">
        <v>50</v>
      </c>
      <c r="Q96" s="21" t="s">
        <v>2411</v>
      </c>
      <c r="R96" s="21">
        <v>20000</v>
      </c>
      <c r="S96" s="21">
        <v>125</v>
      </c>
      <c r="T96" s="21">
        <v>-63.189216999999999</v>
      </c>
      <c r="U96" s="21">
        <v>-17.810376999999999</v>
      </c>
      <c r="V96" s="21" t="s">
        <v>2412</v>
      </c>
      <c r="W96" s="21" t="s">
        <v>51</v>
      </c>
      <c r="X96" s="21" t="s">
        <v>2413</v>
      </c>
      <c r="Y96" s="23">
        <v>46246</v>
      </c>
      <c r="Z96" s="24">
        <f>+E96-Y96</f>
        <v>3</v>
      </c>
      <c r="AA96" s="25">
        <f>+Tabla_DatosExternos_142[[#This Row],[Saldo]]/Tabla_DatosExternos_142[[#This Row],[Importe]]</f>
        <v>0.73138461538461541</v>
      </c>
      <c r="AB96" s="21"/>
      <c r="AC96" s="26">
        <f>IF(AND(-Z96&gt;=1,-Z96&lt;=30),D96,0)</f>
        <v>0</v>
      </c>
      <c r="AD96" s="26">
        <f>IF(AND(-Z96&gt;=31,-Z96&lt;=60),D96,0)</f>
        <v>0</v>
      </c>
      <c r="AE96" s="26">
        <f>IF(AND(-Z96&gt;=61,-Z96&lt;=90),D96,0)</f>
        <v>0</v>
      </c>
      <c r="AF96" s="26">
        <f>IF(AND(-Z96&gt;=91,-Z96&lt;=120),D96,0)</f>
        <v>0</v>
      </c>
      <c r="AG96" s="26">
        <f>IF(AND(-Z96&gt;=121,-Z96&lt;=150),D96,0)</f>
        <v>0</v>
      </c>
      <c r="AH96" s="26">
        <f>IF(AND(-Z96&gt;=151,-Z96&lt;=180),D96,0)</f>
        <v>0</v>
      </c>
      <c r="AI96" s="26">
        <f>IF(AND(-Z96&gt;=181,-Z96&lt;=210),D96,0)</f>
        <v>0</v>
      </c>
      <c r="AJ96" s="26">
        <f>IF(AND(-Z96&gt;=211,-Z96&lt;=250),D96,0)</f>
        <v>0</v>
      </c>
      <c r="AK96" s="26">
        <f>IF(-Z96&gt;=251,D96,0)</f>
        <v>0</v>
      </c>
      <c r="AL96" s="26">
        <f>SUM(AE96:AF96)</f>
        <v>0</v>
      </c>
      <c r="AM96" s="26">
        <f>SUM(AG96:AK96)</f>
        <v>0</v>
      </c>
      <c r="AN96" s="26">
        <f>SUM(AI96:AK96)</f>
        <v>0</v>
      </c>
      <c r="AO96" s="26">
        <f>+IF(SUM(AC96:AK96)=0,D96,0)</f>
        <v>9508</v>
      </c>
      <c r="AP96" s="26">
        <f>+SUM(AC96:AK96)</f>
        <v>0</v>
      </c>
      <c r="AQ96" s="26">
        <f>+Tabla_DatosExternos_142[[#This Row],[Total Vigente]]+Tabla_DatosExternos_142[[#This Row],[Total Vencido]]</f>
        <v>9508</v>
      </c>
      <c r="AR96" s="26">
        <f>SUM(AG96:AK96)</f>
        <v>0</v>
      </c>
      <c r="AS96" s="27">
        <f>+Tabla_DatosExternos_142[[#This Row],[Fecha]]-Tabla_DatosExternos_142[[#This Row],[Vence]]</f>
        <v>-30</v>
      </c>
      <c r="AT96" s="21"/>
      <c r="AU96" s="28" t="e">
        <f>+AR96-W96</f>
        <v>#VALUE!</v>
      </c>
    </row>
    <row r="97" spans="1:47" x14ac:dyDescent="0.35">
      <c r="A97" s="20">
        <v>46221</v>
      </c>
      <c r="B97" s="21">
        <v>5497</v>
      </c>
      <c r="C97" s="21">
        <v>22200</v>
      </c>
      <c r="D97" s="21">
        <v>22200</v>
      </c>
      <c r="E97" s="22">
        <v>46251</v>
      </c>
      <c r="F97" s="21">
        <v>5</v>
      </c>
      <c r="G97" s="21" t="s">
        <v>90</v>
      </c>
      <c r="H97" s="21" t="s">
        <v>95</v>
      </c>
      <c r="I97" s="21" t="s">
        <v>1877</v>
      </c>
      <c r="J97" s="21" t="s">
        <v>52</v>
      </c>
      <c r="K97" s="21" t="s">
        <v>362</v>
      </c>
      <c r="L97" s="21" t="s">
        <v>363</v>
      </c>
      <c r="M97" s="21" t="s">
        <v>517</v>
      </c>
      <c r="N97" s="21">
        <v>30</v>
      </c>
      <c r="O97" s="20"/>
      <c r="P97" s="21" t="s">
        <v>50</v>
      </c>
      <c r="Q97" s="21" t="s">
        <v>1878</v>
      </c>
      <c r="R97" s="21">
        <v>199000</v>
      </c>
      <c r="S97" s="21">
        <v>124</v>
      </c>
      <c r="T97" s="21">
        <v>-63.169645000000003</v>
      </c>
      <c r="U97" s="21">
        <v>-17.836725000000001</v>
      </c>
      <c r="V97" s="21" t="s">
        <v>1879</v>
      </c>
      <c r="W97" s="21" t="s">
        <v>51</v>
      </c>
      <c r="X97" s="21" t="s">
        <v>1880</v>
      </c>
      <c r="Y97" s="23">
        <v>46246</v>
      </c>
      <c r="Z97" s="24">
        <f>+E97-Y97</f>
        <v>5</v>
      </c>
      <c r="AA97" s="25">
        <f>+Tabla_DatosExternos_142[[#This Row],[Saldo]]/Tabla_DatosExternos_142[[#This Row],[Importe]]</f>
        <v>1</v>
      </c>
      <c r="AB97" s="21"/>
      <c r="AC97" s="26">
        <f>IF(AND(-Z97&gt;=1,-Z97&lt;=30),D97,0)</f>
        <v>0</v>
      </c>
      <c r="AD97" s="26">
        <f>IF(AND(-Z97&gt;=31,-Z97&lt;=60),D97,0)</f>
        <v>0</v>
      </c>
      <c r="AE97" s="26">
        <f>IF(AND(-Z97&gt;=61,-Z97&lt;=90),D97,0)</f>
        <v>0</v>
      </c>
      <c r="AF97" s="26">
        <f>IF(AND(-Z97&gt;=91,-Z97&lt;=120),D97,0)</f>
        <v>0</v>
      </c>
      <c r="AG97" s="26">
        <f>IF(AND(-Z97&gt;=121,-Z97&lt;=150),D97,0)</f>
        <v>0</v>
      </c>
      <c r="AH97" s="26">
        <f>IF(AND(-Z97&gt;=151,-Z97&lt;=180),D97,0)</f>
        <v>0</v>
      </c>
      <c r="AI97" s="26">
        <f>IF(AND(-Z97&gt;=181,-Z97&lt;=210),D97,0)</f>
        <v>0</v>
      </c>
      <c r="AJ97" s="26">
        <f>IF(AND(-Z97&gt;=211,-Z97&lt;=250),D97,0)</f>
        <v>0</v>
      </c>
      <c r="AK97" s="26">
        <f>IF(-Z97&gt;=251,D97,0)</f>
        <v>0</v>
      </c>
      <c r="AL97" s="26">
        <f>SUM(AE97:AF97)</f>
        <v>0</v>
      </c>
      <c r="AM97" s="26">
        <f>SUM(AG97:AK97)</f>
        <v>0</v>
      </c>
      <c r="AN97" s="26">
        <f>SUM(AI97:AK97)</f>
        <v>0</v>
      </c>
      <c r="AO97" s="26">
        <f>+IF(SUM(AC97:AK97)=0,D97,0)</f>
        <v>22200</v>
      </c>
      <c r="AP97" s="26">
        <f>+SUM(AC97:AK97)</f>
        <v>0</v>
      </c>
      <c r="AQ97" s="26">
        <f>+Tabla_DatosExternos_142[[#This Row],[Total Vigente]]+Tabla_DatosExternos_142[[#This Row],[Total Vencido]]</f>
        <v>22200</v>
      </c>
      <c r="AR97" s="26">
        <f>SUM(AG97:AK97)</f>
        <v>0</v>
      </c>
      <c r="AS97" s="27">
        <f>+Tabla_DatosExternos_142[[#This Row],[Fecha]]-Tabla_DatosExternos_142[[#This Row],[Vence]]</f>
        <v>-30</v>
      </c>
      <c r="AT97" s="21"/>
      <c r="AU97" s="28" t="e">
        <f>+AR97-W97</f>
        <v>#VALUE!</v>
      </c>
    </row>
    <row r="98" spans="1:47" x14ac:dyDescent="0.35">
      <c r="A98" s="20">
        <v>46221</v>
      </c>
      <c r="B98" s="21">
        <v>286288</v>
      </c>
      <c r="C98" s="21">
        <v>5600</v>
      </c>
      <c r="D98" s="21">
        <v>5600</v>
      </c>
      <c r="E98" s="22">
        <v>46251</v>
      </c>
      <c r="F98" s="21">
        <v>5</v>
      </c>
      <c r="G98" s="21" t="s">
        <v>90</v>
      </c>
      <c r="H98" s="21" t="s">
        <v>95</v>
      </c>
      <c r="I98" s="21" t="s">
        <v>1877</v>
      </c>
      <c r="J98" s="21" t="s">
        <v>52</v>
      </c>
      <c r="K98" s="21" t="s">
        <v>362</v>
      </c>
      <c r="L98" s="21" t="s">
        <v>363</v>
      </c>
      <c r="M98" s="21" t="s">
        <v>517</v>
      </c>
      <c r="N98" s="21">
        <v>30</v>
      </c>
      <c r="O98" s="20"/>
      <c r="P98" s="21" t="s">
        <v>50</v>
      </c>
      <c r="Q98" s="21" t="s">
        <v>1878</v>
      </c>
      <c r="R98" s="21">
        <v>199000</v>
      </c>
      <c r="S98" s="21">
        <v>124</v>
      </c>
      <c r="T98" s="21">
        <v>-63.169645000000003</v>
      </c>
      <c r="U98" s="21">
        <v>-17.836725000000001</v>
      </c>
      <c r="V98" s="21" t="s">
        <v>1879</v>
      </c>
      <c r="W98" s="21" t="s">
        <v>51</v>
      </c>
      <c r="X98" s="21" t="s">
        <v>1880</v>
      </c>
      <c r="Y98" s="23">
        <v>46246</v>
      </c>
      <c r="Z98" s="24">
        <f>+E98-Y98</f>
        <v>5</v>
      </c>
      <c r="AA98" s="25">
        <f>+Tabla_DatosExternos_142[[#This Row],[Saldo]]/Tabla_DatosExternos_142[[#This Row],[Importe]]</f>
        <v>1</v>
      </c>
      <c r="AB98" s="21"/>
      <c r="AC98" s="26">
        <f>IF(AND(-Z98&gt;=1,-Z98&lt;=30),D98,0)</f>
        <v>0</v>
      </c>
      <c r="AD98" s="26">
        <f>IF(AND(-Z98&gt;=31,-Z98&lt;=60),D98,0)</f>
        <v>0</v>
      </c>
      <c r="AE98" s="26">
        <f>IF(AND(-Z98&gt;=61,-Z98&lt;=90),D98,0)</f>
        <v>0</v>
      </c>
      <c r="AF98" s="26">
        <f>IF(AND(-Z98&gt;=91,-Z98&lt;=120),D98,0)</f>
        <v>0</v>
      </c>
      <c r="AG98" s="26">
        <f>IF(AND(-Z98&gt;=121,-Z98&lt;=150),D98,0)</f>
        <v>0</v>
      </c>
      <c r="AH98" s="26">
        <f>IF(AND(-Z98&gt;=151,-Z98&lt;=180),D98,0)</f>
        <v>0</v>
      </c>
      <c r="AI98" s="26">
        <f>IF(AND(-Z98&gt;=181,-Z98&lt;=210),D98,0)</f>
        <v>0</v>
      </c>
      <c r="AJ98" s="26">
        <f>IF(AND(-Z98&gt;=211,-Z98&lt;=250),D98,0)</f>
        <v>0</v>
      </c>
      <c r="AK98" s="26">
        <f>IF(-Z98&gt;=251,D98,0)</f>
        <v>0</v>
      </c>
      <c r="AL98" s="26">
        <f>SUM(AE98:AF98)</f>
        <v>0</v>
      </c>
      <c r="AM98" s="26">
        <f>SUM(AG98:AK98)</f>
        <v>0</v>
      </c>
      <c r="AN98" s="26">
        <f>SUM(AI98:AK98)</f>
        <v>0</v>
      </c>
      <c r="AO98" s="26">
        <f>+IF(SUM(AC98:AK98)=0,D98,0)</f>
        <v>5600</v>
      </c>
      <c r="AP98" s="26">
        <f>+SUM(AC98:AK98)</f>
        <v>0</v>
      </c>
      <c r="AQ98" s="26">
        <f>+Tabla_DatosExternos_142[[#This Row],[Total Vigente]]+Tabla_DatosExternos_142[[#This Row],[Total Vencido]]</f>
        <v>5600</v>
      </c>
      <c r="AR98" s="26">
        <f>SUM(AG98:AK98)</f>
        <v>0</v>
      </c>
      <c r="AS98" s="27">
        <f>+Tabla_DatosExternos_142[[#This Row],[Fecha]]-Tabla_DatosExternos_142[[#This Row],[Vence]]</f>
        <v>-30</v>
      </c>
      <c r="AT98" s="21"/>
      <c r="AU98" s="28" t="e">
        <f>+AR98-W98</f>
        <v>#VALUE!</v>
      </c>
    </row>
    <row r="99" spans="1:47" x14ac:dyDescent="0.35">
      <c r="A99" s="20">
        <v>46223</v>
      </c>
      <c r="B99" s="21">
        <v>286548</v>
      </c>
      <c r="C99" s="21">
        <v>2688</v>
      </c>
      <c r="D99" s="21">
        <v>2688</v>
      </c>
      <c r="E99" s="22">
        <v>46253</v>
      </c>
      <c r="F99" s="21">
        <v>7</v>
      </c>
      <c r="G99" s="21" t="s">
        <v>90</v>
      </c>
      <c r="H99" s="21" t="s">
        <v>95</v>
      </c>
      <c r="I99" s="21" t="s">
        <v>2132</v>
      </c>
      <c r="J99" s="21" t="s">
        <v>52</v>
      </c>
      <c r="K99" s="21" t="s">
        <v>362</v>
      </c>
      <c r="L99" s="21" t="s">
        <v>363</v>
      </c>
      <c r="M99" s="21" t="s">
        <v>460</v>
      </c>
      <c r="N99" s="21">
        <v>30</v>
      </c>
      <c r="O99" s="20"/>
      <c r="P99" s="21" t="s">
        <v>50</v>
      </c>
      <c r="Q99" s="21" t="s">
        <v>2133</v>
      </c>
      <c r="R99" s="21">
        <v>50000</v>
      </c>
      <c r="S99" s="21">
        <v>125</v>
      </c>
      <c r="T99" s="21">
        <v>-63.273982599999997</v>
      </c>
      <c r="U99" s="21">
        <v>-17.874762</v>
      </c>
      <c r="V99" s="21" t="s">
        <v>2134</v>
      </c>
      <c r="W99" s="21" t="s">
        <v>51</v>
      </c>
      <c r="X99" s="21" t="s">
        <v>2135</v>
      </c>
      <c r="Y99" s="23">
        <v>46246</v>
      </c>
      <c r="Z99" s="24">
        <f>+E99-Y99</f>
        <v>7</v>
      </c>
      <c r="AA99" s="25">
        <f>+Tabla_DatosExternos_142[[#This Row],[Saldo]]/Tabla_DatosExternos_142[[#This Row],[Importe]]</f>
        <v>1</v>
      </c>
      <c r="AB99" s="21"/>
      <c r="AC99" s="26">
        <f>IF(AND(-Z99&gt;=1,-Z99&lt;=30),D99,0)</f>
        <v>0</v>
      </c>
      <c r="AD99" s="26">
        <f>IF(AND(-Z99&gt;=31,-Z99&lt;=60),D99,0)</f>
        <v>0</v>
      </c>
      <c r="AE99" s="26">
        <f>IF(AND(-Z99&gt;=61,-Z99&lt;=90),D99,0)</f>
        <v>0</v>
      </c>
      <c r="AF99" s="26">
        <f>IF(AND(-Z99&gt;=91,-Z99&lt;=120),D99,0)</f>
        <v>0</v>
      </c>
      <c r="AG99" s="26">
        <f>IF(AND(-Z99&gt;=121,-Z99&lt;=150),D99,0)</f>
        <v>0</v>
      </c>
      <c r="AH99" s="26">
        <f>IF(AND(-Z99&gt;=151,-Z99&lt;=180),D99,0)</f>
        <v>0</v>
      </c>
      <c r="AI99" s="26">
        <f>IF(AND(-Z99&gt;=181,-Z99&lt;=210),D99,0)</f>
        <v>0</v>
      </c>
      <c r="AJ99" s="26">
        <f>IF(AND(-Z99&gt;=211,-Z99&lt;=250),D99,0)</f>
        <v>0</v>
      </c>
      <c r="AK99" s="26">
        <f>IF(-Z99&gt;=251,D99,0)</f>
        <v>0</v>
      </c>
      <c r="AL99" s="26">
        <f>SUM(AE99:AF99)</f>
        <v>0</v>
      </c>
      <c r="AM99" s="26">
        <f>SUM(AG99:AK99)</f>
        <v>0</v>
      </c>
      <c r="AN99" s="26">
        <f>SUM(AI99:AK99)</f>
        <v>0</v>
      </c>
      <c r="AO99" s="26">
        <f>+IF(SUM(AC99:AK99)=0,D99,0)</f>
        <v>2688</v>
      </c>
      <c r="AP99" s="26">
        <f>+SUM(AC99:AK99)</f>
        <v>0</v>
      </c>
      <c r="AQ99" s="26">
        <f>+Tabla_DatosExternos_142[[#This Row],[Total Vigente]]+Tabla_DatosExternos_142[[#This Row],[Total Vencido]]</f>
        <v>2688</v>
      </c>
      <c r="AR99" s="26">
        <f>SUM(AG99:AK99)</f>
        <v>0</v>
      </c>
      <c r="AS99" s="27">
        <f>+Tabla_DatosExternos_142[[#This Row],[Fecha]]-Tabla_DatosExternos_142[[#This Row],[Vence]]</f>
        <v>-30</v>
      </c>
      <c r="AT99" s="21"/>
      <c r="AU99" s="28" t="e">
        <f>+AR99-W99</f>
        <v>#VALUE!</v>
      </c>
    </row>
    <row r="100" spans="1:47" x14ac:dyDescent="0.35">
      <c r="A100" s="20">
        <v>46224</v>
      </c>
      <c r="B100" s="21">
        <v>287414</v>
      </c>
      <c r="C100" s="21">
        <v>2800</v>
      </c>
      <c r="D100" s="21">
        <v>2800</v>
      </c>
      <c r="E100" s="22">
        <v>46254</v>
      </c>
      <c r="F100" s="21">
        <v>8</v>
      </c>
      <c r="G100" s="21" t="s">
        <v>90</v>
      </c>
      <c r="H100" s="21" t="s">
        <v>95</v>
      </c>
      <c r="I100" s="21" t="s">
        <v>2056</v>
      </c>
      <c r="J100" s="21" t="s">
        <v>52</v>
      </c>
      <c r="K100" s="21" t="s">
        <v>362</v>
      </c>
      <c r="L100" s="21" t="s">
        <v>363</v>
      </c>
      <c r="M100" s="21" t="s">
        <v>517</v>
      </c>
      <c r="N100" s="21">
        <v>30</v>
      </c>
      <c r="O100" s="20"/>
      <c r="P100" s="21" t="s">
        <v>50</v>
      </c>
      <c r="Q100" s="21" t="s">
        <v>2057</v>
      </c>
      <c r="R100" s="21">
        <v>10000</v>
      </c>
      <c r="S100" s="21">
        <v>124</v>
      </c>
      <c r="T100" s="21">
        <v>-63.147697399999998</v>
      </c>
      <c r="U100" s="21">
        <v>-17.8202839</v>
      </c>
      <c r="V100" s="21" t="s">
        <v>2058</v>
      </c>
      <c r="W100" s="21" t="s">
        <v>51</v>
      </c>
      <c r="X100" s="21" t="s">
        <v>2059</v>
      </c>
      <c r="Y100" s="23">
        <v>46246</v>
      </c>
      <c r="Z100" s="24">
        <f>+E100-Y100</f>
        <v>8</v>
      </c>
      <c r="AA100" s="25">
        <f>+Tabla_DatosExternos_142[[#This Row],[Saldo]]/Tabla_DatosExternos_142[[#This Row],[Importe]]</f>
        <v>1</v>
      </c>
      <c r="AB100" s="21"/>
      <c r="AC100" s="26">
        <f>IF(AND(-Z100&gt;=1,-Z100&lt;=30),D100,0)</f>
        <v>0</v>
      </c>
      <c r="AD100" s="26">
        <f>IF(AND(-Z100&gt;=31,-Z100&lt;=60),D100,0)</f>
        <v>0</v>
      </c>
      <c r="AE100" s="26">
        <f>IF(AND(-Z100&gt;=61,-Z100&lt;=90),D100,0)</f>
        <v>0</v>
      </c>
      <c r="AF100" s="26">
        <f>IF(AND(-Z100&gt;=91,-Z100&lt;=120),D100,0)</f>
        <v>0</v>
      </c>
      <c r="AG100" s="26">
        <f>IF(AND(-Z100&gt;=121,-Z100&lt;=150),D100,0)</f>
        <v>0</v>
      </c>
      <c r="AH100" s="26">
        <f>IF(AND(-Z100&gt;=151,-Z100&lt;=180),D100,0)</f>
        <v>0</v>
      </c>
      <c r="AI100" s="26">
        <f>IF(AND(-Z100&gt;=181,-Z100&lt;=210),D100,0)</f>
        <v>0</v>
      </c>
      <c r="AJ100" s="26">
        <f>IF(AND(-Z100&gt;=211,-Z100&lt;=250),D100,0)</f>
        <v>0</v>
      </c>
      <c r="AK100" s="26">
        <f>IF(-Z100&gt;=251,D100,0)</f>
        <v>0</v>
      </c>
      <c r="AL100" s="26">
        <f>SUM(AE100:AF100)</f>
        <v>0</v>
      </c>
      <c r="AM100" s="26">
        <f>SUM(AG100:AK100)</f>
        <v>0</v>
      </c>
      <c r="AN100" s="26">
        <f>SUM(AI100:AK100)</f>
        <v>0</v>
      </c>
      <c r="AO100" s="26">
        <f>+IF(SUM(AC100:AK100)=0,D100,0)</f>
        <v>2800</v>
      </c>
      <c r="AP100" s="26">
        <f>+SUM(AC100:AK100)</f>
        <v>0</v>
      </c>
      <c r="AQ100" s="26">
        <f>+Tabla_DatosExternos_142[[#This Row],[Total Vigente]]+Tabla_DatosExternos_142[[#This Row],[Total Vencido]]</f>
        <v>2800</v>
      </c>
      <c r="AR100" s="26">
        <f>SUM(AG100:AK100)</f>
        <v>0</v>
      </c>
      <c r="AS100" s="27">
        <f>+Tabla_DatosExternos_142[[#This Row],[Fecha]]-Tabla_DatosExternos_142[[#This Row],[Vence]]</f>
        <v>-30</v>
      </c>
      <c r="AT100" s="21"/>
      <c r="AU100" s="28" t="e">
        <f>+AR100-W100</f>
        <v>#VALUE!</v>
      </c>
    </row>
    <row r="101" spans="1:47" x14ac:dyDescent="0.35">
      <c r="A101" s="20">
        <v>46225</v>
      </c>
      <c r="B101" s="21">
        <v>287687</v>
      </c>
      <c r="C101" s="21">
        <v>2800</v>
      </c>
      <c r="D101" s="21">
        <v>2800</v>
      </c>
      <c r="E101" s="22">
        <v>46255</v>
      </c>
      <c r="F101" s="21">
        <v>9</v>
      </c>
      <c r="G101" s="21" t="s">
        <v>90</v>
      </c>
      <c r="H101" s="21" t="s">
        <v>95</v>
      </c>
      <c r="I101" s="21" t="s">
        <v>2132</v>
      </c>
      <c r="J101" s="21" t="s">
        <v>52</v>
      </c>
      <c r="K101" s="21" t="s">
        <v>362</v>
      </c>
      <c r="L101" s="21" t="s">
        <v>363</v>
      </c>
      <c r="M101" s="21" t="s">
        <v>460</v>
      </c>
      <c r="N101" s="21">
        <v>30</v>
      </c>
      <c r="O101" s="20"/>
      <c r="P101" s="21" t="s">
        <v>50</v>
      </c>
      <c r="Q101" s="21" t="s">
        <v>2133</v>
      </c>
      <c r="R101" s="21">
        <v>50000</v>
      </c>
      <c r="S101" s="21">
        <v>125</v>
      </c>
      <c r="T101" s="21">
        <v>-63.273982599999997</v>
      </c>
      <c r="U101" s="21">
        <v>-17.874762</v>
      </c>
      <c r="V101" s="21" t="s">
        <v>2134</v>
      </c>
      <c r="W101" s="21" t="s">
        <v>51</v>
      </c>
      <c r="X101" s="21" t="s">
        <v>2135</v>
      </c>
      <c r="Y101" s="23">
        <v>46246</v>
      </c>
      <c r="Z101" s="24">
        <f>+E101-Y101</f>
        <v>9</v>
      </c>
      <c r="AA101" s="25">
        <f>+Tabla_DatosExternos_142[[#This Row],[Saldo]]/Tabla_DatosExternos_142[[#This Row],[Importe]]</f>
        <v>1</v>
      </c>
      <c r="AB101" s="21"/>
      <c r="AC101" s="26">
        <f>IF(AND(-Z101&gt;=1,-Z101&lt;=30),D101,0)</f>
        <v>0</v>
      </c>
      <c r="AD101" s="26">
        <f>IF(AND(-Z101&gt;=31,-Z101&lt;=60),D101,0)</f>
        <v>0</v>
      </c>
      <c r="AE101" s="26">
        <f>IF(AND(-Z101&gt;=61,-Z101&lt;=90),D101,0)</f>
        <v>0</v>
      </c>
      <c r="AF101" s="26">
        <f>IF(AND(-Z101&gt;=91,-Z101&lt;=120),D101,0)</f>
        <v>0</v>
      </c>
      <c r="AG101" s="26">
        <f>IF(AND(-Z101&gt;=121,-Z101&lt;=150),D101,0)</f>
        <v>0</v>
      </c>
      <c r="AH101" s="26">
        <f>IF(AND(-Z101&gt;=151,-Z101&lt;=180),D101,0)</f>
        <v>0</v>
      </c>
      <c r="AI101" s="26">
        <f>IF(AND(-Z101&gt;=181,-Z101&lt;=210),D101,0)</f>
        <v>0</v>
      </c>
      <c r="AJ101" s="26">
        <f>IF(AND(-Z101&gt;=211,-Z101&lt;=250),D101,0)</f>
        <v>0</v>
      </c>
      <c r="AK101" s="26">
        <f>IF(-Z101&gt;=251,D101,0)</f>
        <v>0</v>
      </c>
      <c r="AL101" s="26">
        <f>SUM(AE101:AF101)</f>
        <v>0</v>
      </c>
      <c r="AM101" s="26">
        <f>SUM(AG101:AK101)</f>
        <v>0</v>
      </c>
      <c r="AN101" s="26">
        <f>SUM(AI101:AK101)</f>
        <v>0</v>
      </c>
      <c r="AO101" s="26">
        <f>+IF(SUM(AC101:AK101)=0,D101,0)</f>
        <v>2800</v>
      </c>
      <c r="AP101" s="26">
        <f>+SUM(AC101:AK101)</f>
        <v>0</v>
      </c>
      <c r="AQ101" s="26">
        <f>+Tabla_DatosExternos_142[[#This Row],[Total Vigente]]+Tabla_DatosExternos_142[[#This Row],[Total Vencido]]</f>
        <v>2800</v>
      </c>
      <c r="AR101" s="26">
        <f>SUM(AG101:AK101)</f>
        <v>0</v>
      </c>
      <c r="AS101" s="27">
        <f>+Tabla_DatosExternos_142[[#This Row],[Fecha]]-Tabla_DatosExternos_142[[#This Row],[Vence]]</f>
        <v>-30</v>
      </c>
      <c r="AT101" s="21"/>
      <c r="AU101" s="28" t="e">
        <f>+AR101-W101</f>
        <v>#VALUE!</v>
      </c>
    </row>
    <row r="102" spans="1:47" x14ac:dyDescent="0.35">
      <c r="A102" s="20">
        <v>46225</v>
      </c>
      <c r="B102" s="21">
        <v>287692</v>
      </c>
      <c r="C102" s="21">
        <v>2772</v>
      </c>
      <c r="D102" s="21">
        <v>2772</v>
      </c>
      <c r="E102" s="22">
        <v>46255</v>
      </c>
      <c r="F102" s="21">
        <v>9</v>
      </c>
      <c r="G102" s="21" t="s">
        <v>90</v>
      </c>
      <c r="H102" s="21" t="s">
        <v>95</v>
      </c>
      <c r="I102" s="21" t="s">
        <v>2182</v>
      </c>
      <c r="J102" s="21" t="s">
        <v>52</v>
      </c>
      <c r="K102" s="21" t="s">
        <v>362</v>
      </c>
      <c r="L102" s="21" t="s">
        <v>363</v>
      </c>
      <c r="M102" s="21" t="s">
        <v>460</v>
      </c>
      <c r="N102" s="21">
        <v>30</v>
      </c>
      <c r="O102" s="20"/>
      <c r="P102" s="21" t="s">
        <v>50</v>
      </c>
      <c r="Q102" s="21" t="s">
        <v>2183</v>
      </c>
      <c r="R102" s="21">
        <v>12000</v>
      </c>
      <c r="S102" s="21">
        <v>125</v>
      </c>
      <c r="T102" s="21">
        <v>-63.186100000000003</v>
      </c>
      <c r="U102" s="21">
        <v>-17.874779</v>
      </c>
      <c r="V102" s="21" t="s">
        <v>2184</v>
      </c>
      <c r="W102" s="21" t="s">
        <v>51</v>
      </c>
      <c r="X102" s="21" t="s">
        <v>2185</v>
      </c>
      <c r="Y102" s="23">
        <v>46246</v>
      </c>
      <c r="Z102" s="24">
        <f>+E102-Y102</f>
        <v>9</v>
      </c>
      <c r="AA102" s="25">
        <f>+Tabla_DatosExternos_142[[#This Row],[Saldo]]/Tabla_DatosExternos_142[[#This Row],[Importe]]</f>
        <v>1</v>
      </c>
      <c r="AB102" s="21"/>
      <c r="AC102" s="26">
        <f>IF(AND(-Z102&gt;=1,-Z102&lt;=30),D102,0)</f>
        <v>0</v>
      </c>
      <c r="AD102" s="26">
        <f>IF(AND(-Z102&gt;=31,-Z102&lt;=60),D102,0)</f>
        <v>0</v>
      </c>
      <c r="AE102" s="26">
        <f>IF(AND(-Z102&gt;=61,-Z102&lt;=90),D102,0)</f>
        <v>0</v>
      </c>
      <c r="AF102" s="26">
        <f>IF(AND(-Z102&gt;=91,-Z102&lt;=120),D102,0)</f>
        <v>0</v>
      </c>
      <c r="AG102" s="26">
        <f>IF(AND(-Z102&gt;=121,-Z102&lt;=150),D102,0)</f>
        <v>0</v>
      </c>
      <c r="AH102" s="26">
        <f>IF(AND(-Z102&gt;=151,-Z102&lt;=180),D102,0)</f>
        <v>0</v>
      </c>
      <c r="AI102" s="26">
        <f>IF(AND(-Z102&gt;=181,-Z102&lt;=210),D102,0)</f>
        <v>0</v>
      </c>
      <c r="AJ102" s="26">
        <f>IF(AND(-Z102&gt;=211,-Z102&lt;=250),D102,0)</f>
        <v>0</v>
      </c>
      <c r="AK102" s="26">
        <f>IF(-Z102&gt;=251,D102,0)</f>
        <v>0</v>
      </c>
      <c r="AL102" s="26">
        <f>SUM(AE102:AF102)</f>
        <v>0</v>
      </c>
      <c r="AM102" s="26">
        <f>SUM(AG102:AK102)</f>
        <v>0</v>
      </c>
      <c r="AN102" s="26">
        <f>SUM(AI102:AK102)</f>
        <v>0</v>
      </c>
      <c r="AO102" s="26">
        <f>+IF(SUM(AC102:AK102)=0,D102,0)</f>
        <v>2772</v>
      </c>
      <c r="AP102" s="26">
        <f>+SUM(AC102:AK102)</f>
        <v>0</v>
      </c>
      <c r="AQ102" s="26">
        <f>+Tabla_DatosExternos_142[[#This Row],[Total Vigente]]+Tabla_DatosExternos_142[[#This Row],[Total Vencido]]</f>
        <v>2772</v>
      </c>
      <c r="AR102" s="26">
        <f>SUM(AG102:AK102)</f>
        <v>0</v>
      </c>
      <c r="AS102" s="27">
        <f>+Tabla_DatosExternos_142[[#This Row],[Fecha]]-Tabla_DatosExternos_142[[#This Row],[Vence]]</f>
        <v>-30</v>
      </c>
      <c r="AT102" s="21"/>
      <c r="AU102" s="28" t="e">
        <f>+AR102-W102</f>
        <v>#VALUE!</v>
      </c>
    </row>
    <row r="103" spans="1:47" x14ac:dyDescent="0.35">
      <c r="A103" s="20">
        <v>46225</v>
      </c>
      <c r="B103" s="21">
        <v>287906</v>
      </c>
      <c r="C103" s="21">
        <v>3080</v>
      </c>
      <c r="D103" s="21">
        <v>3080</v>
      </c>
      <c r="E103" s="22">
        <v>46255</v>
      </c>
      <c r="F103" s="21">
        <v>9</v>
      </c>
      <c r="G103" s="21" t="s">
        <v>90</v>
      </c>
      <c r="H103" s="21" t="s">
        <v>95</v>
      </c>
      <c r="I103" s="21" t="s">
        <v>1901</v>
      </c>
      <c r="J103" s="21" t="s">
        <v>52</v>
      </c>
      <c r="K103" s="21" t="s">
        <v>362</v>
      </c>
      <c r="L103" s="21" t="s">
        <v>363</v>
      </c>
      <c r="M103" s="21" t="s">
        <v>517</v>
      </c>
      <c r="N103" s="21">
        <v>30</v>
      </c>
      <c r="O103" s="20"/>
      <c r="P103" s="21" t="s">
        <v>50</v>
      </c>
      <c r="Q103" s="21" t="s">
        <v>1902</v>
      </c>
      <c r="R103" s="21">
        <v>12000</v>
      </c>
      <c r="S103" s="21">
        <v>124</v>
      </c>
      <c r="T103" s="21">
        <v>-63.147713000000003</v>
      </c>
      <c r="U103" s="21">
        <v>-17.820209999999999</v>
      </c>
      <c r="V103" s="21" t="s">
        <v>1903</v>
      </c>
      <c r="W103" s="21" t="s">
        <v>51</v>
      </c>
      <c r="X103" s="21" t="s">
        <v>1904</v>
      </c>
      <c r="Y103" s="23">
        <v>46246</v>
      </c>
      <c r="Z103" s="24">
        <f>+E103-Y103</f>
        <v>9</v>
      </c>
      <c r="AA103" s="25">
        <f>+Tabla_DatosExternos_142[[#This Row],[Saldo]]/Tabla_DatosExternos_142[[#This Row],[Importe]]</f>
        <v>1</v>
      </c>
      <c r="AB103" s="21"/>
      <c r="AC103" s="26">
        <f>IF(AND(-Z103&gt;=1,-Z103&lt;=30),D103,0)</f>
        <v>0</v>
      </c>
      <c r="AD103" s="26">
        <f>IF(AND(-Z103&gt;=31,-Z103&lt;=60),D103,0)</f>
        <v>0</v>
      </c>
      <c r="AE103" s="26">
        <f>IF(AND(-Z103&gt;=61,-Z103&lt;=90),D103,0)</f>
        <v>0</v>
      </c>
      <c r="AF103" s="26">
        <f>IF(AND(-Z103&gt;=91,-Z103&lt;=120),D103,0)</f>
        <v>0</v>
      </c>
      <c r="AG103" s="26">
        <f>IF(AND(-Z103&gt;=121,-Z103&lt;=150),D103,0)</f>
        <v>0</v>
      </c>
      <c r="AH103" s="26">
        <f>IF(AND(-Z103&gt;=151,-Z103&lt;=180),D103,0)</f>
        <v>0</v>
      </c>
      <c r="AI103" s="26">
        <f>IF(AND(-Z103&gt;=181,-Z103&lt;=210),D103,0)</f>
        <v>0</v>
      </c>
      <c r="AJ103" s="26">
        <f>IF(AND(-Z103&gt;=211,-Z103&lt;=250),D103,0)</f>
        <v>0</v>
      </c>
      <c r="AK103" s="26">
        <f>IF(-Z103&gt;=251,D103,0)</f>
        <v>0</v>
      </c>
      <c r="AL103" s="26">
        <f>SUM(AE103:AF103)</f>
        <v>0</v>
      </c>
      <c r="AM103" s="26">
        <f>SUM(AG103:AK103)</f>
        <v>0</v>
      </c>
      <c r="AN103" s="26">
        <f>SUM(AI103:AK103)</f>
        <v>0</v>
      </c>
      <c r="AO103" s="26">
        <f>+IF(SUM(AC103:AK103)=0,D103,0)</f>
        <v>3080</v>
      </c>
      <c r="AP103" s="26">
        <f>+SUM(AC103:AK103)</f>
        <v>0</v>
      </c>
      <c r="AQ103" s="26">
        <f>+Tabla_DatosExternos_142[[#This Row],[Total Vigente]]+Tabla_DatosExternos_142[[#This Row],[Total Vencido]]</f>
        <v>3080</v>
      </c>
      <c r="AR103" s="26">
        <f>SUM(AG103:AK103)</f>
        <v>0</v>
      </c>
      <c r="AS103" s="27">
        <f>+Tabla_DatosExternos_142[[#This Row],[Fecha]]-Tabla_DatosExternos_142[[#This Row],[Vence]]</f>
        <v>-30</v>
      </c>
      <c r="AT103" s="21"/>
      <c r="AU103" s="28" t="e">
        <f>+AR103-W103</f>
        <v>#VALUE!</v>
      </c>
    </row>
    <row r="104" spans="1:47" x14ac:dyDescent="0.35">
      <c r="A104" s="20">
        <v>46225</v>
      </c>
      <c r="B104" s="21">
        <v>287907</v>
      </c>
      <c r="C104" s="21">
        <v>2800</v>
      </c>
      <c r="D104" s="21">
        <v>2800</v>
      </c>
      <c r="E104" s="22">
        <v>46255</v>
      </c>
      <c r="F104" s="21">
        <v>9</v>
      </c>
      <c r="G104" s="21" t="s">
        <v>90</v>
      </c>
      <c r="H104" s="21" t="s">
        <v>95</v>
      </c>
      <c r="I104" s="21" t="s">
        <v>2335</v>
      </c>
      <c r="J104" s="21" t="s">
        <v>52</v>
      </c>
      <c r="K104" s="21" t="s">
        <v>362</v>
      </c>
      <c r="L104" s="21" t="s">
        <v>363</v>
      </c>
      <c r="M104" s="21" t="s">
        <v>517</v>
      </c>
      <c r="N104" s="21">
        <v>30</v>
      </c>
      <c r="O104" s="20"/>
      <c r="P104" s="21" t="s">
        <v>50</v>
      </c>
      <c r="Q104" s="21" t="s">
        <v>2336</v>
      </c>
      <c r="R104" s="21">
        <v>15000</v>
      </c>
      <c r="S104" s="21">
        <v>124</v>
      </c>
      <c r="T104" s="21">
        <v>-63.131076</v>
      </c>
      <c r="U104" s="21">
        <v>-17.824411999999999</v>
      </c>
      <c r="V104" s="21" t="s">
        <v>2337</v>
      </c>
      <c r="W104" s="21" t="s">
        <v>51</v>
      </c>
      <c r="X104" s="21" t="s">
        <v>2338</v>
      </c>
      <c r="Y104" s="23">
        <v>46246</v>
      </c>
      <c r="Z104" s="24">
        <f>+E104-Y104</f>
        <v>9</v>
      </c>
      <c r="AA104" s="25">
        <f>+Tabla_DatosExternos_142[[#This Row],[Saldo]]/Tabla_DatosExternos_142[[#This Row],[Importe]]</f>
        <v>1</v>
      </c>
      <c r="AB104" s="21"/>
      <c r="AC104" s="26">
        <f>IF(AND(-Z104&gt;=1,-Z104&lt;=30),D104,0)</f>
        <v>0</v>
      </c>
      <c r="AD104" s="26">
        <f>IF(AND(-Z104&gt;=31,-Z104&lt;=60),D104,0)</f>
        <v>0</v>
      </c>
      <c r="AE104" s="26">
        <f>IF(AND(-Z104&gt;=61,-Z104&lt;=90),D104,0)</f>
        <v>0</v>
      </c>
      <c r="AF104" s="26">
        <f>IF(AND(-Z104&gt;=91,-Z104&lt;=120),D104,0)</f>
        <v>0</v>
      </c>
      <c r="AG104" s="26">
        <f>IF(AND(-Z104&gt;=121,-Z104&lt;=150),D104,0)</f>
        <v>0</v>
      </c>
      <c r="AH104" s="26">
        <f>IF(AND(-Z104&gt;=151,-Z104&lt;=180),D104,0)</f>
        <v>0</v>
      </c>
      <c r="AI104" s="26">
        <f>IF(AND(-Z104&gt;=181,-Z104&lt;=210),D104,0)</f>
        <v>0</v>
      </c>
      <c r="AJ104" s="26">
        <f>IF(AND(-Z104&gt;=211,-Z104&lt;=250),D104,0)</f>
        <v>0</v>
      </c>
      <c r="AK104" s="26">
        <f>IF(-Z104&gt;=251,D104,0)</f>
        <v>0</v>
      </c>
      <c r="AL104" s="26">
        <f>SUM(AE104:AF104)</f>
        <v>0</v>
      </c>
      <c r="AM104" s="26">
        <f>SUM(AG104:AK104)</f>
        <v>0</v>
      </c>
      <c r="AN104" s="26">
        <f>SUM(AI104:AK104)</f>
        <v>0</v>
      </c>
      <c r="AO104" s="26">
        <f>+IF(SUM(AC104:AK104)=0,D104,0)</f>
        <v>2800</v>
      </c>
      <c r="AP104" s="26">
        <f>+SUM(AC104:AK104)</f>
        <v>0</v>
      </c>
      <c r="AQ104" s="26">
        <f>+Tabla_DatosExternos_142[[#This Row],[Total Vigente]]+Tabla_DatosExternos_142[[#This Row],[Total Vencido]]</f>
        <v>2800</v>
      </c>
      <c r="AR104" s="26">
        <f>SUM(AG104:AK104)</f>
        <v>0</v>
      </c>
      <c r="AS104" s="27">
        <f>+Tabla_DatosExternos_142[[#This Row],[Fecha]]-Tabla_DatosExternos_142[[#This Row],[Vence]]</f>
        <v>-30</v>
      </c>
      <c r="AT104" s="21"/>
      <c r="AU104" s="28" t="e">
        <f>+AR104-W104</f>
        <v>#VALUE!</v>
      </c>
    </row>
    <row r="105" spans="1:47" x14ac:dyDescent="0.35">
      <c r="A105" s="20">
        <v>46226</v>
      </c>
      <c r="B105" s="21">
        <v>288206</v>
      </c>
      <c r="C105" s="21">
        <v>3220</v>
      </c>
      <c r="D105" s="21">
        <v>3220</v>
      </c>
      <c r="E105" s="22">
        <v>46256</v>
      </c>
      <c r="F105" s="21">
        <v>10</v>
      </c>
      <c r="G105" s="21" t="s">
        <v>90</v>
      </c>
      <c r="H105" s="21" t="s">
        <v>95</v>
      </c>
      <c r="I105" s="21" t="s">
        <v>1986</v>
      </c>
      <c r="J105" s="21" t="s">
        <v>52</v>
      </c>
      <c r="K105" s="21" t="s">
        <v>362</v>
      </c>
      <c r="L105" s="21" t="s">
        <v>363</v>
      </c>
      <c r="M105" s="21" t="s">
        <v>460</v>
      </c>
      <c r="N105" s="21">
        <v>30</v>
      </c>
      <c r="O105" s="20"/>
      <c r="P105" s="21" t="s">
        <v>50</v>
      </c>
      <c r="Q105" s="21" t="s">
        <v>1987</v>
      </c>
      <c r="R105" s="21">
        <v>68500</v>
      </c>
      <c r="S105" s="21">
        <v>125</v>
      </c>
      <c r="T105" s="21">
        <v>-63.215532000000003</v>
      </c>
      <c r="U105" s="21">
        <v>-17.813227999999999</v>
      </c>
      <c r="V105" s="21" t="s">
        <v>1988</v>
      </c>
      <c r="W105" s="21" t="s">
        <v>51</v>
      </c>
      <c r="X105" s="21" t="s">
        <v>2519</v>
      </c>
      <c r="Y105" s="23">
        <v>46246</v>
      </c>
      <c r="Z105" s="24">
        <f>+E105-Y105</f>
        <v>10</v>
      </c>
      <c r="AA105" s="25">
        <f>+Tabla_DatosExternos_142[[#This Row],[Saldo]]/Tabla_DatosExternos_142[[#This Row],[Importe]]</f>
        <v>1</v>
      </c>
      <c r="AB105" s="21"/>
      <c r="AC105" s="26">
        <f>IF(AND(-Z105&gt;=1,-Z105&lt;=30),D105,0)</f>
        <v>0</v>
      </c>
      <c r="AD105" s="26">
        <f>IF(AND(-Z105&gt;=31,-Z105&lt;=60),D105,0)</f>
        <v>0</v>
      </c>
      <c r="AE105" s="26">
        <f>IF(AND(-Z105&gt;=61,-Z105&lt;=90),D105,0)</f>
        <v>0</v>
      </c>
      <c r="AF105" s="26">
        <f>IF(AND(-Z105&gt;=91,-Z105&lt;=120),D105,0)</f>
        <v>0</v>
      </c>
      <c r="AG105" s="26">
        <f>IF(AND(-Z105&gt;=121,-Z105&lt;=150),D105,0)</f>
        <v>0</v>
      </c>
      <c r="AH105" s="26">
        <f>IF(AND(-Z105&gt;=151,-Z105&lt;=180),D105,0)</f>
        <v>0</v>
      </c>
      <c r="AI105" s="26">
        <f>IF(AND(-Z105&gt;=181,-Z105&lt;=210),D105,0)</f>
        <v>0</v>
      </c>
      <c r="AJ105" s="26">
        <f>IF(AND(-Z105&gt;=211,-Z105&lt;=250),D105,0)</f>
        <v>0</v>
      </c>
      <c r="AK105" s="26">
        <f>IF(-Z105&gt;=251,D105,0)</f>
        <v>0</v>
      </c>
      <c r="AL105" s="26">
        <f>SUM(AE105:AF105)</f>
        <v>0</v>
      </c>
      <c r="AM105" s="26">
        <f>SUM(AG105:AK105)</f>
        <v>0</v>
      </c>
      <c r="AN105" s="26">
        <f>SUM(AI105:AK105)</f>
        <v>0</v>
      </c>
      <c r="AO105" s="26">
        <f>+IF(SUM(AC105:AK105)=0,D105,0)</f>
        <v>3220</v>
      </c>
      <c r="AP105" s="26">
        <f>+SUM(AC105:AK105)</f>
        <v>0</v>
      </c>
      <c r="AQ105" s="26">
        <f>+Tabla_DatosExternos_142[[#This Row],[Total Vigente]]+Tabla_DatosExternos_142[[#This Row],[Total Vencido]]</f>
        <v>3220</v>
      </c>
      <c r="AR105" s="26">
        <f>SUM(AG105:AK105)</f>
        <v>0</v>
      </c>
      <c r="AS105" s="27">
        <f>+Tabla_DatosExternos_142[[#This Row],[Fecha]]-Tabla_DatosExternos_142[[#This Row],[Vence]]</f>
        <v>-30</v>
      </c>
      <c r="AT105" s="21"/>
      <c r="AU105" s="28" t="e">
        <f>+AR105-W105</f>
        <v>#VALUE!</v>
      </c>
    </row>
    <row r="106" spans="1:47" x14ac:dyDescent="0.35">
      <c r="A106" s="20">
        <v>46228</v>
      </c>
      <c r="B106" s="21">
        <v>289443</v>
      </c>
      <c r="C106" s="21">
        <v>1400</v>
      </c>
      <c r="D106" s="21">
        <v>1400</v>
      </c>
      <c r="E106" s="22">
        <v>46258</v>
      </c>
      <c r="F106" s="21">
        <v>12</v>
      </c>
      <c r="G106" s="21" t="s">
        <v>90</v>
      </c>
      <c r="H106" s="21" t="s">
        <v>95</v>
      </c>
      <c r="I106" s="21" t="s">
        <v>2036</v>
      </c>
      <c r="J106" s="21" t="s">
        <v>52</v>
      </c>
      <c r="K106" s="21" t="s">
        <v>362</v>
      </c>
      <c r="L106" s="21" t="s">
        <v>363</v>
      </c>
      <c r="M106" s="21" t="s">
        <v>517</v>
      </c>
      <c r="N106" s="21">
        <v>30</v>
      </c>
      <c r="O106" s="20"/>
      <c r="P106" s="21" t="s">
        <v>50</v>
      </c>
      <c r="Q106" s="21" t="s">
        <v>2037</v>
      </c>
      <c r="R106" s="21">
        <v>12000</v>
      </c>
      <c r="S106" s="21">
        <v>124</v>
      </c>
      <c r="T106" s="21">
        <v>-63.119087999999998</v>
      </c>
      <c r="U106" s="21">
        <v>-17.817791</v>
      </c>
      <c r="V106" s="21" t="s">
        <v>2038</v>
      </c>
      <c r="W106" s="21" t="s">
        <v>51</v>
      </c>
      <c r="X106" s="21" t="s">
        <v>2039</v>
      </c>
      <c r="Y106" s="23">
        <v>46246</v>
      </c>
      <c r="Z106" s="24">
        <f>+E106-Y106</f>
        <v>12</v>
      </c>
      <c r="AA106" s="25">
        <f>+Tabla_DatosExternos_142[[#This Row],[Saldo]]/Tabla_DatosExternos_142[[#This Row],[Importe]]</f>
        <v>1</v>
      </c>
      <c r="AB106" s="21"/>
      <c r="AC106" s="26">
        <f>IF(AND(-Z106&gt;=1,-Z106&lt;=30),D106,0)</f>
        <v>0</v>
      </c>
      <c r="AD106" s="26">
        <f>IF(AND(-Z106&gt;=31,-Z106&lt;=60),D106,0)</f>
        <v>0</v>
      </c>
      <c r="AE106" s="26">
        <f>IF(AND(-Z106&gt;=61,-Z106&lt;=90),D106,0)</f>
        <v>0</v>
      </c>
      <c r="AF106" s="26">
        <f>IF(AND(-Z106&gt;=91,-Z106&lt;=120),D106,0)</f>
        <v>0</v>
      </c>
      <c r="AG106" s="26">
        <f>IF(AND(-Z106&gt;=121,-Z106&lt;=150),D106,0)</f>
        <v>0</v>
      </c>
      <c r="AH106" s="26">
        <f>IF(AND(-Z106&gt;=151,-Z106&lt;=180),D106,0)</f>
        <v>0</v>
      </c>
      <c r="AI106" s="26">
        <f>IF(AND(-Z106&gt;=181,-Z106&lt;=210),D106,0)</f>
        <v>0</v>
      </c>
      <c r="AJ106" s="26">
        <f>IF(AND(-Z106&gt;=211,-Z106&lt;=250),D106,0)</f>
        <v>0</v>
      </c>
      <c r="AK106" s="26">
        <f>IF(-Z106&gt;=251,D106,0)</f>
        <v>0</v>
      </c>
      <c r="AL106" s="26">
        <f>SUM(AE106:AF106)</f>
        <v>0</v>
      </c>
      <c r="AM106" s="26">
        <f>SUM(AG106:AK106)</f>
        <v>0</v>
      </c>
      <c r="AN106" s="26">
        <f>SUM(AI106:AK106)</f>
        <v>0</v>
      </c>
      <c r="AO106" s="26">
        <f>+IF(SUM(AC106:AK106)=0,D106,0)</f>
        <v>1400</v>
      </c>
      <c r="AP106" s="26">
        <f>+SUM(AC106:AK106)</f>
        <v>0</v>
      </c>
      <c r="AQ106" s="26">
        <f>+Tabla_DatosExternos_142[[#This Row],[Total Vigente]]+Tabla_DatosExternos_142[[#This Row],[Total Vencido]]</f>
        <v>1400</v>
      </c>
      <c r="AR106" s="26">
        <f>SUM(AG106:AK106)</f>
        <v>0</v>
      </c>
      <c r="AS106" s="27">
        <f>+Tabla_DatosExternos_142[[#This Row],[Fecha]]-Tabla_DatosExternos_142[[#This Row],[Vence]]</f>
        <v>-30</v>
      </c>
      <c r="AT106" s="21"/>
      <c r="AU106" s="28" t="e">
        <f>+AR106-W106</f>
        <v>#VALUE!</v>
      </c>
    </row>
    <row r="107" spans="1:47" x14ac:dyDescent="0.35">
      <c r="A107" s="20">
        <v>46228</v>
      </c>
      <c r="B107" s="21">
        <v>289445</v>
      </c>
      <c r="C107" s="21">
        <v>19500</v>
      </c>
      <c r="D107" s="21">
        <v>19500</v>
      </c>
      <c r="E107" s="22">
        <v>46258</v>
      </c>
      <c r="F107" s="21">
        <v>12</v>
      </c>
      <c r="G107" s="21" t="s">
        <v>90</v>
      </c>
      <c r="H107" s="21" t="s">
        <v>95</v>
      </c>
      <c r="I107" s="21" t="s">
        <v>2797</v>
      </c>
      <c r="J107" s="21" t="s">
        <v>52</v>
      </c>
      <c r="K107" s="21" t="s">
        <v>362</v>
      </c>
      <c r="L107" s="21" t="s">
        <v>363</v>
      </c>
      <c r="M107" s="21" t="s">
        <v>517</v>
      </c>
      <c r="N107" s="21">
        <v>30</v>
      </c>
      <c r="O107" s="20"/>
      <c r="P107" s="21" t="s">
        <v>50</v>
      </c>
      <c r="Q107" s="21" t="s">
        <v>2798</v>
      </c>
      <c r="R107" s="21">
        <v>20000</v>
      </c>
      <c r="S107" s="21">
        <v>124</v>
      </c>
      <c r="T107" s="21">
        <v>-63.131870999999997</v>
      </c>
      <c r="U107" s="21">
        <v>-17.798258000000001</v>
      </c>
      <c r="V107" s="21" t="s">
        <v>2799</v>
      </c>
      <c r="W107" s="21" t="s">
        <v>51</v>
      </c>
      <c r="X107" s="21" t="s">
        <v>2800</v>
      </c>
      <c r="Y107" s="23">
        <v>46246</v>
      </c>
      <c r="Z107" s="24">
        <f>+E107-Y107</f>
        <v>12</v>
      </c>
      <c r="AA107" s="25">
        <f>+Tabla_DatosExternos_142[[#This Row],[Saldo]]/Tabla_DatosExternos_142[[#This Row],[Importe]]</f>
        <v>1</v>
      </c>
      <c r="AB107" s="21"/>
      <c r="AC107" s="26">
        <f>IF(AND(-Z107&gt;=1,-Z107&lt;=30),D107,0)</f>
        <v>0</v>
      </c>
      <c r="AD107" s="26">
        <f>IF(AND(-Z107&gt;=31,-Z107&lt;=60),D107,0)</f>
        <v>0</v>
      </c>
      <c r="AE107" s="26">
        <f>IF(AND(-Z107&gt;=61,-Z107&lt;=90),D107,0)</f>
        <v>0</v>
      </c>
      <c r="AF107" s="26">
        <f>IF(AND(-Z107&gt;=91,-Z107&lt;=120),D107,0)</f>
        <v>0</v>
      </c>
      <c r="AG107" s="26">
        <f>IF(AND(-Z107&gt;=121,-Z107&lt;=150),D107,0)</f>
        <v>0</v>
      </c>
      <c r="AH107" s="26">
        <f>IF(AND(-Z107&gt;=151,-Z107&lt;=180),D107,0)</f>
        <v>0</v>
      </c>
      <c r="AI107" s="26">
        <f>IF(AND(-Z107&gt;=181,-Z107&lt;=210),D107,0)</f>
        <v>0</v>
      </c>
      <c r="AJ107" s="26">
        <f>IF(AND(-Z107&gt;=211,-Z107&lt;=250),D107,0)</f>
        <v>0</v>
      </c>
      <c r="AK107" s="26">
        <f>IF(-Z107&gt;=251,D107,0)</f>
        <v>0</v>
      </c>
      <c r="AL107" s="26">
        <f>SUM(AE107:AF107)</f>
        <v>0</v>
      </c>
      <c r="AM107" s="26">
        <f>SUM(AG107:AK107)</f>
        <v>0</v>
      </c>
      <c r="AN107" s="26">
        <f>SUM(AI107:AK107)</f>
        <v>0</v>
      </c>
      <c r="AO107" s="26">
        <f>+IF(SUM(AC107:AK107)=0,D107,0)</f>
        <v>19500</v>
      </c>
      <c r="AP107" s="26">
        <f>+SUM(AC107:AK107)</f>
        <v>0</v>
      </c>
      <c r="AQ107" s="26">
        <f>+Tabla_DatosExternos_142[[#This Row],[Total Vigente]]+Tabla_DatosExternos_142[[#This Row],[Total Vencido]]</f>
        <v>19500</v>
      </c>
      <c r="AR107" s="26">
        <f>SUM(AG107:AK107)</f>
        <v>0</v>
      </c>
      <c r="AS107" s="27">
        <f>+Tabla_DatosExternos_142[[#This Row],[Fecha]]-Tabla_DatosExternos_142[[#This Row],[Vence]]</f>
        <v>-30</v>
      </c>
      <c r="AT107" s="21"/>
      <c r="AU107" s="28" t="e">
        <f>+AR107-W107</f>
        <v>#VALUE!</v>
      </c>
    </row>
    <row r="108" spans="1:47" x14ac:dyDescent="0.35">
      <c r="A108" s="20">
        <v>46228</v>
      </c>
      <c r="B108" s="21">
        <v>289505</v>
      </c>
      <c r="C108" s="21">
        <v>77999.259999999995</v>
      </c>
      <c r="D108" s="21">
        <v>39999.26</v>
      </c>
      <c r="E108" s="22">
        <v>46248</v>
      </c>
      <c r="F108" s="21">
        <v>2</v>
      </c>
      <c r="G108" s="21" t="s">
        <v>90</v>
      </c>
      <c r="H108" s="21" t="s">
        <v>95</v>
      </c>
      <c r="I108" s="21" t="s">
        <v>1533</v>
      </c>
      <c r="J108" s="21" t="s">
        <v>52</v>
      </c>
      <c r="K108" s="21" t="s">
        <v>362</v>
      </c>
      <c r="L108" s="21" t="s">
        <v>363</v>
      </c>
      <c r="M108" s="21" t="s">
        <v>460</v>
      </c>
      <c r="N108" s="21">
        <v>20</v>
      </c>
      <c r="O108" s="20">
        <v>46245</v>
      </c>
      <c r="P108" s="21" t="s">
        <v>50</v>
      </c>
      <c r="Q108" s="21" t="s">
        <v>1534</v>
      </c>
      <c r="R108" s="21">
        <v>202880</v>
      </c>
      <c r="S108" s="21">
        <v>125</v>
      </c>
      <c r="T108" s="21">
        <v>-63.192796000000001</v>
      </c>
      <c r="U108" s="21">
        <v>-17.793863999999999</v>
      </c>
      <c r="V108" s="21" t="s">
        <v>1535</v>
      </c>
      <c r="W108" s="21" t="s">
        <v>51</v>
      </c>
      <c r="X108" s="21" t="s">
        <v>1536</v>
      </c>
      <c r="Y108" s="23">
        <v>46246</v>
      </c>
      <c r="Z108" s="24">
        <f>+E108-Y108</f>
        <v>2</v>
      </c>
      <c r="AA108" s="25">
        <f>+Tabla_DatosExternos_142[[#This Row],[Saldo]]/Tabla_DatosExternos_142[[#This Row],[Importe]]</f>
        <v>0.51281589081742573</v>
      </c>
      <c r="AB108" s="21"/>
      <c r="AC108" s="26">
        <f>IF(AND(-Z108&gt;=1,-Z108&lt;=30),D108,0)</f>
        <v>0</v>
      </c>
      <c r="AD108" s="26">
        <f>IF(AND(-Z108&gt;=31,-Z108&lt;=60),D108,0)</f>
        <v>0</v>
      </c>
      <c r="AE108" s="26">
        <f>IF(AND(-Z108&gt;=61,-Z108&lt;=90),D108,0)</f>
        <v>0</v>
      </c>
      <c r="AF108" s="26">
        <f>IF(AND(-Z108&gt;=91,-Z108&lt;=120),D108,0)</f>
        <v>0</v>
      </c>
      <c r="AG108" s="26">
        <f>IF(AND(-Z108&gt;=121,-Z108&lt;=150),D108,0)</f>
        <v>0</v>
      </c>
      <c r="AH108" s="26">
        <f>IF(AND(-Z108&gt;=151,-Z108&lt;=180),D108,0)</f>
        <v>0</v>
      </c>
      <c r="AI108" s="26">
        <f>IF(AND(-Z108&gt;=181,-Z108&lt;=210),D108,0)</f>
        <v>0</v>
      </c>
      <c r="AJ108" s="26">
        <f>IF(AND(-Z108&gt;=211,-Z108&lt;=250),D108,0)</f>
        <v>0</v>
      </c>
      <c r="AK108" s="26">
        <f>IF(-Z108&gt;=251,D108,0)</f>
        <v>0</v>
      </c>
      <c r="AL108" s="26">
        <f>SUM(AE108:AF108)</f>
        <v>0</v>
      </c>
      <c r="AM108" s="26">
        <f>SUM(AG108:AK108)</f>
        <v>0</v>
      </c>
      <c r="AN108" s="26">
        <f>SUM(AI108:AK108)</f>
        <v>0</v>
      </c>
      <c r="AO108" s="26">
        <f>+IF(SUM(AC108:AK108)=0,D108,0)</f>
        <v>39999.26</v>
      </c>
      <c r="AP108" s="26">
        <f>+SUM(AC108:AK108)</f>
        <v>0</v>
      </c>
      <c r="AQ108" s="26">
        <f>+Tabla_DatosExternos_142[[#This Row],[Total Vigente]]+Tabla_DatosExternos_142[[#This Row],[Total Vencido]]</f>
        <v>39999.26</v>
      </c>
      <c r="AR108" s="26">
        <f>SUM(AG108:AK108)</f>
        <v>0</v>
      </c>
      <c r="AS108" s="27">
        <f>+Tabla_DatosExternos_142[[#This Row],[Fecha]]-Tabla_DatosExternos_142[[#This Row],[Vence]]</f>
        <v>-20</v>
      </c>
      <c r="AT108" s="21"/>
      <c r="AU108" s="28" t="e">
        <f>+AR108-W108</f>
        <v>#VALUE!</v>
      </c>
    </row>
    <row r="109" spans="1:47" x14ac:dyDescent="0.35">
      <c r="A109" s="20">
        <v>46228</v>
      </c>
      <c r="B109" s="21">
        <v>289506</v>
      </c>
      <c r="C109" s="21">
        <v>2660</v>
      </c>
      <c r="D109" s="21">
        <v>2660</v>
      </c>
      <c r="E109" s="22">
        <v>46258</v>
      </c>
      <c r="F109" s="21">
        <v>12</v>
      </c>
      <c r="G109" s="21" t="s">
        <v>90</v>
      </c>
      <c r="H109" s="21" t="s">
        <v>95</v>
      </c>
      <c r="I109" s="21" t="s">
        <v>2410</v>
      </c>
      <c r="J109" s="21" t="s">
        <v>52</v>
      </c>
      <c r="K109" s="21" t="s">
        <v>362</v>
      </c>
      <c r="L109" s="21" t="s">
        <v>363</v>
      </c>
      <c r="M109" s="21" t="s">
        <v>460</v>
      </c>
      <c r="N109" s="21">
        <v>30</v>
      </c>
      <c r="O109" s="20"/>
      <c r="P109" s="21" t="s">
        <v>50</v>
      </c>
      <c r="Q109" s="21" t="s">
        <v>2411</v>
      </c>
      <c r="R109" s="21">
        <v>20000</v>
      </c>
      <c r="S109" s="21">
        <v>125</v>
      </c>
      <c r="T109" s="21">
        <v>-63.189216999999999</v>
      </c>
      <c r="U109" s="21">
        <v>-17.810376999999999</v>
      </c>
      <c r="V109" s="21" t="s">
        <v>2412</v>
      </c>
      <c r="W109" s="21" t="s">
        <v>51</v>
      </c>
      <c r="X109" s="21" t="s">
        <v>2413</v>
      </c>
      <c r="Y109" s="23">
        <v>46246</v>
      </c>
      <c r="Z109" s="24">
        <f>+E109-Y109</f>
        <v>12</v>
      </c>
      <c r="AA109" s="25">
        <f>+Tabla_DatosExternos_142[[#This Row],[Saldo]]/Tabla_DatosExternos_142[[#This Row],[Importe]]</f>
        <v>1</v>
      </c>
      <c r="AB109" s="21"/>
      <c r="AC109" s="26">
        <f>IF(AND(-Z109&gt;=1,-Z109&lt;=30),D109,0)</f>
        <v>0</v>
      </c>
      <c r="AD109" s="26">
        <f>IF(AND(-Z109&gt;=31,-Z109&lt;=60),D109,0)</f>
        <v>0</v>
      </c>
      <c r="AE109" s="26">
        <f>IF(AND(-Z109&gt;=61,-Z109&lt;=90),D109,0)</f>
        <v>0</v>
      </c>
      <c r="AF109" s="26">
        <f>IF(AND(-Z109&gt;=91,-Z109&lt;=120),D109,0)</f>
        <v>0</v>
      </c>
      <c r="AG109" s="26">
        <f>IF(AND(-Z109&gt;=121,-Z109&lt;=150),D109,0)</f>
        <v>0</v>
      </c>
      <c r="AH109" s="26">
        <f>IF(AND(-Z109&gt;=151,-Z109&lt;=180),D109,0)</f>
        <v>0</v>
      </c>
      <c r="AI109" s="26">
        <f>IF(AND(-Z109&gt;=181,-Z109&lt;=210),D109,0)</f>
        <v>0</v>
      </c>
      <c r="AJ109" s="26">
        <f>IF(AND(-Z109&gt;=211,-Z109&lt;=250),D109,0)</f>
        <v>0</v>
      </c>
      <c r="AK109" s="26">
        <f>IF(-Z109&gt;=251,D109,0)</f>
        <v>0</v>
      </c>
      <c r="AL109" s="26">
        <f>SUM(AE109:AF109)</f>
        <v>0</v>
      </c>
      <c r="AM109" s="26">
        <f>SUM(AG109:AK109)</f>
        <v>0</v>
      </c>
      <c r="AN109" s="26">
        <f>SUM(AI109:AK109)</f>
        <v>0</v>
      </c>
      <c r="AO109" s="26">
        <f>+IF(SUM(AC109:AK109)=0,D109,0)</f>
        <v>2660</v>
      </c>
      <c r="AP109" s="26">
        <f>+SUM(AC109:AK109)</f>
        <v>0</v>
      </c>
      <c r="AQ109" s="26">
        <f>+Tabla_DatosExternos_142[[#This Row],[Total Vigente]]+Tabla_DatosExternos_142[[#This Row],[Total Vencido]]</f>
        <v>2660</v>
      </c>
      <c r="AR109" s="26">
        <f>SUM(AG109:AK109)</f>
        <v>0</v>
      </c>
      <c r="AS109" s="27">
        <f>+Tabla_DatosExternos_142[[#This Row],[Fecha]]-Tabla_DatosExternos_142[[#This Row],[Vence]]</f>
        <v>-30</v>
      </c>
      <c r="AT109" s="21"/>
      <c r="AU109" s="28" t="e">
        <f>+AR109-W109</f>
        <v>#VALUE!</v>
      </c>
    </row>
    <row r="110" spans="1:47" x14ac:dyDescent="0.35">
      <c r="A110" s="20">
        <v>46228</v>
      </c>
      <c r="B110" s="21">
        <v>289750</v>
      </c>
      <c r="C110" s="21">
        <v>4800</v>
      </c>
      <c r="D110" s="21">
        <v>4800</v>
      </c>
      <c r="E110" s="22">
        <v>46258</v>
      </c>
      <c r="F110" s="21">
        <v>12</v>
      </c>
      <c r="G110" s="21" t="s">
        <v>90</v>
      </c>
      <c r="H110" s="21" t="s">
        <v>95</v>
      </c>
      <c r="I110" s="21" t="s">
        <v>2132</v>
      </c>
      <c r="J110" s="21" t="s">
        <v>52</v>
      </c>
      <c r="K110" s="21" t="s">
        <v>362</v>
      </c>
      <c r="L110" s="21" t="s">
        <v>363</v>
      </c>
      <c r="M110" s="21" t="s">
        <v>460</v>
      </c>
      <c r="N110" s="21">
        <v>30</v>
      </c>
      <c r="O110" s="20"/>
      <c r="P110" s="21" t="s">
        <v>50</v>
      </c>
      <c r="Q110" s="21" t="s">
        <v>2133</v>
      </c>
      <c r="R110" s="21">
        <v>50000</v>
      </c>
      <c r="S110" s="21">
        <v>125</v>
      </c>
      <c r="T110" s="21">
        <v>-63.273982599999997</v>
      </c>
      <c r="U110" s="21">
        <v>-17.874762</v>
      </c>
      <c r="V110" s="21" t="s">
        <v>2134</v>
      </c>
      <c r="W110" s="21" t="s">
        <v>51</v>
      </c>
      <c r="X110" s="21" t="s">
        <v>2135</v>
      </c>
      <c r="Y110" s="23">
        <v>46246</v>
      </c>
      <c r="Z110" s="24">
        <f>+E110-Y110</f>
        <v>12</v>
      </c>
      <c r="AA110" s="25">
        <f>+Tabla_DatosExternos_142[[#This Row],[Saldo]]/Tabla_DatosExternos_142[[#This Row],[Importe]]</f>
        <v>1</v>
      </c>
      <c r="AB110" s="21"/>
      <c r="AC110" s="26">
        <f>IF(AND(-Z110&gt;=1,-Z110&lt;=30),D110,0)</f>
        <v>0</v>
      </c>
      <c r="AD110" s="26">
        <f>IF(AND(-Z110&gt;=31,-Z110&lt;=60),D110,0)</f>
        <v>0</v>
      </c>
      <c r="AE110" s="26">
        <f>IF(AND(-Z110&gt;=61,-Z110&lt;=90),D110,0)</f>
        <v>0</v>
      </c>
      <c r="AF110" s="26">
        <f>IF(AND(-Z110&gt;=91,-Z110&lt;=120),D110,0)</f>
        <v>0</v>
      </c>
      <c r="AG110" s="26">
        <f>IF(AND(-Z110&gt;=121,-Z110&lt;=150),D110,0)</f>
        <v>0</v>
      </c>
      <c r="AH110" s="26">
        <f>IF(AND(-Z110&gt;=151,-Z110&lt;=180),D110,0)</f>
        <v>0</v>
      </c>
      <c r="AI110" s="26">
        <f>IF(AND(-Z110&gt;=181,-Z110&lt;=210),D110,0)</f>
        <v>0</v>
      </c>
      <c r="AJ110" s="26">
        <f>IF(AND(-Z110&gt;=211,-Z110&lt;=250),D110,0)</f>
        <v>0</v>
      </c>
      <c r="AK110" s="26">
        <f>IF(-Z110&gt;=251,D110,0)</f>
        <v>0</v>
      </c>
      <c r="AL110" s="26">
        <f>SUM(AE110:AF110)</f>
        <v>0</v>
      </c>
      <c r="AM110" s="26">
        <f>SUM(AG110:AK110)</f>
        <v>0</v>
      </c>
      <c r="AN110" s="26">
        <f>SUM(AI110:AK110)</f>
        <v>0</v>
      </c>
      <c r="AO110" s="26">
        <f>+IF(SUM(AC110:AK110)=0,D110,0)</f>
        <v>4800</v>
      </c>
      <c r="AP110" s="26">
        <f>+SUM(AC110:AK110)</f>
        <v>0</v>
      </c>
      <c r="AQ110" s="26">
        <f>+Tabla_DatosExternos_142[[#This Row],[Total Vigente]]+Tabla_DatosExternos_142[[#This Row],[Total Vencido]]</f>
        <v>4800</v>
      </c>
      <c r="AR110" s="26">
        <f>SUM(AG110:AK110)</f>
        <v>0</v>
      </c>
      <c r="AS110" s="27">
        <f>+Tabla_DatosExternos_142[[#This Row],[Fecha]]-Tabla_DatosExternos_142[[#This Row],[Vence]]</f>
        <v>-30</v>
      </c>
      <c r="AT110" s="21"/>
      <c r="AU110" s="28" t="e">
        <f>+AR110-W110</f>
        <v>#VALUE!</v>
      </c>
    </row>
    <row r="111" spans="1:47" x14ac:dyDescent="0.35">
      <c r="A111" s="20">
        <v>46228</v>
      </c>
      <c r="B111" s="21">
        <v>289752</v>
      </c>
      <c r="C111" s="21">
        <v>2940</v>
      </c>
      <c r="D111" s="21">
        <v>2940</v>
      </c>
      <c r="E111" s="22">
        <v>46258</v>
      </c>
      <c r="F111" s="21">
        <v>12</v>
      </c>
      <c r="G111" s="21" t="s">
        <v>90</v>
      </c>
      <c r="H111" s="21" t="s">
        <v>95</v>
      </c>
      <c r="I111" s="21" t="s">
        <v>2805</v>
      </c>
      <c r="J111" s="21" t="s">
        <v>52</v>
      </c>
      <c r="K111" s="21" t="s">
        <v>362</v>
      </c>
      <c r="L111" s="21" t="s">
        <v>363</v>
      </c>
      <c r="M111" s="21" t="s">
        <v>460</v>
      </c>
      <c r="N111" s="21">
        <v>30</v>
      </c>
      <c r="O111" s="20"/>
      <c r="P111" s="21" t="s">
        <v>50</v>
      </c>
      <c r="Q111" s="21" t="s">
        <v>2806</v>
      </c>
      <c r="R111" s="21">
        <v>27000</v>
      </c>
      <c r="S111" s="21">
        <v>125</v>
      </c>
      <c r="T111" s="21">
        <v>-63.231243999999997</v>
      </c>
      <c r="U111" s="21">
        <v>-17.842608999999999</v>
      </c>
      <c r="V111" s="21" t="s">
        <v>2807</v>
      </c>
      <c r="W111" s="21" t="s">
        <v>51</v>
      </c>
      <c r="X111" s="21" t="s">
        <v>2808</v>
      </c>
      <c r="Y111" s="23">
        <v>46246</v>
      </c>
      <c r="Z111" s="24">
        <f>+E111-Y111</f>
        <v>12</v>
      </c>
      <c r="AA111" s="25">
        <f>+Tabla_DatosExternos_142[[#This Row],[Saldo]]/Tabla_DatosExternos_142[[#This Row],[Importe]]</f>
        <v>1</v>
      </c>
      <c r="AB111" s="21"/>
      <c r="AC111" s="26">
        <f>IF(AND(-Z111&gt;=1,-Z111&lt;=30),D111,0)</f>
        <v>0</v>
      </c>
      <c r="AD111" s="26">
        <f>IF(AND(-Z111&gt;=31,-Z111&lt;=60),D111,0)</f>
        <v>0</v>
      </c>
      <c r="AE111" s="26">
        <f>IF(AND(-Z111&gt;=61,-Z111&lt;=90),D111,0)</f>
        <v>0</v>
      </c>
      <c r="AF111" s="26">
        <f>IF(AND(-Z111&gt;=91,-Z111&lt;=120),D111,0)</f>
        <v>0</v>
      </c>
      <c r="AG111" s="26">
        <f>IF(AND(-Z111&gt;=121,-Z111&lt;=150),D111,0)</f>
        <v>0</v>
      </c>
      <c r="AH111" s="26">
        <f>IF(AND(-Z111&gt;=151,-Z111&lt;=180),D111,0)</f>
        <v>0</v>
      </c>
      <c r="AI111" s="26">
        <f>IF(AND(-Z111&gt;=181,-Z111&lt;=210),D111,0)</f>
        <v>0</v>
      </c>
      <c r="AJ111" s="26">
        <f>IF(AND(-Z111&gt;=211,-Z111&lt;=250),D111,0)</f>
        <v>0</v>
      </c>
      <c r="AK111" s="26">
        <f>IF(-Z111&gt;=251,D111,0)</f>
        <v>0</v>
      </c>
      <c r="AL111" s="26">
        <f>SUM(AE111:AF111)</f>
        <v>0</v>
      </c>
      <c r="AM111" s="26">
        <f>SUM(AG111:AK111)</f>
        <v>0</v>
      </c>
      <c r="AN111" s="26">
        <f>SUM(AI111:AK111)</f>
        <v>0</v>
      </c>
      <c r="AO111" s="26">
        <f>+IF(SUM(AC111:AK111)=0,D111,0)</f>
        <v>2940</v>
      </c>
      <c r="AP111" s="26">
        <f>+SUM(AC111:AK111)</f>
        <v>0</v>
      </c>
      <c r="AQ111" s="26">
        <f>+Tabla_DatosExternos_142[[#This Row],[Total Vigente]]+Tabla_DatosExternos_142[[#This Row],[Total Vencido]]</f>
        <v>2940</v>
      </c>
      <c r="AR111" s="26">
        <f>SUM(AG111:AK111)</f>
        <v>0</v>
      </c>
      <c r="AS111" s="27">
        <f>+Tabla_DatosExternos_142[[#This Row],[Fecha]]-Tabla_DatosExternos_142[[#This Row],[Vence]]</f>
        <v>-30</v>
      </c>
      <c r="AT111" s="21"/>
      <c r="AU111" s="28" t="e">
        <f>+AR111-W111</f>
        <v>#VALUE!</v>
      </c>
    </row>
    <row r="112" spans="1:47" x14ac:dyDescent="0.35">
      <c r="A112" s="20">
        <v>46228</v>
      </c>
      <c r="B112" s="21">
        <v>289774</v>
      </c>
      <c r="C112" s="21">
        <v>4224</v>
      </c>
      <c r="D112" s="21">
        <v>4224</v>
      </c>
      <c r="E112" s="22">
        <v>46258</v>
      </c>
      <c r="F112" s="21">
        <v>12</v>
      </c>
      <c r="G112" s="21" t="s">
        <v>90</v>
      </c>
      <c r="H112" s="21" t="s">
        <v>95</v>
      </c>
      <c r="I112" s="21" t="s">
        <v>2020</v>
      </c>
      <c r="J112" s="21" t="s">
        <v>52</v>
      </c>
      <c r="K112" s="21" t="s">
        <v>362</v>
      </c>
      <c r="L112" s="21" t="s">
        <v>363</v>
      </c>
      <c r="M112" s="21" t="s">
        <v>364</v>
      </c>
      <c r="N112" s="21">
        <v>30</v>
      </c>
      <c r="O112" s="20"/>
      <c r="P112" s="21" t="s">
        <v>50</v>
      </c>
      <c r="Q112" s="21" t="s">
        <v>2021</v>
      </c>
      <c r="R112" s="21">
        <v>20000</v>
      </c>
      <c r="S112" s="21">
        <v>123</v>
      </c>
      <c r="T112" s="21">
        <v>-63.120379999999997</v>
      </c>
      <c r="U112" s="21">
        <v>-17.731159999999999</v>
      </c>
      <c r="V112" s="21" t="s">
        <v>2022</v>
      </c>
      <c r="W112" s="21" t="s">
        <v>51</v>
      </c>
      <c r="X112" s="21" t="s">
        <v>2517</v>
      </c>
      <c r="Y112" s="23">
        <v>46246</v>
      </c>
      <c r="Z112" s="24">
        <f>+E112-Y112</f>
        <v>12</v>
      </c>
      <c r="AA112" s="25">
        <f>+Tabla_DatosExternos_142[[#This Row],[Saldo]]/Tabla_DatosExternos_142[[#This Row],[Importe]]</f>
        <v>1</v>
      </c>
      <c r="AB112" s="21"/>
      <c r="AC112" s="26">
        <f>IF(AND(-Z112&gt;=1,-Z112&lt;=30),D112,0)</f>
        <v>0</v>
      </c>
      <c r="AD112" s="26">
        <f>IF(AND(-Z112&gt;=31,-Z112&lt;=60),D112,0)</f>
        <v>0</v>
      </c>
      <c r="AE112" s="26">
        <f>IF(AND(-Z112&gt;=61,-Z112&lt;=90),D112,0)</f>
        <v>0</v>
      </c>
      <c r="AF112" s="26">
        <f>IF(AND(-Z112&gt;=91,-Z112&lt;=120),D112,0)</f>
        <v>0</v>
      </c>
      <c r="AG112" s="26">
        <f>IF(AND(-Z112&gt;=121,-Z112&lt;=150),D112,0)</f>
        <v>0</v>
      </c>
      <c r="AH112" s="26">
        <f>IF(AND(-Z112&gt;=151,-Z112&lt;=180),D112,0)</f>
        <v>0</v>
      </c>
      <c r="AI112" s="26">
        <f>IF(AND(-Z112&gt;=181,-Z112&lt;=210),D112,0)</f>
        <v>0</v>
      </c>
      <c r="AJ112" s="26">
        <f>IF(AND(-Z112&gt;=211,-Z112&lt;=250),D112,0)</f>
        <v>0</v>
      </c>
      <c r="AK112" s="26">
        <f>IF(-Z112&gt;=251,D112,0)</f>
        <v>0</v>
      </c>
      <c r="AL112" s="26">
        <f>SUM(AE112:AF112)</f>
        <v>0</v>
      </c>
      <c r="AM112" s="26">
        <f>SUM(AG112:AK112)</f>
        <v>0</v>
      </c>
      <c r="AN112" s="26">
        <f>SUM(AI112:AK112)</f>
        <v>0</v>
      </c>
      <c r="AO112" s="26">
        <f>+IF(SUM(AC112:AK112)=0,D112,0)</f>
        <v>4224</v>
      </c>
      <c r="AP112" s="26">
        <f>+SUM(AC112:AK112)</f>
        <v>0</v>
      </c>
      <c r="AQ112" s="26">
        <f>+Tabla_DatosExternos_142[[#This Row],[Total Vigente]]+Tabla_DatosExternos_142[[#This Row],[Total Vencido]]</f>
        <v>4224</v>
      </c>
      <c r="AR112" s="26">
        <f>SUM(AG112:AK112)</f>
        <v>0</v>
      </c>
      <c r="AS112" s="27">
        <f>+Tabla_DatosExternos_142[[#This Row],[Fecha]]-Tabla_DatosExternos_142[[#This Row],[Vence]]</f>
        <v>-30</v>
      </c>
      <c r="AT112" s="21"/>
      <c r="AU112" s="28" t="e">
        <f>+AR112-W112</f>
        <v>#VALUE!</v>
      </c>
    </row>
    <row r="113" spans="1:47" x14ac:dyDescent="0.35">
      <c r="A113" s="20">
        <v>46230</v>
      </c>
      <c r="B113" s="21">
        <v>290233</v>
      </c>
      <c r="C113" s="21">
        <v>1500</v>
      </c>
      <c r="D113" s="21">
        <v>1500</v>
      </c>
      <c r="E113" s="22">
        <v>46260</v>
      </c>
      <c r="F113" s="21">
        <v>14</v>
      </c>
      <c r="G113" s="21" t="s">
        <v>90</v>
      </c>
      <c r="H113" s="21" t="s">
        <v>95</v>
      </c>
      <c r="I113" s="21" t="s">
        <v>2036</v>
      </c>
      <c r="J113" s="21" t="s">
        <v>52</v>
      </c>
      <c r="K113" s="21" t="s">
        <v>362</v>
      </c>
      <c r="L113" s="21" t="s">
        <v>363</v>
      </c>
      <c r="M113" s="21" t="s">
        <v>517</v>
      </c>
      <c r="N113" s="21">
        <v>30</v>
      </c>
      <c r="O113" s="20"/>
      <c r="P113" s="21" t="s">
        <v>50</v>
      </c>
      <c r="Q113" s="21" t="s">
        <v>2037</v>
      </c>
      <c r="R113" s="21">
        <v>12000</v>
      </c>
      <c r="S113" s="21">
        <v>124</v>
      </c>
      <c r="T113" s="21">
        <v>-63.119087999999998</v>
      </c>
      <c r="U113" s="21">
        <v>-17.817791</v>
      </c>
      <c r="V113" s="21" t="s">
        <v>2038</v>
      </c>
      <c r="W113" s="21" t="s">
        <v>51</v>
      </c>
      <c r="X113" s="21" t="s">
        <v>2039</v>
      </c>
      <c r="Y113" s="23">
        <v>46246</v>
      </c>
      <c r="Z113" s="24">
        <f>+E113-Y113</f>
        <v>14</v>
      </c>
      <c r="AA113" s="25">
        <f>+Tabla_DatosExternos_142[[#This Row],[Saldo]]/Tabla_DatosExternos_142[[#This Row],[Importe]]</f>
        <v>1</v>
      </c>
      <c r="AB113" s="21"/>
      <c r="AC113" s="26">
        <f>IF(AND(-Z113&gt;=1,-Z113&lt;=30),D113,0)</f>
        <v>0</v>
      </c>
      <c r="AD113" s="26">
        <f>IF(AND(-Z113&gt;=31,-Z113&lt;=60),D113,0)</f>
        <v>0</v>
      </c>
      <c r="AE113" s="26">
        <f>IF(AND(-Z113&gt;=61,-Z113&lt;=90),D113,0)</f>
        <v>0</v>
      </c>
      <c r="AF113" s="26">
        <f>IF(AND(-Z113&gt;=91,-Z113&lt;=120),D113,0)</f>
        <v>0</v>
      </c>
      <c r="AG113" s="26">
        <f>IF(AND(-Z113&gt;=121,-Z113&lt;=150),D113,0)</f>
        <v>0</v>
      </c>
      <c r="AH113" s="26">
        <f>IF(AND(-Z113&gt;=151,-Z113&lt;=180),D113,0)</f>
        <v>0</v>
      </c>
      <c r="AI113" s="26">
        <f>IF(AND(-Z113&gt;=181,-Z113&lt;=210),D113,0)</f>
        <v>0</v>
      </c>
      <c r="AJ113" s="26">
        <f>IF(AND(-Z113&gt;=211,-Z113&lt;=250),D113,0)</f>
        <v>0</v>
      </c>
      <c r="AK113" s="26">
        <f>IF(-Z113&gt;=251,D113,0)</f>
        <v>0</v>
      </c>
      <c r="AL113" s="26">
        <f>SUM(AE113:AF113)</f>
        <v>0</v>
      </c>
      <c r="AM113" s="26">
        <f>SUM(AG113:AK113)</f>
        <v>0</v>
      </c>
      <c r="AN113" s="26">
        <f>SUM(AI113:AK113)</f>
        <v>0</v>
      </c>
      <c r="AO113" s="26">
        <f>+IF(SUM(AC113:AK113)=0,D113,0)</f>
        <v>1500</v>
      </c>
      <c r="AP113" s="26">
        <f>+SUM(AC113:AK113)</f>
        <v>0</v>
      </c>
      <c r="AQ113" s="26">
        <f>+Tabla_DatosExternos_142[[#This Row],[Total Vigente]]+Tabla_DatosExternos_142[[#This Row],[Total Vencido]]</f>
        <v>1500</v>
      </c>
      <c r="AR113" s="26">
        <f>SUM(AG113:AK113)</f>
        <v>0</v>
      </c>
      <c r="AS113" s="27">
        <f>+Tabla_DatosExternos_142[[#This Row],[Fecha]]-Tabla_DatosExternos_142[[#This Row],[Vence]]</f>
        <v>-30</v>
      </c>
      <c r="AT113" s="21"/>
      <c r="AU113" s="28" t="e">
        <f>+AR113-W113</f>
        <v>#VALUE!</v>
      </c>
    </row>
    <row r="114" spans="1:47" x14ac:dyDescent="0.35">
      <c r="A114" s="20">
        <v>46231</v>
      </c>
      <c r="B114" s="21">
        <v>290698</v>
      </c>
      <c r="C114" s="21">
        <v>5400</v>
      </c>
      <c r="D114" s="21">
        <v>5400</v>
      </c>
      <c r="E114" s="22">
        <v>46261</v>
      </c>
      <c r="F114" s="21">
        <v>15</v>
      </c>
      <c r="G114" s="21" t="s">
        <v>90</v>
      </c>
      <c r="H114" s="21" t="s">
        <v>95</v>
      </c>
      <c r="I114" s="21" t="s">
        <v>2132</v>
      </c>
      <c r="J114" s="21" t="s">
        <v>52</v>
      </c>
      <c r="K114" s="21" t="s">
        <v>362</v>
      </c>
      <c r="L114" s="21" t="s">
        <v>363</v>
      </c>
      <c r="M114" s="21" t="s">
        <v>460</v>
      </c>
      <c r="N114" s="21">
        <v>30</v>
      </c>
      <c r="O114" s="20"/>
      <c r="P114" s="21" t="s">
        <v>50</v>
      </c>
      <c r="Q114" s="21" t="s">
        <v>2133</v>
      </c>
      <c r="R114" s="21">
        <v>50000</v>
      </c>
      <c r="S114" s="21">
        <v>125</v>
      </c>
      <c r="T114" s="21">
        <v>-63.273982599999997</v>
      </c>
      <c r="U114" s="21">
        <v>-17.874762</v>
      </c>
      <c r="V114" s="21" t="s">
        <v>2134</v>
      </c>
      <c r="W114" s="21" t="s">
        <v>51</v>
      </c>
      <c r="X114" s="21" t="s">
        <v>2135</v>
      </c>
      <c r="Y114" s="23">
        <v>46246</v>
      </c>
      <c r="Z114" s="24">
        <f>+E114-Y114</f>
        <v>15</v>
      </c>
      <c r="AA114" s="25">
        <f>+Tabla_DatosExternos_142[[#This Row],[Saldo]]/Tabla_DatosExternos_142[[#This Row],[Importe]]</f>
        <v>1</v>
      </c>
      <c r="AB114" s="21"/>
      <c r="AC114" s="26">
        <f>IF(AND(-Z114&gt;=1,-Z114&lt;=30),D114,0)</f>
        <v>0</v>
      </c>
      <c r="AD114" s="26">
        <f>IF(AND(-Z114&gt;=31,-Z114&lt;=60),D114,0)</f>
        <v>0</v>
      </c>
      <c r="AE114" s="26">
        <f>IF(AND(-Z114&gt;=61,-Z114&lt;=90),D114,0)</f>
        <v>0</v>
      </c>
      <c r="AF114" s="26">
        <f>IF(AND(-Z114&gt;=91,-Z114&lt;=120),D114,0)</f>
        <v>0</v>
      </c>
      <c r="AG114" s="26">
        <f>IF(AND(-Z114&gt;=121,-Z114&lt;=150),D114,0)</f>
        <v>0</v>
      </c>
      <c r="AH114" s="26">
        <f>IF(AND(-Z114&gt;=151,-Z114&lt;=180),D114,0)</f>
        <v>0</v>
      </c>
      <c r="AI114" s="26">
        <f>IF(AND(-Z114&gt;=181,-Z114&lt;=210),D114,0)</f>
        <v>0</v>
      </c>
      <c r="AJ114" s="26">
        <f>IF(AND(-Z114&gt;=211,-Z114&lt;=250),D114,0)</f>
        <v>0</v>
      </c>
      <c r="AK114" s="26">
        <f>IF(-Z114&gt;=251,D114,0)</f>
        <v>0</v>
      </c>
      <c r="AL114" s="26">
        <f>SUM(AE114:AF114)</f>
        <v>0</v>
      </c>
      <c r="AM114" s="26">
        <f>SUM(AG114:AK114)</f>
        <v>0</v>
      </c>
      <c r="AN114" s="26">
        <f>SUM(AI114:AK114)</f>
        <v>0</v>
      </c>
      <c r="AO114" s="26">
        <f>+IF(SUM(AC114:AK114)=0,D114,0)</f>
        <v>5400</v>
      </c>
      <c r="AP114" s="26">
        <f>+SUM(AC114:AK114)</f>
        <v>0</v>
      </c>
      <c r="AQ114" s="26">
        <f>+Tabla_DatosExternos_142[[#This Row],[Total Vigente]]+Tabla_DatosExternos_142[[#This Row],[Total Vencido]]</f>
        <v>5400</v>
      </c>
      <c r="AR114" s="26">
        <f>SUM(AG114:AK114)</f>
        <v>0</v>
      </c>
      <c r="AS114" s="27">
        <f>+Tabla_DatosExternos_142[[#This Row],[Fecha]]-Tabla_DatosExternos_142[[#This Row],[Vence]]</f>
        <v>-30</v>
      </c>
      <c r="AT114" s="21"/>
      <c r="AU114" s="28" t="e">
        <f>+AR114-W114</f>
        <v>#VALUE!</v>
      </c>
    </row>
    <row r="115" spans="1:47" x14ac:dyDescent="0.35">
      <c r="A115" s="20">
        <v>46231</v>
      </c>
      <c r="B115" s="21">
        <v>290699</v>
      </c>
      <c r="C115" s="21">
        <v>2660</v>
      </c>
      <c r="D115" s="21">
        <v>2660</v>
      </c>
      <c r="E115" s="22">
        <v>46261</v>
      </c>
      <c r="F115" s="21">
        <v>15</v>
      </c>
      <c r="G115" s="21" t="s">
        <v>90</v>
      </c>
      <c r="H115" s="21" t="s">
        <v>95</v>
      </c>
      <c r="I115" s="21" t="s">
        <v>2132</v>
      </c>
      <c r="J115" s="21" t="s">
        <v>52</v>
      </c>
      <c r="K115" s="21" t="s">
        <v>362</v>
      </c>
      <c r="L115" s="21" t="s">
        <v>363</v>
      </c>
      <c r="M115" s="21" t="s">
        <v>460</v>
      </c>
      <c r="N115" s="21">
        <v>30</v>
      </c>
      <c r="O115" s="20"/>
      <c r="P115" s="21" t="s">
        <v>50</v>
      </c>
      <c r="Q115" s="21" t="s">
        <v>2133</v>
      </c>
      <c r="R115" s="21">
        <v>50000</v>
      </c>
      <c r="S115" s="21">
        <v>125</v>
      </c>
      <c r="T115" s="21">
        <v>-63.273982599999997</v>
      </c>
      <c r="U115" s="21">
        <v>-17.874762</v>
      </c>
      <c r="V115" s="21" t="s">
        <v>2134</v>
      </c>
      <c r="W115" s="21" t="s">
        <v>51</v>
      </c>
      <c r="X115" s="21" t="s">
        <v>2135</v>
      </c>
      <c r="Y115" s="23">
        <v>46246</v>
      </c>
      <c r="Z115" s="24">
        <f>+E115-Y115</f>
        <v>15</v>
      </c>
      <c r="AA115" s="25">
        <f>+Tabla_DatosExternos_142[[#This Row],[Saldo]]/Tabla_DatosExternos_142[[#This Row],[Importe]]</f>
        <v>1</v>
      </c>
      <c r="AB115" s="21"/>
      <c r="AC115" s="26">
        <f>IF(AND(-Z115&gt;=1,-Z115&lt;=30),D115,0)</f>
        <v>0</v>
      </c>
      <c r="AD115" s="26">
        <f>IF(AND(-Z115&gt;=31,-Z115&lt;=60),D115,0)</f>
        <v>0</v>
      </c>
      <c r="AE115" s="26">
        <f>IF(AND(-Z115&gt;=61,-Z115&lt;=90),D115,0)</f>
        <v>0</v>
      </c>
      <c r="AF115" s="26">
        <f>IF(AND(-Z115&gt;=91,-Z115&lt;=120),D115,0)</f>
        <v>0</v>
      </c>
      <c r="AG115" s="26">
        <f>IF(AND(-Z115&gt;=121,-Z115&lt;=150),D115,0)</f>
        <v>0</v>
      </c>
      <c r="AH115" s="26">
        <f>IF(AND(-Z115&gt;=151,-Z115&lt;=180),D115,0)</f>
        <v>0</v>
      </c>
      <c r="AI115" s="26">
        <f>IF(AND(-Z115&gt;=181,-Z115&lt;=210),D115,0)</f>
        <v>0</v>
      </c>
      <c r="AJ115" s="26">
        <f>IF(AND(-Z115&gt;=211,-Z115&lt;=250),D115,0)</f>
        <v>0</v>
      </c>
      <c r="AK115" s="26">
        <f>IF(-Z115&gt;=251,D115,0)</f>
        <v>0</v>
      </c>
      <c r="AL115" s="26">
        <f>SUM(AE115:AF115)</f>
        <v>0</v>
      </c>
      <c r="AM115" s="26">
        <f>SUM(AG115:AK115)</f>
        <v>0</v>
      </c>
      <c r="AN115" s="26">
        <f>SUM(AI115:AK115)</f>
        <v>0</v>
      </c>
      <c r="AO115" s="26">
        <f>+IF(SUM(AC115:AK115)=0,D115,0)</f>
        <v>2660</v>
      </c>
      <c r="AP115" s="26">
        <f>+SUM(AC115:AK115)</f>
        <v>0</v>
      </c>
      <c r="AQ115" s="26">
        <f>+Tabla_DatosExternos_142[[#This Row],[Total Vigente]]+Tabla_DatosExternos_142[[#This Row],[Total Vencido]]</f>
        <v>2660</v>
      </c>
      <c r="AR115" s="26">
        <f>SUM(AG115:AK115)</f>
        <v>0</v>
      </c>
      <c r="AS115" s="27">
        <f>+Tabla_DatosExternos_142[[#This Row],[Fecha]]-Tabla_DatosExternos_142[[#This Row],[Vence]]</f>
        <v>-30</v>
      </c>
      <c r="AT115" s="21"/>
      <c r="AU115" s="28" t="e">
        <f>+AR115-W115</f>
        <v>#VALUE!</v>
      </c>
    </row>
    <row r="116" spans="1:47" x14ac:dyDescent="0.35">
      <c r="A116" s="20">
        <v>46232</v>
      </c>
      <c r="B116" s="21">
        <v>291211</v>
      </c>
      <c r="C116" s="21">
        <v>3600</v>
      </c>
      <c r="D116" s="21">
        <v>3600</v>
      </c>
      <c r="E116" s="22">
        <v>46262</v>
      </c>
      <c r="F116" s="21">
        <v>16</v>
      </c>
      <c r="G116" s="21" t="s">
        <v>90</v>
      </c>
      <c r="H116" s="21" t="s">
        <v>95</v>
      </c>
      <c r="I116" s="21" t="s">
        <v>1901</v>
      </c>
      <c r="J116" s="21" t="s">
        <v>52</v>
      </c>
      <c r="K116" s="21" t="s">
        <v>362</v>
      </c>
      <c r="L116" s="21" t="s">
        <v>363</v>
      </c>
      <c r="M116" s="21" t="s">
        <v>517</v>
      </c>
      <c r="N116" s="21">
        <v>30</v>
      </c>
      <c r="O116" s="20"/>
      <c r="P116" s="21" t="s">
        <v>50</v>
      </c>
      <c r="Q116" s="21" t="s">
        <v>1902</v>
      </c>
      <c r="R116" s="21">
        <v>12000</v>
      </c>
      <c r="S116" s="21">
        <v>124</v>
      </c>
      <c r="T116" s="21">
        <v>-63.147713000000003</v>
      </c>
      <c r="U116" s="21">
        <v>-17.820209999999999</v>
      </c>
      <c r="V116" s="21" t="s">
        <v>1903</v>
      </c>
      <c r="W116" s="21" t="s">
        <v>51</v>
      </c>
      <c r="X116" s="21" t="s">
        <v>1904</v>
      </c>
      <c r="Y116" s="23">
        <v>46246</v>
      </c>
      <c r="Z116" s="24">
        <f>+E116-Y116</f>
        <v>16</v>
      </c>
      <c r="AA116" s="25">
        <f>+Tabla_DatosExternos_142[[#This Row],[Saldo]]/Tabla_DatosExternos_142[[#This Row],[Importe]]</f>
        <v>1</v>
      </c>
      <c r="AB116" s="21"/>
      <c r="AC116" s="26">
        <f>IF(AND(-Z116&gt;=1,-Z116&lt;=30),D116,0)</f>
        <v>0</v>
      </c>
      <c r="AD116" s="26">
        <f>IF(AND(-Z116&gt;=31,-Z116&lt;=60),D116,0)</f>
        <v>0</v>
      </c>
      <c r="AE116" s="26">
        <f>IF(AND(-Z116&gt;=61,-Z116&lt;=90),D116,0)</f>
        <v>0</v>
      </c>
      <c r="AF116" s="26">
        <f>IF(AND(-Z116&gt;=91,-Z116&lt;=120),D116,0)</f>
        <v>0</v>
      </c>
      <c r="AG116" s="26">
        <f>IF(AND(-Z116&gt;=121,-Z116&lt;=150),D116,0)</f>
        <v>0</v>
      </c>
      <c r="AH116" s="26">
        <f>IF(AND(-Z116&gt;=151,-Z116&lt;=180),D116,0)</f>
        <v>0</v>
      </c>
      <c r="AI116" s="26">
        <f>IF(AND(-Z116&gt;=181,-Z116&lt;=210),D116,0)</f>
        <v>0</v>
      </c>
      <c r="AJ116" s="26">
        <f>IF(AND(-Z116&gt;=211,-Z116&lt;=250),D116,0)</f>
        <v>0</v>
      </c>
      <c r="AK116" s="26">
        <f>IF(-Z116&gt;=251,D116,0)</f>
        <v>0</v>
      </c>
      <c r="AL116" s="26">
        <f>SUM(AE116:AF116)</f>
        <v>0</v>
      </c>
      <c r="AM116" s="26">
        <f>SUM(AG116:AK116)</f>
        <v>0</v>
      </c>
      <c r="AN116" s="26">
        <f>SUM(AI116:AK116)</f>
        <v>0</v>
      </c>
      <c r="AO116" s="26">
        <f>+IF(SUM(AC116:AK116)=0,D116,0)</f>
        <v>3600</v>
      </c>
      <c r="AP116" s="26">
        <f>+SUM(AC116:AK116)</f>
        <v>0</v>
      </c>
      <c r="AQ116" s="26">
        <f>+Tabla_DatosExternos_142[[#This Row],[Total Vigente]]+Tabla_DatosExternos_142[[#This Row],[Total Vencido]]</f>
        <v>3600</v>
      </c>
      <c r="AR116" s="26">
        <f>SUM(AG116:AK116)</f>
        <v>0</v>
      </c>
      <c r="AS116" s="27">
        <f>+Tabla_DatosExternos_142[[#This Row],[Fecha]]-Tabla_DatosExternos_142[[#This Row],[Vence]]</f>
        <v>-30</v>
      </c>
      <c r="AT116" s="21"/>
      <c r="AU116" s="28" t="e">
        <f>+AR116-W116</f>
        <v>#VALUE!</v>
      </c>
    </row>
    <row r="117" spans="1:47" x14ac:dyDescent="0.35">
      <c r="A117" s="20">
        <v>46232</v>
      </c>
      <c r="B117" s="21">
        <v>291213</v>
      </c>
      <c r="C117" s="21">
        <v>13000</v>
      </c>
      <c r="D117" s="21">
        <v>13000</v>
      </c>
      <c r="E117" s="22">
        <v>46262</v>
      </c>
      <c r="F117" s="21">
        <v>16</v>
      </c>
      <c r="G117" s="21" t="s">
        <v>90</v>
      </c>
      <c r="H117" s="21" t="s">
        <v>95</v>
      </c>
      <c r="I117" s="21" t="s">
        <v>1960</v>
      </c>
      <c r="J117" s="21" t="s">
        <v>52</v>
      </c>
      <c r="K117" s="21" t="s">
        <v>362</v>
      </c>
      <c r="L117" s="21" t="s">
        <v>363</v>
      </c>
      <c r="M117" s="21" t="s">
        <v>517</v>
      </c>
      <c r="N117" s="21">
        <v>30</v>
      </c>
      <c r="O117" s="20"/>
      <c r="P117" s="21" t="s">
        <v>50</v>
      </c>
      <c r="Q117" s="21" t="s">
        <v>1961</v>
      </c>
      <c r="R117" s="21">
        <v>27000</v>
      </c>
      <c r="S117" s="21">
        <v>124</v>
      </c>
      <c r="T117" s="21">
        <v>-63.108993499999997</v>
      </c>
      <c r="U117" s="21">
        <v>-17.810726200000001</v>
      </c>
      <c r="V117" s="21" t="s">
        <v>1962</v>
      </c>
      <c r="W117" s="21" t="s">
        <v>51</v>
      </c>
      <c r="X117" s="21" t="s">
        <v>1963</v>
      </c>
      <c r="Y117" s="23">
        <v>46246</v>
      </c>
      <c r="Z117" s="24">
        <f>+E117-Y117</f>
        <v>16</v>
      </c>
      <c r="AA117" s="25">
        <f>+Tabla_DatosExternos_142[[#This Row],[Saldo]]/Tabla_DatosExternos_142[[#This Row],[Importe]]</f>
        <v>1</v>
      </c>
      <c r="AB117" s="21"/>
      <c r="AC117" s="26">
        <f>IF(AND(-Z117&gt;=1,-Z117&lt;=30),D117,0)</f>
        <v>0</v>
      </c>
      <c r="AD117" s="26">
        <f>IF(AND(-Z117&gt;=31,-Z117&lt;=60),D117,0)</f>
        <v>0</v>
      </c>
      <c r="AE117" s="26">
        <f>IF(AND(-Z117&gt;=61,-Z117&lt;=90),D117,0)</f>
        <v>0</v>
      </c>
      <c r="AF117" s="26">
        <f>IF(AND(-Z117&gt;=91,-Z117&lt;=120),D117,0)</f>
        <v>0</v>
      </c>
      <c r="AG117" s="26">
        <f>IF(AND(-Z117&gt;=121,-Z117&lt;=150),D117,0)</f>
        <v>0</v>
      </c>
      <c r="AH117" s="26">
        <f>IF(AND(-Z117&gt;=151,-Z117&lt;=180),D117,0)</f>
        <v>0</v>
      </c>
      <c r="AI117" s="26">
        <f>IF(AND(-Z117&gt;=181,-Z117&lt;=210),D117,0)</f>
        <v>0</v>
      </c>
      <c r="AJ117" s="26">
        <f>IF(AND(-Z117&gt;=211,-Z117&lt;=250),D117,0)</f>
        <v>0</v>
      </c>
      <c r="AK117" s="26">
        <f>IF(-Z117&gt;=251,D117,0)</f>
        <v>0</v>
      </c>
      <c r="AL117" s="26">
        <f>SUM(AE117:AF117)</f>
        <v>0</v>
      </c>
      <c r="AM117" s="26">
        <f>SUM(AG117:AK117)</f>
        <v>0</v>
      </c>
      <c r="AN117" s="26">
        <f>SUM(AI117:AK117)</f>
        <v>0</v>
      </c>
      <c r="AO117" s="26">
        <f>+IF(SUM(AC117:AK117)=0,D117,0)</f>
        <v>13000</v>
      </c>
      <c r="AP117" s="26">
        <f>+SUM(AC117:AK117)</f>
        <v>0</v>
      </c>
      <c r="AQ117" s="26">
        <f>+Tabla_DatosExternos_142[[#This Row],[Total Vigente]]+Tabla_DatosExternos_142[[#This Row],[Total Vencido]]</f>
        <v>13000</v>
      </c>
      <c r="AR117" s="26">
        <f>SUM(AG117:AK117)</f>
        <v>0</v>
      </c>
      <c r="AS117" s="27">
        <f>+Tabla_DatosExternos_142[[#This Row],[Fecha]]-Tabla_DatosExternos_142[[#This Row],[Vence]]</f>
        <v>-30</v>
      </c>
      <c r="AT117" s="21"/>
      <c r="AU117" s="28" t="e">
        <f>+AR117-W117</f>
        <v>#VALUE!</v>
      </c>
    </row>
    <row r="118" spans="1:47" x14ac:dyDescent="0.35">
      <c r="A118" s="20">
        <v>46232</v>
      </c>
      <c r="B118" s="21">
        <v>291389</v>
      </c>
      <c r="C118" s="21">
        <v>22200</v>
      </c>
      <c r="D118" s="21">
        <v>22200</v>
      </c>
      <c r="E118" s="22">
        <v>46262</v>
      </c>
      <c r="F118" s="21">
        <v>16</v>
      </c>
      <c r="G118" s="21" t="s">
        <v>90</v>
      </c>
      <c r="H118" s="21" t="s">
        <v>95</v>
      </c>
      <c r="I118" s="21" t="s">
        <v>1877</v>
      </c>
      <c r="J118" s="21" t="s">
        <v>52</v>
      </c>
      <c r="K118" s="21" t="s">
        <v>362</v>
      </c>
      <c r="L118" s="21" t="s">
        <v>363</v>
      </c>
      <c r="M118" s="21" t="s">
        <v>517</v>
      </c>
      <c r="N118" s="21">
        <v>30</v>
      </c>
      <c r="O118" s="20"/>
      <c r="P118" s="21" t="s">
        <v>50</v>
      </c>
      <c r="Q118" s="21" t="s">
        <v>1878</v>
      </c>
      <c r="R118" s="21">
        <v>199000</v>
      </c>
      <c r="S118" s="21">
        <v>124</v>
      </c>
      <c r="T118" s="21">
        <v>-63.169645000000003</v>
      </c>
      <c r="U118" s="21">
        <v>-17.836725000000001</v>
      </c>
      <c r="V118" s="21" t="s">
        <v>1879</v>
      </c>
      <c r="W118" s="21" t="s">
        <v>51</v>
      </c>
      <c r="X118" s="21" t="s">
        <v>1880</v>
      </c>
      <c r="Y118" s="23">
        <v>46246</v>
      </c>
      <c r="Z118" s="24">
        <f>+E118-Y118</f>
        <v>16</v>
      </c>
      <c r="AA118" s="25">
        <f>+Tabla_DatosExternos_142[[#This Row],[Saldo]]/Tabla_DatosExternos_142[[#This Row],[Importe]]</f>
        <v>1</v>
      </c>
      <c r="AB118" s="21"/>
      <c r="AC118" s="26">
        <f>IF(AND(-Z118&gt;=1,-Z118&lt;=30),D118,0)</f>
        <v>0</v>
      </c>
      <c r="AD118" s="26">
        <f>IF(AND(-Z118&gt;=31,-Z118&lt;=60),D118,0)</f>
        <v>0</v>
      </c>
      <c r="AE118" s="26">
        <f>IF(AND(-Z118&gt;=61,-Z118&lt;=90),D118,0)</f>
        <v>0</v>
      </c>
      <c r="AF118" s="26">
        <f>IF(AND(-Z118&gt;=91,-Z118&lt;=120),D118,0)</f>
        <v>0</v>
      </c>
      <c r="AG118" s="26">
        <f>IF(AND(-Z118&gt;=121,-Z118&lt;=150),D118,0)</f>
        <v>0</v>
      </c>
      <c r="AH118" s="26">
        <f>IF(AND(-Z118&gt;=151,-Z118&lt;=180),D118,0)</f>
        <v>0</v>
      </c>
      <c r="AI118" s="26">
        <f>IF(AND(-Z118&gt;=181,-Z118&lt;=210),D118,0)</f>
        <v>0</v>
      </c>
      <c r="AJ118" s="26">
        <f>IF(AND(-Z118&gt;=211,-Z118&lt;=250),D118,0)</f>
        <v>0</v>
      </c>
      <c r="AK118" s="26">
        <f>IF(-Z118&gt;=251,D118,0)</f>
        <v>0</v>
      </c>
      <c r="AL118" s="26">
        <f>SUM(AE118:AF118)</f>
        <v>0</v>
      </c>
      <c r="AM118" s="26">
        <f>SUM(AG118:AK118)</f>
        <v>0</v>
      </c>
      <c r="AN118" s="26">
        <f>SUM(AI118:AK118)</f>
        <v>0</v>
      </c>
      <c r="AO118" s="26">
        <f>+IF(SUM(AC118:AK118)=0,D118,0)</f>
        <v>22200</v>
      </c>
      <c r="AP118" s="26">
        <f>+SUM(AC118:AK118)</f>
        <v>0</v>
      </c>
      <c r="AQ118" s="26">
        <f>+Tabla_DatosExternos_142[[#This Row],[Total Vigente]]+Tabla_DatosExternos_142[[#This Row],[Total Vencido]]</f>
        <v>22200</v>
      </c>
      <c r="AR118" s="26">
        <f>SUM(AG118:AK118)</f>
        <v>0</v>
      </c>
      <c r="AS118" s="27">
        <f>+Tabla_DatosExternos_142[[#This Row],[Fecha]]-Tabla_DatosExternos_142[[#This Row],[Vence]]</f>
        <v>-30</v>
      </c>
      <c r="AT118" s="21"/>
      <c r="AU118" s="28" t="e">
        <f>+AR118-W118</f>
        <v>#VALUE!</v>
      </c>
    </row>
    <row r="119" spans="1:47" x14ac:dyDescent="0.35">
      <c r="A119" s="20">
        <v>46232</v>
      </c>
      <c r="B119" s="21">
        <v>291390</v>
      </c>
      <c r="C119" s="21">
        <v>39000</v>
      </c>
      <c r="D119" s="21">
        <v>39000</v>
      </c>
      <c r="E119" s="22">
        <v>46262</v>
      </c>
      <c r="F119" s="21">
        <v>16</v>
      </c>
      <c r="G119" s="21" t="s">
        <v>90</v>
      </c>
      <c r="H119" s="21" t="s">
        <v>95</v>
      </c>
      <c r="I119" s="21" t="s">
        <v>1877</v>
      </c>
      <c r="J119" s="21" t="s">
        <v>52</v>
      </c>
      <c r="K119" s="21" t="s">
        <v>362</v>
      </c>
      <c r="L119" s="21" t="s">
        <v>363</v>
      </c>
      <c r="M119" s="21" t="s">
        <v>517</v>
      </c>
      <c r="N119" s="21">
        <v>30</v>
      </c>
      <c r="O119" s="20"/>
      <c r="P119" s="21" t="s">
        <v>50</v>
      </c>
      <c r="Q119" s="21" t="s">
        <v>1878</v>
      </c>
      <c r="R119" s="21">
        <v>199000</v>
      </c>
      <c r="S119" s="21">
        <v>124</v>
      </c>
      <c r="T119" s="21">
        <v>-63.169645000000003</v>
      </c>
      <c r="U119" s="21">
        <v>-17.836725000000001</v>
      </c>
      <c r="V119" s="21" t="s">
        <v>1879</v>
      </c>
      <c r="W119" s="21" t="s">
        <v>51</v>
      </c>
      <c r="X119" s="21" t="s">
        <v>1880</v>
      </c>
      <c r="Y119" s="23">
        <v>46246</v>
      </c>
      <c r="Z119" s="24">
        <f>+E119-Y119</f>
        <v>16</v>
      </c>
      <c r="AA119" s="25">
        <f>+Tabla_DatosExternos_142[[#This Row],[Saldo]]/Tabla_DatosExternos_142[[#This Row],[Importe]]</f>
        <v>1</v>
      </c>
      <c r="AB119" s="21"/>
      <c r="AC119" s="26">
        <f>IF(AND(-Z119&gt;=1,-Z119&lt;=30),D119,0)</f>
        <v>0</v>
      </c>
      <c r="AD119" s="26">
        <f>IF(AND(-Z119&gt;=31,-Z119&lt;=60),D119,0)</f>
        <v>0</v>
      </c>
      <c r="AE119" s="26">
        <f>IF(AND(-Z119&gt;=61,-Z119&lt;=90),D119,0)</f>
        <v>0</v>
      </c>
      <c r="AF119" s="26">
        <f>IF(AND(-Z119&gt;=91,-Z119&lt;=120),D119,0)</f>
        <v>0</v>
      </c>
      <c r="AG119" s="26">
        <f>IF(AND(-Z119&gt;=121,-Z119&lt;=150),D119,0)</f>
        <v>0</v>
      </c>
      <c r="AH119" s="26">
        <f>IF(AND(-Z119&gt;=151,-Z119&lt;=180),D119,0)</f>
        <v>0</v>
      </c>
      <c r="AI119" s="26">
        <f>IF(AND(-Z119&gt;=181,-Z119&lt;=210),D119,0)</f>
        <v>0</v>
      </c>
      <c r="AJ119" s="26">
        <f>IF(AND(-Z119&gt;=211,-Z119&lt;=250),D119,0)</f>
        <v>0</v>
      </c>
      <c r="AK119" s="26">
        <f>IF(-Z119&gt;=251,D119,0)</f>
        <v>0</v>
      </c>
      <c r="AL119" s="26">
        <f>SUM(AE119:AF119)</f>
        <v>0</v>
      </c>
      <c r="AM119" s="26">
        <f>SUM(AG119:AK119)</f>
        <v>0</v>
      </c>
      <c r="AN119" s="26">
        <f>SUM(AI119:AK119)</f>
        <v>0</v>
      </c>
      <c r="AO119" s="26">
        <f>+IF(SUM(AC119:AK119)=0,D119,0)</f>
        <v>39000</v>
      </c>
      <c r="AP119" s="26">
        <f>+SUM(AC119:AK119)</f>
        <v>0</v>
      </c>
      <c r="AQ119" s="26">
        <f>+Tabla_DatosExternos_142[[#This Row],[Total Vigente]]+Tabla_DatosExternos_142[[#This Row],[Total Vencido]]</f>
        <v>39000</v>
      </c>
      <c r="AR119" s="26">
        <f>SUM(AG119:AK119)</f>
        <v>0</v>
      </c>
      <c r="AS119" s="27">
        <f>+Tabla_DatosExternos_142[[#This Row],[Fecha]]-Tabla_DatosExternos_142[[#This Row],[Vence]]</f>
        <v>-30</v>
      </c>
      <c r="AT119" s="21"/>
      <c r="AU119" s="28" t="e">
        <f>+AR119-W119</f>
        <v>#VALUE!</v>
      </c>
    </row>
    <row r="120" spans="1:47" x14ac:dyDescent="0.35">
      <c r="A120" s="20">
        <v>46233</v>
      </c>
      <c r="B120" s="21">
        <v>291631</v>
      </c>
      <c r="C120" s="21">
        <v>5400</v>
      </c>
      <c r="D120" s="21">
        <v>5400</v>
      </c>
      <c r="E120" s="22">
        <v>46263</v>
      </c>
      <c r="F120" s="21">
        <v>17</v>
      </c>
      <c r="G120" s="21" t="s">
        <v>90</v>
      </c>
      <c r="H120" s="21" t="s">
        <v>95</v>
      </c>
      <c r="I120" s="21" t="s">
        <v>2132</v>
      </c>
      <c r="J120" s="21" t="s">
        <v>52</v>
      </c>
      <c r="K120" s="21" t="s">
        <v>362</v>
      </c>
      <c r="L120" s="21" t="s">
        <v>363</v>
      </c>
      <c r="M120" s="21" t="s">
        <v>460</v>
      </c>
      <c r="N120" s="21">
        <v>30</v>
      </c>
      <c r="O120" s="20"/>
      <c r="P120" s="21" t="s">
        <v>50</v>
      </c>
      <c r="Q120" s="21" t="s">
        <v>2133</v>
      </c>
      <c r="R120" s="21">
        <v>50000</v>
      </c>
      <c r="S120" s="21">
        <v>125</v>
      </c>
      <c r="T120" s="21">
        <v>-63.273982599999997</v>
      </c>
      <c r="U120" s="21">
        <v>-17.874762</v>
      </c>
      <c r="V120" s="21" t="s">
        <v>2134</v>
      </c>
      <c r="W120" s="21" t="s">
        <v>51</v>
      </c>
      <c r="X120" s="21" t="s">
        <v>2135</v>
      </c>
      <c r="Y120" s="23">
        <v>46246</v>
      </c>
      <c r="Z120" s="24">
        <f>+E120-Y120</f>
        <v>17</v>
      </c>
      <c r="AA120" s="25">
        <f>+Tabla_DatosExternos_142[[#This Row],[Saldo]]/Tabla_DatosExternos_142[[#This Row],[Importe]]</f>
        <v>1</v>
      </c>
      <c r="AB120" s="21"/>
      <c r="AC120" s="26">
        <f>IF(AND(-Z120&gt;=1,-Z120&lt;=30),D120,0)</f>
        <v>0</v>
      </c>
      <c r="AD120" s="26">
        <f>IF(AND(-Z120&gt;=31,-Z120&lt;=60),D120,0)</f>
        <v>0</v>
      </c>
      <c r="AE120" s="26">
        <f>IF(AND(-Z120&gt;=61,-Z120&lt;=90),D120,0)</f>
        <v>0</v>
      </c>
      <c r="AF120" s="26">
        <f>IF(AND(-Z120&gt;=91,-Z120&lt;=120),D120,0)</f>
        <v>0</v>
      </c>
      <c r="AG120" s="26">
        <f>IF(AND(-Z120&gt;=121,-Z120&lt;=150),D120,0)</f>
        <v>0</v>
      </c>
      <c r="AH120" s="26">
        <f>IF(AND(-Z120&gt;=151,-Z120&lt;=180),D120,0)</f>
        <v>0</v>
      </c>
      <c r="AI120" s="26">
        <f>IF(AND(-Z120&gt;=181,-Z120&lt;=210),D120,0)</f>
        <v>0</v>
      </c>
      <c r="AJ120" s="26">
        <f>IF(AND(-Z120&gt;=211,-Z120&lt;=250),D120,0)</f>
        <v>0</v>
      </c>
      <c r="AK120" s="26">
        <f>IF(-Z120&gt;=251,D120,0)</f>
        <v>0</v>
      </c>
      <c r="AL120" s="26">
        <f>SUM(AE120:AF120)</f>
        <v>0</v>
      </c>
      <c r="AM120" s="26">
        <f>SUM(AG120:AK120)</f>
        <v>0</v>
      </c>
      <c r="AN120" s="26">
        <f>SUM(AI120:AK120)</f>
        <v>0</v>
      </c>
      <c r="AO120" s="26">
        <f>+IF(SUM(AC120:AK120)=0,D120,0)</f>
        <v>5400</v>
      </c>
      <c r="AP120" s="26">
        <f>+SUM(AC120:AK120)</f>
        <v>0</v>
      </c>
      <c r="AQ120" s="26">
        <f>+Tabla_DatosExternos_142[[#This Row],[Total Vigente]]+Tabla_DatosExternos_142[[#This Row],[Total Vencido]]</f>
        <v>5400</v>
      </c>
      <c r="AR120" s="26">
        <f>SUM(AG120:AK120)</f>
        <v>0</v>
      </c>
      <c r="AS120" s="27">
        <f>+Tabla_DatosExternos_142[[#This Row],[Fecha]]-Tabla_DatosExternos_142[[#This Row],[Vence]]</f>
        <v>-30</v>
      </c>
      <c r="AT120" s="21"/>
      <c r="AU120" s="28" t="e">
        <f>+AR120-W120</f>
        <v>#VALUE!</v>
      </c>
    </row>
    <row r="121" spans="1:47" x14ac:dyDescent="0.35">
      <c r="A121" s="20">
        <v>46233</v>
      </c>
      <c r="B121" s="21">
        <v>291632</v>
      </c>
      <c r="C121" s="21">
        <v>2800</v>
      </c>
      <c r="D121" s="21">
        <v>2800</v>
      </c>
      <c r="E121" s="22">
        <v>46263</v>
      </c>
      <c r="F121" s="21">
        <v>17</v>
      </c>
      <c r="G121" s="21" t="s">
        <v>90</v>
      </c>
      <c r="H121" s="21" t="s">
        <v>95</v>
      </c>
      <c r="I121" s="21" t="s">
        <v>2132</v>
      </c>
      <c r="J121" s="21" t="s">
        <v>52</v>
      </c>
      <c r="K121" s="21" t="s">
        <v>362</v>
      </c>
      <c r="L121" s="21" t="s">
        <v>363</v>
      </c>
      <c r="M121" s="21" t="s">
        <v>460</v>
      </c>
      <c r="N121" s="21">
        <v>30</v>
      </c>
      <c r="O121" s="20"/>
      <c r="P121" s="21" t="s">
        <v>50</v>
      </c>
      <c r="Q121" s="21" t="s">
        <v>2133</v>
      </c>
      <c r="R121" s="21">
        <v>50000</v>
      </c>
      <c r="S121" s="21">
        <v>125</v>
      </c>
      <c r="T121" s="21">
        <v>-63.273982599999997</v>
      </c>
      <c r="U121" s="21">
        <v>-17.874762</v>
      </c>
      <c r="V121" s="21" t="s">
        <v>2134</v>
      </c>
      <c r="W121" s="21" t="s">
        <v>51</v>
      </c>
      <c r="X121" s="21" t="s">
        <v>2135</v>
      </c>
      <c r="Y121" s="23">
        <v>46246</v>
      </c>
      <c r="Z121" s="24">
        <f>+E121-Y121</f>
        <v>17</v>
      </c>
      <c r="AA121" s="25">
        <f>+Tabla_DatosExternos_142[[#This Row],[Saldo]]/Tabla_DatosExternos_142[[#This Row],[Importe]]</f>
        <v>1</v>
      </c>
      <c r="AB121" s="21"/>
      <c r="AC121" s="26">
        <f>IF(AND(-Z121&gt;=1,-Z121&lt;=30),D121,0)</f>
        <v>0</v>
      </c>
      <c r="AD121" s="26">
        <f>IF(AND(-Z121&gt;=31,-Z121&lt;=60),D121,0)</f>
        <v>0</v>
      </c>
      <c r="AE121" s="26">
        <f>IF(AND(-Z121&gt;=61,-Z121&lt;=90),D121,0)</f>
        <v>0</v>
      </c>
      <c r="AF121" s="26">
        <f>IF(AND(-Z121&gt;=91,-Z121&lt;=120),D121,0)</f>
        <v>0</v>
      </c>
      <c r="AG121" s="26">
        <f>IF(AND(-Z121&gt;=121,-Z121&lt;=150),D121,0)</f>
        <v>0</v>
      </c>
      <c r="AH121" s="26">
        <f>IF(AND(-Z121&gt;=151,-Z121&lt;=180),D121,0)</f>
        <v>0</v>
      </c>
      <c r="AI121" s="26">
        <f>IF(AND(-Z121&gt;=181,-Z121&lt;=210),D121,0)</f>
        <v>0</v>
      </c>
      <c r="AJ121" s="26">
        <f>IF(AND(-Z121&gt;=211,-Z121&lt;=250),D121,0)</f>
        <v>0</v>
      </c>
      <c r="AK121" s="26">
        <f>IF(-Z121&gt;=251,D121,0)</f>
        <v>0</v>
      </c>
      <c r="AL121" s="26">
        <f>SUM(AE121:AF121)</f>
        <v>0</v>
      </c>
      <c r="AM121" s="26">
        <f>SUM(AG121:AK121)</f>
        <v>0</v>
      </c>
      <c r="AN121" s="26">
        <f>SUM(AI121:AK121)</f>
        <v>0</v>
      </c>
      <c r="AO121" s="26">
        <f>+IF(SUM(AC121:AK121)=0,D121,0)</f>
        <v>2800</v>
      </c>
      <c r="AP121" s="26">
        <f>+SUM(AC121:AK121)</f>
        <v>0</v>
      </c>
      <c r="AQ121" s="26">
        <f>+Tabla_DatosExternos_142[[#This Row],[Total Vigente]]+Tabla_DatosExternos_142[[#This Row],[Total Vencido]]</f>
        <v>2800</v>
      </c>
      <c r="AR121" s="26">
        <f>SUM(AG121:AK121)</f>
        <v>0</v>
      </c>
      <c r="AS121" s="27">
        <f>+Tabla_DatosExternos_142[[#This Row],[Fecha]]-Tabla_DatosExternos_142[[#This Row],[Vence]]</f>
        <v>-30</v>
      </c>
      <c r="AT121" s="21"/>
      <c r="AU121" s="28" t="e">
        <f>+AR121-W121</f>
        <v>#VALUE!</v>
      </c>
    </row>
    <row r="122" spans="1:47" x14ac:dyDescent="0.35">
      <c r="A122" s="20">
        <v>46233</v>
      </c>
      <c r="B122" s="21">
        <v>291634</v>
      </c>
      <c r="C122" s="21">
        <v>3920</v>
      </c>
      <c r="D122" s="21">
        <v>3920</v>
      </c>
      <c r="E122" s="22">
        <v>46263</v>
      </c>
      <c r="F122" s="21">
        <v>17</v>
      </c>
      <c r="G122" s="21" t="s">
        <v>90</v>
      </c>
      <c r="H122" s="21" t="s">
        <v>95</v>
      </c>
      <c r="I122" s="21" t="s">
        <v>2227</v>
      </c>
      <c r="J122" s="21" t="s">
        <v>52</v>
      </c>
      <c r="K122" s="21" t="s">
        <v>362</v>
      </c>
      <c r="L122" s="21" t="s">
        <v>363</v>
      </c>
      <c r="M122" s="21" t="s">
        <v>460</v>
      </c>
      <c r="N122" s="21">
        <v>30</v>
      </c>
      <c r="O122" s="20"/>
      <c r="P122" s="21" t="s">
        <v>50</v>
      </c>
      <c r="Q122" s="21" t="s">
        <v>2228</v>
      </c>
      <c r="R122" s="21">
        <v>23800</v>
      </c>
      <c r="S122" s="21">
        <v>125</v>
      </c>
      <c r="T122" s="21">
        <v>-63.231797399999998</v>
      </c>
      <c r="U122" s="21">
        <v>-17.849360000000001</v>
      </c>
      <c r="V122" s="21" t="s">
        <v>2229</v>
      </c>
      <c r="W122" s="21" t="s">
        <v>51</v>
      </c>
      <c r="X122" s="21" t="s">
        <v>2516</v>
      </c>
      <c r="Y122" s="23">
        <v>46246</v>
      </c>
      <c r="Z122" s="24">
        <f>+E122-Y122</f>
        <v>17</v>
      </c>
      <c r="AA122" s="25">
        <f>+Tabla_DatosExternos_142[[#This Row],[Saldo]]/Tabla_DatosExternos_142[[#This Row],[Importe]]</f>
        <v>1</v>
      </c>
      <c r="AB122" s="21"/>
      <c r="AC122" s="26">
        <f>IF(AND(-Z122&gt;=1,-Z122&lt;=30),D122,0)</f>
        <v>0</v>
      </c>
      <c r="AD122" s="26">
        <f>IF(AND(-Z122&gt;=31,-Z122&lt;=60),D122,0)</f>
        <v>0</v>
      </c>
      <c r="AE122" s="26">
        <f>IF(AND(-Z122&gt;=61,-Z122&lt;=90),D122,0)</f>
        <v>0</v>
      </c>
      <c r="AF122" s="26">
        <f>IF(AND(-Z122&gt;=91,-Z122&lt;=120),D122,0)</f>
        <v>0</v>
      </c>
      <c r="AG122" s="26">
        <f>IF(AND(-Z122&gt;=121,-Z122&lt;=150),D122,0)</f>
        <v>0</v>
      </c>
      <c r="AH122" s="26">
        <f>IF(AND(-Z122&gt;=151,-Z122&lt;=180),D122,0)</f>
        <v>0</v>
      </c>
      <c r="AI122" s="26">
        <f>IF(AND(-Z122&gt;=181,-Z122&lt;=210),D122,0)</f>
        <v>0</v>
      </c>
      <c r="AJ122" s="26">
        <f>IF(AND(-Z122&gt;=211,-Z122&lt;=250),D122,0)</f>
        <v>0</v>
      </c>
      <c r="AK122" s="26">
        <f>IF(-Z122&gt;=251,D122,0)</f>
        <v>0</v>
      </c>
      <c r="AL122" s="26">
        <f>SUM(AE122:AF122)</f>
        <v>0</v>
      </c>
      <c r="AM122" s="26">
        <f>SUM(AG122:AK122)</f>
        <v>0</v>
      </c>
      <c r="AN122" s="26">
        <f>SUM(AI122:AK122)</f>
        <v>0</v>
      </c>
      <c r="AO122" s="26">
        <f>+IF(SUM(AC122:AK122)=0,D122,0)</f>
        <v>3920</v>
      </c>
      <c r="AP122" s="26">
        <f>+SUM(AC122:AK122)</f>
        <v>0</v>
      </c>
      <c r="AQ122" s="26">
        <f>+Tabla_DatosExternos_142[[#This Row],[Total Vigente]]+Tabla_DatosExternos_142[[#This Row],[Total Vencido]]</f>
        <v>3920</v>
      </c>
      <c r="AR122" s="26">
        <f>SUM(AG122:AK122)</f>
        <v>0</v>
      </c>
      <c r="AS122" s="27">
        <f>+Tabla_DatosExternos_142[[#This Row],[Fecha]]-Tabla_DatosExternos_142[[#This Row],[Vence]]</f>
        <v>-30</v>
      </c>
      <c r="AT122" s="21"/>
      <c r="AU122" s="28" t="e">
        <f>+AR122-W122</f>
        <v>#VALUE!</v>
      </c>
    </row>
    <row r="123" spans="1:47" x14ac:dyDescent="0.35">
      <c r="A123" s="20">
        <v>46233</v>
      </c>
      <c r="B123" s="21">
        <v>291635</v>
      </c>
      <c r="C123" s="21">
        <v>13000</v>
      </c>
      <c r="D123" s="21">
        <v>13000</v>
      </c>
      <c r="E123" s="22">
        <v>46263</v>
      </c>
      <c r="F123" s="21">
        <v>17</v>
      </c>
      <c r="G123" s="21" t="s">
        <v>90</v>
      </c>
      <c r="H123" s="21" t="s">
        <v>95</v>
      </c>
      <c r="I123" s="21" t="s">
        <v>2227</v>
      </c>
      <c r="J123" s="21" t="s">
        <v>52</v>
      </c>
      <c r="K123" s="21" t="s">
        <v>362</v>
      </c>
      <c r="L123" s="21" t="s">
        <v>363</v>
      </c>
      <c r="M123" s="21" t="s">
        <v>460</v>
      </c>
      <c r="N123" s="21">
        <v>30</v>
      </c>
      <c r="O123" s="20"/>
      <c r="P123" s="21" t="s">
        <v>50</v>
      </c>
      <c r="Q123" s="21" t="s">
        <v>2228</v>
      </c>
      <c r="R123" s="21">
        <v>23800</v>
      </c>
      <c r="S123" s="21">
        <v>125</v>
      </c>
      <c r="T123" s="21">
        <v>-63.231797399999998</v>
      </c>
      <c r="U123" s="21">
        <v>-17.849360000000001</v>
      </c>
      <c r="V123" s="21" t="s">
        <v>2229</v>
      </c>
      <c r="W123" s="21" t="s">
        <v>51</v>
      </c>
      <c r="X123" s="21" t="s">
        <v>2516</v>
      </c>
      <c r="Y123" s="23">
        <v>46246</v>
      </c>
      <c r="Z123" s="24">
        <f>+E123-Y123</f>
        <v>17</v>
      </c>
      <c r="AA123" s="25">
        <f>+Tabla_DatosExternos_142[[#This Row],[Saldo]]/Tabla_DatosExternos_142[[#This Row],[Importe]]</f>
        <v>1</v>
      </c>
      <c r="AB123" s="21"/>
      <c r="AC123" s="26">
        <f>IF(AND(-Z123&gt;=1,-Z123&lt;=30),D123,0)</f>
        <v>0</v>
      </c>
      <c r="AD123" s="26">
        <f>IF(AND(-Z123&gt;=31,-Z123&lt;=60),D123,0)</f>
        <v>0</v>
      </c>
      <c r="AE123" s="26">
        <f>IF(AND(-Z123&gt;=61,-Z123&lt;=90),D123,0)</f>
        <v>0</v>
      </c>
      <c r="AF123" s="26">
        <f>IF(AND(-Z123&gt;=91,-Z123&lt;=120),D123,0)</f>
        <v>0</v>
      </c>
      <c r="AG123" s="26">
        <f>IF(AND(-Z123&gt;=121,-Z123&lt;=150),D123,0)</f>
        <v>0</v>
      </c>
      <c r="AH123" s="26">
        <f>IF(AND(-Z123&gt;=151,-Z123&lt;=180),D123,0)</f>
        <v>0</v>
      </c>
      <c r="AI123" s="26">
        <f>IF(AND(-Z123&gt;=181,-Z123&lt;=210),D123,0)</f>
        <v>0</v>
      </c>
      <c r="AJ123" s="26">
        <f>IF(AND(-Z123&gt;=211,-Z123&lt;=250),D123,0)</f>
        <v>0</v>
      </c>
      <c r="AK123" s="26">
        <f>IF(-Z123&gt;=251,D123,0)</f>
        <v>0</v>
      </c>
      <c r="AL123" s="26">
        <f>SUM(AE123:AF123)</f>
        <v>0</v>
      </c>
      <c r="AM123" s="26">
        <f>SUM(AG123:AK123)</f>
        <v>0</v>
      </c>
      <c r="AN123" s="26">
        <f>SUM(AI123:AK123)</f>
        <v>0</v>
      </c>
      <c r="AO123" s="26">
        <f>+IF(SUM(AC123:AK123)=0,D123,0)</f>
        <v>13000</v>
      </c>
      <c r="AP123" s="26">
        <f>+SUM(AC123:AK123)</f>
        <v>0</v>
      </c>
      <c r="AQ123" s="26">
        <f>+Tabla_DatosExternos_142[[#This Row],[Total Vigente]]+Tabla_DatosExternos_142[[#This Row],[Total Vencido]]</f>
        <v>13000</v>
      </c>
      <c r="AR123" s="26">
        <f>SUM(AG123:AK123)</f>
        <v>0</v>
      </c>
      <c r="AS123" s="27">
        <f>+Tabla_DatosExternos_142[[#This Row],[Fecha]]-Tabla_DatosExternos_142[[#This Row],[Vence]]</f>
        <v>-30</v>
      </c>
      <c r="AT123" s="21"/>
      <c r="AU123" s="28" t="e">
        <f>+AR123-W123</f>
        <v>#VALUE!</v>
      </c>
    </row>
    <row r="124" spans="1:47" x14ac:dyDescent="0.35">
      <c r="A124" s="20">
        <v>46233</v>
      </c>
      <c r="B124" s="21">
        <v>291902</v>
      </c>
      <c r="C124" s="21">
        <v>52000</v>
      </c>
      <c r="D124" s="21">
        <v>52000</v>
      </c>
      <c r="E124" s="22">
        <v>46263</v>
      </c>
      <c r="F124" s="21">
        <v>17</v>
      </c>
      <c r="G124" s="21" t="s">
        <v>90</v>
      </c>
      <c r="H124" s="21" t="s">
        <v>95</v>
      </c>
      <c r="I124" s="21" t="s">
        <v>1986</v>
      </c>
      <c r="J124" s="21" t="s">
        <v>52</v>
      </c>
      <c r="K124" s="21" t="s">
        <v>362</v>
      </c>
      <c r="L124" s="21" t="s">
        <v>363</v>
      </c>
      <c r="M124" s="21" t="s">
        <v>460</v>
      </c>
      <c r="N124" s="21">
        <v>30</v>
      </c>
      <c r="O124" s="20"/>
      <c r="P124" s="21" t="s">
        <v>50</v>
      </c>
      <c r="Q124" s="21" t="s">
        <v>1987</v>
      </c>
      <c r="R124" s="21">
        <v>68500</v>
      </c>
      <c r="S124" s="21">
        <v>125</v>
      </c>
      <c r="T124" s="21">
        <v>-63.215532000000003</v>
      </c>
      <c r="U124" s="21">
        <v>-17.813227999999999</v>
      </c>
      <c r="V124" s="21" t="s">
        <v>1988</v>
      </c>
      <c r="W124" s="21" t="s">
        <v>51</v>
      </c>
      <c r="X124" s="21" t="s">
        <v>2519</v>
      </c>
      <c r="Y124" s="23">
        <v>46246</v>
      </c>
      <c r="Z124" s="24">
        <f>+E124-Y124</f>
        <v>17</v>
      </c>
      <c r="AA124" s="25">
        <f>+Tabla_DatosExternos_142[[#This Row],[Saldo]]/Tabla_DatosExternos_142[[#This Row],[Importe]]</f>
        <v>1</v>
      </c>
      <c r="AB124" s="21"/>
      <c r="AC124" s="26">
        <f>IF(AND(-Z124&gt;=1,-Z124&lt;=30),D124,0)</f>
        <v>0</v>
      </c>
      <c r="AD124" s="26">
        <f>IF(AND(-Z124&gt;=31,-Z124&lt;=60),D124,0)</f>
        <v>0</v>
      </c>
      <c r="AE124" s="26">
        <f>IF(AND(-Z124&gt;=61,-Z124&lt;=90),D124,0)</f>
        <v>0</v>
      </c>
      <c r="AF124" s="26">
        <f>IF(AND(-Z124&gt;=91,-Z124&lt;=120),D124,0)</f>
        <v>0</v>
      </c>
      <c r="AG124" s="26">
        <f>IF(AND(-Z124&gt;=121,-Z124&lt;=150),D124,0)</f>
        <v>0</v>
      </c>
      <c r="AH124" s="26">
        <f>IF(AND(-Z124&gt;=151,-Z124&lt;=180),D124,0)</f>
        <v>0</v>
      </c>
      <c r="AI124" s="26">
        <f>IF(AND(-Z124&gt;=181,-Z124&lt;=210),D124,0)</f>
        <v>0</v>
      </c>
      <c r="AJ124" s="26">
        <f>IF(AND(-Z124&gt;=211,-Z124&lt;=250),D124,0)</f>
        <v>0</v>
      </c>
      <c r="AK124" s="26">
        <f>IF(-Z124&gt;=251,D124,0)</f>
        <v>0</v>
      </c>
      <c r="AL124" s="26">
        <f>SUM(AE124:AF124)</f>
        <v>0</v>
      </c>
      <c r="AM124" s="26">
        <f>SUM(AG124:AK124)</f>
        <v>0</v>
      </c>
      <c r="AN124" s="26">
        <f>SUM(AI124:AK124)</f>
        <v>0</v>
      </c>
      <c r="AO124" s="26">
        <f>+IF(SUM(AC124:AK124)=0,D124,0)</f>
        <v>52000</v>
      </c>
      <c r="AP124" s="26">
        <f>+SUM(AC124:AK124)</f>
        <v>0</v>
      </c>
      <c r="AQ124" s="26">
        <f>+Tabla_DatosExternos_142[[#This Row],[Total Vigente]]+Tabla_DatosExternos_142[[#This Row],[Total Vencido]]</f>
        <v>52000</v>
      </c>
      <c r="AR124" s="26">
        <f>SUM(AG124:AK124)</f>
        <v>0</v>
      </c>
      <c r="AS124" s="27">
        <f>+Tabla_DatosExternos_142[[#This Row],[Fecha]]-Tabla_DatosExternos_142[[#This Row],[Vence]]</f>
        <v>-30</v>
      </c>
      <c r="AT124" s="21"/>
      <c r="AU124" s="28" t="e">
        <f>+AR124-W124</f>
        <v>#VALUE!</v>
      </c>
    </row>
    <row r="125" spans="1:47" x14ac:dyDescent="0.35">
      <c r="A125" s="20">
        <v>46233</v>
      </c>
      <c r="B125" s="21">
        <v>291999</v>
      </c>
      <c r="C125" s="21">
        <v>16949.2</v>
      </c>
      <c r="D125" s="21">
        <v>16948.32</v>
      </c>
      <c r="E125" s="22">
        <v>46278</v>
      </c>
      <c r="F125" s="21">
        <v>32</v>
      </c>
      <c r="G125" s="21" t="s">
        <v>96</v>
      </c>
      <c r="H125" s="21" t="s">
        <v>95</v>
      </c>
      <c r="I125" s="21" t="s">
        <v>878</v>
      </c>
      <c r="J125" s="21" t="s">
        <v>52</v>
      </c>
      <c r="K125" s="21" t="s">
        <v>362</v>
      </c>
      <c r="L125" s="21" t="s">
        <v>363</v>
      </c>
      <c r="M125" s="21" t="s">
        <v>453</v>
      </c>
      <c r="N125" s="21">
        <v>45</v>
      </c>
      <c r="O125" s="20">
        <v>46245</v>
      </c>
      <c r="P125" s="21" t="s">
        <v>50</v>
      </c>
      <c r="Q125" s="21" t="s">
        <v>1968</v>
      </c>
      <c r="R125" s="21">
        <v>150000</v>
      </c>
      <c r="S125" s="21">
        <v>122</v>
      </c>
      <c r="T125" s="21">
        <v>-63.136224599999998</v>
      </c>
      <c r="U125" s="21">
        <v>-17.818364599999999</v>
      </c>
      <c r="V125" s="21" t="s">
        <v>880</v>
      </c>
      <c r="W125" s="21" t="s">
        <v>51</v>
      </c>
      <c r="X125" s="21" t="s">
        <v>1969</v>
      </c>
      <c r="Y125" s="23">
        <v>46246</v>
      </c>
      <c r="Z125" s="24">
        <f>+E125-Y125</f>
        <v>32</v>
      </c>
      <c r="AA125" s="25">
        <f>+Tabla_DatosExternos_142[[#This Row],[Saldo]]/Tabla_DatosExternos_142[[#This Row],[Importe]]</f>
        <v>0.99994808014537551</v>
      </c>
      <c r="AB125" s="21"/>
      <c r="AC125" s="26">
        <f>IF(AND(-Z125&gt;=1,-Z125&lt;=30),D125,0)</f>
        <v>0</v>
      </c>
      <c r="AD125" s="26">
        <f>IF(AND(-Z125&gt;=31,-Z125&lt;=60),D125,0)</f>
        <v>0</v>
      </c>
      <c r="AE125" s="26">
        <f>IF(AND(-Z125&gt;=61,-Z125&lt;=90),D125,0)</f>
        <v>0</v>
      </c>
      <c r="AF125" s="26">
        <f>IF(AND(-Z125&gt;=91,-Z125&lt;=120),D125,0)</f>
        <v>0</v>
      </c>
      <c r="AG125" s="26">
        <f>IF(AND(-Z125&gt;=121,-Z125&lt;=150),D125,0)</f>
        <v>0</v>
      </c>
      <c r="AH125" s="26">
        <f>IF(AND(-Z125&gt;=151,-Z125&lt;=180),D125,0)</f>
        <v>0</v>
      </c>
      <c r="AI125" s="26">
        <f>IF(AND(-Z125&gt;=181,-Z125&lt;=210),D125,0)</f>
        <v>0</v>
      </c>
      <c r="AJ125" s="26">
        <f>IF(AND(-Z125&gt;=211,-Z125&lt;=250),D125,0)</f>
        <v>0</v>
      </c>
      <c r="AK125" s="26">
        <f>IF(-Z125&gt;=251,D125,0)</f>
        <v>0</v>
      </c>
      <c r="AL125" s="26">
        <f>SUM(AE125:AF125)</f>
        <v>0</v>
      </c>
      <c r="AM125" s="26">
        <f>SUM(AG125:AK125)</f>
        <v>0</v>
      </c>
      <c r="AN125" s="26">
        <f>SUM(AI125:AK125)</f>
        <v>0</v>
      </c>
      <c r="AO125" s="26">
        <f>+IF(SUM(AC125:AK125)=0,D125,0)</f>
        <v>16948.32</v>
      </c>
      <c r="AP125" s="26">
        <f>+SUM(AC125:AK125)</f>
        <v>0</v>
      </c>
      <c r="AQ125" s="26">
        <f>+Tabla_DatosExternos_142[[#This Row],[Total Vigente]]+Tabla_DatosExternos_142[[#This Row],[Total Vencido]]</f>
        <v>16948.32</v>
      </c>
      <c r="AR125" s="26">
        <f>SUM(AG125:AK125)</f>
        <v>0</v>
      </c>
      <c r="AS125" s="27">
        <f>+Tabla_DatosExternos_142[[#This Row],[Fecha]]-Tabla_DatosExternos_142[[#This Row],[Vence]]</f>
        <v>-45</v>
      </c>
      <c r="AT125" s="21"/>
      <c r="AU125" s="28" t="e">
        <f>+AR125-W125</f>
        <v>#VALUE!</v>
      </c>
    </row>
    <row r="126" spans="1:47" x14ac:dyDescent="0.35">
      <c r="A126" s="20">
        <v>46234</v>
      </c>
      <c r="B126" s="21">
        <v>292322</v>
      </c>
      <c r="C126" s="21">
        <v>40000</v>
      </c>
      <c r="D126" s="21">
        <v>40000</v>
      </c>
      <c r="E126" s="22">
        <v>46264</v>
      </c>
      <c r="F126" s="21">
        <v>18</v>
      </c>
      <c r="G126" s="21" t="s">
        <v>90</v>
      </c>
      <c r="H126" s="21" t="s">
        <v>95</v>
      </c>
      <c r="I126" s="21" t="s">
        <v>1925</v>
      </c>
      <c r="J126" s="21" t="s">
        <v>52</v>
      </c>
      <c r="K126" s="21" t="s">
        <v>362</v>
      </c>
      <c r="L126" s="21" t="s">
        <v>363</v>
      </c>
      <c r="M126" s="21" t="s">
        <v>460</v>
      </c>
      <c r="N126" s="21">
        <v>30</v>
      </c>
      <c r="O126" s="20"/>
      <c r="P126" s="21" t="s">
        <v>50</v>
      </c>
      <c r="Q126" s="21" t="s">
        <v>1926</v>
      </c>
      <c r="R126" s="21">
        <v>450000</v>
      </c>
      <c r="S126" s="21">
        <v>125</v>
      </c>
      <c r="T126" s="21">
        <v>-63.215971000000003</v>
      </c>
      <c r="U126" s="21">
        <v>-17.813367</v>
      </c>
      <c r="V126" s="21" t="s">
        <v>1927</v>
      </c>
      <c r="W126" s="21" t="s">
        <v>51</v>
      </c>
      <c r="X126" s="21" t="s">
        <v>2515</v>
      </c>
      <c r="Y126" s="23">
        <v>46246</v>
      </c>
      <c r="Z126" s="24">
        <f>+E126-Y126</f>
        <v>18</v>
      </c>
      <c r="AA126" s="25">
        <f>+Tabla_DatosExternos_142[[#This Row],[Saldo]]/Tabla_DatosExternos_142[[#This Row],[Importe]]</f>
        <v>1</v>
      </c>
      <c r="AB126" s="21"/>
      <c r="AC126" s="26">
        <f>IF(AND(-Z126&gt;=1,-Z126&lt;=30),D126,0)</f>
        <v>0</v>
      </c>
      <c r="AD126" s="26">
        <f>IF(AND(-Z126&gt;=31,-Z126&lt;=60),D126,0)</f>
        <v>0</v>
      </c>
      <c r="AE126" s="26">
        <f>IF(AND(-Z126&gt;=61,-Z126&lt;=90),D126,0)</f>
        <v>0</v>
      </c>
      <c r="AF126" s="26">
        <f>IF(AND(-Z126&gt;=91,-Z126&lt;=120),D126,0)</f>
        <v>0</v>
      </c>
      <c r="AG126" s="26">
        <f>IF(AND(-Z126&gt;=121,-Z126&lt;=150),D126,0)</f>
        <v>0</v>
      </c>
      <c r="AH126" s="26">
        <f>IF(AND(-Z126&gt;=151,-Z126&lt;=180),D126,0)</f>
        <v>0</v>
      </c>
      <c r="AI126" s="26">
        <f>IF(AND(-Z126&gt;=181,-Z126&lt;=210),D126,0)</f>
        <v>0</v>
      </c>
      <c r="AJ126" s="26">
        <f>IF(AND(-Z126&gt;=211,-Z126&lt;=250),D126,0)</f>
        <v>0</v>
      </c>
      <c r="AK126" s="26">
        <f>IF(-Z126&gt;=251,D126,0)</f>
        <v>0</v>
      </c>
      <c r="AL126" s="26">
        <f>SUM(AE126:AF126)</f>
        <v>0</v>
      </c>
      <c r="AM126" s="26">
        <f>SUM(AG126:AK126)</f>
        <v>0</v>
      </c>
      <c r="AN126" s="26">
        <f>SUM(AI126:AK126)</f>
        <v>0</v>
      </c>
      <c r="AO126" s="26">
        <f>+IF(SUM(AC126:AK126)=0,D126,0)</f>
        <v>40000</v>
      </c>
      <c r="AP126" s="26">
        <f>+SUM(AC126:AK126)</f>
        <v>0</v>
      </c>
      <c r="AQ126" s="26">
        <f>+Tabla_DatosExternos_142[[#This Row],[Total Vigente]]+Tabla_DatosExternos_142[[#This Row],[Total Vencido]]</f>
        <v>40000</v>
      </c>
      <c r="AR126" s="26">
        <f>SUM(AG126:AK126)</f>
        <v>0</v>
      </c>
      <c r="AS126" s="27">
        <f>+Tabla_DatosExternos_142[[#This Row],[Fecha]]-Tabla_DatosExternos_142[[#This Row],[Vence]]</f>
        <v>-30</v>
      </c>
      <c r="AT126" s="21"/>
      <c r="AU126" s="28" t="e">
        <f>+AR126-W126</f>
        <v>#VALUE!</v>
      </c>
    </row>
    <row r="127" spans="1:47" x14ac:dyDescent="0.35">
      <c r="A127" s="20">
        <v>46234</v>
      </c>
      <c r="B127" s="21">
        <v>292323</v>
      </c>
      <c r="C127" s="21">
        <v>40000</v>
      </c>
      <c r="D127" s="21">
        <v>40000</v>
      </c>
      <c r="E127" s="22">
        <v>46264</v>
      </c>
      <c r="F127" s="21">
        <v>18</v>
      </c>
      <c r="G127" s="21" t="s">
        <v>90</v>
      </c>
      <c r="H127" s="21" t="s">
        <v>95</v>
      </c>
      <c r="I127" s="21" t="s">
        <v>1925</v>
      </c>
      <c r="J127" s="21" t="s">
        <v>52</v>
      </c>
      <c r="K127" s="21" t="s">
        <v>362</v>
      </c>
      <c r="L127" s="21" t="s">
        <v>363</v>
      </c>
      <c r="M127" s="21" t="s">
        <v>460</v>
      </c>
      <c r="N127" s="21">
        <v>30</v>
      </c>
      <c r="O127" s="20"/>
      <c r="P127" s="21" t="s">
        <v>50</v>
      </c>
      <c r="Q127" s="21" t="s">
        <v>1926</v>
      </c>
      <c r="R127" s="21">
        <v>450000</v>
      </c>
      <c r="S127" s="21">
        <v>125</v>
      </c>
      <c r="T127" s="21">
        <v>-63.215971000000003</v>
      </c>
      <c r="U127" s="21">
        <v>-17.813367</v>
      </c>
      <c r="V127" s="21" t="s">
        <v>1927</v>
      </c>
      <c r="W127" s="21" t="s">
        <v>51</v>
      </c>
      <c r="X127" s="21" t="s">
        <v>2515</v>
      </c>
      <c r="Y127" s="23">
        <v>46246</v>
      </c>
      <c r="Z127" s="24">
        <f>+E127-Y127</f>
        <v>18</v>
      </c>
      <c r="AA127" s="25">
        <f>+Tabla_DatosExternos_142[[#This Row],[Saldo]]/Tabla_DatosExternos_142[[#This Row],[Importe]]</f>
        <v>1</v>
      </c>
      <c r="AB127" s="21"/>
      <c r="AC127" s="26">
        <f>IF(AND(-Z127&gt;=1,-Z127&lt;=30),D127,0)</f>
        <v>0</v>
      </c>
      <c r="AD127" s="26">
        <f>IF(AND(-Z127&gt;=31,-Z127&lt;=60),D127,0)</f>
        <v>0</v>
      </c>
      <c r="AE127" s="26">
        <f>IF(AND(-Z127&gt;=61,-Z127&lt;=90),D127,0)</f>
        <v>0</v>
      </c>
      <c r="AF127" s="26">
        <f>IF(AND(-Z127&gt;=91,-Z127&lt;=120),D127,0)</f>
        <v>0</v>
      </c>
      <c r="AG127" s="26">
        <f>IF(AND(-Z127&gt;=121,-Z127&lt;=150),D127,0)</f>
        <v>0</v>
      </c>
      <c r="AH127" s="26">
        <f>IF(AND(-Z127&gt;=151,-Z127&lt;=180),D127,0)</f>
        <v>0</v>
      </c>
      <c r="AI127" s="26">
        <f>IF(AND(-Z127&gt;=181,-Z127&lt;=210),D127,0)</f>
        <v>0</v>
      </c>
      <c r="AJ127" s="26">
        <f>IF(AND(-Z127&gt;=211,-Z127&lt;=250),D127,0)</f>
        <v>0</v>
      </c>
      <c r="AK127" s="26">
        <f>IF(-Z127&gt;=251,D127,0)</f>
        <v>0</v>
      </c>
      <c r="AL127" s="26">
        <f>SUM(AE127:AF127)</f>
        <v>0</v>
      </c>
      <c r="AM127" s="26">
        <f>SUM(AG127:AK127)</f>
        <v>0</v>
      </c>
      <c r="AN127" s="26">
        <f>SUM(AI127:AK127)</f>
        <v>0</v>
      </c>
      <c r="AO127" s="26">
        <f>+IF(SUM(AC127:AK127)=0,D127,0)</f>
        <v>40000</v>
      </c>
      <c r="AP127" s="26">
        <f>+SUM(AC127:AK127)</f>
        <v>0</v>
      </c>
      <c r="AQ127" s="26">
        <f>+Tabla_DatosExternos_142[[#This Row],[Total Vigente]]+Tabla_DatosExternos_142[[#This Row],[Total Vencido]]</f>
        <v>40000</v>
      </c>
      <c r="AR127" s="26">
        <f>SUM(AG127:AK127)</f>
        <v>0</v>
      </c>
      <c r="AS127" s="27">
        <f>+Tabla_DatosExternos_142[[#This Row],[Fecha]]-Tabla_DatosExternos_142[[#This Row],[Vence]]</f>
        <v>-30</v>
      </c>
      <c r="AT127" s="21"/>
      <c r="AU127" s="28" t="e">
        <f>+AR127-W127</f>
        <v>#VALUE!</v>
      </c>
    </row>
    <row r="128" spans="1:47" x14ac:dyDescent="0.35">
      <c r="A128" s="20">
        <v>46234</v>
      </c>
      <c r="B128" s="21">
        <v>292324</v>
      </c>
      <c r="C128" s="21">
        <v>40000</v>
      </c>
      <c r="D128" s="21">
        <v>40000</v>
      </c>
      <c r="E128" s="22">
        <v>46264</v>
      </c>
      <c r="F128" s="21">
        <v>18</v>
      </c>
      <c r="G128" s="21" t="s">
        <v>90</v>
      </c>
      <c r="H128" s="21" t="s">
        <v>95</v>
      </c>
      <c r="I128" s="21" t="s">
        <v>1925</v>
      </c>
      <c r="J128" s="21" t="s">
        <v>52</v>
      </c>
      <c r="K128" s="21" t="s">
        <v>362</v>
      </c>
      <c r="L128" s="21" t="s">
        <v>363</v>
      </c>
      <c r="M128" s="21" t="s">
        <v>460</v>
      </c>
      <c r="N128" s="21">
        <v>30</v>
      </c>
      <c r="O128" s="20"/>
      <c r="P128" s="21" t="s">
        <v>50</v>
      </c>
      <c r="Q128" s="21" t="s">
        <v>1926</v>
      </c>
      <c r="R128" s="21">
        <v>450000</v>
      </c>
      <c r="S128" s="21">
        <v>125</v>
      </c>
      <c r="T128" s="21">
        <v>-63.215971000000003</v>
      </c>
      <c r="U128" s="21">
        <v>-17.813367</v>
      </c>
      <c r="V128" s="21" t="s">
        <v>1927</v>
      </c>
      <c r="W128" s="21" t="s">
        <v>51</v>
      </c>
      <c r="X128" s="21" t="s">
        <v>2515</v>
      </c>
      <c r="Y128" s="23">
        <v>46246</v>
      </c>
      <c r="Z128" s="24">
        <f>+E128-Y128</f>
        <v>18</v>
      </c>
      <c r="AA128" s="25">
        <f>+Tabla_DatosExternos_142[[#This Row],[Saldo]]/Tabla_DatosExternos_142[[#This Row],[Importe]]</f>
        <v>1</v>
      </c>
      <c r="AB128" s="21"/>
      <c r="AC128" s="26">
        <f>IF(AND(-Z128&gt;=1,-Z128&lt;=30),D128,0)</f>
        <v>0</v>
      </c>
      <c r="AD128" s="26">
        <f>IF(AND(-Z128&gt;=31,-Z128&lt;=60),D128,0)</f>
        <v>0</v>
      </c>
      <c r="AE128" s="26">
        <f>IF(AND(-Z128&gt;=61,-Z128&lt;=90),D128,0)</f>
        <v>0</v>
      </c>
      <c r="AF128" s="26">
        <f>IF(AND(-Z128&gt;=91,-Z128&lt;=120),D128,0)</f>
        <v>0</v>
      </c>
      <c r="AG128" s="26">
        <f>IF(AND(-Z128&gt;=121,-Z128&lt;=150),D128,0)</f>
        <v>0</v>
      </c>
      <c r="AH128" s="26">
        <f>IF(AND(-Z128&gt;=151,-Z128&lt;=180),D128,0)</f>
        <v>0</v>
      </c>
      <c r="AI128" s="26">
        <f>IF(AND(-Z128&gt;=181,-Z128&lt;=210),D128,0)</f>
        <v>0</v>
      </c>
      <c r="AJ128" s="26">
        <f>IF(AND(-Z128&gt;=211,-Z128&lt;=250),D128,0)</f>
        <v>0</v>
      </c>
      <c r="AK128" s="26">
        <f>IF(-Z128&gt;=251,D128,0)</f>
        <v>0</v>
      </c>
      <c r="AL128" s="26">
        <f>SUM(AE128:AF128)</f>
        <v>0</v>
      </c>
      <c r="AM128" s="26">
        <f>SUM(AG128:AK128)</f>
        <v>0</v>
      </c>
      <c r="AN128" s="26">
        <f>SUM(AI128:AK128)</f>
        <v>0</v>
      </c>
      <c r="AO128" s="26">
        <f>+IF(SUM(AC128:AK128)=0,D128,0)</f>
        <v>40000</v>
      </c>
      <c r="AP128" s="26">
        <f>+SUM(AC128:AK128)</f>
        <v>0</v>
      </c>
      <c r="AQ128" s="26">
        <f>+Tabla_DatosExternos_142[[#This Row],[Total Vigente]]+Tabla_DatosExternos_142[[#This Row],[Total Vencido]]</f>
        <v>40000</v>
      </c>
      <c r="AR128" s="26">
        <f>SUM(AG128:AK128)</f>
        <v>0</v>
      </c>
      <c r="AS128" s="27">
        <f>+Tabla_DatosExternos_142[[#This Row],[Fecha]]-Tabla_DatosExternos_142[[#This Row],[Vence]]</f>
        <v>-30</v>
      </c>
      <c r="AT128" s="21"/>
      <c r="AU128" s="28" t="e">
        <f>+AR128-W128</f>
        <v>#VALUE!</v>
      </c>
    </row>
    <row r="129" spans="1:47" x14ac:dyDescent="0.35">
      <c r="A129" s="20">
        <v>46234</v>
      </c>
      <c r="B129" s="21">
        <v>292428</v>
      </c>
      <c r="C129" s="21">
        <v>25000</v>
      </c>
      <c r="D129" s="21">
        <v>25000</v>
      </c>
      <c r="E129" s="22">
        <v>46264</v>
      </c>
      <c r="F129" s="21">
        <v>18</v>
      </c>
      <c r="G129" s="21" t="s">
        <v>90</v>
      </c>
      <c r="H129" s="21" t="s">
        <v>95</v>
      </c>
      <c r="I129" s="21" t="s">
        <v>1925</v>
      </c>
      <c r="J129" s="21" t="s">
        <v>52</v>
      </c>
      <c r="K129" s="21" t="s">
        <v>362</v>
      </c>
      <c r="L129" s="21" t="s">
        <v>363</v>
      </c>
      <c r="M129" s="21" t="s">
        <v>460</v>
      </c>
      <c r="N129" s="21">
        <v>30</v>
      </c>
      <c r="O129" s="20"/>
      <c r="P129" s="21" t="s">
        <v>50</v>
      </c>
      <c r="Q129" s="21" t="s">
        <v>1926</v>
      </c>
      <c r="R129" s="21">
        <v>450000</v>
      </c>
      <c r="S129" s="21">
        <v>125</v>
      </c>
      <c r="T129" s="21">
        <v>-63.215971000000003</v>
      </c>
      <c r="U129" s="21">
        <v>-17.813367</v>
      </c>
      <c r="V129" s="21" t="s">
        <v>1927</v>
      </c>
      <c r="W129" s="21" t="s">
        <v>51</v>
      </c>
      <c r="X129" s="21" t="s">
        <v>2515</v>
      </c>
      <c r="Y129" s="23">
        <v>46246</v>
      </c>
      <c r="Z129" s="24">
        <f>+E129-Y129</f>
        <v>18</v>
      </c>
      <c r="AA129" s="25">
        <f>+Tabla_DatosExternos_142[[#This Row],[Saldo]]/Tabla_DatosExternos_142[[#This Row],[Importe]]</f>
        <v>1</v>
      </c>
      <c r="AB129" s="21"/>
      <c r="AC129" s="26">
        <f>IF(AND(-Z129&gt;=1,-Z129&lt;=30),D129,0)</f>
        <v>0</v>
      </c>
      <c r="AD129" s="26">
        <f>IF(AND(-Z129&gt;=31,-Z129&lt;=60),D129,0)</f>
        <v>0</v>
      </c>
      <c r="AE129" s="26">
        <f>IF(AND(-Z129&gt;=61,-Z129&lt;=90),D129,0)</f>
        <v>0</v>
      </c>
      <c r="AF129" s="26">
        <f>IF(AND(-Z129&gt;=91,-Z129&lt;=120),D129,0)</f>
        <v>0</v>
      </c>
      <c r="AG129" s="26">
        <f>IF(AND(-Z129&gt;=121,-Z129&lt;=150),D129,0)</f>
        <v>0</v>
      </c>
      <c r="AH129" s="26">
        <f>IF(AND(-Z129&gt;=151,-Z129&lt;=180),D129,0)</f>
        <v>0</v>
      </c>
      <c r="AI129" s="26">
        <f>IF(AND(-Z129&gt;=181,-Z129&lt;=210),D129,0)</f>
        <v>0</v>
      </c>
      <c r="AJ129" s="26">
        <f>IF(AND(-Z129&gt;=211,-Z129&lt;=250),D129,0)</f>
        <v>0</v>
      </c>
      <c r="AK129" s="26">
        <f>IF(-Z129&gt;=251,D129,0)</f>
        <v>0</v>
      </c>
      <c r="AL129" s="26">
        <f>SUM(AE129:AF129)</f>
        <v>0</v>
      </c>
      <c r="AM129" s="26">
        <f>SUM(AG129:AK129)</f>
        <v>0</v>
      </c>
      <c r="AN129" s="26">
        <f>SUM(AI129:AK129)</f>
        <v>0</v>
      </c>
      <c r="AO129" s="26">
        <f>+IF(SUM(AC129:AK129)=0,D129,0)</f>
        <v>25000</v>
      </c>
      <c r="AP129" s="26">
        <f>+SUM(AC129:AK129)</f>
        <v>0</v>
      </c>
      <c r="AQ129" s="26">
        <f>+Tabla_DatosExternos_142[[#This Row],[Total Vigente]]+Tabla_DatosExternos_142[[#This Row],[Total Vencido]]</f>
        <v>25000</v>
      </c>
      <c r="AR129" s="26">
        <f>SUM(AG129:AK129)</f>
        <v>0</v>
      </c>
      <c r="AS129" s="27">
        <f>+Tabla_DatosExternos_142[[#This Row],[Fecha]]-Tabla_DatosExternos_142[[#This Row],[Vence]]</f>
        <v>-30</v>
      </c>
      <c r="AT129" s="21"/>
      <c r="AU129" s="28" t="e">
        <f>+AR129-W129</f>
        <v>#VALUE!</v>
      </c>
    </row>
    <row r="130" spans="1:47" x14ac:dyDescent="0.35">
      <c r="A130" s="20">
        <v>46234</v>
      </c>
      <c r="B130" s="21">
        <v>292429</v>
      </c>
      <c r="C130" s="21">
        <v>40000</v>
      </c>
      <c r="D130" s="21">
        <v>40000</v>
      </c>
      <c r="E130" s="22">
        <v>46264</v>
      </c>
      <c r="F130" s="21">
        <v>18</v>
      </c>
      <c r="G130" s="21" t="s">
        <v>90</v>
      </c>
      <c r="H130" s="21" t="s">
        <v>95</v>
      </c>
      <c r="I130" s="21" t="s">
        <v>1925</v>
      </c>
      <c r="J130" s="21" t="s">
        <v>52</v>
      </c>
      <c r="K130" s="21" t="s">
        <v>362</v>
      </c>
      <c r="L130" s="21" t="s">
        <v>363</v>
      </c>
      <c r="M130" s="21" t="s">
        <v>460</v>
      </c>
      <c r="N130" s="21">
        <v>30</v>
      </c>
      <c r="O130" s="20"/>
      <c r="P130" s="21" t="s">
        <v>50</v>
      </c>
      <c r="Q130" s="21" t="s">
        <v>1926</v>
      </c>
      <c r="R130" s="21">
        <v>450000</v>
      </c>
      <c r="S130" s="21">
        <v>125</v>
      </c>
      <c r="T130" s="21">
        <v>-63.215971000000003</v>
      </c>
      <c r="U130" s="21">
        <v>-17.813367</v>
      </c>
      <c r="V130" s="21" t="s">
        <v>1927</v>
      </c>
      <c r="W130" s="21" t="s">
        <v>51</v>
      </c>
      <c r="X130" s="21" t="s">
        <v>2515</v>
      </c>
      <c r="Y130" s="23">
        <v>46246</v>
      </c>
      <c r="Z130" s="24">
        <f>+E130-Y130</f>
        <v>18</v>
      </c>
      <c r="AA130" s="25">
        <f>+Tabla_DatosExternos_142[[#This Row],[Saldo]]/Tabla_DatosExternos_142[[#This Row],[Importe]]</f>
        <v>1</v>
      </c>
      <c r="AB130" s="21"/>
      <c r="AC130" s="26">
        <f>IF(AND(-Z130&gt;=1,-Z130&lt;=30),D130,0)</f>
        <v>0</v>
      </c>
      <c r="AD130" s="26">
        <f>IF(AND(-Z130&gt;=31,-Z130&lt;=60),D130,0)</f>
        <v>0</v>
      </c>
      <c r="AE130" s="26">
        <f>IF(AND(-Z130&gt;=61,-Z130&lt;=90),D130,0)</f>
        <v>0</v>
      </c>
      <c r="AF130" s="26">
        <f>IF(AND(-Z130&gt;=91,-Z130&lt;=120),D130,0)</f>
        <v>0</v>
      </c>
      <c r="AG130" s="26">
        <f>IF(AND(-Z130&gt;=121,-Z130&lt;=150),D130,0)</f>
        <v>0</v>
      </c>
      <c r="AH130" s="26">
        <f>IF(AND(-Z130&gt;=151,-Z130&lt;=180),D130,0)</f>
        <v>0</v>
      </c>
      <c r="AI130" s="26">
        <f>IF(AND(-Z130&gt;=181,-Z130&lt;=210),D130,0)</f>
        <v>0</v>
      </c>
      <c r="AJ130" s="26">
        <f>IF(AND(-Z130&gt;=211,-Z130&lt;=250),D130,0)</f>
        <v>0</v>
      </c>
      <c r="AK130" s="26">
        <f>IF(-Z130&gt;=251,D130,0)</f>
        <v>0</v>
      </c>
      <c r="AL130" s="26">
        <f>SUM(AE130:AF130)</f>
        <v>0</v>
      </c>
      <c r="AM130" s="26">
        <f>SUM(AG130:AK130)</f>
        <v>0</v>
      </c>
      <c r="AN130" s="26">
        <f>SUM(AI130:AK130)</f>
        <v>0</v>
      </c>
      <c r="AO130" s="26">
        <f>+IF(SUM(AC130:AK130)=0,D130,0)</f>
        <v>40000</v>
      </c>
      <c r="AP130" s="26">
        <f>+SUM(AC130:AK130)</f>
        <v>0</v>
      </c>
      <c r="AQ130" s="26">
        <f>+Tabla_DatosExternos_142[[#This Row],[Total Vigente]]+Tabla_DatosExternos_142[[#This Row],[Total Vencido]]</f>
        <v>40000</v>
      </c>
      <c r="AR130" s="26">
        <f>SUM(AG130:AK130)</f>
        <v>0</v>
      </c>
      <c r="AS130" s="27">
        <f>+Tabla_DatosExternos_142[[#This Row],[Fecha]]-Tabla_DatosExternos_142[[#This Row],[Vence]]</f>
        <v>-30</v>
      </c>
      <c r="AT130" s="21"/>
      <c r="AU130" s="28" t="e">
        <f>+AR130-W130</f>
        <v>#VALUE!</v>
      </c>
    </row>
    <row r="131" spans="1:47" x14ac:dyDescent="0.35">
      <c r="A131" s="20">
        <v>46234</v>
      </c>
      <c r="B131" s="21">
        <v>292430</v>
      </c>
      <c r="C131" s="21">
        <v>40000</v>
      </c>
      <c r="D131" s="21">
        <v>40000</v>
      </c>
      <c r="E131" s="22">
        <v>46264</v>
      </c>
      <c r="F131" s="21">
        <v>18</v>
      </c>
      <c r="G131" s="21" t="s">
        <v>90</v>
      </c>
      <c r="H131" s="21" t="s">
        <v>95</v>
      </c>
      <c r="I131" s="21" t="s">
        <v>1925</v>
      </c>
      <c r="J131" s="21" t="s">
        <v>52</v>
      </c>
      <c r="K131" s="21" t="s">
        <v>362</v>
      </c>
      <c r="L131" s="21" t="s">
        <v>363</v>
      </c>
      <c r="M131" s="21" t="s">
        <v>460</v>
      </c>
      <c r="N131" s="21">
        <v>30</v>
      </c>
      <c r="O131" s="20"/>
      <c r="P131" s="21" t="s">
        <v>50</v>
      </c>
      <c r="Q131" s="21" t="s">
        <v>1926</v>
      </c>
      <c r="R131" s="21">
        <v>450000</v>
      </c>
      <c r="S131" s="21">
        <v>125</v>
      </c>
      <c r="T131" s="21">
        <v>-63.215971000000003</v>
      </c>
      <c r="U131" s="21">
        <v>-17.813367</v>
      </c>
      <c r="V131" s="21" t="s">
        <v>1927</v>
      </c>
      <c r="W131" s="21" t="s">
        <v>51</v>
      </c>
      <c r="X131" s="21" t="s">
        <v>2515</v>
      </c>
      <c r="Y131" s="23">
        <v>46246</v>
      </c>
      <c r="Z131" s="24">
        <f>+E131-Y131</f>
        <v>18</v>
      </c>
      <c r="AA131" s="25">
        <f>+Tabla_DatosExternos_142[[#This Row],[Saldo]]/Tabla_DatosExternos_142[[#This Row],[Importe]]</f>
        <v>1</v>
      </c>
      <c r="AB131" s="21"/>
      <c r="AC131" s="26">
        <f>IF(AND(-Z131&gt;=1,-Z131&lt;=30),D131,0)</f>
        <v>0</v>
      </c>
      <c r="AD131" s="26">
        <f>IF(AND(-Z131&gt;=31,-Z131&lt;=60),D131,0)</f>
        <v>0</v>
      </c>
      <c r="AE131" s="26">
        <f>IF(AND(-Z131&gt;=61,-Z131&lt;=90),D131,0)</f>
        <v>0</v>
      </c>
      <c r="AF131" s="26">
        <f>IF(AND(-Z131&gt;=91,-Z131&lt;=120),D131,0)</f>
        <v>0</v>
      </c>
      <c r="AG131" s="26">
        <f>IF(AND(-Z131&gt;=121,-Z131&lt;=150),D131,0)</f>
        <v>0</v>
      </c>
      <c r="AH131" s="26">
        <f>IF(AND(-Z131&gt;=151,-Z131&lt;=180),D131,0)</f>
        <v>0</v>
      </c>
      <c r="AI131" s="26">
        <f>IF(AND(-Z131&gt;=181,-Z131&lt;=210),D131,0)</f>
        <v>0</v>
      </c>
      <c r="AJ131" s="26">
        <f>IF(AND(-Z131&gt;=211,-Z131&lt;=250),D131,0)</f>
        <v>0</v>
      </c>
      <c r="AK131" s="26">
        <f>IF(-Z131&gt;=251,D131,0)</f>
        <v>0</v>
      </c>
      <c r="AL131" s="26">
        <f>SUM(AE131:AF131)</f>
        <v>0</v>
      </c>
      <c r="AM131" s="26">
        <f>SUM(AG131:AK131)</f>
        <v>0</v>
      </c>
      <c r="AN131" s="26">
        <f>SUM(AI131:AK131)</f>
        <v>0</v>
      </c>
      <c r="AO131" s="26">
        <f>+IF(SUM(AC131:AK131)=0,D131,0)</f>
        <v>40000</v>
      </c>
      <c r="AP131" s="26">
        <f>+SUM(AC131:AK131)</f>
        <v>0</v>
      </c>
      <c r="AQ131" s="26">
        <f>+Tabla_DatosExternos_142[[#This Row],[Total Vigente]]+Tabla_DatosExternos_142[[#This Row],[Total Vencido]]</f>
        <v>40000</v>
      </c>
      <c r="AR131" s="26">
        <f>SUM(AG131:AK131)</f>
        <v>0</v>
      </c>
      <c r="AS131" s="27">
        <f>+Tabla_DatosExternos_142[[#This Row],[Fecha]]-Tabla_DatosExternos_142[[#This Row],[Vence]]</f>
        <v>-30</v>
      </c>
      <c r="AT131" s="21"/>
      <c r="AU131" s="28" t="e">
        <f>+AR131-W131</f>
        <v>#VALUE!</v>
      </c>
    </row>
    <row r="132" spans="1:47" x14ac:dyDescent="0.35">
      <c r="A132" s="20">
        <v>46234</v>
      </c>
      <c r="B132" s="21">
        <v>292432</v>
      </c>
      <c r="C132" s="21">
        <v>30000</v>
      </c>
      <c r="D132" s="21">
        <v>30000</v>
      </c>
      <c r="E132" s="22">
        <v>46264</v>
      </c>
      <c r="F132" s="21">
        <v>18</v>
      </c>
      <c r="G132" s="21" t="s">
        <v>90</v>
      </c>
      <c r="H132" s="21" t="s">
        <v>95</v>
      </c>
      <c r="I132" s="21" t="s">
        <v>1877</v>
      </c>
      <c r="J132" s="21" t="s">
        <v>52</v>
      </c>
      <c r="K132" s="21" t="s">
        <v>362</v>
      </c>
      <c r="L132" s="21" t="s">
        <v>363</v>
      </c>
      <c r="M132" s="21" t="s">
        <v>517</v>
      </c>
      <c r="N132" s="21">
        <v>30</v>
      </c>
      <c r="O132" s="20"/>
      <c r="P132" s="21" t="s">
        <v>50</v>
      </c>
      <c r="Q132" s="21" t="s">
        <v>1878</v>
      </c>
      <c r="R132" s="21">
        <v>199000</v>
      </c>
      <c r="S132" s="21">
        <v>124</v>
      </c>
      <c r="T132" s="21">
        <v>-63.169645000000003</v>
      </c>
      <c r="U132" s="21">
        <v>-17.836725000000001</v>
      </c>
      <c r="V132" s="21" t="s">
        <v>1879</v>
      </c>
      <c r="W132" s="21" t="s">
        <v>51</v>
      </c>
      <c r="X132" s="21" t="s">
        <v>1880</v>
      </c>
      <c r="Y132" s="23">
        <v>46246</v>
      </c>
      <c r="Z132" s="24">
        <f>+E132-Y132</f>
        <v>18</v>
      </c>
      <c r="AA132" s="25">
        <f>+Tabla_DatosExternos_142[[#This Row],[Saldo]]/Tabla_DatosExternos_142[[#This Row],[Importe]]</f>
        <v>1</v>
      </c>
      <c r="AB132" s="21"/>
      <c r="AC132" s="26">
        <f>IF(AND(-Z132&gt;=1,-Z132&lt;=30),D132,0)</f>
        <v>0</v>
      </c>
      <c r="AD132" s="26">
        <f>IF(AND(-Z132&gt;=31,-Z132&lt;=60),D132,0)</f>
        <v>0</v>
      </c>
      <c r="AE132" s="26">
        <f>IF(AND(-Z132&gt;=61,-Z132&lt;=90),D132,0)</f>
        <v>0</v>
      </c>
      <c r="AF132" s="26">
        <f>IF(AND(-Z132&gt;=91,-Z132&lt;=120),D132,0)</f>
        <v>0</v>
      </c>
      <c r="AG132" s="26">
        <f>IF(AND(-Z132&gt;=121,-Z132&lt;=150),D132,0)</f>
        <v>0</v>
      </c>
      <c r="AH132" s="26">
        <f>IF(AND(-Z132&gt;=151,-Z132&lt;=180),D132,0)</f>
        <v>0</v>
      </c>
      <c r="AI132" s="26">
        <f>IF(AND(-Z132&gt;=181,-Z132&lt;=210),D132,0)</f>
        <v>0</v>
      </c>
      <c r="AJ132" s="26">
        <f>IF(AND(-Z132&gt;=211,-Z132&lt;=250),D132,0)</f>
        <v>0</v>
      </c>
      <c r="AK132" s="26">
        <f>IF(-Z132&gt;=251,D132,0)</f>
        <v>0</v>
      </c>
      <c r="AL132" s="26">
        <f>SUM(AE132:AF132)</f>
        <v>0</v>
      </c>
      <c r="AM132" s="26">
        <f>SUM(AG132:AK132)</f>
        <v>0</v>
      </c>
      <c r="AN132" s="26">
        <f>SUM(AI132:AK132)</f>
        <v>0</v>
      </c>
      <c r="AO132" s="26">
        <f>+IF(SUM(AC132:AK132)=0,D132,0)</f>
        <v>30000</v>
      </c>
      <c r="AP132" s="26">
        <f>+SUM(AC132:AK132)</f>
        <v>0</v>
      </c>
      <c r="AQ132" s="26">
        <f>+Tabla_DatosExternos_142[[#This Row],[Total Vigente]]+Tabla_DatosExternos_142[[#This Row],[Total Vencido]]</f>
        <v>30000</v>
      </c>
      <c r="AR132" s="26">
        <f>SUM(AG132:AK132)</f>
        <v>0</v>
      </c>
      <c r="AS132" s="27">
        <f>+Tabla_DatosExternos_142[[#This Row],[Fecha]]-Tabla_DatosExternos_142[[#This Row],[Vence]]</f>
        <v>-30</v>
      </c>
      <c r="AT132" s="21"/>
      <c r="AU132" s="28" t="e">
        <f>+AR132-W132</f>
        <v>#VALUE!</v>
      </c>
    </row>
    <row r="133" spans="1:47" x14ac:dyDescent="0.35">
      <c r="A133" s="20">
        <v>46234</v>
      </c>
      <c r="B133" s="21">
        <v>292433</v>
      </c>
      <c r="C133" s="21">
        <v>30000</v>
      </c>
      <c r="D133" s="21">
        <v>30000</v>
      </c>
      <c r="E133" s="22">
        <v>46264</v>
      </c>
      <c r="F133" s="21">
        <v>18</v>
      </c>
      <c r="G133" s="21" t="s">
        <v>90</v>
      </c>
      <c r="H133" s="21" t="s">
        <v>95</v>
      </c>
      <c r="I133" s="21" t="s">
        <v>1877</v>
      </c>
      <c r="J133" s="21" t="s">
        <v>52</v>
      </c>
      <c r="K133" s="21" t="s">
        <v>362</v>
      </c>
      <c r="L133" s="21" t="s">
        <v>363</v>
      </c>
      <c r="M133" s="21" t="s">
        <v>517</v>
      </c>
      <c r="N133" s="21">
        <v>30</v>
      </c>
      <c r="O133" s="20"/>
      <c r="P133" s="21" t="s">
        <v>50</v>
      </c>
      <c r="Q133" s="21" t="s">
        <v>1878</v>
      </c>
      <c r="R133" s="21">
        <v>199000</v>
      </c>
      <c r="S133" s="21">
        <v>124</v>
      </c>
      <c r="T133" s="21">
        <v>-63.169645000000003</v>
      </c>
      <c r="U133" s="21">
        <v>-17.836725000000001</v>
      </c>
      <c r="V133" s="21" t="s">
        <v>1879</v>
      </c>
      <c r="W133" s="21" t="s">
        <v>51</v>
      </c>
      <c r="X133" s="21" t="s">
        <v>1880</v>
      </c>
      <c r="Y133" s="23">
        <v>46246</v>
      </c>
      <c r="Z133" s="24">
        <f>+E133-Y133</f>
        <v>18</v>
      </c>
      <c r="AA133" s="25">
        <f>+Tabla_DatosExternos_142[[#This Row],[Saldo]]/Tabla_DatosExternos_142[[#This Row],[Importe]]</f>
        <v>1</v>
      </c>
      <c r="AB133" s="21"/>
      <c r="AC133" s="26">
        <f>IF(AND(-Z133&gt;=1,-Z133&lt;=30),D133,0)</f>
        <v>0</v>
      </c>
      <c r="AD133" s="26">
        <f>IF(AND(-Z133&gt;=31,-Z133&lt;=60),D133,0)</f>
        <v>0</v>
      </c>
      <c r="AE133" s="26">
        <f>IF(AND(-Z133&gt;=61,-Z133&lt;=90),D133,0)</f>
        <v>0</v>
      </c>
      <c r="AF133" s="26">
        <f>IF(AND(-Z133&gt;=91,-Z133&lt;=120),D133,0)</f>
        <v>0</v>
      </c>
      <c r="AG133" s="26">
        <f>IF(AND(-Z133&gt;=121,-Z133&lt;=150),D133,0)</f>
        <v>0</v>
      </c>
      <c r="AH133" s="26">
        <f>IF(AND(-Z133&gt;=151,-Z133&lt;=180),D133,0)</f>
        <v>0</v>
      </c>
      <c r="AI133" s="26">
        <f>IF(AND(-Z133&gt;=181,-Z133&lt;=210),D133,0)</f>
        <v>0</v>
      </c>
      <c r="AJ133" s="26">
        <f>IF(AND(-Z133&gt;=211,-Z133&lt;=250),D133,0)</f>
        <v>0</v>
      </c>
      <c r="AK133" s="26">
        <f>IF(-Z133&gt;=251,D133,0)</f>
        <v>0</v>
      </c>
      <c r="AL133" s="26">
        <f>SUM(AE133:AF133)</f>
        <v>0</v>
      </c>
      <c r="AM133" s="26">
        <f>SUM(AG133:AK133)</f>
        <v>0</v>
      </c>
      <c r="AN133" s="26">
        <f>SUM(AI133:AK133)</f>
        <v>0</v>
      </c>
      <c r="AO133" s="26">
        <f>+IF(SUM(AC133:AK133)=0,D133,0)</f>
        <v>30000</v>
      </c>
      <c r="AP133" s="26">
        <f>+SUM(AC133:AK133)</f>
        <v>0</v>
      </c>
      <c r="AQ133" s="26">
        <f>+Tabla_DatosExternos_142[[#This Row],[Total Vigente]]+Tabla_DatosExternos_142[[#This Row],[Total Vencido]]</f>
        <v>30000</v>
      </c>
      <c r="AR133" s="26">
        <f>SUM(AG133:AK133)</f>
        <v>0</v>
      </c>
      <c r="AS133" s="27">
        <f>+Tabla_DatosExternos_142[[#This Row],[Fecha]]-Tabla_DatosExternos_142[[#This Row],[Vence]]</f>
        <v>-30</v>
      </c>
      <c r="AT133" s="21"/>
      <c r="AU133" s="28" t="e">
        <f>+AR133-W133</f>
        <v>#VALUE!</v>
      </c>
    </row>
    <row r="134" spans="1:47" x14ac:dyDescent="0.35">
      <c r="A134" s="20">
        <v>46234</v>
      </c>
      <c r="B134" s="21">
        <v>292434</v>
      </c>
      <c r="C134" s="21">
        <v>40000</v>
      </c>
      <c r="D134" s="21">
        <v>40000</v>
      </c>
      <c r="E134" s="22">
        <v>46264</v>
      </c>
      <c r="F134" s="21">
        <v>18</v>
      </c>
      <c r="G134" s="21" t="s">
        <v>90</v>
      </c>
      <c r="H134" s="21" t="s">
        <v>95</v>
      </c>
      <c r="I134" s="21" t="s">
        <v>1877</v>
      </c>
      <c r="J134" s="21" t="s">
        <v>52</v>
      </c>
      <c r="K134" s="21" t="s">
        <v>362</v>
      </c>
      <c r="L134" s="21" t="s">
        <v>363</v>
      </c>
      <c r="M134" s="21" t="s">
        <v>517</v>
      </c>
      <c r="N134" s="21">
        <v>30</v>
      </c>
      <c r="O134" s="20"/>
      <c r="P134" s="21" t="s">
        <v>50</v>
      </c>
      <c r="Q134" s="21" t="s">
        <v>1878</v>
      </c>
      <c r="R134" s="21">
        <v>199000</v>
      </c>
      <c r="S134" s="21">
        <v>124</v>
      </c>
      <c r="T134" s="21">
        <v>-63.169645000000003</v>
      </c>
      <c r="U134" s="21">
        <v>-17.836725000000001</v>
      </c>
      <c r="V134" s="21" t="s">
        <v>1879</v>
      </c>
      <c r="W134" s="21" t="s">
        <v>51</v>
      </c>
      <c r="X134" s="21" t="s">
        <v>1880</v>
      </c>
      <c r="Y134" s="23">
        <v>46246</v>
      </c>
      <c r="Z134" s="24">
        <f>+E134-Y134</f>
        <v>18</v>
      </c>
      <c r="AA134" s="25">
        <f>+Tabla_DatosExternos_142[[#This Row],[Saldo]]/Tabla_DatosExternos_142[[#This Row],[Importe]]</f>
        <v>1</v>
      </c>
      <c r="AB134" s="21"/>
      <c r="AC134" s="26">
        <f>IF(AND(-Z134&gt;=1,-Z134&lt;=30),D134,0)</f>
        <v>0</v>
      </c>
      <c r="AD134" s="26">
        <f>IF(AND(-Z134&gt;=31,-Z134&lt;=60),D134,0)</f>
        <v>0</v>
      </c>
      <c r="AE134" s="26">
        <f>IF(AND(-Z134&gt;=61,-Z134&lt;=90),D134,0)</f>
        <v>0</v>
      </c>
      <c r="AF134" s="26">
        <f>IF(AND(-Z134&gt;=91,-Z134&lt;=120),D134,0)</f>
        <v>0</v>
      </c>
      <c r="AG134" s="26">
        <f>IF(AND(-Z134&gt;=121,-Z134&lt;=150),D134,0)</f>
        <v>0</v>
      </c>
      <c r="AH134" s="26">
        <f>IF(AND(-Z134&gt;=151,-Z134&lt;=180),D134,0)</f>
        <v>0</v>
      </c>
      <c r="AI134" s="26">
        <f>IF(AND(-Z134&gt;=181,-Z134&lt;=210),D134,0)</f>
        <v>0</v>
      </c>
      <c r="AJ134" s="26">
        <f>IF(AND(-Z134&gt;=211,-Z134&lt;=250),D134,0)</f>
        <v>0</v>
      </c>
      <c r="AK134" s="26">
        <f>IF(-Z134&gt;=251,D134,0)</f>
        <v>0</v>
      </c>
      <c r="AL134" s="26">
        <f>SUM(AE134:AF134)</f>
        <v>0</v>
      </c>
      <c r="AM134" s="26">
        <f>SUM(AG134:AK134)</f>
        <v>0</v>
      </c>
      <c r="AN134" s="26">
        <f>SUM(AI134:AK134)</f>
        <v>0</v>
      </c>
      <c r="AO134" s="26">
        <f>+IF(SUM(AC134:AK134)=0,D134,0)</f>
        <v>40000</v>
      </c>
      <c r="AP134" s="26">
        <f>+SUM(AC134:AK134)</f>
        <v>0</v>
      </c>
      <c r="AQ134" s="26">
        <f>+Tabla_DatosExternos_142[[#This Row],[Total Vigente]]+Tabla_DatosExternos_142[[#This Row],[Total Vencido]]</f>
        <v>40000</v>
      </c>
      <c r="AR134" s="26">
        <f>SUM(AG134:AK134)</f>
        <v>0</v>
      </c>
      <c r="AS134" s="27">
        <f>+Tabla_DatosExternos_142[[#This Row],[Fecha]]-Tabla_DatosExternos_142[[#This Row],[Vence]]</f>
        <v>-30</v>
      </c>
      <c r="AT134" s="21"/>
      <c r="AU134" s="28" t="e">
        <f>+AR134-W134</f>
        <v>#VALUE!</v>
      </c>
    </row>
    <row r="135" spans="1:47" x14ac:dyDescent="0.35">
      <c r="A135" s="20">
        <v>46234</v>
      </c>
      <c r="B135" s="21">
        <v>292708</v>
      </c>
      <c r="C135" s="21">
        <v>10800</v>
      </c>
      <c r="D135" s="21">
        <v>10800</v>
      </c>
      <c r="E135" s="22">
        <v>46264</v>
      </c>
      <c r="F135" s="21">
        <v>18</v>
      </c>
      <c r="G135" s="21" t="s">
        <v>90</v>
      </c>
      <c r="H135" s="21" t="s">
        <v>95</v>
      </c>
      <c r="I135" s="21" t="s">
        <v>2020</v>
      </c>
      <c r="J135" s="21" t="s">
        <v>52</v>
      </c>
      <c r="K135" s="21" t="s">
        <v>362</v>
      </c>
      <c r="L135" s="21" t="s">
        <v>363</v>
      </c>
      <c r="M135" s="21" t="s">
        <v>364</v>
      </c>
      <c r="N135" s="21">
        <v>30</v>
      </c>
      <c r="O135" s="20"/>
      <c r="P135" s="21" t="s">
        <v>50</v>
      </c>
      <c r="Q135" s="21" t="s">
        <v>2021</v>
      </c>
      <c r="R135" s="21">
        <v>20000</v>
      </c>
      <c r="S135" s="21">
        <v>123</v>
      </c>
      <c r="T135" s="21">
        <v>-63.120379999999997</v>
      </c>
      <c r="U135" s="21">
        <v>-17.731159999999999</v>
      </c>
      <c r="V135" s="21" t="s">
        <v>2022</v>
      </c>
      <c r="W135" s="21" t="s">
        <v>51</v>
      </c>
      <c r="X135" s="21" t="s">
        <v>2517</v>
      </c>
      <c r="Y135" s="23">
        <v>46246</v>
      </c>
      <c r="Z135" s="24">
        <f>+E135-Y135</f>
        <v>18</v>
      </c>
      <c r="AA135" s="25">
        <f>+Tabla_DatosExternos_142[[#This Row],[Saldo]]/Tabla_DatosExternos_142[[#This Row],[Importe]]</f>
        <v>1</v>
      </c>
      <c r="AB135" s="21"/>
      <c r="AC135" s="26">
        <f>IF(AND(-Z135&gt;=1,-Z135&lt;=30),D135,0)</f>
        <v>0</v>
      </c>
      <c r="AD135" s="26">
        <f>IF(AND(-Z135&gt;=31,-Z135&lt;=60),D135,0)</f>
        <v>0</v>
      </c>
      <c r="AE135" s="26">
        <f>IF(AND(-Z135&gt;=61,-Z135&lt;=90),D135,0)</f>
        <v>0</v>
      </c>
      <c r="AF135" s="26">
        <f>IF(AND(-Z135&gt;=91,-Z135&lt;=120),D135,0)</f>
        <v>0</v>
      </c>
      <c r="AG135" s="26">
        <f>IF(AND(-Z135&gt;=121,-Z135&lt;=150),D135,0)</f>
        <v>0</v>
      </c>
      <c r="AH135" s="26">
        <f>IF(AND(-Z135&gt;=151,-Z135&lt;=180),D135,0)</f>
        <v>0</v>
      </c>
      <c r="AI135" s="26">
        <f>IF(AND(-Z135&gt;=181,-Z135&lt;=210),D135,0)</f>
        <v>0</v>
      </c>
      <c r="AJ135" s="26">
        <f>IF(AND(-Z135&gt;=211,-Z135&lt;=250),D135,0)</f>
        <v>0</v>
      </c>
      <c r="AK135" s="26">
        <f>IF(-Z135&gt;=251,D135,0)</f>
        <v>0</v>
      </c>
      <c r="AL135" s="26">
        <f>SUM(AE135:AF135)</f>
        <v>0</v>
      </c>
      <c r="AM135" s="26">
        <f>SUM(AG135:AK135)</f>
        <v>0</v>
      </c>
      <c r="AN135" s="26">
        <f>SUM(AI135:AK135)</f>
        <v>0</v>
      </c>
      <c r="AO135" s="26">
        <f>+IF(SUM(AC135:AK135)=0,D135,0)</f>
        <v>10800</v>
      </c>
      <c r="AP135" s="26">
        <f>+SUM(AC135:AK135)</f>
        <v>0</v>
      </c>
      <c r="AQ135" s="26">
        <f>+Tabla_DatosExternos_142[[#This Row],[Total Vigente]]+Tabla_DatosExternos_142[[#This Row],[Total Vencido]]</f>
        <v>10800</v>
      </c>
      <c r="AR135" s="26">
        <f>SUM(AG135:AK135)</f>
        <v>0</v>
      </c>
      <c r="AS135" s="27">
        <f>+Tabla_DatosExternos_142[[#This Row],[Fecha]]-Tabla_DatosExternos_142[[#This Row],[Vence]]</f>
        <v>-30</v>
      </c>
      <c r="AT135" s="21"/>
      <c r="AU135" s="28" t="e">
        <f>+AR135-W135</f>
        <v>#VALUE!</v>
      </c>
    </row>
    <row r="136" spans="1:47" x14ac:dyDescent="0.35">
      <c r="A136" s="20">
        <v>46235</v>
      </c>
      <c r="B136" s="21">
        <v>293270</v>
      </c>
      <c r="C136" s="21">
        <v>27150</v>
      </c>
      <c r="D136" s="21">
        <v>27150</v>
      </c>
      <c r="E136" s="22">
        <v>46265</v>
      </c>
      <c r="F136" s="21">
        <v>19</v>
      </c>
      <c r="G136" s="21" t="s">
        <v>90</v>
      </c>
      <c r="H136" s="21" t="s">
        <v>95</v>
      </c>
      <c r="I136" s="21" t="s">
        <v>1933</v>
      </c>
      <c r="J136" s="21" t="s">
        <v>52</v>
      </c>
      <c r="K136" s="21" t="s">
        <v>362</v>
      </c>
      <c r="L136" s="21" t="s">
        <v>363</v>
      </c>
      <c r="M136" s="21" t="s">
        <v>460</v>
      </c>
      <c r="N136" s="21">
        <v>30</v>
      </c>
      <c r="O136" s="20"/>
      <c r="P136" s="21" t="s">
        <v>50</v>
      </c>
      <c r="Q136" s="21" t="s">
        <v>1934</v>
      </c>
      <c r="R136" s="21">
        <v>60000</v>
      </c>
      <c r="S136" s="21">
        <v>125</v>
      </c>
      <c r="T136" s="21">
        <v>-63.175939999999997</v>
      </c>
      <c r="U136" s="21">
        <v>-17.853280000000002</v>
      </c>
      <c r="V136" s="21" t="s">
        <v>1935</v>
      </c>
      <c r="W136" s="21" t="s">
        <v>51</v>
      </c>
      <c r="X136" s="21" t="s">
        <v>1936</v>
      </c>
      <c r="Y136" s="23">
        <v>46246</v>
      </c>
      <c r="Z136" s="24">
        <f>+E136-Y136</f>
        <v>19</v>
      </c>
      <c r="AA136" s="25">
        <f>+Tabla_DatosExternos_142[[#This Row],[Saldo]]/Tabla_DatosExternos_142[[#This Row],[Importe]]</f>
        <v>1</v>
      </c>
      <c r="AB136" s="21"/>
      <c r="AC136" s="26">
        <f>IF(AND(-Z136&gt;=1,-Z136&lt;=30),D136,0)</f>
        <v>0</v>
      </c>
      <c r="AD136" s="26">
        <f>IF(AND(-Z136&gt;=31,-Z136&lt;=60),D136,0)</f>
        <v>0</v>
      </c>
      <c r="AE136" s="26">
        <f>IF(AND(-Z136&gt;=61,-Z136&lt;=90),D136,0)</f>
        <v>0</v>
      </c>
      <c r="AF136" s="26">
        <f>IF(AND(-Z136&gt;=91,-Z136&lt;=120),D136,0)</f>
        <v>0</v>
      </c>
      <c r="AG136" s="26">
        <f>IF(AND(-Z136&gt;=121,-Z136&lt;=150),D136,0)</f>
        <v>0</v>
      </c>
      <c r="AH136" s="26">
        <f>IF(AND(-Z136&gt;=151,-Z136&lt;=180),D136,0)</f>
        <v>0</v>
      </c>
      <c r="AI136" s="26">
        <f>IF(AND(-Z136&gt;=181,-Z136&lt;=210),D136,0)</f>
        <v>0</v>
      </c>
      <c r="AJ136" s="26">
        <f>IF(AND(-Z136&gt;=211,-Z136&lt;=250),D136,0)</f>
        <v>0</v>
      </c>
      <c r="AK136" s="26">
        <f>IF(-Z136&gt;=251,D136,0)</f>
        <v>0</v>
      </c>
      <c r="AL136" s="26">
        <f>SUM(AE136:AF136)</f>
        <v>0</v>
      </c>
      <c r="AM136" s="26">
        <f>SUM(AG136:AK136)</f>
        <v>0</v>
      </c>
      <c r="AN136" s="26">
        <f>SUM(AI136:AK136)</f>
        <v>0</v>
      </c>
      <c r="AO136" s="26">
        <f>+IF(SUM(AC136:AK136)=0,D136,0)</f>
        <v>27150</v>
      </c>
      <c r="AP136" s="26">
        <f>+SUM(AC136:AK136)</f>
        <v>0</v>
      </c>
      <c r="AQ136" s="26">
        <f>+Tabla_DatosExternos_142[[#This Row],[Total Vigente]]+Tabla_DatosExternos_142[[#This Row],[Total Vencido]]</f>
        <v>27150</v>
      </c>
      <c r="AR136" s="26">
        <f>SUM(AG136:AK136)</f>
        <v>0</v>
      </c>
      <c r="AS136" s="27">
        <f>+Tabla_DatosExternos_142[[#This Row],[Fecha]]-Tabla_DatosExternos_142[[#This Row],[Vence]]</f>
        <v>-30</v>
      </c>
      <c r="AT136" s="21"/>
      <c r="AU136" s="28" t="e">
        <f>+AR136-W136</f>
        <v>#VALUE!</v>
      </c>
    </row>
    <row r="137" spans="1:47" x14ac:dyDescent="0.35">
      <c r="A137" s="20">
        <v>46237</v>
      </c>
      <c r="B137" s="21">
        <v>293572</v>
      </c>
      <c r="C137" s="21">
        <v>4500</v>
      </c>
      <c r="D137" s="21">
        <v>4500</v>
      </c>
      <c r="E137" s="22">
        <v>46267</v>
      </c>
      <c r="F137" s="21">
        <v>21</v>
      </c>
      <c r="G137" s="21" t="s">
        <v>90</v>
      </c>
      <c r="H137" s="21" t="s">
        <v>95</v>
      </c>
      <c r="I137" s="21" t="s">
        <v>3111</v>
      </c>
      <c r="J137" s="21" t="s">
        <v>52</v>
      </c>
      <c r="K137" s="21" t="s">
        <v>362</v>
      </c>
      <c r="L137" s="21" t="s">
        <v>363</v>
      </c>
      <c r="M137" s="21" t="s">
        <v>364</v>
      </c>
      <c r="N137" s="21">
        <v>30</v>
      </c>
      <c r="O137" s="20"/>
      <c r="P137" s="21" t="s">
        <v>50</v>
      </c>
      <c r="Q137" s="21" t="s">
        <v>3112</v>
      </c>
      <c r="R137" s="21">
        <v>27000</v>
      </c>
      <c r="S137" s="21">
        <v>123</v>
      </c>
      <c r="T137" s="21">
        <v>-63.123384000000001</v>
      </c>
      <c r="U137" s="21">
        <v>-17.768353999999999</v>
      </c>
      <c r="V137" s="21" t="s">
        <v>3113</v>
      </c>
      <c r="W137" s="21" t="s">
        <v>51</v>
      </c>
      <c r="X137" s="21" t="s">
        <v>3114</v>
      </c>
      <c r="Y137" s="23">
        <v>46246</v>
      </c>
      <c r="Z137" s="24">
        <f>+E137-Y137</f>
        <v>21</v>
      </c>
      <c r="AA137" s="25">
        <f>+Tabla_DatosExternos_142[[#This Row],[Saldo]]/Tabla_DatosExternos_142[[#This Row],[Importe]]</f>
        <v>1</v>
      </c>
      <c r="AB137" s="21"/>
      <c r="AC137" s="26">
        <f>IF(AND(-Z137&gt;=1,-Z137&lt;=30),D137,0)</f>
        <v>0</v>
      </c>
      <c r="AD137" s="26">
        <f>IF(AND(-Z137&gt;=31,-Z137&lt;=60),D137,0)</f>
        <v>0</v>
      </c>
      <c r="AE137" s="26">
        <f>IF(AND(-Z137&gt;=61,-Z137&lt;=90),D137,0)</f>
        <v>0</v>
      </c>
      <c r="AF137" s="26">
        <f>IF(AND(-Z137&gt;=91,-Z137&lt;=120),D137,0)</f>
        <v>0</v>
      </c>
      <c r="AG137" s="26">
        <f>IF(AND(-Z137&gt;=121,-Z137&lt;=150),D137,0)</f>
        <v>0</v>
      </c>
      <c r="AH137" s="26">
        <f>IF(AND(-Z137&gt;=151,-Z137&lt;=180),D137,0)</f>
        <v>0</v>
      </c>
      <c r="AI137" s="26">
        <f>IF(AND(-Z137&gt;=181,-Z137&lt;=210),D137,0)</f>
        <v>0</v>
      </c>
      <c r="AJ137" s="26">
        <f>IF(AND(-Z137&gt;=211,-Z137&lt;=250),D137,0)</f>
        <v>0</v>
      </c>
      <c r="AK137" s="26">
        <f>IF(-Z137&gt;=251,D137,0)</f>
        <v>0</v>
      </c>
      <c r="AL137" s="26">
        <f>SUM(AE137:AF137)</f>
        <v>0</v>
      </c>
      <c r="AM137" s="26">
        <f>SUM(AG137:AK137)</f>
        <v>0</v>
      </c>
      <c r="AN137" s="26">
        <f>SUM(AI137:AK137)</f>
        <v>0</v>
      </c>
      <c r="AO137" s="26">
        <f>+IF(SUM(AC137:AK137)=0,D137,0)</f>
        <v>4500</v>
      </c>
      <c r="AP137" s="26">
        <f>+SUM(AC137:AK137)</f>
        <v>0</v>
      </c>
      <c r="AQ137" s="26">
        <f>+Tabla_DatosExternos_142[[#This Row],[Total Vigente]]+Tabla_DatosExternos_142[[#This Row],[Total Vencido]]</f>
        <v>4500</v>
      </c>
      <c r="AR137" s="26">
        <f>SUM(AG137:AK137)</f>
        <v>0</v>
      </c>
      <c r="AS137" s="27">
        <f>+Tabla_DatosExternos_142[[#This Row],[Fecha]]-Tabla_DatosExternos_142[[#This Row],[Vence]]</f>
        <v>-30</v>
      </c>
      <c r="AT137" s="21"/>
      <c r="AU137" s="28" t="e">
        <f>+AR137-W137</f>
        <v>#VALUE!</v>
      </c>
    </row>
    <row r="138" spans="1:47" x14ac:dyDescent="0.35">
      <c r="A138" s="20">
        <v>46237</v>
      </c>
      <c r="B138" s="21">
        <v>293573</v>
      </c>
      <c r="C138" s="21">
        <v>26570.1</v>
      </c>
      <c r="D138" s="21">
        <v>26570.1</v>
      </c>
      <c r="E138" s="22">
        <v>46282</v>
      </c>
      <c r="F138" s="21">
        <v>36</v>
      </c>
      <c r="G138" s="21" t="s">
        <v>96</v>
      </c>
      <c r="H138" s="21" t="s">
        <v>95</v>
      </c>
      <c r="I138" s="21" t="s">
        <v>878</v>
      </c>
      <c r="J138" s="21" t="s">
        <v>52</v>
      </c>
      <c r="K138" s="21" t="s">
        <v>362</v>
      </c>
      <c r="L138" s="21" t="s">
        <v>363</v>
      </c>
      <c r="M138" s="21" t="s">
        <v>453</v>
      </c>
      <c r="N138" s="21">
        <v>45</v>
      </c>
      <c r="O138" s="20"/>
      <c r="P138" s="21" t="s">
        <v>50</v>
      </c>
      <c r="Q138" s="21" t="s">
        <v>1968</v>
      </c>
      <c r="R138" s="21">
        <v>150000</v>
      </c>
      <c r="S138" s="21">
        <v>122</v>
      </c>
      <c r="T138" s="21">
        <v>-63.136224599999998</v>
      </c>
      <c r="U138" s="21">
        <v>-17.818364599999999</v>
      </c>
      <c r="V138" s="21" t="s">
        <v>880</v>
      </c>
      <c r="W138" s="21" t="s">
        <v>51</v>
      </c>
      <c r="X138" s="21" t="s">
        <v>1969</v>
      </c>
      <c r="Y138" s="23">
        <v>46246</v>
      </c>
      <c r="Z138" s="24">
        <f>+E138-Y138</f>
        <v>36</v>
      </c>
      <c r="AA138" s="25">
        <f>+Tabla_DatosExternos_142[[#This Row],[Saldo]]/Tabla_DatosExternos_142[[#This Row],[Importe]]</f>
        <v>1</v>
      </c>
      <c r="AB138" s="21"/>
      <c r="AC138" s="26">
        <f>IF(AND(-Z138&gt;=1,-Z138&lt;=30),D138,0)</f>
        <v>0</v>
      </c>
      <c r="AD138" s="26">
        <f>IF(AND(-Z138&gt;=31,-Z138&lt;=60),D138,0)</f>
        <v>0</v>
      </c>
      <c r="AE138" s="26">
        <f>IF(AND(-Z138&gt;=61,-Z138&lt;=90),D138,0)</f>
        <v>0</v>
      </c>
      <c r="AF138" s="26">
        <f>IF(AND(-Z138&gt;=91,-Z138&lt;=120),D138,0)</f>
        <v>0</v>
      </c>
      <c r="AG138" s="26">
        <f>IF(AND(-Z138&gt;=121,-Z138&lt;=150),D138,0)</f>
        <v>0</v>
      </c>
      <c r="AH138" s="26">
        <f>IF(AND(-Z138&gt;=151,-Z138&lt;=180),D138,0)</f>
        <v>0</v>
      </c>
      <c r="AI138" s="26">
        <f>IF(AND(-Z138&gt;=181,-Z138&lt;=210),D138,0)</f>
        <v>0</v>
      </c>
      <c r="AJ138" s="26">
        <f>IF(AND(-Z138&gt;=211,-Z138&lt;=250),D138,0)</f>
        <v>0</v>
      </c>
      <c r="AK138" s="26">
        <f>IF(-Z138&gt;=251,D138,0)</f>
        <v>0</v>
      </c>
      <c r="AL138" s="26">
        <f>SUM(AE138:AF138)</f>
        <v>0</v>
      </c>
      <c r="AM138" s="26">
        <f>SUM(AG138:AK138)</f>
        <v>0</v>
      </c>
      <c r="AN138" s="26">
        <f>SUM(AI138:AK138)</f>
        <v>0</v>
      </c>
      <c r="AO138" s="26">
        <f>+IF(SUM(AC138:AK138)=0,D138,0)</f>
        <v>26570.1</v>
      </c>
      <c r="AP138" s="26">
        <f>+SUM(AC138:AK138)</f>
        <v>0</v>
      </c>
      <c r="AQ138" s="26">
        <f>+Tabla_DatosExternos_142[[#This Row],[Total Vigente]]+Tabla_DatosExternos_142[[#This Row],[Total Vencido]]</f>
        <v>26570.1</v>
      </c>
      <c r="AR138" s="26">
        <f>SUM(AG138:AK138)</f>
        <v>0</v>
      </c>
      <c r="AS138" s="27">
        <f>+Tabla_DatosExternos_142[[#This Row],[Fecha]]-Tabla_DatosExternos_142[[#This Row],[Vence]]</f>
        <v>-45</v>
      </c>
      <c r="AT138" s="21"/>
      <c r="AU138" s="28" t="e">
        <f>+AR138-W138</f>
        <v>#VALUE!</v>
      </c>
    </row>
    <row r="139" spans="1:47" x14ac:dyDescent="0.35">
      <c r="A139" s="20">
        <v>46237</v>
      </c>
      <c r="B139" s="21">
        <v>293576</v>
      </c>
      <c r="C139" s="21">
        <v>13750</v>
      </c>
      <c r="D139" s="21">
        <v>13750</v>
      </c>
      <c r="E139" s="22">
        <v>46267</v>
      </c>
      <c r="F139" s="21">
        <v>21</v>
      </c>
      <c r="G139" s="21" t="s">
        <v>90</v>
      </c>
      <c r="H139" s="21" t="s">
        <v>95</v>
      </c>
      <c r="I139" s="21" t="s">
        <v>1832</v>
      </c>
      <c r="J139" s="21" t="s">
        <v>52</v>
      </c>
      <c r="K139" s="21" t="s">
        <v>362</v>
      </c>
      <c r="L139" s="21" t="s">
        <v>363</v>
      </c>
      <c r="M139" s="21" t="s">
        <v>517</v>
      </c>
      <c r="N139" s="21">
        <v>30</v>
      </c>
      <c r="O139" s="20"/>
      <c r="P139" s="21" t="s">
        <v>50</v>
      </c>
      <c r="Q139" s="21" t="s">
        <v>1833</v>
      </c>
      <c r="R139" s="21">
        <v>25590</v>
      </c>
      <c r="S139" s="21">
        <v>124</v>
      </c>
      <c r="T139" s="21">
        <v>-62.992443999999999</v>
      </c>
      <c r="U139" s="21">
        <v>-17.754729000000001</v>
      </c>
      <c r="V139" s="21" t="s">
        <v>1834</v>
      </c>
      <c r="W139" s="21" t="s">
        <v>51</v>
      </c>
      <c r="X139" s="21" t="s">
        <v>1835</v>
      </c>
      <c r="Y139" s="23">
        <v>46246</v>
      </c>
      <c r="Z139" s="24">
        <f>+E139-Y139</f>
        <v>21</v>
      </c>
      <c r="AA139" s="25">
        <f>+Tabla_DatosExternos_142[[#This Row],[Saldo]]/Tabla_DatosExternos_142[[#This Row],[Importe]]</f>
        <v>1</v>
      </c>
      <c r="AB139" s="21"/>
      <c r="AC139" s="26">
        <f>IF(AND(-Z139&gt;=1,-Z139&lt;=30),D139,0)</f>
        <v>0</v>
      </c>
      <c r="AD139" s="26">
        <f>IF(AND(-Z139&gt;=31,-Z139&lt;=60),D139,0)</f>
        <v>0</v>
      </c>
      <c r="AE139" s="26">
        <f>IF(AND(-Z139&gt;=61,-Z139&lt;=90),D139,0)</f>
        <v>0</v>
      </c>
      <c r="AF139" s="26">
        <f>IF(AND(-Z139&gt;=91,-Z139&lt;=120),D139,0)</f>
        <v>0</v>
      </c>
      <c r="AG139" s="26">
        <f>IF(AND(-Z139&gt;=121,-Z139&lt;=150),D139,0)</f>
        <v>0</v>
      </c>
      <c r="AH139" s="26">
        <f>IF(AND(-Z139&gt;=151,-Z139&lt;=180),D139,0)</f>
        <v>0</v>
      </c>
      <c r="AI139" s="26">
        <f>IF(AND(-Z139&gt;=181,-Z139&lt;=210),D139,0)</f>
        <v>0</v>
      </c>
      <c r="AJ139" s="26">
        <f>IF(AND(-Z139&gt;=211,-Z139&lt;=250),D139,0)</f>
        <v>0</v>
      </c>
      <c r="AK139" s="26">
        <f>IF(-Z139&gt;=251,D139,0)</f>
        <v>0</v>
      </c>
      <c r="AL139" s="26">
        <f>SUM(AE139:AF139)</f>
        <v>0</v>
      </c>
      <c r="AM139" s="26">
        <f>SUM(AG139:AK139)</f>
        <v>0</v>
      </c>
      <c r="AN139" s="26">
        <f>SUM(AI139:AK139)</f>
        <v>0</v>
      </c>
      <c r="AO139" s="26">
        <f>+IF(SUM(AC139:AK139)=0,D139,0)</f>
        <v>13750</v>
      </c>
      <c r="AP139" s="26">
        <f>+SUM(AC139:AK139)</f>
        <v>0</v>
      </c>
      <c r="AQ139" s="26">
        <f>+Tabla_DatosExternos_142[[#This Row],[Total Vigente]]+Tabla_DatosExternos_142[[#This Row],[Total Vencido]]</f>
        <v>13750</v>
      </c>
      <c r="AR139" s="26">
        <f>SUM(AG139:AK139)</f>
        <v>0</v>
      </c>
      <c r="AS139" s="27">
        <f>+Tabla_DatosExternos_142[[#This Row],[Fecha]]-Tabla_DatosExternos_142[[#This Row],[Vence]]</f>
        <v>-30</v>
      </c>
      <c r="AT139" s="21"/>
      <c r="AU139" s="28" t="e">
        <f>+AR139-W139</f>
        <v>#VALUE!</v>
      </c>
    </row>
    <row r="140" spans="1:47" x14ac:dyDescent="0.35">
      <c r="A140" s="20">
        <v>46238</v>
      </c>
      <c r="B140" s="21">
        <v>294336</v>
      </c>
      <c r="C140" s="21">
        <v>6386</v>
      </c>
      <c r="D140" s="21">
        <v>6386</v>
      </c>
      <c r="E140" s="22">
        <v>46268</v>
      </c>
      <c r="F140" s="21">
        <v>22</v>
      </c>
      <c r="G140" s="21" t="s">
        <v>90</v>
      </c>
      <c r="H140" s="21" t="s">
        <v>95</v>
      </c>
      <c r="I140" s="21" t="s">
        <v>3146</v>
      </c>
      <c r="J140" s="21" t="s">
        <v>52</v>
      </c>
      <c r="K140" s="21" t="s">
        <v>362</v>
      </c>
      <c r="L140" s="21" t="s">
        <v>363</v>
      </c>
      <c r="M140" s="21" t="s">
        <v>460</v>
      </c>
      <c r="N140" s="21">
        <v>30</v>
      </c>
      <c r="O140" s="20"/>
      <c r="P140" s="21" t="s">
        <v>50</v>
      </c>
      <c r="Q140" s="21" t="s">
        <v>3147</v>
      </c>
      <c r="R140" s="21">
        <v>25000</v>
      </c>
      <c r="S140" s="21">
        <v>125</v>
      </c>
      <c r="T140" s="21">
        <v>-63.283926999999998</v>
      </c>
      <c r="U140" s="21">
        <v>-17.900096000000001</v>
      </c>
      <c r="V140" s="21" t="s">
        <v>3148</v>
      </c>
      <c r="W140" s="21" t="s">
        <v>51</v>
      </c>
      <c r="X140" s="21" t="s">
        <v>3149</v>
      </c>
      <c r="Y140" s="23">
        <v>46246</v>
      </c>
      <c r="Z140" s="24">
        <f>+E140-Y140</f>
        <v>22</v>
      </c>
      <c r="AA140" s="25">
        <f>+Tabla_DatosExternos_142[[#This Row],[Saldo]]/Tabla_DatosExternos_142[[#This Row],[Importe]]</f>
        <v>1</v>
      </c>
      <c r="AB140" s="21"/>
      <c r="AC140" s="26">
        <f>IF(AND(-Z140&gt;=1,-Z140&lt;=30),D140,0)</f>
        <v>0</v>
      </c>
      <c r="AD140" s="26">
        <f>IF(AND(-Z140&gt;=31,-Z140&lt;=60),D140,0)</f>
        <v>0</v>
      </c>
      <c r="AE140" s="26">
        <f>IF(AND(-Z140&gt;=61,-Z140&lt;=90),D140,0)</f>
        <v>0</v>
      </c>
      <c r="AF140" s="26">
        <f>IF(AND(-Z140&gt;=91,-Z140&lt;=120),D140,0)</f>
        <v>0</v>
      </c>
      <c r="AG140" s="26">
        <f>IF(AND(-Z140&gt;=121,-Z140&lt;=150),D140,0)</f>
        <v>0</v>
      </c>
      <c r="AH140" s="26">
        <f>IF(AND(-Z140&gt;=151,-Z140&lt;=180),D140,0)</f>
        <v>0</v>
      </c>
      <c r="AI140" s="26">
        <f>IF(AND(-Z140&gt;=181,-Z140&lt;=210),D140,0)</f>
        <v>0</v>
      </c>
      <c r="AJ140" s="26">
        <f>IF(AND(-Z140&gt;=211,-Z140&lt;=250),D140,0)</f>
        <v>0</v>
      </c>
      <c r="AK140" s="26">
        <f>IF(-Z140&gt;=251,D140,0)</f>
        <v>0</v>
      </c>
      <c r="AL140" s="26">
        <f>SUM(AE140:AF140)</f>
        <v>0</v>
      </c>
      <c r="AM140" s="26">
        <f>SUM(AG140:AK140)</f>
        <v>0</v>
      </c>
      <c r="AN140" s="26">
        <f>SUM(AI140:AK140)</f>
        <v>0</v>
      </c>
      <c r="AO140" s="26">
        <f>+IF(SUM(AC140:AK140)=0,D140,0)</f>
        <v>6386</v>
      </c>
      <c r="AP140" s="26">
        <f>+SUM(AC140:AK140)</f>
        <v>0</v>
      </c>
      <c r="AQ140" s="26">
        <f>+Tabla_DatosExternos_142[[#This Row],[Total Vigente]]+Tabla_DatosExternos_142[[#This Row],[Total Vencido]]</f>
        <v>6386</v>
      </c>
      <c r="AR140" s="26">
        <f>SUM(AG140:AK140)</f>
        <v>0</v>
      </c>
      <c r="AS140" s="27">
        <f>+Tabla_DatosExternos_142[[#This Row],[Fecha]]-Tabla_DatosExternos_142[[#This Row],[Vence]]</f>
        <v>-30</v>
      </c>
      <c r="AT140" s="21"/>
      <c r="AU140" s="28" t="e">
        <f>+AR140-W140</f>
        <v>#VALUE!</v>
      </c>
    </row>
    <row r="141" spans="1:47" x14ac:dyDescent="0.35">
      <c r="A141" s="20">
        <v>46238</v>
      </c>
      <c r="B141" s="21">
        <v>294337</v>
      </c>
      <c r="C141" s="21">
        <v>6000</v>
      </c>
      <c r="D141" s="21">
        <v>6000</v>
      </c>
      <c r="E141" s="22">
        <v>46268</v>
      </c>
      <c r="F141" s="21">
        <v>22</v>
      </c>
      <c r="G141" s="21" t="s">
        <v>90</v>
      </c>
      <c r="H141" s="21" t="s">
        <v>95</v>
      </c>
      <c r="I141" s="21" t="s">
        <v>2132</v>
      </c>
      <c r="J141" s="21" t="s">
        <v>52</v>
      </c>
      <c r="K141" s="21" t="s">
        <v>362</v>
      </c>
      <c r="L141" s="21" t="s">
        <v>363</v>
      </c>
      <c r="M141" s="21" t="s">
        <v>460</v>
      </c>
      <c r="N141" s="21">
        <v>30</v>
      </c>
      <c r="O141" s="20"/>
      <c r="P141" s="21" t="s">
        <v>50</v>
      </c>
      <c r="Q141" s="21" t="s">
        <v>2133</v>
      </c>
      <c r="R141" s="21">
        <v>50000</v>
      </c>
      <c r="S141" s="21">
        <v>125</v>
      </c>
      <c r="T141" s="21">
        <v>-63.273982599999997</v>
      </c>
      <c r="U141" s="21">
        <v>-17.874762</v>
      </c>
      <c r="V141" s="21" t="s">
        <v>2134</v>
      </c>
      <c r="W141" s="21" t="s">
        <v>51</v>
      </c>
      <c r="X141" s="21" t="s">
        <v>2135</v>
      </c>
      <c r="Y141" s="23">
        <v>46246</v>
      </c>
      <c r="Z141" s="24">
        <f>+E141-Y141</f>
        <v>22</v>
      </c>
      <c r="AA141" s="25">
        <f>+Tabla_DatosExternos_142[[#This Row],[Saldo]]/Tabla_DatosExternos_142[[#This Row],[Importe]]</f>
        <v>1</v>
      </c>
      <c r="AB141" s="21"/>
      <c r="AC141" s="26">
        <f>IF(AND(-Z141&gt;=1,-Z141&lt;=30),D141,0)</f>
        <v>0</v>
      </c>
      <c r="AD141" s="26">
        <f>IF(AND(-Z141&gt;=31,-Z141&lt;=60),D141,0)</f>
        <v>0</v>
      </c>
      <c r="AE141" s="26">
        <f>IF(AND(-Z141&gt;=61,-Z141&lt;=90),D141,0)</f>
        <v>0</v>
      </c>
      <c r="AF141" s="26">
        <f>IF(AND(-Z141&gt;=91,-Z141&lt;=120),D141,0)</f>
        <v>0</v>
      </c>
      <c r="AG141" s="26">
        <f>IF(AND(-Z141&gt;=121,-Z141&lt;=150),D141,0)</f>
        <v>0</v>
      </c>
      <c r="AH141" s="26">
        <f>IF(AND(-Z141&gt;=151,-Z141&lt;=180),D141,0)</f>
        <v>0</v>
      </c>
      <c r="AI141" s="26">
        <f>IF(AND(-Z141&gt;=181,-Z141&lt;=210),D141,0)</f>
        <v>0</v>
      </c>
      <c r="AJ141" s="26">
        <f>IF(AND(-Z141&gt;=211,-Z141&lt;=250),D141,0)</f>
        <v>0</v>
      </c>
      <c r="AK141" s="26">
        <f>IF(-Z141&gt;=251,D141,0)</f>
        <v>0</v>
      </c>
      <c r="AL141" s="26">
        <f>SUM(AE141:AF141)</f>
        <v>0</v>
      </c>
      <c r="AM141" s="26">
        <f>SUM(AG141:AK141)</f>
        <v>0</v>
      </c>
      <c r="AN141" s="26">
        <f>SUM(AI141:AK141)</f>
        <v>0</v>
      </c>
      <c r="AO141" s="26">
        <f>+IF(SUM(AC141:AK141)=0,D141,0)</f>
        <v>6000</v>
      </c>
      <c r="AP141" s="26">
        <f>+SUM(AC141:AK141)</f>
        <v>0</v>
      </c>
      <c r="AQ141" s="26">
        <f>+Tabla_DatosExternos_142[[#This Row],[Total Vigente]]+Tabla_DatosExternos_142[[#This Row],[Total Vencido]]</f>
        <v>6000</v>
      </c>
      <c r="AR141" s="26">
        <f>SUM(AG141:AK141)</f>
        <v>0</v>
      </c>
      <c r="AS141" s="27">
        <f>+Tabla_DatosExternos_142[[#This Row],[Fecha]]-Tabla_DatosExternos_142[[#This Row],[Vence]]</f>
        <v>-30</v>
      </c>
      <c r="AT141" s="21"/>
      <c r="AU141" s="28" t="e">
        <f>+AR141-W141</f>
        <v>#VALUE!</v>
      </c>
    </row>
    <row r="142" spans="1:47" x14ac:dyDescent="0.35">
      <c r="A142" s="20">
        <v>46238</v>
      </c>
      <c r="B142" s="21">
        <v>294340</v>
      </c>
      <c r="C142" s="21">
        <v>832</v>
      </c>
      <c r="D142" s="21">
        <v>832</v>
      </c>
      <c r="E142" s="22">
        <v>46268</v>
      </c>
      <c r="F142" s="21">
        <v>22</v>
      </c>
      <c r="G142" s="21" t="s">
        <v>90</v>
      </c>
      <c r="H142" s="21" t="s">
        <v>95</v>
      </c>
      <c r="I142" s="21" t="s">
        <v>2410</v>
      </c>
      <c r="J142" s="21" t="s">
        <v>52</v>
      </c>
      <c r="K142" s="21" t="s">
        <v>362</v>
      </c>
      <c r="L142" s="21" t="s">
        <v>363</v>
      </c>
      <c r="M142" s="21" t="s">
        <v>460</v>
      </c>
      <c r="N142" s="21">
        <v>30</v>
      </c>
      <c r="O142" s="20"/>
      <c r="P142" s="21" t="s">
        <v>50</v>
      </c>
      <c r="Q142" s="21" t="s">
        <v>2411</v>
      </c>
      <c r="R142" s="21">
        <v>20000</v>
      </c>
      <c r="S142" s="21">
        <v>125</v>
      </c>
      <c r="T142" s="21">
        <v>-63.189216999999999</v>
      </c>
      <c r="U142" s="21">
        <v>-17.810376999999999</v>
      </c>
      <c r="V142" s="21" t="s">
        <v>2412</v>
      </c>
      <c r="W142" s="21" t="s">
        <v>51</v>
      </c>
      <c r="X142" s="21" t="s">
        <v>2413</v>
      </c>
      <c r="Y142" s="23">
        <v>46246</v>
      </c>
      <c r="Z142" s="24">
        <f>+E142-Y142</f>
        <v>22</v>
      </c>
      <c r="AA142" s="25">
        <f>+Tabla_DatosExternos_142[[#This Row],[Saldo]]/Tabla_DatosExternos_142[[#This Row],[Importe]]</f>
        <v>1</v>
      </c>
      <c r="AB142" s="21"/>
      <c r="AC142" s="26">
        <f>IF(AND(-Z142&gt;=1,-Z142&lt;=30),D142,0)</f>
        <v>0</v>
      </c>
      <c r="AD142" s="26">
        <f>IF(AND(-Z142&gt;=31,-Z142&lt;=60),D142,0)</f>
        <v>0</v>
      </c>
      <c r="AE142" s="26">
        <f>IF(AND(-Z142&gt;=61,-Z142&lt;=90),D142,0)</f>
        <v>0</v>
      </c>
      <c r="AF142" s="26">
        <f>IF(AND(-Z142&gt;=91,-Z142&lt;=120),D142,0)</f>
        <v>0</v>
      </c>
      <c r="AG142" s="26">
        <f>IF(AND(-Z142&gt;=121,-Z142&lt;=150),D142,0)</f>
        <v>0</v>
      </c>
      <c r="AH142" s="26">
        <f>IF(AND(-Z142&gt;=151,-Z142&lt;=180),D142,0)</f>
        <v>0</v>
      </c>
      <c r="AI142" s="26">
        <f>IF(AND(-Z142&gt;=181,-Z142&lt;=210),D142,0)</f>
        <v>0</v>
      </c>
      <c r="AJ142" s="26">
        <f>IF(AND(-Z142&gt;=211,-Z142&lt;=250),D142,0)</f>
        <v>0</v>
      </c>
      <c r="AK142" s="26">
        <f>IF(-Z142&gt;=251,D142,0)</f>
        <v>0</v>
      </c>
      <c r="AL142" s="26">
        <f>SUM(AE142:AF142)</f>
        <v>0</v>
      </c>
      <c r="AM142" s="26">
        <f>SUM(AG142:AK142)</f>
        <v>0</v>
      </c>
      <c r="AN142" s="26">
        <f>SUM(AI142:AK142)</f>
        <v>0</v>
      </c>
      <c r="AO142" s="26">
        <f>+IF(SUM(AC142:AK142)=0,D142,0)</f>
        <v>832</v>
      </c>
      <c r="AP142" s="26">
        <f>+SUM(AC142:AK142)</f>
        <v>0</v>
      </c>
      <c r="AQ142" s="26">
        <f>+Tabla_DatosExternos_142[[#This Row],[Total Vigente]]+Tabla_DatosExternos_142[[#This Row],[Total Vencido]]</f>
        <v>832</v>
      </c>
      <c r="AR142" s="26">
        <f>SUM(AG142:AK142)</f>
        <v>0</v>
      </c>
      <c r="AS142" s="27">
        <f>+Tabla_DatosExternos_142[[#This Row],[Fecha]]-Tabla_DatosExternos_142[[#This Row],[Vence]]</f>
        <v>-30</v>
      </c>
      <c r="AT142" s="21"/>
      <c r="AU142" s="28" t="e">
        <f>+AR142-W142</f>
        <v>#VALUE!</v>
      </c>
    </row>
    <row r="143" spans="1:47" x14ac:dyDescent="0.35">
      <c r="A143" s="20">
        <v>46238</v>
      </c>
      <c r="B143" s="21">
        <v>294766</v>
      </c>
      <c r="C143" s="21">
        <v>2159.9899999999998</v>
      </c>
      <c r="D143" s="21">
        <v>2159.9899999999998</v>
      </c>
      <c r="E143" s="22">
        <v>46268</v>
      </c>
      <c r="F143" s="21">
        <v>22</v>
      </c>
      <c r="G143" s="21" t="s">
        <v>90</v>
      </c>
      <c r="H143" s="21" t="s">
        <v>95</v>
      </c>
      <c r="I143" s="21" t="s">
        <v>2032</v>
      </c>
      <c r="J143" s="21" t="s">
        <v>52</v>
      </c>
      <c r="K143" s="21" t="s">
        <v>362</v>
      </c>
      <c r="L143" s="21" t="s">
        <v>363</v>
      </c>
      <c r="M143" s="21" t="s">
        <v>517</v>
      </c>
      <c r="N143" s="21">
        <v>30</v>
      </c>
      <c r="O143" s="20"/>
      <c r="P143" s="21" t="s">
        <v>50</v>
      </c>
      <c r="Q143" s="21" t="s">
        <v>2033</v>
      </c>
      <c r="R143" s="21">
        <v>14000</v>
      </c>
      <c r="S143" s="21">
        <v>124</v>
      </c>
      <c r="T143" s="21">
        <v>-63.107939000000002</v>
      </c>
      <c r="U143" s="21">
        <v>-17.777204000000001</v>
      </c>
      <c r="V143" s="21" t="s">
        <v>2034</v>
      </c>
      <c r="W143" s="21" t="s">
        <v>51</v>
      </c>
      <c r="X143" s="21" t="s">
        <v>2035</v>
      </c>
      <c r="Y143" s="23">
        <v>46246</v>
      </c>
      <c r="Z143" s="24">
        <f>+E143-Y143</f>
        <v>22</v>
      </c>
      <c r="AA143" s="25">
        <f>+Tabla_DatosExternos_142[[#This Row],[Saldo]]/Tabla_DatosExternos_142[[#This Row],[Importe]]</f>
        <v>1</v>
      </c>
      <c r="AB143" s="21"/>
      <c r="AC143" s="26">
        <f>IF(AND(-Z143&gt;=1,-Z143&lt;=30),D143,0)</f>
        <v>0</v>
      </c>
      <c r="AD143" s="26">
        <f>IF(AND(-Z143&gt;=31,-Z143&lt;=60),D143,0)</f>
        <v>0</v>
      </c>
      <c r="AE143" s="26">
        <f>IF(AND(-Z143&gt;=61,-Z143&lt;=90),D143,0)</f>
        <v>0</v>
      </c>
      <c r="AF143" s="26">
        <f>IF(AND(-Z143&gt;=91,-Z143&lt;=120),D143,0)</f>
        <v>0</v>
      </c>
      <c r="AG143" s="26">
        <f>IF(AND(-Z143&gt;=121,-Z143&lt;=150),D143,0)</f>
        <v>0</v>
      </c>
      <c r="AH143" s="26">
        <f>IF(AND(-Z143&gt;=151,-Z143&lt;=180),D143,0)</f>
        <v>0</v>
      </c>
      <c r="AI143" s="26">
        <f>IF(AND(-Z143&gt;=181,-Z143&lt;=210),D143,0)</f>
        <v>0</v>
      </c>
      <c r="AJ143" s="26">
        <f>IF(AND(-Z143&gt;=211,-Z143&lt;=250),D143,0)</f>
        <v>0</v>
      </c>
      <c r="AK143" s="26">
        <f>IF(-Z143&gt;=251,D143,0)</f>
        <v>0</v>
      </c>
      <c r="AL143" s="26">
        <f>SUM(AE143:AF143)</f>
        <v>0</v>
      </c>
      <c r="AM143" s="26">
        <f>SUM(AG143:AK143)</f>
        <v>0</v>
      </c>
      <c r="AN143" s="26">
        <f>SUM(AI143:AK143)</f>
        <v>0</v>
      </c>
      <c r="AO143" s="26">
        <f>+IF(SUM(AC143:AK143)=0,D143,0)</f>
        <v>2159.9899999999998</v>
      </c>
      <c r="AP143" s="26">
        <f>+SUM(AC143:AK143)</f>
        <v>0</v>
      </c>
      <c r="AQ143" s="26">
        <f>+Tabla_DatosExternos_142[[#This Row],[Total Vigente]]+Tabla_DatosExternos_142[[#This Row],[Total Vencido]]</f>
        <v>2159.9899999999998</v>
      </c>
      <c r="AR143" s="26">
        <f>SUM(AG143:AK143)</f>
        <v>0</v>
      </c>
      <c r="AS143" s="27">
        <f>+Tabla_DatosExternos_142[[#This Row],[Fecha]]-Tabla_DatosExternos_142[[#This Row],[Vence]]</f>
        <v>-30</v>
      </c>
      <c r="AT143" s="21"/>
      <c r="AU143" s="28" t="e">
        <f>+AR143-W143</f>
        <v>#VALUE!</v>
      </c>
    </row>
    <row r="144" spans="1:47" x14ac:dyDescent="0.35">
      <c r="A144" s="20">
        <v>46239</v>
      </c>
      <c r="B144" s="21">
        <v>295069</v>
      </c>
      <c r="C144" s="21">
        <v>2380</v>
      </c>
      <c r="D144" s="21">
        <v>2380</v>
      </c>
      <c r="E144" s="22">
        <v>46269</v>
      </c>
      <c r="F144" s="21">
        <v>23</v>
      </c>
      <c r="G144" s="21" t="s">
        <v>90</v>
      </c>
      <c r="H144" s="21" t="s">
        <v>95</v>
      </c>
      <c r="I144" s="21" t="s">
        <v>2132</v>
      </c>
      <c r="J144" s="21" t="s">
        <v>52</v>
      </c>
      <c r="K144" s="21" t="s">
        <v>362</v>
      </c>
      <c r="L144" s="21" t="s">
        <v>363</v>
      </c>
      <c r="M144" s="21" t="s">
        <v>460</v>
      </c>
      <c r="N144" s="21">
        <v>30</v>
      </c>
      <c r="O144" s="20"/>
      <c r="P144" s="21" t="s">
        <v>50</v>
      </c>
      <c r="Q144" s="21" t="s">
        <v>2133</v>
      </c>
      <c r="R144" s="21">
        <v>50000</v>
      </c>
      <c r="S144" s="21">
        <v>125</v>
      </c>
      <c r="T144" s="21">
        <v>-63.273982599999997</v>
      </c>
      <c r="U144" s="21">
        <v>-17.874762</v>
      </c>
      <c r="V144" s="21" t="s">
        <v>2134</v>
      </c>
      <c r="W144" s="21" t="s">
        <v>51</v>
      </c>
      <c r="X144" s="21" t="s">
        <v>2135</v>
      </c>
      <c r="Y144" s="23">
        <v>46246</v>
      </c>
      <c r="Z144" s="24">
        <f>+E144-Y144</f>
        <v>23</v>
      </c>
      <c r="AA144" s="25">
        <f>+Tabla_DatosExternos_142[[#This Row],[Saldo]]/Tabla_DatosExternos_142[[#This Row],[Importe]]</f>
        <v>1</v>
      </c>
      <c r="AB144" s="21"/>
      <c r="AC144" s="26">
        <f>IF(AND(-Z144&gt;=1,-Z144&lt;=30),D144,0)</f>
        <v>0</v>
      </c>
      <c r="AD144" s="26">
        <f>IF(AND(-Z144&gt;=31,-Z144&lt;=60),D144,0)</f>
        <v>0</v>
      </c>
      <c r="AE144" s="26">
        <f>IF(AND(-Z144&gt;=61,-Z144&lt;=90),D144,0)</f>
        <v>0</v>
      </c>
      <c r="AF144" s="26">
        <f>IF(AND(-Z144&gt;=91,-Z144&lt;=120),D144,0)</f>
        <v>0</v>
      </c>
      <c r="AG144" s="26">
        <f>IF(AND(-Z144&gt;=121,-Z144&lt;=150),D144,0)</f>
        <v>0</v>
      </c>
      <c r="AH144" s="26">
        <f>IF(AND(-Z144&gt;=151,-Z144&lt;=180),D144,0)</f>
        <v>0</v>
      </c>
      <c r="AI144" s="26">
        <f>IF(AND(-Z144&gt;=181,-Z144&lt;=210),D144,0)</f>
        <v>0</v>
      </c>
      <c r="AJ144" s="26">
        <f>IF(AND(-Z144&gt;=211,-Z144&lt;=250),D144,0)</f>
        <v>0</v>
      </c>
      <c r="AK144" s="26">
        <f>IF(-Z144&gt;=251,D144,0)</f>
        <v>0</v>
      </c>
      <c r="AL144" s="26">
        <f>SUM(AE144:AF144)</f>
        <v>0</v>
      </c>
      <c r="AM144" s="26">
        <f>SUM(AG144:AK144)</f>
        <v>0</v>
      </c>
      <c r="AN144" s="26">
        <f>SUM(AI144:AK144)</f>
        <v>0</v>
      </c>
      <c r="AO144" s="26">
        <f>+IF(SUM(AC144:AK144)=0,D144,0)</f>
        <v>2380</v>
      </c>
      <c r="AP144" s="26">
        <f>+SUM(AC144:AK144)</f>
        <v>0</v>
      </c>
      <c r="AQ144" s="26">
        <f>+Tabla_DatosExternos_142[[#This Row],[Total Vigente]]+Tabla_DatosExternos_142[[#This Row],[Total Vencido]]</f>
        <v>2380</v>
      </c>
      <c r="AR144" s="26">
        <f>SUM(AG144:AK144)</f>
        <v>0</v>
      </c>
      <c r="AS144" s="27">
        <f>+Tabla_DatosExternos_142[[#This Row],[Fecha]]-Tabla_DatosExternos_142[[#This Row],[Vence]]</f>
        <v>-30</v>
      </c>
      <c r="AT144" s="21"/>
      <c r="AU144" s="28" t="e">
        <f>+AR144-W144</f>
        <v>#VALUE!</v>
      </c>
    </row>
    <row r="145" spans="1:47" x14ac:dyDescent="0.35">
      <c r="A145" s="20">
        <v>46239</v>
      </c>
      <c r="B145" s="21">
        <v>295177</v>
      </c>
      <c r="C145" s="21">
        <v>2296</v>
      </c>
      <c r="D145" s="21">
        <v>2296</v>
      </c>
      <c r="E145" s="22">
        <v>46269</v>
      </c>
      <c r="F145" s="21">
        <v>23</v>
      </c>
      <c r="G145" s="21" t="s">
        <v>90</v>
      </c>
      <c r="H145" s="21" t="s">
        <v>95</v>
      </c>
      <c r="I145" s="21" t="s">
        <v>3241</v>
      </c>
      <c r="J145" s="21" t="s">
        <v>52</v>
      </c>
      <c r="K145" s="21" t="s">
        <v>362</v>
      </c>
      <c r="L145" s="21" t="s">
        <v>363</v>
      </c>
      <c r="M145" s="21" t="s">
        <v>364</v>
      </c>
      <c r="N145" s="21">
        <v>30</v>
      </c>
      <c r="O145" s="20"/>
      <c r="P145" s="21" t="s">
        <v>50</v>
      </c>
      <c r="Q145" s="21" t="s">
        <v>3242</v>
      </c>
      <c r="R145" s="21">
        <v>12000</v>
      </c>
      <c r="S145" s="21">
        <v>123</v>
      </c>
      <c r="T145" s="21">
        <v>-63.123384000000001</v>
      </c>
      <c r="U145" s="21">
        <v>-17.768353999999999</v>
      </c>
      <c r="V145" s="21" t="s">
        <v>3243</v>
      </c>
      <c r="W145" s="21" t="s">
        <v>51</v>
      </c>
      <c r="X145" s="21" t="s">
        <v>3244</v>
      </c>
      <c r="Y145" s="23">
        <v>46246</v>
      </c>
      <c r="Z145" s="24">
        <f>+E145-Y145</f>
        <v>23</v>
      </c>
      <c r="AA145" s="25">
        <f>+Tabla_DatosExternos_142[[#This Row],[Saldo]]/Tabla_DatosExternos_142[[#This Row],[Importe]]</f>
        <v>1</v>
      </c>
      <c r="AB145" s="21"/>
      <c r="AC145" s="26">
        <f>IF(AND(-Z145&gt;=1,-Z145&lt;=30),D145,0)</f>
        <v>0</v>
      </c>
      <c r="AD145" s="26">
        <f>IF(AND(-Z145&gt;=31,-Z145&lt;=60),D145,0)</f>
        <v>0</v>
      </c>
      <c r="AE145" s="26">
        <f>IF(AND(-Z145&gt;=61,-Z145&lt;=90),D145,0)</f>
        <v>0</v>
      </c>
      <c r="AF145" s="26">
        <f>IF(AND(-Z145&gt;=91,-Z145&lt;=120),D145,0)</f>
        <v>0</v>
      </c>
      <c r="AG145" s="26">
        <f>IF(AND(-Z145&gt;=121,-Z145&lt;=150),D145,0)</f>
        <v>0</v>
      </c>
      <c r="AH145" s="26">
        <f>IF(AND(-Z145&gt;=151,-Z145&lt;=180),D145,0)</f>
        <v>0</v>
      </c>
      <c r="AI145" s="26">
        <f>IF(AND(-Z145&gt;=181,-Z145&lt;=210),D145,0)</f>
        <v>0</v>
      </c>
      <c r="AJ145" s="26">
        <f>IF(AND(-Z145&gt;=211,-Z145&lt;=250),D145,0)</f>
        <v>0</v>
      </c>
      <c r="AK145" s="26">
        <f>IF(-Z145&gt;=251,D145,0)</f>
        <v>0</v>
      </c>
      <c r="AL145" s="26">
        <f>SUM(AE145:AF145)</f>
        <v>0</v>
      </c>
      <c r="AM145" s="26">
        <f>SUM(AG145:AK145)</f>
        <v>0</v>
      </c>
      <c r="AN145" s="26">
        <f>SUM(AI145:AK145)</f>
        <v>0</v>
      </c>
      <c r="AO145" s="26">
        <f>+IF(SUM(AC145:AK145)=0,D145,0)</f>
        <v>2296</v>
      </c>
      <c r="AP145" s="26">
        <f>+SUM(AC145:AK145)</f>
        <v>0</v>
      </c>
      <c r="AQ145" s="26">
        <f>+Tabla_DatosExternos_142[[#This Row],[Total Vigente]]+Tabla_DatosExternos_142[[#This Row],[Total Vencido]]</f>
        <v>2296</v>
      </c>
      <c r="AR145" s="26">
        <f>SUM(AG145:AK145)</f>
        <v>0</v>
      </c>
      <c r="AS145" s="27">
        <f>+Tabla_DatosExternos_142[[#This Row],[Fecha]]-Tabla_DatosExternos_142[[#This Row],[Vence]]</f>
        <v>-30</v>
      </c>
      <c r="AT145" s="21"/>
      <c r="AU145" s="28" t="e">
        <f>+AR145-W145</f>
        <v>#VALUE!</v>
      </c>
    </row>
    <row r="146" spans="1:47" x14ac:dyDescent="0.35">
      <c r="A146" s="20">
        <v>46239</v>
      </c>
      <c r="B146" s="21">
        <v>295482</v>
      </c>
      <c r="C146" s="21">
        <v>9180</v>
      </c>
      <c r="D146" s="21">
        <v>9180</v>
      </c>
      <c r="E146" s="22">
        <v>46269</v>
      </c>
      <c r="F146" s="21">
        <v>23</v>
      </c>
      <c r="G146" s="21" t="s">
        <v>90</v>
      </c>
      <c r="H146" s="21" t="s">
        <v>95</v>
      </c>
      <c r="I146" s="21" t="s">
        <v>3338</v>
      </c>
      <c r="J146" s="21"/>
      <c r="K146" s="21" t="s">
        <v>362</v>
      </c>
      <c r="L146" s="21" t="s">
        <v>363</v>
      </c>
      <c r="M146" s="21" t="s">
        <v>517</v>
      </c>
      <c r="N146" s="21">
        <v>30</v>
      </c>
      <c r="O146" s="20"/>
      <c r="P146" s="21" t="s">
        <v>50</v>
      </c>
      <c r="Q146" s="21" t="s">
        <v>3339</v>
      </c>
      <c r="R146" s="21">
        <v>13200</v>
      </c>
      <c r="S146" s="21">
        <v>124</v>
      </c>
      <c r="T146" s="21">
        <v>-63.1471977</v>
      </c>
      <c r="U146" s="21">
        <v>-17.820442199999999</v>
      </c>
      <c r="V146" s="21" t="s">
        <v>3340</v>
      </c>
      <c r="W146" s="21" t="s">
        <v>51</v>
      </c>
      <c r="X146" s="21" t="s">
        <v>3341</v>
      </c>
      <c r="Y146" s="23">
        <v>46246</v>
      </c>
      <c r="Z146" s="24">
        <f>+E146-Y146</f>
        <v>23</v>
      </c>
      <c r="AA146" s="25">
        <f>+Tabla_DatosExternos_142[[#This Row],[Saldo]]/Tabla_DatosExternos_142[[#This Row],[Importe]]</f>
        <v>1</v>
      </c>
      <c r="AB146" s="21"/>
      <c r="AC146" s="26">
        <f>IF(AND(-Z146&gt;=1,-Z146&lt;=30),D146,0)</f>
        <v>0</v>
      </c>
      <c r="AD146" s="26">
        <f>IF(AND(-Z146&gt;=31,-Z146&lt;=60),D146,0)</f>
        <v>0</v>
      </c>
      <c r="AE146" s="26">
        <f>IF(AND(-Z146&gt;=61,-Z146&lt;=90),D146,0)</f>
        <v>0</v>
      </c>
      <c r="AF146" s="26">
        <f>IF(AND(-Z146&gt;=91,-Z146&lt;=120),D146,0)</f>
        <v>0</v>
      </c>
      <c r="AG146" s="26">
        <f>IF(AND(-Z146&gt;=121,-Z146&lt;=150),D146,0)</f>
        <v>0</v>
      </c>
      <c r="AH146" s="26">
        <f>IF(AND(-Z146&gt;=151,-Z146&lt;=180),D146,0)</f>
        <v>0</v>
      </c>
      <c r="AI146" s="26">
        <f>IF(AND(-Z146&gt;=181,-Z146&lt;=210),D146,0)</f>
        <v>0</v>
      </c>
      <c r="AJ146" s="26">
        <f>IF(AND(-Z146&gt;=211,-Z146&lt;=250),D146,0)</f>
        <v>0</v>
      </c>
      <c r="AK146" s="26">
        <f>IF(-Z146&gt;=251,D146,0)</f>
        <v>0</v>
      </c>
      <c r="AL146" s="26">
        <f>SUM(AE146:AF146)</f>
        <v>0</v>
      </c>
      <c r="AM146" s="26">
        <f>SUM(AG146:AK146)</f>
        <v>0</v>
      </c>
      <c r="AN146" s="26">
        <f>SUM(AI146:AK146)</f>
        <v>0</v>
      </c>
      <c r="AO146" s="26">
        <f>+IF(SUM(AC146:AK146)=0,D146,0)</f>
        <v>9180</v>
      </c>
      <c r="AP146" s="26">
        <f>+SUM(AC146:AK146)</f>
        <v>0</v>
      </c>
      <c r="AQ146" s="26">
        <f>+Tabla_DatosExternos_142[[#This Row],[Total Vigente]]+Tabla_DatosExternos_142[[#This Row],[Total Vencido]]</f>
        <v>9180</v>
      </c>
      <c r="AR146" s="26">
        <f>SUM(AG146:AK146)</f>
        <v>0</v>
      </c>
      <c r="AS146" s="27">
        <f>+Tabla_DatosExternos_142[[#This Row],[Fecha]]-Tabla_DatosExternos_142[[#This Row],[Vence]]</f>
        <v>-30</v>
      </c>
      <c r="AT146" s="21"/>
      <c r="AU146" s="28" t="e">
        <f>+AR146-W146</f>
        <v>#VALUE!</v>
      </c>
    </row>
    <row r="147" spans="1:47" x14ac:dyDescent="0.35">
      <c r="A147" s="20">
        <v>46244</v>
      </c>
      <c r="B147" s="21">
        <v>296544</v>
      </c>
      <c r="C147" s="21">
        <v>7140</v>
      </c>
      <c r="D147" s="21">
        <v>7140</v>
      </c>
      <c r="E147" s="22">
        <v>46274</v>
      </c>
      <c r="F147" s="21">
        <v>28</v>
      </c>
      <c r="G147" s="21" t="s">
        <v>90</v>
      </c>
      <c r="H147" s="21" t="s">
        <v>95</v>
      </c>
      <c r="I147" s="21" t="s">
        <v>2132</v>
      </c>
      <c r="J147" s="21" t="s">
        <v>52</v>
      </c>
      <c r="K147" s="21" t="s">
        <v>362</v>
      </c>
      <c r="L147" s="21" t="s">
        <v>363</v>
      </c>
      <c r="M147" s="21" t="s">
        <v>460</v>
      </c>
      <c r="N147" s="21">
        <v>30</v>
      </c>
      <c r="O147" s="20"/>
      <c r="P147" s="21" t="s">
        <v>50</v>
      </c>
      <c r="Q147" s="21" t="s">
        <v>2133</v>
      </c>
      <c r="R147" s="21">
        <v>50000</v>
      </c>
      <c r="S147" s="21">
        <v>125</v>
      </c>
      <c r="T147" s="21">
        <v>-63.273982599999997</v>
      </c>
      <c r="U147" s="21">
        <v>-17.874762</v>
      </c>
      <c r="V147" s="21" t="s">
        <v>2134</v>
      </c>
      <c r="W147" s="21" t="s">
        <v>51</v>
      </c>
      <c r="X147" s="21" t="s">
        <v>2135</v>
      </c>
      <c r="Y147" s="23">
        <v>46246</v>
      </c>
      <c r="Z147" s="24">
        <f>+E147-Y147</f>
        <v>28</v>
      </c>
      <c r="AA147" s="25">
        <f>+Tabla_DatosExternos_142[[#This Row],[Saldo]]/Tabla_DatosExternos_142[[#This Row],[Importe]]</f>
        <v>1</v>
      </c>
      <c r="AB147" s="21"/>
      <c r="AC147" s="26">
        <f>IF(AND(-Z147&gt;=1,-Z147&lt;=30),D147,0)</f>
        <v>0</v>
      </c>
      <c r="AD147" s="26">
        <f>IF(AND(-Z147&gt;=31,-Z147&lt;=60),D147,0)</f>
        <v>0</v>
      </c>
      <c r="AE147" s="26">
        <f>IF(AND(-Z147&gt;=61,-Z147&lt;=90),D147,0)</f>
        <v>0</v>
      </c>
      <c r="AF147" s="26">
        <f>IF(AND(-Z147&gt;=91,-Z147&lt;=120),D147,0)</f>
        <v>0</v>
      </c>
      <c r="AG147" s="26">
        <f>IF(AND(-Z147&gt;=121,-Z147&lt;=150),D147,0)</f>
        <v>0</v>
      </c>
      <c r="AH147" s="26">
        <f>IF(AND(-Z147&gt;=151,-Z147&lt;=180),D147,0)</f>
        <v>0</v>
      </c>
      <c r="AI147" s="26">
        <f>IF(AND(-Z147&gt;=181,-Z147&lt;=210),D147,0)</f>
        <v>0</v>
      </c>
      <c r="AJ147" s="26">
        <f>IF(AND(-Z147&gt;=211,-Z147&lt;=250),D147,0)</f>
        <v>0</v>
      </c>
      <c r="AK147" s="26">
        <f>IF(-Z147&gt;=251,D147,0)</f>
        <v>0</v>
      </c>
      <c r="AL147" s="26">
        <f>SUM(AE147:AF147)</f>
        <v>0</v>
      </c>
      <c r="AM147" s="26">
        <f>SUM(AG147:AK147)</f>
        <v>0</v>
      </c>
      <c r="AN147" s="26">
        <f>SUM(AI147:AK147)</f>
        <v>0</v>
      </c>
      <c r="AO147" s="26">
        <f>+IF(SUM(AC147:AK147)=0,D147,0)</f>
        <v>7140</v>
      </c>
      <c r="AP147" s="26">
        <f>+SUM(AC147:AK147)</f>
        <v>0</v>
      </c>
      <c r="AQ147" s="26">
        <f>+Tabla_DatosExternos_142[[#This Row],[Total Vigente]]+Tabla_DatosExternos_142[[#This Row],[Total Vencido]]</f>
        <v>7140</v>
      </c>
      <c r="AR147" s="26">
        <f>SUM(AG147:AK147)</f>
        <v>0</v>
      </c>
      <c r="AS147" s="27">
        <f>+Tabla_DatosExternos_142[[#This Row],[Fecha]]-Tabla_DatosExternos_142[[#This Row],[Vence]]</f>
        <v>-30</v>
      </c>
      <c r="AT147" s="21"/>
      <c r="AU147" s="28" t="e">
        <f>+AR147-W147</f>
        <v>#VALUE!</v>
      </c>
    </row>
    <row r="148" spans="1:47" x14ac:dyDescent="0.35">
      <c r="A148" s="20">
        <v>46244</v>
      </c>
      <c r="B148" s="21">
        <v>296630</v>
      </c>
      <c r="C148" s="21">
        <v>2520</v>
      </c>
      <c r="D148" s="21">
        <v>2520</v>
      </c>
      <c r="E148" s="22">
        <v>46274</v>
      </c>
      <c r="F148" s="21">
        <v>28</v>
      </c>
      <c r="G148" s="21" t="s">
        <v>90</v>
      </c>
      <c r="H148" s="21" t="s">
        <v>95</v>
      </c>
      <c r="I148" s="21" t="s">
        <v>2335</v>
      </c>
      <c r="J148" s="21" t="s">
        <v>52</v>
      </c>
      <c r="K148" s="21" t="s">
        <v>362</v>
      </c>
      <c r="L148" s="21" t="s">
        <v>363</v>
      </c>
      <c r="M148" s="21" t="s">
        <v>517</v>
      </c>
      <c r="N148" s="21">
        <v>30</v>
      </c>
      <c r="O148" s="20"/>
      <c r="P148" s="21" t="s">
        <v>50</v>
      </c>
      <c r="Q148" s="21" t="s">
        <v>2336</v>
      </c>
      <c r="R148" s="21">
        <v>15000</v>
      </c>
      <c r="S148" s="21">
        <v>124</v>
      </c>
      <c r="T148" s="21">
        <v>-63.131076</v>
      </c>
      <c r="U148" s="21">
        <v>-17.824411999999999</v>
      </c>
      <c r="V148" s="21" t="s">
        <v>2337</v>
      </c>
      <c r="W148" s="21" t="s">
        <v>51</v>
      </c>
      <c r="X148" s="21" t="s">
        <v>2338</v>
      </c>
      <c r="Y148" s="23">
        <v>46246</v>
      </c>
      <c r="Z148" s="24">
        <f>+E148-Y148</f>
        <v>28</v>
      </c>
      <c r="AA148" s="25">
        <f>+Tabla_DatosExternos_142[[#This Row],[Saldo]]/Tabla_DatosExternos_142[[#This Row],[Importe]]</f>
        <v>1</v>
      </c>
      <c r="AB148" s="21"/>
      <c r="AC148" s="26">
        <f>IF(AND(-Z148&gt;=1,-Z148&lt;=30),D148,0)</f>
        <v>0</v>
      </c>
      <c r="AD148" s="26">
        <f>IF(AND(-Z148&gt;=31,-Z148&lt;=60),D148,0)</f>
        <v>0</v>
      </c>
      <c r="AE148" s="26">
        <f>IF(AND(-Z148&gt;=61,-Z148&lt;=90),D148,0)</f>
        <v>0</v>
      </c>
      <c r="AF148" s="26">
        <f>IF(AND(-Z148&gt;=91,-Z148&lt;=120),D148,0)</f>
        <v>0</v>
      </c>
      <c r="AG148" s="26">
        <f>IF(AND(-Z148&gt;=121,-Z148&lt;=150),D148,0)</f>
        <v>0</v>
      </c>
      <c r="AH148" s="26">
        <f>IF(AND(-Z148&gt;=151,-Z148&lt;=180),D148,0)</f>
        <v>0</v>
      </c>
      <c r="AI148" s="26">
        <f>IF(AND(-Z148&gt;=181,-Z148&lt;=210),D148,0)</f>
        <v>0</v>
      </c>
      <c r="AJ148" s="26">
        <f>IF(AND(-Z148&gt;=211,-Z148&lt;=250),D148,0)</f>
        <v>0</v>
      </c>
      <c r="AK148" s="26">
        <f>IF(-Z148&gt;=251,D148,0)</f>
        <v>0</v>
      </c>
      <c r="AL148" s="26">
        <f>SUM(AE148:AF148)</f>
        <v>0</v>
      </c>
      <c r="AM148" s="26">
        <f>SUM(AG148:AK148)</f>
        <v>0</v>
      </c>
      <c r="AN148" s="26">
        <f>SUM(AI148:AK148)</f>
        <v>0</v>
      </c>
      <c r="AO148" s="26">
        <f>+IF(SUM(AC148:AK148)=0,D148,0)</f>
        <v>2520</v>
      </c>
      <c r="AP148" s="26">
        <f>+SUM(AC148:AK148)</f>
        <v>0</v>
      </c>
      <c r="AQ148" s="26">
        <f>+Tabla_DatosExternos_142[[#This Row],[Total Vigente]]+Tabla_DatosExternos_142[[#This Row],[Total Vencido]]</f>
        <v>2520</v>
      </c>
      <c r="AR148" s="26">
        <f>SUM(AG148:AK148)</f>
        <v>0</v>
      </c>
      <c r="AS148" s="27">
        <f>+Tabla_DatosExternos_142[[#This Row],[Fecha]]-Tabla_DatosExternos_142[[#This Row],[Vence]]</f>
        <v>-30</v>
      </c>
      <c r="AT148" s="21"/>
      <c r="AU148" s="28" t="e">
        <f>+AR148-W148</f>
        <v>#VALUE!</v>
      </c>
    </row>
    <row r="149" spans="1:47" x14ac:dyDescent="0.35">
      <c r="A149" s="20">
        <v>46245</v>
      </c>
      <c r="B149" s="21">
        <v>297230</v>
      </c>
      <c r="C149" s="21">
        <v>38562.400000000001</v>
      </c>
      <c r="D149" s="21">
        <v>38562.400000000001</v>
      </c>
      <c r="E149" s="22">
        <v>46290</v>
      </c>
      <c r="F149" s="21">
        <v>44</v>
      </c>
      <c r="G149" s="21" t="s">
        <v>96</v>
      </c>
      <c r="H149" s="21" t="s">
        <v>95</v>
      </c>
      <c r="I149" s="21" t="s">
        <v>878</v>
      </c>
      <c r="J149" s="21" t="s">
        <v>52</v>
      </c>
      <c r="K149" s="21" t="s">
        <v>362</v>
      </c>
      <c r="L149" s="21" t="s">
        <v>363</v>
      </c>
      <c r="M149" s="21" t="s">
        <v>453</v>
      </c>
      <c r="N149" s="21">
        <v>45</v>
      </c>
      <c r="O149" s="20"/>
      <c r="P149" s="21" t="s">
        <v>50</v>
      </c>
      <c r="Q149" s="21" t="s">
        <v>1968</v>
      </c>
      <c r="R149" s="21">
        <v>150000</v>
      </c>
      <c r="S149" s="21">
        <v>122</v>
      </c>
      <c r="T149" s="21">
        <v>-63.136224599999998</v>
      </c>
      <c r="U149" s="21">
        <v>-17.818364599999999</v>
      </c>
      <c r="V149" s="21" t="s">
        <v>880</v>
      </c>
      <c r="W149" s="21" t="s">
        <v>51</v>
      </c>
      <c r="X149" s="21" t="s">
        <v>1969</v>
      </c>
      <c r="Y149" s="23">
        <v>46246</v>
      </c>
      <c r="Z149" s="24">
        <f>+E149-Y149</f>
        <v>44</v>
      </c>
      <c r="AA149" s="25">
        <f>+Tabla_DatosExternos_142[[#This Row],[Saldo]]/Tabla_DatosExternos_142[[#This Row],[Importe]]</f>
        <v>1</v>
      </c>
      <c r="AB149" s="21"/>
      <c r="AC149" s="26">
        <f>IF(AND(-Z149&gt;=1,-Z149&lt;=30),D149,0)</f>
        <v>0</v>
      </c>
      <c r="AD149" s="26">
        <f>IF(AND(-Z149&gt;=31,-Z149&lt;=60),D149,0)</f>
        <v>0</v>
      </c>
      <c r="AE149" s="26">
        <f>IF(AND(-Z149&gt;=61,-Z149&lt;=90),D149,0)</f>
        <v>0</v>
      </c>
      <c r="AF149" s="26">
        <f>IF(AND(-Z149&gt;=91,-Z149&lt;=120),D149,0)</f>
        <v>0</v>
      </c>
      <c r="AG149" s="26">
        <f>IF(AND(-Z149&gt;=121,-Z149&lt;=150),D149,0)</f>
        <v>0</v>
      </c>
      <c r="AH149" s="26">
        <f>IF(AND(-Z149&gt;=151,-Z149&lt;=180),D149,0)</f>
        <v>0</v>
      </c>
      <c r="AI149" s="26">
        <f>IF(AND(-Z149&gt;=181,-Z149&lt;=210),D149,0)</f>
        <v>0</v>
      </c>
      <c r="AJ149" s="26">
        <f>IF(AND(-Z149&gt;=211,-Z149&lt;=250),D149,0)</f>
        <v>0</v>
      </c>
      <c r="AK149" s="26">
        <f>IF(-Z149&gt;=251,D149,0)</f>
        <v>0</v>
      </c>
      <c r="AL149" s="26">
        <f>SUM(AE149:AF149)</f>
        <v>0</v>
      </c>
      <c r="AM149" s="26">
        <f>SUM(AG149:AK149)</f>
        <v>0</v>
      </c>
      <c r="AN149" s="26">
        <f>SUM(AI149:AK149)</f>
        <v>0</v>
      </c>
      <c r="AO149" s="26">
        <f>+IF(SUM(AC149:AK149)=0,D149,0)</f>
        <v>38562.400000000001</v>
      </c>
      <c r="AP149" s="26">
        <f>+SUM(AC149:AK149)</f>
        <v>0</v>
      </c>
      <c r="AQ149" s="26">
        <f>+Tabla_DatosExternos_142[[#This Row],[Total Vigente]]+Tabla_DatosExternos_142[[#This Row],[Total Vencido]]</f>
        <v>38562.400000000001</v>
      </c>
      <c r="AR149" s="26">
        <f>SUM(AG149:AK149)</f>
        <v>0</v>
      </c>
      <c r="AS149" s="27">
        <f>+Tabla_DatosExternos_142[[#This Row],[Fecha]]-Tabla_DatosExternos_142[[#This Row],[Vence]]</f>
        <v>-45</v>
      </c>
      <c r="AT149" s="21"/>
      <c r="AU149" s="28" t="e">
        <f>+AR149-W149</f>
        <v>#VALUE!</v>
      </c>
    </row>
    <row r="150" spans="1:47" x14ac:dyDescent="0.35">
      <c r="A150" s="20">
        <v>46245</v>
      </c>
      <c r="B150" s="21">
        <v>297231</v>
      </c>
      <c r="C150" s="21">
        <v>2520</v>
      </c>
      <c r="D150" s="21">
        <v>2520</v>
      </c>
      <c r="E150" s="22">
        <v>46275</v>
      </c>
      <c r="F150" s="21">
        <v>29</v>
      </c>
      <c r="G150" s="21" t="s">
        <v>90</v>
      </c>
      <c r="H150" s="21" t="s">
        <v>95</v>
      </c>
      <c r="I150" s="21" t="s">
        <v>2132</v>
      </c>
      <c r="J150" s="21" t="s">
        <v>52</v>
      </c>
      <c r="K150" s="21" t="s">
        <v>362</v>
      </c>
      <c r="L150" s="21" t="s">
        <v>363</v>
      </c>
      <c r="M150" s="21" t="s">
        <v>460</v>
      </c>
      <c r="N150" s="21">
        <v>30</v>
      </c>
      <c r="O150" s="20"/>
      <c r="P150" s="21" t="s">
        <v>50</v>
      </c>
      <c r="Q150" s="21" t="s">
        <v>2133</v>
      </c>
      <c r="R150" s="21">
        <v>50000</v>
      </c>
      <c r="S150" s="21">
        <v>125</v>
      </c>
      <c r="T150" s="21">
        <v>-63.273982599999997</v>
      </c>
      <c r="U150" s="21">
        <v>-17.874762</v>
      </c>
      <c r="V150" s="21" t="s">
        <v>2134</v>
      </c>
      <c r="W150" s="21" t="s">
        <v>51</v>
      </c>
      <c r="X150" s="21" t="s">
        <v>2135</v>
      </c>
      <c r="Y150" s="23">
        <v>46246</v>
      </c>
      <c r="Z150" s="24">
        <f>+E150-Y150</f>
        <v>29</v>
      </c>
      <c r="AA150" s="25">
        <f>+Tabla_DatosExternos_142[[#This Row],[Saldo]]/Tabla_DatosExternos_142[[#This Row],[Importe]]</f>
        <v>1</v>
      </c>
      <c r="AB150" s="21"/>
      <c r="AC150" s="26">
        <f>IF(AND(-Z150&gt;=1,-Z150&lt;=30),D150,0)</f>
        <v>0</v>
      </c>
      <c r="AD150" s="26">
        <f>IF(AND(-Z150&gt;=31,-Z150&lt;=60),D150,0)</f>
        <v>0</v>
      </c>
      <c r="AE150" s="26">
        <f>IF(AND(-Z150&gt;=61,-Z150&lt;=90),D150,0)</f>
        <v>0</v>
      </c>
      <c r="AF150" s="26">
        <f>IF(AND(-Z150&gt;=91,-Z150&lt;=120),D150,0)</f>
        <v>0</v>
      </c>
      <c r="AG150" s="26">
        <f>IF(AND(-Z150&gt;=121,-Z150&lt;=150),D150,0)</f>
        <v>0</v>
      </c>
      <c r="AH150" s="26">
        <f>IF(AND(-Z150&gt;=151,-Z150&lt;=180),D150,0)</f>
        <v>0</v>
      </c>
      <c r="AI150" s="26">
        <f>IF(AND(-Z150&gt;=181,-Z150&lt;=210),D150,0)</f>
        <v>0</v>
      </c>
      <c r="AJ150" s="26">
        <f>IF(AND(-Z150&gt;=211,-Z150&lt;=250),D150,0)</f>
        <v>0</v>
      </c>
      <c r="AK150" s="26">
        <f>IF(-Z150&gt;=251,D150,0)</f>
        <v>0</v>
      </c>
      <c r="AL150" s="26">
        <f>SUM(AE150:AF150)</f>
        <v>0</v>
      </c>
      <c r="AM150" s="26">
        <f>SUM(AG150:AK150)</f>
        <v>0</v>
      </c>
      <c r="AN150" s="26">
        <f>SUM(AI150:AK150)</f>
        <v>0</v>
      </c>
      <c r="AO150" s="26">
        <f>+IF(SUM(AC150:AK150)=0,D150,0)</f>
        <v>2520</v>
      </c>
      <c r="AP150" s="26">
        <f>+SUM(AC150:AK150)</f>
        <v>0</v>
      </c>
      <c r="AQ150" s="26">
        <f>+Tabla_DatosExternos_142[[#This Row],[Total Vigente]]+Tabla_DatosExternos_142[[#This Row],[Total Vencido]]</f>
        <v>2520</v>
      </c>
      <c r="AR150" s="26">
        <f>SUM(AG150:AK150)</f>
        <v>0</v>
      </c>
      <c r="AS150" s="27">
        <f>+Tabla_DatosExternos_142[[#This Row],[Fecha]]-Tabla_DatosExternos_142[[#This Row],[Vence]]</f>
        <v>-30</v>
      </c>
      <c r="AT150" s="21"/>
      <c r="AU150" s="28" t="e">
        <f>+AR150-W150</f>
        <v>#VALUE!</v>
      </c>
    </row>
    <row r="151" spans="1:47" x14ac:dyDescent="0.35">
      <c r="A151" s="20">
        <v>45547</v>
      </c>
      <c r="B151" s="21">
        <v>30056</v>
      </c>
      <c r="C151" s="21">
        <v>3396</v>
      </c>
      <c r="D151" s="21">
        <v>2700</v>
      </c>
      <c r="E151" s="22">
        <v>45577</v>
      </c>
      <c r="F151" s="21">
        <v>669</v>
      </c>
      <c r="G151" s="21" t="s">
        <v>47</v>
      </c>
      <c r="H151" s="21" t="s">
        <v>48</v>
      </c>
      <c r="I151" s="21" t="s">
        <v>659</v>
      </c>
      <c r="J151" s="21" t="s">
        <v>509</v>
      </c>
      <c r="K151" s="21" t="s">
        <v>660</v>
      </c>
      <c r="L151" s="21" t="s">
        <v>661</v>
      </c>
      <c r="M151" s="21" t="s">
        <v>662</v>
      </c>
      <c r="N151" s="21">
        <v>30</v>
      </c>
      <c r="O151" s="20">
        <v>46160</v>
      </c>
      <c r="P151" s="21" t="s">
        <v>509</v>
      </c>
      <c r="Q151" s="21" t="s">
        <v>663</v>
      </c>
      <c r="R151" s="21">
        <v>0</v>
      </c>
      <c r="S151" s="21">
        <v>45016</v>
      </c>
      <c r="T151" s="21">
        <v>-66.136769999999999</v>
      </c>
      <c r="U151" s="21">
        <v>-17.393940000000001</v>
      </c>
      <c r="V151" s="21" t="s">
        <v>664</v>
      </c>
      <c r="W151" s="21" t="s">
        <v>51</v>
      </c>
      <c r="X151" s="21" t="s">
        <v>665</v>
      </c>
      <c r="Y151" s="23">
        <v>46246</v>
      </c>
      <c r="Z151" s="24">
        <f>+E151-Y151</f>
        <v>-669</v>
      </c>
      <c r="AA151" s="25">
        <f>+Tabla_DatosExternos_142[[#This Row],[Saldo]]/Tabla_DatosExternos_142[[#This Row],[Importe]]</f>
        <v>0.79505300353356889</v>
      </c>
      <c r="AB151" s="21"/>
      <c r="AC151" s="26">
        <f>IF(AND(-Z151&gt;=1,-Z151&lt;=30),D151,0)</f>
        <v>0</v>
      </c>
      <c r="AD151" s="26">
        <f>IF(AND(-Z151&gt;=31,-Z151&lt;=60),D151,0)</f>
        <v>0</v>
      </c>
      <c r="AE151" s="26">
        <f>IF(AND(-Z151&gt;=61,-Z151&lt;=90),D151,0)</f>
        <v>0</v>
      </c>
      <c r="AF151" s="26">
        <f>IF(AND(-Z151&gt;=91,-Z151&lt;=120),D151,0)</f>
        <v>0</v>
      </c>
      <c r="AG151" s="26">
        <f>IF(AND(-Z151&gt;=121,-Z151&lt;=150),D151,0)</f>
        <v>0</v>
      </c>
      <c r="AH151" s="26">
        <f>IF(AND(-Z151&gt;=151,-Z151&lt;=180),D151,0)</f>
        <v>0</v>
      </c>
      <c r="AI151" s="26">
        <f>IF(AND(-Z151&gt;=181,-Z151&lt;=210),D151,0)</f>
        <v>0</v>
      </c>
      <c r="AJ151" s="26">
        <f>IF(AND(-Z151&gt;=211,-Z151&lt;=250),D151,0)</f>
        <v>0</v>
      </c>
      <c r="AK151" s="26">
        <f>IF(-Z151&gt;=251,D151,0)</f>
        <v>2700</v>
      </c>
      <c r="AL151" s="26">
        <f>SUM(AE151:AF151)</f>
        <v>0</v>
      </c>
      <c r="AM151" s="26">
        <f>SUM(AG151:AK151)</f>
        <v>2700</v>
      </c>
      <c r="AN151" s="26">
        <f>SUM(AI151:AK151)</f>
        <v>2700</v>
      </c>
      <c r="AO151" s="26">
        <f>+IF(SUM(AC151:AK151)=0,D151,0)</f>
        <v>0</v>
      </c>
      <c r="AP151" s="26">
        <f>+SUM(AC151:AK151)</f>
        <v>2700</v>
      </c>
      <c r="AQ151" s="26">
        <f>+Tabla_DatosExternos_142[[#This Row],[Total Vigente]]+Tabla_DatosExternos_142[[#This Row],[Total Vencido]]</f>
        <v>2700</v>
      </c>
      <c r="AR151" s="26">
        <f>SUM(AG151:AK151)</f>
        <v>2700</v>
      </c>
      <c r="AS151" s="27">
        <f>+Tabla_DatosExternos_142[[#This Row],[Fecha]]-Tabla_DatosExternos_142[[#This Row],[Vence]]</f>
        <v>-30</v>
      </c>
      <c r="AT151" s="21"/>
      <c r="AU151" s="28" t="e">
        <f>+AR151-W151</f>
        <v>#VALUE!</v>
      </c>
    </row>
    <row r="152" spans="1:47" x14ac:dyDescent="0.35">
      <c r="A152" s="20">
        <v>45646</v>
      </c>
      <c r="B152" s="21">
        <v>54289</v>
      </c>
      <c r="C152" s="21">
        <v>3989.98</v>
      </c>
      <c r="D152" s="21">
        <v>3299.98</v>
      </c>
      <c r="E152" s="22">
        <v>45661</v>
      </c>
      <c r="F152" s="21">
        <v>585</v>
      </c>
      <c r="G152" s="21" t="s">
        <v>47</v>
      </c>
      <c r="H152" s="21" t="s">
        <v>48</v>
      </c>
      <c r="I152" s="21" t="s">
        <v>733</v>
      </c>
      <c r="J152" s="21" t="s">
        <v>509</v>
      </c>
      <c r="K152" s="21" t="s">
        <v>660</v>
      </c>
      <c r="L152" s="21" t="s">
        <v>661</v>
      </c>
      <c r="M152" s="21" t="s">
        <v>734</v>
      </c>
      <c r="N152" s="21">
        <v>15</v>
      </c>
      <c r="O152" s="20">
        <v>45702</v>
      </c>
      <c r="P152" s="21" t="s">
        <v>509</v>
      </c>
      <c r="Q152" s="21" t="s">
        <v>735</v>
      </c>
      <c r="R152" s="21">
        <v>0</v>
      </c>
      <c r="S152" s="21">
        <v>45013</v>
      </c>
      <c r="T152" s="21">
        <v>-66.162353499999995</v>
      </c>
      <c r="U152" s="21">
        <v>-17.351573900000002</v>
      </c>
      <c r="V152" s="21" t="s">
        <v>736</v>
      </c>
      <c r="W152" s="21" t="s">
        <v>51</v>
      </c>
      <c r="X152" s="21" t="s">
        <v>737</v>
      </c>
      <c r="Y152" s="23">
        <v>46246</v>
      </c>
      <c r="Z152" s="24">
        <f>+E152-Y152</f>
        <v>-585</v>
      </c>
      <c r="AA152" s="25">
        <f>+Tabla_DatosExternos_142[[#This Row],[Saldo]]/Tabla_DatosExternos_142[[#This Row],[Importe]]</f>
        <v>0.82706680233986141</v>
      </c>
      <c r="AB152" s="21"/>
      <c r="AC152" s="26">
        <f>IF(AND(-Z152&gt;=1,-Z152&lt;=30),D152,0)</f>
        <v>0</v>
      </c>
      <c r="AD152" s="26">
        <f>IF(AND(-Z152&gt;=31,-Z152&lt;=60),D152,0)</f>
        <v>0</v>
      </c>
      <c r="AE152" s="26">
        <f>IF(AND(-Z152&gt;=61,-Z152&lt;=90),D152,0)</f>
        <v>0</v>
      </c>
      <c r="AF152" s="26">
        <f>IF(AND(-Z152&gt;=91,-Z152&lt;=120),D152,0)</f>
        <v>0</v>
      </c>
      <c r="AG152" s="26">
        <f>IF(AND(-Z152&gt;=121,-Z152&lt;=150),D152,0)</f>
        <v>0</v>
      </c>
      <c r="AH152" s="26">
        <f>IF(AND(-Z152&gt;=151,-Z152&lt;=180),D152,0)</f>
        <v>0</v>
      </c>
      <c r="AI152" s="26">
        <f>IF(AND(-Z152&gt;=181,-Z152&lt;=210),D152,0)</f>
        <v>0</v>
      </c>
      <c r="AJ152" s="26">
        <f>IF(AND(-Z152&gt;=211,-Z152&lt;=250),D152,0)</f>
        <v>0</v>
      </c>
      <c r="AK152" s="26">
        <f>IF(-Z152&gt;=251,D152,0)</f>
        <v>3299.98</v>
      </c>
      <c r="AL152" s="26">
        <f>SUM(AE152:AF152)</f>
        <v>0</v>
      </c>
      <c r="AM152" s="26">
        <f>SUM(AG152:AK152)</f>
        <v>3299.98</v>
      </c>
      <c r="AN152" s="26">
        <f>SUM(AI152:AK152)</f>
        <v>3299.98</v>
      </c>
      <c r="AO152" s="26">
        <f>+IF(SUM(AC152:AK152)=0,D152,0)</f>
        <v>0</v>
      </c>
      <c r="AP152" s="26">
        <f>+SUM(AC152:AK152)</f>
        <v>3299.98</v>
      </c>
      <c r="AQ152" s="26">
        <f>+Tabla_DatosExternos_142[[#This Row],[Total Vigente]]+Tabla_DatosExternos_142[[#This Row],[Total Vencido]]</f>
        <v>3299.98</v>
      </c>
      <c r="AR152" s="26">
        <f>SUM(AG152:AK152)</f>
        <v>3299.98</v>
      </c>
      <c r="AS152" s="27">
        <f>+Tabla_DatosExternos_142[[#This Row],[Fecha]]-Tabla_DatosExternos_142[[#This Row],[Vence]]</f>
        <v>-15</v>
      </c>
      <c r="AT152" s="21"/>
      <c r="AU152" s="28" t="e">
        <f>+AR152-W152</f>
        <v>#VALUE!</v>
      </c>
    </row>
    <row r="153" spans="1:47" x14ac:dyDescent="0.35">
      <c r="A153" s="20">
        <v>45701</v>
      </c>
      <c r="B153" s="21">
        <v>9653</v>
      </c>
      <c r="C153" s="21">
        <v>17799.77</v>
      </c>
      <c r="D153" s="21">
        <v>17799.77</v>
      </c>
      <c r="E153" s="22">
        <v>45731</v>
      </c>
      <c r="F153" s="21">
        <v>515</v>
      </c>
      <c r="G153" s="21" t="s">
        <v>47</v>
      </c>
      <c r="H153" s="21" t="s">
        <v>48</v>
      </c>
      <c r="I153" s="21" t="s">
        <v>782</v>
      </c>
      <c r="J153" s="21" t="s">
        <v>509</v>
      </c>
      <c r="K153" s="21" t="s">
        <v>660</v>
      </c>
      <c r="L153" s="21" t="s">
        <v>661</v>
      </c>
      <c r="M153" s="21" t="s">
        <v>783</v>
      </c>
      <c r="N153" s="21">
        <v>30</v>
      </c>
      <c r="O153" s="20"/>
      <c r="P153" s="21" t="s">
        <v>509</v>
      </c>
      <c r="Q153" s="21" t="s">
        <v>784</v>
      </c>
      <c r="R153" s="21">
        <v>0</v>
      </c>
      <c r="S153" s="21">
        <v>45017</v>
      </c>
      <c r="T153" s="21">
        <v>-66.172439999999995</v>
      </c>
      <c r="U153" s="21">
        <v>-17.359185</v>
      </c>
      <c r="V153" s="21" t="s">
        <v>785</v>
      </c>
      <c r="W153" s="21" t="s">
        <v>51</v>
      </c>
      <c r="X153" s="21" t="s">
        <v>786</v>
      </c>
      <c r="Y153" s="23">
        <v>46246</v>
      </c>
      <c r="Z153" s="24">
        <f>+E153-Y153</f>
        <v>-515</v>
      </c>
      <c r="AA153" s="25">
        <f>+Tabla_DatosExternos_142[[#This Row],[Saldo]]/Tabla_DatosExternos_142[[#This Row],[Importe]]</f>
        <v>1</v>
      </c>
      <c r="AB153" s="21"/>
      <c r="AC153" s="26">
        <f>IF(AND(-Z153&gt;=1,-Z153&lt;=30),D153,0)</f>
        <v>0</v>
      </c>
      <c r="AD153" s="26">
        <f>IF(AND(-Z153&gt;=31,-Z153&lt;=60),D153,0)</f>
        <v>0</v>
      </c>
      <c r="AE153" s="26">
        <f>IF(AND(-Z153&gt;=61,-Z153&lt;=90),D153,0)</f>
        <v>0</v>
      </c>
      <c r="AF153" s="26">
        <f>IF(AND(-Z153&gt;=91,-Z153&lt;=120),D153,0)</f>
        <v>0</v>
      </c>
      <c r="AG153" s="26">
        <f>IF(AND(-Z153&gt;=121,-Z153&lt;=150),D153,0)</f>
        <v>0</v>
      </c>
      <c r="AH153" s="26">
        <f>IF(AND(-Z153&gt;=151,-Z153&lt;=180),D153,0)</f>
        <v>0</v>
      </c>
      <c r="AI153" s="26">
        <f>IF(AND(-Z153&gt;=181,-Z153&lt;=210),D153,0)</f>
        <v>0</v>
      </c>
      <c r="AJ153" s="26">
        <f>IF(AND(-Z153&gt;=211,-Z153&lt;=250),D153,0)</f>
        <v>0</v>
      </c>
      <c r="AK153" s="26">
        <f>IF(-Z153&gt;=251,D153,0)</f>
        <v>17799.77</v>
      </c>
      <c r="AL153" s="26">
        <f>SUM(AE153:AF153)</f>
        <v>0</v>
      </c>
      <c r="AM153" s="26">
        <f>SUM(AG153:AK153)</f>
        <v>17799.77</v>
      </c>
      <c r="AN153" s="26">
        <f>SUM(AI153:AK153)</f>
        <v>17799.77</v>
      </c>
      <c r="AO153" s="26">
        <f>+IF(SUM(AC153:AK153)=0,D153,0)</f>
        <v>0</v>
      </c>
      <c r="AP153" s="26">
        <f>+SUM(AC153:AK153)</f>
        <v>17799.77</v>
      </c>
      <c r="AQ153" s="26">
        <f>+Tabla_DatosExternos_142[[#This Row],[Total Vigente]]+Tabla_DatosExternos_142[[#This Row],[Total Vencido]]</f>
        <v>17799.77</v>
      </c>
      <c r="AR153" s="26">
        <f>SUM(AG153:AK153)</f>
        <v>17799.77</v>
      </c>
      <c r="AS153" s="27">
        <f>+Tabla_DatosExternos_142[[#This Row],[Fecha]]-Tabla_DatosExternos_142[[#This Row],[Vence]]</f>
        <v>-30</v>
      </c>
      <c r="AT153" s="21"/>
      <c r="AU153" s="28" t="e">
        <f>+AR153-W153</f>
        <v>#VALUE!</v>
      </c>
    </row>
    <row r="154" spans="1:47" x14ac:dyDescent="0.35">
      <c r="A154" s="20">
        <v>45703</v>
      </c>
      <c r="B154" s="21">
        <v>10233</v>
      </c>
      <c r="C154" s="21">
        <v>1960</v>
      </c>
      <c r="D154" s="21">
        <v>1960</v>
      </c>
      <c r="E154" s="22">
        <v>45733</v>
      </c>
      <c r="F154" s="21">
        <v>513</v>
      </c>
      <c r="G154" s="21" t="s">
        <v>47</v>
      </c>
      <c r="H154" s="21" t="s">
        <v>48</v>
      </c>
      <c r="I154" s="21" t="s">
        <v>782</v>
      </c>
      <c r="J154" s="21" t="s">
        <v>509</v>
      </c>
      <c r="K154" s="21" t="s">
        <v>660</v>
      </c>
      <c r="L154" s="21" t="s">
        <v>661</v>
      </c>
      <c r="M154" s="21" t="s">
        <v>783</v>
      </c>
      <c r="N154" s="21">
        <v>30</v>
      </c>
      <c r="O154" s="20"/>
      <c r="P154" s="21" t="s">
        <v>509</v>
      </c>
      <c r="Q154" s="21" t="s">
        <v>784</v>
      </c>
      <c r="R154" s="21">
        <v>0</v>
      </c>
      <c r="S154" s="21">
        <v>45017</v>
      </c>
      <c r="T154" s="21">
        <v>-66.172439999999995</v>
      </c>
      <c r="U154" s="21">
        <v>-17.359185</v>
      </c>
      <c r="V154" s="21" t="s">
        <v>785</v>
      </c>
      <c r="W154" s="21" t="s">
        <v>51</v>
      </c>
      <c r="X154" s="21" t="s">
        <v>786</v>
      </c>
      <c r="Y154" s="23">
        <v>46246</v>
      </c>
      <c r="Z154" s="24">
        <f>+E154-Y154</f>
        <v>-513</v>
      </c>
      <c r="AA154" s="25">
        <f>+Tabla_DatosExternos_142[[#This Row],[Saldo]]/Tabla_DatosExternos_142[[#This Row],[Importe]]</f>
        <v>1</v>
      </c>
      <c r="AB154" s="21"/>
      <c r="AC154" s="26">
        <f>IF(AND(-Z154&gt;=1,-Z154&lt;=30),D154,0)</f>
        <v>0</v>
      </c>
      <c r="AD154" s="26">
        <f>IF(AND(-Z154&gt;=31,-Z154&lt;=60),D154,0)</f>
        <v>0</v>
      </c>
      <c r="AE154" s="26">
        <f>IF(AND(-Z154&gt;=61,-Z154&lt;=90),D154,0)</f>
        <v>0</v>
      </c>
      <c r="AF154" s="26">
        <f>IF(AND(-Z154&gt;=91,-Z154&lt;=120),D154,0)</f>
        <v>0</v>
      </c>
      <c r="AG154" s="26">
        <f>IF(AND(-Z154&gt;=121,-Z154&lt;=150),D154,0)</f>
        <v>0</v>
      </c>
      <c r="AH154" s="26">
        <f>IF(AND(-Z154&gt;=151,-Z154&lt;=180),D154,0)</f>
        <v>0</v>
      </c>
      <c r="AI154" s="26">
        <f>IF(AND(-Z154&gt;=181,-Z154&lt;=210),D154,0)</f>
        <v>0</v>
      </c>
      <c r="AJ154" s="26">
        <f>IF(AND(-Z154&gt;=211,-Z154&lt;=250),D154,0)</f>
        <v>0</v>
      </c>
      <c r="AK154" s="26">
        <f>IF(-Z154&gt;=251,D154,0)</f>
        <v>1960</v>
      </c>
      <c r="AL154" s="26">
        <f>SUM(AE154:AF154)</f>
        <v>0</v>
      </c>
      <c r="AM154" s="26">
        <f>SUM(AG154:AK154)</f>
        <v>1960</v>
      </c>
      <c r="AN154" s="26">
        <f>SUM(AI154:AK154)</f>
        <v>1960</v>
      </c>
      <c r="AO154" s="26">
        <f>+IF(SUM(AC154:AK154)=0,D154,0)</f>
        <v>0</v>
      </c>
      <c r="AP154" s="26">
        <f>+SUM(AC154:AK154)</f>
        <v>1960</v>
      </c>
      <c r="AQ154" s="26">
        <f>+Tabla_DatosExternos_142[[#This Row],[Total Vigente]]+Tabla_DatosExternos_142[[#This Row],[Total Vencido]]</f>
        <v>1960</v>
      </c>
      <c r="AR154" s="26">
        <f>SUM(AG154:AK154)</f>
        <v>1960</v>
      </c>
      <c r="AS154" s="27">
        <f>+Tabla_DatosExternos_142[[#This Row],[Fecha]]-Tabla_DatosExternos_142[[#This Row],[Vence]]</f>
        <v>-30</v>
      </c>
      <c r="AT154" s="21"/>
      <c r="AU154" s="28" t="e">
        <f>+AR154-W154</f>
        <v>#VALUE!</v>
      </c>
    </row>
    <row r="155" spans="1:47" x14ac:dyDescent="0.35">
      <c r="A155" s="20">
        <v>46002</v>
      </c>
      <c r="B155" s="21">
        <v>123933</v>
      </c>
      <c r="C155" s="21">
        <v>1805</v>
      </c>
      <c r="D155" s="21">
        <v>1305</v>
      </c>
      <c r="E155" s="22">
        <v>46017</v>
      </c>
      <c r="F155" s="21">
        <v>229</v>
      </c>
      <c r="G155" s="21" t="s">
        <v>47</v>
      </c>
      <c r="H155" s="21" t="s">
        <v>48</v>
      </c>
      <c r="I155" s="21" t="s">
        <v>1134</v>
      </c>
      <c r="J155" s="21" t="s">
        <v>509</v>
      </c>
      <c r="K155" s="21" t="s">
        <v>660</v>
      </c>
      <c r="L155" s="21" t="s">
        <v>661</v>
      </c>
      <c r="M155" s="21" t="s">
        <v>1135</v>
      </c>
      <c r="N155" s="21">
        <v>15</v>
      </c>
      <c r="O155" s="20">
        <v>46052</v>
      </c>
      <c r="P155" s="21" t="s">
        <v>509</v>
      </c>
      <c r="Q155" s="21" t="s">
        <v>1136</v>
      </c>
      <c r="R155" s="21">
        <v>0</v>
      </c>
      <c r="S155" s="21">
        <v>45015</v>
      </c>
      <c r="T155" s="21">
        <v>-66.126052999999999</v>
      </c>
      <c r="U155" s="21">
        <v>-17.431539999999998</v>
      </c>
      <c r="V155" s="21" t="s">
        <v>1137</v>
      </c>
      <c r="W155" s="21" t="s">
        <v>51</v>
      </c>
      <c r="X155" s="21" t="s">
        <v>1138</v>
      </c>
      <c r="Y155" s="23">
        <v>46246</v>
      </c>
      <c r="Z155" s="24">
        <f>+E155-Y155</f>
        <v>-229</v>
      </c>
      <c r="AA155" s="25">
        <f>+Tabla_DatosExternos_142[[#This Row],[Saldo]]/Tabla_DatosExternos_142[[#This Row],[Importe]]</f>
        <v>0.7229916897506925</v>
      </c>
      <c r="AB155" s="21"/>
      <c r="AC155" s="26">
        <f>IF(AND(-Z155&gt;=1,-Z155&lt;=30),D155,0)</f>
        <v>0</v>
      </c>
      <c r="AD155" s="26">
        <f>IF(AND(-Z155&gt;=31,-Z155&lt;=60),D155,0)</f>
        <v>0</v>
      </c>
      <c r="AE155" s="26">
        <f>IF(AND(-Z155&gt;=61,-Z155&lt;=90),D155,0)</f>
        <v>0</v>
      </c>
      <c r="AF155" s="26">
        <f>IF(AND(-Z155&gt;=91,-Z155&lt;=120),D155,0)</f>
        <v>0</v>
      </c>
      <c r="AG155" s="26">
        <f>IF(AND(-Z155&gt;=121,-Z155&lt;=150),D155,0)</f>
        <v>0</v>
      </c>
      <c r="AH155" s="26">
        <f>IF(AND(-Z155&gt;=151,-Z155&lt;=180),D155,0)</f>
        <v>0</v>
      </c>
      <c r="AI155" s="26">
        <f>IF(AND(-Z155&gt;=181,-Z155&lt;=210),D155,0)</f>
        <v>0</v>
      </c>
      <c r="AJ155" s="26">
        <f>IF(AND(-Z155&gt;=211,-Z155&lt;=250),D155,0)</f>
        <v>1305</v>
      </c>
      <c r="AK155" s="26">
        <f>IF(-Z155&gt;=251,D155,0)</f>
        <v>0</v>
      </c>
      <c r="AL155" s="26">
        <f>SUM(AE155:AF155)</f>
        <v>0</v>
      </c>
      <c r="AM155" s="26">
        <f>SUM(AG155:AK155)</f>
        <v>1305</v>
      </c>
      <c r="AN155" s="26">
        <f>SUM(AI155:AK155)</f>
        <v>1305</v>
      </c>
      <c r="AO155" s="26">
        <f>+IF(SUM(AC155:AK155)=0,D155,0)</f>
        <v>0</v>
      </c>
      <c r="AP155" s="26">
        <f>+SUM(AC155:AK155)</f>
        <v>1305</v>
      </c>
      <c r="AQ155" s="26">
        <f>+Tabla_DatosExternos_142[[#This Row],[Total Vigente]]+Tabla_DatosExternos_142[[#This Row],[Total Vencido]]</f>
        <v>1305</v>
      </c>
      <c r="AR155" s="26">
        <f>SUM(AG155:AK155)</f>
        <v>1305</v>
      </c>
      <c r="AS155" s="27">
        <f>+Tabla_DatosExternos_142[[#This Row],[Fecha]]-Tabla_DatosExternos_142[[#This Row],[Vence]]</f>
        <v>-15</v>
      </c>
      <c r="AT155" s="21"/>
      <c r="AU155" s="28" t="e">
        <f>+AR155-W155</f>
        <v>#VALUE!</v>
      </c>
    </row>
    <row r="156" spans="1:47" x14ac:dyDescent="0.35">
      <c r="A156" s="20">
        <v>46134</v>
      </c>
      <c r="B156" s="21">
        <v>26072</v>
      </c>
      <c r="C156" s="21">
        <v>4599.9399999999996</v>
      </c>
      <c r="D156" s="21">
        <v>4599.9399999999996</v>
      </c>
      <c r="E156" s="22">
        <v>46149</v>
      </c>
      <c r="F156" s="21">
        <v>97</v>
      </c>
      <c r="G156" s="21" t="s">
        <v>88</v>
      </c>
      <c r="H156" s="21" t="s">
        <v>48</v>
      </c>
      <c r="I156" s="21" t="s">
        <v>1611</v>
      </c>
      <c r="J156" s="21" t="s">
        <v>509</v>
      </c>
      <c r="K156" s="21" t="s">
        <v>660</v>
      </c>
      <c r="L156" s="21" t="s">
        <v>661</v>
      </c>
      <c r="M156" s="21" t="s">
        <v>783</v>
      </c>
      <c r="N156" s="21">
        <v>15</v>
      </c>
      <c r="O156" s="20"/>
      <c r="P156" s="21" t="s">
        <v>509</v>
      </c>
      <c r="Q156" s="21" t="s">
        <v>1612</v>
      </c>
      <c r="R156" s="21">
        <v>5150</v>
      </c>
      <c r="S156" s="21">
        <v>45017</v>
      </c>
      <c r="T156" s="21">
        <v>-66.172550999999999</v>
      </c>
      <c r="U156" s="21">
        <v>-17.359235999999999</v>
      </c>
      <c r="V156" s="21" t="s">
        <v>1613</v>
      </c>
      <c r="W156" s="21" t="s">
        <v>51</v>
      </c>
      <c r="X156" s="21" t="s">
        <v>1614</v>
      </c>
      <c r="Y156" s="23">
        <v>46246</v>
      </c>
      <c r="Z156" s="24">
        <f>+E156-Y156</f>
        <v>-97</v>
      </c>
      <c r="AA156" s="25">
        <f>+Tabla_DatosExternos_142[[#This Row],[Saldo]]/Tabla_DatosExternos_142[[#This Row],[Importe]]</f>
        <v>1</v>
      </c>
      <c r="AB156" s="21"/>
      <c r="AC156" s="26">
        <f>IF(AND(-Z156&gt;=1,-Z156&lt;=30),D156,0)</f>
        <v>0</v>
      </c>
      <c r="AD156" s="26">
        <f>IF(AND(-Z156&gt;=31,-Z156&lt;=60),D156,0)</f>
        <v>0</v>
      </c>
      <c r="AE156" s="26">
        <f>IF(AND(-Z156&gt;=61,-Z156&lt;=90),D156,0)</f>
        <v>0</v>
      </c>
      <c r="AF156" s="26">
        <f>IF(AND(-Z156&gt;=91,-Z156&lt;=120),D156,0)</f>
        <v>4599.9399999999996</v>
      </c>
      <c r="AG156" s="26">
        <f>IF(AND(-Z156&gt;=121,-Z156&lt;=150),D156,0)</f>
        <v>0</v>
      </c>
      <c r="AH156" s="26">
        <f>IF(AND(-Z156&gt;=151,-Z156&lt;=180),D156,0)</f>
        <v>0</v>
      </c>
      <c r="AI156" s="26">
        <f>IF(AND(-Z156&gt;=181,-Z156&lt;=210),D156,0)</f>
        <v>0</v>
      </c>
      <c r="AJ156" s="26">
        <f>IF(AND(-Z156&gt;=211,-Z156&lt;=250),D156,0)</f>
        <v>0</v>
      </c>
      <c r="AK156" s="26">
        <f>IF(-Z156&gt;=251,D156,0)</f>
        <v>0</v>
      </c>
      <c r="AL156" s="26">
        <f>SUM(AE156:AF156)</f>
        <v>4599.9399999999996</v>
      </c>
      <c r="AM156" s="26">
        <f>SUM(AG156:AK156)</f>
        <v>0</v>
      </c>
      <c r="AN156" s="26">
        <f>SUM(AI156:AK156)</f>
        <v>0</v>
      </c>
      <c r="AO156" s="26">
        <f>+IF(SUM(AC156:AK156)=0,D156,0)</f>
        <v>0</v>
      </c>
      <c r="AP156" s="26">
        <f>+SUM(AC156:AK156)</f>
        <v>4599.9399999999996</v>
      </c>
      <c r="AQ156" s="26">
        <f>+Tabla_DatosExternos_142[[#This Row],[Total Vigente]]+Tabla_DatosExternos_142[[#This Row],[Total Vencido]]</f>
        <v>4599.9399999999996</v>
      </c>
      <c r="AR156" s="26">
        <f>SUM(AG156:AK156)</f>
        <v>0</v>
      </c>
      <c r="AS156" s="27">
        <f>+Tabla_DatosExternos_142[[#This Row],[Fecha]]-Tabla_DatosExternos_142[[#This Row],[Vence]]</f>
        <v>-15</v>
      </c>
      <c r="AT156" s="21"/>
      <c r="AU156" s="28" t="e">
        <f>+AR156-W156</f>
        <v>#VALUE!</v>
      </c>
    </row>
    <row r="157" spans="1:47" x14ac:dyDescent="0.35">
      <c r="A157" s="20">
        <v>46142</v>
      </c>
      <c r="B157" s="21">
        <v>28562</v>
      </c>
      <c r="C157" s="21">
        <v>3090</v>
      </c>
      <c r="D157" s="21">
        <v>1200</v>
      </c>
      <c r="E157" s="22">
        <v>46157</v>
      </c>
      <c r="F157" s="21">
        <v>89</v>
      </c>
      <c r="G157" s="21" t="s">
        <v>81</v>
      </c>
      <c r="H157" s="21" t="s">
        <v>48</v>
      </c>
      <c r="I157" s="21" t="s">
        <v>1660</v>
      </c>
      <c r="J157" s="21" t="s">
        <v>509</v>
      </c>
      <c r="K157" s="21" t="s">
        <v>660</v>
      </c>
      <c r="L157" s="21" t="s">
        <v>661</v>
      </c>
      <c r="M157" s="21" t="s">
        <v>734</v>
      </c>
      <c r="N157" s="21">
        <v>15</v>
      </c>
      <c r="O157" s="20">
        <v>46160</v>
      </c>
      <c r="P157" s="21" t="s">
        <v>509</v>
      </c>
      <c r="Q157" s="21" t="s">
        <v>1661</v>
      </c>
      <c r="R157" s="21">
        <v>5000</v>
      </c>
      <c r="S157" s="21">
        <v>45013</v>
      </c>
      <c r="T157" s="21">
        <v>-66.188510800000003</v>
      </c>
      <c r="U157" s="21">
        <v>-17.3541019</v>
      </c>
      <c r="V157" s="21" t="s">
        <v>1662</v>
      </c>
      <c r="W157" s="21" t="s">
        <v>51</v>
      </c>
      <c r="X157" s="21" t="s">
        <v>1663</v>
      </c>
      <c r="Y157" s="23">
        <v>46246</v>
      </c>
      <c r="Z157" s="24">
        <f>+E157-Y157</f>
        <v>-89</v>
      </c>
      <c r="AA157" s="25">
        <f>+Tabla_DatosExternos_142[[#This Row],[Saldo]]/Tabla_DatosExternos_142[[#This Row],[Importe]]</f>
        <v>0.38834951456310679</v>
      </c>
      <c r="AB157" s="21"/>
      <c r="AC157" s="26">
        <f>IF(AND(-Z157&gt;=1,-Z157&lt;=30),D157,0)</f>
        <v>0</v>
      </c>
      <c r="AD157" s="26">
        <f>IF(AND(-Z157&gt;=31,-Z157&lt;=60),D157,0)</f>
        <v>0</v>
      </c>
      <c r="AE157" s="26">
        <f>IF(AND(-Z157&gt;=61,-Z157&lt;=90),D157,0)</f>
        <v>1200</v>
      </c>
      <c r="AF157" s="26">
        <f>IF(AND(-Z157&gt;=91,-Z157&lt;=120),D157,0)</f>
        <v>0</v>
      </c>
      <c r="AG157" s="26">
        <f>IF(AND(-Z157&gt;=121,-Z157&lt;=150),D157,0)</f>
        <v>0</v>
      </c>
      <c r="AH157" s="26">
        <f>IF(AND(-Z157&gt;=151,-Z157&lt;=180),D157,0)</f>
        <v>0</v>
      </c>
      <c r="AI157" s="26">
        <f>IF(AND(-Z157&gt;=181,-Z157&lt;=210),D157,0)</f>
        <v>0</v>
      </c>
      <c r="AJ157" s="26">
        <f>IF(AND(-Z157&gt;=211,-Z157&lt;=250),D157,0)</f>
        <v>0</v>
      </c>
      <c r="AK157" s="26">
        <f>IF(-Z157&gt;=251,D157,0)</f>
        <v>0</v>
      </c>
      <c r="AL157" s="26">
        <f>SUM(AE157:AF157)</f>
        <v>1200</v>
      </c>
      <c r="AM157" s="26">
        <f>SUM(AG157:AK157)</f>
        <v>0</v>
      </c>
      <c r="AN157" s="26">
        <f>SUM(AI157:AK157)</f>
        <v>0</v>
      </c>
      <c r="AO157" s="26">
        <f>+IF(SUM(AC157:AK157)=0,D157,0)</f>
        <v>0</v>
      </c>
      <c r="AP157" s="26">
        <f>+SUM(AC157:AK157)</f>
        <v>1200</v>
      </c>
      <c r="AQ157" s="26">
        <f>+Tabla_DatosExternos_142[[#This Row],[Total Vigente]]+Tabla_DatosExternos_142[[#This Row],[Total Vencido]]</f>
        <v>1200</v>
      </c>
      <c r="AR157" s="26">
        <f>SUM(AG157:AK157)</f>
        <v>0</v>
      </c>
      <c r="AS157" s="27">
        <f>+Tabla_DatosExternos_142[[#This Row],[Fecha]]-Tabla_DatosExternos_142[[#This Row],[Vence]]</f>
        <v>-15</v>
      </c>
      <c r="AT157" s="21"/>
      <c r="AU157" s="28" t="e">
        <f>+AR157-W157</f>
        <v>#VALUE!</v>
      </c>
    </row>
    <row r="158" spans="1:47" x14ac:dyDescent="0.35">
      <c r="A158" s="20">
        <v>46168</v>
      </c>
      <c r="B158" s="21">
        <v>38501</v>
      </c>
      <c r="C158" s="21">
        <v>19500</v>
      </c>
      <c r="D158" s="21">
        <v>9500</v>
      </c>
      <c r="E158" s="22">
        <v>46198</v>
      </c>
      <c r="F158" s="21">
        <v>48</v>
      </c>
      <c r="G158" s="21" t="s">
        <v>96</v>
      </c>
      <c r="H158" s="21" t="s">
        <v>48</v>
      </c>
      <c r="I158" s="21" t="s">
        <v>1885</v>
      </c>
      <c r="J158" s="21" t="s">
        <v>509</v>
      </c>
      <c r="K158" s="21" t="s">
        <v>660</v>
      </c>
      <c r="L158" s="21" t="s">
        <v>661</v>
      </c>
      <c r="M158" s="21" t="s">
        <v>783</v>
      </c>
      <c r="N158" s="21">
        <v>30</v>
      </c>
      <c r="O158" s="20">
        <v>46232</v>
      </c>
      <c r="P158" s="21" t="s">
        <v>509</v>
      </c>
      <c r="Q158" s="21" t="s">
        <v>1886</v>
      </c>
      <c r="R158" s="21">
        <v>20000</v>
      </c>
      <c r="S158" s="21">
        <v>45017</v>
      </c>
      <c r="T158" s="21">
        <v>-66.177930000000003</v>
      </c>
      <c r="U158" s="21">
        <v>-17.474260000000001</v>
      </c>
      <c r="V158" s="21" t="s">
        <v>1887</v>
      </c>
      <c r="W158" s="21" t="s">
        <v>51</v>
      </c>
      <c r="X158" s="21" t="s">
        <v>1888</v>
      </c>
      <c r="Y158" s="23">
        <v>46246</v>
      </c>
      <c r="Z158" s="24">
        <f>+E158-Y158</f>
        <v>-48</v>
      </c>
      <c r="AA158" s="25">
        <f>+Tabla_DatosExternos_142[[#This Row],[Saldo]]/Tabla_DatosExternos_142[[#This Row],[Importe]]</f>
        <v>0.48717948717948717</v>
      </c>
      <c r="AB158" s="21"/>
      <c r="AC158" s="26">
        <f>IF(AND(-Z158&gt;=1,-Z158&lt;=30),D158,0)</f>
        <v>0</v>
      </c>
      <c r="AD158" s="26">
        <f>IF(AND(-Z158&gt;=31,-Z158&lt;=60),D158,0)</f>
        <v>9500</v>
      </c>
      <c r="AE158" s="26">
        <f>IF(AND(-Z158&gt;=61,-Z158&lt;=90),D158,0)</f>
        <v>0</v>
      </c>
      <c r="AF158" s="26">
        <f>IF(AND(-Z158&gt;=91,-Z158&lt;=120),D158,0)</f>
        <v>0</v>
      </c>
      <c r="AG158" s="26">
        <f>IF(AND(-Z158&gt;=121,-Z158&lt;=150),D158,0)</f>
        <v>0</v>
      </c>
      <c r="AH158" s="26">
        <f>IF(AND(-Z158&gt;=151,-Z158&lt;=180),D158,0)</f>
        <v>0</v>
      </c>
      <c r="AI158" s="26">
        <f>IF(AND(-Z158&gt;=181,-Z158&lt;=210),D158,0)</f>
        <v>0</v>
      </c>
      <c r="AJ158" s="26">
        <f>IF(AND(-Z158&gt;=211,-Z158&lt;=250),D158,0)</f>
        <v>0</v>
      </c>
      <c r="AK158" s="26">
        <f>IF(-Z158&gt;=251,D158,0)</f>
        <v>0</v>
      </c>
      <c r="AL158" s="26">
        <f>SUM(AE158:AF158)</f>
        <v>0</v>
      </c>
      <c r="AM158" s="26">
        <f>SUM(AG158:AK158)</f>
        <v>0</v>
      </c>
      <c r="AN158" s="26">
        <f>SUM(AI158:AK158)</f>
        <v>0</v>
      </c>
      <c r="AO158" s="26">
        <f>+IF(SUM(AC158:AK158)=0,D158,0)</f>
        <v>0</v>
      </c>
      <c r="AP158" s="26">
        <f>+SUM(AC158:AK158)</f>
        <v>9500</v>
      </c>
      <c r="AQ158" s="26">
        <f>+Tabla_DatosExternos_142[[#This Row],[Total Vigente]]+Tabla_DatosExternos_142[[#This Row],[Total Vencido]]</f>
        <v>9500</v>
      </c>
      <c r="AR158" s="26">
        <f>SUM(AG158:AK158)</f>
        <v>0</v>
      </c>
      <c r="AS158" s="27">
        <f>+Tabla_DatosExternos_142[[#This Row],[Fecha]]-Tabla_DatosExternos_142[[#This Row],[Vence]]</f>
        <v>-30</v>
      </c>
      <c r="AT158" s="21"/>
      <c r="AU158" s="28" t="e">
        <f>+AR158-W158</f>
        <v>#VALUE!</v>
      </c>
    </row>
    <row r="159" spans="1:47" x14ac:dyDescent="0.35">
      <c r="A159" s="20">
        <v>46191</v>
      </c>
      <c r="B159" s="21">
        <v>45487</v>
      </c>
      <c r="C159" s="21">
        <v>1866.98</v>
      </c>
      <c r="D159" s="21">
        <v>1000</v>
      </c>
      <c r="E159" s="22">
        <v>46206</v>
      </c>
      <c r="F159" s="21">
        <v>40</v>
      </c>
      <c r="G159" s="21" t="s">
        <v>96</v>
      </c>
      <c r="H159" s="21" t="s">
        <v>48</v>
      </c>
      <c r="I159" s="21" t="s">
        <v>2064</v>
      </c>
      <c r="J159" s="21" t="s">
        <v>509</v>
      </c>
      <c r="K159" s="21" t="s">
        <v>660</v>
      </c>
      <c r="L159" s="21" t="s">
        <v>661</v>
      </c>
      <c r="M159" s="21" t="s">
        <v>1970</v>
      </c>
      <c r="N159" s="21">
        <v>15</v>
      </c>
      <c r="O159" s="20">
        <v>46237</v>
      </c>
      <c r="P159" s="21" t="s">
        <v>509</v>
      </c>
      <c r="Q159" s="21" t="s">
        <v>2065</v>
      </c>
      <c r="R159" s="21">
        <v>5000</v>
      </c>
      <c r="S159" s="21">
        <v>45012</v>
      </c>
      <c r="T159" s="21">
        <v>-66.169112299999995</v>
      </c>
      <c r="U159" s="21">
        <v>-17.3879001</v>
      </c>
      <c r="V159" s="21" t="s">
        <v>2054</v>
      </c>
      <c r="W159" s="21" t="s">
        <v>51</v>
      </c>
      <c r="X159" s="21" t="s">
        <v>2066</v>
      </c>
      <c r="Y159" s="23">
        <v>46246</v>
      </c>
      <c r="Z159" s="24">
        <f>+E159-Y159</f>
        <v>-40</v>
      </c>
      <c r="AA159" s="25">
        <f>+Tabla_DatosExternos_142[[#This Row],[Saldo]]/Tabla_DatosExternos_142[[#This Row],[Importe]]</f>
        <v>0.53562437733666135</v>
      </c>
      <c r="AB159" s="21"/>
      <c r="AC159" s="26">
        <f>IF(AND(-Z159&gt;=1,-Z159&lt;=30),D159,0)</f>
        <v>0</v>
      </c>
      <c r="AD159" s="26">
        <f>IF(AND(-Z159&gt;=31,-Z159&lt;=60),D159,0)</f>
        <v>1000</v>
      </c>
      <c r="AE159" s="26">
        <f>IF(AND(-Z159&gt;=61,-Z159&lt;=90),D159,0)</f>
        <v>0</v>
      </c>
      <c r="AF159" s="26">
        <f>IF(AND(-Z159&gt;=91,-Z159&lt;=120),D159,0)</f>
        <v>0</v>
      </c>
      <c r="AG159" s="26">
        <f>IF(AND(-Z159&gt;=121,-Z159&lt;=150),D159,0)</f>
        <v>0</v>
      </c>
      <c r="AH159" s="26">
        <f>IF(AND(-Z159&gt;=151,-Z159&lt;=180),D159,0)</f>
        <v>0</v>
      </c>
      <c r="AI159" s="26">
        <f>IF(AND(-Z159&gt;=181,-Z159&lt;=210),D159,0)</f>
        <v>0</v>
      </c>
      <c r="AJ159" s="26">
        <f>IF(AND(-Z159&gt;=211,-Z159&lt;=250),D159,0)</f>
        <v>0</v>
      </c>
      <c r="AK159" s="26">
        <f>IF(-Z159&gt;=251,D159,0)</f>
        <v>0</v>
      </c>
      <c r="AL159" s="26">
        <f>SUM(AE159:AF159)</f>
        <v>0</v>
      </c>
      <c r="AM159" s="26">
        <f>SUM(AG159:AK159)</f>
        <v>0</v>
      </c>
      <c r="AN159" s="26">
        <f>SUM(AI159:AK159)</f>
        <v>0</v>
      </c>
      <c r="AO159" s="26">
        <f>+IF(SUM(AC159:AK159)=0,D159,0)</f>
        <v>0</v>
      </c>
      <c r="AP159" s="26">
        <f>+SUM(AC159:AK159)</f>
        <v>1000</v>
      </c>
      <c r="AQ159" s="26">
        <f>+Tabla_DatosExternos_142[[#This Row],[Total Vigente]]+Tabla_DatosExternos_142[[#This Row],[Total Vencido]]</f>
        <v>1000</v>
      </c>
      <c r="AR159" s="26">
        <f>SUM(AG159:AK159)</f>
        <v>0</v>
      </c>
      <c r="AS159" s="27">
        <f>+Tabla_DatosExternos_142[[#This Row],[Fecha]]-Tabla_DatosExternos_142[[#This Row],[Vence]]</f>
        <v>-15</v>
      </c>
      <c r="AT159" s="21"/>
      <c r="AU159" s="28" t="e">
        <f>+AR159-W159</f>
        <v>#VALUE!</v>
      </c>
    </row>
    <row r="160" spans="1:47" x14ac:dyDescent="0.35">
      <c r="A160" s="20">
        <v>46204</v>
      </c>
      <c r="B160" s="21">
        <v>48797</v>
      </c>
      <c r="C160" s="21">
        <v>2079.98</v>
      </c>
      <c r="D160" s="21">
        <v>2079.98</v>
      </c>
      <c r="E160" s="22">
        <v>46219</v>
      </c>
      <c r="F160" s="21">
        <v>27</v>
      </c>
      <c r="G160" s="21" t="s">
        <v>90</v>
      </c>
      <c r="H160" s="21" t="s">
        <v>48</v>
      </c>
      <c r="I160" s="21" t="s">
        <v>2289</v>
      </c>
      <c r="J160" s="21" t="s">
        <v>509</v>
      </c>
      <c r="K160" s="21" t="s">
        <v>660</v>
      </c>
      <c r="L160" s="21" t="s">
        <v>661</v>
      </c>
      <c r="M160" s="21" t="s">
        <v>1970</v>
      </c>
      <c r="N160" s="21">
        <v>15</v>
      </c>
      <c r="O160" s="20"/>
      <c r="P160" s="21" t="s">
        <v>509</v>
      </c>
      <c r="Q160" s="21" t="s">
        <v>2290</v>
      </c>
      <c r="R160" s="21">
        <v>5001</v>
      </c>
      <c r="S160" s="21">
        <v>45012</v>
      </c>
      <c r="T160" s="21">
        <v>-66.167432099999999</v>
      </c>
      <c r="U160" s="21">
        <v>-17.385453500000001</v>
      </c>
      <c r="V160" s="21" t="s">
        <v>2291</v>
      </c>
      <c r="W160" s="21" t="s">
        <v>51</v>
      </c>
      <c r="X160" s="21" t="s">
        <v>2292</v>
      </c>
      <c r="Y160" s="23">
        <v>46246</v>
      </c>
      <c r="Z160" s="24">
        <f>+E160-Y160</f>
        <v>-27</v>
      </c>
      <c r="AA160" s="25">
        <f>+Tabla_DatosExternos_142[[#This Row],[Saldo]]/Tabla_DatosExternos_142[[#This Row],[Importe]]</f>
        <v>1</v>
      </c>
      <c r="AB160" s="21"/>
      <c r="AC160" s="26">
        <f>IF(AND(-Z160&gt;=1,-Z160&lt;=30),D160,0)</f>
        <v>2079.98</v>
      </c>
      <c r="AD160" s="26">
        <f>IF(AND(-Z160&gt;=31,-Z160&lt;=60),D160,0)</f>
        <v>0</v>
      </c>
      <c r="AE160" s="26">
        <f>IF(AND(-Z160&gt;=61,-Z160&lt;=90),D160,0)</f>
        <v>0</v>
      </c>
      <c r="AF160" s="26">
        <f>IF(AND(-Z160&gt;=91,-Z160&lt;=120),D160,0)</f>
        <v>0</v>
      </c>
      <c r="AG160" s="26">
        <f>IF(AND(-Z160&gt;=121,-Z160&lt;=150),D160,0)</f>
        <v>0</v>
      </c>
      <c r="AH160" s="26">
        <f>IF(AND(-Z160&gt;=151,-Z160&lt;=180),D160,0)</f>
        <v>0</v>
      </c>
      <c r="AI160" s="26">
        <f>IF(AND(-Z160&gt;=181,-Z160&lt;=210),D160,0)</f>
        <v>0</v>
      </c>
      <c r="AJ160" s="26">
        <f>IF(AND(-Z160&gt;=211,-Z160&lt;=250),D160,0)</f>
        <v>0</v>
      </c>
      <c r="AK160" s="26">
        <f>IF(-Z160&gt;=251,D160,0)</f>
        <v>0</v>
      </c>
      <c r="AL160" s="26">
        <f>SUM(AE160:AF160)</f>
        <v>0</v>
      </c>
      <c r="AM160" s="26">
        <f>SUM(AG160:AK160)</f>
        <v>0</v>
      </c>
      <c r="AN160" s="26">
        <f>SUM(AI160:AK160)</f>
        <v>0</v>
      </c>
      <c r="AO160" s="26">
        <f>+IF(SUM(AC160:AK160)=0,D160,0)</f>
        <v>0</v>
      </c>
      <c r="AP160" s="26">
        <f>+SUM(AC160:AK160)</f>
        <v>2079.98</v>
      </c>
      <c r="AQ160" s="26">
        <f>+Tabla_DatosExternos_142[[#This Row],[Total Vigente]]+Tabla_DatosExternos_142[[#This Row],[Total Vencido]]</f>
        <v>2079.98</v>
      </c>
      <c r="AR160" s="26">
        <f>SUM(AG160:AK160)</f>
        <v>0</v>
      </c>
      <c r="AS160" s="27">
        <f>+Tabla_DatosExternos_142[[#This Row],[Fecha]]-Tabla_DatosExternos_142[[#This Row],[Vence]]</f>
        <v>-15</v>
      </c>
      <c r="AT160" s="21"/>
      <c r="AU160" s="28" t="e">
        <f>+AR160-W160</f>
        <v>#VALUE!</v>
      </c>
    </row>
    <row r="161" spans="1:47" x14ac:dyDescent="0.35">
      <c r="A161" s="20">
        <v>46206</v>
      </c>
      <c r="B161" s="21">
        <v>49696</v>
      </c>
      <c r="C161" s="21">
        <v>6949.92</v>
      </c>
      <c r="D161" s="21">
        <v>2949.92</v>
      </c>
      <c r="E161" s="22">
        <v>46236</v>
      </c>
      <c r="F161" s="21">
        <v>10</v>
      </c>
      <c r="G161" s="21" t="s">
        <v>90</v>
      </c>
      <c r="H161" s="21" t="s">
        <v>48</v>
      </c>
      <c r="I161" s="21" t="s">
        <v>2346</v>
      </c>
      <c r="J161" s="21" t="s">
        <v>509</v>
      </c>
      <c r="K161" s="21" t="s">
        <v>660</v>
      </c>
      <c r="L161" s="21" t="s">
        <v>661</v>
      </c>
      <c r="M161" s="21" t="s">
        <v>1812</v>
      </c>
      <c r="N161" s="21">
        <v>30</v>
      </c>
      <c r="O161" s="20">
        <v>46245</v>
      </c>
      <c r="P161" s="21" t="s">
        <v>509</v>
      </c>
      <c r="Q161" s="21" t="s">
        <v>2347</v>
      </c>
      <c r="R161" s="21">
        <v>10000</v>
      </c>
      <c r="S161" s="21">
        <v>45014</v>
      </c>
      <c r="T161" s="21">
        <v>-66.160194000000004</v>
      </c>
      <c r="U161" s="21">
        <v>-17.422781000000001</v>
      </c>
      <c r="V161" s="21" t="s">
        <v>2348</v>
      </c>
      <c r="W161" s="21" t="s">
        <v>51</v>
      </c>
      <c r="X161" s="21" t="s">
        <v>2349</v>
      </c>
      <c r="Y161" s="23">
        <v>46246</v>
      </c>
      <c r="Z161" s="24">
        <f>+E161-Y161</f>
        <v>-10</v>
      </c>
      <c r="AA161" s="25">
        <f>+Tabla_DatosExternos_142[[#This Row],[Saldo]]/Tabla_DatosExternos_142[[#This Row],[Importe]]</f>
        <v>0.42445380666252275</v>
      </c>
      <c r="AB161" s="21"/>
      <c r="AC161" s="26">
        <f>IF(AND(-Z161&gt;=1,-Z161&lt;=30),D161,0)</f>
        <v>2949.92</v>
      </c>
      <c r="AD161" s="26">
        <f>IF(AND(-Z161&gt;=31,-Z161&lt;=60),D161,0)</f>
        <v>0</v>
      </c>
      <c r="AE161" s="26">
        <f>IF(AND(-Z161&gt;=61,-Z161&lt;=90),D161,0)</f>
        <v>0</v>
      </c>
      <c r="AF161" s="26">
        <f>IF(AND(-Z161&gt;=91,-Z161&lt;=120),D161,0)</f>
        <v>0</v>
      </c>
      <c r="AG161" s="26">
        <f>IF(AND(-Z161&gt;=121,-Z161&lt;=150),D161,0)</f>
        <v>0</v>
      </c>
      <c r="AH161" s="26">
        <f>IF(AND(-Z161&gt;=151,-Z161&lt;=180),D161,0)</f>
        <v>0</v>
      </c>
      <c r="AI161" s="26">
        <f>IF(AND(-Z161&gt;=181,-Z161&lt;=210),D161,0)</f>
        <v>0</v>
      </c>
      <c r="AJ161" s="26">
        <f>IF(AND(-Z161&gt;=211,-Z161&lt;=250),D161,0)</f>
        <v>0</v>
      </c>
      <c r="AK161" s="26">
        <f>IF(-Z161&gt;=251,D161,0)</f>
        <v>0</v>
      </c>
      <c r="AL161" s="26">
        <f>SUM(AE161:AF161)</f>
        <v>0</v>
      </c>
      <c r="AM161" s="26">
        <f>SUM(AG161:AK161)</f>
        <v>0</v>
      </c>
      <c r="AN161" s="26">
        <f>SUM(AI161:AK161)</f>
        <v>0</v>
      </c>
      <c r="AO161" s="26">
        <f>+IF(SUM(AC161:AK161)=0,D161,0)</f>
        <v>0</v>
      </c>
      <c r="AP161" s="26">
        <f>+SUM(AC161:AK161)</f>
        <v>2949.92</v>
      </c>
      <c r="AQ161" s="26">
        <f>+Tabla_DatosExternos_142[[#This Row],[Total Vigente]]+Tabla_DatosExternos_142[[#This Row],[Total Vencido]]</f>
        <v>2949.92</v>
      </c>
      <c r="AR161" s="26">
        <f>SUM(AG161:AK161)</f>
        <v>0</v>
      </c>
      <c r="AS161" s="27">
        <f>+Tabla_DatosExternos_142[[#This Row],[Fecha]]-Tabla_DatosExternos_142[[#This Row],[Vence]]</f>
        <v>-30</v>
      </c>
      <c r="AT161" s="21"/>
      <c r="AU161" s="28" t="e">
        <f>+AR161-W161</f>
        <v>#VALUE!</v>
      </c>
    </row>
    <row r="162" spans="1:47" x14ac:dyDescent="0.35">
      <c r="A162" s="20">
        <v>46206</v>
      </c>
      <c r="B162" s="21">
        <v>49958</v>
      </c>
      <c r="C162" s="21">
        <v>11251.85</v>
      </c>
      <c r="D162" s="21">
        <v>11251.85</v>
      </c>
      <c r="E162" s="22">
        <v>46236</v>
      </c>
      <c r="F162" s="21">
        <v>10</v>
      </c>
      <c r="G162" s="21" t="s">
        <v>90</v>
      </c>
      <c r="H162" s="21" t="s">
        <v>48</v>
      </c>
      <c r="I162" s="21" t="s">
        <v>2350</v>
      </c>
      <c r="J162" s="21" t="s">
        <v>509</v>
      </c>
      <c r="K162" s="21" t="s">
        <v>660</v>
      </c>
      <c r="L162" s="21" t="s">
        <v>661</v>
      </c>
      <c r="M162" s="21" t="s">
        <v>783</v>
      </c>
      <c r="N162" s="21">
        <v>30</v>
      </c>
      <c r="O162" s="20"/>
      <c r="P162" s="21" t="s">
        <v>509</v>
      </c>
      <c r="Q162" s="21" t="s">
        <v>2351</v>
      </c>
      <c r="R162" s="21">
        <v>20000</v>
      </c>
      <c r="S162" s="21">
        <v>45017</v>
      </c>
      <c r="T162" s="21">
        <v>-66.151944</v>
      </c>
      <c r="U162" s="21">
        <v>-17.417560000000002</v>
      </c>
      <c r="V162" s="21" t="s">
        <v>2352</v>
      </c>
      <c r="W162" s="21" t="s">
        <v>51</v>
      </c>
      <c r="X162" s="21" t="s">
        <v>2353</v>
      </c>
      <c r="Y162" s="23">
        <v>46246</v>
      </c>
      <c r="Z162" s="24">
        <f>+E162-Y162</f>
        <v>-10</v>
      </c>
      <c r="AA162" s="25">
        <f>+Tabla_DatosExternos_142[[#This Row],[Saldo]]/Tabla_DatosExternos_142[[#This Row],[Importe]]</f>
        <v>1</v>
      </c>
      <c r="AB162" s="21"/>
      <c r="AC162" s="26">
        <f>IF(AND(-Z162&gt;=1,-Z162&lt;=30),D162,0)</f>
        <v>11251.85</v>
      </c>
      <c r="AD162" s="26">
        <f>IF(AND(-Z162&gt;=31,-Z162&lt;=60),D162,0)</f>
        <v>0</v>
      </c>
      <c r="AE162" s="26">
        <f>IF(AND(-Z162&gt;=61,-Z162&lt;=90),D162,0)</f>
        <v>0</v>
      </c>
      <c r="AF162" s="26">
        <f>IF(AND(-Z162&gt;=91,-Z162&lt;=120),D162,0)</f>
        <v>0</v>
      </c>
      <c r="AG162" s="26">
        <f>IF(AND(-Z162&gt;=121,-Z162&lt;=150),D162,0)</f>
        <v>0</v>
      </c>
      <c r="AH162" s="26">
        <f>IF(AND(-Z162&gt;=151,-Z162&lt;=180),D162,0)</f>
        <v>0</v>
      </c>
      <c r="AI162" s="26">
        <f>IF(AND(-Z162&gt;=181,-Z162&lt;=210),D162,0)</f>
        <v>0</v>
      </c>
      <c r="AJ162" s="26">
        <f>IF(AND(-Z162&gt;=211,-Z162&lt;=250),D162,0)</f>
        <v>0</v>
      </c>
      <c r="AK162" s="26">
        <f>IF(-Z162&gt;=251,D162,0)</f>
        <v>0</v>
      </c>
      <c r="AL162" s="26">
        <f>SUM(AE162:AF162)</f>
        <v>0</v>
      </c>
      <c r="AM162" s="26">
        <f>SUM(AG162:AK162)</f>
        <v>0</v>
      </c>
      <c r="AN162" s="26">
        <f>SUM(AI162:AK162)</f>
        <v>0</v>
      </c>
      <c r="AO162" s="26">
        <f>+IF(SUM(AC162:AK162)=0,D162,0)</f>
        <v>0</v>
      </c>
      <c r="AP162" s="26">
        <f>+SUM(AC162:AK162)</f>
        <v>11251.85</v>
      </c>
      <c r="AQ162" s="26">
        <f>+Tabla_DatosExternos_142[[#This Row],[Total Vigente]]+Tabla_DatosExternos_142[[#This Row],[Total Vencido]]</f>
        <v>11251.85</v>
      </c>
      <c r="AR162" s="26">
        <f>SUM(AG162:AK162)</f>
        <v>0</v>
      </c>
      <c r="AS162" s="27">
        <f>+Tabla_DatosExternos_142[[#This Row],[Fecha]]-Tabla_DatosExternos_142[[#This Row],[Vence]]</f>
        <v>-30</v>
      </c>
      <c r="AT162" s="21"/>
      <c r="AU162" s="28" t="e">
        <f>+AR162-W162</f>
        <v>#VALUE!</v>
      </c>
    </row>
    <row r="163" spans="1:47" x14ac:dyDescent="0.35">
      <c r="A163" s="20">
        <v>46209</v>
      </c>
      <c r="B163" s="21">
        <v>50579</v>
      </c>
      <c r="C163" s="21">
        <v>2800</v>
      </c>
      <c r="D163" s="21">
        <v>2800</v>
      </c>
      <c r="E163" s="22">
        <v>46239</v>
      </c>
      <c r="F163" s="21">
        <v>7</v>
      </c>
      <c r="G163" s="21" t="s">
        <v>90</v>
      </c>
      <c r="H163" s="21" t="s">
        <v>48</v>
      </c>
      <c r="I163" s="21" t="s">
        <v>2010</v>
      </c>
      <c r="J163" s="21" t="s">
        <v>509</v>
      </c>
      <c r="K163" s="21" t="s">
        <v>660</v>
      </c>
      <c r="L163" s="21" t="s">
        <v>661</v>
      </c>
      <c r="M163" s="21" t="s">
        <v>2011</v>
      </c>
      <c r="N163" s="21">
        <v>30</v>
      </c>
      <c r="O163" s="20"/>
      <c r="P163" s="21" t="s">
        <v>509</v>
      </c>
      <c r="Q163" s="21" t="s">
        <v>2012</v>
      </c>
      <c r="R163" s="21">
        <v>10000</v>
      </c>
      <c r="S163" s="21">
        <v>45011</v>
      </c>
      <c r="T163" s="21">
        <v>-66.165854999999993</v>
      </c>
      <c r="U163" s="21">
        <v>-17.372488799999999</v>
      </c>
      <c r="V163" s="21" t="s">
        <v>2013</v>
      </c>
      <c r="W163" s="21" t="s">
        <v>51</v>
      </c>
      <c r="X163" s="21" t="s">
        <v>2014</v>
      </c>
      <c r="Y163" s="23">
        <v>46246</v>
      </c>
      <c r="Z163" s="24">
        <f>+E163-Y163</f>
        <v>-7</v>
      </c>
      <c r="AA163" s="25">
        <f>+Tabla_DatosExternos_142[[#This Row],[Saldo]]/Tabla_DatosExternos_142[[#This Row],[Importe]]</f>
        <v>1</v>
      </c>
      <c r="AB163" s="21"/>
      <c r="AC163" s="26">
        <f>IF(AND(-Z163&gt;=1,-Z163&lt;=30),D163,0)</f>
        <v>2800</v>
      </c>
      <c r="AD163" s="26">
        <f>IF(AND(-Z163&gt;=31,-Z163&lt;=60),D163,0)</f>
        <v>0</v>
      </c>
      <c r="AE163" s="26">
        <f>IF(AND(-Z163&gt;=61,-Z163&lt;=90),D163,0)</f>
        <v>0</v>
      </c>
      <c r="AF163" s="26">
        <f>IF(AND(-Z163&gt;=91,-Z163&lt;=120),D163,0)</f>
        <v>0</v>
      </c>
      <c r="AG163" s="26">
        <f>IF(AND(-Z163&gt;=121,-Z163&lt;=150),D163,0)</f>
        <v>0</v>
      </c>
      <c r="AH163" s="26">
        <f>IF(AND(-Z163&gt;=151,-Z163&lt;=180),D163,0)</f>
        <v>0</v>
      </c>
      <c r="AI163" s="26">
        <f>IF(AND(-Z163&gt;=181,-Z163&lt;=210),D163,0)</f>
        <v>0</v>
      </c>
      <c r="AJ163" s="26">
        <f>IF(AND(-Z163&gt;=211,-Z163&lt;=250),D163,0)</f>
        <v>0</v>
      </c>
      <c r="AK163" s="26">
        <f>IF(-Z163&gt;=251,D163,0)</f>
        <v>0</v>
      </c>
      <c r="AL163" s="26">
        <f>SUM(AE163:AF163)</f>
        <v>0</v>
      </c>
      <c r="AM163" s="26">
        <f>SUM(AG163:AK163)</f>
        <v>0</v>
      </c>
      <c r="AN163" s="26">
        <f>SUM(AI163:AK163)</f>
        <v>0</v>
      </c>
      <c r="AO163" s="26">
        <f>+IF(SUM(AC163:AK163)=0,D163,0)</f>
        <v>0</v>
      </c>
      <c r="AP163" s="26">
        <f>+SUM(AC163:AK163)</f>
        <v>2800</v>
      </c>
      <c r="AQ163" s="26">
        <f>+Tabla_DatosExternos_142[[#This Row],[Total Vigente]]+Tabla_DatosExternos_142[[#This Row],[Total Vencido]]</f>
        <v>2800</v>
      </c>
      <c r="AR163" s="26">
        <f>SUM(AG163:AK163)</f>
        <v>0</v>
      </c>
      <c r="AS163" s="27">
        <f>+Tabla_DatosExternos_142[[#This Row],[Fecha]]-Tabla_DatosExternos_142[[#This Row],[Vence]]</f>
        <v>-30</v>
      </c>
      <c r="AT163" s="21"/>
      <c r="AU163" s="28" t="e">
        <f>+AR163-W163</f>
        <v>#VALUE!</v>
      </c>
    </row>
    <row r="164" spans="1:47" x14ac:dyDescent="0.35">
      <c r="A164" s="20">
        <v>46210</v>
      </c>
      <c r="B164" s="21">
        <v>50817</v>
      </c>
      <c r="C164" s="21">
        <v>1079</v>
      </c>
      <c r="D164" s="21">
        <v>579</v>
      </c>
      <c r="E164" s="22">
        <v>46225</v>
      </c>
      <c r="F164" s="21">
        <v>21</v>
      </c>
      <c r="G164" s="21" t="s">
        <v>90</v>
      </c>
      <c r="H164" s="21" t="s">
        <v>48</v>
      </c>
      <c r="I164" s="21" t="s">
        <v>2406</v>
      </c>
      <c r="J164" s="21" t="s">
        <v>509</v>
      </c>
      <c r="K164" s="21" t="s">
        <v>660</v>
      </c>
      <c r="L164" s="21" t="s">
        <v>661</v>
      </c>
      <c r="M164" s="21" t="s">
        <v>1970</v>
      </c>
      <c r="N164" s="21">
        <v>15</v>
      </c>
      <c r="O164" s="20">
        <v>46245</v>
      </c>
      <c r="P164" s="21" t="s">
        <v>509</v>
      </c>
      <c r="Q164" s="21" t="s">
        <v>2407</v>
      </c>
      <c r="R164" s="21">
        <v>5001</v>
      </c>
      <c r="S164" s="21">
        <v>45012</v>
      </c>
      <c r="T164" s="21">
        <v>-66.167255999999995</v>
      </c>
      <c r="U164" s="21">
        <v>-17.385593</v>
      </c>
      <c r="V164" s="21" t="s">
        <v>2408</v>
      </c>
      <c r="W164" s="21" t="s">
        <v>51</v>
      </c>
      <c r="X164" s="21" t="s">
        <v>2409</v>
      </c>
      <c r="Y164" s="23">
        <v>46246</v>
      </c>
      <c r="Z164" s="24">
        <f>+E164-Y164</f>
        <v>-21</v>
      </c>
      <c r="AA164" s="25">
        <f>+Tabla_DatosExternos_142[[#This Row],[Saldo]]/Tabla_DatosExternos_142[[#This Row],[Importe]]</f>
        <v>0.53660797034291008</v>
      </c>
      <c r="AB164" s="21"/>
      <c r="AC164" s="26">
        <f>IF(AND(-Z164&gt;=1,-Z164&lt;=30),D164,0)</f>
        <v>579</v>
      </c>
      <c r="AD164" s="26">
        <f>IF(AND(-Z164&gt;=31,-Z164&lt;=60),D164,0)</f>
        <v>0</v>
      </c>
      <c r="AE164" s="26">
        <f>IF(AND(-Z164&gt;=61,-Z164&lt;=90),D164,0)</f>
        <v>0</v>
      </c>
      <c r="AF164" s="26">
        <f>IF(AND(-Z164&gt;=91,-Z164&lt;=120),D164,0)</f>
        <v>0</v>
      </c>
      <c r="AG164" s="26">
        <f>IF(AND(-Z164&gt;=121,-Z164&lt;=150),D164,0)</f>
        <v>0</v>
      </c>
      <c r="AH164" s="26">
        <f>IF(AND(-Z164&gt;=151,-Z164&lt;=180),D164,0)</f>
        <v>0</v>
      </c>
      <c r="AI164" s="26">
        <f>IF(AND(-Z164&gt;=181,-Z164&lt;=210),D164,0)</f>
        <v>0</v>
      </c>
      <c r="AJ164" s="26">
        <f>IF(AND(-Z164&gt;=211,-Z164&lt;=250),D164,0)</f>
        <v>0</v>
      </c>
      <c r="AK164" s="26">
        <f>IF(-Z164&gt;=251,D164,0)</f>
        <v>0</v>
      </c>
      <c r="AL164" s="26">
        <f>SUM(AE164:AF164)</f>
        <v>0</v>
      </c>
      <c r="AM164" s="26">
        <f>SUM(AG164:AK164)</f>
        <v>0</v>
      </c>
      <c r="AN164" s="26">
        <f>SUM(AI164:AK164)</f>
        <v>0</v>
      </c>
      <c r="AO164" s="26">
        <f>+IF(SUM(AC164:AK164)=0,D164,0)</f>
        <v>0</v>
      </c>
      <c r="AP164" s="26">
        <f>+SUM(AC164:AK164)</f>
        <v>579</v>
      </c>
      <c r="AQ164" s="26">
        <f>+Tabla_DatosExternos_142[[#This Row],[Total Vigente]]+Tabla_DatosExternos_142[[#This Row],[Total Vencido]]</f>
        <v>579</v>
      </c>
      <c r="AR164" s="26">
        <f>SUM(AG164:AK164)</f>
        <v>0</v>
      </c>
      <c r="AS164" s="27">
        <f>+Tabla_DatosExternos_142[[#This Row],[Fecha]]-Tabla_DatosExternos_142[[#This Row],[Vence]]</f>
        <v>-15</v>
      </c>
      <c r="AT164" s="21"/>
      <c r="AU164" s="28" t="e">
        <f>+AR164-W164</f>
        <v>#VALUE!</v>
      </c>
    </row>
    <row r="165" spans="1:47" x14ac:dyDescent="0.35">
      <c r="A165" s="20">
        <v>46213</v>
      </c>
      <c r="B165" s="21">
        <v>52184</v>
      </c>
      <c r="C165" s="21">
        <v>2799.98</v>
      </c>
      <c r="D165" s="21">
        <v>1799.98</v>
      </c>
      <c r="E165" s="22">
        <v>46228</v>
      </c>
      <c r="F165" s="21">
        <v>18</v>
      </c>
      <c r="G165" s="21" t="s">
        <v>90</v>
      </c>
      <c r="H165" s="21" t="s">
        <v>48</v>
      </c>
      <c r="I165" s="21" t="s">
        <v>2481</v>
      </c>
      <c r="J165" s="21" t="s">
        <v>509</v>
      </c>
      <c r="K165" s="21" t="s">
        <v>660</v>
      </c>
      <c r="L165" s="21" t="s">
        <v>661</v>
      </c>
      <c r="M165" s="21" t="s">
        <v>1970</v>
      </c>
      <c r="N165" s="21">
        <v>15</v>
      </c>
      <c r="O165" s="20">
        <v>46232</v>
      </c>
      <c r="P165" s="21" t="s">
        <v>509</v>
      </c>
      <c r="Q165" s="21" t="s">
        <v>2482</v>
      </c>
      <c r="R165" s="21">
        <v>6500</v>
      </c>
      <c r="S165" s="21">
        <v>45012</v>
      </c>
      <c r="T165" s="21">
        <v>-66.161557999999999</v>
      </c>
      <c r="U165" s="21">
        <v>-17.397811999999998</v>
      </c>
      <c r="V165" s="21" t="s">
        <v>2483</v>
      </c>
      <c r="W165" s="21" t="s">
        <v>51</v>
      </c>
      <c r="X165" s="21" t="s">
        <v>2484</v>
      </c>
      <c r="Y165" s="23">
        <v>46246</v>
      </c>
      <c r="Z165" s="24">
        <f>+E165-Y165</f>
        <v>-18</v>
      </c>
      <c r="AA165" s="25">
        <f>+Tabla_DatosExternos_142[[#This Row],[Saldo]]/Tabla_DatosExternos_142[[#This Row],[Importe]]</f>
        <v>0.64285459181851301</v>
      </c>
      <c r="AB165" s="21"/>
      <c r="AC165" s="26">
        <f>IF(AND(-Z165&gt;=1,-Z165&lt;=30),D165,0)</f>
        <v>1799.98</v>
      </c>
      <c r="AD165" s="26">
        <f>IF(AND(-Z165&gt;=31,-Z165&lt;=60),D165,0)</f>
        <v>0</v>
      </c>
      <c r="AE165" s="26">
        <f>IF(AND(-Z165&gt;=61,-Z165&lt;=90),D165,0)</f>
        <v>0</v>
      </c>
      <c r="AF165" s="26">
        <f>IF(AND(-Z165&gt;=91,-Z165&lt;=120),D165,0)</f>
        <v>0</v>
      </c>
      <c r="AG165" s="26">
        <f>IF(AND(-Z165&gt;=121,-Z165&lt;=150),D165,0)</f>
        <v>0</v>
      </c>
      <c r="AH165" s="26">
        <f>IF(AND(-Z165&gt;=151,-Z165&lt;=180),D165,0)</f>
        <v>0</v>
      </c>
      <c r="AI165" s="26">
        <f>IF(AND(-Z165&gt;=181,-Z165&lt;=210),D165,0)</f>
        <v>0</v>
      </c>
      <c r="AJ165" s="26">
        <f>IF(AND(-Z165&gt;=211,-Z165&lt;=250),D165,0)</f>
        <v>0</v>
      </c>
      <c r="AK165" s="26">
        <f>IF(-Z165&gt;=251,D165,0)</f>
        <v>0</v>
      </c>
      <c r="AL165" s="26">
        <f>SUM(AE165:AF165)</f>
        <v>0</v>
      </c>
      <c r="AM165" s="26">
        <f>SUM(AG165:AK165)</f>
        <v>0</v>
      </c>
      <c r="AN165" s="26">
        <f>SUM(AI165:AK165)</f>
        <v>0</v>
      </c>
      <c r="AO165" s="26">
        <f>+IF(SUM(AC165:AK165)=0,D165,0)</f>
        <v>0</v>
      </c>
      <c r="AP165" s="26">
        <f>+SUM(AC165:AK165)</f>
        <v>1799.98</v>
      </c>
      <c r="AQ165" s="26">
        <f>+Tabla_DatosExternos_142[[#This Row],[Total Vigente]]+Tabla_DatosExternos_142[[#This Row],[Total Vencido]]</f>
        <v>1799.98</v>
      </c>
      <c r="AR165" s="26">
        <f>SUM(AG165:AK165)</f>
        <v>0</v>
      </c>
      <c r="AS165" s="27">
        <f>+Tabla_DatosExternos_142[[#This Row],[Fecha]]-Tabla_DatosExternos_142[[#This Row],[Vence]]</f>
        <v>-15</v>
      </c>
      <c r="AT165" s="21"/>
      <c r="AU165" s="28" t="e">
        <f>+AR165-W165</f>
        <v>#VALUE!</v>
      </c>
    </row>
    <row r="166" spans="1:47" x14ac:dyDescent="0.35">
      <c r="A166" s="20">
        <v>46214</v>
      </c>
      <c r="B166" s="21">
        <v>52784</v>
      </c>
      <c r="C166" s="21">
        <v>1030</v>
      </c>
      <c r="D166" s="21">
        <v>1030</v>
      </c>
      <c r="E166" s="22">
        <v>46229</v>
      </c>
      <c r="F166" s="21">
        <v>17</v>
      </c>
      <c r="G166" s="21" t="s">
        <v>90</v>
      </c>
      <c r="H166" s="21" t="s">
        <v>48</v>
      </c>
      <c r="I166" s="21" t="s">
        <v>2403</v>
      </c>
      <c r="J166" s="21" t="s">
        <v>509</v>
      </c>
      <c r="K166" s="21" t="s">
        <v>660</v>
      </c>
      <c r="L166" s="21" t="s">
        <v>661</v>
      </c>
      <c r="M166" s="21" t="s">
        <v>2011</v>
      </c>
      <c r="N166" s="21">
        <v>15</v>
      </c>
      <c r="O166" s="20"/>
      <c r="P166" s="21" t="s">
        <v>509</v>
      </c>
      <c r="Q166" s="21" t="s">
        <v>2404</v>
      </c>
      <c r="R166" s="21">
        <v>5000</v>
      </c>
      <c r="S166" s="21">
        <v>45011</v>
      </c>
      <c r="T166" s="21">
        <v>-66.164956399999994</v>
      </c>
      <c r="U166" s="21">
        <v>-17.372139900000001</v>
      </c>
      <c r="V166" s="21" t="s">
        <v>262</v>
      </c>
      <c r="W166" s="21" t="s">
        <v>51</v>
      </c>
      <c r="X166" s="21" t="s">
        <v>2405</v>
      </c>
      <c r="Y166" s="23">
        <v>46246</v>
      </c>
      <c r="Z166" s="24">
        <f>+E166-Y166</f>
        <v>-17</v>
      </c>
      <c r="AA166" s="25">
        <f>+Tabla_DatosExternos_142[[#This Row],[Saldo]]/Tabla_DatosExternos_142[[#This Row],[Importe]]</f>
        <v>1</v>
      </c>
      <c r="AB166" s="21"/>
      <c r="AC166" s="26">
        <f>IF(AND(-Z166&gt;=1,-Z166&lt;=30),D166,0)</f>
        <v>1030</v>
      </c>
      <c r="AD166" s="26">
        <f>IF(AND(-Z166&gt;=31,-Z166&lt;=60),D166,0)</f>
        <v>0</v>
      </c>
      <c r="AE166" s="26">
        <f>IF(AND(-Z166&gt;=61,-Z166&lt;=90),D166,0)</f>
        <v>0</v>
      </c>
      <c r="AF166" s="26">
        <f>IF(AND(-Z166&gt;=91,-Z166&lt;=120),D166,0)</f>
        <v>0</v>
      </c>
      <c r="AG166" s="26">
        <f>IF(AND(-Z166&gt;=121,-Z166&lt;=150),D166,0)</f>
        <v>0</v>
      </c>
      <c r="AH166" s="26">
        <f>IF(AND(-Z166&gt;=151,-Z166&lt;=180),D166,0)</f>
        <v>0</v>
      </c>
      <c r="AI166" s="26">
        <f>IF(AND(-Z166&gt;=181,-Z166&lt;=210),D166,0)</f>
        <v>0</v>
      </c>
      <c r="AJ166" s="26">
        <f>IF(AND(-Z166&gt;=211,-Z166&lt;=250),D166,0)</f>
        <v>0</v>
      </c>
      <c r="AK166" s="26">
        <f>IF(-Z166&gt;=251,D166,0)</f>
        <v>0</v>
      </c>
      <c r="AL166" s="26">
        <f>SUM(AE166:AF166)</f>
        <v>0</v>
      </c>
      <c r="AM166" s="26">
        <f>SUM(AG166:AK166)</f>
        <v>0</v>
      </c>
      <c r="AN166" s="26">
        <f>SUM(AI166:AK166)</f>
        <v>0</v>
      </c>
      <c r="AO166" s="26">
        <f>+IF(SUM(AC166:AK166)=0,D166,0)</f>
        <v>0</v>
      </c>
      <c r="AP166" s="26">
        <f>+SUM(AC166:AK166)</f>
        <v>1030</v>
      </c>
      <c r="AQ166" s="26">
        <f>+Tabla_DatosExternos_142[[#This Row],[Total Vigente]]+Tabla_DatosExternos_142[[#This Row],[Total Vencido]]</f>
        <v>1030</v>
      </c>
      <c r="AR166" s="26">
        <f>SUM(AG166:AK166)</f>
        <v>0</v>
      </c>
      <c r="AS166" s="27">
        <f>+Tabla_DatosExternos_142[[#This Row],[Fecha]]-Tabla_DatosExternos_142[[#This Row],[Vence]]</f>
        <v>-15</v>
      </c>
      <c r="AT166" s="21"/>
      <c r="AU166" s="28" t="e">
        <f>+AR166-W166</f>
        <v>#VALUE!</v>
      </c>
    </row>
    <row r="167" spans="1:47" x14ac:dyDescent="0.35">
      <c r="A167" s="20">
        <v>46217</v>
      </c>
      <c r="B167" s="21">
        <v>53792</v>
      </c>
      <c r="C167" s="21">
        <v>1924.23</v>
      </c>
      <c r="D167" s="21">
        <v>1924.23</v>
      </c>
      <c r="E167" s="22">
        <v>46247</v>
      </c>
      <c r="F167" s="21">
        <v>1</v>
      </c>
      <c r="G167" s="21" t="s">
        <v>90</v>
      </c>
      <c r="H167" s="21" t="s">
        <v>95</v>
      </c>
      <c r="I167" s="21" t="s">
        <v>2551</v>
      </c>
      <c r="J167" s="21" t="s">
        <v>509</v>
      </c>
      <c r="K167" s="21" t="s">
        <v>660</v>
      </c>
      <c r="L167" s="21" t="s">
        <v>661</v>
      </c>
      <c r="M167" s="21" t="s">
        <v>662</v>
      </c>
      <c r="N167" s="21">
        <v>30</v>
      </c>
      <c r="O167" s="20"/>
      <c r="P167" s="21" t="s">
        <v>509</v>
      </c>
      <c r="Q167" s="21" t="s">
        <v>2552</v>
      </c>
      <c r="R167" s="21">
        <v>10000</v>
      </c>
      <c r="S167" s="21">
        <v>45016</v>
      </c>
      <c r="T167" s="21">
        <v>-66.149716999999995</v>
      </c>
      <c r="U167" s="21">
        <v>-17.39385</v>
      </c>
      <c r="V167" s="21" t="s">
        <v>2553</v>
      </c>
      <c r="W167" s="21" t="s">
        <v>51</v>
      </c>
      <c r="X167" s="21" t="s">
        <v>2554</v>
      </c>
      <c r="Y167" s="23">
        <v>46246</v>
      </c>
      <c r="Z167" s="24">
        <f>+E167-Y167</f>
        <v>1</v>
      </c>
      <c r="AA167" s="25">
        <f>+Tabla_DatosExternos_142[[#This Row],[Saldo]]/Tabla_DatosExternos_142[[#This Row],[Importe]]</f>
        <v>1</v>
      </c>
      <c r="AB167" s="21"/>
      <c r="AC167" s="26">
        <f>IF(AND(-Z167&gt;=1,-Z167&lt;=30),D167,0)</f>
        <v>0</v>
      </c>
      <c r="AD167" s="26">
        <f>IF(AND(-Z167&gt;=31,-Z167&lt;=60),D167,0)</f>
        <v>0</v>
      </c>
      <c r="AE167" s="26">
        <f>IF(AND(-Z167&gt;=61,-Z167&lt;=90),D167,0)</f>
        <v>0</v>
      </c>
      <c r="AF167" s="26">
        <f>IF(AND(-Z167&gt;=91,-Z167&lt;=120),D167,0)</f>
        <v>0</v>
      </c>
      <c r="AG167" s="26">
        <f>IF(AND(-Z167&gt;=121,-Z167&lt;=150),D167,0)</f>
        <v>0</v>
      </c>
      <c r="AH167" s="26">
        <f>IF(AND(-Z167&gt;=151,-Z167&lt;=180),D167,0)</f>
        <v>0</v>
      </c>
      <c r="AI167" s="26">
        <f>IF(AND(-Z167&gt;=181,-Z167&lt;=210),D167,0)</f>
        <v>0</v>
      </c>
      <c r="AJ167" s="26">
        <f>IF(AND(-Z167&gt;=211,-Z167&lt;=250),D167,0)</f>
        <v>0</v>
      </c>
      <c r="AK167" s="26">
        <f>IF(-Z167&gt;=251,D167,0)</f>
        <v>0</v>
      </c>
      <c r="AL167" s="26">
        <f>SUM(AE167:AF167)</f>
        <v>0</v>
      </c>
      <c r="AM167" s="26">
        <f>SUM(AG167:AK167)</f>
        <v>0</v>
      </c>
      <c r="AN167" s="26">
        <f>SUM(AI167:AK167)</f>
        <v>0</v>
      </c>
      <c r="AO167" s="26">
        <f>+IF(SUM(AC167:AK167)=0,D167,0)</f>
        <v>1924.23</v>
      </c>
      <c r="AP167" s="26">
        <f>+SUM(AC167:AK167)</f>
        <v>0</v>
      </c>
      <c r="AQ167" s="26">
        <f>+Tabla_DatosExternos_142[[#This Row],[Total Vigente]]+Tabla_DatosExternos_142[[#This Row],[Total Vencido]]</f>
        <v>1924.23</v>
      </c>
      <c r="AR167" s="26">
        <f>SUM(AG167:AK167)</f>
        <v>0</v>
      </c>
      <c r="AS167" s="27">
        <f>+Tabla_DatosExternos_142[[#This Row],[Fecha]]-Tabla_DatosExternos_142[[#This Row],[Vence]]</f>
        <v>-30</v>
      </c>
      <c r="AT167" s="21"/>
      <c r="AU167" s="28" t="e">
        <f>+AR167-W167</f>
        <v>#VALUE!</v>
      </c>
    </row>
    <row r="168" spans="1:47" x14ac:dyDescent="0.35">
      <c r="A168" s="20">
        <v>46219</v>
      </c>
      <c r="B168" s="21">
        <v>54416</v>
      </c>
      <c r="C168" s="21">
        <v>4334.97</v>
      </c>
      <c r="D168" s="21">
        <v>4334.97</v>
      </c>
      <c r="E168" s="22">
        <v>46234</v>
      </c>
      <c r="F168" s="21">
        <v>12</v>
      </c>
      <c r="G168" s="21" t="s">
        <v>90</v>
      </c>
      <c r="H168" s="21" t="s">
        <v>48</v>
      </c>
      <c r="I168" s="21" t="s">
        <v>2599</v>
      </c>
      <c r="J168" s="21" t="s">
        <v>509</v>
      </c>
      <c r="K168" s="21" t="s">
        <v>660</v>
      </c>
      <c r="L168" s="21" t="s">
        <v>661</v>
      </c>
      <c r="M168" s="21" t="s">
        <v>1970</v>
      </c>
      <c r="N168" s="21">
        <v>15</v>
      </c>
      <c r="O168" s="20"/>
      <c r="P168" s="21" t="s">
        <v>509</v>
      </c>
      <c r="Q168" s="21" t="s">
        <v>2600</v>
      </c>
      <c r="R168" s="21">
        <v>5000</v>
      </c>
      <c r="S168" s="21">
        <v>45012</v>
      </c>
      <c r="T168" s="21">
        <v>-66.160451899999998</v>
      </c>
      <c r="U168" s="21">
        <v>-17.3929969</v>
      </c>
      <c r="V168" s="21" t="s">
        <v>2601</v>
      </c>
      <c r="W168" s="21" t="s">
        <v>51</v>
      </c>
      <c r="X168" s="21" t="s">
        <v>2602</v>
      </c>
      <c r="Y168" s="23">
        <v>46246</v>
      </c>
      <c r="Z168" s="24">
        <f>+E168-Y168</f>
        <v>-12</v>
      </c>
      <c r="AA168" s="25">
        <f>+Tabla_DatosExternos_142[[#This Row],[Saldo]]/Tabla_DatosExternos_142[[#This Row],[Importe]]</f>
        <v>1</v>
      </c>
      <c r="AB168" s="21"/>
      <c r="AC168" s="26">
        <f>IF(AND(-Z168&gt;=1,-Z168&lt;=30),D168,0)</f>
        <v>4334.97</v>
      </c>
      <c r="AD168" s="26">
        <f>IF(AND(-Z168&gt;=31,-Z168&lt;=60),D168,0)</f>
        <v>0</v>
      </c>
      <c r="AE168" s="26">
        <f>IF(AND(-Z168&gt;=61,-Z168&lt;=90),D168,0)</f>
        <v>0</v>
      </c>
      <c r="AF168" s="26">
        <f>IF(AND(-Z168&gt;=91,-Z168&lt;=120),D168,0)</f>
        <v>0</v>
      </c>
      <c r="AG168" s="26">
        <f>IF(AND(-Z168&gt;=121,-Z168&lt;=150),D168,0)</f>
        <v>0</v>
      </c>
      <c r="AH168" s="26">
        <f>IF(AND(-Z168&gt;=151,-Z168&lt;=180),D168,0)</f>
        <v>0</v>
      </c>
      <c r="AI168" s="26">
        <f>IF(AND(-Z168&gt;=181,-Z168&lt;=210),D168,0)</f>
        <v>0</v>
      </c>
      <c r="AJ168" s="26">
        <f>IF(AND(-Z168&gt;=211,-Z168&lt;=250),D168,0)</f>
        <v>0</v>
      </c>
      <c r="AK168" s="26">
        <f>IF(-Z168&gt;=251,D168,0)</f>
        <v>0</v>
      </c>
      <c r="AL168" s="26">
        <f>SUM(AE168:AF168)</f>
        <v>0</v>
      </c>
      <c r="AM168" s="26">
        <f>SUM(AG168:AK168)</f>
        <v>0</v>
      </c>
      <c r="AN168" s="26">
        <f>SUM(AI168:AK168)</f>
        <v>0</v>
      </c>
      <c r="AO168" s="26">
        <f>+IF(SUM(AC168:AK168)=0,D168,0)</f>
        <v>0</v>
      </c>
      <c r="AP168" s="26">
        <f>+SUM(AC168:AK168)</f>
        <v>4334.97</v>
      </c>
      <c r="AQ168" s="26">
        <f>+Tabla_DatosExternos_142[[#This Row],[Total Vigente]]+Tabla_DatosExternos_142[[#This Row],[Total Vencido]]</f>
        <v>4334.97</v>
      </c>
      <c r="AR168" s="26">
        <f>SUM(AG168:AK168)</f>
        <v>0</v>
      </c>
      <c r="AS168" s="27">
        <f>+Tabla_DatosExternos_142[[#This Row],[Fecha]]-Tabla_DatosExternos_142[[#This Row],[Vence]]</f>
        <v>-15</v>
      </c>
      <c r="AT168" s="21"/>
      <c r="AU168" s="28" t="e">
        <f>+AR168-W168</f>
        <v>#VALUE!</v>
      </c>
    </row>
    <row r="169" spans="1:47" x14ac:dyDescent="0.35">
      <c r="A169" s="20">
        <v>46219</v>
      </c>
      <c r="B169" s="21">
        <v>54573</v>
      </c>
      <c r="C169" s="21">
        <v>469.99</v>
      </c>
      <c r="D169" s="21">
        <v>469.99</v>
      </c>
      <c r="E169" s="22">
        <v>46234</v>
      </c>
      <c r="F169" s="21">
        <v>12</v>
      </c>
      <c r="G169" s="21" t="s">
        <v>90</v>
      </c>
      <c r="H169" s="21" t="s">
        <v>48</v>
      </c>
      <c r="I169" s="21" t="s">
        <v>2403</v>
      </c>
      <c r="J169" s="21" t="s">
        <v>509</v>
      </c>
      <c r="K169" s="21" t="s">
        <v>660</v>
      </c>
      <c r="L169" s="21" t="s">
        <v>661</v>
      </c>
      <c r="M169" s="21" t="s">
        <v>2011</v>
      </c>
      <c r="N169" s="21">
        <v>15</v>
      </c>
      <c r="O169" s="20"/>
      <c r="P169" s="21" t="s">
        <v>509</v>
      </c>
      <c r="Q169" s="21" t="s">
        <v>2404</v>
      </c>
      <c r="R169" s="21">
        <v>5000</v>
      </c>
      <c r="S169" s="21">
        <v>45011</v>
      </c>
      <c r="T169" s="21">
        <v>-66.164956399999994</v>
      </c>
      <c r="U169" s="21">
        <v>-17.372139900000001</v>
      </c>
      <c r="V169" s="21" t="s">
        <v>262</v>
      </c>
      <c r="W169" s="21" t="s">
        <v>51</v>
      </c>
      <c r="X169" s="21" t="s">
        <v>2405</v>
      </c>
      <c r="Y169" s="23">
        <v>46246</v>
      </c>
      <c r="Z169" s="24">
        <f>+E169-Y169</f>
        <v>-12</v>
      </c>
      <c r="AA169" s="25">
        <f>+Tabla_DatosExternos_142[[#This Row],[Saldo]]/Tabla_DatosExternos_142[[#This Row],[Importe]]</f>
        <v>1</v>
      </c>
      <c r="AB169" s="21"/>
      <c r="AC169" s="26">
        <f>IF(AND(-Z169&gt;=1,-Z169&lt;=30),D169,0)</f>
        <v>469.99</v>
      </c>
      <c r="AD169" s="26">
        <f>IF(AND(-Z169&gt;=31,-Z169&lt;=60),D169,0)</f>
        <v>0</v>
      </c>
      <c r="AE169" s="26">
        <f>IF(AND(-Z169&gt;=61,-Z169&lt;=90),D169,0)</f>
        <v>0</v>
      </c>
      <c r="AF169" s="26">
        <f>IF(AND(-Z169&gt;=91,-Z169&lt;=120),D169,0)</f>
        <v>0</v>
      </c>
      <c r="AG169" s="26">
        <f>IF(AND(-Z169&gt;=121,-Z169&lt;=150),D169,0)</f>
        <v>0</v>
      </c>
      <c r="AH169" s="26">
        <f>IF(AND(-Z169&gt;=151,-Z169&lt;=180),D169,0)</f>
        <v>0</v>
      </c>
      <c r="AI169" s="26">
        <f>IF(AND(-Z169&gt;=181,-Z169&lt;=210),D169,0)</f>
        <v>0</v>
      </c>
      <c r="AJ169" s="26">
        <f>IF(AND(-Z169&gt;=211,-Z169&lt;=250),D169,0)</f>
        <v>0</v>
      </c>
      <c r="AK169" s="26">
        <f>IF(-Z169&gt;=251,D169,0)</f>
        <v>0</v>
      </c>
      <c r="AL169" s="26">
        <f>SUM(AE169:AF169)</f>
        <v>0</v>
      </c>
      <c r="AM169" s="26">
        <f>SUM(AG169:AK169)</f>
        <v>0</v>
      </c>
      <c r="AN169" s="26">
        <f>SUM(AI169:AK169)</f>
        <v>0</v>
      </c>
      <c r="AO169" s="26">
        <f>+IF(SUM(AC169:AK169)=0,D169,0)</f>
        <v>0</v>
      </c>
      <c r="AP169" s="26">
        <f>+SUM(AC169:AK169)</f>
        <v>469.99</v>
      </c>
      <c r="AQ169" s="26">
        <f>+Tabla_DatosExternos_142[[#This Row],[Total Vigente]]+Tabla_DatosExternos_142[[#This Row],[Total Vencido]]</f>
        <v>469.99</v>
      </c>
      <c r="AR169" s="26">
        <f>SUM(AG169:AK169)</f>
        <v>0</v>
      </c>
      <c r="AS169" s="27">
        <f>+Tabla_DatosExternos_142[[#This Row],[Fecha]]-Tabla_DatosExternos_142[[#This Row],[Vence]]</f>
        <v>-15</v>
      </c>
      <c r="AT169" s="21"/>
      <c r="AU169" s="28" t="e">
        <f>+AR169-W169</f>
        <v>#VALUE!</v>
      </c>
    </row>
    <row r="170" spans="1:47" x14ac:dyDescent="0.35">
      <c r="A170" s="20">
        <v>46219</v>
      </c>
      <c r="B170" s="21">
        <v>54729</v>
      </c>
      <c r="C170" s="21">
        <v>7869.92</v>
      </c>
      <c r="D170" s="21">
        <v>7869.92</v>
      </c>
      <c r="E170" s="22">
        <v>46249</v>
      </c>
      <c r="F170" s="21">
        <v>3</v>
      </c>
      <c r="G170" s="21" t="s">
        <v>90</v>
      </c>
      <c r="H170" s="21" t="s">
        <v>95</v>
      </c>
      <c r="I170" s="21" t="s">
        <v>2607</v>
      </c>
      <c r="J170" s="21" t="s">
        <v>509</v>
      </c>
      <c r="K170" s="21" t="s">
        <v>660</v>
      </c>
      <c r="L170" s="21" t="s">
        <v>661</v>
      </c>
      <c r="M170" s="21" t="s">
        <v>662</v>
      </c>
      <c r="N170" s="21">
        <v>30</v>
      </c>
      <c r="O170" s="20"/>
      <c r="P170" s="21" t="s">
        <v>509</v>
      </c>
      <c r="Q170" s="21" t="s">
        <v>2608</v>
      </c>
      <c r="R170" s="21">
        <v>10001</v>
      </c>
      <c r="S170" s="21">
        <v>45016</v>
      </c>
      <c r="T170" s="21">
        <v>-66.158050000000003</v>
      </c>
      <c r="U170" s="21">
        <v>-17.38429</v>
      </c>
      <c r="V170" s="21" t="s">
        <v>2609</v>
      </c>
      <c r="W170" s="21" t="s">
        <v>51</v>
      </c>
      <c r="X170" s="21" t="s">
        <v>2610</v>
      </c>
      <c r="Y170" s="23">
        <v>46246</v>
      </c>
      <c r="Z170" s="24">
        <f>+E170-Y170</f>
        <v>3</v>
      </c>
      <c r="AA170" s="25">
        <f>+Tabla_DatosExternos_142[[#This Row],[Saldo]]/Tabla_DatosExternos_142[[#This Row],[Importe]]</f>
        <v>1</v>
      </c>
      <c r="AB170" s="21"/>
      <c r="AC170" s="26">
        <f>IF(AND(-Z170&gt;=1,-Z170&lt;=30),D170,0)</f>
        <v>0</v>
      </c>
      <c r="AD170" s="26">
        <f>IF(AND(-Z170&gt;=31,-Z170&lt;=60),D170,0)</f>
        <v>0</v>
      </c>
      <c r="AE170" s="26">
        <f>IF(AND(-Z170&gt;=61,-Z170&lt;=90),D170,0)</f>
        <v>0</v>
      </c>
      <c r="AF170" s="26">
        <f>IF(AND(-Z170&gt;=91,-Z170&lt;=120),D170,0)</f>
        <v>0</v>
      </c>
      <c r="AG170" s="26">
        <f>IF(AND(-Z170&gt;=121,-Z170&lt;=150),D170,0)</f>
        <v>0</v>
      </c>
      <c r="AH170" s="26">
        <f>IF(AND(-Z170&gt;=151,-Z170&lt;=180),D170,0)</f>
        <v>0</v>
      </c>
      <c r="AI170" s="26">
        <f>IF(AND(-Z170&gt;=181,-Z170&lt;=210),D170,0)</f>
        <v>0</v>
      </c>
      <c r="AJ170" s="26">
        <f>IF(AND(-Z170&gt;=211,-Z170&lt;=250),D170,0)</f>
        <v>0</v>
      </c>
      <c r="AK170" s="26">
        <f>IF(-Z170&gt;=251,D170,0)</f>
        <v>0</v>
      </c>
      <c r="AL170" s="26">
        <f>SUM(AE170:AF170)</f>
        <v>0</v>
      </c>
      <c r="AM170" s="26">
        <f>SUM(AG170:AK170)</f>
        <v>0</v>
      </c>
      <c r="AN170" s="26">
        <f>SUM(AI170:AK170)</f>
        <v>0</v>
      </c>
      <c r="AO170" s="26">
        <f>+IF(SUM(AC170:AK170)=0,D170,0)</f>
        <v>7869.92</v>
      </c>
      <c r="AP170" s="26">
        <f>+SUM(AC170:AK170)</f>
        <v>0</v>
      </c>
      <c r="AQ170" s="26">
        <f>+Tabla_DatosExternos_142[[#This Row],[Total Vigente]]+Tabla_DatosExternos_142[[#This Row],[Total Vencido]]</f>
        <v>7869.92</v>
      </c>
      <c r="AR170" s="26">
        <f>SUM(AG170:AK170)</f>
        <v>0</v>
      </c>
      <c r="AS170" s="27">
        <f>+Tabla_DatosExternos_142[[#This Row],[Fecha]]-Tabla_DatosExternos_142[[#This Row],[Vence]]</f>
        <v>-30</v>
      </c>
      <c r="AT170" s="21"/>
      <c r="AU170" s="28" t="e">
        <f>+AR170-W170</f>
        <v>#VALUE!</v>
      </c>
    </row>
    <row r="171" spans="1:47" x14ac:dyDescent="0.35">
      <c r="A171" s="20">
        <v>46221</v>
      </c>
      <c r="B171" s="21">
        <v>55554</v>
      </c>
      <c r="C171" s="21">
        <v>1399.99</v>
      </c>
      <c r="D171" s="21">
        <v>1399.99</v>
      </c>
      <c r="E171" s="22">
        <v>46236</v>
      </c>
      <c r="F171" s="21">
        <v>10</v>
      </c>
      <c r="G171" s="21" t="s">
        <v>90</v>
      </c>
      <c r="H171" s="21" t="s">
        <v>48</v>
      </c>
      <c r="I171" s="21" t="s">
        <v>2634</v>
      </c>
      <c r="J171" s="21" t="s">
        <v>509</v>
      </c>
      <c r="K171" s="21" t="s">
        <v>660</v>
      </c>
      <c r="L171" s="21" t="s">
        <v>661</v>
      </c>
      <c r="M171" s="21" t="s">
        <v>734</v>
      </c>
      <c r="N171" s="21">
        <v>15</v>
      </c>
      <c r="O171" s="20"/>
      <c r="P171" s="21" t="s">
        <v>509</v>
      </c>
      <c r="Q171" s="21" t="s">
        <v>2635</v>
      </c>
      <c r="R171" s="21">
        <v>5000</v>
      </c>
      <c r="S171" s="21">
        <v>45013</v>
      </c>
      <c r="T171" s="21">
        <v>-66.177681000000007</v>
      </c>
      <c r="U171" s="21">
        <v>-17.3413906</v>
      </c>
      <c r="V171" s="21" t="s">
        <v>2636</v>
      </c>
      <c r="W171" s="21" t="s">
        <v>51</v>
      </c>
      <c r="X171" s="21" t="s">
        <v>2637</v>
      </c>
      <c r="Y171" s="23">
        <v>46246</v>
      </c>
      <c r="Z171" s="24">
        <f>+E171-Y171</f>
        <v>-10</v>
      </c>
      <c r="AA171" s="25">
        <f>+Tabla_DatosExternos_142[[#This Row],[Saldo]]/Tabla_DatosExternos_142[[#This Row],[Importe]]</f>
        <v>1</v>
      </c>
      <c r="AB171" s="21"/>
      <c r="AC171" s="26">
        <f>IF(AND(-Z171&gt;=1,-Z171&lt;=30),D171,0)</f>
        <v>1399.99</v>
      </c>
      <c r="AD171" s="26">
        <f>IF(AND(-Z171&gt;=31,-Z171&lt;=60),D171,0)</f>
        <v>0</v>
      </c>
      <c r="AE171" s="26">
        <f>IF(AND(-Z171&gt;=61,-Z171&lt;=90),D171,0)</f>
        <v>0</v>
      </c>
      <c r="AF171" s="26">
        <f>IF(AND(-Z171&gt;=91,-Z171&lt;=120),D171,0)</f>
        <v>0</v>
      </c>
      <c r="AG171" s="26">
        <f>IF(AND(-Z171&gt;=121,-Z171&lt;=150),D171,0)</f>
        <v>0</v>
      </c>
      <c r="AH171" s="26">
        <f>IF(AND(-Z171&gt;=151,-Z171&lt;=180),D171,0)</f>
        <v>0</v>
      </c>
      <c r="AI171" s="26">
        <f>IF(AND(-Z171&gt;=181,-Z171&lt;=210),D171,0)</f>
        <v>0</v>
      </c>
      <c r="AJ171" s="26">
        <f>IF(AND(-Z171&gt;=211,-Z171&lt;=250),D171,0)</f>
        <v>0</v>
      </c>
      <c r="AK171" s="26">
        <f>IF(-Z171&gt;=251,D171,0)</f>
        <v>0</v>
      </c>
      <c r="AL171" s="26">
        <f>SUM(AE171:AF171)</f>
        <v>0</v>
      </c>
      <c r="AM171" s="26">
        <f>SUM(AG171:AK171)</f>
        <v>0</v>
      </c>
      <c r="AN171" s="26">
        <f>SUM(AI171:AK171)</f>
        <v>0</v>
      </c>
      <c r="AO171" s="26">
        <f>+IF(SUM(AC171:AK171)=0,D171,0)</f>
        <v>0</v>
      </c>
      <c r="AP171" s="26">
        <f>+SUM(AC171:AK171)</f>
        <v>1399.99</v>
      </c>
      <c r="AQ171" s="26">
        <f>+Tabla_DatosExternos_142[[#This Row],[Total Vigente]]+Tabla_DatosExternos_142[[#This Row],[Total Vencido]]</f>
        <v>1399.99</v>
      </c>
      <c r="AR171" s="26">
        <f>SUM(AG171:AK171)</f>
        <v>0</v>
      </c>
      <c r="AS171" s="27">
        <f>+Tabla_DatosExternos_142[[#This Row],[Fecha]]-Tabla_DatosExternos_142[[#This Row],[Vence]]</f>
        <v>-15</v>
      </c>
      <c r="AT171" s="21"/>
      <c r="AU171" s="28" t="e">
        <f>+AR171-W171</f>
        <v>#VALUE!</v>
      </c>
    </row>
    <row r="172" spans="1:47" x14ac:dyDescent="0.35">
      <c r="A172" s="20">
        <v>46221</v>
      </c>
      <c r="B172" s="21">
        <v>55618</v>
      </c>
      <c r="C172" s="21">
        <v>4599.9399999999996</v>
      </c>
      <c r="D172" s="21">
        <v>4599.9399999999996</v>
      </c>
      <c r="E172" s="22">
        <v>46236</v>
      </c>
      <c r="F172" s="21">
        <v>10</v>
      </c>
      <c r="G172" s="21" t="s">
        <v>90</v>
      </c>
      <c r="H172" s="21" t="s">
        <v>48</v>
      </c>
      <c r="I172" s="21" t="s">
        <v>2638</v>
      </c>
      <c r="J172" s="21" t="s">
        <v>509</v>
      </c>
      <c r="K172" s="21" t="s">
        <v>660</v>
      </c>
      <c r="L172" s="21" t="s">
        <v>661</v>
      </c>
      <c r="M172" s="21" t="s">
        <v>783</v>
      </c>
      <c r="N172" s="21">
        <v>15</v>
      </c>
      <c r="O172" s="20"/>
      <c r="P172" s="21" t="s">
        <v>509</v>
      </c>
      <c r="Q172" s="21" t="s">
        <v>2639</v>
      </c>
      <c r="R172" s="21">
        <v>10300</v>
      </c>
      <c r="S172" s="21">
        <v>45017</v>
      </c>
      <c r="T172" s="21">
        <v>-66.273870000000002</v>
      </c>
      <c r="U172" s="21">
        <v>-17.393689999999999</v>
      </c>
      <c r="V172" s="21" t="s">
        <v>2640</v>
      </c>
      <c r="W172" s="21" t="s">
        <v>51</v>
      </c>
      <c r="X172" s="21" t="s">
        <v>2641</v>
      </c>
      <c r="Y172" s="23">
        <v>46246</v>
      </c>
      <c r="Z172" s="24">
        <f>+E172-Y172</f>
        <v>-10</v>
      </c>
      <c r="AA172" s="25">
        <f>+Tabla_DatosExternos_142[[#This Row],[Saldo]]/Tabla_DatosExternos_142[[#This Row],[Importe]]</f>
        <v>1</v>
      </c>
      <c r="AB172" s="21"/>
      <c r="AC172" s="26">
        <f>IF(AND(-Z172&gt;=1,-Z172&lt;=30),D172,0)</f>
        <v>4599.9399999999996</v>
      </c>
      <c r="AD172" s="26">
        <f>IF(AND(-Z172&gt;=31,-Z172&lt;=60),D172,0)</f>
        <v>0</v>
      </c>
      <c r="AE172" s="26">
        <f>IF(AND(-Z172&gt;=61,-Z172&lt;=90),D172,0)</f>
        <v>0</v>
      </c>
      <c r="AF172" s="26">
        <f>IF(AND(-Z172&gt;=91,-Z172&lt;=120),D172,0)</f>
        <v>0</v>
      </c>
      <c r="AG172" s="26">
        <f>IF(AND(-Z172&gt;=121,-Z172&lt;=150),D172,0)</f>
        <v>0</v>
      </c>
      <c r="AH172" s="26">
        <f>IF(AND(-Z172&gt;=151,-Z172&lt;=180),D172,0)</f>
        <v>0</v>
      </c>
      <c r="AI172" s="26">
        <f>IF(AND(-Z172&gt;=181,-Z172&lt;=210),D172,0)</f>
        <v>0</v>
      </c>
      <c r="AJ172" s="26">
        <f>IF(AND(-Z172&gt;=211,-Z172&lt;=250),D172,0)</f>
        <v>0</v>
      </c>
      <c r="AK172" s="26">
        <f>IF(-Z172&gt;=251,D172,0)</f>
        <v>0</v>
      </c>
      <c r="AL172" s="26">
        <f>SUM(AE172:AF172)</f>
        <v>0</v>
      </c>
      <c r="AM172" s="26">
        <f>SUM(AG172:AK172)</f>
        <v>0</v>
      </c>
      <c r="AN172" s="26">
        <f>SUM(AI172:AK172)</f>
        <v>0</v>
      </c>
      <c r="AO172" s="26">
        <f>+IF(SUM(AC172:AK172)=0,D172,0)</f>
        <v>0</v>
      </c>
      <c r="AP172" s="26">
        <f>+SUM(AC172:AK172)</f>
        <v>4599.9399999999996</v>
      </c>
      <c r="AQ172" s="26">
        <f>+Tabla_DatosExternos_142[[#This Row],[Total Vigente]]+Tabla_DatosExternos_142[[#This Row],[Total Vencido]]</f>
        <v>4599.9399999999996</v>
      </c>
      <c r="AR172" s="26">
        <f>SUM(AG172:AK172)</f>
        <v>0</v>
      </c>
      <c r="AS172" s="27">
        <f>+Tabla_DatosExternos_142[[#This Row],[Fecha]]-Tabla_DatosExternos_142[[#This Row],[Vence]]</f>
        <v>-15</v>
      </c>
      <c r="AT172" s="21"/>
      <c r="AU172" s="28" t="e">
        <f>+AR172-W172</f>
        <v>#VALUE!</v>
      </c>
    </row>
    <row r="173" spans="1:47" x14ac:dyDescent="0.35">
      <c r="A173" s="20">
        <v>46225</v>
      </c>
      <c r="B173" s="21">
        <v>57250</v>
      </c>
      <c r="C173" s="21">
        <v>6949.92</v>
      </c>
      <c r="D173" s="21">
        <v>6949.92</v>
      </c>
      <c r="E173" s="22">
        <v>46255</v>
      </c>
      <c r="F173" s="21">
        <v>9</v>
      </c>
      <c r="G173" s="21" t="s">
        <v>90</v>
      </c>
      <c r="H173" s="21" t="s">
        <v>95</v>
      </c>
      <c r="I173" s="21" t="s">
        <v>2015</v>
      </c>
      <c r="J173" s="21" t="s">
        <v>509</v>
      </c>
      <c r="K173" s="21" t="s">
        <v>660</v>
      </c>
      <c r="L173" s="21" t="s">
        <v>661</v>
      </c>
      <c r="M173" s="21" t="s">
        <v>783</v>
      </c>
      <c r="N173" s="21">
        <v>30</v>
      </c>
      <c r="O173" s="20"/>
      <c r="P173" s="21" t="s">
        <v>509</v>
      </c>
      <c r="Q173" s="21" t="s">
        <v>2016</v>
      </c>
      <c r="R173" s="21">
        <v>10000</v>
      </c>
      <c r="S173" s="21">
        <v>45017</v>
      </c>
      <c r="T173" s="21">
        <v>-66.125770599999996</v>
      </c>
      <c r="U173" s="21">
        <v>-17.438165699999999</v>
      </c>
      <c r="V173" s="21" t="s">
        <v>2017</v>
      </c>
      <c r="W173" s="21" t="s">
        <v>51</v>
      </c>
      <c r="X173" s="21" t="s">
        <v>2018</v>
      </c>
      <c r="Y173" s="23">
        <v>46246</v>
      </c>
      <c r="Z173" s="24">
        <f>+E173-Y173</f>
        <v>9</v>
      </c>
      <c r="AA173" s="25">
        <f>+Tabla_DatosExternos_142[[#This Row],[Saldo]]/Tabla_DatosExternos_142[[#This Row],[Importe]]</f>
        <v>1</v>
      </c>
      <c r="AB173" s="21"/>
      <c r="AC173" s="26">
        <f>IF(AND(-Z173&gt;=1,-Z173&lt;=30),D173,0)</f>
        <v>0</v>
      </c>
      <c r="AD173" s="26">
        <f>IF(AND(-Z173&gt;=31,-Z173&lt;=60),D173,0)</f>
        <v>0</v>
      </c>
      <c r="AE173" s="26">
        <f>IF(AND(-Z173&gt;=61,-Z173&lt;=90),D173,0)</f>
        <v>0</v>
      </c>
      <c r="AF173" s="26">
        <f>IF(AND(-Z173&gt;=91,-Z173&lt;=120),D173,0)</f>
        <v>0</v>
      </c>
      <c r="AG173" s="26">
        <f>IF(AND(-Z173&gt;=121,-Z173&lt;=150),D173,0)</f>
        <v>0</v>
      </c>
      <c r="AH173" s="26">
        <f>IF(AND(-Z173&gt;=151,-Z173&lt;=180),D173,0)</f>
        <v>0</v>
      </c>
      <c r="AI173" s="26">
        <f>IF(AND(-Z173&gt;=181,-Z173&lt;=210),D173,0)</f>
        <v>0</v>
      </c>
      <c r="AJ173" s="26">
        <f>IF(AND(-Z173&gt;=211,-Z173&lt;=250),D173,0)</f>
        <v>0</v>
      </c>
      <c r="AK173" s="26">
        <f>IF(-Z173&gt;=251,D173,0)</f>
        <v>0</v>
      </c>
      <c r="AL173" s="26">
        <f>SUM(AE173:AF173)</f>
        <v>0</v>
      </c>
      <c r="AM173" s="26">
        <f>SUM(AG173:AK173)</f>
        <v>0</v>
      </c>
      <c r="AN173" s="26">
        <f>SUM(AI173:AK173)</f>
        <v>0</v>
      </c>
      <c r="AO173" s="26">
        <f>+IF(SUM(AC173:AK173)=0,D173,0)</f>
        <v>6949.92</v>
      </c>
      <c r="AP173" s="26">
        <f>+SUM(AC173:AK173)</f>
        <v>0</v>
      </c>
      <c r="AQ173" s="26">
        <f>+Tabla_DatosExternos_142[[#This Row],[Total Vigente]]+Tabla_DatosExternos_142[[#This Row],[Total Vencido]]</f>
        <v>6949.92</v>
      </c>
      <c r="AR173" s="26">
        <f>SUM(AG173:AK173)</f>
        <v>0</v>
      </c>
      <c r="AS173" s="27">
        <f>+Tabla_DatosExternos_142[[#This Row],[Fecha]]-Tabla_DatosExternos_142[[#This Row],[Vence]]</f>
        <v>-30</v>
      </c>
      <c r="AT173" s="21"/>
      <c r="AU173" s="28" t="e">
        <f>+AR173-W173</f>
        <v>#VALUE!</v>
      </c>
    </row>
    <row r="174" spans="1:47" x14ac:dyDescent="0.35">
      <c r="A174" s="20">
        <v>46225</v>
      </c>
      <c r="B174" s="21">
        <v>57252</v>
      </c>
      <c r="C174" s="21">
        <v>9099.9500000000007</v>
      </c>
      <c r="D174" s="21">
        <v>9099.9500000000007</v>
      </c>
      <c r="E174" s="22">
        <v>46255</v>
      </c>
      <c r="F174" s="21">
        <v>9</v>
      </c>
      <c r="G174" s="21" t="s">
        <v>90</v>
      </c>
      <c r="H174" s="21" t="s">
        <v>95</v>
      </c>
      <c r="I174" s="21" t="s">
        <v>2708</v>
      </c>
      <c r="J174" s="21" t="s">
        <v>509</v>
      </c>
      <c r="K174" s="21" t="s">
        <v>660</v>
      </c>
      <c r="L174" s="21" t="s">
        <v>661</v>
      </c>
      <c r="M174" s="21" t="s">
        <v>783</v>
      </c>
      <c r="N174" s="21">
        <v>30</v>
      </c>
      <c r="O174" s="20"/>
      <c r="P174" s="21" t="s">
        <v>509</v>
      </c>
      <c r="Q174" s="21" t="s">
        <v>2709</v>
      </c>
      <c r="R174" s="21">
        <v>10000</v>
      </c>
      <c r="S174" s="21">
        <v>45017</v>
      </c>
      <c r="T174" s="21">
        <v>-66.173041999999995</v>
      </c>
      <c r="U174" s="21">
        <v>-17.409409</v>
      </c>
      <c r="V174" s="21" t="s">
        <v>2710</v>
      </c>
      <c r="W174" s="21" t="s">
        <v>51</v>
      </c>
      <c r="X174" s="21" t="s">
        <v>2711</v>
      </c>
      <c r="Y174" s="23">
        <v>46246</v>
      </c>
      <c r="Z174" s="24">
        <f>+E174-Y174</f>
        <v>9</v>
      </c>
      <c r="AA174" s="25">
        <f>+Tabla_DatosExternos_142[[#This Row],[Saldo]]/Tabla_DatosExternos_142[[#This Row],[Importe]]</f>
        <v>1</v>
      </c>
      <c r="AB174" s="21"/>
      <c r="AC174" s="26">
        <f>IF(AND(-Z174&gt;=1,-Z174&lt;=30),D174,0)</f>
        <v>0</v>
      </c>
      <c r="AD174" s="26">
        <f>IF(AND(-Z174&gt;=31,-Z174&lt;=60),D174,0)</f>
        <v>0</v>
      </c>
      <c r="AE174" s="26">
        <f>IF(AND(-Z174&gt;=61,-Z174&lt;=90),D174,0)</f>
        <v>0</v>
      </c>
      <c r="AF174" s="26">
        <f>IF(AND(-Z174&gt;=91,-Z174&lt;=120),D174,0)</f>
        <v>0</v>
      </c>
      <c r="AG174" s="26">
        <f>IF(AND(-Z174&gt;=121,-Z174&lt;=150),D174,0)</f>
        <v>0</v>
      </c>
      <c r="AH174" s="26">
        <f>IF(AND(-Z174&gt;=151,-Z174&lt;=180),D174,0)</f>
        <v>0</v>
      </c>
      <c r="AI174" s="26">
        <f>IF(AND(-Z174&gt;=181,-Z174&lt;=210),D174,0)</f>
        <v>0</v>
      </c>
      <c r="AJ174" s="26">
        <f>IF(AND(-Z174&gt;=211,-Z174&lt;=250),D174,0)</f>
        <v>0</v>
      </c>
      <c r="AK174" s="26">
        <f>IF(-Z174&gt;=251,D174,0)</f>
        <v>0</v>
      </c>
      <c r="AL174" s="26">
        <f>SUM(AE174:AF174)</f>
        <v>0</v>
      </c>
      <c r="AM174" s="26">
        <f>SUM(AG174:AK174)</f>
        <v>0</v>
      </c>
      <c r="AN174" s="26">
        <f>SUM(AI174:AK174)</f>
        <v>0</v>
      </c>
      <c r="AO174" s="26">
        <f>+IF(SUM(AC174:AK174)=0,D174,0)</f>
        <v>9099.9500000000007</v>
      </c>
      <c r="AP174" s="26">
        <f>+SUM(AC174:AK174)</f>
        <v>0</v>
      </c>
      <c r="AQ174" s="26">
        <f>+Tabla_DatosExternos_142[[#This Row],[Total Vigente]]+Tabla_DatosExternos_142[[#This Row],[Total Vencido]]</f>
        <v>9099.9500000000007</v>
      </c>
      <c r="AR174" s="26">
        <f>SUM(AG174:AK174)</f>
        <v>0</v>
      </c>
      <c r="AS174" s="27">
        <f>+Tabla_DatosExternos_142[[#This Row],[Fecha]]-Tabla_DatosExternos_142[[#This Row],[Vence]]</f>
        <v>-30</v>
      </c>
      <c r="AT174" s="21"/>
      <c r="AU174" s="28" t="e">
        <f>+AR174-W174</f>
        <v>#VALUE!</v>
      </c>
    </row>
    <row r="175" spans="1:47" x14ac:dyDescent="0.35">
      <c r="A175" s="20">
        <v>46226</v>
      </c>
      <c r="B175" s="21">
        <v>57804</v>
      </c>
      <c r="C175" s="21">
        <v>9099.9500000000007</v>
      </c>
      <c r="D175" s="21">
        <v>9099.9500000000007</v>
      </c>
      <c r="E175" s="22">
        <v>46241</v>
      </c>
      <c r="F175" s="21">
        <v>5</v>
      </c>
      <c r="G175" s="21" t="s">
        <v>90</v>
      </c>
      <c r="H175" s="21" t="s">
        <v>48</v>
      </c>
      <c r="I175" s="21" t="s">
        <v>2720</v>
      </c>
      <c r="J175" s="21" t="s">
        <v>509</v>
      </c>
      <c r="K175" s="21" t="s">
        <v>660</v>
      </c>
      <c r="L175" s="21" t="s">
        <v>661</v>
      </c>
      <c r="M175" s="21" t="s">
        <v>783</v>
      </c>
      <c r="N175" s="21">
        <v>15</v>
      </c>
      <c r="O175" s="20"/>
      <c r="P175" s="21" t="s">
        <v>509</v>
      </c>
      <c r="Q175" s="21" t="s">
        <v>2721</v>
      </c>
      <c r="R175" s="21">
        <v>10300</v>
      </c>
      <c r="S175" s="21">
        <v>45017</v>
      </c>
      <c r="T175" s="21">
        <v>-66.189880000000002</v>
      </c>
      <c r="U175" s="21">
        <v>-17.352689999999999</v>
      </c>
      <c r="V175" s="21" t="s">
        <v>2722</v>
      </c>
      <c r="W175" s="21" t="s">
        <v>51</v>
      </c>
      <c r="X175" s="21" t="s">
        <v>2723</v>
      </c>
      <c r="Y175" s="23">
        <v>46246</v>
      </c>
      <c r="Z175" s="24">
        <f>+E175-Y175</f>
        <v>-5</v>
      </c>
      <c r="AA175" s="25">
        <f>+Tabla_DatosExternos_142[[#This Row],[Saldo]]/Tabla_DatosExternos_142[[#This Row],[Importe]]</f>
        <v>1</v>
      </c>
      <c r="AB175" s="21"/>
      <c r="AC175" s="26">
        <f>IF(AND(-Z175&gt;=1,-Z175&lt;=30),D175,0)</f>
        <v>9099.9500000000007</v>
      </c>
      <c r="AD175" s="26">
        <f>IF(AND(-Z175&gt;=31,-Z175&lt;=60),D175,0)</f>
        <v>0</v>
      </c>
      <c r="AE175" s="26">
        <f>IF(AND(-Z175&gt;=61,-Z175&lt;=90),D175,0)</f>
        <v>0</v>
      </c>
      <c r="AF175" s="26">
        <f>IF(AND(-Z175&gt;=91,-Z175&lt;=120),D175,0)</f>
        <v>0</v>
      </c>
      <c r="AG175" s="26">
        <f>IF(AND(-Z175&gt;=121,-Z175&lt;=150),D175,0)</f>
        <v>0</v>
      </c>
      <c r="AH175" s="26">
        <f>IF(AND(-Z175&gt;=151,-Z175&lt;=180),D175,0)</f>
        <v>0</v>
      </c>
      <c r="AI175" s="26">
        <f>IF(AND(-Z175&gt;=181,-Z175&lt;=210),D175,0)</f>
        <v>0</v>
      </c>
      <c r="AJ175" s="26">
        <f>IF(AND(-Z175&gt;=211,-Z175&lt;=250),D175,0)</f>
        <v>0</v>
      </c>
      <c r="AK175" s="26">
        <f>IF(-Z175&gt;=251,D175,0)</f>
        <v>0</v>
      </c>
      <c r="AL175" s="26">
        <f>SUM(AE175:AF175)</f>
        <v>0</v>
      </c>
      <c r="AM175" s="26">
        <f>SUM(AG175:AK175)</f>
        <v>0</v>
      </c>
      <c r="AN175" s="26">
        <f>SUM(AI175:AK175)</f>
        <v>0</v>
      </c>
      <c r="AO175" s="26">
        <f>+IF(SUM(AC175:AK175)=0,D175,0)</f>
        <v>0</v>
      </c>
      <c r="AP175" s="26">
        <f>+SUM(AC175:AK175)</f>
        <v>9099.9500000000007</v>
      </c>
      <c r="AQ175" s="26">
        <f>+Tabla_DatosExternos_142[[#This Row],[Total Vigente]]+Tabla_DatosExternos_142[[#This Row],[Total Vencido]]</f>
        <v>9099.9500000000007</v>
      </c>
      <c r="AR175" s="26">
        <f>SUM(AG175:AK175)</f>
        <v>0</v>
      </c>
      <c r="AS175" s="27">
        <f>+Tabla_DatosExternos_142[[#This Row],[Fecha]]-Tabla_DatosExternos_142[[#This Row],[Vence]]</f>
        <v>-15</v>
      </c>
      <c r="AT175" s="21"/>
      <c r="AU175" s="28" t="e">
        <f>+AR175-W175</f>
        <v>#VALUE!</v>
      </c>
    </row>
    <row r="176" spans="1:47" x14ac:dyDescent="0.35">
      <c r="A176" s="20">
        <v>46227</v>
      </c>
      <c r="B176" s="21">
        <v>57825</v>
      </c>
      <c r="C176" s="21">
        <v>3023.96</v>
      </c>
      <c r="D176" s="21">
        <v>3023.96</v>
      </c>
      <c r="E176" s="22">
        <v>46242</v>
      </c>
      <c r="F176" s="21">
        <v>4</v>
      </c>
      <c r="G176" s="21" t="s">
        <v>90</v>
      </c>
      <c r="H176" s="21" t="s">
        <v>48</v>
      </c>
      <c r="I176" s="21" t="s">
        <v>2749</v>
      </c>
      <c r="J176" s="21" t="s">
        <v>509</v>
      </c>
      <c r="K176" s="21" t="s">
        <v>660</v>
      </c>
      <c r="L176" s="21" t="s">
        <v>661</v>
      </c>
      <c r="M176" s="21" t="s">
        <v>1970</v>
      </c>
      <c r="N176" s="21">
        <v>15</v>
      </c>
      <c r="O176" s="20"/>
      <c r="P176" s="21" t="s">
        <v>509</v>
      </c>
      <c r="Q176" s="21" t="s">
        <v>2750</v>
      </c>
      <c r="R176" s="21">
        <v>5050</v>
      </c>
      <c r="S176" s="21">
        <v>45012</v>
      </c>
      <c r="T176" s="21">
        <v>-66.159656900000002</v>
      </c>
      <c r="U176" s="21">
        <v>-17.394020999999999</v>
      </c>
      <c r="V176" s="21" t="s">
        <v>113</v>
      </c>
      <c r="W176" s="21" t="s">
        <v>51</v>
      </c>
      <c r="X176" s="21" t="s">
        <v>2751</v>
      </c>
      <c r="Y176" s="23">
        <v>46246</v>
      </c>
      <c r="Z176" s="24">
        <f>+E176-Y176</f>
        <v>-4</v>
      </c>
      <c r="AA176" s="25">
        <f>+Tabla_DatosExternos_142[[#This Row],[Saldo]]/Tabla_DatosExternos_142[[#This Row],[Importe]]</f>
        <v>1</v>
      </c>
      <c r="AB176" s="21"/>
      <c r="AC176" s="26">
        <f>IF(AND(-Z176&gt;=1,-Z176&lt;=30),D176,0)</f>
        <v>3023.96</v>
      </c>
      <c r="AD176" s="26">
        <f>IF(AND(-Z176&gt;=31,-Z176&lt;=60),D176,0)</f>
        <v>0</v>
      </c>
      <c r="AE176" s="26">
        <f>IF(AND(-Z176&gt;=61,-Z176&lt;=90),D176,0)</f>
        <v>0</v>
      </c>
      <c r="AF176" s="26">
        <f>IF(AND(-Z176&gt;=91,-Z176&lt;=120),D176,0)</f>
        <v>0</v>
      </c>
      <c r="AG176" s="26">
        <f>IF(AND(-Z176&gt;=121,-Z176&lt;=150),D176,0)</f>
        <v>0</v>
      </c>
      <c r="AH176" s="26">
        <f>IF(AND(-Z176&gt;=151,-Z176&lt;=180),D176,0)</f>
        <v>0</v>
      </c>
      <c r="AI176" s="26">
        <f>IF(AND(-Z176&gt;=181,-Z176&lt;=210),D176,0)</f>
        <v>0</v>
      </c>
      <c r="AJ176" s="26">
        <f>IF(AND(-Z176&gt;=211,-Z176&lt;=250),D176,0)</f>
        <v>0</v>
      </c>
      <c r="AK176" s="26">
        <f>IF(-Z176&gt;=251,D176,0)</f>
        <v>0</v>
      </c>
      <c r="AL176" s="26">
        <f>SUM(AE176:AF176)</f>
        <v>0</v>
      </c>
      <c r="AM176" s="26">
        <f>SUM(AG176:AK176)</f>
        <v>0</v>
      </c>
      <c r="AN176" s="26">
        <f>SUM(AI176:AK176)</f>
        <v>0</v>
      </c>
      <c r="AO176" s="26">
        <f>+IF(SUM(AC176:AK176)=0,D176,0)</f>
        <v>0</v>
      </c>
      <c r="AP176" s="26">
        <f>+SUM(AC176:AK176)</f>
        <v>3023.96</v>
      </c>
      <c r="AQ176" s="26">
        <f>+Tabla_DatosExternos_142[[#This Row],[Total Vigente]]+Tabla_DatosExternos_142[[#This Row],[Total Vencido]]</f>
        <v>3023.96</v>
      </c>
      <c r="AR176" s="26">
        <f>SUM(AG176:AK176)</f>
        <v>0</v>
      </c>
      <c r="AS176" s="27">
        <f>+Tabla_DatosExternos_142[[#This Row],[Fecha]]-Tabla_DatosExternos_142[[#This Row],[Vence]]</f>
        <v>-15</v>
      </c>
      <c r="AT176" s="21"/>
      <c r="AU176" s="28" t="e">
        <f>+AR176-W176</f>
        <v>#VALUE!</v>
      </c>
    </row>
    <row r="177" spans="1:47" x14ac:dyDescent="0.35">
      <c r="A177" s="20">
        <v>46227</v>
      </c>
      <c r="B177" s="21">
        <v>58041</v>
      </c>
      <c r="C177" s="21">
        <v>1219.99</v>
      </c>
      <c r="D177" s="21">
        <v>1219.99</v>
      </c>
      <c r="E177" s="22">
        <v>46242</v>
      </c>
      <c r="F177" s="21">
        <v>4</v>
      </c>
      <c r="G177" s="21" t="s">
        <v>90</v>
      </c>
      <c r="H177" s="21" t="s">
        <v>48</v>
      </c>
      <c r="I177" s="21" t="s">
        <v>2752</v>
      </c>
      <c r="J177" s="21" t="s">
        <v>509</v>
      </c>
      <c r="K177" s="21" t="s">
        <v>660</v>
      </c>
      <c r="L177" s="21" t="s">
        <v>661</v>
      </c>
      <c r="M177" s="21" t="s">
        <v>734</v>
      </c>
      <c r="N177" s="21">
        <v>15</v>
      </c>
      <c r="O177" s="20"/>
      <c r="P177" s="21" t="s">
        <v>509</v>
      </c>
      <c r="Q177" s="21" t="s">
        <v>2753</v>
      </c>
      <c r="R177" s="21">
        <v>5000</v>
      </c>
      <c r="S177" s="21">
        <v>45013</v>
      </c>
      <c r="T177" s="21">
        <v>-66.188320000000004</v>
      </c>
      <c r="U177" s="21">
        <v>-17.353899999999999</v>
      </c>
      <c r="V177" s="21" t="s">
        <v>2754</v>
      </c>
      <c r="W177" s="21" t="s">
        <v>51</v>
      </c>
      <c r="X177" s="21" t="s">
        <v>2755</v>
      </c>
      <c r="Y177" s="23">
        <v>46246</v>
      </c>
      <c r="Z177" s="24">
        <f>+E177-Y177</f>
        <v>-4</v>
      </c>
      <c r="AA177" s="25">
        <f>+Tabla_DatosExternos_142[[#This Row],[Saldo]]/Tabla_DatosExternos_142[[#This Row],[Importe]]</f>
        <v>1</v>
      </c>
      <c r="AB177" s="21"/>
      <c r="AC177" s="26">
        <f>IF(AND(-Z177&gt;=1,-Z177&lt;=30),D177,0)</f>
        <v>1219.99</v>
      </c>
      <c r="AD177" s="26">
        <f>IF(AND(-Z177&gt;=31,-Z177&lt;=60),D177,0)</f>
        <v>0</v>
      </c>
      <c r="AE177" s="26">
        <f>IF(AND(-Z177&gt;=61,-Z177&lt;=90),D177,0)</f>
        <v>0</v>
      </c>
      <c r="AF177" s="26">
        <f>IF(AND(-Z177&gt;=91,-Z177&lt;=120),D177,0)</f>
        <v>0</v>
      </c>
      <c r="AG177" s="26">
        <f>IF(AND(-Z177&gt;=121,-Z177&lt;=150),D177,0)</f>
        <v>0</v>
      </c>
      <c r="AH177" s="26">
        <f>IF(AND(-Z177&gt;=151,-Z177&lt;=180),D177,0)</f>
        <v>0</v>
      </c>
      <c r="AI177" s="26">
        <f>IF(AND(-Z177&gt;=181,-Z177&lt;=210),D177,0)</f>
        <v>0</v>
      </c>
      <c r="AJ177" s="26">
        <f>IF(AND(-Z177&gt;=211,-Z177&lt;=250),D177,0)</f>
        <v>0</v>
      </c>
      <c r="AK177" s="26">
        <f>IF(-Z177&gt;=251,D177,0)</f>
        <v>0</v>
      </c>
      <c r="AL177" s="26">
        <f>SUM(AE177:AF177)</f>
        <v>0</v>
      </c>
      <c r="AM177" s="26">
        <f>SUM(AG177:AK177)</f>
        <v>0</v>
      </c>
      <c r="AN177" s="26">
        <f>SUM(AI177:AK177)</f>
        <v>0</v>
      </c>
      <c r="AO177" s="26">
        <f>+IF(SUM(AC177:AK177)=0,D177,0)</f>
        <v>0</v>
      </c>
      <c r="AP177" s="26">
        <f>+SUM(AC177:AK177)</f>
        <v>1219.99</v>
      </c>
      <c r="AQ177" s="26">
        <f>+Tabla_DatosExternos_142[[#This Row],[Total Vigente]]+Tabla_DatosExternos_142[[#This Row],[Total Vencido]]</f>
        <v>1219.99</v>
      </c>
      <c r="AR177" s="26">
        <f>SUM(AG177:AK177)</f>
        <v>0</v>
      </c>
      <c r="AS177" s="27">
        <f>+Tabla_DatosExternos_142[[#This Row],[Fecha]]-Tabla_DatosExternos_142[[#This Row],[Vence]]</f>
        <v>-15</v>
      </c>
      <c r="AT177" s="21"/>
      <c r="AU177" s="28" t="e">
        <f>+AR177-W177</f>
        <v>#VALUE!</v>
      </c>
    </row>
    <row r="178" spans="1:47" x14ac:dyDescent="0.35">
      <c r="A178" s="20">
        <v>46227</v>
      </c>
      <c r="B178" s="21">
        <v>58098</v>
      </c>
      <c r="C178" s="21">
        <v>11000</v>
      </c>
      <c r="D178" s="21">
        <v>11000</v>
      </c>
      <c r="E178" s="22">
        <v>46257</v>
      </c>
      <c r="F178" s="21">
        <v>11</v>
      </c>
      <c r="G178" s="21" t="s">
        <v>90</v>
      </c>
      <c r="H178" s="21" t="s">
        <v>95</v>
      </c>
      <c r="I178" s="21" t="s">
        <v>2756</v>
      </c>
      <c r="J178" s="21" t="s">
        <v>509</v>
      </c>
      <c r="K178" s="21" t="s">
        <v>660</v>
      </c>
      <c r="L178" s="21" t="s">
        <v>661</v>
      </c>
      <c r="M178" s="21" t="s">
        <v>783</v>
      </c>
      <c r="N178" s="21">
        <v>30</v>
      </c>
      <c r="O178" s="20"/>
      <c r="P178" s="21" t="s">
        <v>509</v>
      </c>
      <c r="Q178" s="21" t="s">
        <v>2757</v>
      </c>
      <c r="R178" s="21">
        <v>20000</v>
      </c>
      <c r="S178" s="21">
        <v>45017</v>
      </c>
      <c r="T178" s="21">
        <v>-66.191230000000004</v>
      </c>
      <c r="U178" s="21">
        <v>-17.343900000000001</v>
      </c>
      <c r="V178" s="21" t="s">
        <v>2758</v>
      </c>
      <c r="W178" s="21" t="s">
        <v>51</v>
      </c>
      <c r="X178" s="21" t="s">
        <v>2759</v>
      </c>
      <c r="Y178" s="23">
        <v>46246</v>
      </c>
      <c r="Z178" s="24">
        <f>+E178-Y178</f>
        <v>11</v>
      </c>
      <c r="AA178" s="25">
        <f>+Tabla_DatosExternos_142[[#This Row],[Saldo]]/Tabla_DatosExternos_142[[#This Row],[Importe]]</f>
        <v>1</v>
      </c>
      <c r="AB178" s="21"/>
      <c r="AC178" s="26">
        <f>IF(AND(-Z178&gt;=1,-Z178&lt;=30),D178,0)</f>
        <v>0</v>
      </c>
      <c r="AD178" s="26">
        <f>IF(AND(-Z178&gt;=31,-Z178&lt;=60),D178,0)</f>
        <v>0</v>
      </c>
      <c r="AE178" s="26">
        <f>IF(AND(-Z178&gt;=61,-Z178&lt;=90),D178,0)</f>
        <v>0</v>
      </c>
      <c r="AF178" s="26">
        <f>IF(AND(-Z178&gt;=91,-Z178&lt;=120),D178,0)</f>
        <v>0</v>
      </c>
      <c r="AG178" s="26">
        <f>IF(AND(-Z178&gt;=121,-Z178&lt;=150),D178,0)</f>
        <v>0</v>
      </c>
      <c r="AH178" s="26">
        <f>IF(AND(-Z178&gt;=151,-Z178&lt;=180),D178,0)</f>
        <v>0</v>
      </c>
      <c r="AI178" s="26">
        <f>IF(AND(-Z178&gt;=181,-Z178&lt;=210),D178,0)</f>
        <v>0</v>
      </c>
      <c r="AJ178" s="26">
        <f>IF(AND(-Z178&gt;=211,-Z178&lt;=250),D178,0)</f>
        <v>0</v>
      </c>
      <c r="AK178" s="26">
        <f>IF(-Z178&gt;=251,D178,0)</f>
        <v>0</v>
      </c>
      <c r="AL178" s="26">
        <f>SUM(AE178:AF178)</f>
        <v>0</v>
      </c>
      <c r="AM178" s="26">
        <f>SUM(AG178:AK178)</f>
        <v>0</v>
      </c>
      <c r="AN178" s="26">
        <f>SUM(AI178:AK178)</f>
        <v>0</v>
      </c>
      <c r="AO178" s="26">
        <f>+IF(SUM(AC178:AK178)=0,D178,0)</f>
        <v>11000</v>
      </c>
      <c r="AP178" s="26">
        <f>+SUM(AC178:AK178)</f>
        <v>0</v>
      </c>
      <c r="AQ178" s="26">
        <f>+Tabla_DatosExternos_142[[#This Row],[Total Vigente]]+Tabla_DatosExternos_142[[#This Row],[Total Vencido]]</f>
        <v>11000</v>
      </c>
      <c r="AR178" s="26">
        <f>SUM(AG178:AK178)</f>
        <v>0</v>
      </c>
      <c r="AS178" s="27">
        <f>+Tabla_DatosExternos_142[[#This Row],[Fecha]]-Tabla_DatosExternos_142[[#This Row],[Vence]]</f>
        <v>-30</v>
      </c>
      <c r="AT178" s="21"/>
      <c r="AU178" s="28" t="e">
        <f>+AR178-W178</f>
        <v>#VALUE!</v>
      </c>
    </row>
    <row r="179" spans="1:47" x14ac:dyDescent="0.35">
      <c r="A179" s="20">
        <v>46228</v>
      </c>
      <c r="B179" s="21">
        <v>58606</v>
      </c>
      <c r="C179" s="21">
        <v>2060</v>
      </c>
      <c r="D179" s="21">
        <v>2060</v>
      </c>
      <c r="E179" s="22">
        <v>46243</v>
      </c>
      <c r="F179" s="21">
        <v>3</v>
      </c>
      <c r="G179" s="21" t="s">
        <v>90</v>
      </c>
      <c r="H179" s="21" t="s">
        <v>48</v>
      </c>
      <c r="I179" s="21" t="s">
        <v>2403</v>
      </c>
      <c r="J179" s="21" t="s">
        <v>509</v>
      </c>
      <c r="K179" s="21" t="s">
        <v>660</v>
      </c>
      <c r="L179" s="21" t="s">
        <v>661</v>
      </c>
      <c r="M179" s="21" t="s">
        <v>2011</v>
      </c>
      <c r="N179" s="21">
        <v>15</v>
      </c>
      <c r="O179" s="20"/>
      <c r="P179" s="21" t="s">
        <v>509</v>
      </c>
      <c r="Q179" s="21" t="s">
        <v>2404</v>
      </c>
      <c r="R179" s="21">
        <v>5000</v>
      </c>
      <c r="S179" s="21">
        <v>45011</v>
      </c>
      <c r="T179" s="21">
        <v>-66.164956399999994</v>
      </c>
      <c r="U179" s="21">
        <v>-17.372139900000001</v>
      </c>
      <c r="V179" s="21" t="s">
        <v>262</v>
      </c>
      <c r="W179" s="21" t="s">
        <v>51</v>
      </c>
      <c r="X179" s="21" t="s">
        <v>2405</v>
      </c>
      <c r="Y179" s="23">
        <v>46246</v>
      </c>
      <c r="Z179" s="24">
        <f>+E179-Y179</f>
        <v>-3</v>
      </c>
      <c r="AA179" s="25">
        <f>+Tabla_DatosExternos_142[[#This Row],[Saldo]]/Tabla_DatosExternos_142[[#This Row],[Importe]]</f>
        <v>1</v>
      </c>
      <c r="AB179" s="21"/>
      <c r="AC179" s="26">
        <f>IF(AND(-Z179&gt;=1,-Z179&lt;=30),D179,0)</f>
        <v>2060</v>
      </c>
      <c r="AD179" s="26">
        <f>IF(AND(-Z179&gt;=31,-Z179&lt;=60),D179,0)</f>
        <v>0</v>
      </c>
      <c r="AE179" s="26">
        <f>IF(AND(-Z179&gt;=61,-Z179&lt;=90),D179,0)</f>
        <v>0</v>
      </c>
      <c r="AF179" s="26">
        <f>IF(AND(-Z179&gt;=91,-Z179&lt;=120),D179,0)</f>
        <v>0</v>
      </c>
      <c r="AG179" s="26">
        <f>IF(AND(-Z179&gt;=121,-Z179&lt;=150),D179,0)</f>
        <v>0</v>
      </c>
      <c r="AH179" s="26">
        <f>IF(AND(-Z179&gt;=151,-Z179&lt;=180),D179,0)</f>
        <v>0</v>
      </c>
      <c r="AI179" s="26">
        <f>IF(AND(-Z179&gt;=181,-Z179&lt;=210),D179,0)</f>
        <v>0</v>
      </c>
      <c r="AJ179" s="26">
        <f>IF(AND(-Z179&gt;=211,-Z179&lt;=250),D179,0)</f>
        <v>0</v>
      </c>
      <c r="AK179" s="26">
        <f>IF(-Z179&gt;=251,D179,0)</f>
        <v>0</v>
      </c>
      <c r="AL179" s="26">
        <f>SUM(AE179:AF179)</f>
        <v>0</v>
      </c>
      <c r="AM179" s="26">
        <f>SUM(AG179:AK179)</f>
        <v>0</v>
      </c>
      <c r="AN179" s="26">
        <f>SUM(AI179:AK179)</f>
        <v>0</v>
      </c>
      <c r="AO179" s="26">
        <f>+IF(SUM(AC179:AK179)=0,D179,0)</f>
        <v>0</v>
      </c>
      <c r="AP179" s="26">
        <f>+SUM(AC179:AK179)</f>
        <v>2060</v>
      </c>
      <c r="AQ179" s="26">
        <f>+Tabla_DatosExternos_142[[#This Row],[Total Vigente]]+Tabla_DatosExternos_142[[#This Row],[Total Vencido]]</f>
        <v>2060</v>
      </c>
      <c r="AR179" s="26">
        <f>SUM(AG179:AK179)</f>
        <v>0</v>
      </c>
      <c r="AS179" s="27">
        <f>+Tabla_DatosExternos_142[[#This Row],[Fecha]]-Tabla_DatosExternos_142[[#This Row],[Vence]]</f>
        <v>-15</v>
      </c>
      <c r="AT179" s="21"/>
      <c r="AU179" s="28" t="e">
        <f>+AR179-W179</f>
        <v>#VALUE!</v>
      </c>
    </row>
    <row r="180" spans="1:47" x14ac:dyDescent="0.35">
      <c r="A180" s="20">
        <v>46228</v>
      </c>
      <c r="B180" s="21">
        <v>58714</v>
      </c>
      <c r="C180" s="21">
        <v>1394.98</v>
      </c>
      <c r="D180" s="21">
        <v>1394.98</v>
      </c>
      <c r="E180" s="22">
        <v>46258</v>
      </c>
      <c r="F180" s="21">
        <v>12</v>
      </c>
      <c r="G180" s="21" t="s">
        <v>90</v>
      </c>
      <c r="H180" s="21" t="s">
        <v>95</v>
      </c>
      <c r="I180" s="21" t="s">
        <v>2789</v>
      </c>
      <c r="J180" s="21" t="s">
        <v>509</v>
      </c>
      <c r="K180" s="21" t="s">
        <v>660</v>
      </c>
      <c r="L180" s="21" t="s">
        <v>661</v>
      </c>
      <c r="M180" s="21" t="s">
        <v>662</v>
      </c>
      <c r="N180" s="21">
        <v>30</v>
      </c>
      <c r="O180" s="20"/>
      <c r="P180" s="21" t="s">
        <v>509</v>
      </c>
      <c r="Q180" s="21" t="s">
        <v>2790</v>
      </c>
      <c r="R180" s="21">
        <v>10000</v>
      </c>
      <c r="S180" s="21">
        <v>45016</v>
      </c>
      <c r="T180" s="21">
        <v>-66.138844000000006</v>
      </c>
      <c r="U180" s="21">
        <v>-17.377668</v>
      </c>
      <c r="V180" s="21" t="s">
        <v>2791</v>
      </c>
      <c r="W180" s="21" t="s">
        <v>51</v>
      </c>
      <c r="X180" s="21" t="s">
        <v>2792</v>
      </c>
      <c r="Y180" s="23">
        <v>46246</v>
      </c>
      <c r="Z180" s="24">
        <f>+E180-Y180</f>
        <v>12</v>
      </c>
      <c r="AA180" s="25">
        <f>+Tabla_DatosExternos_142[[#This Row],[Saldo]]/Tabla_DatosExternos_142[[#This Row],[Importe]]</f>
        <v>1</v>
      </c>
      <c r="AB180" s="21"/>
      <c r="AC180" s="26">
        <f>IF(AND(-Z180&gt;=1,-Z180&lt;=30),D180,0)</f>
        <v>0</v>
      </c>
      <c r="AD180" s="26">
        <f>IF(AND(-Z180&gt;=31,-Z180&lt;=60),D180,0)</f>
        <v>0</v>
      </c>
      <c r="AE180" s="26">
        <f>IF(AND(-Z180&gt;=61,-Z180&lt;=90),D180,0)</f>
        <v>0</v>
      </c>
      <c r="AF180" s="26">
        <f>IF(AND(-Z180&gt;=91,-Z180&lt;=120),D180,0)</f>
        <v>0</v>
      </c>
      <c r="AG180" s="26">
        <f>IF(AND(-Z180&gt;=121,-Z180&lt;=150),D180,0)</f>
        <v>0</v>
      </c>
      <c r="AH180" s="26">
        <f>IF(AND(-Z180&gt;=151,-Z180&lt;=180),D180,0)</f>
        <v>0</v>
      </c>
      <c r="AI180" s="26">
        <f>IF(AND(-Z180&gt;=181,-Z180&lt;=210),D180,0)</f>
        <v>0</v>
      </c>
      <c r="AJ180" s="26">
        <f>IF(AND(-Z180&gt;=211,-Z180&lt;=250),D180,0)</f>
        <v>0</v>
      </c>
      <c r="AK180" s="26">
        <f>IF(-Z180&gt;=251,D180,0)</f>
        <v>0</v>
      </c>
      <c r="AL180" s="26">
        <f>SUM(AE180:AF180)</f>
        <v>0</v>
      </c>
      <c r="AM180" s="26">
        <f>SUM(AG180:AK180)</f>
        <v>0</v>
      </c>
      <c r="AN180" s="26">
        <f>SUM(AI180:AK180)</f>
        <v>0</v>
      </c>
      <c r="AO180" s="26">
        <f>+IF(SUM(AC180:AK180)=0,D180,0)</f>
        <v>1394.98</v>
      </c>
      <c r="AP180" s="26">
        <f>+SUM(AC180:AK180)</f>
        <v>0</v>
      </c>
      <c r="AQ180" s="26">
        <f>+Tabla_DatosExternos_142[[#This Row],[Total Vigente]]+Tabla_DatosExternos_142[[#This Row],[Total Vencido]]</f>
        <v>1394.98</v>
      </c>
      <c r="AR180" s="26">
        <f>SUM(AG180:AK180)</f>
        <v>0</v>
      </c>
      <c r="AS180" s="27">
        <f>+Tabla_DatosExternos_142[[#This Row],[Fecha]]-Tabla_DatosExternos_142[[#This Row],[Vence]]</f>
        <v>-30</v>
      </c>
      <c r="AT180" s="21"/>
      <c r="AU180" s="28" t="e">
        <f>+AR180-W180</f>
        <v>#VALUE!</v>
      </c>
    </row>
    <row r="181" spans="1:47" x14ac:dyDescent="0.35">
      <c r="A181" s="20">
        <v>46230</v>
      </c>
      <c r="B181" s="21">
        <v>59115</v>
      </c>
      <c r="C181" s="21">
        <v>2399.98</v>
      </c>
      <c r="D181" s="21">
        <v>2399.98</v>
      </c>
      <c r="E181" s="22">
        <v>46260</v>
      </c>
      <c r="F181" s="21">
        <v>14</v>
      </c>
      <c r="G181" s="21" t="s">
        <v>90</v>
      </c>
      <c r="H181" s="21" t="s">
        <v>95</v>
      </c>
      <c r="I181" s="21" t="s">
        <v>2015</v>
      </c>
      <c r="J181" s="21" t="s">
        <v>509</v>
      </c>
      <c r="K181" s="21" t="s">
        <v>660</v>
      </c>
      <c r="L181" s="21" t="s">
        <v>661</v>
      </c>
      <c r="M181" s="21" t="s">
        <v>783</v>
      </c>
      <c r="N181" s="21">
        <v>30</v>
      </c>
      <c r="O181" s="20"/>
      <c r="P181" s="21" t="s">
        <v>509</v>
      </c>
      <c r="Q181" s="21" t="s">
        <v>2016</v>
      </c>
      <c r="R181" s="21">
        <v>10000</v>
      </c>
      <c r="S181" s="21">
        <v>45017</v>
      </c>
      <c r="T181" s="21">
        <v>-66.125770599999996</v>
      </c>
      <c r="U181" s="21">
        <v>-17.438165699999999</v>
      </c>
      <c r="V181" s="21" t="s">
        <v>2017</v>
      </c>
      <c r="W181" s="21" t="s">
        <v>51</v>
      </c>
      <c r="X181" s="21" t="s">
        <v>2018</v>
      </c>
      <c r="Y181" s="23">
        <v>46246</v>
      </c>
      <c r="Z181" s="24">
        <f>+E181-Y181</f>
        <v>14</v>
      </c>
      <c r="AA181" s="25">
        <f>+Tabla_DatosExternos_142[[#This Row],[Saldo]]/Tabla_DatosExternos_142[[#This Row],[Importe]]</f>
        <v>1</v>
      </c>
      <c r="AB181" s="21"/>
      <c r="AC181" s="26">
        <f>IF(AND(-Z181&gt;=1,-Z181&lt;=30),D181,0)</f>
        <v>0</v>
      </c>
      <c r="AD181" s="26">
        <f>IF(AND(-Z181&gt;=31,-Z181&lt;=60),D181,0)</f>
        <v>0</v>
      </c>
      <c r="AE181" s="26">
        <f>IF(AND(-Z181&gt;=61,-Z181&lt;=90),D181,0)</f>
        <v>0</v>
      </c>
      <c r="AF181" s="26">
        <f>IF(AND(-Z181&gt;=91,-Z181&lt;=120),D181,0)</f>
        <v>0</v>
      </c>
      <c r="AG181" s="26">
        <f>IF(AND(-Z181&gt;=121,-Z181&lt;=150),D181,0)</f>
        <v>0</v>
      </c>
      <c r="AH181" s="26">
        <f>IF(AND(-Z181&gt;=151,-Z181&lt;=180),D181,0)</f>
        <v>0</v>
      </c>
      <c r="AI181" s="26">
        <f>IF(AND(-Z181&gt;=181,-Z181&lt;=210),D181,0)</f>
        <v>0</v>
      </c>
      <c r="AJ181" s="26">
        <f>IF(AND(-Z181&gt;=211,-Z181&lt;=250),D181,0)</f>
        <v>0</v>
      </c>
      <c r="AK181" s="26">
        <f>IF(-Z181&gt;=251,D181,0)</f>
        <v>0</v>
      </c>
      <c r="AL181" s="26">
        <f>SUM(AE181:AF181)</f>
        <v>0</v>
      </c>
      <c r="AM181" s="26">
        <f>SUM(AG181:AK181)</f>
        <v>0</v>
      </c>
      <c r="AN181" s="26">
        <f>SUM(AI181:AK181)</f>
        <v>0</v>
      </c>
      <c r="AO181" s="26">
        <f>+IF(SUM(AC181:AK181)=0,D181,0)</f>
        <v>2399.98</v>
      </c>
      <c r="AP181" s="26">
        <f>+SUM(AC181:AK181)</f>
        <v>0</v>
      </c>
      <c r="AQ181" s="26">
        <f>+Tabla_DatosExternos_142[[#This Row],[Total Vigente]]+Tabla_DatosExternos_142[[#This Row],[Total Vencido]]</f>
        <v>2399.98</v>
      </c>
      <c r="AR181" s="26">
        <f>SUM(AG181:AK181)</f>
        <v>0</v>
      </c>
      <c r="AS181" s="27">
        <f>+Tabla_DatosExternos_142[[#This Row],[Fecha]]-Tabla_DatosExternos_142[[#This Row],[Vence]]</f>
        <v>-30</v>
      </c>
      <c r="AT181" s="21"/>
      <c r="AU181" s="28" t="e">
        <f>+AR181-W181</f>
        <v>#VALUE!</v>
      </c>
    </row>
    <row r="182" spans="1:47" x14ac:dyDescent="0.35">
      <c r="A182" s="20">
        <v>46232</v>
      </c>
      <c r="B182" s="21">
        <v>59929</v>
      </c>
      <c r="C182" s="21">
        <v>2800</v>
      </c>
      <c r="D182" s="21">
        <v>2800</v>
      </c>
      <c r="E182" s="22">
        <v>46262</v>
      </c>
      <c r="F182" s="21">
        <v>16</v>
      </c>
      <c r="G182" s="21" t="s">
        <v>90</v>
      </c>
      <c r="H182" s="21" t="s">
        <v>95</v>
      </c>
      <c r="I182" s="21" t="s">
        <v>2010</v>
      </c>
      <c r="J182" s="21" t="s">
        <v>509</v>
      </c>
      <c r="K182" s="21" t="s">
        <v>660</v>
      </c>
      <c r="L182" s="21" t="s">
        <v>661</v>
      </c>
      <c r="M182" s="21" t="s">
        <v>2011</v>
      </c>
      <c r="N182" s="21">
        <v>30</v>
      </c>
      <c r="O182" s="20"/>
      <c r="P182" s="21" t="s">
        <v>509</v>
      </c>
      <c r="Q182" s="21" t="s">
        <v>2012</v>
      </c>
      <c r="R182" s="21">
        <v>10000</v>
      </c>
      <c r="S182" s="21">
        <v>45011</v>
      </c>
      <c r="T182" s="21">
        <v>-66.165854999999993</v>
      </c>
      <c r="U182" s="21">
        <v>-17.372488799999999</v>
      </c>
      <c r="V182" s="21" t="s">
        <v>2013</v>
      </c>
      <c r="W182" s="21" t="s">
        <v>51</v>
      </c>
      <c r="X182" s="21" t="s">
        <v>2014</v>
      </c>
      <c r="Y182" s="23">
        <v>46246</v>
      </c>
      <c r="Z182" s="24">
        <f>+E182-Y182</f>
        <v>16</v>
      </c>
      <c r="AA182" s="25">
        <f>+Tabla_DatosExternos_142[[#This Row],[Saldo]]/Tabla_DatosExternos_142[[#This Row],[Importe]]</f>
        <v>1</v>
      </c>
      <c r="AB182" s="21"/>
      <c r="AC182" s="26">
        <f>IF(AND(-Z182&gt;=1,-Z182&lt;=30),D182,0)</f>
        <v>0</v>
      </c>
      <c r="AD182" s="26">
        <f>IF(AND(-Z182&gt;=31,-Z182&lt;=60),D182,0)</f>
        <v>0</v>
      </c>
      <c r="AE182" s="26">
        <f>IF(AND(-Z182&gt;=61,-Z182&lt;=90),D182,0)</f>
        <v>0</v>
      </c>
      <c r="AF182" s="26">
        <f>IF(AND(-Z182&gt;=91,-Z182&lt;=120),D182,0)</f>
        <v>0</v>
      </c>
      <c r="AG182" s="26">
        <f>IF(AND(-Z182&gt;=121,-Z182&lt;=150),D182,0)</f>
        <v>0</v>
      </c>
      <c r="AH182" s="26">
        <f>IF(AND(-Z182&gt;=151,-Z182&lt;=180),D182,0)</f>
        <v>0</v>
      </c>
      <c r="AI182" s="26">
        <f>IF(AND(-Z182&gt;=181,-Z182&lt;=210),D182,0)</f>
        <v>0</v>
      </c>
      <c r="AJ182" s="26">
        <f>IF(AND(-Z182&gt;=211,-Z182&lt;=250),D182,0)</f>
        <v>0</v>
      </c>
      <c r="AK182" s="26">
        <f>IF(-Z182&gt;=251,D182,0)</f>
        <v>0</v>
      </c>
      <c r="AL182" s="26">
        <f>SUM(AE182:AF182)</f>
        <v>0</v>
      </c>
      <c r="AM182" s="26">
        <f>SUM(AG182:AK182)</f>
        <v>0</v>
      </c>
      <c r="AN182" s="26">
        <f>SUM(AI182:AK182)</f>
        <v>0</v>
      </c>
      <c r="AO182" s="26">
        <f>+IF(SUM(AC182:AK182)=0,D182,0)</f>
        <v>2800</v>
      </c>
      <c r="AP182" s="26">
        <f>+SUM(AC182:AK182)</f>
        <v>0</v>
      </c>
      <c r="AQ182" s="26">
        <f>+Tabla_DatosExternos_142[[#This Row],[Total Vigente]]+Tabla_DatosExternos_142[[#This Row],[Total Vencido]]</f>
        <v>2800</v>
      </c>
      <c r="AR182" s="26">
        <f>SUM(AG182:AK182)</f>
        <v>0</v>
      </c>
      <c r="AS182" s="27">
        <f>+Tabla_DatosExternos_142[[#This Row],[Fecha]]-Tabla_DatosExternos_142[[#This Row],[Vence]]</f>
        <v>-30</v>
      </c>
      <c r="AT182" s="21"/>
      <c r="AU182" s="28" t="e">
        <f>+AR182-W182</f>
        <v>#VALUE!</v>
      </c>
    </row>
    <row r="183" spans="1:47" x14ac:dyDescent="0.35">
      <c r="A183" s="20">
        <v>46232</v>
      </c>
      <c r="B183" s="21">
        <v>59933</v>
      </c>
      <c r="C183" s="21">
        <v>919.99</v>
      </c>
      <c r="D183" s="21">
        <v>919.99</v>
      </c>
      <c r="E183" s="22">
        <v>46247</v>
      </c>
      <c r="F183" s="21">
        <v>1</v>
      </c>
      <c r="G183" s="21" t="s">
        <v>90</v>
      </c>
      <c r="H183" s="21" t="s">
        <v>95</v>
      </c>
      <c r="I183" s="21" t="s">
        <v>2865</v>
      </c>
      <c r="J183" s="21" t="s">
        <v>509</v>
      </c>
      <c r="K183" s="21" t="s">
        <v>660</v>
      </c>
      <c r="L183" s="21" t="s">
        <v>661</v>
      </c>
      <c r="M183" s="21" t="s">
        <v>734</v>
      </c>
      <c r="N183" s="21">
        <v>15</v>
      </c>
      <c r="O183" s="20"/>
      <c r="P183" s="21" t="s">
        <v>509</v>
      </c>
      <c r="Q183" s="21" t="s">
        <v>2866</v>
      </c>
      <c r="R183" s="21">
        <v>5000</v>
      </c>
      <c r="S183" s="21">
        <v>45013</v>
      </c>
      <c r="T183" s="21">
        <v>-66.194141700000003</v>
      </c>
      <c r="U183" s="21">
        <v>-17.353992999999999</v>
      </c>
      <c r="V183" s="21" t="s">
        <v>2867</v>
      </c>
      <c r="W183" s="21" t="s">
        <v>51</v>
      </c>
      <c r="X183" s="21" t="s">
        <v>2868</v>
      </c>
      <c r="Y183" s="23">
        <v>46246</v>
      </c>
      <c r="Z183" s="24">
        <f>+E183-Y183</f>
        <v>1</v>
      </c>
      <c r="AA183" s="25">
        <f>+Tabla_DatosExternos_142[[#This Row],[Saldo]]/Tabla_DatosExternos_142[[#This Row],[Importe]]</f>
        <v>1</v>
      </c>
      <c r="AB183" s="21"/>
      <c r="AC183" s="26">
        <f>IF(AND(-Z183&gt;=1,-Z183&lt;=30),D183,0)</f>
        <v>0</v>
      </c>
      <c r="AD183" s="26">
        <f>IF(AND(-Z183&gt;=31,-Z183&lt;=60),D183,0)</f>
        <v>0</v>
      </c>
      <c r="AE183" s="26">
        <f>IF(AND(-Z183&gt;=61,-Z183&lt;=90),D183,0)</f>
        <v>0</v>
      </c>
      <c r="AF183" s="26">
        <f>IF(AND(-Z183&gt;=91,-Z183&lt;=120),D183,0)</f>
        <v>0</v>
      </c>
      <c r="AG183" s="26">
        <f>IF(AND(-Z183&gt;=121,-Z183&lt;=150),D183,0)</f>
        <v>0</v>
      </c>
      <c r="AH183" s="26">
        <f>IF(AND(-Z183&gt;=151,-Z183&lt;=180),D183,0)</f>
        <v>0</v>
      </c>
      <c r="AI183" s="26">
        <f>IF(AND(-Z183&gt;=181,-Z183&lt;=210),D183,0)</f>
        <v>0</v>
      </c>
      <c r="AJ183" s="26">
        <f>IF(AND(-Z183&gt;=211,-Z183&lt;=250),D183,0)</f>
        <v>0</v>
      </c>
      <c r="AK183" s="26">
        <f>IF(-Z183&gt;=251,D183,0)</f>
        <v>0</v>
      </c>
      <c r="AL183" s="26">
        <f>SUM(AE183:AF183)</f>
        <v>0</v>
      </c>
      <c r="AM183" s="26">
        <f>SUM(AG183:AK183)</f>
        <v>0</v>
      </c>
      <c r="AN183" s="26">
        <f>SUM(AI183:AK183)</f>
        <v>0</v>
      </c>
      <c r="AO183" s="26">
        <f>+IF(SUM(AC183:AK183)=0,D183,0)</f>
        <v>919.99</v>
      </c>
      <c r="AP183" s="26">
        <f>+SUM(AC183:AK183)</f>
        <v>0</v>
      </c>
      <c r="AQ183" s="26">
        <f>+Tabla_DatosExternos_142[[#This Row],[Total Vigente]]+Tabla_DatosExternos_142[[#This Row],[Total Vencido]]</f>
        <v>919.99</v>
      </c>
      <c r="AR183" s="26">
        <f>SUM(AG183:AK183)</f>
        <v>0</v>
      </c>
      <c r="AS183" s="27">
        <f>+Tabla_DatosExternos_142[[#This Row],[Fecha]]-Tabla_DatosExternos_142[[#This Row],[Vence]]</f>
        <v>-15</v>
      </c>
      <c r="AT183" s="21"/>
      <c r="AU183" s="28" t="e">
        <f>+AR183-W183</f>
        <v>#VALUE!</v>
      </c>
    </row>
    <row r="184" spans="1:47" x14ac:dyDescent="0.35">
      <c r="A184" s="20">
        <v>46233</v>
      </c>
      <c r="B184" s="21">
        <v>60207</v>
      </c>
      <c r="C184" s="21">
        <v>40929.64</v>
      </c>
      <c r="D184" s="21">
        <v>40929.64</v>
      </c>
      <c r="E184" s="22">
        <v>46263</v>
      </c>
      <c r="F184" s="21">
        <v>17</v>
      </c>
      <c r="G184" s="21" t="s">
        <v>90</v>
      </c>
      <c r="H184" s="21" t="s">
        <v>95</v>
      </c>
      <c r="I184" s="21" t="s">
        <v>2894</v>
      </c>
      <c r="J184" s="21" t="s">
        <v>509</v>
      </c>
      <c r="K184" s="21" t="s">
        <v>660</v>
      </c>
      <c r="L184" s="21" t="s">
        <v>661</v>
      </c>
      <c r="M184" s="21" t="s">
        <v>783</v>
      </c>
      <c r="N184" s="21">
        <v>30</v>
      </c>
      <c r="O184" s="20"/>
      <c r="P184" s="21" t="s">
        <v>509</v>
      </c>
      <c r="Q184" s="21" t="s">
        <v>2895</v>
      </c>
      <c r="R184" s="21">
        <v>95000</v>
      </c>
      <c r="S184" s="21">
        <v>45017</v>
      </c>
      <c r="T184" s="21">
        <v>-65.864699999999999</v>
      </c>
      <c r="U184" s="21">
        <v>-17.338581000000001</v>
      </c>
      <c r="V184" s="21" t="s">
        <v>2896</v>
      </c>
      <c r="W184" s="21" t="s">
        <v>51</v>
      </c>
      <c r="X184" s="21" t="s">
        <v>2897</v>
      </c>
      <c r="Y184" s="23">
        <v>46246</v>
      </c>
      <c r="Z184" s="24">
        <f>+E184-Y184</f>
        <v>17</v>
      </c>
      <c r="AA184" s="25">
        <f>+Tabla_DatosExternos_142[[#This Row],[Saldo]]/Tabla_DatosExternos_142[[#This Row],[Importe]]</f>
        <v>1</v>
      </c>
      <c r="AB184" s="21"/>
      <c r="AC184" s="26">
        <f>IF(AND(-Z184&gt;=1,-Z184&lt;=30),D184,0)</f>
        <v>0</v>
      </c>
      <c r="AD184" s="26">
        <f>IF(AND(-Z184&gt;=31,-Z184&lt;=60),D184,0)</f>
        <v>0</v>
      </c>
      <c r="AE184" s="26">
        <f>IF(AND(-Z184&gt;=61,-Z184&lt;=90),D184,0)</f>
        <v>0</v>
      </c>
      <c r="AF184" s="26">
        <f>IF(AND(-Z184&gt;=91,-Z184&lt;=120),D184,0)</f>
        <v>0</v>
      </c>
      <c r="AG184" s="26">
        <f>IF(AND(-Z184&gt;=121,-Z184&lt;=150),D184,0)</f>
        <v>0</v>
      </c>
      <c r="AH184" s="26">
        <f>IF(AND(-Z184&gt;=151,-Z184&lt;=180),D184,0)</f>
        <v>0</v>
      </c>
      <c r="AI184" s="26">
        <f>IF(AND(-Z184&gt;=181,-Z184&lt;=210),D184,0)</f>
        <v>0</v>
      </c>
      <c r="AJ184" s="26">
        <f>IF(AND(-Z184&gt;=211,-Z184&lt;=250),D184,0)</f>
        <v>0</v>
      </c>
      <c r="AK184" s="26">
        <f>IF(-Z184&gt;=251,D184,0)</f>
        <v>0</v>
      </c>
      <c r="AL184" s="26">
        <f>SUM(AE184:AF184)</f>
        <v>0</v>
      </c>
      <c r="AM184" s="26">
        <f>SUM(AG184:AK184)</f>
        <v>0</v>
      </c>
      <c r="AN184" s="26">
        <f>SUM(AI184:AK184)</f>
        <v>0</v>
      </c>
      <c r="AO184" s="26">
        <f>+IF(SUM(AC184:AK184)=0,D184,0)</f>
        <v>40929.64</v>
      </c>
      <c r="AP184" s="26">
        <f>+SUM(AC184:AK184)</f>
        <v>0</v>
      </c>
      <c r="AQ184" s="26">
        <f>+Tabla_DatosExternos_142[[#This Row],[Total Vigente]]+Tabla_DatosExternos_142[[#This Row],[Total Vencido]]</f>
        <v>40929.64</v>
      </c>
      <c r="AR184" s="26">
        <f>SUM(AG184:AK184)</f>
        <v>0</v>
      </c>
      <c r="AS184" s="27">
        <f>+Tabla_DatosExternos_142[[#This Row],[Fecha]]-Tabla_DatosExternos_142[[#This Row],[Vence]]</f>
        <v>-30</v>
      </c>
      <c r="AT184" s="21"/>
      <c r="AU184" s="28" t="e">
        <f>+AR184-W184</f>
        <v>#VALUE!</v>
      </c>
    </row>
    <row r="185" spans="1:47" x14ac:dyDescent="0.35">
      <c r="A185" s="20">
        <v>46233</v>
      </c>
      <c r="B185" s="21">
        <v>60262</v>
      </c>
      <c r="C185" s="21">
        <v>5599.96</v>
      </c>
      <c r="D185" s="21">
        <v>5599.96</v>
      </c>
      <c r="E185" s="22">
        <v>46263</v>
      </c>
      <c r="F185" s="21">
        <v>17</v>
      </c>
      <c r="G185" s="21" t="s">
        <v>90</v>
      </c>
      <c r="H185" s="21" t="s">
        <v>95</v>
      </c>
      <c r="I185" s="21" t="s">
        <v>2898</v>
      </c>
      <c r="J185" s="21" t="s">
        <v>509</v>
      </c>
      <c r="K185" s="21" t="s">
        <v>660</v>
      </c>
      <c r="L185" s="21" t="s">
        <v>661</v>
      </c>
      <c r="M185" s="21" t="s">
        <v>1812</v>
      </c>
      <c r="N185" s="21">
        <v>30</v>
      </c>
      <c r="O185" s="20"/>
      <c r="P185" s="21" t="s">
        <v>509</v>
      </c>
      <c r="Q185" s="21" t="s">
        <v>2899</v>
      </c>
      <c r="R185" s="21">
        <v>5700</v>
      </c>
      <c r="S185" s="21">
        <v>45014</v>
      </c>
      <c r="T185" s="21">
        <v>-66.158096</v>
      </c>
      <c r="U185" s="21">
        <v>-17.421925000000002</v>
      </c>
      <c r="V185" s="21" t="s">
        <v>2900</v>
      </c>
      <c r="W185" s="21" t="s">
        <v>51</v>
      </c>
      <c r="X185" s="21" t="s">
        <v>2901</v>
      </c>
      <c r="Y185" s="23">
        <v>46246</v>
      </c>
      <c r="Z185" s="24">
        <f>+E185-Y185</f>
        <v>17</v>
      </c>
      <c r="AA185" s="25">
        <f>+Tabla_DatosExternos_142[[#This Row],[Saldo]]/Tabla_DatosExternos_142[[#This Row],[Importe]]</f>
        <v>1</v>
      </c>
      <c r="AB185" s="21"/>
      <c r="AC185" s="26">
        <f>IF(AND(-Z185&gt;=1,-Z185&lt;=30),D185,0)</f>
        <v>0</v>
      </c>
      <c r="AD185" s="26">
        <f>IF(AND(-Z185&gt;=31,-Z185&lt;=60),D185,0)</f>
        <v>0</v>
      </c>
      <c r="AE185" s="26">
        <f>IF(AND(-Z185&gt;=61,-Z185&lt;=90),D185,0)</f>
        <v>0</v>
      </c>
      <c r="AF185" s="26">
        <f>IF(AND(-Z185&gt;=91,-Z185&lt;=120),D185,0)</f>
        <v>0</v>
      </c>
      <c r="AG185" s="26">
        <f>IF(AND(-Z185&gt;=121,-Z185&lt;=150),D185,0)</f>
        <v>0</v>
      </c>
      <c r="AH185" s="26">
        <f>IF(AND(-Z185&gt;=151,-Z185&lt;=180),D185,0)</f>
        <v>0</v>
      </c>
      <c r="AI185" s="26">
        <f>IF(AND(-Z185&gt;=181,-Z185&lt;=210),D185,0)</f>
        <v>0</v>
      </c>
      <c r="AJ185" s="26">
        <f>IF(AND(-Z185&gt;=211,-Z185&lt;=250),D185,0)</f>
        <v>0</v>
      </c>
      <c r="AK185" s="26">
        <f>IF(-Z185&gt;=251,D185,0)</f>
        <v>0</v>
      </c>
      <c r="AL185" s="26">
        <f>SUM(AE185:AF185)</f>
        <v>0</v>
      </c>
      <c r="AM185" s="26">
        <f>SUM(AG185:AK185)</f>
        <v>0</v>
      </c>
      <c r="AN185" s="26">
        <f>SUM(AI185:AK185)</f>
        <v>0</v>
      </c>
      <c r="AO185" s="26">
        <f>+IF(SUM(AC185:AK185)=0,D185,0)</f>
        <v>5599.96</v>
      </c>
      <c r="AP185" s="26">
        <f>+SUM(AC185:AK185)</f>
        <v>0</v>
      </c>
      <c r="AQ185" s="26">
        <f>+Tabla_DatosExternos_142[[#This Row],[Total Vigente]]+Tabla_DatosExternos_142[[#This Row],[Total Vencido]]</f>
        <v>5599.96</v>
      </c>
      <c r="AR185" s="26">
        <f>SUM(AG185:AK185)</f>
        <v>0</v>
      </c>
      <c r="AS185" s="27">
        <f>+Tabla_DatosExternos_142[[#This Row],[Fecha]]-Tabla_DatosExternos_142[[#This Row],[Vence]]</f>
        <v>-30</v>
      </c>
      <c r="AT185" s="21"/>
      <c r="AU185" s="28" t="e">
        <f>+AR185-W185</f>
        <v>#VALUE!</v>
      </c>
    </row>
    <row r="186" spans="1:47" x14ac:dyDescent="0.35">
      <c r="A186" s="20">
        <v>46233</v>
      </c>
      <c r="B186" s="21">
        <v>60394</v>
      </c>
      <c r="C186" s="21">
        <v>3495</v>
      </c>
      <c r="D186" s="21">
        <v>2408</v>
      </c>
      <c r="E186" s="22">
        <v>46263</v>
      </c>
      <c r="F186" s="21">
        <v>17</v>
      </c>
      <c r="G186" s="21" t="s">
        <v>90</v>
      </c>
      <c r="H186" s="21" t="s">
        <v>95</v>
      </c>
      <c r="I186" s="21" t="s">
        <v>2079</v>
      </c>
      <c r="J186" s="21" t="s">
        <v>509</v>
      </c>
      <c r="K186" s="21" t="s">
        <v>660</v>
      </c>
      <c r="L186" s="21" t="s">
        <v>661</v>
      </c>
      <c r="M186" s="21" t="s">
        <v>2011</v>
      </c>
      <c r="N186" s="21">
        <v>30</v>
      </c>
      <c r="O186" s="20">
        <v>46238</v>
      </c>
      <c r="P186" s="21" t="s">
        <v>509</v>
      </c>
      <c r="Q186" s="21" t="s">
        <v>2080</v>
      </c>
      <c r="R186" s="21">
        <v>10000</v>
      </c>
      <c r="S186" s="21">
        <v>45011</v>
      </c>
      <c r="T186" s="21">
        <v>-66.158801800000006</v>
      </c>
      <c r="U186" s="21">
        <v>-17.371830500000002</v>
      </c>
      <c r="V186" s="21" t="s">
        <v>2081</v>
      </c>
      <c r="W186" s="21" t="s">
        <v>51</v>
      </c>
      <c r="X186" s="21" t="s">
        <v>2082</v>
      </c>
      <c r="Y186" s="23">
        <v>46246</v>
      </c>
      <c r="Z186" s="24">
        <f>+E186-Y186</f>
        <v>17</v>
      </c>
      <c r="AA186" s="25">
        <f>+Tabla_DatosExternos_142[[#This Row],[Saldo]]/Tabla_DatosExternos_142[[#This Row],[Importe]]</f>
        <v>0.68898426323319029</v>
      </c>
      <c r="AB186" s="21"/>
      <c r="AC186" s="26">
        <f>IF(AND(-Z186&gt;=1,-Z186&lt;=30),D186,0)</f>
        <v>0</v>
      </c>
      <c r="AD186" s="26">
        <f>IF(AND(-Z186&gt;=31,-Z186&lt;=60),D186,0)</f>
        <v>0</v>
      </c>
      <c r="AE186" s="26">
        <f>IF(AND(-Z186&gt;=61,-Z186&lt;=90),D186,0)</f>
        <v>0</v>
      </c>
      <c r="AF186" s="26">
        <f>IF(AND(-Z186&gt;=91,-Z186&lt;=120),D186,0)</f>
        <v>0</v>
      </c>
      <c r="AG186" s="26">
        <f>IF(AND(-Z186&gt;=121,-Z186&lt;=150),D186,0)</f>
        <v>0</v>
      </c>
      <c r="AH186" s="26">
        <f>IF(AND(-Z186&gt;=151,-Z186&lt;=180),D186,0)</f>
        <v>0</v>
      </c>
      <c r="AI186" s="26">
        <f>IF(AND(-Z186&gt;=181,-Z186&lt;=210),D186,0)</f>
        <v>0</v>
      </c>
      <c r="AJ186" s="26">
        <f>IF(AND(-Z186&gt;=211,-Z186&lt;=250),D186,0)</f>
        <v>0</v>
      </c>
      <c r="AK186" s="26">
        <f>IF(-Z186&gt;=251,D186,0)</f>
        <v>0</v>
      </c>
      <c r="AL186" s="26">
        <f>SUM(AE186:AF186)</f>
        <v>0</v>
      </c>
      <c r="AM186" s="26">
        <f>SUM(AG186:AK186)</f>
        <v>0</v>
      </c>
      <c r="AN186" s="26">
        <f>SUM(AI186:AK186)</f>
        <v>0</v>
      </c>
      <c r="AO186" s="26">
        <f>+IF(SUM(AC186:AK186)=0,D186,0)</f>
        <v>2408</v>
      </c>
      <c r="AP186" s="26">
        <f>+SUM(AC186:AK186)</f>
        <v>0</v>
      </c>
      <c r="AQ186" s="26">
        <f>+Tabla_DatosExternos_142[[#This Row],[Total Vigente]]+Tabla_DatosExternos_142[[#This Row],[Total Vencido]]</f>
        <v>2408</v>
      </c>
      <c r="AR186" s="26">
        <f>SUM(AG186:AK186)</f>
        <v>0</v>
      </c>
      <c r="AS186" s="27">
        <f>+Tabla_DatosExternos_142[[#This Row],[Fecha]]-Tabla_DatosExternos_142[[#This Row],[Vence]]</f>
        <v>-30</v>
      </c>
      <c r="AT186" s="21"/>
      <c r="AU186" s="28" t="e">
        <f>+AR186-W186</f>
        <v>#VALUE!</v>
      </c>
    </row>
    <row r="187" spans="1:47" x14ac:dyDescent="0.35">
      <c r="A187" s="20">
        <v>46233</v>
      </c>
      <c r="B187" s="21">
        <v>60456</v>
      </c>
      <c r="C187" s="21">
        <v>9999.86</v>
      </c>
      <c r="D187" s="21">
        <v>9999.86</v>
      </c>
      <c r="E187" s="22">
        <v>46248</v>
      </c>
      <c r="F187" s="21">
        <v>2</v>
      </c>
      <c r="G187" s="21" t="s">
        <v>90</v>
      </c>
      <c r="H187" s="21" t="s">
        <v>95</v>
      </c>
      <c r="I187" s="21" t="s">
        <v>2902</v>
      </c>
      <c r="J187" s="21" t="s">
        <v>509</v>
      </c>
      <c r="K187" s="21" t="s">
        <v>660</v>
      </c>
      <c r="L187" s="21" t="s">
        <v>661</v>
      </c>
      <c r="M187" s="21" t="s">
        <v>783</v>
      </c>
      <c r="N187" s="21">
        <v>15</v>
      </c>
      <c r="O187" s="20"/>
      <c r="P187" s="21" t="s">
        <v>509</v>
      </c>
      <c r="Q187" s="21" t="s">
        <v>2903</v>
      </c>
      <c r="R187" s="21">
        <v>10300</v>
      </c>
      <c r="S187" s="21">
        <v>45017</v>
      </c>
      <c r="T187" s="21">
        <v>-66.190049999999999</v>
      </c>
      <c r="U187" s="21">
        <v>-17.352499999999999</v>
      </c>
      <c r="V187" s="21" t="s">
        <v>2904</v>
      </c>
      <c r="W187" s="21" t="s">
        <v>51</v>
      </c>
      <c r="X187" s="21" t="s">
        <v>2905</v>
      </c>
      <c r="Y187" s="23">
        <v>46246</v>
      </c>
      <c r="Z187" s="24">
        <f>+E187-Y187</f>
        <v>2</v>
      </c>
      <c r="AA187" s="25">
        <f>+Tabla_DatosExternos_142[[#This Row],[Saldo]]/Tabla_DatosExternos_142[[#This Row],[Importe]]</f>
        <v>1</v>
      </c>
      <c r="AB187" s="21"/>
      <c r="AC187" s="26">
        <f>IF(AND(-Z187&gt;=1,-Z187&lt;=30),D187,0)</f>
        <v>0</v>
      </c>
      <c r="AD187" s="26">
        <f>IF(AND(-Z187&gt;=31,-Z187&lt;=60),D187,0)</f>
        <v>0</v>
      </c>
      <c r="AE187" s="26">
        <f>IF(AND(-Z187&gt;=61,-Z187&lt;=90),D187,0)</f>
        <v>0</v>
      </c>
      <c r="AF187" s="26">
        <f>IF(AND(-Z187&gt;=91,-Z187&lt;=120),D187,0)</f>
        <v>0</v>
      </c>
      <c r="AG187" s="26">
        <f>IF(AND(-Z187&gt;=121,-Z187&lt;=150),D187,0)</f>
        <v>0</v>
      </c>
      <c r="AH187" s="26">
        <f>IF(AND(-Z187&gt;=151,-Z187&lt;=180),D187,0)</f>
        <v>0</v>
      </c>
      <c r="AI187" s="26">
        <f>IF(AND(-Z187&gt;=181,-Z187&lt;=210),D187,0)</f>
        <v>0</v>
      </c>
      <c r="AJ187" s="26">
        <f>IF(AND(-Z187&gt;=211,-Z187&lt;=250),D187,0)</f>
        <v>0</v>
      </c>
      <c r="AK187" s="26">
        <f>IF(-Z187&gt;=251,D187,0)</f>
        <v>0</v>
      </c>
      <c r="AL187" s="26">
        <f>SUM(AE187:AF187)</f>
        <v>0</v>
      </c>
      <c r="AM187" s="26">
        <f>SUM(AG187:AK187)</f>
        <v>0</v>
      </c>
      <c r="AN187" s="26">
        <f>SUM(AI187:AK187)</f>
        <v>0</v>
      </c>
      <c r="AO187" s="26">
        <f>+IF(SUM(AC187:AK187)=0,D187,0)</f>
        <v>9999.86</v>
      </c>
      <c r="AP187" s="26">
        <f>+SUM(AC187:AK187)</f>
        <v>0</v>
      </c>
      <c r="AQ187" s="26">
        <f>+Tabla_DatosExternos_142[[#This Row],[Total Vigente]]+Tabla_DatosExternos_142[[#This Row],[Total Vencido]]</f>
        <v>9999.86</v>
      </c>
      <c r="AR187" s="26">
        <f>SUM(AG187:AK187)</f>
        <v>0</v>
      </c>
      <c r="AS187" s="27">
        <f>+Tabla_DatosExternos_142[[#This Row],[Fecha]]-Tabla_DatosExternos_142[[#This Row],[Vence]]</f>
        <v>-15</v>
      </c>
      <c r="AT187" s="21"/>
      <c r="AU187" s="28" t="e">
        <f>+AR187-W187</f>
        <v>#VALUE!</v>
      </c>
    </row>
    <row r="188" spans="1:47" x14ac:dyDescent="0.35">
      <c r="A188" s="20">
        <v>46234</v>
      </c>
      <c r="B188" s="21">
        <v>60882</v>
      </c>
      <c r="C188" s="21">
        <v>1030</v>
      </c>
      <c r="D188" s="21">
        <v>1030</v>
      </c>
      <c r="E188" s="22">
        <v>46249</v>
      </c>
      <c r="F188" s="21">
        <v>3</v>
      </c>
      <c r="G188" s="21" t="s">
        <v>90</v>
      </c>
      <c r="H188" s="21" t="s">
        <v>95</v>
      </c>
      <c r="I188" s="21" t="s">
        <v>2547</v>
      </c>
      <c r="J188" s="21" t="s">
        <v>509</v>
      </c>
      <c r="K188" s="21" t="s">
        <v>660</v>
      </c>
      <c r="L188" s="21" t="s">
        <v>661</v>
      </c>
      <c r="M188" s="21" t="s">
        <v>2011</v>
      </c>
      <c r="N188" s="21">
        <v>15</v>
      </c>
      <c r="O188" s="20"/>
      <c r="P188" s="21" t="s">
        <v>509</v>
      </c>
      <c r="Q188" s="21" t="s">
        <v>2548</v>
      </c>
      <c r="R188" s="21">
        <v>5000</v>
      </c>
      <c r="S188" s="21">
        <v>45011</v>
      </c>
      <c r="T188" s="21">
        <v>-66.159400300000001</v>
      </c>
      <c r="U188" s="21">
        <v>-17.3698291</v>
      </c>
      <c r="V188" s="21" t="s">
        <v>2549</v>
      </c>
      <c r="W188" s="21" t="s">
        <v>51</v>
      </c>
      <c r="X188" s="21" t="s">
        <v>2550</v>
      </c>
      <c r="Y188" s="23">
        <v>46246</v>
      </c>
      <c r="Z188" s="24">
        <f>+E188-Y188</f>
        <v>3</v>
      </c>
      <c r="AA188" s="25">
        <f>+Tabla_DatosExternos_142[[#This Row],[Saldo]]/Tabla_DatosExternos_142[[#This Row],[Importe]]</f>
        <v>1</v>
      </c>
      <c r="AB188" s="21"/>
      <c r="AC188" s="26">
        <f>IF(AND(-Z188&gt;=1,-Z188&lt;=30),D188,0)</f>
        <v>0</v>
      </c>
      <c r="AD188" s="26">
        <f>IF(AND(-Z188&gt;=31,-Z188&lt;=60),D188,0)</f>
        <v>0</v>
      </c>
      <c r="AE188" s="26">
        <f>IF(AND(-Z188&gt;=61,-Z188&lt;=90),D188,0)</f>
        <v>0</v>
      </c>
      <c r="AF188" s="26">
        <f>IF(AND(-Z188&gt;=91,-Z188&lt;=120),D188,0)</f>
        <v>0</v>
      </c>
      <c r="AG188" s="26">
        <f>IF(AND(-Z188&gt;=121,-Z188&lt;=150),D188,0)</f>
        <v>0</v>
      </c>
      <c r="AH188" s="26">
        <f>IF(AND(-Z188&gt;=151,-Z188&lt;=180),D188,0)</f>
        <v>0</v>
      </c>
      <c r="AI188" s="26">
        <f>IF(AND(-Z188&gt;=181,-Z188&lt;=210),D188,0)</f>
        <v>0</v>
      </c>
      <c r="AJ188" s="26">
        <f>IF(AND(-Z188&gt;=211,-Z188&lt;=250),D188,0)</f>
        <v>0</v>
      </c>
      <c r="AK188" s="26">
        <f>IF(-Z188&gt;=251,D188,0)</f>
        <v>0</v>
      </c>
      <c r="AL188" s="26">
        <f>SUM(AE188:AF188)</f>
        <v>0</v>
      </c>
      <c r="AM188" s="26">
        <f>SUM(AG188:AK188)</f>
        <v>0</v>
      </c>
      <c r="AN188" s="26">
        <f>SUM(AI188:AK188)</f>
        <v>0</v>
      </c>
      <c r="AO188" s="26">
        <f>+IF(SUM(AC188:AK188)=0,D188,0)</f>
        <v>1030</v>
      </c>
      <c r="AP188" s="26">
        <f>+SUM(AC188:AK188)</f>
        <v>0</v>
      </c>
      <c r="AQ188" s="26">
        <f>+Tabla_DatosExternos_142[[#This Row],[Total Vigente]]+Tabla_DatosExternos_142[[#This Row],[Total Vencido]]</f>
        <v>1030</v>
      </c>
      <c r="AR188" s="26">
        <f>SUM(AG188:AK188)</f>
        <v>0</v>
      </c>
      <c r="AS188" s="27">
        <f>+Tabla_DatosExternos_142[[#This Row],[Fecha]]-Tabla_DatosExternos_142[[#This Row],[Vence]]</f>
        <v>-15</v>
      </c>
      <c r="AT188" s="21"/>
      <c r="AU188" s="28" t="e">
        <f>+AR188-W188</f>
        <v>#VALUE!</v>
      </c>
    </row>
    <row r="189" spans="1:47" x14ac:dyDescent="0.35">
      <c r="A189" s="20">
        <v>46235</v>
      </c>
      <c r="B189" s="21">
        <v>61323</v>
      </c>
      <c r="C189" s="21">
        <v>1030</v>
      </c>
      <c r="D189" s="21">
        <v>1030</v>
      </c>
      <c r="E189" s="22">
        <v>46250</v>
      </c>
      <c r="F189" s="21">
        <v>4</v>
      </c>
      <c r="G189" s="21" t="s">
        <v>90</v>
      </c>
      <c r="H189" s="21" t="s">
        <v>95</v>
      </c>
      <c r="I189" s="21" t="s">
        <v>3006</v>
      </c>
      <c r="J189" s="21" t="s">
        <v>509</v>
      </c>
      <c r="K189" s="21" t="s">
        <v>660</v>
      </c>
      <c r="L189" s="21" t="s">
        <v>661</v>
      </c>
      <c r="M189" s="21" t="s">
        <v>2011</v>
      </c>
      <c r="N189" s="21">
        <v>15</v>
      </c>
      <c r="O189" s="20"/>
      <c r="P189" s="21" t="s">
        <v>509</v>
      </c>
      <c r="Q189" s="21" t="s">
        <v>3007</v>
      </c>
      <c r="R189" s="21">
        <v>5000</v>
      </c>
      <c r="S189" s="21">
        <v>45011</v>
      </c>
      <c r="T189" s="21">
        <v>-66.192097599999997</v>
      </c>
      <c r="U189" s="21">
        <v>-17.376269000000001</v>
      </c>
      <c r="V189" s="21" t="s">
        <v>3008</v>
      </c>
      <c r="W189" s="21" t="s">
        <v>51</v>
      </c>
      <c r="X189" s="21" t="s">
        <v>3009</v>
      </c>
      <c r="Y189" s="23">
        <v>46246</v>
      </c>
      <c r="Z189" s="24">
        <f>+E189-Y189</f>
        <v>4</v>
      </c>
      <c r="AA189" s="25">
        <f>+Tabla_DatosExternos_142[[#This Row],[Saldo]]/Tabla_DatosExternos_142[[#This Row],[Importe]]</f>
        <v>1</v>
      </c>
      <c r="AB189" s="21"/>
      <c r="AC189" s="26">
        <f>IF(AND(-Z189&gt;=1,-Z189&lt;=30),D189,0)</f>
        <v>0</v>
      </c>
      <c r="AD189" s="26">
        <f>IF(AND(-Z189&gt;=31,-Z189&lt;=60),D189,0)</f>
        <v>0</v>
      </c>
      <c r="AE189" s="26">
        <f>IF(AND(-Z189&gt;=61,-Z189&lt;=90),D189,0)</f>
        <v>0</v>
      </c>
      <c r="AF189" s="26">
        <f>IF(AND(-Z189&gt;=91,-Z189&lt;=120),D189,0)</f>
        <v>0</v>
      </c>
      <c r="AG189" s="26">
        <f>IF(AND(-Z189&gt;=121,-Z189&lt;=150),D189,0)</f>
        <v>0</v>
      </c>
      <c r="AH189" s="26">
        <f>IF(AND(-Z189&gt;=151,-Z189&lt;=180),D189,0)</f>
        <v>0</v>
      </c>
      <c r="AI189" s="26">
        <f>IF(AND(-Z189&gt;=181,-Z189&lt;=210),D189,0)</f>
        <v>0</v>
      </c>
      <c r="AJ189" s="26">
        <f>IF(AND(-Z189&gt;=211,-Z189&lt;=250),D189,0)</f>
        <v>0</v>
      </c>
      <c r="AK189" s="26">
        <f>IF(-Z189&gt;=251,D189,0)</f>
        <v>0</v>
      </c>
      <c r="AL189" s="26">
        <f>SUM(AE189:AF189)</f>
        <v>0</v>
      </c>
      <c r="AM189" s="26">
        <f>SUM(AG189:AK189)</f>
        <v>0</v>
      </c>
      <c r="AN189" s="26">
        <f>SUM(AI189:AK189)</f>
        <v>0</v>
      </c>
      <c r="AO189" s="26">
        <f>+IF(SUM(AC189:AK189)=0,D189,0)</f>
        <v>1030</v>
      </c>
      <c r="AP189" s="26">
        <f>+SUM(AC189:AK189)</f>
        <v>0</v>
      </c>
      <c r="AQ189" s="26">
        <f>+Tabla_DatosExternos_142[[#This Row],[Total Vigente]]+Tabla_DatosExternos_142[[#This Row],[Total Vencido]]</f>
        <v>1030</v>
      </c>
      <c r="AR189" s="26">
        <f>SUM(AG189:AK189)</f>
        <v>0</v>
      </c>
      <c r="AS189" s="27">
        <f>+Tabla_DatosExternos_142[[#This Row],[Fecha]]-Tabla_DatosExternos_142[[#This Row],[Vence]]</f>
        <v>-15</v>
      </c>
      <c r="AT189" s="21"/>
      <c r="AU189" s="28" t="e">
        <f>+AR189-W189</f>
        <v>#VALUE!</v>
      </c>
    </row>
    <row r="190" spans="1:47" x14ac:dyDescent="0.35">
      <c r="A190" s="20">
        <v>46235</v>
      </c>
      <c r="B190" s="21">
        <v>61401</v>
      </c>
      <c r="C190" s="21">
        <v>7650</v>
      </c>
      <c r="D190" s="21">
        <v>7650</v>
      </c>
      <c r="E190" s="22">
        <v>46250</v>
      </c>
      <c r="F190" s="21">
        <v>4</v>
      </c>
      <c r="G190" s="21" t="s">
        <v>90</v>
      </c>
      <c r="H190" s="21" t="s">
        <v>95</v>
      </c>
      <c r="I190" s="21" t="s">
        <v>2583</v>
      </c>
      <c r="J190" s="21" t="s">
        <v>509</v>
      </c>
      <c r="K190" s="21" t="s">
        <v>660</v>
      </c>
      <c r="L190" s="21" t="s">
        <v>661</v>
      </c>
      <c r="M190" s="21" t="s">
        <v>783</v>
      </c>
      <c r="N190" s="21">
        <v>15</v>
      </c>
      <c r="O190" s="20"/>
      <c r="P190" s="21" t="s">
        <v>509</v>
      </c>
      <c r="Q190" s="21" t="s">
        <v>2584</v>
      </c>
      <c r="R190" s="21">
        <v>20000</v>
      </c>
      <c r="S190" s="21">
        <v>45017</v>
      </c>
      <c r="T190" s="21">
        <v>-66.125969999999995</v>
      </c>
      <c r="U190" s="21">
        <v>-17.438359999999999</v>
      </c>
      <c r="V190" s="21" t="s">
        <v>2585</v>
      </c>
      <c r="W190" s="21" t="s">
        <v>51</v>
      </c>
      <c r="X190" s="21" t="s">
        <v>2586</v>
      </c>
      <c r="Y190" s="23">
        <v>46246</v>
      </c>
      <c r="Z190" s="24">
        <f>+E190-Y190</f>
        <v>4</v>
      </c>
      <c r="AA190" s="25">
        <f>+Tabla_DatosExternos_142[[#This Row],[Saldo]]/Tabla_DatosExternos_142[[#This Row],[Importe]]</f>
        <v>1</v>
      </c>
      <c r="AB190" s="21"/>
      <c r="AC190" s="26">
        <f>IF(AND(-Z190&gt;=1,-Z190&lt;=30),D190,0)</f>
        <v>0</v>
      </c>
      <c r="AD190" s="26">
        <f>IF(AND(-Z190&gt;=31,-Z190&lt;=60),D190,0)</f>
        <v>0</v>
      </c>
      <c r="AE190" s="26">
        <f>IF(AND(-Z190&gt;=61,-Z190&lt;=90),D190,0)</f>
        <v>0</v>
      </c>
      <c r="AF190" s="26">
        <f>IF(AND(-Z190&gt;=91,-Z190&lt;=120),D190,0)</f>
        <v>0</v>
      </c>
      <c r="AG190" s="26">
        <f>IF(AND(-Z190&gt;=121,-Z190&lt;=150),D190,0)</f>
        <v>0</v>
      </c>
      <c r="AH190" s="26">
        <f>IF(AND(-Z190&gt;=151,-Z190&lt;=180),D190,0)</f>
        <v>0</v>
      </c>
      <c r="AI190" s="26">
        <f>IF(AND(-Z190&gt;=181,-Z190&lt;=210),D190,0)</f>
        <v>0</v>
      </c>
      <c r="AJ190" s="26">
        <f>IF(AND(-Z190&gt;=211,-Z190&lt;=250),D190,0)</f>
        <v>0</v>
      </c>
      <c r="AK190" s="26">
        <f>IF(-Z190&gt;=251,D190,0)</f>
        <v>0</v>
      </c>
      <c r="AL190" s="26">
        <f>SUM(AE190:AF190)</f>
        <v>0</v>
      </c>
      <c r="AM190" s="26">
        <f>SUM(AG190:AK190)</f>
        <v>0</v>
      </c>
      <c r="AN190" s="26">
        <f>SUM(AI190:AK190)</f>
        <v>0</v>
      </c>
      <c r="AO190" s="26">
        <f>+IF(SUM(AC190:AK190)=0,D190,0)</f>
        <v>7650</v>
      </c>
      <c r="AP190" s="26">
        <f>+SUM(AC190:AK190)</f>
        <v>0</v>
      </c>
      <c r="AQ190" s="26">
        <f>+Tabla_DatosExternos_142[[#This Row],[Total Vigente]]+Tabla_DatosExternos_142[[#This Row],[Total Vencido]]</f>
        <v>7650</v>
      </c>
      <c r="AR190" s="26">
        <f>SUM(AG190:AK190)</f>
        <v>0</v>
      </c>
      <c r="AS190" s="27">
        <f>+Tabla_DatosExternos_142[[#This Row],[Fecha]]-Tabla_DatosExternos_142[[#This Row],[Vence]]</f>
        <v>-15</v>
      </c>
      <c r="AT190" s="21"/>
      <c r="AU190" s="28" t="e">
        <f>+AR190-W190</f>
        <v>#VALUE!</v>
      </c>
    </row>
    <row r="191" spans="1:47" x14ac:dyDescent="0.35">
      <c r="A191" s="20">
        <v>46237</v>
      </c>
      <c r="B191" s="21">
        <v>61643</v>
      </c>
      <c r="C191" s="21">
        <v>7650</v>
      </c>
      <c r="D191" s="21">
        <v>7650</v>
      </c>
      <c r="E191" s="22">
        <v>46267</v>
      </c>
      <c r="F191" s="21">
        <v>21</v>
      </c>
      <c r="G191" s="21" t="s">
        <v>90</v>
      </c>
      <c r="H191" s="21" t="s">
        <v>95</v>
      </c>
      <c r="I191" s="21" t="s">
        <v>3103</v>
      </c>
      <c r="J191" s="21" t="s">
        <v>509</v>
      </c>
      <c r="K191" s="21" t="s">
        <v>660</v>
      </c>
      <c r="L191" s="21" t="s">
        <v>661</v>
      </c>
      <c r="M191" s="21" t="s">
        <v>1812</v>
      </c>
      <c r="N191" s="21">
        <v>30</v>
      </c>
      <c r="O191" s="20"/>
      <c r="P191" s="21" t="s">
        <v>509</v>
      </c>
      <c r="Q191" s="21" t="s">
        <v>3104</v>
      </c>
      <c r="R191" s="21">
        <v>20000</v>
      </c>
      <c r="S191" s="21">
        <v>45014</v>
      </c>
      <c r="T191" s="21">
        <v>-66.166520000000006</v>
      </c>
      <c r="U191" s="21">
        <v>-17.402059999999999</v>
      </c>
      <c r="V191" s="21" t="s">
        <v>3105</v>
      </c>
      <c r="W191" s="21" t="s">
        <v>51</v>
      </c>
      <c r="X191" s="21" t="s">
        <v>3106</v>
      </c>
      <c r="Y191" s="23">
        <v>46246</v>
      </c>
      <c r="Z191" s="24">
        <f>+E191-Y191</f>
        <v>21</v>
      </c>
      <c r="AA191" s="25">
        <f>+Tabla_DatosExternos_142[[#This Row],[Saldo]]/Tabla_DatosExternos_142[[#This Row],[Importe]]</f>
        <v>1</v>
      </c>
      <c r="AB191" s="21"/>
      <c r="AC191" s="26">
        <f>IF(AND(-Z191&gt;=1,-Z191&lt;=30),D191,0)</f>
        <v>0</v>
      </c>
      <c r="AD191" s="26">
        <f>IF(AND(-Z191&gt;=31,-Z191&lt;=60),D191,0)</f>
        <v>0</v>
      </c>
      <c r="AE191" s="26">
        <f>IF(AND(-Z191&gt;=61,-Z191&lt;=90),D191,0)</f>
        <v>0</v>
      </c>
      <c r="AF191" s="26">
        <f>IF(AND(-Z191&gt;=91,-Z191&lt;=120),D191,0)</f>
        <v>0</v>
      </c>
      <c r="AG191" s="26">
        <f>IF(AND(-Z191&gt;=121,-Z191&lt;=150),D191,0)</f>
        <v>0</v>
      </c>
      <c r="AH191" s="26">
        <f>IF(AND(-Z191&gt;=151,-Z191&lt;=180),D191,0)</f>
        <v>0</v>
      </c>
      <c r="AI191" s="26">
        <f>IF(AND(-Z191&gt;=181,-Z191&lt;=210),D191,0)</f>
        <v>0</v>
      </c>
      <c r="AJ191" s="26">
        <f>IF(AND(-Z191&gt;=211,-Z191&lt;=250),D191,0)</f>
        <v>0</v>
      </c>
      <c r="AK191" s="26">
        <f>IF(-Z191&gt;=251,D191,0)</f>
        <v>0</v>
      </c>
      <c r="AL191" s="26">
        <f>SUM(AE191:AF191)</f>
        <v>0</v>
      </c>
      <c r="AM191" s="26">
        <f>SUM(AG191:AK191)</f>
        <v>0</v>
      </c>
      <c r="AN191" s="26">
        <f>SUM(AI191:AK191)</f>
        <v>0</v>
      </c>
      <c r="AO191" s="26">
        <f>+IF(SUM(AC191:AK191)=0,D191,0)</f>
        <v>7650</v>
      </c>
      <c r="AP191" s="26">
        <f>+SUM(AC191:AK191)</f>
        <v>0</v>
      </c>
      <c r="AQ191" s="26">
        <f>+Tabla_DatosExternos_142[[#This Row],[Total Vigente]]+Tabla_DatosExternos_142[[#This Row],[Total Vencido]]</f>
        <v>7650</v>
      </c>
      <c r="AR191" s="26">
        <f>SUM(AG191:AK191)</f>
        <v>0</v>
      </c>
      <c r="AS191" s="27">
        <f>+Tabla_DatosExternos_142[[#This Row],[Fecha]]-Tabla_DatosExternos_142[[#This Row],[Vence]]</f>
        <v>-30</v>
      </c>
      <c r="AT191" s="21"/>
      <c r="AU191" s="28" t="e">
        <f>+AR191-W191</f>
        <v>#VALUE!</v>
      </c>
    </row>
    <row r="192" spans="1:47" x14ac:dyDescent="0.35">
      <c r="A192" s="20">
        <v>46237</v>
      </c>
      <c r="B192" s="21">
        <v>61872</v>
      </c>
      <c r="C192" s="21">
        <v>3825</v>
      </c>
      <c r="D192" s="21">
        <v>3825</v>
      </c>
      <c r="E192" s="22">
        <v>46252</v>
      </c>
      <c r="F192" s="21">
        <v>6</v>
      </c>
      <c r="G192" s="21" t="s">
        <v>90</v>
      </c>
      <c r="H192" s="21" t="s">
        <v>95</v>
      </c>
      <c r="I192" s="21" t="s">
        <v>2638</v>
      </c>
      <c r="J192" s="21" t="s">
        <v>509</v>
      </c>
      <c r="K192" s="21" t="s">
        <v>660</v>
      </c>
      <c r="L192" s="21" t="s">
        <v>661</v>
      </c>
      <c r="M192" s="21" t="s">
        <v>783</v>
      </c>
      <c r="N192" s="21">
        <v>15</v>
      </c>
      <c r="O192" s="20"/>
      <c r="P192" s="21" t="s">
        <v>509</v>
      </c>
      <c r="Q192" s="21" t="s">
        <v>2639</v>
      </c>
      <c r="R192" s="21">
        <v>10300</v>
      </c>
      <c r="S192" s="21">
        <v>45017</v>
      </c>
      <c r="T192" s="21">
        <v>-66.273870000000002</v>
      </c>
      <c r="U192" s="21">
        <v>-17.393689999999999</v>
      </c>
      <c r="V192" s="21" t="s">
        <v>2640</v>
      </c>
      <c r="W192" s="21" t="s">
        <v>51</v>
      </c>
      <c r="X192" s="21" t="s">
        <v>2641</v>
      </c>
      <c r="Y192" s="23">
        <v>46246</v>
      </c>
      <c r="Z192" s="24">
        <f>+E192-Y192</f>
        <v>6</v>
      </c>
      <c r="AA192" s="25">
        <f>+Tabla_DatosExternos_142[[#This Row],[Saldo]]/Tabla_DatosExternos_142[[#This Row],[Importe]]</f>
        <v>1</v>
      </c>
      <c r="AB192" s="21"/>
      <c r="AC192" s="26">
        <f>IF(AND(-Z192&gt;=1,-Z192&lt;=30),D192,0)</f>
        <v>0</v>
      </c>
      <c r="AD192" s="26">
        <f>IF(AND(-Z192&gt;=31,-Z192&lt;=60),D192,0)</f>
        <v>0</v>
      </c>
      <c r="AE192" s="26">
        <f>IF(AND(-Z192&gt;=61,-Z192&lt;=90),D192,0)</f>
        <v>0</v>
      </c>
      <c r="AF192" s="26">
        <f>IF(AND(-Z192&gt;=91,-Z192&lt;=120),D192,0)</f>
        <v>0</v>
      </c>
      <c r="AG192" s="26">
        <f>IF(AND(-Z192&gt;=121,-Z192&lt;=150),D192,0)</f>
        <v>0</v>
      </c>
      <c r="AH192" s="26">
        <f>IF(AND(-Z192&gt;=151,-Z192&lt;=180),D192,0)</f>
        <v>0</v>
      </c>
      <c r="AI192" s="26">
        <f>IF(AND(-Z192&gt;=181,-Z192&lt;=210),D192,0)</f>
        <v>0</v>
      </c>
      <c r="AJ192" s="26">
        <f>IF(AND(-Z192&gt;=211,-Z192&lt;=250),D192,0)</f>
        <v>0</v>
      </c>
      <c r="AK192" s="26">
        <f>IF(-Z192&gt;=251,D192,0)</f>
        <v>0</v>
      </c>
      <c r="AL192" s="26">
        <f>SUM(AE192:AF192)</f>
        <v>0</v>
      </c>
      <c r="AM192" s="26">
        <f>SUM(AG192:AK192)</f>
        <v>0</v>
      </c>
      <c r="AN192" s="26">
        <f>SUM(AI192:AK192)</f>
        <v>0</v>
      </c>
      <c r="AO192" s="26">
        <f>+IF(SUM(AC192:AK192)=0,D192,0)</f>
        <v>3825</v>
      </c>
      <c r="AP192" s="26">
        <f>+SUM(AC192:AK192)</f>
        <v>0</v>
      </c>
      <c r="AQ192" s="26">
        <f>+Tabla_DatosExternos_142[[#This Row],[Total Vigente]]+Tabla_DatosExternos_142[[#This Row],[Total Vencido]]</f>
        <v>3825</v>
      </c>
      <c r="AR192" s="26">
        <f>SUM(AG192:AK192)</f>
        <v>0</v>
      </c>
      <c r="AS192" s="27">
        <f>+Tabla_DatosExternos_142[[#This Row],[Fecha]]-Tabla_DatosExternos_142[[#This Row],[Vence]]</f>
        <v>-15</v>
      </c>
      <c r="AT192" s="21"/>
      <c r="AU192" s="28" t="e">
        <f>+AR192-W192</f>
        <v>#VALUE!</v>
      </c>
    </row>
    <row r="193" spans="1:47" x14ac:dyDescent="0.35">
      <c r="A193" s="20">
        <v>46238</v>
      </c>
      <c r="B193" s="21">
        <v>61917</v>
      </c>
      <c r="C193" s="21">
        <v>2414.98</v>
      </c>
      <c r="D193" s="21">
        <v>2414.98</v>
      </c>
      <c r="E193" s="22">
        <v>46253</v>
      </c>
      <c r="F193" s="21">
        <v>7</v>
      </c>
      <c r="G193" s="21" t="s">
        <v>90</v>
      </c>
      <c r="H193" s="21" t="s">
        <v>95</v>
      </c>
      <c r="I193" s="21" t="s">
        <v>3138</v>
      </c>
      <c r="J193" s="21" t="s">
        <v>509</v>
      </c>
      <c r="K193" s="21" t="s">
        <v>660</v>
      </c>
      <c r="L193" s="21" t="s">
        <v>661</v>
      </c>
      <c r="M193" s="21" t="s">
        <v>1970</v>
      </c>
      <c r="N193" s="21">
        <v>15</v>
      </c>
      <c r="O193" s="20"/>
      <c r="P193" s="21" t="s">
        <v>509</v>
      </c>
      <c r="Q193" s="21" t="s">
        <v>3139</v>
      </c>
      <c r="R193" s="21">
        <v>5300</v>
      </c>
      <c r="S193" s="21">
        <v>45012</v>
      </c>
      <c r="T193" s="21">
        <v>-66.176221999999996</v>
      </c>
      <c r="U193" s="21">
        <v>-17.382078</v>
      </c>
      <c r="V193" s="21" t="s">
        <v>3140</v>
      </c>
      <c r="W193" s="21" t="s">
        <v>51</v>
      </c>
      <c r="X193" s="21" t="s">
        <v>3141</v>
      </c>
      <c r="Y193" s="23">
        <v>46246</v>
      </c>
      <c r="Z193" s="24">
        <f>+E193-Y193</f>
        <v>7</v>
      </c>
      <c r="AA193" s="25">
        <f>+Tabla_DatosExternos_142[[#This Row],[Saldo]]/Tabla_DatosExternos_142[[#This Row],[Importe]]</f>
        <v>1</v>
      </c>
      <c r="AB193" s="21"/>
      <c r="AC193" s="26">
        <f>IF(AND(-Z193&gt;=1,-Z193&lt;=30),D193,0)</f>
        <v>0</v>
      </c>
      <c r="AD193" s="26">
        <f>IF(AND(-Z193&gt;=31,-Z193&lt;=60),D193,0)</f>
        <v>0</v>
      </c>
      <c r="AE193" s="26">
        <f>IF(AND(-Z193&gt;=61,-Z193&lt;=90),D193,0)</f>
        <v>0</v>
      </c>
      <c r="AF193" s="26">
        <f>IF(AND(-Z193&gt;=91,-Z193&lt;=120),D193,0)</f>
        <v>0</v>
      </c>
      <c r="AG193" s="26">
        <f>IF(AND(-Z193&gt;=121,-Z193&lt;=150),D193,0)</f>
        <v>0</v>
      </c>
      <c r="AH193" s="26">
        <f>IF(AND(-Z193&gt;=151,-Z193&lt;=180),D193,0)</f>
        <v>0</v>
      </c>
      <c r="AI193" s="26">
        <f>IF(AND(-Z193&gt;=181,-Z193&lt;=210),D193,0)</f>
        <v>0</v>
      </c>
      <c r="AJ193" s="26">
        <f>IF(AND(-Z193&gt;=211,-Z193&lt;=250),D193,0)</f>
        <v>0</v>
      </c>
      <c r="AK193" s="26">
        <f>IF(-Z193&gt;=251,D193,0)</f>
        <v>0</v>
      </c>
      <c r="AL193" s="26">
        <f>SUM(AE193:AF193)</f>
        <v>0</v>
      </c>
      <c r="AM193" s="26">
        <f>SUM(AG193:AK193)</f>
        <v>0</v>
      </c>
      <c r="AN193" s="26">
        <f>SUM(AI193:AK193)</f>
        <v>0</v>
      </c>
      <c r="AO193" s="26">
        <f>+IF(SUM(AC193:AK193)=0,D193,0)</f>
        <v>2414.98</v>
      </c>
      <c r="AP193" s="26">
        <f>+SUM(AC193:AK193)</f>
        <v>0</v>
      </c>
      <c r="AQ193" s="26">
        <f>+Tabla_DatosExternos_142[[#This Row],[Total Vigente]]+Tabla_DatosExternos_142[[#This Row],[Total Vencido]]</f>
        <v>2414.98</v>
      </c>
      <c r="AR193" s="26">
        <f>SUM(AG193:AK193)</f>
        <v>0</v>
      </c>
      <c r="AS193" s="27">
        <f>+Tabla_DatosExternos_142[[#This Row],[Fecha]]-Tabla_DatosExternos_142[[#This Row],[Vence]]</f>
        <v>-15</v>
      </c>
      <c r="AT193" s="21"/>
      <c r="AU193" s="28" t="e">
        <f>+AR193-W193</f>
        <v>#VALUE!</v>
      </c>
    </row>
    <row r="194" spans="1:47" x14ac:dyDescent="0.35">
      <c r="A194" s="20">
        <v>46238</v>
      </c>
      <c r="B194" s="21">
        <v>61920</v>
      </c>
      <c r="C194" s="21">
        <v>1530</v>
      </c>
      <c r="D194" s="21">
        <v>1530</v>
      </c>
      <c r="E194" s="22">
        <v>46253</v>
      </c>
      <c r="F194" s="21">
        <v>7</v>
      </c>
      <c r="G194" s="21" t="s">
        <v>90</v>
      </c>
      <c r="H194" s="21" t="s">
        <v>95</v>
      </c>
      <c r="I194" s="21" t="s">
        <v>2442</v>
      </c>
      <c r="J194" s="21" t="s">
        <v>509</v>
      </c>
      <c r="K194" s="21" t="s">
        <v>660</v>
      </c>
      <c r="L194" s="21" t="s">
        <v>661</v>
      </c>
      <c r="M194" s="21" t="s">
        <v>1970</v>
      </c>
      <c r="N194" s="21">
        <v>15</v>
      </c>
      <c r="O194" s="20"/>
      <c r="P194" s="21" t="s">
        <v>509</v>
      </c>
      <c r="Q194" s="21" t="s">
        <v>2443</v>
      </c>
      <c r="R194" s="21">
        <v>5001</v>
      </c>
      <c r="S194" s="21">
        <v>45012</v>
      </c>
      <c r="T194" s="21">
        <v>-66.167465000000007</v>
      </c>
      <c r="U194" s="21">
        <v>-17.385431000000001</v>
      </c>
      <c r="V194" s="21" t="s">
        <v>2444</v>
      </c>
      <c r="W194" s="21" t="s">
        <v>51</v>
      </c>
      <c r="X194" s="21" t="s">
        <v>2445</v>
      </c>
      <c r="Y194" s="23">
        <v>46246</v>
      </c>
      <c r="Z194" s="24">
        <f>+E194-Y194</f>
        <v>7</v>
      </c>
      <c r="AA194" s="25">
        <f>+Tabla_DatosExternos_142[[#This Row],[Saldo]]/Tabla_DatosExternos_142[[#This Row],[Importe]]</f>
        <v>1</v>
      </c>
      <c r="AB194" s="21"/>
      <c r="AC194" s="26">
        <f>IF(AND(-Z194&gt;=1,-Z194&lt;=30),D194,0)</f>
        <v>0</v>
      </c>
      <c r="AD194" s="26">
        <f>IF(AND(-Z194&gt;=31,-Z194&lt;=60),D194,0)</f>
        <v>0</v>
      </c>
      <c r="AE194" s="26">
        <f>IF(AND(-Z194&gt;=61,-Z194&lt;=90),D194,0)</f>
        <v>0</v>
      </c>
      <c r="AF194" s="26">
        <f>IF(AND(-Z194&gt;=91,-Z194&lt;=120),D194,0)</f>
        <v>0</v>
      </c>
      <c r="AG194" s="26">
        <f>IF(AND(-Z194&gt;=121,-Z194&lt;=150),D194,0)</f>
        <v>0</v>
      </c>
      <c r="AH194" s="26">
        <f>IF(AND(-Z194&gt;=151,-Z194&lt;=180),D194,0)</f>
        <v>0</v>
      </c>
      <c r="AI194" s="26">
        <f>IF(AND(-Z194&gt;=181,-Z194&lt;=210),D194,0)</f>
        <v>0</v>
      </c>
      <c r="AJ194" s="26">
        <f>IF(AND(-Z194&gt;=211,-Z194&lt;=250),D194,0)</f>
        <v>0</v>
      </c>
      <c r="AK194" s="26">
        <f>IF(-Z194&gt;=251,D194,0)</f>
        <v>0</v>
      </c>
      <c r="AL194" s="26">
        <f>SUM(AE194:AF194)</f>
        <v>0</v>
      </c>
      <c r="AM194" s="26">
        <f>SUM(AG194:AK194)</f>
        <v>0</v>
      </c>
      <c r="AN194" s="26">
        <f>SUM(AI194:AK194)</f>
        <v>0</v>
      </c>
      <c r="AO194" s="26">
        <f>+IF(SUM(AC194:AK194)=0,D194,0)</f>
        <v>1530</v>
      </c>
      <c r="AP194" s="26">
        <f>+SUM(AC194:AK194)</f>
        <v>0</v>
      </c>
      <c r="AQ194" s="26">
        <f>+Tabla_DatosExternos_142[[#This Row],[Total Vigente]]+Tabla_DatosExternos_142[[#This Row],[Total Vencido]]</f>
        <v>1530</v>
      </c>
      <c r="AR194" s="26">
        <f>SUM(AG194:AK194)</f>
        <v>0</v>
      </c>
      <c r="AS194" s="27">
        <f>+Tabla_DatosExternos_142[[#This Row],[Fecha]]-Tabla_DatosExternos_142[[#This Row],[Vence]]</f>
        <v>-15</v>
      </c>
      <c r="AT194" s="21"/>
      <c r="AU194" s="28" t="e">
        <f>+AR194-W194</f>
        <v>#VALUE!</v>
      </c>
    </row>
    <row r="195" spans="1:47" x14ac:dyDescent="0.35">
      <c r="A195" s="20">
        <v>46238</v>
      </c>
      <c r="B195" s="21">
        <v>62066</v>
      </c>
      <c r="C195" s="21">
        <v>2139</v>
      </c>
      <c r="D195" s="21">
        <v>2139</v>
      </c>
      <c r="E195" s="22">
        <v>46268</v>
      </c>
      <c r="F195" s="21">
        <v>22</v>
      </c>
      <c r="G195" s="21" t="s">
        <v>90</v>
      </c>
      <c r="H195" s="21" t="s">
        <v>95</v>
      </c>
      <c r="I195" s="21" t="s">
        <v>2579</v>
      </c>
      <c r="J195" s="21" t="s">
        <v>509</v>
      </c>
      <c r="K195" s="21" t="s">
        <v>660</v>
      </c>
      <c r="L195" s="21" t="s">
        <v>661</v>
      </c>
      <c r="M195" s="21" t="s">
        <v>2011</v>
      </c>
      <c r="N195" s="21">
        <v>30</v>
      </c>
      <c r="O195" s="20"/>
      <c r="P195" s="21" t="s">
        <v>509</v>
      </c>
      <c r="Q195" s="21" t="s">
        <v>2580</v>
      </c>
      <c r="R195" s="21">
        <v>5000</v>
      </c>
      <c r="S195" s="21">
        <v>45011</v>
      </c>
      <c r="T195" s="21">
        <v>-66.166071900000006</v>
      </c>
      <c r="U195" s="21">
        <v>-17.372528299999999</v>
      </c>
      <c r="V195" s="21" t="s">
        <v>2581</v>
      </c>
      <c r="W195" s="21" t="s">
        <v>51</v>
      </c>
      <c r="X195" s="21" t="s">
        <v>2582</v>
      </c>
      <c r="Y195" s="23">
        <v>46246</v>
      </c>
      <c r="Z195" s="24">
        <f>+E195-Y195</f>
        <v>22</v>
      </c>
      <c r="AA195" s="25">
        <f>+Tabla_DatosExternos_142[[#This Row],[Saldo]]/Tabla_DatosExternos_142[[#This Row],[Importe]]</f>
        <v>1</v>
      </c>
      <c r="AB195" s="21"/>
      <c r="AC195" s="26">
        <f>IF(AND(-Z195&gt;=1,-Z195&lt;=30),D195,0)</f>
        <v>0</v>
      </c>
      <c r="AD195" s="26">
        <f>IF(AND(-Z195&gt;=31,-Z195&lt;=60),D195,0)</f>
        <v>0</v>
      </c>
      <c r="AE195" s="26">
        <f>IF(AND(-Z195&gt;=61,-Z195&lt;=90),D195,0)</f>
        <v>0</v>
      </c>
      <c r="AF195" s="26">
        <f>IF(AND(-Z195&gt;=91,-Z195&lt;=120),D195,0)</f>
        <v>0</v>
      </c>
      <c r="AG195" s="26">
        <f>IF(AND(-Z195&gt;=121,-Z195&lt;=150),D195,0)</f>
        <v>0</v>
      </c>
      <c r="AH195" s="26">
        <f>IF(AND(-Z195&gt;=151,-Z195&lt;=180),D195,0)</f>
        <v>0</v>
      </c>
      <c r="AI195" s="26">
        <f>IF(AND(-Z195&gt;=181,-Z195&lt;=210),D195,0)</f>
        <v>0</v>
      </c>
      <c r="AJ195" s="26">
        <f>IF(AND(-Z195&gt;=211,-Z195&lt;=250),D195,0)</f>
        <v>0</v>
      </c>
      <c r="AK195" s="26">
        <f>IF(-Z195&gt;=251,D195,0)</f>
        <v>0</v>
      </c>
      <c r="AL195" s="26">
        <f>SUM(AE195:AF195)</f>
        <v>0</v>
      </c>
      <c r="AM195" s="26">
        <f>SUM(AG195:AK195)</f>
        <v>0</v>
      </c>
      <c r="AN195" s="26">
        <f>SUM(AI195:AK195)</f>
        <v>0</v>
      </c>
      <c r="AO195" s="26">
        <f>+IF(SUM(AC195:AK195)=0,D195,0)</f>
        <v>2139</v>
      </c>
      <c r="AP195" s="26">
        <f>+SUM(AC195:AK195)</f>
        <v>0</v>
      </c>
      <c r="AQ195" s="26">
        <f>+Tabla_DatosExternos_142[[#This Row],[Total Vigente]]+Tabla_DatosExternos_142[[#This Row],[Total Vencido]]</f>
        <v>2139</v>
      </c>
      <c r="AR195" s="26">
        <f>SUM(AG195:AK195)</f>
        <v>0</v>
      </c>
      <c r="AS195" s="27">
        <f>+Tabla_DatosExternos_142[[#This Row],[Fecha]]-Tabla_DatosExternos_142[[#This Row],[Vence]]</f>
        <v>-30</v>
      </c>
      <c r="AT195" s="21"/>
      <c r="AU195" s="28" t="e">
        <f>+AR195-W195</f>
        <v>#VALUE!</v>
      </c>
    </row>
    <row r="196" spans="1:47" x14ac:dyDescent="0.35">
      <c r="A196" s="20">
        <v>46238</v>
      </c>
      <c r="B196" s="21">
        <v>62068</v>
      </c>
      <c r="C196" s="21">
        <v>1030</v>
      </c>
      <c r="D196" s="21">
        <v>1030</v>
      </c>
      <c r="E196" s="22">
        <v>46253</v>
      </c>
      <c r="F196" s="21">
        <v>7</v>
      </c>
      <c r="G196" s="21" t="s">
        <v>90</v>
      </c>
      <c r="H196" s="21" t="s">
        <v>95</v>
      </c>
      <c r="I196" s="21" t="s">
        <v>3006</v>
      </c>
      <c r="J196" s="21" t="s">
        <v>509</v>
      </c>
      <c r="K196" s="21" t="s">
        <v>660</v>
      </c>
      <c r="L196" s="21" t="s">
        <v>661</v>
      </c>
      <c r="M196" s="21" t="s">
        <v>2011</v>
      </c>
      <c r="N196" s="21">
        <v>15</v>
      </c>
      <c r="O196" s="20"/>
      <c r="P196" s="21" t="s">
        <v>509</v>
      </c>
      <c r="Q196" s="21" t="s">
        <v>3007</v>
      </c>
      <c r="R196" s="21">
        <v>5000</v>
      </c>
      <c r="S196" s="21">
        <v>45011</v>
      </c>
      <c r="T196" s="21">
        <v>-66.192097599999997</v>
      </c>
      <c r="U196" s="21">
        <v>-17.376269000000001</v>
      </c>
      <c r="V196" s="21" t="s">
        <v>3008</v>
      </c>
      <c r="W196" s="21" t="s">
        <v>51</v>
      </c>
      <c r="X196" s="21" t="s">
        <v>3009</v>
      </c>
      <c r="Y196" s="23">
        <v>46246</v>
      </c>
      <c r="Z196" s="24">
        <f>+E196-Y196</f>
        <v>7</v>
      </c>
      <c r="AA196" s="25">
        <f>+Tabla_DatosExternos_142[[#This Row],[Saldo]]/Tabla_DatosExternos_142[[#This Row],[Importe]]</f>
        <v>1</v>
      </c>
      <c r="AB196" s="21"/>
      <c r="AC196" s="26">
        <f>IF(AND(-Z196&gt;=1,-Z196&lt;=30),D196,0)</f>
        <v>0</v>
      </c>
      <c r="AD196" s="26">
        <f>IF(AND(-Z196&gt;=31,-Z196&lt;=60),D196,0)</f>
        <v>0</v>
      </c>
      <c r="AE196" s="26">
        <f>IF(AND(-Z196&gt;=61,-Z196&lt;=90),D196,0)</f>
        <v>0</v>
      </c>
      <c r="AF196" s="26">
        <f>IF(AND(-Z196&gt;=91,-Z196&lt;=120),D196,0)</f>
        <v>0</v>
      </c>
      <c r="AG196" s="26">
        <f>IF(AND(-Z196&gt;=121,-Z196&lt;=150),D196,0)</f>
        <v>0</v>
      </c>
      <c r="AH196" s="26">
        <f>IF(AND(-Z196&gt;=151,-Z196&lt;=180),D196,0)</f>
        <v>0</v>
      </c>
      <c r="AI196" s="26">
        <f>IF(AND(-Z196&gt;=181,-Z196&lt;=210),D196,0)</f>
        <v>0</v>
      </c>
      <c r="AJ196" s="26">
        <f>IF(AND(-Z196&gt;=211,-Z196&lt;=250),D196,0)</f>
        <v>0</v>
      </c>
      <c r="AK196" s="26">
        <f>IF(-Z196&gt;=251,D196,0)</f>
        <v>0</v>
      </c>
      <c r="AL196" s="26">
        <f>SUM(AE196:AF196)</f>
        <v>0</v>
      </c>
      <c r="AM196" s="26">
        <f>SUM(AG196:AK196)</f>
        <v>0</v>
      </c>
      <c r="AN196" s="26">
        <f>SUM(AI196:AK196)</f>
        <v>0</v>
      </c>
      <c r="AO196" s="26">
        <f>+IF(SUM(AC196:AK196)=0,D196,0)</f>
        <v>1030</v>
      </c>
      <c r="AP196" s="26">
        <f>+SUM(AC196:AK196)</f>
        <v>0</v>
      </c>
      <c r="AQ196" s="26">
        <f>+Tabla_DatosExternos_142[[#This Row],[Total Vigente]]+Tabla_DatosExternos_142[[#This Row],[Total Vencido]]</f>
        <v>1030</v>
      </c>
      <c r="AR196" s="26">
        <f>SUM(AG196:AK196)</f>
        <v>0</v>
      </c>
      <c r="AS196" s="27">
        <f>+Tabla_DatosExternos_142[[#This Row],[Fecha]]-Tabla_DatosExternos_142[[#This Row],[Vence]]</f>
        <v>-15</v>
      </c>
      <c r="AT196" s="21"/>
      <c r="AU196" s="28" t="e">
        <f>+AR196-W196</f>
        <v>#VALUE!</v>
      </c>
    </row>
    <row r="197" spans="1:47" x14ac:dyDescent="0.35">
      <c r="A197" s="20">
        <v>46238</v>
      </c>
      <c r="B197" s="21">
        <v>62069</v>
      </c>
      <c r="C197" s="21">
        <v>3960</v>
      </c>
      <c r="D197" s="21">
        <v>3960</v>
      </c>
      <c r="E197" s="22">
        <v>46253</v>
      </c>
      <c r="F197" s="21">
        <v>7</v>
      </c>
      <c r="G197" s="21" t="s">
        <v>90</v>
      </c>
      <c r="H197" s="21" t="s">
        <v>95</v>
      </c>
      <c r="I197" s="21" t="s">
        <v>2547</v>
      </c>
      <c r="J197" s="21" t="s">
        <v>509</v>
      </c>
      <c r="K197" s="21" t="s">
        <v>660</v>
      </c>
      <c r="L197" s="21" t="s">
        <v>661</v>
      </c>
      <c r="M197" s="21" t="s">
        <v>2011</v>
      </c>
      <c r="N197" s="21">
        <v>15</v>
      </c>
      <c r="O197" s="20"/>
      <c r="P197" s="21" t="s">
        <v>509</v>
      </c>
      <c r="Q197" s="21" t="s">
        <v>2548</v>
      </c>
      <c r="R197" s="21">
        <v>5000</v>
      </c>
      <c r="S197" s="21">
        <v>45011</v>
      </c>
      <c r="T197" s="21">
        <v>-66.159400300000001</v>
      </c>
      <c r="U197" s="21">
        <v>-17.3698291</v>
      </c>
      <c r="V197" s="21" t="s">
        <v>2549</v>
      </c>
      <c r="W197" s="21" t="s">
        <v>51</v>
      </c>
      <c r="X197" s="21" t="s">
        <v>2550</v>
      </c>
      <c r="Y197" s="23">
        <v>46246</v>
      </c>
      <c r="Z197" s="24">
        <f>+E197-Y197</f>
        <v>7</v>
      </c>
      <c r="AA197" s="25">
        <f>+Tabla_DatosExternos_142[[#This Row],[Saldo]]/Tabla_DatosExternos_142[[#This Row],[Importe]]</f>
        <v>1</v>
      </c>
      <c r="AB197" s="21"/>
      <c r="AC197" s="26">
        <f>IF(AND(-Z197&gt;=1,-Z197&lt;=30),D197,0)</f>
        <v>0</v>
      </c>
      <c r="AD197" s="26">
        <f>IF(AND(-Z197&gt;=31,-Z197&lt;=60),D197,0)</f>
        <v>0</v>
      </c>
      <c r="AE197" s="26">
        <f>IF(AND(-Z197&gt;=61,-Z197&lt;=90),D197,0)</f>
        <v>0</v>
      </c>
      <c r="AF197" s="26">
        <f>IF(AND(-Z197&gt;=91,-Z197&lt;=120),D197,0)</f>
        <v>0</v>
      </c>
      <c r="AG197" s="26">
        <f>IF(AND(-Z197&gt;=121,-Z197&lt;=150),D197,0)</f>
        <v>0</v>
      </c>
      <c r="AH197" s="26">
        <f>IF(AND(-Z197&gt;=151,-Z197&lt;=180),D197,0)</f>
        <v>0</v>
      </c>
      <c r="AI197" s="26">
        <f>IF(AND(-Z197&gt;=181,-Z197&lt;=210),D197,0)</f>
        <v>0</v>
      </c>
      <c r="AJ197" s="26">
        <f>IF(AND(-Z197&gt;=211,-Z197&lt;=250),D197,0)</f>
        <v>0</v>
      </c>
      <c r="AK197" s="26">
        <f>IF(-Z197&gt;=251,D197,0)</f>
        <v>0</v>
      </c>
      <c r="AL197" s="26">
        <f>SUM(AE197:AF197)</f>
        <v>0</v>
      </c>
      <c r="AM197" s="26">
        <f>SUM(AG197:AK197)</f>
        <v>0</v>
      </c>
      <c r="AN197" s="26">
        <f>SUM(AI197:AK197)</f>
        <v>0</v>
      </c>
      <c r="AO197" s="26">
        <f>+IF(SUM(AC197:AK197)=0,D197,0)</f>
        <v>3960</v>
      </c>
      <c r="AP197" s="26">
        <f>+SUM(AC197:AK197)</f>
        <v>0</v>
      </c>
      <c r="AQ197" s="26">
        <f>+Tabla_DatosExternos_142[[#This Row],[Total Vigente]]+Tabla_DatosExternos_142[[#This Row],[Total Vencido]]</f>
        <v>3960</v>
      </c>
      <c r="AR197" s="26">
        <f>SUM(AG197:AK197)</f>
        <v>0</v>
      </c>
      <c r="AS197" s="27">
        <f>+Tabla_DatosExternos_142[[#This Row],[Fecha]]-Tabla_DatosExternos_142[[#This Row],[Vence]]</f>
        <v>-15</v>
      </c>
      <c r="AT197" s="21"/>
      <c r="AU197" s="28" t="e">
        <f>+AR197-W197</f>
        <v>#VALUE!</v>
      </c>
    </row>
    <row r="198" spans="1:47" x14ac:dyDescent="0.35">
      <c r="A198" s="20">
        <v>46239</v>
      </c>
      <c r="B198" s="21">
        <v>62427</v>
      </c>
      <c r="C198" s="21">
        <v>1543.98</v>
      </c>
      <c r="D198" s="21">
        <v>1543.98</v>
      </c>
      <c r="E198" s="22">
        <v>46254</v>
      </c>
      <c r="F198" s="21">
        <v>8</v>
      </c>
      <c r="G198" s="21" t="s">
        <v>90</v>
      </c>
      <c r="H198" s="21" t="s">
        <v>95</v>
      </c>
      <c r="I198" s="21" t="s">
        <v>3214</v>
      </c>
      <c r="J198" s="21" t="s">
        <v>509</v>
      </c>
      <c r="K198" s="21" t="s">
        <v>660</v>
      </c>
      <c r="L198" s="21" t="s">
        <v>661</v>
      </c>
      <c r="M198" s="21" t="s">
        <v>1970</v>
      </c>
      <c r="N198" s="21">
        <v>15</v>
      </c>
      <c r="O198" s="20"/>
      <c r="P198" s="21" t="s">
        <v>509</v>
      </c>
      <c r="Q198" s="21" t="s">
        <v>3215</v>
      </c>
      <c r="R198" s="21">
        <v>5500</v>
      </c>
      <c r="S198" s="21">
        <v>45012</v>
      </c>
      <c r="T198" s="21">
        <v>-66.166769299999999</v>
      </c>
      <c r="U198" s="21">
        <v>-17.397246800000001</v>
      </c>
      <c r="V198" s="21" t="s">
        <v>3216</v>
      </c>
      <c r="W198" s="21" t="s">
        <v>51</v>
      </c>
      <c r="X198" s="21" t="s">
        <v>3217</v>
      </c>
      <c r="Y198" s="23">
        <v>46246</v>
      </c>
      <c r="Z198" s="24">
        <f>+E198-Y198</f>
        <v>8</v>
      </c>
      <c r="AA198" s="25">
        <f>+Tabla_DatosExternos_142[[#This Row],[Saldo]]/Tabla_DatosExternos_142[[#This Row],[Importe]]</f>
        <v>1</v>
      </c>
      <c r="AB198" s="21"/>
      <c r="AC198" s="26">
        <f>IF(AND(-Z198&gt;=1,-Z198&lt;=30),D198,0)</f>
        <v>0</v>
      </c>
      <c r="AD198" s="26">
        <f>IF(AND(-Z198&gt;=31,-Z198&lt;=60),D198,0)</f>
        <v>0</v>
      </c>
      <c r="AE198" s="26">
        <f>IF(AND(-Z198&gt;=61,-Z198&lt;=90),D198,0)</f>
        <v>0</v>
      </c>
      <c r="AF198" s="26">
        <f>IF(AND(-Z198&gt;=91,-Z198&lt;=120),D198,0)</f>
        <v>0</v>
      </c>
      <c r="AG198" s="26">
        <f>IF(AND(-Z198&gt;=121,-Z198&lt;=150),D198,0)</f>
        <v>0</v>
      </c>
      <c r="AH198" s="26">
        <f>IF(AND(-Z198&gt;=151,-Z198&lt;=180),D198,0)</f>
        <v>0</v>
      </c>
      <c r="AI198" s="26">
        <f>IF(AND(-Z198&gt;=181,-Z198&lt;=210),D198,0)</f>
        <v>0</v>
      </c>
      <c r="AJ198" s="26">
        <f>IF(AND(-Z198&gt;=211,-Z198&lt;=250),D198,0)</f>
        <v>0</v>
      </c>
      <c r="AK198" s="26">
        <f>IF(-Z198&gt;=251,D198,0)</f>
        <v>0</v>
      </c>
      <c r="AL198" s="26">
        <f>SUM(AE198:AF198)</f>
        <v>0</v>
      </c>
      <c r="AM198" s="26">
        <f>SUM(AG198:AK198)</f>
        <v>0</v>
      </c>
      <c r="AN198" s="26">
        <f>SUM(AI198:AK198)</f>
        <v>0</v>
      </c>
      <c r="AO198" s="26">
        <f>+IF(SUM(AC198:AK198)=0,D198,0)</f>
        <v>1543.98</v>
      </c>
      <c r="AP198" s="26">
        <f>+SUM(AC198:AK198)</f>
        <v>0</v>
      </c>
      <c r="AQ198" s="26">
        <f>+Tabla_DatosExternos_142[[#This Row],[Total Vigente]]+Tabla_DatosExternos_142[[#This Row],[Total Vencido]]</f>
        <v>1543.98</v>
      </c>
      <c r="AR198" s="26">
        <f>SUM(AG198:AK198)</f>
        <v>0</v>
      </c>
      <c r="AS198" s="27">
        <f>+Tabla_DatosExternos_142[[#This Row],[Fecha]]-Tabla_DatosExternos_142[[#This Row],[Vence]]</f>
        <v>-15</v>
      </c>
      <c r="AT198" s="21"/>
      <c r="AU198" s="28" t="e">
        <f>+AR198-W198</f>
        <v>#VALUE!</v>
      </c>
    </row>
    <row r="199" spans="1:47" x14ac:dyDescent="0.35">
      <c r="A199" s="20">
        <v>46239</v>
      </c>
      <c r="B199" s="21">
        <v>62582</v>
      </c>
      <c r="C199" s="21">
        <v>9684</v>
      </c>
      <c r="D199" s="21">
        <v>9684</v>
      </c>
      <c r="E199" s="22">
        <v>46254</v>
      </c>
      <c r="F199" s="21">
        <v>8</v>
      </c>
      <c r="G199" s="21" t="s">
        <v>90</v>
      </c>
      <c r="H199" s="21" t="s">
        <v>95</v>
      </c>
      <c r="I199" s="21" t="s">
        <v>3218</v>
      </c>
      <c r="J199" s="21" t="s">
        <v>509</v>
      </c>
      <c r="K199" s="21" t="s">
        <v>660</v>
      </c>
      <c r="L199" s="21" t="s">
        <v>661</v>
      </c>
      <c r="M199" s="21" t="s">
        <v>783</v>
      </c>
      <c r="N199" s="21">
        <v>15</v>
      </c>
      <c r="O199" s="20"/>
      <c r="P199" s="21" t="s">
        <v>509</v>
      </c>
      <c r="Q199" s="21" t="s">
        <v>3219</v>
      </c>
      <c r="R199" s="21">
        <v>10000</v>
      </c>
      <c r="S199" s="21">
        <v>45017</v>
      </c>
      <c r="T199" s="21">
        <v>-66.125451999999996</v>
      </c>
      <c r="U199" s="21">
        <v>-17.437704</v>
      </c>
      <c r="V199" s="21" t="s">
        <v>3220</v>
      </c>
      <c r="W199" s="21" t="s">
        <v>51</v>
      </c>
      <c r="X199" s="21" t="s">
        <v>3221</v>
      </c>
      <c r="Y199" s="23">
        <v>46246</v>
      </c>
      <c r="Z199" s="24">
        <f>+E199-Y199</f>
        <v>8</v>
      </c>
      <c r="AA199" s="25">
        <f>+Tabla_DatosExternos_142[[#This Row],[Saldo]]/Tabla_DatosExternos_142[[#This Row],[Importe]]</f>
        <v>1</v>
      </c>
      <c r="AB199" s="21"/>
      <c r="AC199" s="26">
        <f>IF(AND(-Z199&gt;=1,-Z199&lt;=30),D199,0)</f>
        <v>0</v>
      </c>
      <c r="AD199" s="26">
        <f>IF(AND(-Z199&gt;=31,-Z199&lt;=60),D199,0)</f>
        <v>0</v>
      </c>
      <c r="AE199" s="26">
        <f>IF(AND(-Z199&gt;=61,-Z199&lt;=90),D199,0)</f>
        <v>0</v>
      </c>
      <c r="AF199" s="26">
        <f>IF(AND(-Z199&gt;=91,-Z199&lt;=120),D199,0)</f>
        <v>0</v>
      </c>
      <c r="AG199" s="26">
        <f>IF(AND(-Z199&gt;=121,-Z199&lt;=150),D199,0)</f>
        <v>0</v>
      </c>
      <c r="AH199" s="26">
        <f>IF(AND(-Z199&gt;=151,-Z199&lt;=180),D199,0)</f>
        <v>0</v>
      </c>
      <c r="AI199" s="26">
        <f>IF(AND(-Z199&gt;=181,-Z199&lt;=210),D199,0)</f>
        <v>0</v>
      </c>
      <c r="AJ199" s="26">
        <f>IF(AND(-Z199&gt;=211,-Z199&lt;=250),D199,0)</f>
        <v>0</v>
      </c>
      <c r="AK199" s="26">
        <f>IF(-Z199&gt;=251,D199,0)</f>
        <v>0</v>
      </c>
      <c r="AL199" s="26">
        <f>SUM(AE199:AF199)</f>
        <v>0</v>
      </c>
      <c r="AM199" s="26">
        <f>SUM(AG199:AK199)</f>
        <v>0</v>
      </c>
      <c r="AN199" s="26">
        <f>SUM(AI199:AK199)</f>
        <v>0</v>
      </c>
      <c r="AO199" s="26">
        <f>+IF(SUM(AC199:AK199)=0,D199,0)</f>
        <v>9684</v>
      </c>
      <c r="AP199" s="26">
        <f>+SUM(AC199:AK199)</f>
        <v>0</v>
      </c>
      <c r="AQ199" s="26">
        <f>+Tabla_DatosExternos_142[[#This Row],[Total Vigente]]+Tabla_DatosExternos_142[[#This Row],[Total Vencido]]</f>
        <v>9684</v>
      </c>
      <c r="AR199" s="26">
        <f>SUM(AG199:AK199)</f>
        <v>0</v>
      </c>
      <c r="AS199" s="27">
        <f>+Tabla_DatosExternos_142[[#This Row],[Fecha]]-Tabla_DatosExternos_142[[#This Row],[Vence]]</f>
        <v>-15</v>
      </c>
      <c r="AT199" s="21"/>
      <c r="AU199" s="28" t="e">
        <f>+AR199-W199</f>
        <v>#VALUE!</v>
      </c>
    </row>
    <row r="200" spans="1:47" x14ac:dyDescent="0.35">
      <c r="A200" s="20">
        <v>46239</v>
      </c>
      <c r="B200" s="21">
        <v>62875</v>
      </c>
      <c r="C200" s="21">
        <v>6949.92</v>
      </c>
      <c r="D200" s="21">
        <v>6949.92</v>
      </c>
      <c r="E200" s="22">
        <v>46269</v>
      </c>
      <c r="F200" s="21">
        <v>23</v>
      </c>
      <c r="G200" s="21" t="s">
        <v>90</v>
      </c>
      <c r="H200" s="21" t="s">
        <v>95</v>
      </c>
      <c r="I200" s="21" t="s">
        <v>2079</v>
      </c>
      <c r="J200" s="21" t="s">
        <v>509</v>
      </c>
      <c r="K200" s="21" t="s">
        <v>660</v>
      </c>
      <c r="L200" s="21" t="s">
        <v>661</v>
      </c>
      <c r="M200" s="21" t="s">
        <v>2011</v>
      </c>
      <c r="N200" s="21">
        <v>30</v>
      </c>
      <c r="O200" s="20"/>
      <c r="P200" s="21" t="s">
        <v>509</v>
      </c>
      <c r="Q200" s="21" t="s">
        <v>2080</v>
      </c>
      <c r="R200" s="21">
        <v>10000</v>
      </c>
      <c r="S200" s="21">
        <v>45011</v>
      </c>
      <c r="T200" s="21">
        <v>-66.158801800000006</v>
      </c>
      <c r="U200" s="21">
        <v>-17.371830500000002</v>
      </c>
      <c r="V200" s="21" t="s">
        <v>2081</v>
      </c>
      <c r="W200" s="21" t="s">
        <v>51</v>
      </c>
      <c r="X200" s="21" t="s">
        <v>2082</v>
      </c>
      <c r="Y200" s="23">
        <v>46246</v>
      </c>
      <c r="Z200" s="24">
        <f>+E200-Y200</f>
        <v>23</v>
      </c>
      <c r="AA200" s="25">
        <f>+Tabla_DatosExternos_142[[#This Row],[Saldo]]/Tabla_DatosExternos_142[[#This Row],[Importe]]</f>
        <v>1</v>
      </c>
      <c r="AB200" s="21"/>
      <c r="AC200" s="26">
        <f>IF(AND(-Z200&gt;=1,-Z200&lt;=30),D200,0)</f>
        <v>0</v>
      </c>
      <c r="AD200" s="26">
        <f>IF(AND(-Z200&gt;=31,-Z200&lt;=60),D200,0)</f>
        <v>0</v>
      </c>
      <c r="AE200" s="26">
        <f>IF(AND(-Z200&gt;=61,-Z200&lt;=90),D200,0)</f>
        <v>0</v>
      </c>
      <c r="AF200" s="26">
        <f>IF(AND(-Z200&gt;=91,-Z200&lt;=120),D200,0)</f>
        <v>0</v>
      </c>
      <c r="AG200" s="26">
        <f>IF(AND(-Z200&gt;=121,-Z200&lt;=150),D200,0)</f>
        <v>0</v>
      </c>
      <c r="AH200" s="26">
        <f>IF(AND(-Z200&gt;=151,-Z200&lt;=180),D200,0)</f>
        <v>0</v>
      </c>
      <c r="AI200" s="26">
        <f>IF(AND(-Z200&gt;=181,-Z200&lt;=210),D200,0)</f>
        <v>0</v>
      </c>
      <c r="AJ200" s="26">
        <f>IF(AND(-Z200&gt;=211,-Z200&lt;=250),D200,0)</f>
        <v>0</v>
      </c>
      <c r="AK200" s="26">
        <f>IF(-Z200&gt;=251,D200,0)</f>
        <v>0</v>
      </c>
      <c r="AL200" s="26">
        <f>SUM(AE200:AF200)</f>
        <v>0</v>
      </c>
      <c r="AM200" s="26">
        <f>SUM(AG200:AK200)</f>
        <v>0</v>
      </c>
      <c r="AN200" s="26">
        <f>SUM(AI200:AK200)</f>
        <v>0</v>
      </c>
      <c r="AO200" s="26">
        <f>+IF(SUM(AC200:AK200)=0,D200,0)</f>
        <v>6949.92</v>
      </c>
      <c r="AP200" s="26">
        <f>+SUM(AC200:AK200)</f>
        <v>0</v>
      </c>
      <c r="AQ200" s="26">
        <f>+Tabla_DatosExternos_142[[#This Row],[Total Vigente]]+Tabla_DatosExternos_142[[#This Row],[Total Vencido]]</f>
        <v>6949.92</v>
      </c>
      <c r="AR200" s="26">
        <f>SUM(AG200:AK200)</f>
        <v>0</v>
      </c>
      <c r="AS200" s="27">
        <f>+Tabla_DatosExternos_142[[#This Row],[Fecha]]-Tabla_DatosExternos_142[[#This Row],[Vence]]</f>
        <v>-30</v>
      </c>
      <c r="AT200" s="21"/>
      <c r="AU200" s="28" t="e">
        <f>+AR200-W200</f>
        <v>#VALUE!</v>
      </c>
    </row>
    <row r="201" spans="1:47" x14ac:dyDescent="0.35">
      <c r="A201" s="20">
        <v>46242</v>
      </c>
      <c r="B201" s="21">
        <v>62970</v>
      </c>
      <c r="C201" s="21">
        <v>2059.98</v>
      </c>
      <c r="D201" s="21">
        <v>2059.98</v>
      </c>
      <c r="E201" s="22">
        <v>46257</v>
      </c>
      <c r="F201" s="21">
        <v>11</v>
      </c>
      <c r="G201" s="21" t="s">
        <v>90</v>
      </c>
      <c r="H201" s="21" t="s">
        <v>95</v>
      </c>
      <c r="I201" s="21" t="s">
        <v>3252</v>
      </c>
      <c r="J201" s="21"/>
      <c r="K201" s="21" t="s">
        <v>660</v>
      </c>
      <c r="L201" s="21" t="s">
        <v>661</v>
      </c>
      <c r="M201" s="21" t="s">
        <v>1970</v>
      </c>
      <c r="N201" s="21">
        <v>15</v>
      </c>
      <c r="O201" s="20"/>
      <c r="P201" s="21" t="s">
        <v>509</v>
      </c>
      <c r="Q201" s="21" t="s">
        <v>3253</v>
      </c>
      <c r="R201" s="21">
        <v>5000</v>
      </c>
      <c r="S201" s="21">
        <v>45012</v>
      </c>
      <c r="T201" s="21">
        <v>-66.168548099999995</v>
      </c>
      <c r="U201" s="21">
        <v>-17.3833074</v>
      </c>
      <c r="V201" s="21" t="s">
        <v>3254</v>
      </c>
      <c r="W201" s="21" t="s">
        <v>51</v>
      </c>
      <c r="X201" s="21" t="s">
        <v>3255</v>
      </c>
      <c r="Y201" s="23">
        <v>46246</v>
      </c>
      <c r="Z201" s="24">
        <f>+E201-Y201</f>
        <v>11</v>
      </c>
      <c r="AA201" s="25">
        <f>+Tabla_DatosExternos_142[[#This Row],[Saldo]]/Tabla_DatosExternos_142[[#This Row],[Importe]]</f>
        <v>1</v>
      </c>
      <c r="AB201" s="21"/>
      <c r="AC201" s="26">
        <f>IF(AND(-Z201&gt;=1,-Z201&lt;=30),D201,0)</f>
        <v>0</v>
      </c>
      <c r="AD201" s="26">
        <f>IF(AND(-Z201&gt;=31,-Z201&lt;=60),D201,0)</f>
        <v>0</v>
      </c>
      <c r="AE201" s="26">
        <f>IF(AND(-Z201&gt;=61,-Z201&lt;=90),D201,0)</f>
        <v>0</v>
      </c>
      <c r="AF201" s="26">
        <f>IF(AND(-Z201&gt;=91,-Z201&lt;=120),D201,0)</f>
        <v>0</v>
      </c>
      <c r="AG201" s="26">
        <f>IF(AND(-Z201&gt;=121,-Z201&lt;=150),D201,0)</f>
        <v>0</v>
      </c>
      <c r="AH201" s="26">
        <f>IF(AND(-Z201&gt;=151,-Z201&lt;=180),D201,0)</f>
        <v>0</v>
      </c>
      <c r="AI201" s="26">
        <f>IF(AND(-Z201&gt;=181,-Z201&lt;=210),D201,0)</f>
        <v>0</v>
      </c>
      <c r="AJ201" s="26">
        <f>IF(AND(-Z201&gt;=211,-Z201&lt;=250),D201,0)</f>
        <v>0</v>
      </c>
      <c r="AK201" s="26">
        <f>IF(-Z201&gt;=251,D201,0)</f>
        <v>0</v>
      </c>
      <c r="AL201" s="26">
        <f>SUM(AE201:AF201)</f>
        <v>0</v>
      </c>
      <c r="AM201" s="26">
        <f>SUM(AG201:AK201)</f>
        <v>0</v>
      </c>
      <c r="AN201" s="26">
        <f>SUM(AI201:AK201)</f>
        <v>0</v>
      </c>
      <c r="AO201" s="26">
        <f>+IF(SUM(AC201:AK201)=0,D201,0)</f>
        <v>2059.98</v>
      </c>
      <c r="AP201" s="26">
        <f>+SUM(AC201:AK201)</f>
        <v>0</v>
      </c>
      <c r="AQ201" s="26">
        <f>+Tabla_DatosExternos_142[[#This Row],[Total Vigente]]+Tabla_DatosExternos_142[[#This Row],[Total Vencido]]</f>
        <v>2059.98</v>
      </c>
      <c r="AR201" s="26">
        <f>SUM(AG201:AK201)</f>
        <v>0</v>
      </c>
      <c r="AS201" s="27">
        <f>+Tabla_DatosExternos_142[[#This Row],[Fecha]]-Tabla_DatosExternos_142[[#This Row],[Vence]]</f>
        <v>-15</v>
      </c>
      <c r="AT201" s="21"/>
      <c r="AU201" s="28" t="e">
        <f>+AR201-W201</f>
        <v>#VALUE!</v>
      </c>
    </row>
    <row r="202" spans="1:47" x14ac:dyDescent="0.35">
      <c r="A202" s="20">
        <v>46242</v>
      </c>
      <c r="B202" s="21">
        <v>62997</v>
      </c>
      <c r="C202" s="21">
        <v>9590</v>
      </c>
      <c r="D202" s="21">
        <v>9590</v>
      </c>
      <c r="E202" s="22">
        <v>46257</v>
      </c>
      <c r="F202" s="21">
        <v>11</v>
      </c>
      <c r="G202" s="21" t="s">
        <v>90</v>
      </c>
      <c r="H202" s="21" t="s">
        <v>95</v>
      </c>
      <c r="I202" s="21" t="s">
        <v>3256</v>
      </c>
      <c r="J202" s="21" t="s">
        <v>509</v>
      </c>
      <c r="K202" s="21" t="s">
        <v>660</v>
      </c>
      <c r="L202" s="21" t="s">
        <v>661</v>
      </c>
      <c r="M202" s="21" t="s">
        <v>1812</v>
      </c>
      <c r="N202" s="21">
        <v>15</v>
      </c>
      <c r="O202" s="20"/>
      <c r="P202" s="21" t="s">
        <v>509</v>
      </c>
      <c r="Q202" s="21" t="s">
        <v>3257</v>
      </c>
      <c r="R202" s="21">
        <v>10000</v>
      </c>
      <c r="S202" s="21">
        <v>45014</v>
      </c>
      <c r="T202" s="21">
        <v>-66.190353400000006</v>
      </c>
      <c r="U202" s="21">
        <v>-17.352727900000001</v>
      </c>
      <c r="V202" s="21" t="s">
        <v>3258</v>
      </c>
      <c r="W202" s="21" t="s">
        <v>51</v>
      </c>
      <c r="X202" s="21" t="s">
        <v>3259</v>
      </c>
      <c r="Y202" s="23">
        <v>46246</v>
      </c>
      <c r="Z202" s="24">
        <f>+E202-Y202</f>
        <v>11</v>
      </c>
      <c r="AA202" s="25">
        <f>+Tabla_DatosExternos_142[[#This Row],[Saldo]]/Tabla_DatosExternos_142[[#This Row],[Importe]]</f>
        <v>1</v>
      </c>
      <c r="AB202" s="21"/>
      <c r="AC202" s="26">
        <f>IF(AND(-Z202&gt;=1,-Z202&lt;=30),D202,0)</f>
        <v>0</v>
      </c>
      <c r="AD202" s="26">
        <f>IF(AND(-Z202&gt;=31,-Z202&lt;=60),D202,0)</f>
        <v>0</v>
      </c>
      <c r="AE202" s="26">
        <f>IF(AND(-Z202&gt;=61,-Z202&lt;=90),D202,0)</f>
        <v>0</v>
      </c>
      <c r="AF202" s="26">
        <f>IF(AND(-Z202&gt;=91,-Z202&lt;=120),D202,0)</f>
        <v>0</v>
      </c>
      <c r="AG202" s="26">
        <f>IF(AND(-Z202&gt;=121,-Z202&lt;=150),D202,0)</f>
        <v>0</v>
      </c>
      <c r="AH202" s="26">
        <f>IF(AND(-Z202&gt;=151,-Z202&lt;=180),D202,0)</f>
        <v>0</v>
      </c>
      <c r="AI202" s="26">
        <f>IF(AND(-Z202&gt;=181,-Z202&lt;=210),D202,0)</f>
        <v>0</v>
      </c>
      <c r="AJ202" s="26">
        <f>IF(AND(-Z202&gt;=211,-Z202&lt;=250),D202,0)</f>
        <v>0</v>
      </c>
      <c r="AK202" s="26">
        <f>IF(-Z202&gt;=251,D202,0)</f>
        <v>0</v>
      </c>
      <c r="AL202" s="26">
        <f>SUM(AE202:AF202)</f>
        <v>0</v>
      </c>
      <c r="AM202" s="26">
        <f>SUM(AG202:AK202)</f>
        <v>0</v>
      </c>
      <c r="AN202" s="26">
        <f>SUM(AI202:AK202)</f>
        <v>0</v>
      </c>
      <c r="AO202" s="26">
        <f>+IF(SUM(AC202:AK202)=0,D202,0)</f>
        <v>9590</v>
      </c>
      <c r="AP202" s="26">
        <f>+SUM(AC202:AK202)</f>
        <v>0</v>
      </c>
      <c r="AQ202" s="26">
        <f>+Tabla_DatosExternos_142[[#This Row],[Total Vigente]]+Tabla_DatosExternos_142[[#This Row],[Total Vencido]]</f>
        <v>9590</v>
      </c>
      <c r="AR202" s="26">
        <f>SUM(AG202:AK202)</f>
        <v>0</v>
      </c>
      <c r="AS202" s="27">
        <f>+Tabla_DatosExternos_142[[#This Row],[Fecha]]-Tabla_DatosExternos_142[[#This Row],[Vence]]</f>
        <v>-15</v>
      </c>
      <c r="AT202" s="21"/>
      <c r="AU202" s="28" t="e">
        <f>+AR202-W202</f>
        <v>#VALUE!</v>
      </c>
    </row>
    <row r="203" spans="1:47" x14ac:dyDescent="0.35">
      <c r="A203" s="20">
        <v>46242</v>
      </c>
      <c r="B203" s="21">
        <v>63049</v>
      </c>
      <c r="C203" s="21">
        <v>2869.96</v>
      </c>
      <c r="D203" s="21">
        <v>2869.96</v>
      </c>
      <c r="E203" s="22">
        <v>46272</v>
      </c>
      <c r="F203" s="21">
        <v>26</v>
      </c>
      <c r="G203" s="21" t="s">
        <v>90</v>
      </c>
      <c r="H203" s="21" t="s">
        <v>95</v>
      </c>
      <c r="I203" s="21" t="s">
        <v>3260</v>
      </c>
      <c r="J203" s="21" t="s">
        <v>509</v>
      </c>
      <c r="K203" s="21" t="s">
        <v>660</v>
      </c>
      <c r="L203" s="21" t="s">
        <v>661</v>
      </c>
      <c r="M203" s="21" t="s">
        <v>734</v>
      </c>
      <c r="N203" s="21">
        <v>30</v>
      </c>
      <c r="O203" s="20"/>
      <c r="P203" s="21" t="s">
        <v>509</v>
      </c>
      <c r="Q203" s="21" t="s">
        <v>3261</v>
      </c>
      <c r="R203" s="21">
        <v>5000</v>
      </c>
      <c r="S203" s="21">
        <v>45013</v>
      </c>
      <c r="T203" s="21">
        <v>-66.183815600000003</v>
      </c>
      <c r="U203" s="21">
        <v>-17.3585706</v>
      </c>
      <c r="V203" s="21" t="s">
        <v>3262</v>
      </c>
      <c r="W203" s="21" t="s">
        <v>51</v>
      </c>
      <c r="X203" s="21" t="s">
        <v>3263</v>
      </c>
      <c r="Y203" s="23">
        <v>46246</v>
      </c>
      <c r="Z203" s="24">
        <f>+E203-Y203</f>
        <v>26</v>
      </c>
      <c r="AA203" s="25">
        <f>+Tabla_DatosExternos_142[[#This Row],[Saldo]]/Tabla_DatosExternos_142[[#This Row],[Importe]]</f>
        <v>1</v>
      </c>
      <c r="AB203" s="21"/>
      <c r="AC203" s="26">
        <f>IF(AND(-Z203&gt;=1,-Z203&lt;=30),D203,0)</f>
        <v>0</v>
      </c>
      <c r="AD203" s="26">
        <f>IF(AND(-Z203&gt;=31,-Z203&lt;=60),D203,0)</f>
        <v>0</v>
      </c>
      <c r="AE203" s="26">
        <f>IF(AND(-Z203&gt;=61,-Z203&lt;=90),D203,0)</f>
        <v>0</v>
      </c>
      <c r="AF203" s="26">
        <f>IF(AND(-Z203&gt;=91,-Z203&lt;=120),D203,0)</f>
        <v>0</v>
      </c>
      <c r="AG203" s="26">
        <f>IF(AND(-Z203&gt;=121,-Z203&lt;=150),D203,0)</f>
        <v>0</v>
      </c>
      <c r="AH203" s="26">
        <f>IF(AND(-Z203&gt;=151,-Z203&lt;=180),D203,0)</f>
        <v>0</v>
      </c>
      <c r="AI203" s="26">
        <f>IF(AND(-Z203&gt;=181,-Z203&lt;=210),D203,0)</f>
        <v>0</v>
      </c>
      <c r="AJ203" s="26">
        <f>IF(AND(-Z203&gt;=211,-Z203&lt;=250),D203,0)</f>
        <v>0</v>
      </c>
      <c r="AK203" s="26">
        <f>IF(-Z203&gt;=251,D203,0)</f>
        <v>0</v>
      </c>
      <c r="AL203" s="26">
        <f>SUM(AE203:AF203)</f>
        <v>0</v>
      </c>
      <c r="AM203" s="26">
        <f>SUM(AG203:AK203)</f>
        <v>0</v>
      </c>
      <c r="AN203" s="26">
        <f>SUM(AI203:AK203)</f>
        <v>0</v>
      </c>
      <c r="AO203" s="26">
        <f>+IF(SUM(AC203:AK203)=0,D203,0)</f>
        <v>2869.96</v>
      </c>
      <c r="AP203" s="26">
        <f>+SUM(AC203:AK203)</f>
        <v>0</v>
      </c>
      <c r="AQ203" s="26">
        <f>+Tabla_DatosExternos_142[[#This Row],[Total Vigente]]+Tabla_DatosExternos_142[[#This Row],[Total Vencido]]</f>
        <v>2869.96</v>
      </c>
      <c r="AR203" s="26">
        <f>SUM(AG203:AK203)</f>
        <v>0</v>
      </c>
      <c r="AS203" s="27">
        <f>+Tabla_DatosExternos_142[[#This Row],[Fecha]]-Tabla_DatosExternos_142[[#This Row],[Vence]]</f>
        <v>-30</v>
      </c>
      <c r="AT203" s="21"/>
      <c r="AU203" s="28" t="e">
        <f>+AR203-W203</f>
        <v>#VALUE!</v>
      </c>
    </row>
    <row r="204" spans="1:47" x14ac:dyDescent="0.35">
      <c r="A204" s="20">
        <v>46244</v>
      </c>
      <c r="B204" s="21">
        <v>63423</v>
      </c>
      <c r="C204" s="21">
        <v>2574.9699999999998</v>
      </c>
      <c r="D204" s="21">
        <v>2574.9699999999998</v>
      </c>
      <c r="E204" s="22">
        <v>46259</v>
      </c>
      <c r="F204" s="21">
        <v>13</v>
      </c>
      <c r="G204" s="21" t="s">
        <v>90</v>
      </c>
      <c r="H204" s="21" t="s">
        <v>95</v>
      </c>
      <c r="I204" s="21" t="s">
        <v>2442</v>
      </c>
      <c r="J204" s="21" t="s">
        <v>509</v>
      </c>
      <c r="K204" s="21" t="s">
        <v>660</v>
      </c>
      <c r="L204" s="21" t="s">
        <v>661</v>
      </c>
      <c r="M204" s="21" t="s">
        <v>1970</v>
      </c>
      <c r="N204" s="21">
        <v>15</v>
      </c>
      <c r="O204" s="20"/>
      <c r="P204" s="21" t="s">
        <v>509</v>
      </c>
      <c r="Q204" s="21" t="s">
        <v>2443</v>
      </c>
      <c r="R204" s="21">
        <v>5001</v>
      </c>
      <c r="S204" s="21">
        <v>45012</v>
      </c>
      <c r="T204" s="21">
        <v>-66.167465000000007</v>
      </c>
      <c r="U204" s="21">
        <v>-17.385431000000001</v>
      </c>
      <c r="V204" s="21" t="s">
        <v>2444</v>
      </c>
      <c r="W204" s="21" t="s">
        <v>51</v>
      </c>
      <c r="X204" s="21" t="s">
        <v>2445</v>
      </c>
      <c r="Y204" s="23">
        <v>46246</v>
      </c>
      <c r="Z204" s="24">
        <f>+E204-Y204</f>
        <v>13</v>
      </c>
      <c r="AA204" s="25">
        <f>+Tabla_DatosExternos_142[[#This Row],[Saldo]]/Tabla_DatosExternos_142[[#This Row],[Importe]]</f>
        <v>1</v>
      </c>
      <c r="AB204" s="21"/>
      <c r="AC204" s="26">
        <f>IF(AND(-Z204&gt;=1,-Z204&lt;=30),D204,0)</f>
        <v>0</v>
      </c>
      <c r="AD204" s="26">
        <f>IF(AND(-Z204&gt;=31,-Z204&lt;=60),D204,0)</f>
        <v>0</v>
      </c>
      <c r="AE204" s="26">
        <f>IF(AND(-Z204&gt;=61,-Z204&lt;=90),D204,0)</f>
        <v>0</v>
      </c>
      <c r="AF204" s="26">
        <f>IF(AND(-Z204&gt;=91,-Z204&lt;=120),D204,0)</f>
        <v>0</v>
      </c>
      <c r="AG204" s="26">
        <f>IF(AND(-Z204&gt;=121,-Z204&lt;=150),D204,0)</f>
        <v>0</v>
      </c>
      <c r="AH204" s="26">
        <f>IF(AND(-Z204&gt;=151,-Z204&lt;=180),D204,0)</f>
        <v>0</v>
      </c>
      <c r="AI204" s="26">
        <f>IF(AND(-Z204&gt;=181,-Z204&lt;=210),D204,0)</f>
        <v>0</v>
      </c>
      <c r="AJ204" s="26">
        <f>IF(AND(-Z204&gt;=211,-Z204&lt;=250),D204,0)</f>
        <v>0</v>
      </c>
      <c r="AK204" s="26">
        <f>IF(-Z204&gt;=251,D204,0)</f>
        <v>0</v>
      </c>
      <c r="AL204" s="26">
        <f>SUM(AE204:AF204)</f>
        <v>0</v>
      </c>
      <c r="AM204" s="26">
        <f>SUM(AG204:AK204)</f>
        <v>0</v>
      </c>
      <c r="AN204" s="26">
        <f>SUM(AI204:AK204)</f>
        <v>0</v>
      </c>
      <c r="AO204" s="26">
        <f>+IF(SUM(AC204:AK204)=0,D204,0)</f>
        <v>2574.9699999999998</v>
      </c>
      <c r="AP204" s="26">
        <f>+SUM(AC204:AK204)</f>
        <v>0</v>
      </c>
      <c r="AQ204" s="26">
        <f>+Tabla_DatosExternos_142[[#This Row],[Total Vigente]]+Tabla_DatosExternos_142[[#This Row],[Total Vencido]]</f>
        <v>2574.9699999999998</v>
      </c>
      <c r="AR204" s="26">
        <f>SUM(AG204:AK204)</f>
        <v>0</v>
      </c>
      <c r="AS204" s="27">
        <f>+Tabla_DatosExternos_142[[#This Row],[Fecha]]-Tabla_DatosExternos_142[[#This Row],[Vence]]</f>
        <v>-15</v>
      </c>
      <c r="AT204" s="21"/>
      <c r="AU204" s="28" t="e">
        <f>+AR204-W204</f>
        <v>#VALUE!</v>
      </c>
    </row>
    <row r="205" spans="1:47" x14ac:dyDescent="0.35">
      <c r="A205" s="20">
        <v>46244</v>
      </c>
      <c r="B205" s="21">
        <v>63701</v>
      </c>
      <c r="C205" s="21">
        <v>9649.86</v>
      </c>
      <c r="D205" s="21">
        <v>9649.86</v>
      </c>
      <c r="E205" s="22">
        <v>46259</v>
      </c>
      <c r="F205" s="21">
        <v>13</v>
      </c>
      <c r="G205" s="21" t="s">
        <v>90</v>
      </c>
      <c r="H205" s="21" t="s">
        <v>95</v>
      </c>
      <c r="I205" s="21" t="s">
        <v>3357</v>
      </c>
      <c r="J205" s="21" t="s">
        <v>509</v>
      </c>
      <c r="K205" s="21" t="s">
        <v>660</v>
      </c>
      <c r="L205" s="21" t="s">
        <v>661</v>
      </c>
      <c r="M205" s="21" t="s">
        <v>783</v>
      </c>
      <c r="N205" s="21">
        <v>15</v>
      </c>
      <c r="O205" s="20"/>
      <c r="P205" s="21" t="s">
        <v>509</v>
      </c>
      <c r="Q205" s="21" t="s">
        <v>3358</v>
      </c>
      <c r="R205" s="21">
        <v>10300</v>
      </c>
      <c r="S205" s="21">
        <v>45017</v>
      </c>
      <c r="T205" s="21">
        <v>-66.1494</v>
      </c>
      <c r="U205" s="21">
        <v>-17.399799999999999</v>
      </c>
      <c r="V205" s="21" t="s">
        <v>3359</v>
      </c>
      <c r="W205" s="21" t="s">
        <v>51</v>
      </c>
      <c r="X205" s="21" t="s">
        <v>3360</v>
      </c>
      <c r="Y205" s="23">
        <v>46246</v>
      </c>
      <c r="Z205" s="24">
        <f>+E205-Y205</f>
        <v>13</v>
      </c>
      <c r="AA205" s="25">
        <f>+Tabla_DatosExternos_142[[#This Row],[Saldo]]/Tabla_DatosExternos_142[[#This Row],[Importe]]</f>
        <v>1</v>
      </c>
      <c r="AB205" s="21"/>
      <c r="AC205" s="26">
        <f>IF(AND(-Z205&gt;=1,-Z205&lt;=30),D205,0)</f>
        <v>0</v>
      </c>
      <c r="AD205" s="26">
        <f>IF(AND(-Z205&gt;=31,-Z205&lt;=60),D205,0)</f>
        <v>0</v>
      </c>
      <c r="AE205" s="26">
        <f>IF(AND(-Z205&gt;=61,-Z205&lt;=90),D205,0)</f>
        <v>0</v>
      </c>
      <c r="AF205" s="26">
        <f>IF(AND(-Z205&gt;=91,-Z205&lt;=120),D205,0)</f>
        <v>0</v>
      </c>
      <c r="AG205" s="26">
        <f>IF(AND(-Z205&gt;=121,-Z205&lt;=150),D205,0)</f>
        <v>0</v>
      </c>
      <c r="AH205" s="26">
        <f>IF(AND(-Z205&gt;=151,-Z205&lt;=180),D205,0)</f>
        <v>0</v>
      </c>
      <c r="AI205" s="26">
        <f>IF(AND(-Z205&gt;=181,-Z205&lt;=210),D205,0)</f>
        <v>0</v>
      </c>
      <c r="AJ205" s="26">
        <f>IF(AND(-Z205&gt;=211,-Z205&lt;=250),D205,0)</f>
        <v>0</v>
      </c>
      <c r="AK205" s="26">
        <f>IF(-Z205&gt;=251,D205,0)</f>
        <v>0</v>
      </c>
      <c r="AL205" s="26">
        <f>SUM(AE205:AF205)</f>
        <v>0</v>
      </c>
      <c r="AM205" s="26">
        <f>SUM(AG205:AK205)</f>
        <v>0</v>
      </c>
      <c r="AN205" s="26">
        <f>SUM(AI205:AK205)</f>
        <v>0</v>
      </c>
      <c r="AO205" s="26">
        <f>+IF(SUM(AC205:AK205)=0,D205,0)</f>
        <v>9649.86</v>
      </c>
      <c r="AP205" s="26">
        <f>+SUM(AC205:AK205)</f>
        <v>0</v>
      </c>
      <c r="AQ205" s="26">
        <f>+Tabla_DatosExternos_142[[#This Row],[Total Vigente]]+Tabla_DatosExternos_142[[#This Row],[Total Vencido]]</f>
        <v>9649.86</v>
      </c>
      <c r="AR205" s="26">
        <f>SUM(AG205:AK205)</f>
        <v>0</v>
      </c>
      <c r="AS205" s="27">
        <f>+Tabla_DatosExternos_142[[#This Row],[Fecha]]-Tabla_DatosExternos_142[[#This Row],[Vence]]</f>
        <v>-15</v>
      </c>
      <c r="AT205" s="21"/>
      <c r="AU205" s="28" t="e">
        <f>+AR205-W205</f>
        <v>#VALUE!</v>
      </c>
    </row>
    <row r="206" spans="1:47" x14ac:dyDescent="0.35">
      <c r="A206" s="20">
        <v>45190</v>
      </c>
      <c r="B206" s="21">
        <v>205686</v>
      </c>
      <c r="C206" s="21">
        <v>6888.08</v>
      </c>
      <c r="D206" s="21">
        <v>5588.08</v>
      </c>
      <c r="E206" s="22">
        <v>45220</v>
      </c>
      <c r="F206" s="21">
        <v>1026</v>
      </c>
      <c r="G206" s="21" t="s">
        <v>47</v>
      </c>
      <c r="H206" s="21" t="s">
        <v>48</v>
      </c>
      <c r="I206" s="21" t="s">
        <v>368</v>
      </c>
      <c r="J206" s="21" t="s">
        <v>52</v>
      </c>
      <c r="K206" s="21" t="s">
        <v>369</v>
      </c>
      <c r="L206" s="21" t="s">
        <v>370</v>
      </c>
      <c r="M206" s="21" t="s">
        <v>371</v>
      </c>
      <c r="N206" s="21">
        <v>30</v>
      </c>
      <c r="O206" s="20">
        <v>45604</v>
      </c>
      <c r="P206" s="21" t="s">
        <v>50</v>
      </c>
      <c r="Q206" s="21" t="s">
        <v>372</v>
      </c>
      <c r="R206" s="21">
        <v>10000</v>
      </c>
      <c r="S206" s="21">
        <v>8</v>
      </c>
      <c r="T206" s="21">
        <v>-63.235988999999996</v>
      </c>
      <c r="U206" s="21">
        <v>-17.763285</v>
      </c>
      <c r="V206" s="21" t="s">
        <v>373</v>
      </c>
      <c r="W206" s="21" t="s">
        <v>51</v>
      </c>
      <c r="X206" s="21" t="s">
        <v>374</v>
      </c>
      <c r="Y206" s="23">
        <v>46246</v>
      </c>
      <c r="Z206" s="24">
        <f>+E206-Y206</f>
        <v>-1026</v>
      </c>
      <c r="AA206" s="25">
        <f>+Tabla_DatosExternos_142[[#This Row],[Saldo]]/Tabla_DatosExternos_142[[#This Row],[Importe]]</f>
        <v>0.81126816180996741</v>
      </c>
      <c r="AB206" s="21"/>
      <c r="AC206" s="26">
        <f>IF(AND(-Z206&gt;=1,-Z206&lt;=30),D206,0)</f>
        <v>0</v>
      </c>
      <c r="AD206" s="26">
        <f>IF(AND(-Z206&gt;=31,-Z206&lt;=60),D206,0)</f>
        <v>0</v>
      </c>
      <c r="AE206" s="26">
        <f>IF(AND(-Z206&gt;=61,-Z206&lt;=90),D206,0)</f>
        <v>0</v>
      </c>
      <c r="AF206" s="26">
        <f>IF(AND(-Z206&gt;=91,-Z206&lt;=120),D206,0)</f>
        <v>0</v>
      </c>
      <c r="AG206" s="26">
        <f>IF(AND(-Z206&gt;=121,-Z206&lt;=150),D206,0)</f>
        <v>0</v>
      </c>
      <c r="AH206" s="26">
        <f>IF(AND(-Z206&gt;=151,-Z206&lt;=180),D206,0)</f>
        <v>0</v>
      </c>
      <c r="AI206" s="26">
        <f>IF(AND(-Z206&gt;=181,-Z206&lt;=210),D206,0)</f>
        <v>0</v>
      </c>
      <c r="AJ206" s="26">
        <f>IF(AND(-Z206&gt;=211,-Z206&lt;=250),D206,0)</f>
        <v>0</v>
      </c>
      <c r="AK206" s="26">
        <f>IF(-Z206&gt;=251,D206,0)</f>
        <v>5588.08</v>
      </c>
      <c r="AL206" s="26">
        <f>SUM(AE206:AF206)</f>
        <v>0</v>
      </c>
      <c r="AM206" s="26">
        <f>SUM(AG206:AK206)</f>
        <v>5588.08</v>
      </c>
      <c r="AN206" s="26">
        <f>SUM(AI206:AK206)</f>
        <v>5588.08</v>
      </c>
      <c r="AO206" s="26">
        <f>+IF(SUM(AC206:AK206)=0,D206,0)</f>
        <v>0</v>
      </c>
      <c r="AP206" s="26">
        <f>+SUM(AC206:AK206)</f>
        <v>5588.08</v>
      </c>
      <c r="AQ206" s="26">
        <f>+Tabla_DatosExternos_142[[#This Row],[Total Vigente]]+Tabla_DatosExternos_142[[#This Row],[Total Vencido]]</f>
        <v>5588.08</v>
      </c>
      <c r="AR206" s="26">
        <f>SUM(AG206:AK206)</f>
        <v>5588.08</v>
      </c>
      <c r="AS206" s="27">
        <f>+Tabla_DatosExternos_142[[#This Row],[Fecha]]-Tabla_DatosExternos_142[[#This Row],[Vence]]</f>
        <v>-30</v>
      </c>
      <c r="AT206" s="21"/>
      <c r="AU206" s="28" t="e">
        <f>+AR206-W206</f>
        <v>#VALUE!</v>
      </c>
    </row>
    <row r="207" spans="1:47" x14ac:dyDescent="0.35">
      <c r="A207" s="20">
        <v>45246</v>
      </c>
      <c r="B207" s="21">
        <v>244799</v>
      </c>
      <c r="C207" s="21">
        <v>7680</v>
      </c>
      <c r="D207" s="21">
        <v>5680</v>
      </c>
      <c r="E207" s="22">
        <v>45276</v>
      </c>
      <c r="F207" s="21">
        <v>970</v>
      </c>
      <c r="G207" s="21" t="s">
        <v>47</v>
      </c>
      <c r="H207" s="21" t="s">
        <v>48</v>
      </c>
      <c r="I207" s="21" t="s">
        <v>414</v>
      </c>
      <c r="J207" s="21" t="s">
        <v>52</v>
      </c>
      <c r="K207" s="21" t="s">
        <v>369</v>
      </c>
      <c r="L207" s="21" t="s">
        <v>370</v>
      </c>
      <c r="M207" s="21" t="s">
        <v>371</v>
      </c>
      <c r="N207" s="21">
        <v>30</v>
      </c>
      <c r="O207" s="20">
        <v>45589</v>
      </c>
      <c r="P207" s="21" t="s">
        <v>50</v>
      </c>
      <c r="Q207" s="21" t="s">
        <v>415</v>
      </c>
      <c r="R207" s="21">
        <v>10000</v>
      </c>
      <c r="S207" s="21">
        <v>8</v>
      </c>
      <c r="T207" s="21">
        <v>-63.243028000000002</v>
      </c>
      <c r="U207" s="21">
        <v>-17.773365999999999</v>
      </c>
      <c r="V207" s="21" t="s">
        <v>416</v>
      </c>
      <c r="W207" s="21" t="s">
        <v>51</v>
      </c>
      <c r="X207" s="21" t="s">
        <v>417</v>
      </c>
      <c r="Y207" s="23">
        <v>46246</v>
      </c>
      <c r="Z207" s="24">
        <f>+E207-Y207</f>
        <v>-970</v>
      </c>
      <c r="AA207" s="25">
        <f>+Tabla_DatosExternos_142[[#This Row],[Saldo]]/Tabla_DatosExternos_142[[#This Row],[Importe]]</f>
        <v>0.73958333333333337</v>
      </c>
      <c r="AB207" s="21"/>
      <c r="AC207" s="26">
        <f>IF(AND(-Z207&gt;=1,-Z207&lt;=30),D207,0)</f>
        <v>0</v>
      </c>
      <c r="AD207" s="26">
        <f>IF(AND(-Z207&gt;=31,-Z207&lt;=60),D207,0)</f>
        <v>0</v>
      </c>
      <c r="AE207" s="26">
        <f>IF(AND(-Z207&gt;=61,-Z207&lt;=90),D207,0)</f>
        <v>0</v>
      </c>
      <c r="AF207" s="26">
        <f>IF(AND(-Z207&gt;=91,-Z207&lt;=120),D207,0)</f>
        <v>0</v>
      </c>
      <c r="AG207" s="26">
        <f>IF(AND(-Z207&gt;=121,-Z207&lt;=150),D207,0)</f>
        <v>0</v>
      </c>
      <c r="AH207" s="26">
        <f>IF(AND(-Z207&gt;=151,-Z207&lt;=180),D207,0)</f>
        <v>0</v>
      </c>
      <c r="AI207" s="26">
        <f>IF(AND(-Z207&gt;=181,-Z207&lt;=210),D207,0)</f>
        <v>0</v>
      </c>
      <c r="AJ207" s="26">
        <f>IF(AND(-Z207&gt;=211,-Z207&lt;=250),D207,0)</f>
        <v>0</v>
      </c>
      <c r="AK207" s="26">
        <f>IF(-Z207&gt;=251,D207,0)</f>
        <v>5680</v>
      </c>
      <c r="AL207" s="26">
        <f>SUM(AE207:AF207)</f>
        <v>0</v>
      </c>
      <c r="AM207" s="26">
        <f>SUM(AG207:AK207)</f>
        <v>5680</v>
      </c>
      <c r="AN207" s="26">
        <f>SUM(AI207:AK207)</f>
        <v>5680</v>
      </c>
      <c r="AO207" s="26">
        <f>+IF(SUM(AC207:AK207)=0,D207,0)</f>
        <v>0</v>
      </c>
      <c r="AP207" s="26">
        <f>+SUM(AC207:AK207)</f>
        <v>5680</v>
      </c>
      <c r="AQ207" s="26">
        <f>+Tabla_DatosExternos_142[[#This Row],[Total Vigente]]+Tabla_DatosExternos_142[[#This Row],[Total Vencido]]</f>
        <v>5680</v>
      </c>
      <c r="AR207" s="26">
        <f>SUM(AG207:AK207)</f>
        <v>5680</v>
      </c>
      <c r="AS207" s="27">
        <f>+Tabla_DatosExternos_142[[#This Row],[Fecha]]-Tabla_DatosExternos_142[[#This Row],[Vence]]</f>
        <v>-30</v>
      </c>
      <c r="AT207" s="21"/>
      <c r="AU207" s="28" t="e">
        <f>+AR207-W207</f>
        <v>#VALUE!</v>
      </c>
    </row>
    <row r="208" spans="1:47" x14ac:dyDescent="0.35">
      <c r="A208" s="20">
        <v>45254</v>
      </c>
      <c r="B208" s="21">
        <v>249854</v>
      </c>
      <c r="C208" s="21">
        <v>1683.03</v>
      </c>
      <c r="D208" s="21">
        <v>543.03</v>
      </c>
      <c r="E208" s="22">
        <v>45284</v>
      </c>
      <c r="F208" s="21">
        <v>962</v>
      </c>
      <c r="G208" s="21" t="s">
        <v>47</v>
      </c>
      <c r="H208" s="21" t="s">
        <v>48</v>
      </c>
      <c r="I208" s="21" t="s">
        <v>440</v>
      </c>
      <c r="J208" s="21" t="s">
        <v>52</v>
      </c>
      <c r="K208" s="21" t="s">
        <v>369</v>
      </c>
      <c r="L208" s="21" t="s">
        <v>370</v>
      </c>
      <c r="M208" s="21" t="s">
        <v>422</v>
      </c>
      <c r="N208" s="21">
        <v>30</v>
      </c>
      <c r="O208" s="20">
        <v>45608</v>
      </c>
      <c r="P208" s="21" t="s">
        <v>50</v>
      </c>
      <c r="Q208" s="21" t="s">
        <v>441</v>
      </c>
      <c r="R208" s="21">
        <v>20000</v>
      </c>
      <c r="S208" s="21">
        <v>9</v>
      </c>
      <c r="T208" s="21">
        <v>-63.185899999999997</v>
      </c>
      <c r="U208" s="21">
        <v>-17.743354</v>
      </c>
      <c r="V208" s="21" t="s">
        <v>442</v>
      </c>
      <c r="W208" s="21" t="s">
        <v>51</v>
      </c>
      <c r="X208" s="21" t="s">
        <v>443</v>
      </c>
      <c r="Y208" s="23">
        <v>46246</v>
      </c>
      <c r="Z208" s="24">
        <f>+E208-Y208</f>
        <v>-962</v>
      </c>
      <c r="AA208" s="25">
        <f>+Tabla_DatosExternos_142[[#This Row],[Saldo]]/Tabla_DatosExternos_142[[#This Row],[Importe]]</f>
        <v>0.32265022013867845</v>
      </c>
      <c r="AB208" s="21"/>
      <c r="AC208" s="26">
        <f>IF(AND(-Z208&gt;=1,-Z208&lt;=30),D208,0)</f>
        <v>0</v>
      </c>
      <c r="AD208" s="26">
        <f>IF(AND(-Z208&gt;=31,-Z208&lt;=60),D208,0)</f>
        <v>0</v>
      </c>
      <c r="AE208" s="26">
        <f>IF(AND(-Z208&gt;=61,-Z208&lt;=90),D208,0)</f>
        <v>0</v>
      </c>
      <c r="AF208" s="26">
        <f>IF(AND(-Z208&gt;=91,-Z208&lt;=120),D208,0)</f>
        <v>0</v>
      </c>
      <c r="AG208" s="26">
        <f>IF(AND(-Z208&gt;=121,-Z208&lt;=150),D208,0)</f>
        <v>0</v>
      </c>
      <c r="AH208" s="26">
        <f>IF(AND(-Z208&gt;=151,-Z208&lt;=180),D208,0)</f>
        <v>0</v>
      </c>
      <c r="AI208" s="26">
        <f>IF(AND(-Z208&gt;=181,-Z208&lt;=210),D208,0)</f>
        <v>0</v>
      </c>
      <c r="AJ208" s="26">
        <f>IF(AND(-Z208&gt;=211,-Z208&lt;=250),D208,0)</f>
        <v>0</v>
      </c>
      <c r="AK208" s="26">
        <f>IF(-Z208&gt;=251,D208,0)</f>
        <v>543.03</v>
      </c>
      <c r="AL208" s="26">
        <f>SUM(AE208:AF208)</f>
        <v>0</v>
      </c>
      <c r="AM208" s="26">
        <f>SUM(AG208:AK208)</f>
        <v>543.03</v>
      </c>
      <c r="AN208" s="26">
        <f>SUM(AI208:AK208)</f>
        <v>543.03</v>
      </c>
      <c r="AO208" s="26">
        <f>+IF(SUM(AC208:AK208)=0,D208,0)</f>
        <v>0</v>
      </c>
      <c r="AP208" s="26">
        <f>+SUM(AC208:AK208)</f>
        <v>543.03</v>
      </c>
      <c r="AQ208" s="26">
        <f>+Tabla_DatosExternos_142[[#This Row],[Total Vigente]]+Tabla_DatosExternos_142[[#This Row],[Total Vencido]]</f>
        <v>543.03</v>
      </c>
      <c r="AR208" s="26">
        <f>SUM(AG208:AK208)</f>
        <v>543.03</v>
      </c>
      <c r="AS208" s="27">
        <f>+Tabla_DatosExternos_142[[#This Row],[Fecha]]-Tabla_DatosExternos_142[[#This Row],[Vence]]</f>
        <v>-30</v>
      </c>
      <c r="AT208" s="21"/>
      <c r="AU208" s="28" t="e">
        <f>+AR208-W208</f>
        <v>#VALUE!</v>
      </c>
    </row>
    <row r="209" spans="1:47" x14ac:dyDescent="0.35">
      <c r="A209" s="20">
        <v>45266</v>
      </c>
      <c r="B209" s="21">
        <v>259510</v>
      </c>
      <c r="C209" s="21">
        <v>7680</v>
      </c>
      <c r="D209" s="21">
        <v>700</v>
      </c>
      <c r="E209" s="22">
        <v>45296</v>
      </c>
      <c r="F209" s="21">
        <v>950</v>
      </c>
      <c r="G209" s="21" t="s">
        <v>47</v>
      </c>
      <c r="H209" s="21" t="s">
        <v>48</v>
      </c>
      <c r="I209" s="21" t="s">
        <v>468</v>
      </c>
      <c r="J209" s="21" t="s">
        <v>52</v>
      </c>
      <c r="K209" s="21" t="s">
        <v>369</v>
      </c>
      <c r="L209" s="21" t="s">
        <v>370</v>
      </c>
      <c r="M209" s="21" t="s">
        <v>422</v>
      </c>
      <c r="N209" s="21">
        <v>30</v>
      </c>
      <c r="O209" s="20">
        <v>46221</v>
      </c>
      <c r="P209" s="21" t="s">
        <v>50</v>
      </c>
      <c r="Q209" s="21" t="s">
        <v>469</v>
      </c>
      <c r="R209" s="21">
        <v>10000</v>
      </c>
      <c r="S209" s="21">
        <v>9</v>
      </c>
      <c r="T209" s="21">
        <v>-63.179223999999998</v>
      </c>
      <c r="U209" s="21">
        <v>-17.754899999999999</v>
      </c>
      <c r="V209" s="21" t="s">
        <v>470</v>
      </c>
      <c r="W209" s="21" t="s">
        <v>51</v>
      </c>
      <c r="X209" s="21" t="s">
        <v>471</v>
      </c>
      <c r="Y209" s="23">
        <v>46246</v>
      </c>
      <c r="Z209" s="24">
        <f>+E209-Y209</f>
        <v>-950</v>
      </c>
      <c r="AA209" s="25">
        <f>+Tabla_DatosExternos_142[[#This Row],[Saldo]]/Tabla_DatosExternos_142[[#This Row],[Importe]]</f>
        <v>9.1145833333333329E-2</v>
      </c>
      <c r="AB209" s="21"/>
      <c r="AC209" s="26">
        <f>IF(AND(-Z209&gt;=1,-Z209&lt;=30),D209,0)</f>
        <v>0</v>
      </c>
      <c r="AD209" s="26">
        <f>IF(AND(-Z209&gt;=31,-Z209&lt;=60),D209,0)</f>
        <v>0</v>
      </c>
      <c r="AE209" s="26">
        <f>IF(AND(-Z209&gt;=61,-Z209&lt;=90),D209,0)</f>
        <v>0</v>
      </c>
      <c r="AF209" s="26">
        <f>IF(AND(-Z209&gt;=91,-Z209&lt;=120),D209,0)</f>
        <v>0</v>
      </c>
      <c r="AG209" s="26">
        <f>IF(AND(-Z209&gt;=121,-Z209&lt;=150),D209,0)</f>
        <v>0</v>
      </c>
      <c r="AH209" s="26">
        <f>IF(AND(-Z209&gt;=151,-Z209&lt;=180),D209,0)</f>
        <v>0</v>
      </c>
      <c r="AI209" s="26">
        <f>IF(AND(-Z209&gt;=181,-Z209&lt;=210),D209,0)</f>
        <v>0</v>
      </c>
      <c r="AJ209" s="26">
        <f>IF(AND(-Z209&gt;=211,-Z209&lt;=250),D209,0)</f>
        <v>0</v>
      </c>
      <c r="AK209" s="26">
        <f>IF(-Z209&gt;=251,D209,0)</f>
        <v>700</v>
      </c>
      <c r="AL209" s="26">
        <f>SUM(AE209:AF209)</f>
        <v>0</v>
      </c>
      <c r="AM209" s="26">
        <f>SUM(AG209:AK209)</f>
        <v>700</v>
      </c>
      <c r="AN209" s="26">
        <f>SUM(AI209:AK209)</f>
        <v>700</v>
      </c>
      <c r="AO209" s="26">
        <f>+IF(SUM(AC209:AK209)=0,D209,0)</f>
        <v>0</v>
      </c>
      <c r="AP209" s="26">
        <f>+SUM(AC209:AK209)</f>
        <v>700</v>
      </c>
      <c r="AQ209" s="26">
        <f>+Tabla_DatosExternos_142[[#This Row],[Total Vigente]]+Tabla_DatosExternos_142[[#This Row],[Total Vencido]]</f>
        <v>700</v>
      </c>
      <c r="AR209" s="26">
        <f>SUM(AG209:AK209)</f>
        <v>700</v>
      </c>
      <c r="AS209" s="27">
        <f>+Tabla_DatosExternos_142[[#This Row],[Fecha]]-Tabla_DatosExternos_142[[#This Row],[Vence]]</f>
        <v>-30</v>
      </c>
      <c r="AT209" s="21"/>
      <c r="AU209" s="28" t="e">
        <f>+AR209-W209</f>
        <v>#VALUE!</v>
      </c>
    </row>
    <row r="210" spans="1:47" x14ac:dyDescent="0.35">
      <c r="A210" s="20">
        <v>45331</v>
      </c>
      <c r="B210" s="21">
        <v>26311</v>
      </c>
      <c r="C210" s="21">
        <v>6920</v>
      </c>
      <c r="D210" s="21">
        <v>5020</v>
      </c>
      <c r="E210" s="22">
        <v>45361</v>
      </c>
      <c r="F210" s="21">
        <v>885</v>
      </c>
      <c r="G210" s="21" t="s">
        <v>47</v>
      </c>
      <c r="H210" s="21" t="s">
        <v>48</v>
      </c>
      <c r="I210" s="21" t="s">
        <v>547</v>
      </c>
      <c r="J210" s="21" t="s">
        <v>52</v>
      </c>
      <c r="K210" s="21" t="s">
        <v>369</v>
      </c>
      <c r="L210" s="21" t="s">
        <v>370</v>
      </c>
      <c r="M210" s="21" t="s">
        <v>371</v>
      </c>
      <c r="N210" s="21">
        <v>30</v>
      </c>
      <c r="O210" s="20">
        <v>45617</v>
      </c>
      <c r="P210" s="21" t="s">
        <v>50</v>
      </c>
      <c r="Q210" s="21" t="s">
        <v>548</v>
      </c>
      <c r="R210" s="21">
        <v>10000</v>
      </c>
      <c r="S210" s="21">
        <v>8</v>
      </c>
      <c r="T210" s="21">
        <v>-63.244630000000001</v>
      </c>
      <c r="U210" s="21">
        <v>-17.769594999999999</v>
      </c>
      <c r="V210" s="21" t="s">
        <v>549</v>
      </c>
      <c r="W210" s="21" t="s">
        <v>51</v>
      </c>
      <c r="X210" s="21" t="s">
        <v>550</v>
      </c>
      <c r="Y210" s="23">
        <v>46246</v>
      </c>
      <c r="Z210" s="24">
        <f>+E210-Y210</f>
        <v>-885</v>
      </c>
      <c r="AA210" s="25">
        <f>+Tabla_DatosExternos_142[[#This Row],[Saldo]]/Tabla_DatosExternos_142[[#This Row],[Importe]]</f>
        <v>0.72543352601156075</v>
      </c>
      <c r="AB210" s="21"/>
      <c r="AC210" s="26">
        <f>IF(AND(-Z210&gt;=1,-Z210&lt;=30),D210,0)</f>
        <v>0</v>
      </c>
      <c r="AD210" s="26">
        <f>IF(AND(-Z210&gt;=31,-Z210&lt;=60),D210,0)</f>
        <v>0</v>
      </c>
      <c r="AE210" s="26">
        <f>IF(AND(-Z210&gt;=61,-Z210&lt;=90),D210,0)</f>
        <v>0</v>
      </c>
      <c r="AF210" s="26">
        <f>IF(AND(-Z210&gt;=91,-Z210&lt;=120),D210,0)</f>
        <v>0</v>
      </c>
      <c r="AG210" s="26">
        <f>IF(AND(-Z210&gt;=121,-Z210&lt;=150),D210,0)</f>
        <v>0</v>
      </c>
      <c r="AH210" s="26">
        <f>IF(AND(-Z210&gt;=151,-Z210&lt;=180),D210,0)</f>
        <v>0</v>
      </c>
      <c r="AI210" s="26">
        <f>IF(AND(-Z210&gt;=181,-Z210&lt;=210),D210,0)</f>
        <v>0</v>
      </c>
      <c r="AJ210" s="26">
        <f>IF(AND(-Z210&gt;=211,-Z210&lt;=250),D210,0)</f>
        <v>0</v>
      </c>
      <c r="AK210" s="26">
        <f>IF(-Z210&gt;=251,D210,0)</f>
        <v>5020</v>
      </c>
      <c r="AL210" s="26">
        <f>SUM(AE210:AF210)</f>
        <v>0</v>
      </c>
      <c r="AM210" s="26">
        <f>SUM(AG210:AK210)</f>
        <v>5020</v>
      </c>
      <c r="AN210" s="26">
        <f>SUM(AI210:AK210)</f>
        <v>5020</v>
      </c>
      <c r="AO210" s="26">
        <f>+IF(SUM(AC210:AK210)=0,D210,0)</f>
        <v>0</v>
      </c>
      <c r="AP210" s="26">
        <f>+SUM(AC210:AK210)</f>
        <v>5020</v>
      </c>
      <c r="AQ210" s="26">
        <f>+Tabla_DatosExternos_142[[#This Row],[Total Vigente]]+Tabla_DatosExternos_142[[#This Row],[Total Vencido]]</f>
        <v>5020</v>
      </c>
      <c r="AR210" s="26">
        <f>SUM(AG210:AK210)</f>
        <v>5020</v>
      </c>
      <c r="AS210" s="27">
        <f>+Tabla_DatosExternos_142[[#This Row],[Fecha]]-Tabla_DatosExternos_142[[#This Row],[Vence]]</f>
        <v>-30</v>
      </c>
      <c r="AT210" s="21"/>
      <c r="AU210" s="28" t="e">
        <f>+AR210-W210</f>
        <v>#VALUE!</v>
      </c>
    </row>
    <row r="211" spans="1:47" x14ac:dyDescent="0.35">
      <c r="A211" s="20">
        <v>45359</v>
      </c>
      <c r="B211" s="21">
        <v>42008</v>
      </c>
      <c r="C211" s="21">
        <v>1920</v>
      </c>
      <c r="D211" s="21">
        <v>1920</v>
      </c>
      <c r="E211" s="22">
        <v>45389</v>
      </c>
      <c r="F211" s="21">
        <v>857</v>
      </c>
      <c r="G211" s="21" t="s">
        <v>47</v>
      </c>
      <c r="H211" s="21" t="s">
        <v>48</v>
      </c>
      <c r="I211" s="21" t="s">
        <v>564</v>
      </c>
      <c r="J211" s="21" t="s">
        <v>565</v>
      </c>
      <c r="K211" s="21" t="s">
        <v>369</v>
      </c>
      <c r="L211" s="21" t="s">
        <v>370</v>
      </c>
      <c r="M211" s="21" t="s">
        <v>422</v>
      </c>
      <c r="N211" s="21">
        <v>30</v>
      </c>
      <c r="O211" s="20"/>
      <c r="P211" s="21" t="s">
        <v>50</v>
      </c>
      <c r="Q211" s="21" t="s">
        <v>566</v>
      </c>
      <c r="R211" s="21">
        <v>10000</v>
      </c>
      <c r="S211" s="21">
        <v>9</v>
      </c>
      <c r="T211" s="21">
        <v>-63.158855000000003</v>
      </c>
      <c r="U211" s="21">
        <v>-17.839855</v>
      </c>
      <c r="V211" s="21" t="s">
        <v>567</v>
      </c>
      <c r="W211" s="21" t="s">
        <v>68</v>
      </c>
      <c r="X211" s="21" t="s">
        <v>568</v>
      </c>
      <c r="Y211" s="23">
        <v>46246</v>
      </c>
      <c r="Z211" s="24">
        <f>+E211-Y211</f>
        <v>-857</v>
      </c>
      <c r="AA211" s="25">
        <f>+Tabla_DatosExternos_142[[#This Row],[Saldo]]/Tabla_DatosExternos_142[[#This Row],[Importe]]</f>
        <v>1</v>
      </c>
      <c r="AB211" s="21"/>
      <c r="AC211" s="26">
        <f>IF(AND(-Z211&gt;=1,-Z211&lt;=30),D211,0)</f>
        <v>0</v>
      </c>
      <c r="AD211" s="26">
        <f>IF(AND(-Z211&gt;=31,-Z211&lt;=60),D211,0)</f>
        <v>0</v>
      </c>
      <c r="AE211" s="26">
        <f>IF(AND(-Z211&gt;=61,-Z211&lt;=90),D211,0)</f>
        <v>0</v>
      </c>
      <c r="AF211" s="26">
        <f>IF(AND(-Z211&gt;=91,-Z211&lt;=120),D211,0)</f>
        <v>0</v>
      </c>
      <c r="AG211" s="26">
        <f>IF(AND(-Z211&gt;=121,-Z211&lt;=150),D211,0)</f>
        <v>0</v>
      </c>
      <c r="AH211" s="26">
        <f>IF(AND(-Z211&gt;=151,-Z211&lt;=180),D211,0)</f>
        <v>0</v>
      </c>
      <c r="AI211" s="26">
        <f>IF(AND(-Z211&gt;=181,-Z211&lt;=210),D211,0)</f>
        <v>0</v>
      </c>
      <c r="AJ211" s="26">
        <f>IF(AND(-Z211&gt;=211,-Z211&lt;=250),D211,0)</f>
        <v>0</v>
      </c>
      <c r="AK211" s="26">
        <f>IF(-Z211&gt;=251,D211,0)</f>
        <v>1920</v>
      </c>
      <c r="AL211" s="26">
        <f>SUM(AE211:AF211)</f>
        <v>0</v>
      </c>
      <c r="AM211" s="26">
        <f>SUM(AG211:AK211)</f>
        <v>1920</v>
      </c>
      <c r="AN211" s="26">
        <f>SUM(AI211:AK211)</f>
        <v>1920</v>
      </c>
      <c r="AO211" s="26">
        <f>+IF(SUM(AC211:AK211)=0,D211,0)</f>
        <v>0</v>
      </c>
      <c r="AP211" s="26">
        <f>+SUM(AC211:AK211)</f>
        <v>1920</v>
      </c>
      <c r="AQ211" s="26">
        <f>+Tabla_DatosExternos_142[[#This Row],[Total Vigente]]+Tabla_DatosExternos_142[[#This Row],[Total Vencido]]</f>
        <v>1920</v>
      </c>
      <c r="AR211" s="26">
        <f>SUM(AG211:AK211)</f>
        <v>1920</v>
      </c>
      <c r="AS211" s="27">
        <f>+Tabla_DatosExternos_142[[#This Row],[Fecha]]-Tabla_DatosExternos_142[[#This Row],[Vence]]</f>
        <v>-30</v>
      </c>
      <c r="AT211" s="21"/>
      <c r="AU211" s="28" t="e">
        <f>+AR211-W211</f>
        <v>#VALUE!</v>
      </c>
    </row>
    <row r="212" spans="1:47" x14ac:dyDescent="0.35">
      <c r="A212" s="20">
        <v>45999</v>
      </c>
      <c r="B212" s="21">
        <v>183116</v>
      </c>
      <c r="C212" s="21">
        <v>6969.98</v>
      </c>
      <c r="D212" s="21">
        <v>4969.9799999999996</v>
      </c>
      <c r="E212" s="22">
        <v>46029</v>
      </c>
      <c r="F212" s="21">
        <v>217</v>
      </c>
      <c r="G212" s="21" t="s">
        <v>47</v>
      </c>
      <c r="H212" s="21" t="s">
        <v>48</v>
      </c>
      <c r="I212" s="21" t="s">
        <v>1124</v>
      </c>
      <c r="J212" s="21" t="s">
        <v>52</v>
      </c>
      <c r="K212" s="21" t="s">
        <v>369</v>
      </c>
      <c r="L212" s="21" t="s">
        <v>370</v>
      </c>
      <c r="M212" s="21" t="s">
        <v>1125</v>
      </c>
      <c r="N212" s="21">
        <v>30</v>
      </c>
      <c r="O212" s="20">
        <v>46034</v>
      </c>
      <c r="P212" s="21" t="s">
        <v>50</v>
      </c>
      <c r="Q212" s="21" t="s">
        <v>1126</v>
      </c>
      <c r="R212" s="21">
        <v>10000</v>
      </c>
      <c r="S212" s="21">
        <v>11</v>
      </c>
      <c r="T212" s="21">
        <v>-63.159432000000002</v>
      </c>
      <c r="U212" s="21">
        <v>-17.763878999999999</v>
      </c>
      <c r="V212" s="21" t="s">
        <v>1127</v>
      </c>
      <c r="W212" s="21" t="s">
        <v>51</v>
      </c>
      <c r="X212" s="21" t="s">
        <v>1128</v>
      </c>
      <c r="Y212" s="23">
        <v>46246</v>
      </c>
      <c r="Z212" s="24">
        <f>+E212-Y212</f>
        <v>-217</v>
      </c>
      <c r="AA212" s="25">
        <f>+Tabla_DatosExternos_142[[#This Row],[Saldo]]/Tabla_DatosExternos_142[[#This Row],[Importe]]</f>
        <v>0.71305513071773519</v>
      </c>
      <c r="AB212" s="21"/>
      <c r="AC212" s="26">
        <f>IF(AND(-Z212&gt;=1,-Z212&lt;=30),D212,0)</f>
        <v>0</v>
      </c>
      <c r="AD212" s="26">
        <f>IF(AND(-Z212&gt;=31,-Z212&lt;=60),D212,0)</f>
        <v>0</v>
      </c>
      <c r="AE212" s="26">
        <f>IF(AND(-Z212&gt;=61,-Z212&lt;=90),D212,0)</f>
        <v>0</v>
      </c>
      <c r="AF212" s="26">
        <f>IF(AND(-Z212&gt;=91,-Z212&lt;=120),D212,0)</f>
        <v>0</v>
      </c>
      <c r="AG212" s="26">
        <f>IF(AND(-Z212&gt;=121,-Z212&lt;=150),D212,0)</f>
        <v>0</v>
      </c>
      <c r="AH212" s="26">
        <f>IF(AND(-Z212&gt;=151,-Z212&lt;=180),D212,0)</f>
        <v>0</v>
      </c>
      <c r="AI212" s="26">
        <f>IF(AND(-Z212&gt;=181,-Z212&lt;=210),D212,0)</f>
        <v>0</v>
      </c>
      <c r="AJ212" s="26">
        <f>IF(AND(-Z212&gt;=211,-Z212&lt;=250),D212,0)</f>
        <v>4969.9799999999996</v>
      </c>
      <c r="AK212" s="26">
        <f>IF(-Z212&gt;=251,D212,0)</f>
        <v>0</v>
      </c>
      <c r="AL212" s="26">
        <f>SUM(AE212:AF212)</f>
        <v>0</v>
      </c>
      <c r="AM212" s="26">
        <f>SUM(AG212:AK212)</f>
        <v>4969.9799999999996</v>
      </c>
      <c r="AN212" s="26">
        <f>SUM(AI212:AK212)</f>
        <v>4969.9799999999996</v>
      </c>
      <c r="AO212" s="26">
        <f>+IF(SUM(AC212:AK212)=0,D212,0)</f>
        <v>0</v>
      </c>
      <c r="AP212" s="26">
        <f>+SUM(AC212:AK212)</f>
        <v>4969.9799999999996</v>
      </c>
      <c r="AQ212" s="26">
        <f>+Tabla_DatosExternos_142[[#This Row],[Total Vigente]]+Tabla_DatosExternos_142[[#This Row],[Total Vencido]]</f>
        <v>4969.9799999999996</v>
      </c>
      <c r="AR212" s="26">
        <f>SUM(AG212:AK212)</f>
        <v>4969.9799999999996</v>
      </c>
      <c r="AS212" s="27">
        <f>+Tabla_DatosExternos_142[[#This Row],[Fecha]]-Tabla_DatosExternos_142[[#This Row],[Vence]]</f>
        <v>-30</v>
      </c>
      <c r="AT212" s="21"/>
      <c r="AU212" s="28" t="e">
        <f>+AR212-W212</f>
        <v>#VALUE!</v>
      </c>
    </row>
    <row r="213" spans="1:47" x14ac:dyDescent="0.35">
      <c r="A213" s="20">
        <v>46008</v>
      </c>
      <c r="B213" s="21">
        <v>187860</v>
      </c>
      <c r="C213" s="21">
        <v>1219.99</v>
      </c>
      <c r="D213" s="21">
        <v>1119.99</v>
      </c>
      <c r="E213" s="22">
        <v>46038</v>
      </c>
      <c r="F213" s="21">
        <v>208</v>
      </c>
      <c r="G213" s="21" t="s">
        <v>47</v>
      </c>
      <c r="H213" s="21" t="s">
        <v>48</v>
      </c>
      <c r="I213" s="21" t="s">
        <v>1147</v>
      </c>
      <c r="J213" s="21" t="s">
        <v>52</v>
      </c>
      <c r="K213" s="21" t="s">
        <v>369</v>
      </c>
      <c r="L213" s="21" t="s">
        <v>370</v>
      </c>
      <c r="M213" s="21" t="s">
        <v>1125</v>
      </c>
      <c r="N213" s="21">
        <v>30</v>
      </c>
      <c r="O213" s="20">
        <v>46072</v>
      </c>
      <c r="P213" s="21" t="s">
        <v>50</v>
      </c>
      <c r="Q213" s="21" t="s">
        <v>1148</v>
      </c>
      <c r="R213" s="21">
        <v>10000</v>
      </c>
      <c r="S213" s="21">
        <v>11</v>
      </c>
      <c r="T213" s="21">
        <v>-63.1541748</v>
      </c>
      <c r="U213" s="21">
        <v>-17.776426300000001</v>
      </c>
      <c r="V213" s="21" t="s">
        <v>1149</v>
      </c>
      <c r="W213" s="21" t="s">
        <v>51</v>
      </c>
      <c r="X213" s="21" t="s">
        <v>1150</v>
      </c>
      <c r="Y213" s="23">
        <v>46246</v>
      </c>
      <c r="Z213" s="24">
        <f>+E213-Y213</f>
        <v>-208</v>
      </c>
      <c r="AA213" s="25">
        <f>+Tabla_DatosExternos_142[[#This Row],[Saldo]]/Tabla_DatosExternos_142[[#This Row],[Importe]]</f>
        <v>0.91803211501733617</v>
      </c>
      <c r="AB213" s="21"/>
      <c r="AC213" s="26">
        <f>IF(AND(-Z213&gt;=1,-Z213&lt;=30),D213,0)</f>
        <v>0</v>
      </c>
      <c r="AD213" s="26">
        <f>IF(AND(-Z213&gt;=31,-Z213&lt;=60),D213,0)</f>
        <v>0</v>
      </c>
      <c r="AE213" s="26">
        <f>IF(AND(-Z213&gt;=61,-Z213&lt;=90),D213,0)</f>
        <v>0</v>
      </c>
      <c r="AF213" s="26">
        <f>IF(AND(-Z213&gt;=91,-Z213&lt;=120),D213,0)</f>
        <v>0</v>
      </c>
      <c r="AG213" s="26">
        <f>IF(AND(-Z213&gt;=121,-Z213&lt;=150),D213,0)</f>
        <v>0</v>
      </c>
      <c r="AH213" s="26">
        <f>IF(AND(-Z213&gt;=151,-Z213&lt;=180),D213,0)</f>
        <v>0</v>
      </c>
      <c r="AI213" s="26">
        <f>IF(AND(-Z213&gt;=181,-Z213&lt;=210),D213,0)</f>
        <v>1119.99</v>
      </c>
      <c r="AJ213" s="26">
        <f>IF(AND(-Z213&gt;=211,-Z213&lt;=250),D213,0)</f>
        <v>0</v>
      </c>
      <c r="AK213" s="26">
        <f>IF(-Z213&gt;=251,D213,0)</f>
        <v>0</v>
      </c>
      <c r="AL213" s="26">
        <f>SUM(AE213:AF213)</f>
        <v>0</v>
      </c>
      <c r="AM213" s="26">
        <f>SUM(AG213:AK213)</f>
        <v>1119.99</v>
      </c>
      <c r="AN213" s="26">
        <f>SUM(AI213:AK213)</f>
        <v>1119.99</v>
      </c>
      <c r="AO213" s="26">
        <f>+IF(SUM(AC213:AK213)=0,D213,0)</f>
        <v>0</v>
      </c>
      <c r="AP213" s="26">
        <f>+SUM(AC213:AK213)</f>
        <v>1119.99</v>
      </c>
      <c r="AQ213" s="26">
        <f>+Tabla_DatosExternos_142[[#This Row],[Total Vigente]]+Tabla_DatosExternos_142[[#This Row],[Total Vencido]]</f>
        <v>1119.99</v>
      </c>
      <c r="AR213" s="26">
        <f>SUM(AG213:AK213)</f>
        <v>1119.99</v>
      </c>
      <c r="AS213" s="27">
        <f>+Tabla_DatosExternos_142[[#This Row],[Fecha]]-Tabla_DatosExternos_142[[#This Row],[Vence]]</f>
        <v>-30</v>
      </c>
      <c r="AT213" s="21"/>
      <c r="AU213" s="28" t="e">
        <f>+AR213-W213</f>
        <v>#VALUE!</v>
      </c>
    </row>
    <row r="214" spans="1:47" x14ac:dyDescent="0.35">
      <c r="A214" s="20">
        <v>46010</v>
      </c>
      <c r="B214" s="21">
        <v>188931</v>
      </c>
      <c r="C214" s="21">
        <v>1219.99</v>
      </c>
      <c r="D214" s="21">
        <v>999.99</v>
      </c>
      <c r="E214" s="22">
        <v>46040</v>
      </c>
      <c r="F214" s="21">
        <v>206</v>
      </c>
      <c r="G214" s="21" t="s">
        <v>47</v>
      </c>
      <c r="H214" s="21" t="s">
        <v>48</v>
      </c>
      <c r="I214" s="21" t="s">
        <v>1179</v>
      </c>
      <c r="J214" s="21" t="s">
        <v>52</v>
      </c>
      <c r="K214" s="21" t="s">
        <v>369</v>
      </c>
      <c r="L214" s="21" t="s">
        <v>370</v>
      </c>
      <c r="M214" s="21" t="s">
        <v>1125</v>
      </c>
      <c r="N214" s="21">
        <v>30</v>
      </c>
      <c r="O214" s="20">
        <v>46112</v>
      </c>
      <c r="P214" s="21" t="s">
        <v>50</v>
      </c>
      <c r="Q214" s="21" t="s">
        <v>1180</v>
      </c>
      <c r="R214" s="21">
        <v>10000</v>
      </c>
      <c r="S214" s="21">
        <v>11</v>
      </c>
      <c r="T214" s="21">
        <v>-63.163860300000003</v>
      </c>
      <c r="U214" s="21">
        <v>-17.767854700000001</v>
      </c>
      <c r="V214" s="21" t="s">
        <v>1181</v>
      </c>
      <c r="W214" s="21" t="s">
        <v>51</v>
      </c>
      <c r="X214" s="21" t="s">
        <v>1182</v>
      </c>
      <c r="Y214" s="23">
        <v>46246</v>
      </c>
      <c r="Z214" s="24">
        <f>+E214-Y214</f>
        <v>-206</v>
      </c>
      <c r="AA214" s="25">
        <f>+Tabla_DatosExternos_142[[#This Row],[Saldo]]/Tabla_DatosExternos_142[[#This Row],[Importe]]</f>
        <v>0.81967065303813968</v>
      </c>
      <c r="AB214" s="21"/>
      <c r="AC214" s="26">
        <f>IF(AND(-Z214&gt;=1,-Z214&lt;=30),D214,0)</f>
        <v>0</v>
      </c>
      <c r="AD214" s="26">
        <f>IF(AND(-Z214&gt;=31,-Z214&lt;=60),D214,0)</f>
        <v>0</v>
      </c>
      <c r="AE214" s="26">
        <f>IF(AND(-Z214&gt;=61,-Z214&lt;=90),D214,0)</f>
        <v>0</v>
      </c>
      <c r="AF214" s="26">
        <f>IF(AND(-Z214&gt;=91,-Z214&lt;=120),D214,0)</f>
        <v>0</v>
      </c>
      <c r="AG214" s="26">
        <f>IF(AND(-Z214&gt;=121,-Z214&lt;=150),D214,0)</f>
        <v>0</v>
      </c>
      <c r="AH214" s="26">
        <f>IF(AND(-Z214&gt;=151,-Z214&lt;=180),D214,0)</f>
        <v>0</v>
      </c>
      <c r="AI214" s="26">
        <f>IF(AND(-Z214&gt;=181,-Z214&lt;=210),D214,0)</f>
        <v>999.99</v>
      </c>
      <c r="AJ214" s="26">
        <f>IF(AND(-Z214&gt;=211,-Z214&lt;=250),D214,0)</f>
        <v>0</v>
      </c>
      <c r="AK214" s="26">
        <f>IF(-Z214&gt;=251,D214,0)</f>
        <v>0</v>
      </c>
      <c r="AL214" s="26">
        <f>SUM(AE214:AF214)</f>
        <v>0</v>
      </c>
      <c r="AM214" s="26">
        <f>SUM(AG214:AK214)</f>
        <v>999.99</v>
      </c>
      <c r="AN214" s="26">
        <f>SUM(AI214:AK214)</f>
        <v>999.99</v>
      </c>
      <c r="AO214" s="26">
        <f>+IF(SUM(AC214:AK214)=0,D214,0)</f>
        <v>0</v>
      </c>
      <c r="AP214" s="26">
        <f>+SUM(AC214:AK214)</f>
        <v>999.99</v>
      </c>
      <c r="AQ214" s="26">
        <f>+Tabla_DatosExternos_142[[#This Row],[Total Vigente]]+Tabla_DatosExternos_142[[#This Row],[Total Vencido]]</f>
        <v>999.99</v>
      </c>
      <c r="AR214" s="26">
        <f>SUM(AG214:AK214)</f>
        <v>999.99</v>
      </c>
      <c r="AS214" s="27">
        <f>+Tabla_DatosExternos_142[[#This Row],[Fecha]]-Tabla_DatosExternos_142[[#This Row],[Vence]]</f>
        <v>-30</v>
      </c>
      <c r="AT214" s="21"/>
      <c r="AU214" s="28" t="e">
        <f>+AR214-W214</f>
        <v>#VALUE!</v>
      </c>
    </row>
    <row r="215" spans="1:47" x14ac:dyDescent="0.35">
      <c r="A215" s="20">
        <v>46011</v>
      </c>
      <c r="B215" s="21">
        <v>189408</v>
      </c>
      <c r="C215" s="21">
        <v>3035.98</v>
      </c>
      <c r="D215" s="21">
        <v>1925</v>
      </c>
      <c r="E215" s="22">
        <v>46041</v>
      </c>
      <c r="F215" s="21">
        <v>205</v>
      </c>
      <c r="G215" s="21" t="s">
        <v>47</v>
      </c>
      <c r="H215" s="21" t="s">
        <v>48</v>
      </c>
      <c r="I215" s="21" t="s">
        <v>1183</v>
      </c>
      <c r="J215" s="21" t="s">
        <v>52</v>
      </c>
      <c r="K215" s="21" t="s">
        <v>369</v>
      </c>
      <c r="L215" s="21" t="s">
        <v>370</v>
      </c>
      <c r="M215" s="21" t="s">
        <v>1184</v>
      </c>
      <c r="N215" s="21">
        <v>30</v>
      </c>
      <c r="O215" s="20">
        <v>46209</v>
      </c>
      <c r="P215" s="21" t="s">
        <v>50</v>
      </c>
      <c r="Q215" s="21" t="s">
        <v>1185</v>
      </c>
      <c r="R215" s="21">
        <v>20000</v>
      </c>
      <c r="S215" s="21">
        <v>12</v>
      </c>
      <c r="T215" s="21">
        <v>-63.145769000000001</v>
      </c>
      <c r="U215" s="21">
        <v>-17.786397999999998</v>
      </c>
      <c r="V215" s="21" t="s">
        <v>1186</v>
      </c>
      <c r="W215" s="21" t="s">
        <v>51</v>
      </c>
      <c r="X215" s="21" t="s">
        <v>1187</v>
      </c>
      <c r="Y215" s="23">
        <v>46246</v>
      </c>
      <c r="Z215" s="24">
        <f>+E215-Y215</f>
        <v>-205</v>
      </c>
      <c r="AA215" s="25">
        <f>+Tabla_DatosExternos_142[[#This Row],[Saldo]]/Tabla_DatosExternos_142[[#This Row],[Importe]]</f>
        <v>0.63406214797198923</v>
      </c>
      <c r="AB215" s="21"/>
      <c r="AC215" s="26">
        <f>IF(AND(-Z215&gt;=1,-Z215&lt;=30),D215,0)</f>
        <v>0</v>
      </c>
      <c r="AD215" s="26">
        <f>IF(AND(-Z215&gt;=31,-Z215&lt;=60),D215,0)</f>
        <v>0</v>
      </c>
      <c r="AE215" s="26">
        <f>IF(AND(-Z215&gt;=61,-Z215&lt;=90),D215,0)</f>
        <v>0</v>
      </c>
      <c r="AF215" s="26">
        <f>IF(AND(-Z215&gt;=91,-Z215&lt;=120),D215,0)</f>
        <v>0</v>
      </c>
      <c r="AG215" s="26">
        <f>IF(AND(-Z215&gt;=121,-Z215&lt;=150),D215,0)</f>
        <v>0</v>
      </c>
      <c r="AH215" s="26">
        <f>IF(AND(-Z215&gt;=151,-Z215&lt;=180),D215,0)</f>
        <v>0</v>
      </c>
      <c r="AI215" s="26">
        <f>IF(AND(-Z215&gt;=181,-Z215&lt;=210),D215,0)</f>
        <v>1925</v>
      </c>
      <c r="AJ215" s="26">
        <f>IF(AND(-Z215&gt;=211,-Z215&lt;=250),D215,0)</f>
        <v>0</v>
      </c>
      <c r="AK215" s="26">
        <f>IF(-Z215&gt;=251,D215,0)</f>
        <v>0</v>
      </c>
      <c r="AL215" s="26">
        <f>SUM(AE215:AF215)</f>
        <v>0</v>
      </c>
      <c r="AM215" s="26">
        <f>SUM(AG215:AK215)</f>
        <v>1925</v>
      </c>
      <c r="AN215" s="26">
        <f>SUM(AI215:AK215)</f>
        <v>1925</v>
      </c>
      <c r="AO215" s="26">
        <f>+IF(SUM(AC215:AK215)=0,D215,0)</f>
        <v>0</v>
      </c>
      <c r="AP215" s="26">
        <f>+SUM(AC215:AK215)</f>
        <v>1925</v>
      </c>
      <c r="AQ215" s="26">
        <f>+Tabla_DatosExternos_142[[#This Row],[Total Vigente]]+Tabla_DatosExternos_142[[#This Row],[Total Vencido]]</f>
        <v>1925</v>
      </c>
      <c r="AR215" s="26">
        <f>SUM(AG215:AK215)</f>
        <v>1925</v>
      </c>
      <c r="AS215" s="27">
        <f>+Tabla_DatosExternos_142[[#This Row],[Fecha]]-Tabla_DatosExternos_142[[#This Row],[Vence]]</f>
        <v>-30</v>
      </c>
      <c r="AT215" s="21"/>
      <c r="AU215" s="28" t="e">
        <f>+AR215-W215</f>
        <v>#VALUE!</v>
      </c>
    </row>
    <row r="216" spans="1:47" x14ac:dyDescent="0.35">
      <c r="A216" s="20">
        <v>46021</v>
      </c>
      <c r="B216" s="21">
        <v>193396</v>
      </c>
      <c r="C216" s="21">
        <v>5899.94</v>
      </c>
      <c r="D216" s="21">
        <v>4549.9399999999996</v>
      </c>
      <c r="E216" s="22">
        <v>46051</v>
      </c>
      <c r="F216" s="21">
        <v>195</v>
      </c>
      <c r="G216" s="21" t="s">
        <v>47</v>
      </c>
      <c r="H216" s="21" t="s">
        <v>48</v>
      </c>
      <c r="I216" s="21" t="s">
        <v>1216</v>
      </c>
      <c r="J216" s="21" t="s">
        <v>52</v>
      </c>
      <c r="K216" s="21" t="s">
        <v>369</v>
      </c>
      <c r="L216" s="21" t="s">
        <v>370</v>
      </c>
      <c r="M216" s="21" t="s">
        <v>1125</v>
      </c>
      <c r="N216" s="21">
        <v>30</v>
      </c>
      <c r="O216" s="20">
        <v>46174</v>
      </c>
      <c r="P216" s="21" t="s">
        <v>50</v>
      </c>
      <c r="Q216" s="21" t="s">
        <v>1217</v>
      </c>
      <c r="R216" s="21">
        <v>10000</v>
      </c>
      <c r="S216" s="21">
        <v>11</v>
      </c>
      <c r="T216" s="21">
        <v>-63.160843</v>
      </c>
      <c r="U216" s="21">
        <v>-17.754852</v>
      </c>
      <c r="V216" s="21" t="s">
        <v>1218</v>
      </c>
      <c r="W216" s="21" t="s">
        <v>51</v>
      </c>
      <c r="X216" s="21" t="s">
        <v>1219</v>
      </c>
      <c r="Y216" s="23">
        <v>46246</v>
      </c>
      <c r="Z216" s="24">
        <f>+E216-Y216</f>
        <v>-195</v>
      </c>
      <c r="AA216" s="25">
        <f>+Tabla_DatosExternos_142[[#This Row],[Saldo]]/Tabla_DatosExternos_142[[#This Row],[Importe]]</f>
        <v>0.77118411373674989</v>
      </c>
      <c r="AB216" s="21"/>
      <c r="AC216" s="26">
        <f>IF(AND(-Z216&gt;=1,-Z216&lt;=30),D216,0)</f>
        <v>0</v>
      </c>
      <c r="AD216" s="26">
        <f>IF(AND(-Z216&gt;=31,-Z216&lt;=60),D216,0)</f>
        <v>0</v>
      </c>
      <c r="AE216" s="26">
        <f>IF(AND(-Z216&gt;=61,-Z216&lt;=90),D216,0)</f>
        <v>0</v>
      </c>
      <c r="AF216" s="26">
        <f>IF(AND(-Z216&gt;=91,-Z216&lt;=120),D216,0)</f>
        <v>0</v>
      </c>
      <c r="AG216" s="26">
        <f>IF(AND(-Z216&gt;=121,-Z216&lt;=150),D216,0)</f>
        <v>0</v>
      </c>
      <c r="AH216" s="26">
        <f>IF(AND(-Z216&gt;=151,-Z216&lt;=180),D216,0)</f>
        <v>0</v>
      </c>
      <c r="AI216" s="26">
        <f>IF(AND(-Z216&gt;=181,-Z216&lt;=210),D216,0)</f>
        <v>4549.9399999999996</v>
      </c>
      <c r="AJ216" s="26">
        <f>IF(AND(-Z216&gt;=211,-Z216&lt;=250),D216,0)</f>
        <v>0</v>
      </c>
      <c r="AK216" s="26">
        <f>IF(-Z216&gt;=251,D216,0)</f>
        <v>0</v>
      </c>
      <c r="AL216" s="26">
        <f>SUM(AE216:AF216)</f>
        <v>0</v>
      </c>
      <c r="AM216" s="26">
        <f>SUM(AG216:AK216)</f>
        <v>4549.9399999999996</v>
      </c>
      <c r="AN216" s="26">
        <f>SUM(AI216:AK216)</f>
        <v>4549.9399999999996</v>
      </c>
      <c r="AO216" s="26">
        <f>+IF(SUM(AC216:AK216)=0,D216,0)</f>
        <v>0</v>
      </c>
      <c r="AP216" s="26">
        <f>+SUM(AC216:AK216)</f>
        <v>4549.9399999999996</v>
      </c>
      <c r="AQ216" s="26">
        <f>+Tabla_DatosExternos_142[[#This Row],[Total Vigente]]+Tabla_DatosExternos_142[[#This Row],[Total Vencido]]</f>
        <v>4549.9399999999996</v>
      </c>
      <c r="AR216" s="26">
        <f>SUM(AG216:AK216)</f>
        <v>4549.9399999999996</v>
      </c>
      <c r="AS216" s="27">
        <f>+Tabla_DatosExternos_142[[#This Row],[Fecha]]-Tabla_DatosExternos_142[[#This Row],[Vence]]</f>
        <v>-30</v>
      </c>
      <c r="AT216" s="21"/>
      <c r="AU216" s="28" t="e">
        <f>+AR216-W216</f>
        <v>#VALUE!</v>
      </c>
    </row>
    <row r="217" spans="1:47" x14ac:dyDescent="0.35">
      <c r="A217" s="20">
        <v>46049</v>
      </c>
      <c r="B217" s="21">
        <v>205388</v>
      </c>
      <c r="C217" s="21">
        <v>3933.96</v>
      </c>
      <c r="D217" s="21">
        <v>2933.96</v>
      </c>
      <c r="E217" s="22">
        <v>46079</v>
      </c>
      <c r="F217" s="21">
        <v>167</v>
      </c>
      <c r="G217" s="21" t="s">
        <v>47</v>
      </c>
      <c r="H217" s="21" t="s">
        <v>48</v>
      </c>
      <c r="I217" s="21" t="s">
        <v>1250</v>
      </c>
      <c r="J217" s="21" t="s">
        <v>52</v>
      </c>
      <c r="K217" s="21" t="s">
        <v>369</v>
      </c>
      <c r="L217" s="21" t="s">
        <v>370</v>
      </c>
      <c r="M217" s="21" t="s">
        <v>371</v>
      </c>
      <c r="N217" s="21">
        <v>30</v>
      </c>
      <c r="O217" s="20">
        <v>46140</v>
      </c>
      <c r="P217" s="21" t="s">
        <v>50</v>
      </c>
      <c r="Q217" s="21" t="s">
        <v>1251</v>
      </c>
      <c r="R217" s="21">
        <v>10000</v>
      </c>
      <c r="S217" s="21">
        <v>8</v>
      </c>
      <c r="T217" s="21">
        <v>-63.192886399999999</v>
      </c>
      <c r="U217" s="21">
        <v>-17.779640199999999</v>
      </c>
      <c r="V217" s="21" t="s">
        <v>1252</v>
      </c>
      <c r="W217" s="21" t="s">
        <v>51</v>
      </c>
      <c r="X217" s="21" t="s">
        <v>1253</v>
      </c>
      <c r="Y217" s="23">
        <v>46246</v>
      </c>
      <c r="Z217" s="24">
        <f>+E217-Y217</f>
        <v>-167</v>
      </c>
      <c r="AA217" s="25">
        <f>+Tabla_DatosExternos_142[[#This Row],[Saldo]]/Tabla_DatosExternos_142[[#This Row],[Importe]]</f>
        <v>0.74580321101383851</v>
      </c>
      <c r="AB217" s="21"/>
      <c r="AC217" s="26">
        <f>IF(AND(-Z217&gt;=1,-Z217&lt;=30),D217,0)</f>
        <v>0</v>
      </c>
      <c r="AD217" s="26">
        <f>IF(AND(-Z217&gt;=31,-Z217&lt;=60),D217,0)</f>
        <v>0</v>
      </c>
      <c r="AE217" s="26">
        <f>IF(AND(-Z217&gt;=61,-Z217&lt;=90),D217,0)</f>
        <v>0</v>
      </c>
      <c r="AF217" s="26">
        <f>IF(AND(-Z217&gt;=91,-Z217&lt;=120),D217,0)</f>
        <v>0</v>
      </c>
      <c r="AG217" s="26">
        <f>IF(AND(-Z217&gt;=121,-Z217&lt;=150),D217,0)</f>
        <v>0</v>
      </c>
      <c r="AH217" s="26">
        <f>IF(AND(-Z217&gt;=151,-Z217&lt;=180),D217,0)</f>
        <v>2933.96</v>
      </c>
      <c r="AI217" s="26">
        <f>IF(AND(-Z217&gt;=181,-Z217&lt;=210),D217,0)</f>
        <v>0</v>
      </c>
      <c r="AJ217" s="26">
        <f>IF(AND(-Z217&gt;=211,-Z217&lt;=250),D217,0)</f>
        <v>0</v>
      </c>
      <c r="AK217" s="26">
        <f>IF(-Z217&gt;=251,D217,0)</f>
        <v>0</v>
      </c>
      <c r="AL217" s="26">
        <f>SUM(AE217:AF217)</f>
        <v>0</v>
      </c>
      <c r="AM217" s="26">
        <f>SUM(AG217:AK217)</f>
        <v>2933.96</v>
      </c>
      <c r="AN217" s="26">
        <f>SUM(AI217:AK217)</f>
        <v>0</v>
      </c>
      <c r="AO217" s="26">
        <f>+IF(SUM(AC217:AK217)=0,D217,0)</f>
        <v>0</v>
      </c>
      <c r="AP217" s="26">
        <f>+SUM(AC217:AK217)</f>
        <v>2933.96</v>
      </c>
      <c r="AQ217" s="26">
        <f>+Tabla_DatosExternos_142[[#This Row],[Total Vigente]]+Tabla_DatosExternos_142[[#This Row],[Total Vencido]]</f>
        <v>2933.96</v>
      </c>
      <c r="AR217" s="26">
        <f>SUM(AG217:AK217)</f>
        <v>2933.96</v>
      </c>
      <c r="AS217" s="27">
        <f>+Tabla_DatosExternos_142[[#This Row],[Fecha]]-Tabla_DatosExternos_142[[#This Row],[Vence]]</f>
        <v>-30</v>
      </c>
      <c r="AT217" s="21"/>
      <c r="AU217" s="28" t="e">
        <f>+AR217-W217</f>
        <v>#VALUE!</v>
      </c>
    </row>
    <row r="218" spans="1:47" x14ac:dyDescent="0.35">
      <c r="A218" s="20">
        <v>46049</v>
      </c>
      <c r="B218" s="21">
        <v>205830</v>
      </c>
      <c r="C218" s="21">
        <v>2789.97</v>
      </c>
      <c r="D218" s="21">
        <v>2789.97</v>
      </c>
      <c r="E218" s="22">
        <v>46079</v>
      </c>
      <c r="F218" s="21">
        <v>167</v>
      </c>
      <c r="G218" s="21" t="s">
        <v>47</v>
      </c>
      <c r="H218" s="21" t="s">
        <v>48</v>
      </c>
      <c r="I218" s="21" t="s">
        <v>1250</v>
      </c>
      <c r="J218" s="21" t="s">
        <v>52</v>
      </c>
      <c r="K218" s="21" t="s">
        <v>369</v>
      </c>
      <c r="L218" s="21" t="s">
        <v>370</v>
      </c>
      <c r="M218" s="21" t="s">
        <v>371</v>
      </c>
      <c r="N218" s="21">
        <v>30</v>
      </c>
      <c r="O218" s="20"/>
      <c r="P218" s="21" t="s">
        <v>50</v>
      </c>
      <c r="Q218" s="21" t="s">
        <v>1251</v>
      </c>
      <c r="R218" s="21">
        <v>10000</v>
      </c>
      <c r="S218" s="21">
        <v>8</v>
      </c>
      <c r="T218" s="21">
        <v>-63.192886399999999</v>
      </c>
      <c r="U218" s="21">
        <v>-17.779640199999999</v>
      </c>
      <c r="V218" s="21" t="s">
        <v>1252</v>
      </c>
      <c r="W218" s="21" t="s">
        <v>51</v>
      </c>
      <c r="X218" s="21" t="s">
        <v>1253</v>
      </c>
      <c r="Y218" s="23">
        <v>46246</v>
      </c>
      <c r="Z218" s="24">
        <f>+E218-Y218</f>
        <v>-167</v>
      </c>
      <c r="AA218" s="25">
        <f>+Tabla_DatosExternos_142[[#This Row],[Saldo]]/Tabla_DatosExternos_142[[#This Row],[Importe]]</f>
        <v>1</v>
      </c>
      <c r="AB218" s="21"/>
      <c r="AC218" s="26">
        <f>IF(AND(-Z218&gt;=1,-Z218&lt;=30),D218,0)</f>
        <v>0</v>
      </c>
      <c r="AD218" s="26">
        <f>IF(AND(-Z218&gt;=31,-Z218&lt;=60),D218,0)</f>
        <v>0</v>
      </c>
      <c r="AE218" s="26">
        <f>IF(AND(-Z218&gt;=61,-Z218&lt;=90),D218,0)</f>
        <v>0</v>
      </c>
      <c r="AF218" s="26">
        <f>IF(AND(-Z218&gt;=91,-Z218&lt;=120),D218,0)</f>
        <v>0</v>
      </c>
      <c r="AG218" s="26">
        <f>IF(AND(-Z218&gt;=121,-Z218&lt;=150),D218,0)</f>
        <v>0</v>
      </c>
      <c r="AH218" s="26">
        <f>IF(AND(-Z218&gt;=151,-Z218&lt;=180),D218,0)</f>
        <v>2789.97</v>
      </c>
      <c r="AI218" s="26">
        <f>IF(AND(-Z218&gt;=181,-Z218&lt;=210),D218,0)</f>
        <v>0</v>
      </c>
      <c r="AJ218" s="26">
        <f>IF(AND(-Z218&gt;=211,-Z218&lt;=250),D218,0)</f>
        <v>0</v>
      </c>
      <c r="AK218" s="26">
        <f>IF(-Z218&gt;=251,D218,0)</f>
        <v>0</v>
      </c>
      <c r="AL218" s="26">
        <f>SUM(AE218:AF218)</f>
        <v>0</v>
      </c>
      <c r="AM218" s="26">
        <f>SUM(AG218:AK218)</f>
        <v>2789.97</v>
      </c>
      <c r="AN218" s="26">
        <f>SUM(AI218:AK218)</f>
        <v>0</v>
      </c>
      <c r="AO218" s="26">
        <f>+IF(SUM(AC218:AK218)=0,D218,0)</f>
        <v>0</v>
      </c>
      <c r="AP218" s="26">
        <f>+SUM(AC218:AK218)</f>
        <v>2789.97</v>
      </c>
      <c r="AQ218" s="26">
        <f>+Tabla_DatosExternos_142[[#This Row],[Total Vigente]]+Tabla_DatosExternos_142[[#This Row],[Total Vencido]]</f>
        <v>2789.97</v>
      </c>
      <c r="AR218" s="26">
        <f>SUM(AG218:AK218)</f>
        <v>2789.97</v>
      </c>
      <c r="AS218" s="27">
        <f>+Tabla_DatosExternos_142[[#This Row],[Fecha]]-Tabla_DatosExternos_142[[#This Row],[Vence]]</f>
        <v>-30</v>
      </c>
      <c r="AT218" s="21"/>
      <c r="AU218" s="28" t="e">
        <f>+AR218-W218</f>
        <v>#VALUE!</v>
      </c>
    </row>
    <row r="219" spans="1:47" x14ac:dyDescent="0.35">
      <c r="A219" s="20">
        <v>46053</v>
      </c>
      <c r="B219" s="21">
        <v>208780</v>
      </c>
      <c r="C219" s="21">
        <v>1319.98</v>
      </c>
      <c r="D219" s="21">
        <v>1319.98</v>
      </c>
      <c r="E219" s="22">
        <v>46083</v>
      </c>
      <c r="F219" s="21">
        <v>163</v>
      </c>
      <c r="G219" s="21" t="s">
        <v>47</v>
      </c>
      <c r="H219" s="21" t="s">
        <v>48</v>
      </c>
      <c r="I219" s="21" t="s">
        <v>1250</v>
      </c>
      <c r="J219" s="21" t="s">
        <v>52</v>
      </c>
      <c r="K219" s="21" t="s">
        <v>369</v>
      </c>
      <c r="L219" s="21" t="s">
        <v>370</v>
      </c>
      <c r="M219" s="21" t="s">
        <v>371</v>
      </c>
      <c r="N219" s="21">
        <v>30</v>
      </c>
      <c r="O219" s="20"/>
      <c r="P219" s="21" t="s">
        <v>50</v>
      </c>
      <c r="Q219" s="21" t="s">
        <v>1251</v>
      </c>
      <c r="R219" s="21">
        <v>10000</v>
      </c>
      <c r="S219" s="21">
        <v>8</v>
      </c>
      <c r="T219" s="21">
        <v>-63.192886399999999</v>
      </c>
      <c r="U219" s="21">
        <v>-17.779640199999999</v>
      </c>
      <c r="V219" s="21" t="s">
        <v>1252</v>
      </c>
      <c r="W219" s="21" t="s">
        <v>51</v>
      </c>
      <c r="X219" s="21" t="s">
        <v>1253</v>
      </c>
      <c r="Y219" s="23">
        <v>46246</v>
      </c>
      <c r="Z219" s="24">
        <f>+E219-Y219</f>
        <v>-163</v>
      </c>
      <c r="AA219" s="25">
        <f>+Tabla_DatosExternos_142[[#This Row],[Saldo]]/Tabla_DatosExternos_142[[#This Row],[Importe]]</f>
        <v>1</v>
      </c>
      <c r="AB219" s="21"/>
      <c r="AC219" s="26">
        <f>IF(AND(-Z219&gt;=1,-Z219&lt;=30),D219,0)</f>
        <v>0</v>
      </c>
      <c r="AD219" s="26">
        <f>IF(AND(-Z219&gt;=31,-Z219&lt;=60),D219,0)</f>
        <v>0</v>
      </c>
      <c r="AE219" s="26">
        <f>IF(AND(-Z219&gt;=61,-Z219&lt;=90),D219,0)</f>
        <v>0</v>
      </c>
      <c r="AF219" s="26">
        <f>IF(AND(-Z219&gt;=91,-Z219&lt;=120),D219,0)</f>
        <v>0</v>
      </c>
      <c r="AG219" s="26">
        <f>IF(AND(-Z219&gt;=121,-Z219&lt;=150),D219,0)</f>
        <v>0</v>
      </c>
      <c r="AH219" s="26">
        <f>IF(AND(-Z219&gt;=151,-Z219&lt;=180),D219,0)</f>
        <v>1319.98</v>
      </c>
      <c r="AI219" s="26">
        <f>IF(AND(-Z219&gt;=181,-Z219&lt;=210),D219,0)</f>
        <v>0</v>
      </c>
      <c r="AJ219" s="26">
        <f>IF(AND(-Z219&gt;=211,-Z219&lt;=250),D219,0)</f>
        <v>0</v>
      </c>
      <c r="AK219" s="26">
        <f>IF(-Z219&gt;=251,D219,0)</f>
        <v>0</v>
      </c>
      <c r="AL219" s="26">
        <f>SUM(AE219:AF219)</f>
        <v>0</v>
      </c>
      <c r="AM219" s="26">
        <f>SUM(AG219:AK219)</f>
        <v>1319.98</v>
      </c>
      <c r="AN219" s="26">
        <f>SUM(AI219:AK219)</f>
        <v>0</v>
      </c>
      <c r="AO219" s="26">
        <f>+IF(SUM(AC219:AK219)=0,D219,0)</f>
        <v>0</v>
      </c>
      <c r="AP219" s="26">
        <f>+SUM(AC219:AK219)</f>
        <v>1319.98</v>
      </c>
      <c r="AQ219" s="26">
        <f>+Tabla_DatosExternos_142[[#This Row],[Total Vigente]]+Tabla_DatosExternos_142[[#This Row],[Total Vencido]]</f>
        <v>1319.98</v>
      </c>
      <c r="AR219" s="26">
        <f>SUM(AG219:AK219)</f>
        <v>1319.98</v>
      </c>
      <c r="AS219" s="27">
        <f>+Tabla_DatosExternos_142[[#This Row],[Fecha]]-Tabla_DatosExternos_142[[#This Row],[Vence]]</f>
        <v>-30</v>
      </c>
      <c r="AT219" s="21"/>
      <c r="AU219" s="28" t="e">
        <f>+AR219-W219</f>
        <v>#VALUE!</v>
      </c>
    </row>
    <row r="220" spans="1:47" x14ac:dyDescent="0.35">
      <c r="A220" s="20">
        <v>46058</v>
      </c>
      <c r="B220" s="21">
        <v>210056</v>
      </c>
      <c r="C220" s="21">
        <v>1463.98</v>
      </c>
      <c r="D220" s="21">
        <v>1443.98</v>
      </c>
      <c r="E220" s="22">
        <v>46088</v>
      </c>
      <c r="F220" s="21">
        <v>158</v>
      </c>
      <c r="G220" s="21" t="s">
        <v>47</v>
      </c>
      <c r="H220" s="21" t="s">
        <v>48</v>
      </c>
      <c r="I220" s="21" t="s">
        <v>1290</v>
      </c>
      <c r="J220" s="21" t="s">
        <v>52</v>
      </c>
      <c r="K220" s="21" t="s">
        <v>369</v>
      </c>
      <c r="L220" s="21" t="s">
        <v>370</v>
      </c>
      <c r="M220" s="21" t="s">
        <v>1125</v>
      </c>
      <c r="N220" s="21">
        <v>30</v>
      </c>
      <c r="O220" s="20">
        <v>46246</v>
      </c>
      <c r="P220" s="21" t="s">
        <v>50</v>
      </c>
      <c r="Q220" s="21" t="s">
        <v>1291</v>
      </c>
      <c r="R220" s="21">
        <v>10000</v>
      </c>
      <c r="S220" s="21">
        <v>11</v>
      </c>
      <c r="T220" s="21">
        <v>-63.157329599999997</v>
      </c>
      <c r="U220" s="21">
        <v>-17.759849500000001</v>
      </c>
      <c r="V220" s="21" t="s">
        <v>1292</v>
      </c>
      <c r="W220" s="21" t="s">
        <v>51</v>
      </c>
      <c r="X220" s="21" t="s">
        <v>1293</v>
      </c>
      <c r="Y220" s="23">
        <v>46246</v>
      </c>
      <c r="Z220" s="24">
        <f>+E220-Y220</f>
        <v>-158</v>
      </c>
      <c r="AA220" s="25">
        <f>+Tabla_DatosExternos_142[[#This Row],[Saldo]]/Tabla_DatosExternos_142[[#This Row],[Importe]]</f>
        <v>0.98633861118321287</v>
      </c>
      <c r="AB220" s="21"/>
      <c r="AC220" s="26">
        <f>IF(AND(-Z220&gt;=1,-Z220&lt;=30),D220,0)</f>
        <v>0</v>
      </c>
      <c r="AD220" s="26">
        <f>IF(AND(-Z220&gt;=31,-Z220&lt;=60),D220,0)</f>
        <v>0</v>
      </c>
      <c r="AE220" s="26">
        <f>IF(AND(-Z220&gt;=61,-Z220&lt;=90),D220,0)</f>
        <v>0</v>
      </c>
      <c r="AF220" s="26">
        <f>IF(AND(-Z220&gt;=91,-Z220&lt;=120),D220,0)</f>
        <v>0</v>
      </c>
      <c r="AG220" s="26">
        <f>IF(AND(-Z220&gt;=121,-Z220&lt;=150),D220,0)</f>
        <v>0</v>
      </c>
      <c r="AH220" s="26">
        <f>IF(AND(-Z220&gt;=151,-Z220&lt;=180),D220,0)</f>
        <v>1443.98</v>
      </c>
      <c r="AI220" s="26">
        <f>IF(AND(-Z220&gt;=181,-Z220&lt;=210),D220,0)</f>
        <v>0</v>
      </c>
      <c r="AJ220" s="26">
        <f>IF(AND(-Z220&gt;=211,-Z220&lt;=250),D220,0)</f>
        <v>0</v>
      </c>
      <c r="AK220" s="26">
        <f>IF(-Z220&gt;=251,D220,0)</f>
        <v>0</v>
      </c>
      <c r="AL220" s="26">
        <f>SUM(AE220:AF220)</f>
        <v>0</v>
      </c>
      <c r="AM220" s="26">
        <f>SUM(AG220:AK220)</f>
        <v>1443.98</v>
      </c>
      <c r="AN220" s="26">
        <f>SUM(AI220:AK220)</f>
        <v>0</v>
      </c>
      <c r="AO220" s="26">
        <f>+IF(SUM(AC220:AK220)=0,D220,0)</f>
        <v>0</v>
      </c>
      <c r="AP220" s="26">
        <f>+SUM(AC220:AK220)</f>
        <v>1443.98</v>
      </c>
      <c r="AQ220" s="26">
        <f>+Tabla_DatosExternos_142[[#This Row],[Total Vigente]]+Tabla_DatosExternos_142[[#This Row],[Total Vencido]]</f>
        <v>1443.98</v>
      </c>
      <c r="AR220" s="26">
        <f>SUM(AG220:AK220)</f>
        <v>1443.98</v>
      </c>
      <c r="AS220" s="27">
        <f>+Tabla_DatosExternos_142[[#This Row],[Fecha]]-Tabla_DatosExternos_142[[#This Row],[Vence]]</f>
        <v>-30</v>
      </c>
      <c r="AT220" s="21"/>
      <c r="AU220" s="28" t="e">
        <f>+AR220-W220</f>
        <v>#VALUE!</v>
      </c>
    </row>
    <row r="221" spans="1:47" x14ac:dyDescent="0.35">
      <c r="A221" s="20">
        <v>46064</v>
      </c>
      <c r="B221" s="21">
        <v>213103</v>
      </c>
      <c r="C221" s="21">
        <v>2639.96</v>
      </c>
      <c r="D221" s="21">
        <v>2639.96</v>
      </c>
      <c r="E221" s="22">
        <v>46094</v>
      </c>
      <c r="F221" s="21">
        <v>152</v>
      </c>
      <c r="G221" s="21" t="s">
        <v>47</v>
      </c>
      <c r="H221" s="21" t="s">
        <v>48</v>
      </c>
      <c r="I221" s="21" t="s">
        <v>1314</v>
      </c>
      <c r="J221" s="21" t="s">
        <v>52</v>
      </c>
      <c r="K221" s="21" t="s">
        <v>369</v>
      </c>
      <c r="L221" s="21" t="s">
        <v>370</v>
      </c>
      <c r="M221" s="21" t="s">
        <v>1125</v>
      </c>
      <c r="N221" s="21">
        <v>30</v>
      </c>
      <c r="O221" s="20"/>
      <c r="P221" s="21" t="s">
        <v>50</v>
      </c>
      <c r="Q221" s="21" t="s">
        <v>1315</v>
      </c>
      <c r="R221" s="21">
        <v>10000</v>
      </c>
      <c r="S221" s="21">
        <v>11</v>
      </c>
      <c r="T221" s="21">
        <v>-63.161408999999999</v>
      </c>
      <c r="U221" s="21">
        <v>-17.763915000000001</v>
      </c>
      <c r="V221" s="21" t="s">
        <v>1316</v>
      </c>
      <c r="W221" s="21" t="s">
        <v>51</v>
      </c>
      <c r="X221" s="21" t="s">
        <v>1317</v>
      </c>
      <c r="Y221" s="23">
        <v>46246</v>
      </c>
      <c r="Z221" s="24">
        <f>+E221-Y221</f>
        <v>-152</v>
      </c>
      <c r="AA221" s="25">
        <f>+Tabla_DatosExternos_142[[#This Row],[Saldo]]/Tabla_DatosExternos_142[[#This Row],[Importe]]</f>
        <v>1</v>
      </c>
      <c r="AB221" s="21"/>
      <c r="AC221" s="26">
        <f>IF(AND(-Z221&gt;=1,-Z221&lt;=30),D221,0)</f>
        <v>0</v>
      </c>
      <c r="AD221" s="26">
        <f>IF(AND(-Z221&gt;=31,-Z221&lt;=60),D221,0)</f>
        <v>0</v>
      </c>
      <c r="AE221" s="26">
        <f>IF(AND(-Z221&gt;=61,-Z221&lt;=90),D221,0)</f>
        <v>0</v>
      </c>
      <c r="AF221" s="26">
        <f>IF(AND(-Z221&gt;=91,-Z221&lt;=120),D221,0)</f>
        <v>0</v>
      </c>
      <c r="AG221" s="26">
        <f>IF(AND(-Z221&gt;=121,-Z221&lt;=150),D221,0)</f>
        <v>0</v>
      </c>
      <c r="AH221" s="26">
        <f>IF(AND(-Z221&gt;=151,-Z221&lt;=180),D221,0)</f>
        <v>2639.96</v>
      </c>
      <c r="AI221" s="26">
        <f>IF(AND(-Z221&gt;=181,-Z221&lt;=210),D221,0)</f>
        <v>0</v>
      </c>
      <c r="AJ221" s="26">
        <f>IF(AND(-Z221&gt;=211,-Z221&lt;=250),D221,0)</f>
        <v>0</v>
      </c>
      <c r="AK221" s="26">
        <f>IF(-Z221&gt;=251,D221,0)</f>
        <v>0</v>
      </c>
      <c r="AL221" s="26">
        <f>SUM(AE221:AF221)</f>
        <v>0</v>
      </c>
      <c r="AM221" s="26">
        <f>SUM(AG221:AK221)</f>
        <v>2639.96</v>
      </c>
      <c r="AN221" s="26">
        <f>SUM(AI221:AK221)</f>
        <v>0</v>
      </c>
      <c r="AO221" s="26">
        <f>+IF(SUM(AC221:AK221)=0,D221,0)</f>
        <v>0</v>
      </c>
      <c r="AP221" s="26">
        <f>+SUM(AC221:AK221)</f>
        <v>2639.96</v>
      </c>
      <c r="AQ221" s="26">
        <f>+Tabla_DatosExternos_142[[#This Row],[Total Vigente]]+Tabla_DatosExternos_142[[#This Row],[Total Vencido]]</f>
        <v>2639.96</v>
      </c>
      <c r="AR221" s="26">
        <f>SUM(AG221:AK221)</f>
        <v>2639.96</v>
      </c>
      <c r="AS221" s="27">
        <f>+Tabla_DatosExternos_142[[#This Row],[Fecha]]-Tabla_DatosExternos_142[[#This Row],[Vence]]</f>
        <v>-30</v>
      </c>
      <c r="AT221" s="21"/>
      <c r="AU221" s="28" t="e">
        <f>+AR221-W221</f>
        <v>#VALUE!</v>
      </c>
    </row>
    <row r="222" spans="1:47" x14ac:dyDescent="0.35">
      <c r="A222" s="20">
        <v>46102</v>
      </c>
      <c r="B222" s="21">
        <v>229927</v>
      </c>
      <c r="C222" s="21">
        <v>2400</v>
      </c>
      <c r="D222" s="21">
        <v>2089.9899999999998</v>
      </c>
      <c r="E222" s="22">
        <v>46132</v>
      </c>
      <c r="F222" s="21">
        <v>114</v>
      </c>
      <c r="G222" s="21" t="s">
        <v>88</v>
      </c>
      <c r="H222" s="21" t="s">
        <v>48</v>
      </c>
      <c r="I222" s="21" t="s">
        <v>1435</v>
      </c>
      <c r="J222" s="21" t="s">
        <v>52</v>
      </c>
      <c r="K222" s="21" t="s">
        <v>369</v>
      </c>
      <c r="L222" s="21" t="s">
        <v>370</v>
      </c>
      <c r="M222" s="21" t="s">
        <v>1436</v>
      </c>
      <c r="N222" s="21">
        <v>30</v>
      </c>
      <c r="O222" s="20">
        <v>46146</v>
      </c>
      <c r="P222" s="21" t="s">
        <v>50</v>
      </c>
      <c r="Q222" s="21" t="s">
        <v>1437</v>
      </c>
      <c r="R222" s="21">
        <v>25000</v>
      </c>
      <c r="S222" s="21">
        <v>10</v>
      </c>
      <c r="T222" s="21">
        <v>-63.187604999999998</v>
      </c>
      <c r="U222" s="21">
        <v>-17.775036</v>
      </c>
      <c r="V222" s="21" t="s">
        <v>1438</v>
      </c>
      <c r="W222" s="21" t="s">
        <v>51</v>
      </c>
      <c r="X222" s="21" t="s">
        <v>1439</v>
      </c>
      <c r="Y222" s="23">
        <v>46246</v>
      </c>
      <c r="Z222" s="24">
        <f>+E222-Y222</f>
        <v>-114</v>
      </c>
      <c r="AA222" s="25">
        <f>+Tabla_DatosExternos_142[[#This Row],[Saldo]]/Tabla_DatosExternos_142[[#This Row],[Importe]]</f>
        <v>0.87082916666666654</v>
      </c>
      <c r="AB222" s="21"/>
      <c r="AC222" s="26">
        <f>IF(AND(-Z222&gt;=1,-Z222&lt;=30),D222,0)</f>
        <v>0</v>
      </c>
      <c r="AD222" s="26">
        <f>IF(AND(-Z222&gt;=31,-Z222&lt;=60),D222,0)</f>
        <v>0</v>
      </c>
      <c r="AE222" s="26">
        <f>IF(AND(-Z222&gt;=61,-Z222&lt;=90),D222,0)</f>
        <v>0</v>
      </c>
      <c r="AF222" s="26">
        <f>IF(AND(-Z222&gt;=91,-Z222&lt;=120),D222,0)</f>
        <v>2089.9899999999998</v>
      </c>
      <c r="AG222" s="26">
        <f>IF(AND(-Z222&gt;=121,-Z222&lt;=150),D222,0)</f>
        <v>0</v>
      </c>
      <c r="AH222" s="26">
        <f>IF(AND(-Z222&gt;=151,-Z222&lt;=180),D222,0)</f>
        <v>0</v>
      </c>
      <c r="AI222" s="26">
        <f>IF(AND(-Z222&gt;=181,-Z222&lt;=210),D222,0)</f>
        <v>0</v>
      </c>
      <c r="AJ222" s="26">
        <f>IF(AND(-Z222&gt;=211,-Z222&lt;=250),D222,0)</f>
        <v>0</v>
      </c>
      <c r="AK222" s="26">
        <f>IF(-Z222&gt;=251,D222,0)</f>
        <v>0</v>
      </c>
      <c r="AL222" s="26">
        <f>SUM(AE222:AF222)</f>
        <v>2089.9899999999998</v>
      </c>
      <c r="AM222" s="26">
        <f>SUM(AG222:AK222)</f>
        <v>0</v>
      </c>
      <c r="AN222" s="26">
        <f>SUM(AI222:AK222)</f>
        <v>0</v>
      </c>
      <c r="AO222" s="26">
        <f>+IF(SUM(AC222:AK222)=0,D222,0)</f>
        <v>0</v>
      </c>
      <c r="AP222" s="26">
        <f>+SUM(AC222:AK222)</f>
        <v>2089.9899999999998</v>
      </c>
      <c r="AQ222" s="26">
        <f>+Tabla_DatosExternos_142[[#This Row],[Total Vigente]]+Tabla_DatosExternos_142[[#This Row],[Total Vencido]]</f>
        <v>2089.9899999999998</v>
      </c>
      <c r="AR222" s="26">
        <f>SUM(AG222:AK222)</f>
        <v>0</v>
      </c>
      <c r="AS222" s="27">
        <f>+Tabla_DatosExternos_142[[#This Row],[Fecha]]-Tabla_DatosExternos_142[[#This Row],[Vence]]</f>
        <v>-30</v>
      </c>
      <c r="AT222" s="21"/>
      <c r="AU222" s="28" t="e">
        <f>+AR222-W222</f>
        <v>#VALUE!</v>
      </c>
    </row>
    <row r="223" spans="1:47" x14ac:dyDescent="0.35">
      <c r="A223" s="20">
        <v>46107</v>
      </c>
      <c r="B223" s="21">
        <v>232296</v>
      </c>
      <c r="C223" s="21">
        <v>1029.99</v>
      </c>
      <c r="D223" s="21">
        <v>229.99</v>
      </c>
      <c r="E223" s="22">
        <v>46137</v>
      </c>
      <c r="F223" s="21">
        <v>109</v>
      </c>
      <c r="G223" s="21" t="s">
        <v>88</v>
      </c>
      <c r="H223" s="21" t="s">
        <v>48</v>
      </c>
      <c r="I223" s="21" t="s">
        <v>1453</v>
      </c>
      <c r="J223" s="21" t="s">
        <v>52</v>
      </c>
      <c r="K223" s="21" t="s">
        <v>369</v>
      </c>
      <c r="L223" s="21" t="s">
        <v>370</v>
      </c>
      <c r="M223" s="21" t="s">
        <v>422</v>
      </c>
      <c r="N223" s="21">
        <v>30</v>
      </c>
      <c r="O223" s="20">
        <v>46203</v>
      </c>
      <c r="P223" s="21" t="s">
        <v>50</v>
      </c>
      <c r="Q223" s="21" t="s">
        <v>1454</v>
      </c>
      <c r="R223" s="21">
        <v>10000</v>
      </c>
      <c r="S223" s="21">
        <v>9</v>
      </c>
      <c r="T223" s="21">
        <v>-63.175441999999997</v>
      </c>
      <c r="U223" s="21">
        <v>-17.755875</v>
      </c>
      <c r="V223" s="21" t="s">
        <v>1455</v>
      </c>
      <c r="W223" s="21" t="s">
        <v>51</v>
      </c>
      <c r="X223" s="21" t="s">
        <v>1456</v>
      </c>
      <c r="Y223" s="23">
        <v>46246</v>
      </c>
      <c r="Z223" s="24">
        <f>+E223-Y223</f>
        <v>-109</v>
      </c>
      <c r="AA223" s="25">
        <f>+Tabla_DatosExternos_142[[#This Row],[Saldo]]/Tabla_DatosExternos_142[[#This Row],[Importe]]</f>
        <v>0.22329343003330129</v>
      </c>
      <c r="AB223" s="21"/>
      <c r="AC223" s="26">
        <f>IF(AND(-Z223&gt;=1,-Z223&lt;=30),D223,0)</f>
        <v>0</v>
      </c>
      <c r="AD223" s="26">
        <f>IF(AND(-Z223&gt;=31,-Z223&lt;=60),D223,0)</f>
        <v>0</v>
      </c>
      <c r="AE223" s="26">
        <f>IF(AND(-Z223&gt;=61,-Z223&lt;=90),D223,0)</f>
        <v>0</v>
      </c>
      <c r="AF223" s="26">
        <f>IF(AND(-Z223&gt;=91,-Z223&lt;=120),D223,0)</f>
        <v>229.99</v>
      </c>
      <c r="AG223" s="26">
        <f>IF(AND(-Z223&gt;=121,-Z223&lt;=150),D223,0)</f>
        <v>0</v>
      </c>
      <c r="AH223" s="26">
        <f>IF(AND(-Z223&gt;=151,-Z223&lt;=180),D223,0)</f>
        <v>0</v>
      </c>
      <c r="AI223" s="26">
        <f>IF(AND(-Z223&gt;=181,-Z223&lt;=210),D223,0)</f>
        <v>0</v>
      </c>
      <c r="AJ223" s="26">
        <f>IF(AND(-Z223&gt;=211,-Z223&lt;=250),D223,0)</f>
        <v>0</v>
      </c>
      <c r="AK223" s="26">
        <f>IF(-Z223&gt;=251,D223,0)</f>
        <v>0</v>
      </c>
      <c r="AL223" s="26">
        <f>SUM(AE223:AF223)</f>
        <v>229.99</v>
      </c>
      <c r="AM223" s="26">
        <f>SUM(AG223:AK223)</f>
        <v>0</v>
      </c>
      <c r="AN223" s="26">
        <f>SUM(AI223:AK223)</f>
        <v>0</v>
      </c>
      <c r="AO223" s="26">
        <f>+IF(SUM(AC223:AK223)=0,D223,0)</f>
        <v>0</v>
      </c>
      <c r="AP223" s="26">
        <f>+SUM(AC223:AK223)</f>
        <v>229.99</v>
      </c>
      <c r="AQ223" s="26">
        <f>+Tabla_DatosExternos_142[[#This Row],[Total Vigente]]+Tabla_DatosExternos_142[[#This Row],[Total Vencido]]</f>
        <v>229.99</v>
      </c>
      <c r="AR223" s="26">
        <f>SUM(AG223:AK223)</f>
        <v>0</v>
      </c>
      <c r="AS223" s="27">
        <f>+Tabla_DatosExternos_142[[#This Row],[Fecha]]-Tabla_DatosExternos_142[[#This Row],[Vence]]</f>
        <v>-30</v>
      </c>
      <c r="AT223" s="21"/>
      <c r="AU223" s="28" t="e">
        <f>+AR223-W223</f>
        <v>#VALUE!</v>
      </c>
    </row>
    <row r="224" spans="1:47" x14ac:dyDescent="0.35">
      <c r="A224" s="20">
        <v>46112</v>
      </c>
      <c r="B224" s="21">
        <v>383</v>
      </c>
      <c r="C224" s="21">
        <v>2649.9575</v>
      </c>
      <c r="D224" s="21">
        <v>2649.9575</v>
      </c>
      <c r="E224" s="22">
        <v>46122</v>
      </c>
      <c r="F224" s="21">
        <v>124</v>
      </c>
      <c r="G224" s="21" t="s">
        <v>89</v>
      </c>
      <c r="H224" s="21" t="s">
        <v>48</v>
      </c>
      <c r="I224" s="21" t="s">
        <v>1473</v>
      </c>
      <c r="J224" s="21" t="s">
        <v>52</v>
      </c>
      <c r="K224" s="21" t="s">
        <v>369</v>
      </c>
      <c r="L224" s="21" t="s">
        <v>370</v>
      </c>
      <c r="M224" s="21" t="s">
        <v>1125</v>
      </c>
      <c r="N224" s="21">
        <v>10</v>
      </c>
      <c r="O224" s="20"/>
      <c r="P224" s="21" t="s">
        <v>120</v>
      </c>
      <c r="Q224" s="21" t="s">
        <v>1474</v>
      </c>
      <c r="R224" s="21">
        <v>25000</v>
      </c>
      <c r="S224" s="21">
        <v>11</v>
      </c>
      <c r="T224" s="21">
        <v>-63.159337000000001</v>
      </c>
      <c r="U224" s="21">
        <v>-17.766492</v>
      </c>
      <c r="V224" s="21" t="s">
        <v>1475</v>
      </c>
      <c r="W224" s="21" t="s">
        <v>51</v>
      </c>
      <c r="X224" s="21" t="s">
        <v>1476</v>
      </c>
      <c r="Y224" s="23">
        <v>46246</v>
      </c>
      <c r="Z224" s="24">
        <f>+E224-Y224</f>
        <v>-124</v>
      </c>
      <c r="AA224" s="25">
        <f>+Tabla_DatosExternos_142[[#This Row],[Saldo]]/Tabla_DatosExternos_142[[#This Row],[Importe]]</f>
        <v>1</v>
      </c>
      <c r="AB224" s="21"/>
      <c r="AC224" s="26">
        <f>IF(AND(-Z224&gt;=1,-Z224&lt;=30),D224,0)</f>
        <v>0</v>
      </c>
      <c r="AD224" s="26">
        <f>IF(AND(-Z224&gt;=31,-Z224&lt;=60),D224,0)</f>
        <v>0</v>
      </c>
      <c r="AE224" s="26">
        <f>IF(AND(-Z224&gt;=61,-Z224&lt;=90),D224,0)</f>
        <v>0</v>
      </c>
      <c r="AF224" s="26">
        <f>IF(AND(-Z224&gt;=91,-Z224&lt;=120),D224,0)</f>
        <v>0</v>
      </c>
      <c r="AG224" s="26">
        <f>IF(AND(-Z224&gt;=121,-Z224&lt;=150),D224,0)</f>
        <v>2649.9575</v>
      </c>
      <c r="AH224" s="26">
        <f>IF(AND(-Z224&gt;=151,-Z224&lt;=180),D224,0)</f>
        <v>0</v>
      </c>
      <c r="AI224" s="26">
        <f>IF(AND(-Z224&gt;=181,-Z224&lt;=210),D224,0)</f>
        <v>0</v>
      </c>
      <c r="AJ224" s="26">
        <f>IF(AND(-Z224&gt;=211,-Z224&lt;=250),D224,0)</f>
        <v>0</v>
      </c>
      <c r="AK224" s="26">
        <f>IF(-Z224&gt;=251,D224,0)</f>
        <v>0</v>
      </c>
      <c r="AL224" s="26">
        <f>SUM(AE224:AF224)</f>
        <v>0</v>
      </c>
      <c r="AM224" s="26">
        <f>SUM(AG224:AK224)</f>
        <v>2649.9575</v>
      </c>
      <c r="AN224" s="26">
        <f>SUM(AI224:AK224)</f>
        <v>0</v>
      </c>
      <c r="AO224" s="26">
        <f>+IF(SUM(AC224:AK224)=0,D224,0)</f>
        <v>0</v>
      </c>
      <c r="AP224" s="26">
        <f>+SUM(AC224:AK224)</f>
        <v>2649.9575</v>
      </c>
      <c r="AQ224" s="26">
        <f>+Tabla_DatosExternos_142[[#This Row],[Total Vigente]]+Tabla_DatosExternos_142[[#This Row],[Total Vencido]]</f>
        <v>2649.9575</v>
      </c>
      <c r="AR224" s="26">
        <f>SUM(AG224:AK224)</f>
        <v>2649.9575</v>
      </c>
      <c r="AS224" s="27">
        <f>+Tabla_DatosExternos_142[[#This Row],[Fecha]]-Tabla_DatosExternos_142[[#This Row],[Vence]]</f>
        <v>-10</v>
      </c>
      <c r="AT224" s="21"/>
      <c r="AU224" s="28" t="e">
        <f>+AR224-W224</f>
        <v>#VALUE!</v>
      </c>
    </row>
    <row r="225" spans="1:47" x14ac:dyDescent="0.35">
      <c r="A225" s="20">
        <v>46112</v>
      </c>
      <c r="B225" s="21">
        <v>384</v>
      </c>
      <c r="C225" s="21">
        <v>2649.9575</v>
      </c>
      <c r="D225" s="21">
        <v>2649.9575</v>
      </c>
      <c r="E225" s="22">
        <v>46152</v>
      </c>
      <c r="F225" s="21">
        <v>94</v>
      </c>
      <c r="G225" s="21" t="s">
        <v>88</v>
      </c>
      <c r="H225" s="21" t="s">
        <v>48</v>
      </c>
      <c r="I225" s="21" t="s">
        <v>1473</v>
      </c>
      <c r="J225" s="21" t="s">
        <v>52</v>
      </c>
      <c r="K225" s="21" t="s">
        <v>369</v>
      </c>
      <c r="L225" s="21" t="s">
        <v>370</v>
      </c>
      <c r="M225" s="21" t="s">
        <v>1125</v>
      </c>
      <c r="N225" s="21">
        <v>40</v>
      </c>
      <c r="O225" s="20"/>
      <c r="P225" s="21" t="s">
        <v>120</v>
      </c>
      <c r="Q225" s="21" t="s">
        <v>1474</v>
      </c>
      <c r="R225" s="21">
        <v>25000</v>
      </c>
      <c r="S225" s="21">
        <v>11</v>
      </c>
      <c r="T225" s="21">
        <v>-63.159337000000001</v>
      </c>
      <c r="U225" s="21">
        <v>-17.766492</v>
      </c>
      <c r="V225" s="21" t="s">
        <v>1475</v>
      </c>
      <c r="W225" s="21" t="s">
        <v>51</v>
      </c>
      <c r="X225" s="21" t="s">
        <v>1476</v>
      </c>
      <c r="Y225" s="23">
        <v>46246</v>
      </c>
      <c r="Z225" s="24">
        <f>+E225-Y225</f>
        <v>-94</v>
      </c>
      <c r="AA225" s="25">
        <f>+Tabla_DatosExternos_142[[#This Row],[Saldo]]/Tabla_DatosExternos_142[[#This Row],[Importe]]</f>
        <v>1</v>
      </c>
      <c r="AB225" s="21"/>
      <c r="AC225" s="26">
        <f>IF(AND(-Z225&gt;=1,-Z225&lt;=30),D225,0)</f>
        <v>0</v>
      </c>
      <c r="AD225" s="26">
        <f>IF(AND(-Z225&gt;=31,-Z225&lt;=60),D225,0)</f>
        <v>0</v>
      </c>
      <c r="AE225" s="26">
        <f>IF(AND(-Z225&gt;=61,-Z225&lt;=90),D225,0)</f>
        <v>0</v>
      </c>
      <c r="AF225" s="26">
        <f>IF(AND(-Z225&gt;=91,-Z225&lt;=120),D225,0)</f>
        <v>2649.9575</v>
      </c>
      <c r="AG225" s="26">
        <f>IF(AND(-Z225&gt;=121,-Z225&lt;=150),D225,0)</f>
        <v>0</v>
      </c>
      <c r="AH225" s="26">
        <f>IF(AND(-Z225&gt;=151,-Z225&lt;=180),D225,0)</f>
        <v>0</v>
      </c>
      <c r="AI225" s="26">
        <f>IF(AND(-Z225&gt;=181,-Z225&lt;=210),D225,0)</f>
        <v>0</v>
      </c>
      <c r="AJ225" s="26">
        <f>IF(AND(-Z225&gt;=211,-Z225&lt;=250),D225,0)</f>
        <v>0</v>
      </c>
      <c r="AK225" s="26">
        <f>IF(-Z225&gt;=251,D225,0)</f>
        <v>0</v>
      </c>
      <c r="AL225" s="26">
        <f>SUM(AE225:AF225)</f>
        <v>2649.9575</v>
      </c>
      <c r="AM225" s="26">
        <f>SUM(AG225:AK225)</f>
        <v>0</v>
      </c>
      <c r="AN225" s="26">
        <f>SUM(AI225:AK225)</f>
        <v>0</v>
      </c>
      <c r="AO225" s="26">
        <f>+IF(SUM(AC225:AK225)=0,D225,0)</f>
        <v>0</v>
      </c>
      <c r="AP225" s="26">
        <f>+SUM(AC225:AK225)</f>
        <v>2649.9575</v>
      </c>
      <c r="AQ225" s="26">
        <f>+Tabla_DatosExternos_142[[#This Row],[Total Vigente]]+Tabla_DatosExternos_142[[#This Row],[Total Vencido]]</f>
        <v>2649.9575</v>
      </c>
      <c r="AR225" s="26">
        <f>SUM(AG225:AK225)</f>
        <v>0</v>
      </c>
      <c r="AS225" s="27">
        <f>+Tabla_DatosExternos_142[[#This Row],[Fecha]]-Tabla_DatosExternos_142[[#This Row],[Vence]]</f>
        <v>-40</v>
      </c>
      <c r="AT225" s="21"/>
      <c r="AU225" s="28" t="e">
        <f>+AR225-W225</f>
        <v>#VALUE!</v>
      </c>
    </row>
    <row r="226" spans="1:47" x14ac:dyDescent="0.35">
      <c r="A226" s="20">
        <v>46112</v>
      </c>
      <c r="B226" s="21">
        <v>385</v>
      </c>
      <c r="C226" s="21">
        <v>2649.9575</v>
      </c>
      <c r="D226" s="21">
        <v>2649.9575</v>
      </c>
      <c r="E226" s="22">
        <v>46183</v>
      </c>
      <c r="F226" s="21">
        <v>63</v>
      </c>
      <c r="G226" s="21" t="s">
        <v>81</v>
      </c>
      <c r="H226" s="21" t="s">
        <v>48</v>
      </c>
      <c r="I226" s="21" t="s">
        <v>1473</v>
      </c>
      <c r="J226" s="21" t="s">
        <v>52</v>
      </c>
      <c r="K226" s="21" t="s">
        <v>369</v>
      </c>
      <c r="L226" s="21" t="s">
        <v>370</v>
      </c>
      <c r="M226" s="21" t="s">
        <v>1125</v>
      </c>
      <c r="N226" s="21">
        <v>71</v>
      </c>
      <c r="O226" s="20"/>
      <c r="P226" s="21" t="s">
        <v>120</v>
      </c>
      <c r="Q226" s="21" t="s">
        <v>1474</v>
      </c>
      <c r="R226" s="21">
        <v>25000</v>
      </c>
      <c r="S226" s="21">
        <v>11</v>
      </c>
      <c r="T226" s="21">
        <v>-63.159337000000001</v>
      </c>
      <c r="U226" s="21">
        <v>-17.766492</v>
      </c>
      <c r="V226" s="21" t="s">
        <v>1475</v>
      </c>
      <c r="W226" s="21" t="s">
        <v>51</v>
      </c>
      <c r="X226" s="21" t="s">
        <v>1476</v>
      </c>
      <c r="Y226" s="23">
        <v>46246</v>
      </c>
      <c r="Z226" s="24">
        <f>+E226-Y226</f>
        <v>-63</v>
      </c>
      <c r="AA226" s="25">
        <f>+Tabla_DatosExternos_142[[#This Row],[Saldo]]/Tabla_DatosExternos_142[[#This Row],[Importe]]</f>
        <v>1</v>
      </c>
      <c r="AB226" s="21"/>
      <c r="AC226" s="26">
        <f>IF(AND(-Z226&gt;=1,-Z226&lt;=30),D226,0)</f>
        <v>0</v>
      </c>
      <c r="AD226" s="26">
        <f>IF(AND(-Z226&gt;=31,-Z226&lt;=60),D226,0)</f>
        <v>0</v>
      </c>
      <c r="AE226" s="26">
        <f>IF(AND(-Z226&gt;=61,-Z226&lt;=90),D226,0)</f>
        <v>2649.9575</v>
      </c>
      <c r="AF226" s="26">
        <f>IF(AND(-Z226&gt;=91,-Z226&lt;=120),D226,0)</f>
        <v>0</v>
      </c>
      <c r="AG226" s="26">
        <f>IF(AND(-Z226&gt;=121,-Z226&lt;=150),D226,0)</f>
        <v>0</v>
      </c>
      <c r="AH226" s="26">
        <f>IF(AND(-Z226&gt;=151,-Z226&lt;=180),D226,0)</f>
        <v>0</v>
      </c>
      <c r="AI226" s="26">
        <f>IF(AND(-Z226&gt;=181,-Z226&lt;=210),D226,0)</f>
        <v>0</v>
      </c>
      <c r="AJ226" s="26">
        <f>IF(AND(-Z226&gt;=211,-Z226&lt;=250),D226,0)</f>
        <v>0</v>
      </c>
      <c r="AK226" s="26">
        <f>IF(-Z226&gt;=251,D226,0)</f>
        <v>0</v>
      </c>
      <c r="AL226" s="26">
        <f>SUM(AE226:AF226)</f>
        <v>2649.9575</v>
      </c>
      <c r="AM226" s="26">
        <f>SUM(AG226:AK226)</f>
        <v>0</v>
      </c>
      <c r="AN226" s="26">
        <f>SUM(AI226:AK226)</f>
        <v>0</v>
      </c>
      <c r="AO226" s="26">
        <f>+IF(SUM(AC226:AK226)=0,D226,0)</f>
        <v>0</v>
      </c>
      <c r="AP226" s="26">
        <f>+SUM(AC226:AK226)</f>
        <v>2649.9575</v>
      </c>
      <c r="AQ226" s="26">
        <f>+Tabla_DatosExternos_142[[#This Row],[Total Vigente]]+Tabla_DatosExternos_142[[#This Row],[Total Vencido]]</f>
        <v>2649.9575</v>
      </c>
      <c r="AR226" s="26">
        <f>SUM(AG226:AK226)</f>
        <v>0</v>
      </c>
      <c r="AS226" s="27">
        <f>+Tabla_DatosExternos_142[[#This Row],[Fecha]]-Tabla_DatosExternos_142[[#This Row],[Vence]]</f>
        <v>-71</v>
      </c>
      <c r="AT226" s="21"/>
      <c r="AU226" s="28" t="e">
        <f>+AR226-W226</f>
        <v>#VALUE!</v>
      </c>
    </row>
    <row r="227" spans="1:47" x14ac:dyDescent="0.35">
      <c r="A227" s="20">
        <v>46112</v>
      </c>
      <c r="B227" s="21">
        <v>386</v>
      </c>
      <c r="C227" s="21">
        <v>2649.9575</v>
      </c>
      <c r="D227" s="21">
        <v>2649.9575</v>
      </c>
      <c r="E227" s="22">
        <v>46213</v>
      </c>
      <c r="F227" s="21">
        <v>33</v>
      </c>
      <c r="G227" s="21" t="s">
        <v>96</v>
      </c>
      <c r="H227" s="21" t="s">
        <v>48</v>
      </c>
      <c r="I227" s="21" t="s">
        <v>1473</v>
      </c>
      <c r="J227" s="21" t="s">
        <v>52</v>
      </c>
      <c r="K227" s="21" t="s">
        <v>369</v>
      </c>
      <c r="L227" s="21" t="s">
        <v>370</v>
      </c>
      <c r="M227" s="21" t="s">
        <v>1125</v>
      </c>
      <c r="N227" s="21">
        <v>101</v>
      </c>
      <c r="O227" s="20"/>
      <c r="P227" s="21" t="s">
        <v>120</v>
      </c>
      <c r="Q227" s="21" t="s">
        <v>1474</v>
      </c>
      <c r="R227" s="21">
        <v>25000</v>
      </c>
      <c r="S227" s="21">
        <v>11</v>
      </c>
      <c r="T227" s="21">
        <v>-63.159337000000001</v>
      </c>
      <c r="U227" s="21">
        <v>-17.766492</v>
      </c>
      <c r="V227" s="21" t="s">
        <v>1475</v>
      </c>
      <c r="W227" s="21" t="s">
        <v>51</v>
      </c>
      <c r="X227" s="21" t="s">
        <v>1476</v>
      </c>
      <c r="Y227" s="23">
        <v>46246</v>
      </c>
      <c r="Z227" s="24">
        <f>+E227-Y227</f>
        <v>-33</v>
      </c>
      <c r="AA227" s="25">
        <f>+Tabla_DatosExternos_142[[#This Row],[Saldo]]/Tabla_DatosExternos_142[[#This Row],[Importe]]</f>
        <v>1</v>
      </c>
      <c r="AB227" s="21"/>
      <c r="AC227" s="26">
        <f>IF(AND(-Z227&gt;=1,-Z227&lt;=30),D227,0)</f>
        <v>0</v>
      </c>
      <c r="AD227" s="26">
        <f>IF(AND(-Z227&gt;=31,-Z227&lt;=60),D227,0)</f>
        <v>2649.9575</v>
      </c>
      <c r="AE227" s="26">
        <f>IF(AND(-Z227&gt;=61,-Z227&lt;=90),D227,0)</f>
        <v>0</v>
      </c>
      <c r="AF227" s="26">
        <f>IF(AND(-Z227&gt;=91,-Z227&lt;=120),D227,0)</f>
        <v>0</v>
      </c>
      <c r="AG227" s="26">
        <f>IF(AND(-Z227&gt;=121,-Z227&lt;=150),D227,0)</f>
        <v>0</v>
      </c>
      <c r="AH227" s="26">
        <f>IF(AND(-Z227&gt;=151,-Z227&lt;=180),D227,0)</f>
        <v>0</v>
      </c>
      <c r="AI227" s="26">
        <f>IF(AND(-Z227&gt;=181,-Z227&lt;=210),D227,0)</f>
        <v>0</v>
      </c>
      <c r="AJ227" s="26">
        <f>IF(AND(-Z227&gt;=211,-Z227&lt;=250),D227,0)</f>
        <v>0</v>
      </c>
      <c r="AK227" s="26">
        <f>IF(-Z227&gt;=251,D227,0)</f>
        <v>0</v>
      </c>
      <c r="AL227" s="26">
        <f>SUM(AE227:AF227)</f>
        <v>0</v>
      </c>
      <c r="AM227" s="26">
        <f>SUM(AG227:AK227)</f>
        <v>0</v>
      </c>
      <c r="AN227" s="26">
        <f>SUM(AI227:AK227)</f>
        <v>0</v>
      </c>
      <c r="AO227" s="26">
        <f>+IF(SUM(AC227:AK227)=0,D227,0)</f>
        <v>0</v>
      </c>
      <c r="AP227" s="26">
        <f>+SUM(AC227:AK227)</f>
        <v>2649.9575</v>
      </c>
      <c r="AQ227" s="26">
        <f>+Tabla_DatosExternos_142[[#This Row],[Total Vigente]]+Tabla_DatosExternos_142[[#This Row],[Total Vencido]]</f>
        <v>2649.9575</v>
      </c>
      <c r="AR227" s="26">
        <f>SUM(AG227:AK227)</f>
        <v>0</v>
      </c>
      <c r="AS227" s="27">
        <f>+Tabla_DatosExternos_142[[#This Row],[Fecha]]-Tabla_DatosExternos_142[[#This Row],[Vence]]</f>
        <v>-101</v>
      </c>
      <c r="AT227" s="21"/>
      <c r="AU227" s="28" t="e">
        <f>+AR227-W227</f>
        <v>#VALUE!</v>
      </c>
    </row>
    <row r="228" spans="1:47" x14ac:dyDescent="0.35">
      <c r="A228" s="20">
        <v>46112</v>
      </c>
      <c r="B228" s="21">
        <v>474</v>
      </c>
      <c r="C228" s="21">
        <v>1000</v>
      </c>
      <c r="D228" s="21">
        <v>200</v>
      </c>
      <c r="E228" s="22">
        <v>46117</v>
      </c>
      <c r="F228" s="21">
        <v>129</v>
      </c>
      <c r="G228" s="21" t="s">
        <v>89</v>
      </c>
      <c r="H228" s="21" t="s">
        <v>48</v>
      </c>
      <c r="I228" s="21" t="s">
        <v>1517</v>
      </c>
      <c r="J228" s="21" t="s">
        <v>52</v>
      </c>
      <c r="K228" s="21" t="s">
        <v>369</v>
      </c>
      <c r="L228" s="21" t="s">
        <v>370</v>
      </c>
      <c r="M228" s="21" t="s">
        <v>1436</v>
      </c>
      <c r="N228" s="21">
        <v>5</v>
      </c>
      <c r="O228" s="20">
        <v>46232</v>
      </c>
      <c r="P228" s="21" t="s">
        <v>120</v>
      </c>
      <c r="Q228" s="21" t="s">
        <v>1518</v>
      </c>
      <c r="R228" s="21">
        <v>10000</v>
      </c>
      <c r="S228" s="21">
        <v>10</v>
      </c>
      <c r="T228" s="21">
        <v>-63.177430000000001</v>
      </c>
      <c r="U228" s="21">
        <v>-17.777118999999999</v>
      </c>
      <c r="V228" s="21" t="s">
        <v>1519</v>
      </c>
      <c r="W228" s="21" t="s">
        <v>51</v>
      </c>
      <c r="X228" s="21" t="s">
        <v>1520</v>
      </c>
      <c r="Y228" s="23">
        <v>46246</v>
      </c>
      <c r="Z228" s="24">
        <f>+E228-Y228</f>
        <v>-129</v>
      </c>
      <c r="AA228" s="25">
        <f>+Tabla_DatosExternos_142[[#This Row],[Saldo]]/Tabla_DatosExternos_142[[#This Row],[Importe]]</f>
        <v>0.2</v>
      </c>
      <c r="AB228" s="21"/>
      <c r="AC228" s="26">
        <f>IF(AND(-Z228&gt;=1,-Z228&lt;=30),D228,0)</f>
        <v>0</v>
      </c>
      <c r="AD228" s="26">
        <f>IF(AND(-Z228&gt;=31,-Z228&lt;=60),D228,0)</f>
        <v>0</v>
      </c>
      <c r="AE228" s="26">
        <f>IF(AND(-Z228&gt;=61,-Z228&lt;=90),D228,0)</f>
        <v>0</v>
      </c>
      <c r="AF228" s="26">
        <f>IF(AND(-Z228&gt;=91,-Z228&lt;=120),D228,0)</f>
        <v>0</v>
      </c>
      <c r="AG228" s="26">
        <f>IF(AND(-Z228&gt;=121,-Z228&lt;=150),D228,0)</f>
        <v>200</v>
      </c>
      <c r="AH228" s="26">
        <f>IF(AND(-Z228&gt;=151,-Z228&lt;=180),D228,0)</f>
        <v>0</v>
      </c>
      <c r="AI228" s="26">
        <f>IF(AND(-Z228&gt;=181,-Z228&lt;=210),D228,0)</f>
        <v>0</v>
      </c>
      <c r="AJ228" s="26">
        <f>IF(AND(-Z228&gt;=211,-Z228&lt;=250),D228,0)</f>
        <v>0</v>
      </c>
      <c r="AK228" s="26">
        <f>IF(-Z228&gt;=251,D228,0)</f>
        <v>0</v>
      </c>
      <c r="AL228" s="26">
        <f>SUM(AE228:AF228)</f>
        <v>0</v>
      </c>
      <c r="AM228" s="26">
        <f>SUM(AG228:AK228)</f>
        <v>200</v>
      </c>
      <c r="AN228" s="26">
        <f>SUM(AI228:AK228)</f>
        <v>0</v>
      </c>
      <c r="AO228" s="26">
        <f>+IF(SUM(AC228:AK228)=0,D228,0)</f>
        <v>0</v>
      </c>
      <c r="AP228" s="26">
        <f>+SUM(AC228:AK228)</f>
        <v>200</v>
      </c>
      <c r="AQ228" s="26">
        <f>+Tabla_DatosExternos_142[[#This Row],[Total Vigente]]+Tabla_DatosExternos_142[[#This Row],[Total Vencido]]</f>
        <v>200</v>
      </c>
      <c r="AR228" s="26">
        <f>SUM(AG228:AK228)</f>
        <v>200</v>
      </c>
      <c r="AS228" s="27">
        <f>+Tabla_DatosExternos_142[[#This Row],[Fecha]]-Tabla_DatosExternos_142[[#This Row],[Vence]]</f>
        <v>-5</v>
      </c>
      <c r="AT228" s="21"/>
      <c r="AU228" s="28" t="e">
        <f>+AR228-W228</f>
        <v>#VALUE!</v>
      </c>
    </row>
    <row r="229" spans="1:47" x14ac:dyDescent="0.35">
      <c r="A229" s="20">
        <v>46112</v>
      </c>
      <c r="B229" s="21">
        <v>475</v>
      </c>
      <c r="C229" s="21">
        <v>1000</v>
      </c>
      <c r="D229" s="21">
        <v>1000</v>
      </c>
      <c r="E229" s="22">
        <v>46137</v>
      </c>
      <c r="F229" s="21">
        <v>109</v>
      </c>
      <c r="G229" s="21" t="s">
        <v>88</v>
      </c>
      <c r="H229" s="21" t="s">
        <v>48</v>
      </c>
      <c r="I229" s="21" t="s">
        <v>1517</v>
      </c>
      <c r="J229" s="21" t="s">
        <v>52</v>
      </c>
      <c r="K229" s="21" t="s">
        <v>369</v>
      </c>
      <c r="L229" s="21" t="s">
        <v>370</v>
      </c>
      <c r="M229" s="21" t="s">
        <v>1436</v>
      </c>
      <c r="N229" s="21">
        <v>25</v>
      </c>
      <c r="O229" s="20"/>
      <c r="P229" s="21" t="s">
        <v>120</v>
      </c>
      <c r="Q229" s="21" t="s">
        <v>1518</v>
      </c>
      <c r="R229" s="21">
        <v>10000</v>
      </c>
      <c r="S229" s="21">
        <v>10</v>
      </c>
      <c r="T229" s="21">
        <v>-63.177430000000001</v>
      </c>
      <c r="U229" s="21">
        <v>-17.777118999999999</v>
      </c>
      <c r="V229" s="21" t="s">
        <v>1519</v>
      </c>
      <c r="W229" s="21" t="s">
        <v>51</v>
      </c>
      <c r="X229" s="21" t="s">
        <v>1520</v>
      </c>
      <c r="Y229" s="23">
        <v>46246</v>
      </c>
      <c r="Z229" s="24">
        <f>+E229-Y229</f>
        <v>-109</v>
      </c>
      <c r="AA229" s="25">
        <f>+Tabla_DatosExternos_142[[#This Row],[Saldo]]/Tabla_DatosExternos_142[[#This Row],[Importe]]</f>
        <v>1</v>
      </c>
      <c r="AB229" s="21"/>
      <c r="AC229" s="26">
        <f>IF(AND(-Z229&gt;=1,-Z229&lt;=30),D229,0)</f>
        <v>0</v>
      </c>
      <c r="AD229" s="26">
        <f>IF(AND(-Z229&gt;=31,-Z229&lt;=60),D229,0)</f>
        <v>0</v>
      </c>
      <c r="AE229" s="26">
        <f>IF(AND(-Z229&gt;=61,-Z229&lt;=90),D229,0)</f>
        <v>0</v>
      </c>
      <c r="AF229" s="26">
        <f>IF(AND(-Z229&gt;=91,-Z229&lt;=120),D229,0)</f>
        <v>1000</v>
      </c>
      <c r="AG229" s="26">
        <f>IF(AND(-Z229&gt;=121,-Z229&lt;=150),D229,0)</f>
        <v>0</v>
      </c>
      <c r="AH229" s="26">
        <f>IF(AND(-Z229&gt;=151,-Z229&lt;=180),D229,0)</f>
        <v>0</v>
      </c>
      <c r="AI229" s="26">
        <f>IF(AND(-Z229&gt;=181,-Z229&lt;=210),D229,0)</f>
        <v>0</v>
      </c>
      <c r="AJ229" s="26">
        <f>IF(AND(-Z229&gt;=211,-Z229&lt;=250),D229,0)</f>
        <v>0</v>
      </c>
      <c r="AK229" s="26">
        <f>IF(-Z229&gt;=251,D229,0)</f>
        <v>0</v>
      </c>
      <c r="AL229" s="26">
        <f>SUM(AE229:AF229)</f>
        <v>1000</v>
      </c>
      <c r="AM229" s="26">
        <f>SUM(AG229:AK229)</f>
        <v>0</v>
      </c>
      <c r="AN229" s="26">
        <f>SUM(AI229:AK229)</f>
        <v>0</v>
      </c>
      <c r="AO229" s="26">
        <f>+IF(SUM(AC229:AK229)=0,D229,0)</f>
        <v>0</v>
      </c>
      <c r="AP229" s="26">
        <f>+SUM(AC229:AK229)</f>
        <v>1000</v>
      </c>
      <c r="AQ229" s="26">
        <f>+Tabla_DatosExternos_142[[#This Row],[Total Vigente]]+Tabla_DatosExternos_142[[#This Row],[Total Vencido]]</f>
        <v>1000</v>
      </c>
      <c r="AR229" s="26">
        <f>SUM(AG229:AK229)</f>
        <v>0</v>
      </c>
      <c r="AS229" s="27">
        <f>+Tabla_DatosExternos_142[[#This Row],[Fecha]]-Tabla_DatosExternos_142[[#This Row],[Vence]]</f>
        <v>-25</v>
      </c>
      <c r="AT229" s="21"/>
      <c r="AU229" s="28" t="e">
        <f>+AR229-W229</f>
        <v>#VALUE!</v>
      </c>
    </row>
    <row r="230" spans="1:47" x14ac:dyDescent="0.35">
      <c r="A230" s="20">
        <v>46112</v>
      </c>
      <c r="B230" s="21">
        <v>476</v>
      </c>
      <c r="C230" s="21">
        <v>1000</v>
      </c>
      <c r="D230" s="21">
        <v>1000</v>
      </c>
      <c r="E230" s="22">
        <v>46167</v>
      </c>
      <c r="F230" s="21">
        <v>79</v>
      </c>
      <c r="G230" s="21" t="s">
        <v>81</v>
      </c>
      <c r="H230" s="21" t="s">
        <v>48</v>
      </c>
      <c r="I230" s="21" t="s">
        <v>1517</v>
      </c>
      <c r="J230" s="21" t="s">
        <v>52</v>
      </c>
      <c r="K230" s="21" t="s">
        <v>369</v>
      </c>
      <c r="L230" s="21" t="s">
        <v>370</v>
      </c>
      <c r="M230" s="21" t="s">
        <v>1436</v>
      </c>
      <c r="N230" s="21">
        <v>55</v>
      </c>
      <c r="O230" s="20"/>
      <c r="P230" s="21" t="s">
        <v>120</v>
      </c>
      <c r="Q230" s="21" t="s">
        <v>1518</v>
      </c>
      <c r="R230" s="21">
        <v>10000</v>
      </c>
      <c r="S230" s="21">
        <v>10</v>
      </c>
      <c r="T230" s="21">
        <v>-63.177430000000001</v>
      </c>
      <c r="U230" s="21">
        <v>-17.777118999999999</v>
      </c>
      <c r="V230" s="21" t="s">
        <v>1519</v>
      </c>
      <c r="W230" s="21" t="s">
        <v>51</v>
      </c>
      <c r="X230" s="21" t="s">
        <v>1520</v>
      </c>
      <c r="Y230" s="23">
        <v>46246</v>
      </c>
      <c r="Z230" s="24">
        <f>+E230-Y230</f>
        <v>-79</v>
      </c>
      <c r="AA230" s="25">
        <f>+Tabla_DatosExternos_142[[#This Row],[Saldo]]/Tabla_DatosExternos_142[[#This Row],[Importe]]</f>
        <v>1</v>
      </c>
      <c r="AB230" s="21"/>
      <c r="AC230" s="26">
        <f>IF(AND(-Z230&gt;=1,-Z230&lt;=30),D230,0)</f>
        <v>0</v>
      </c>
      <c r="AD230" s="26">
        <f>IF(AND(-Z230&gt;=31,-Z230&lt;=60),D230,0)</f>
        <v>0</v>
      </c>
      <c r="AE230" s="26">
        <f>IF(AND(-Z230&gt;=61,-Z230&lt;=90),D230,0)</f>
        <v>1000</v>
      </c>
      <c r="AF230" s="26">
        <f>IF(AND(-Z230&gt;=91,-Z230&lt;=120),D230,0)</f>
        <v>0</v>
      </c>
      <c r="AG230" s="26">
        <f>IF(AND(-Z230&gt;=121,-Z230&lt;=150),D230,0)</f>
        <v>0</v>
      </c>
      <c r="AH230" s="26">
        <f>IF(AND(-Z230&gt;=151,-Z230&lt;=180),D230,0)</f>
        <v>0</v>
      </c>
      <c r="AI230" s="26">
        <f>IF(AND(-Z230&gt;=181,-Z230&lt;=210),D230,0)</f>
        <v>0</v>
      </c>
      <c r="AJ230" s="26">
        <f>IF(AND(-Z230&gt;=211,-Z230&lt;=250),D230,0)</f>
        <v>0</v>
      </c>
      <c r="AK230" s="26">
        <f>IF(-Z230&gt;=251,D230,0)</f>
        <v>0</v>
      </c>
      <c r="AL230" s="26">
        <f>SUM(AE230:AF230)</f>
        <v>1000</v>
      </c>
      <c r="AM230" s="26">
        <f>SUM(AG230:AK230)</f>
        <v>0</v>
      </c>
      <c r="AN230" s="26">
        <f>SUM(AI230:AK230)</f>
        <v>0</v>
      </c>
      <c r="AO230" s="26">
        <f>+IF(SUM(AC230:AK230)=0,D230,0)</f>
        <v>0</v>
      </c>
      <c r="AP230" s="26">
        <f>+SUM(AC230:AK230)</f>
        <v>1000</v>
      </c>
      <c r="AQ230" s="26">
        <f>+Tabla_DatosExternos_142[[#This Row],[Total Vigente]]+Tabla_DatosExternos_142[[#This Row],[Total Vencido]]</f>
        <v>1000</v>
      </c>
      <c r="AR230" s="26">
        <f>SUM(AG230:AK230)</f>
        <v>0</v>
      </c>
      <c r="AS230" s="27">
        <f>+Tabla_DatosExternos_142[[#This Row],[Fecha]]-Tabla_DatosExternos_142[[#This Row],[Vence]]</f>
        <v>-55</v>
      </c>
      <c r="AT230" s="21"/>
      <c r="AU230" s="28" t="e">
        <f>+AR230-W230</f>
        <v>#VALUE!</v>
      </c>
    </row>
    <row r="231" spans="1:47" x14ac:dyDescent="0.35">
      <c r="A231" s="20">
        <v>46112</v>
      </c>
      <c r="B231" s="21">
        <v>477</v>
      </c>
      <c r="C231" s="21">
        <v>1138</v>
      </c>
      <c r="D231" s="21">
        <v>1138</v>
      </c>
      <c r="E231" s="22">
        <v>46198</v>
      </c>
      <c r="F231" s="21">
        <v>48</v>
      </c>
      <c r="G231" s="21" t="s">
        <v>96</v>
      </c>
      <c r="H231" s="21" t="s">
        <v>48</v>
      </c>
      <c r="I231" s="21" t="s">
        <v>1517</v>
      </c>
      <c r="J231" s="21" t="s">
        <v>52</v>
      </c>
      <c r="K231" s="21" t="s">
        <v>369</v>
      </c>
      <c r="L231" s="21" t="s">
        <v>370</v>
      </c>
      <c r="M231" s="21" t="s">
        <v>1436</v>
      </c>
      <c r="N231" s="21">
        <v>86</v>
      </c>
      <c r="O231" s="20"/>
      <c r="P231" s="21" t="s">
        <v>120</v>
      </c>
      <c r="Q231" s="21" t="s">
        <v>1518</v>
      </c>
      <c r="R231" s="21">
        <v>10000</v>
      </c>
      <c r="S231" s="21">
        <v>10</v>
      </c>
      <c r="T231" s="21">
        <v>-63.177430000000001</v>
      </c>
      <c r="U231" s="21">
        <v>-17.777118999999999</v>
      </c>
      <c r="V231" s="21" t="s">
        <v>1519</v>
      </c>
      <c r="W231" s="21" t="s">
        <v>51</v>
      </c>
      <c r="X231" s="21" t="s">
        <v>1520</v>
      </c>
      <c r="Y231" s="23">
        <v>46246</v>
      </c>
      <c r="Z231" s="24">
        <f>+E231-Y231</f>
        <v>-48</v>
      </c>
      <c r="AA231" s="25">
        <f>+Tabla_DatosExternos_142[[#This Row],[Saldo]]/Tabla_DatosExternos_142[[#This Row],[Importe]]</f>
        <v>1</v>
      </c>
      <c r="AB231" s="21"/>
      <c r="AC231" s="26">
        <f>IF(AND(-Z231&gt;=1,-Z231&lt;=30),D231,0)</f>
        <v>0</v>
      </c>
      <c r="AD231" s="26">
        <f>IF(AND(-Z231&gt;=31,-Z231&lt;=60),D231,0)</f>
        <v>1138</v>
      </c>
      <c r="AE231" s="26">
        <f>IF(AND(-Z231&gt;=61,-Z231&lt;=90),D231,0)</f>
        <v>0</v>
      </c>
      <c r="AF231" s="26">
        <f>IF(AND(-Z231&gt;=91,-Z231&lt;=120),D231,0)</f>
        <v>0</v>
      </c>
      <c r="AG231" s="26">
        <f>IF(AND(-Z231&gt;=121,-Z231&lt;=150),D231,0)</f>
        <v>0</v>
      </c>
      <c r="AH231" s="26">
        <f>IF(AND(-Z231&gt;=151,-Z231&lt;=180),D231,0)</f>
        <v>0</v>
      </c>
      <c r="AI231" s="26">
        <f>IF(AND(-Z231&gt;=181,-Z231&lt;=210),D231,0)</f>
        <v>0</v>
      </c>
      <c r="AJ231" s="26">
        <f>IF(AND(-Z231&gt;=211,-Z231&lt;=250),D231,0)</f>
        <v>0</v>
      </c>
      <c r="AK231" s="26">
        <f>IF(-Z231&gt;=251,D231,0)</f>
        <v>0</v>
      </c>
      <c r="AL231" s="26">
        <f>SUM(AE231:AF231)</f>
        <v>0</v>
      </c>
      <c r="AM231" s="26">
        <f>SUM(AG231:AK231)</f>
        <v>0</v>
      </c>
      <c r="AN231" s="26">
        <f>SUM(AI231:AK231)</f>
        <v>0</v>
      </c>
      <c r="AO231" s="26">
        <f>+IF(SUM(AC231:AK231)=0,D231,0)</f>
        <v>0</v>
      </c>
      <c r="AP231" s="26">
        <f>+SUM(AC231:AK231)</f>
        <v>1138</v>
      </c>
      <c r="AQ231" s="26">
        <f>+Tabla_DatosExternos_142[[#This Row],[Total Vigente]]+Tabla_DatosExternos_142[[#This Row],[Total Vencido]]</f>
        <v>1138</v>
      </c>
      <c r="AR231" s="26">
        <f>SUM(AG231:AK231)</f>
        <v>0</v>
      </c>
      <c r="AS231" s="27">
        <f>+Tabla_DatosExternos_142[[#This Row],[Fecha]]-Tabla_DatosExternos_142[[#This Row],[Vence]]</f>
        <v>-86</v>
      </c>
      <c r="AT231" s="21"/>
      <c r="AU231" s="28" t="e">
        <f>+AR231-W231</f>
        <v>#VALUE!</v>
      </c>
    </row>
    <row r="232" spans="1:47" x14ac:dyDescent="0.35">
      <c r="A232" s="20">
        <v>46165</v>
      </c>
      <c r="B232" s="21">
        <v>260823</v>
      </c>
      <c r="C232" s="21">
        <v>2041</v>
      </c>
      <c r="D232" s="21">
        <v>2041</v>
      </c>
      <c r="E232" s="22">
        <v>46195</v>
      </c>
      <c r="F232" s="21">
        <v>51</v>
      </c>
      <c r="G232" s="21" t="s">
        <v>96</v>
      </c>
      <c r="H232" s="21" t="s">
        <v>48</v>
      </c>
      <c r="I232" s="21" t="s">
        <v>1848</v>
      </c>
      <c r="J232" s="21" t="s">
        <v>52</v>
      </c>
      <c r="K232" s="21" t="s">
        <v>369</v>
      </c>
      <c r="L232" s="21" t="s">
        <v>370</v>
      </c>
      <c r="M232" s="21" t="s">
        <v>1125</v>
      </c>
      <c r="N232" s="21">
        <v>30</v>
      </c>
      <c r="O232" s="20"/>
      <c r="P232" s="21" t="s">
        <v>50</v>
      </c>
      <c r="Q232" s="21" t="s">
        <v>1849</v>
      </c>
      <c r="R232" s="21">
        <v>10000</v>
      </c>
      <c r="S232" s="21">
        <v>11</v>
      </c>
      <c r="T232" s="21">
        <v>-63.157226000000001</v>
      </c>
      <c r="U232" s="21">
        <v>-17.759876999999999</v>
      </c>
      <c r="V232" s="21" t="s">
        <v>1850</v>
      </c>
      <c r="W232" s="21" t="s">
        <v>51</v>
      </c>
      <c r="X232" s="21" t="s">
        <v>1851</v>
      </c>
      <c r="Y232" s="23">
        <v>46246</v>
      </c>
      <c r="Z232" s="24">
        <f>+E232-Y232</f>
        <v>-51</v>
      </c>
      <c r="AA232" s="25">
        <f>+Tabla_DatosExternos_142[[#This Row],[Saldo]]/Tabla_DatosExternos_142[[#This Row],[Importe]]</f>
        <v>1</v>
      </c>
      <c r="AB232" s="21"/>
      <c r="AC232" s="26">
        <f>IF(AND(-Z232&gt;=1,-Z232&lt;=30),D232,0)</f>
        <v>0</v>
      </c>
      <c r="AD232" s="26">
        <f>IF(AND(-Z232&gt;=31,-Z232&lt;=60),D232,0)</f>
        <v>2041</v>
      </c>
      <c r="AE232" s="26">
        <f>IF(AND(-Z232&gt;=61,-Z232&lt;=90),D232,0)</f>
        <v>0</v>
      </c>
      <c r="AF232" s="26">
        <f>IF(AND(-Z232&gt;=91,-Z232&lt;=120),D232,0)</f>
        <v>0</v>
      </c>
      <c r="AG232" s="26">
        <f>IF(AND(-Z232&gt;=121,-Z232&lt;=150),D232,0)</f>
        <v>0</v>
      </c>
      <c r="AH232" s="26">
        <f>IF(AND(-Z232&gt;=151,-Z232&lt;=180),D232,0)</f>
        <v>0</v>
      </c>
      <c r="AI232" s="26">
        <f>IF(AND(-Z232&gt;=181,-Z232&lt;=210),D232,0)</f>
        <v>0</v>
      </c>
      <c r="AJ232" s="26">
        <f>IF(AND(-Z232&gt;=211,-Z232&lt;=250),D232,0)</f>
        <v>0</v>
      </c>
      <c r="AK232" s="26">
        <f>IF(-Z232&gt;=251,D232,0)</f>
        <v>0</v>
      </c>
      <c r="AL232" s="26">
        <f>SUM(AE232:AF232)</f>
        <v>0</v>
      </c>
      <c r="AM232" s="26">
        <f>SUM(AG232:AK232)</f>
        <v>0</v>
      </c>
      <c r="AN232" s="26">
        <f>SUM(AI232:AK232)</f>
        <v>0</v>
      </c>
      <c r="AO232" s="26">
        <f>+IF(SUM(AC232:AK232)=0,D232,0)</f>
        <v>0</v>
      </c>
      <c r="AP232" s="26">
        <f>+SUM(AC232:AK232)</f>
        <v>2041</v>
      </c>
      <c r="AQ232" s="26">
        <f>+Tabla_DatosExternos_142[[#This Row],[Total Vigente]]+Tabla_DatosExternos_142[[#This Row],[Total Vencido]]</f>
        <v>2041</v>
      </c>
      <c r="AR232" s="26">
        <f>SUM(AG232:AK232)</f>
        <v>0</v>
      </c>
      <c r="AS232" s="27">
        <f>+Tabla_DatosExternos_142[[#This Row],[Fecha]]-Tabla_DatosExternos_142[[#This Row],[Vence]]</f>
        <v>-30</v>
      </c>
      <c r="AT232" s="21"/>
      <c r="AU232" s="28" t="e">
        <f>+AR232-W232</f>
        <v>#VALUE!</v>
      </c>
    </row>
    <row r="233" spans="1:47" x14ac:dyDescent="0.35">
      <c r="A233" s="20">
        <v>46165</v>
      </c>
      <c r="B233" s="21">
        <v>260824</v>
      </c>
      <c r="C233" s="21">
        <v>1160</v>
      </c>
      <c r="D233" s="21">
        <v>1160</v>
      </c>
      <c r="E233" s="22">
        <v>46195</v>
      </c>
      <c r="F233" s="21">
        <v>51</v>
      </c>
      <c r="G233" s="21" t="s">
        <v>96</v>
      </c>
      <c r="H233" s="21" t="s">
        <v>48</v>
      </c>
      <c r="I233" s="21" t="s">
        <v>1848</v>
      </c>
      <c r="J233" s="21" t="s">
        <v>52</v>
      </c>
      <c r="K233" s="21" t="s">
        <v>369</v>
      </c>
      <c r="L233" s="21" t="s">
        <v>370</v>
      </c>
      <c r="M233" s="21" t="s">
        <v>1125</v>
      </c>
      <c r="N233" s="21">
        <v>30</v>
      </c>
      <c r="O233" s="20"/>
      <c r="P233" s="21" t="s">
        <v>50</v>
      </c>
      <c r="Q233" s="21" t="s">
        <v>1849</v>
      </c>
      <c r="R233" s="21">
        <v>10000</v>
      </c>
      <c r="S233" s="21">
        <v>11</v>
      </c>
      <c r="T233" s="21">
        <v>-63.157226000000001</v>
      </c>
      <c r="U233" s="21">
        <v>-17.759876999999999</v>
      </c>
      <c r="V233" s="21" t="s">
        <v>1850</v>
      </c>
      <c r="W233" s="21" t="s">
        <v>51</v>
      </c>
      <c r="X233" s="21" t="s">
        <v>1851</v>
      </c>
      <c r="Y233" s="23">
        <v>46246</v>
      </c>
      <c r="Z233" s="24">
        <f>+E233-Y233</f>
        <v>-51</v>
      </c>
      <c r="AA233" s="25">
        <f>+Tabla_DatosExternos_142[[#This Row],[Saldo]]/Tabla_DatosExternos_142[[#This Row],[Importe]]</f>
        <v>1</v>
      </c>
      <c r="AB233" s="21"/>
      <c r="AC233" s="26">
        <f>IF(AND(-Z233&gt;=1,-Z233&lt;=30),D233,0)</f>
        <v>0</v>
      </c>
      <c r="AD233" s="26">
        <f>IF(AND(-Z233&gt;=31,-Z233&lt;=60),D233,0)</f>
        <v>1160</v>
      </c>
      <c r="AE233" s="26">
        <f>IF(AND(-Z233&gt;=61,-Z233&lt;=90),D233,0)</f>
        <v>0</v>
      </c>
      <c r="AF233" s="26">
        <f>IF(AND(-Z233&gt;=91,-Z233&lt;=120),D233,0)</f>
        <v>0</v>
      </c>
      <c r="AG233" s="26">
        <f>IF(AND(-Z233&gt;=121,-Z233&lt;=150),D233,0)</f>
        <v>0</v>
      </c>
      <c r="AH233" s="26">
        <f>IF(AND(-Z233&gt;=151,-Z233&lt;=180),D233,0)</f>
        <v>0</v>
      </c>
      <c r="AI233" s="26">
        <f>IF(AND(-Z233&gt;=181,-Z233&lt;=210),D233,0)</f>
        <v>0</v>
      </c>
      <c r="AJ233" s="26">
        <f>IF(AND(-Z233&gt;=211,-Z233&lt;=250),D233,0)</f>
        <v>0</v>
      </c>
      <c r="AK233" s="26">
        <f>IF(-Z233&gt;=251,D233,0)</f>
        <v>0</v>
      </c>
      <c r="AL233" s="26">
        <f>SUM(AE233:AF233)</f>
        <v>0</v>
      </c>
      <c r="AM233" s="26">
        <f>SUM(AG233:AK233)</f>
        <v>0</v>
      </c>
      <c r="AN233" s="26">
        <f>SUM(AI233:AK233)</f>
        <v>0</v>
      </c>
      <c r="AO233" s="26">
        <f>+IF(SUM(AC233:AK233)=0,D233,0)</f>
        <v>0</v>
      </c>
      <c r="AP233" s="26">
        <f>+SUM(AC233:AK233)</f>
        <v>1160</v>
      </c>
      <c r="AQ233" s="26">
        <f>+Tabla_DatosExternos_142[[#This Row],[Total Vigente]]+Tabla_DatosExternos_142[[#This Row],[Total Vencido]]</f>
        <v>1160</v>
      </c>
      <c r="AR233" s="26">
        <f>SUM(AG233:AK233)</f>
        <v>0</v>
      </c>
      <c r="AS233" s="27">
        <f>+Tabla_DatosExternos_142[[#This Row],[Fecha]]-Tabla_DatosExternos_142[[#This Row],[Vence]]</f>
        <v>-30</v>
      </c>
      <c r="AT233" s="21"/>
      <c r="AU233" s="28" t="e">
        <f>+AR233-W233</f>
        <v>#VALUE!</v>
      </c>
    </row>
    <row r="234" spans="1:47" x14ac:dyDescent="0.35">
      <c r="A234" s="20">
        <v>46200</v>
      </c>
      <c r="B234" s="21">
        <v>275579</v>
      </c>
      <c r="C234" s="21">
        <v>647</v>
      </c>
      <c r="D234" s="21">
        <v>447</v>
      </c>
      <c r="E234" s="22">
        <v>46230</v>
      </c>
      <c r="F234" s="21">
        <v>16</v>
      </c>
      <c r="G234" s="21" t="s">
        <v>90</v>
      </c>
      <c r="H234" s="21" t="s">
        <v>48</v>
      </c>
      <c r="I234" s="21" t="s">
        <v>2223</v>
      </c>
      <c r="J234" s="21" t="s">
        <v>52</v>
      </c>
      <c r="K234" s="21" t="s">
        <v>369</v>
      </c>
      <c r="L234" s="21" t="s">
        <v>370</v>
      </c>
      <c r="M234" s="21" t="s">
        <v>422</v>
      </c>
      <c r="N234" s="21">
        <v>30</v>
      </c>
      <c r="O234" s="20">
        <v>46242</v>
      </c>
      <c r="P234" s="21" t="s">
        <v>50</v>
      </c>
      <c r="Q234" s="21" t="s">
        <v>2224</v>
      </c>
      <c r="R234" s="21">
        <v>10000</v>
      </c>
      <c r="S234" s="21">
        <v>9</v>
      </c>
      <c r="T234" s="21">
        <v>-63.170064000000004</v>
      </c>
      <c r="U234" s="21">
        <v>-17.752361000000001</v>
      </c>
      <c r="V234" s="21" t="s">
        <v>2225</v>
      </c>
      <c r="W234" s="21" t="s">
        <v>51</v>
      </c>
      <c r="X234" s="21" t="s">
        <v>2226</v>
      </c>
      <c r="Y234" s="23">
        <v>46246</v>
      </c>
      <c r="Z234" s="24">
        <f>+E234-Y234</f>
        <v>-16</v>
      </c>
      <c r="AA234" s="25">
        <f>+Tabla_DatosExternos_142[[#This Row],[Saldo]]/Tabla_DatosExternos_142[[#This Row],[Importe]]</f>
        <v>0.69088098918083463</v>
      </c>
      <c r="AB234" s="21"/>
      <c r="AC234" s="26">
        <f>IF(AND(-Z234&gt;=1,-Z234&lt;=30),D234,0)</f>
        <v>447</v>
      </c>
      <c r="AD234" s="26">
        <f>IF(AND(-Z234&gt;=31,-Z234&lt;=60),D234,0)</f>
        <v>0</v>
      </c>
      <c r="AE234" s="26">
        <f>IF(AND(-Z234&gt;=61,-Z234&lt;=90),D234,0)</f>
        <v>0</v>
      </c>
      <c r="AF234" s="26">
        <f>IF(AND(-Z234&gt;=91,-Z234&lt;=120),D234,0)</f>
        <v>0</v>
      </c>
      <c r="AG234" s="26">
        <f>IF(AND(-Z234&gt;=121,-Z234&lt;=150),D234,0)</f>
        <v>0</v>
      </c>
      <c r="AH234" s="26">
        <f>IF(AND(-Z234&gt;=151,-Z234&lt;=180),D234,0)</f>
        <v>0</v>
      </c>
      <c r="AI234" s="26">
        <f>IF(AND(-Z234&gt;=181,-Z234&lt;=210),D234,0)</f>
        <v>0</v>
      </c>
      <c r="AJ234" s="26">
        <f>IF(AND(-Z234&gt;=211,-Z234&lt;=250),D234,0)</f>
        <v>0</v>
      </c>
      <c r="AK234" s="26">
        <f>IF(-Z234&gt;=251,D234,0)</f>
        <v>0</v>
      </c>
      <c r="AL234" s="26">
        <f>SUM(AE234:AF234)</f>
        <v>0</v>
      </c>
      <c r="AM234" s="26">
        <f>SUM(AG234:AK234)</f>
        <v>0</v>
      </c>
      <c r="AN234" s="26">
        <f>SUM(AI234:AK234)</f>
        <v>0</v>
      </c>
      <c r="AO234" s="26">
        <f>+IF(SUM(AC234:AK234)=0,D234,0)</f>
        <v>0</v>
      </c>
      <c r="AP234" s="26">
        <f>+SUM(AC234:AK234)</f>
        <v>447</v>
      </c>
      <c r="AQ234" s="26">
        <f>+Tabla_DatosExternos_142[[#This Row],[Total Vigente]]+Tabla_DatosExternos_142[[#This Row],[Total Vencido]]</f>
        <v>447</v>
      </c>
      <c r="AR234" s="26">
        <f>SUM(AG234:AK234)</f>
        <v>0</v>
      </c>
      <c r="AS234" s="27">
        <f>+Tabla_DatosExternos_142[[#This Row],[Fecha]]-Tabla_DatosExternos_142[[#This Row],[Vence]]</f>
        <v>-30</v>
      </c>
      <c r="AT234" s="21"/>
      <c r="AU234" s="28" t="e">
        <f>+AR234-W234</f>
        <v>#VALUE!</v>
      </c>
    </row>
    <row r="235" spans="1:47" x14ac:dyDescent="0.35">
      <c r="A235" s="20">
        <v>46202</v>
      </c>
      <c r="B235" s="21">
        <v>276321</v>
      </c>
      <c r="C235" s="21">
        <v>748</v>
      </c>
      <c r="D235" s="21">
        <v>1</v>
      </c>
      <c r="E235" s="22">
        <v>46232</v>
      </c>
      <c r="F235" s="21">
        <v>14</v>
      </c>
      <c r="G235" s="21" t="s">
        <v>90</v>
      </c>
      <c r="H235" s="21" t="s">
        <v>48</v>
      </c>
      <c r="I235" s="21" t="s">
        <v>2230</v>
      </c>
      <c r="J235" s="21" t="s">
        <v>52</v>
      </c>
      <c r="K235" s="21" t="s">
        <v>369</v>
      </c>
      <c r="L235" s="21" t="s">
        <v>370</v>
      </c>
      <c r="M235" s="21" t="s">
        <v>371</v>
      </c>
      <c r="N235" s="21">
        <v>30</v>
      </c>
      <c r="O235" s="20">
        <v>46216</v>
      </c>
      <c r="P235" s="21" t="s">
        <v>50</v>
      </c>
      <c r="Q235" s="21" t="s">
        <v>2231</v>
      </c>
      <c r="R235" s="21">
        <v>15000</v>
      </c>
      <c r="S235" s="21">
        <v>8</v>
      </c>
      <c r="T235" s="21">
        <v>-63.198665599999998</v>
      </c>
      <c r="U235" s="21">
        <v>-17.766918199999999</v>
      </c>
      <c r="V235" s="21" t="s">
        <v>2232</v>
      </c>
      <c r="W235" s="21" t="s">
        <v>51</v>
      </c>
      <c r="X235" s="21" t="s">
        <v>2233</v>
      </c>
      <c r="Y235" s="23">
        <v>46246</v>
      </c>
      <c r="Z235" s="24">
        <f>+E235-Y235</f>
        <v>-14</v>
      </c>
      <c r="AA235" s="25">
        <f>+Tabla_DatosExternos_142[[#This Row],[Saldo]]/Tabla_DatosExternos_142[[#This Row],[Importe]]</f>
        <v>1.3368983957219251E-3</v>
      </c>
      <c r="AB235" s="21"/>
      <c r="AC235" s="26">
        <f>IF(AND(-Z235&gt;=1,-Z235&lt;=30),D235,0)</f>
        <v>1</v>
      </c>
      <c r="AD235" s="26">
        <f>IF(AND(-Z235&gt;=31,-Z235&lt;=60),D235,0)</f>
        <v>0</v>
      </c>
      <c r="AE235" s="26">
        <f>IF(AND(-Z235&gt;=61,-Z235&lt;=90),D235,0)</f>
        <v>0</v>
      </c>
      <c r="AF235" s="26">
        <f>IF(AND(-Z235&gt;=91,-Z235&lt;=120),D235,0)</f>
        <v>0</v>
      </c>
      <c r="AG235" s="26">
        <f>IF(AND(-Z235&gt;=121,-Z235&lt;=150),D235,0)</f>
        <v>0</v>
      </c>
      <c r="AH235" s="26">
        <f>IF(AND(-Z235&gt;=151,-Z235&lt;=180),D235,0)</f>
        <v>0</v>
      </c>
      <c r="AI235" s="26">
        <f>IF(AND(-Z235&gt;=181,-Z235&lt;=210),D235,0)</f>
        <v>0</v>
      </c>
      <c r="AJ235" s="26">
        <f>IF(AND(-Z235&gt;=211,-Z235&lt;=250),D235,0)</f>
        <v>0</v>
      </c>
      <c r="AK235" s="26">
        <f>IF(-Z235&gt;=251,D235,0)</f>
        <v>0</v>
      </c>
      <c r="AL235" s="26">
        <f>SUM(AE235:AF235)</f>
        <v>0</v>
      </c>
      <c r="AM235" s="26">
        <f>SUM(AG235:AK235)</f>
        <v>0</v>
      </c>
      <c r="AN235" s="26">
        <f>SUM(AI235:AK235)</f>
        <v>0</v>
      </c>
      <c r="AO235" s="26">
        <f>+IF(SUM(AC235:AK235)=0,D235,0)</f>
        <v>0</v>
      </c>
      <c r="AP235" s="26">
        <f>+SUM(AC235:AK235)</f>
        <v>1</v>
      </c>
      <c r="AQ235" s="26">
        <f>+Tabla_DatosExternos_142[[#This Row],[Total Vigente]]+Tabla_DatosExternos_142[[#This Row],[Total Vencido]]</f>
        <v>1</v>
      </c>
      <c r="AR235" s="26">
        <f>SUM(AG235:AK235)</f>
        <v>0</v>
      </c>
      <c r="AS235" s="27">
        <f>+Tabla_DatosExternos_142[[#This Row],[Fecha]]-Tabla_DatosExternos_142[[#This Row],[Vence]]</f>
        <v>-30</v>
      </c>
      <c r="AT235" s="21"/>
      <c r="AU235" s="28" t="e">
        <f>+AR235-W235</f>
        <v>#VALUE!</v>
      </c>
    </row>
    <row r="236" spans="1:47" x14ac:dyDescent="0.35">
      <c r="A236" s="20">
        <v>46210</v>
      </c>
      <c r="B236" s="21">
        <v>279943</v>
      </c>
      <c r="C236" s="21">
        <v>2320</v>
      </c>
      <c r="D236" s="21">
        <v>1120</v>
      </c>
      <c r="E236" s="22">
        <v>46240</v>
      </c>
      <c r="F236" s="21">
        <v>6</v>
      </c>
      <c r="G236" s="21" t="s">
        <v>90</v>
      </c>
      <c r="H236" s="21" t="s">
        <v>48</v>
      </c>
      <c r="I236" s="21" t="s">
        <v>2418</v>
      </c>
      <c r="J236" s="21" t="s">
        <v>52</v>
      </c>
      <c r="K236" s="21" t="s">
        <v>369</v>
      </c>
      <c r="L236" s="21" t="s">
        <v>370</v>
      </c>
      <c r="M236" s="21" t="s">
        <v>1125</v>
      </c>
      <c r="N236" s="21">
        <v>30</v>
      </c>
      <c r="O236" s="20">
        <v>46245</v>
      </c>
      <c r="P236" s="21" t="s">
        <v>50</v>
      </c>
      <c r="Q236" s="21" t="s">
        <v>2419</v>
      </c>
      <c r="R236" s="21">
        <v>10000</v>
      </c>
      <c r="S236" s="21">
        <v>11</v>
      </c>
      <c r="T236" s="21">
        <v>-63.161144299999997</v>
      </c>
      <c r="U236" s="21">
        <v>-17.7588902</v>
      </c>
      <c r="V236" s="21" t="s">
        <v>2420</v>
      </c>
      <c r="W236" s="21" t="s">
        <v>51</v>
      </c>
      <c r="X236" s="21" t="s">
        <v>2421</v>
      </c>
      <c r="Y236" s="23">
        <v>46246</v>
      </c>
      <c r="Z236" s="24">
        <f>+E236-Y236</f>
        <v>-6</v>
      </c>
      <c r="AA236" s="25">
        <f>+Tabla_DatosExternos_142[[#This Row],[Saldo]]/Tabla_DatosExternos_142[[#This Row],[Importe]]</f>
        <v>0.48275862068965519</v>
      </c>
      <c r="AB236" s="21"/>
      <c r="AC236" s="26">
        <f>IF(AND(-Z236&gt;=1,-Z236&lt;=30),D236,0)</f>
        <v>1120</v>
      </c>
      <c r="AD236" s="26">
        <f>IF(AND(-Z236&gt;=31,-Z236&lt;=60),D236,0)</f>
        <v>0</v>
      </c>
      <c r="AE236" s="26">
        <f>IF(AND(-Z236&gt;=61,-Z236&lt;=90),D236,0)</f>
        <v>0</v>
      </c>
      <c r="AF236" s="26">
        <f>IF(AND(-Z236&gt;=91,-Z236&lt;=120),D236,0)</f>
        <v>0</v>
      </c>
      <c r="AG236" s="26">
        <f>IF(AND(-Z236&gt;=121,-Z236&lt;=150),D236,0)</f>
        <v>0</v>
      </c>
      <c r="AH236" s="26">
        <f>IF(AND(-Z236&gt;=151,-Z236&lt;=180),D236,0)</f>
        <v>0</v>
      </c>
      <c r="AI236" s="26">
        <f>IF(AND(-Z236&gt;=181,-Z236&lt;=210),D236,0)</f>
        <v>0</v>
      </c>
      <c r="AJ236" s="26">
        <f>IF(AND(-Z236&gt;=211,-Z236&lt;=250),D236,0)</f>
        <v>0</v>
      </c>
      <c r="AK236" s="26">
        <f>IF(-Z236&gt;=251,D236,0)</f>
        <v>0</v>
      </c>
      <c r="AL236" s="26">
        <f>SUM(AE236:AF236)</f>
        <v>0</v>
      </c>
      <c r="AM236" s="26">
        <f>SUM(AG236:AK236)</f>
        <v>0</v>
      </c>
      <c r="AN236" s="26">
        <f>SUM(AI236:AK236)</f>
        <v>0</v>
      </c>
      <c r="AO236" s="26">
        <f>+IF(SUM(AC236:AK236)=0,D236,0)</f>
        <v>0</v>
      </c>
      <c r="AP236" s="26">
        <f>+SUM(AC236:AK236)</f>
        <v>1120</v>
      </c>
      <c r="AQ236" s="26">
        <f>+Tabla_DatosExternos_142[[#This Row],[Total Vigente]]+Tabla_DatosExternos_142[[#This Row],[Total Vencido]]</f>
        <v>1120</v>
      </c>
      <c r="AR236" s="26">
        <f>SUM(AG236:AK236)</f>
        <v>0</v>
      </c>
      <c r="AS236" s="27">
        <f>+Tabla_DatosExternos_142[[#This Row],[Fecha]]-Tabla_DatosExternos_142[[#This Row],[Vence]]</f>
        <v>-30</v>
      </c>
      <c r="AT236" s="21"/>
      <c r="AU236" s="28" t="e">
        <f>+AR236-W236</f>
        <v>#VALUE!</v>
      </c>
    </row>
    <row r="237" spans="1:47" x14ac:dyDescent="0.35">
      <c r="A237" s="20">
        <v>46217</v>
      </c>
      <c r="B237" s="21">
        <v>283407</v>
      </c>
      <c r="C237" s="21">
        <v>910</v>
      </c>
      <c r="D237" s="21">
        <v>910</v>
      </c>
      <c r="E237" s="22">
        <v>46247</v>
      </c>
      <c r="F237" s="21">
        <v>1</v>
      </c>
      <c r="G237" s="21" t="s">
        <v>90</v>
      </c>
      <c r="H237" s="21" t="s">
        <v>95</v>
      </c>
      <c r="I237" s="21" t="s">
        <v>2219</v>
      </c>
      <c r="J237" s="21" t="s">
        <v>52</v>
      </c>
      <c r="K237" s="21" t="s">
        <v>369</v>
      </c>
      <c r="L237" s="21" t="s">
        <v>370</v>
      </c>
      <c r="M237" s="21" t="s">
        <v>422</v>
      </c>
      <c r="N237" s="21">
        <v>30</v>
      </c>
      <c r="O237" s="20"/>
      <c r="P237" s="21" t="s">
        <v>50</v>
      </c>
      <c r="Q237" s="21" t="s">
        <v>2220</v>
      </c>
      <c r="R237" s="21">
        <v>15000</v>
      </c>
      <c r="S237" s="21">
        <v>9</v>
      </c>
      <c r="T237" s="21">
        <v>-63.182102200000003</v>
      </c>
      <c r="U237" s="21">
        <v>-17.7561626</v>
      </c>
      <c r="V237" s="21" t="s">
        <v>2221</v>
      </c>
      <c r="W237" s="21" t="s">
        <v>51</v>
      </c>
      <c r="X237" s="21" t="s">
        <v>2222</v>
      </c>
      <c r="Y237" s="23">
        <v>46246</v>
      </c>
      <c r="Z237" s="24">
        <f>+E237-Y237</f>
        <v>1</v>
      </c>
      <c r="AA237" s="25">
        <f>+Tabla_DatosExternos_142[[#This Row],[Saldo]]/Tabla_DatosExternos_142[[#This Row],[Importe]]</f>
        <v>1</v>
      </c>
      <c r="AB237" s="21"/>
      <c r="AC237" s="26">
        <f>IF(AND(-Z237&gt;=1,-Z237&lt;=30),D237,0)</f>
        <v>0</v>
      </c>
      <c r="AD237" s="26">
        <f>IF(AND(-Z237&gt;=31,-Z237&lt;=60),D237,0)</f>
        <v>0</v>
      </c>
      <c r="AE237" s="26">
        <f>IF(AND(-Z237&gt;=61,-Z237&lt;=90),D237,0)</f>
        <v>0</v>
      </c>
      <c r="AF237" s="26">
        <f>IF(AND(-Z237&gt;=91,-Z237&lt;=120),D237,0)</f>
        <v>0</v>
      </c>
      <c r="AG237" s="26">
        <f>IF(AND(-Z237&gt;=121,-Z237&lt;=150),D237,0)</f>
        <v>0</v>
      </c>
      <c r="AH237" s="26">
        <f>IF(AND(-Z237&gt;=151,-Z237&lt;=180),D237,0)</f>
        <v>0</v>
      </c>
      <c r="AI237" s="26">
        <f>IF(AND(-Z237&gt;=181,-Z237&lt;=210),D237,0)</f>
        <v>0</v>
      </c>
      <c r="AJ237" s="26">
        <f>IF(AND(-Z237&gt;=211,-Z237&lt;=250),D237,0)</f>
        <v>0</v>
      </c>
      <c r="AK237" s="26">
        <f>IF(-Z237&gt;=251,D237,0)</f>
        <v>0</v>
      </c>
      <c r="AL237" s="26">
        <f>SUM(AE237:AF237)</f>
        <v>0</v>
      </c>
      <c r="AM237" s="26">
        <f>SUM(AG237:AK237)</f>
        <v>0</v>
      </c>
      <c r="AN237" s="26">
        <f>SUM(AI237:AK237)</f>
        <v>0</v>
      </c>
      <c r="AO237" s="26">
        <f>+IF(SUM(AC237:AK237)=0,D237,0)</f>
        <v>910</v>
      </c>
      <c r="AP237" s="26">
        <f>+SUM(AC237:AK237)</f>
        <v>0</v>
      </c>
      <c r="AQ237" s="26">
        <f>+Tabla_DatosExternos_142[[#This Row],[Total Vigente]]+Tabla_DatosExternos_142[[#This Row],[Total Vencido]]</f>
        <v>910</v>
      </c>
      <c r="AR237" s="26">
        <f>SUM(AG237:AK237)</f>
        <v>0</v>
      </c>
      <c r="AS237" s="27">
        <f>+Tabla_DatosExternos_142[[#This Row],[Fecha]]-Tabla_DatosExternos_142[[#This Row],[Vence]]</f>
        <v>-30</v>
      </c>
      <c r="AT237" s="21"/>
      <c r="AU237" s="28" t="e">
        <f>+AR237-W237</f>
        <v>#VALUE!</v>
      </c>
    </row>
    <row r="238" spans="1:47" x14ac:dyDescent="0.35">
      <c r="A238" s="20">
        <v>46221</v>
      </c>
      <c r="B238" s="21">
        <v>286314</v>
      </c>
      <c r="C238" s="21">
        <v>1274</v>
      </c>
      <c r="D238" s="21">
        <v>1274</v>
      </c>
      <c r="E238" s="22">
        <v>46251</v>
      </c>
      <c r="F238" s="21">
        <v>5</v>
      </c>
      <c r="G238" s="21" t="s">
        <v>90</v>
      </c>
      <c r="H238" s="21" t="s">
        <v>95</v>
      </c>
      <c r="I238" s="21" t="s">
        <v>2667</v>
      </c>
      <c r="J238" s="21" t="s">
        <v>52</v>
      </c>
      <c r="K238" s="21" t="s">
        <v>369</v>
      </c>
      <c r="L238" s="21" t="s">
        <v>370</v>
      </c>
      <c r="M238" s="21" t="s">
        <v>422</v>
      </c>
      <c r="N238" s="21">
        <v>30</v>
      </c>
      <c r="O238" s="20"/>
      <c r="P238" s="21" t="s">
        <v>50</v>
      </c>
      <c r="Q238" s="21" t="s">
        <v>2668</v>
      </c>
      <c r="R238" s="21">
        <v>15000</v>
      </c>
      <c r="S238" s="21">
        <v>9</v>
      </c>
      <c r="T238" s="21">
        <v>-63.192898999999997</v>
      </c>
      <c r="U238" s="21">
        <v>-17.75863</v>
      </c>
      <c r="V238" s="21" t="s">
        <v>2669</v>
      </c>
      <c r="W238" s="21" t="s">
        <v>51</v>
      </c>
      <c r="X238" s="21" t="s">
        <v>2670</v>
      </c>
      <c r="Y238" s="23">
        <v>46246</v>
      </c>
      <c r="Z238" s="24">
        <f>+E238-Y238</f>
        <v>5</v>
      </c>
      <c r="AA238" s="25">
        <f>+Tabla_DatosExternos_142[[#This Row],[Saldo]]/Tabla_DatosExternos_142[[#This Row],[Importe]]</f>
        <v>1</v>
      </c>
      <c r="AB238" s="21"/>
      <c r="AC238" s="26">
        <f>IF(AND(-Z238&gt;=1,-Z238&lt;=30),D238,0)</f>
        <v>0</v>
      </c>
      <c r="AD238" s="26">
        <f>IF(AND(-Z238&gt;=31,-Z238&lt;=60),D238,0)</f>
        <v>0</v>
      </c>
      <c r="AE238" s="26">
        <f>IF(AND(-Z238&gt;=61,-Z238&lt;=90),D238,0)</f>
        <v>0</v>
      </c>
      <c r="AF238" s="26">
        <f>IF(AND(-Z238&gt;=91,-Z238&lt;=120),D238,0)</f>
        <v>0</v>
      </c>
      <c r="AG238" s="26">
        <f>IF(AND(-Z238&gt;=121,-Z238&lt;=150),D238,0)</f>
        <v>0</v>
      </c>
      <c r="AH238" s="26">
        <f>IF(AND(-Z238&gt;=151,-Z238&lt;=180),D238,0)</f>
        <v>0</v>
      </c>
      <c r="AI238" s="26">
        <f>IF(AND(-Z238&gt;=181,-Z238&lt;=210),D238,0)</f>
        <v>0</v>
      </c>
      <c r="AJ238" s="26">
        <f>IF(AND(-Z238&gt;=211,-Z238&lt;=250),D238,0)</f>
        <v>0</v>
      </c>
      <c r="AK238" s="26">
        <f>IF(-Z238&gt;=251,D238,0)</f>
        <v>0</v>
      </c>
      <c r="AL238" s="26">
        <f>SUM(AE238:AF238)</f>
        <v>0</v>
      </c>
      <c r="AM238" s="26">
        <f>SUM(AG238:AK238)</f>
        <v>0</v>
      </c>
      <c r="AN238" s="26">
        <f>SUM(AI238:AK238)</f>
        <v>0</v>
      </c>
      <c r="AO238" s="26">
        <f>+IF(SUM(AC238:AK238)=0,D238,0)</f>
        <v>1274</v>
      </c>
      <c r="AP238" s="26">
        <f>+SUM(AC238:AK238)</f>
        <v>0</v>
      </c>
      <c r="AQ238" s="26">
        <f>+Tabla_DatosExternos_142[[#This Row],[Total Vigente]]+Tabla_DatosExternos_142[[#This Row],[Total Vencido]]</f>
        <v>1274</v>
      </c>
      <c r="AR238" s="26">
        <f>SUM(AG238:AK238)</f>
        <v>0</v>
      </c>
      <c r="AS238" s="27">
        <f>+Tabla_DatosExternos_142[[#This Row],[Fecha]]-Tabla_DatosExternos_142[[#This Row],[Vence]]</f>
        <v>-30</v>
      </c>
      <c r="AT238" s="21"/>
      <c r="AU238" s="28" t="e">
        <f>+AR238-W238</f>
        <v>#VALUE!</v>
      </c>
    </row>
    <row r="239" spans="1:47" x14ac:dyDescent="0.35">
      <c r="A239" s="20">
        <v>46221</v>
      </c>
      <c r="B239" s="21">
        <v>286336</v>
      </c>
      <c r="C239" s="21">
        <v>3480</v>
      </c>
      <c r="D239" s="21">
        <v>3480</v>
      </c>
      <c r="E239" s="22">
        <v>46251</v>
      </c>
      <c r="F239" s="21">
        <v>5</v>
      </c>
      <c r="G239" s="21" t="s">
        <v>90</v>
      </c>
      <c r="H239" s="21" t="s">
        <v>95</v>
      </c>
      <c r="I239" s="21" t="s">
        <v>2067</v>
      </c>
      <c r="J239" s="21" t="s">
        <v>52</v>
      </c>
      <c r="K239" s="21" t="s">
        <v>369</v>
      </c>
      <c r="L239" s="21" t="s">
        <v>370</v>
      </c>
      <c r="M239" s="21" t="s">
        <v>1436</v>
      </c>
      <c r="N239" s="21">
        <v>30</v>
      </c>
      <c r="O239" s="20"/>
      <c r="P239" s="21" t="s">
        <v>50</v>
      </c>
      <c r="Q239" s="21" t="s">
        <v>2068</v>
      </c>
      <c r="R239" s="21">
        <v>10000</v>
      </c>
      <c r="S239" s="21">
        <v>10</v>
      </c>
      <c r="T239" s="21">
        <v>-63.187899000000002</v>
      </c>
      <c r="U239" s="21">
        <v>-17.784257</v>
      </c>
      <c r="V239" s="21" t="s">
        <v>2069</v>
      </c>
      <c r="W239" s="21" t="s">
        <v>51</v>
      </c>
      <c r="X239" s="21" t="s">
        <v>2070</v>
      </c>
      <c r="Y239" s="23">
        <v>46246</v>
      </c>
      <c r="Z239" s="24">
        <f>+E239-Y239</f>
        <v>5</v>
      </c>
      <c r="AA239" s="25">
        <f>+Tabla_DatosExternos_142[[#This Row],[Saldo]]/Tabla_DatosExternos_142[[#This Row],[Importe]]</f>
        <v>1</v>
      </c>
      <c r="AB239" s="21"/>
      <c r="AC239" s="26">
        <f>IF(AND(-Z239&gt;=1,-Z239&lt;=30),D239,0)</f>
        <v>0</v>
      </c>
      <c r="AD239" s="26">
        <f>IF(AND(-Z239&gt;=31,-Z239&lt;=60),D239,0)</f>
        <v>0</v>
      </c>
      <c r="AE239" s="26">
        <f>IF(AND(-Z239&gt;=61,-Z239&lt;=90),D239,0)</f>
        <v>0</v>
      </c>
      <c r="AF239" s="26">
        <f>IF(AND(-Z239&gt;=91,-Z239&lt;=120),D239,0)</f>
        <v>0</v>
      </c>
      <c r="AG239" s="26">
        <f>IF(AND(-Z239&gt;=121,-Z239&lt;=150),D239,0)</f>
        <v>0</v>
      </c>
      <c r="AH239" s="26">
        <f>IF(AND(-Z239&gt;=151,-Z239&lt;=180),D239,0)</f>
        <v>0</v>
      </c>
      <c r="AI239" s="26">
        <f>IF(AND(-Z239&gt;=181,-Z239&lt;=210),D239,0)</f>
        <v>0</v>
      </c>
      <c r="AJ239" s="26">
        <f>IF(AND(-Z239&gt;=211,-Z239&lt;=250),D239,0)</f>
        <v>0</v>
      </c>
      <c r="AK239" s="26">
        <f>IF(-Z239&gt;=251,D239,0)</f>
        <v>0</v>
      </c>
      <c r="AL239" s="26">
        <f>SUM(AE239:AF239)</f>
        <v>0</v>
      </c>
      <c r="AM239" s="26">
        <f>SUM(AG239:AK239)</f>
        <v>0</v>
      </c>
      <c r="AN239" s="26">
        <f>SUM(AI239:AK239)</f>
        <v>0</v>
      </c>
      <c r="AO239" s="26">
        <f>+IF(SUM(AC239:AK239)=0,D239,0)</f>
        <v>3480</v>
      </c>
      <c r="AP239" s="26">
        <f>+SUM(AC239:AK239)</f>
        <v>0</v>
      </c>
      <c r="AQ239" s="26">
        <f>+Tabla_DatosExternos_142[[#This Row],[Total Vigente]]+Tabla_DatosExternos_142[[#This Row],[Total Vencido]]</f>
        <v>3480</v>
      </c>
      <c r="AR239" s="26">
        <f>SUM(AG239:AK239)</f>
        <v>0</v>
      </c>
      <c r="AS239" s="27">
        <f>+Tabla_DatosExternos_142[[#This Row],[Fecha]]-Tabla_DatosExternos_142[[#This Row],[Vence]]</f>
        <v>-30</v>
      </c>
      <c r="AT239" s="21"/>
      <c r="AU239" s="28" t="e">
        <f>+AR239-W239</f>
        <v>#VALUE!</v>
      </c>
    </row>
    <row r="240" spans="1:47" x14ac:dyDescent="0.35">
      <c r="A240" s="20">
        <v>46224</v>
      </c>
      <c r="B240" s="21">
        <v>287183</v>
      </c>
      <c r="C240" s="21">
        <v>1471</v>
      </c>
      <c r="D240" s="21">
        <v>1471</v>
      </c>
      <c r="E240" s="22">
        <v>46254</v>
      </c>
      <c r="F240" s="21">
        <v>8</v>
      </c>
      <c r="G240" s="21" t="s">
        <v>90</v>
      </c>
      <c r="H240" s="21" t="s">
        <v>95</v>
      </c>
      <c r="I240" s="21" t="s">
        <v>2128</v>
      </c>
      <c r="J240" s="21" t="s">
        <v>52</v>
      </c>
      <c r="K240" s="21" t="s">
        <v>369</v>
      </c>
      <c r="L240" s="21" t="s">
        <v>370</v>
      </c>
      <c r="M240" s="21" t="s">
        <v>371</v>
      </c>
      <c r="N240" s="21">
        <v>30</v>
      </c>
      <c r="O240" s="20"/>
      <c r="P240" s="21" t="s">
        <v>50</v>
      </c>
      <c r="Q240" s="21" t="s">
        <v>2129</v>
      </c>
      <c r="R240" s="21">
        <v>10000</v>
      </c>
      <c r="S240" s="21">
        <v>8</v>
      </c>
      <c r="T240" s="21">
        <v>-63.243343400000001</v>
      </c>
      <c r="U240" s="21">
        <v>-17.769773499999999</v>
      </c>
      <c r="V240" s="21" t="s">
        <v>2130</v>
      </c>
      <c r="W240" s="21" t="s">
        <v>51</v>
      </c>
      <c r="X240" s="21" t="s">
        <v>2131</v>
      </c>
      <c r="Y240" s="23">
        <v>46246</v>
      </c>
      <c r="Z240" s="24">
        <f>+E240-Y240</f>
        <v>8</v>
      </c>
      <c r="AA240" s="25">
        <f>+Tabla_DatosExternos_142[[#This Row],[Saldo]]/Tabla_DatosExternos_142[[#This Row],[Importe]]</f>
        <v>1</v>
      </c>
      <c r="AB240" s="21"/>
      <c r="AC240" s="26">
        <f>IF(AND(-Z240&gt;=1,-Z240&lt;=30),D240,0)</f>
        <v>0</v>
      </c>
      <c r="AD240" s="26">
        <f>IF(AND(-Z240&gt;=31,-Z240&lt;=60),D240,0)</f>
        <v>0</v>
      </c>
      <c r="AE240" s="26">
        <f>IF(AND(-Z240&gt;=61,-Z240&lt;=90),D240,0)</f>
        <v>0</v>
      </c>
      <c r="AF240" s="26">
        <f>IF(AND(-Z240&gt;=91,-Z240&lt;=120),D240,0)</f>
        <v>0</v>
      </c>
      <c r="AG240" s="26">
        <f>IF(AND(-Z240&gt;=121,-Z240&lt;=150),D240,0)</f>
        <v>0</v>
      </c>
      <c r="AH240" s="26">
        <f>IF(AND(-Z240&gt;=151,-Z240&lt;=180),D240,0)</f>
        <v>0</v>
      </c>
      <c r="AI240" s="26">
        <f>IF(AND(-Z240&gt;=181,-Z240&lt;=210),D240,0)</f>
        <v>0</v>
      </c>
      <c r="AJ240" s="26">
        <f>IF(AND(-Z240&gt;=211,-Z240&lt;=250),D240,0)</f>
        <v>0</v>
      </c>
      <c r="AK240" s="26">
        <f>IF(-Z240&gt;=251,D240,0)</f>
        <v>0</v>
      </c>
      <c r="AL240" s="26">
        <f>SUM(AE240:AF240)</f>
        <v>0</v>
      </c>
      <c r="AM240" s="26">
        <f>SUM(AG240:AK240)</f>
        <v>0</v>
      </c>
      <c r="AN240" s="26">
        <f>SUM(AI240:AK240)</f>
        <v>0</v>
      </c>
      <c r="AO240" s="26">
        <f>+IF(SUM(AC240:AK240)=0,D240,0)</f>
        <v>1471</v>
      </c>
      <c r="AP240" s="26">
        <f>+SUM(AC240:AK240)</f>
        <v>0</v>
      </c>
      <c r="AQ240" s="26">
        <f>+Tabla_DatosExternos_142[[#This Row],[Total Vigente]]+Tabla_DatosExternos_142[[#This Row],[Total Vencido]]</f>
        <v>1471</v>
      </c>
      <c r="AR240" s="26">
        <f>SUM(AG240:AK240)</f>
        <v>0</v>
      </c>
      <c r="AS240" s="27">
        <f>+Tabla_DatosExternos_142[[#This Row],[Fecha]]-Tabla_DatosExternos_142[[#This Row],[Vence]]</f>
        <v>-30</v>
      </c>
      <c r="AT240" s="21"/>
      <c r="AU240" s="28" t="e">
        <f>+AR240-W240</f>
        <v>#VALUE!</v>
      </c>
    </row>
    <row r="241" spans="1:47" x14ac:dyDescent="0.35">
      <c r="A241" s="20">
        <v>46224</v>
      </c>
      <c r="B241" s="21">
        <v>287528</v>
      </c>
      <c r="C241" s="21">
        <v>3004</v>
      </c>
      <c r="D241" s="21">
        <v>3004</v>
      </c>
      <c r="E241" s="22">
        <v>46254</v>
      </c>
      <c r="F241" s="21">
        <v>8</v>
      </c>
      <c r="G241" s="21" t="s">
        <v>90</v>
      </c>
      <c r="H241" s="21" t="s">
        <v>95</v>
      </c>
      <c r="I241" s="21" t="s">
        <v>2700</v>
      </c>
      <c r="J241" s="21" t="s">
        <v>52</v>
      </c>
      <c r="K241" s="21" t="s">
        <v>369</v>
      </c>
      <c r="L241" s="21" t="s">
        <v>370</v>
      </c>
      <c r="M241" s="21" t="s">
        <v>1184</v>
      </c>
      <c r="N241" s="21">
        <v>30</v>
      </c>
      <c r="O241" s="20"/>
      <c r="P241" s="21" t="s">
        <v>50</v>
      </c>
      <c r="Q241" s="21" t="s">
        <v>2701</v>
      </c>
      <c r="R241" s="21">
        <v>15000</v>
      </c>
      <c r="S241" s="21">
        <v>12</v>
      </c>
      <c r="T241" s="21">
        <v>-63.134509999999999</v>
      </c>
      <c r="U241" s="21">
        <v>-17.7915955</v>
      </c>
      <c r="V241" s="21" t="s">
        <v>2702</v>
      </c>
      <c r="W241" s="21" t="s">
        <v>51</v>
      </c>
      <c r="X241" s="21" t="s">
        <v>2703</v>
      </c>
      <c r="Y241" s="23">
        <v>46246</v>
      </c>
      <c r="Z241" s="24">
        <f>+E241-Y241</f>
        <v>8</v>
      </c>
      <c r="AA241" s="25">
        <f>+Tabla_DatosExternos_142[[#This Row],[Saldo]]/Tabla_DatosExternos_142[[#This Row],[Importe]]</f>
        <v>1</v>
      </c>
      <c r="AB241" s="21"/>
      <c r="AC241" s="26">
        <f>IF(AND(-Z241&gt;=1,-Z241&lt;=30),D241,0)</f>
        <v>0</v>
      </c>
      <c r="AD241" s="26">
        <f>IF(AND(-Z241&gt;=31,-Z241&lt;=60),D241,0)</f>
        <v>0</v>
      </c>
      <c r="AE241" s="26">
        <f>IF(AND(-Z241&gt;=61,-Z241&lt;=90),D241,0)</f>
        <v>0</v>
      </c>
      <c r="AF241" s="26">
        <f>IF(AND(-Z241&gt;=91,-Z241&lt;=120),D241,0)</f>
        <v>0</v>
      </c>
      <c r="AG241" s="26">
        <f>IF(AND(-Z241&gt;=121,-Z241&lt;=150),D241,0)</f>
        <v>0</v>
      </c>
      <c r="AH241" s="26">
        <f>IF(AND(-Z241&gt;=151,-Z241&lt;=180),D241,0)</f>
        <v>0</v>
      </c>
      <c r="AI241" s="26">
        <f>IF(AND(-Z241&gt;=181,-Z241&lt;=210),D241,0)</f>
        <v>0</v>
      </c>
      <c r="AJ241" s="26">
        <f>IF(AND(-Z241&gt;=211,-Z241&lt;=250),D241,0)</f>
        <v>0</v>
      </c>
      <c r="AK241" s="26">
        <f>IF(-Z241&gt;=251,D241,0)</f>
        <v>0</v>
      </c>
      <c r="AL241" s="26">
        <f>SUM(AE241:AF241)</f>
        <v>0</v>
      </c>
      <c r="AM241" s="26">
        <f>SUM(AG241:AK241)</f>
        <v>0</v>
      </c>
      <c r="AN241" s="26">
        <f>SUM(AI241:AK241)</f>
        <v>0</v>
      </c>
      <c r="AO241" s="26">
        <f>+IF(SUM(AC241:AK241)=0,D241,0)</f>
        <v>3004</v>
      </c>
      <c r="AP241" s="26">
        <f>+SUM(AC241:AK241)</f>
        <v>0</v>
      </c>
      <c r="AQ241" s="26">
        <f>+Tabla_DatosExternos_142[[#This Row],[Total Vigente]]+Tabla_DatosExternos_142[[#This Row],[Total Vencido]]</f>
        <v>3004</v>
      </c>
      <c r="AR241" s="26">
        <f>SUM(AG241:AK241)</f>
        <v>0</v>
      </c>
      <c r="AS241" s="27">
        <f>+Tabla_DatosExternos_142[[#This Row],[Fecha]]-Tabla_DatosExternos_142[[#This Row],[Vence]]</f>
        <v>-30</v>
      </c>
      <c r="AT241" s="21"/>
      <c r="AU241" s="28" t="e">
        <f>+AR241-W241</f>
        <v>#VALUE!</v>
      </c>
    </row>
    <row r="242" spans="1:47" x14ac:dyDescent="0.35">
      <c r="A242" s="20">
        <v>46227</v>
      </c>
      <c r="B242" s="21">
        <v>289101</v>
      </c>
      <c r="C242" s="21">
        <v>2320</v>
      </c>
      <c r="D242" s="21">
        <v>2320</v>
      </c>
      <c r="E242" s="22">
        <v>46257</v>
      </c>
      <c r="F242" s="21">
        <v>11</v>
      </c>
      <c r="G242" s="21" t="s">
        <v>90</v>
      </c>
      <c r="H242" s="21" t="s">
        <v>95</v>
      </c>
      <c r="I242" s="21" t="s">
        <v>2272</v>
      </c>
      <c r="J242" s="21" t="s">
        <v>52</v>
      </c>
      <c r="K242" s="21" t="s">
        <v>369</v>
      </c>
      <c r="L242" s="21" t="s">
        <v>370</v>
      </c>
      <c r="M242" s="21" t="s">
        <v>1125</v>
      </c>
      <c r="N242" s="21">
        <v>30</v>
      </c>
      <c r="O242" s="20"/>
      <c r="P242" s="21" t="s">
        <v>50</v>
      </c>
      <c r="Q242" s="21" t="s">
        <v>2273</v>
      </c>
      <c r="R242" s="21">
        <v>15000</v>
      </c>
      <c r="S242" s="21">
        <v>11</v>
      </c>
      <c r="T242" s="21">
        <v>-63.150108299999999</v>
      </c>
      <c r="U242" s="21">
        <v>-17.763269399999999</v>
      </c>
      <c r="V242" s="21" t="s">
        <v>2274</v>
      </c>
      <c r="W242" s="21" t="s">
        <v>51</v>
      </c>
      <c r="X242" s="21" t="s">
        <v>2275</v>
      </c>
      <c r="Y242" s="23">
        <v>46246</v>
      </c>
      <c r="Z242" s="24">
        <f>+E242-Y242</f>
        <v>11</v>
      </c>
      <c r="AA242" s="25">
        <f>+Tabla_DatosExternos_142[[#This Row],[Saldo]]/Tabla_DatosExternos_142[[#This Row],[Importe]]</f>
        <v>1</v>
      </c>
      <c r="AB242" s="21"/>
      <c r="AC242" s="26">
        <f>IF(AND(-Z242&gt;=1,-Z242&lt;=30),D242,0)</f>
        <v>0</v>
      </c>
      <c r="AD242" s="26">
        <f>IF(AND(-Z242&gt;=31,-Z242&lt;=60),D242,0)</f>
        <v>0</v>
      </c>
      <c r="AE242" s="26">
        <f>IF(AND(-Z242&gt;=61,-Z242&lt;=90),D242,0)</f>
        <v>0</v>
      </c>
      <c r="AF242" s="26">
        <f>IF(AND(-Z242&gt;=91,-Z242&lt;=120),D242,0)</f>
        <v>0</v>
      </c>
      <c r="AG242" s="26">
        <f>IF(AND(-Z242&gt;=121,-Z242&lt;=150),D242,0)</f>
        <v>0</v>
      </c>
      <c r="AH242" s="26">
        <f>IF(AND(-Z242&gt;=151,-Z242&lt;=180),D242,0)</f>
        <v>0</v>
      </c>
      <c r="AI242" s="26">
        <f>IF(AND(-Z242&gt;=181,-Z242&lt;=210),D242,0)</f>
        <v>0</v>
      </c>
      <c r="AJ242" s="26">
        <f>IF(AND(-Z242&gt;=211,-Z242&lt;=250),D242,0)</f>
        <v>0</v>
      </c>
      <c r="AK242" s="26">
        <f>IF(-Z242&gt;=251,D242,0)</f>
        <v>0</v>
      </c>
      <c r="AL242" s="26">
        <f>SUM(AE242:AF242)</f>
        <v>0</v>
      </c>
      <c r="AM242" s="26">
        <f>SUM(AG242:AK242)</f>
        <v>0</v>
      </c>
      <c r="AN242" s="26">
        <f>SUM(AI242:AK242)</f>
        <v>0</v>
      </c>
      <c r="AO242" s="26">
        <f>+IF(SUM(AC242:AK242)=0,D242,0)</f>
        <v>2320</v>
      </c>
      <c r="AP242" s="26">
        <f>+SUM(AC242:AK242)</f>
        <v>0</v>
      </c>
      <c r="AQ242" s="26">
        <f>+Tabla_DatosExternos_142[[#This Row],[Total Vigente]]+Tabla_DatosExternos_142[[#This Row],[Total Vencido]]</f>
        <v>2320</v>
      </c>
      <c r="AR242" s="26">
        <f>SUM(AG242:AK242)</f>
        <v>0</v>
      </c>
      <c r="AS242" s="27">
        <f>+Tabla_DatosExternos_142[[#This Row],[Fecha]]-Tabla_DatosExternos_142[[#This Row],[Vence]]</f>
        <v>-30</v>
      </c>
      <c r="AT242" s="21"/>
      <c r="AU242" s="28" t="e">
        <f>+AR242-W242</f>
        <v>#VALUE!</v>
      </c>
    </row>
    <row r="243" spans="1:47" x14ac:dyDescent="0.35">
      <c r="A243" s="20">
        <v>46228</v>
      </c>
      <c r="B243" s="21">
        <v>289713</v>
      </c>
      <c r="C243" s="21">
        <v>2320</v>
      </c>
      <c r="D243" s="21">
        <v>2320</v>
      </c>
      <c r="E243" s="22">
        <v>46258</v>
      </c>
      <c r="F243" s="21">
        <v>12</v>
      </c>
      <c r="G243" s="21" t="s">
        <v>90</v>
      </c>
      <c r="H243" s="21" t="s">
        <v>95</v>
      </c>
      <c r="I243" s="21" t="s">
        <v>2801</v>
      </c>
      <c r="J243" s="21" t="s">
        <v>52</v>
      </c>
      <c r="K243" s="21" t="s">
        <v>369</v>
      </c>
      <c r="L243" s="21" t="s">
        <v>370</v>
      </c>
      <c r="M243" s="21" t="s">
        <v>1436</v>
      </c>
      <c r="N243" s="21">
        <v>30</v>
      </c>
      <c r="O243" s="20"/>
      <c r="P243" s="21" t="s">
        <v>50</v>
      </c>
      <c r="Q243" s="21" t="s">
        <v>2802</v>
      </c>
      <c r="R243" s="21">
        <v>14000</v>
      </c>
      <c r="S243" s="21">
        <v>10</v>
      </c>
      <c r="T243" s="21">
        <v>-63.163881000000003</v>
      </c>
      <c r="U243" s="21">
        <v>-17.782325</v>
      </c>
      <c r="V243" s="21" t="s">
        <v>2803</v>
      </c>
      <c r="W243" s="21" t="s">
        <v>51</v>
      </c>
      <c r="X243" s="21" t="s">
        <v>2804</v>
      </c>
      <c r="Y243" s="23">
        <v>46246</v>
      </c>
      <c r="Z243" s="24">
        <f>+E243-Y243</f>
        <v>12</v>
      </c>
      <c r="AA243" s="25">
        <f>+Tabla_DatosExternos_142[[#This Row],[Saldo]]/Tabla_DatosExternos_142[[#This Row],[Importe]]</f>
        <v>1</v>
      </c>
      <c r="AB243" s="21"/>
      <c r="AC243" s="26">
        <f>IF(AND(-Z243&gt;=1,-Z243&lt;=30),D243,0)</f>
        <v>0</v>
      </c>
      <c r="AD243" s="26">
        <f>IF(AND(-Z243&gt;=31,-Z243&lt;=60),D243,0)</f>
        <v>0</v>
      </c>
      <c r="AE243" s="26">
        <f>IF(AND(-Z243&gt;=61,-Z243&lt;=90),D243,0)</f>
        <v>0</v>
      </c>
      <c r="AF243" s="26">
        <f>IF(AND(-Z243&gt;=91,-Z243&lt;=120),D243,0)</f>
        <v>0</v>
      </c>
      <c r="AG243" s="26">
        <f>IF(AND(-Z243&gt;=121,-Z243&lt;=150),D243,0)</f>
        <v>0</v>
      </c>
      <c r="AH243" s="26">
        <f>IF(AND(-Z243&gt;=151,-Z243&lt;=180),D243,0)</f>
        <v>0</v>
      </c>
      <c r="AI243" s="26">
        <f>IF(AND(-Z243&gt;=181,-Z243&lt;=210),D243,0)</f>
        <v>0</v>
      </c>
      <c r="AJ243" s="26">
        <f>IF(AND(-Z243&gt;=211,-Z243&lt;=250),D243,0)</f>
        <v>0</v>
      </c>
      <c r="AK243" s="26">
        <f>IF(-Z243&gt;=251,D243,0)</f>
        <v>0</v>
      </c>
      <c r="AL243" s="26">
        <f>SUM(AE243:AF243)</f>
        <v>0</v>
      </c>
      <c r="AM243" s="26">
        <f>SUM(AG243:AK243)</f>
        <v>0</v>
      </c>
      <c r="AN243" s="26">
        <f>SUM(AI243:AK243)</f>
        <v>0</v>
      </c>
      <c r="AO243" s="26">
        <f>+IF(SUM(AC243:AK243)=0,D243,0)</f>
        <v>2320</v>
      </c>
      <c r="AP243" s="26">
        <f>+SUM(AC243:AK243)</f>
        <v>0</v>
      </c>
      <c r="AQ243" s="26">
        <f>+Tabla_DatosExternos_142[[#This Row],[Total Vigente]]+Tabla_DatosExternos_142[[#This Row],[Total Vencido]]</f>
        <v>2320</v>
      </c>
      <c r="AR243" s="26">
        <f>SUM(AG243:AK243)</f>
        <v>0</v>
      </c>
      <c r="AS243" s="27">
        <f>+Tabla_DatosExternos_142[[#This Row],[Fecha]]-Tabla_DatosExternos_142[[#This Row],[Vence]]</f>
        <v>-30</v>
      </c>
      <c r="AT243" s="21"/>
      <c r="AU243" s="28" t="e">
        <f>+AR243-W243</f>
        <v>#VALUE!</v>
      </c>
    </row>
    <row r="244" spans="1:47" x14ac:dyDescent="0.35">
      <c r="A244" s="20">
        <v>46228</v>
      </c>
      <c r="B244" s="21">
        <v>289722</v>
      </c>
      <c r="C244" s="21">
        <v>1160</v>
      </c>
      <c r="D244" s="21">
        <v>1160</v>
      </c>
      <c r="E244" s="22">
        <v>46258</v>
      </c>
      <c r="F244" s="21">
        <v>12</v>
      </c>
      <c r="G244" s="21" t="s">
        <v>90</v>
      </c>
      <c r="H244" s="21" t="s">
        <v>95</v>
      </c>
      <c r="I244" s="21" t="s">
        <v>2264</v>
      </c>
      <c r="J244" s="21" t="s">
        <v>52</v>
      </c>
      <c r="K244" s="21" t="s">
        <v>369</v>
      </c>
      <c r="L244" s="21" t="s">
        <v>370</v>
      </c>
      <c r="M244" s="21" t="s">
        <v>1436</v>
      </c>
      <c r="N244" s="21">
        <v>30</v>
      </c>
      <c r="O244" s="20"/>
      <c r="P244" s="21" t="s">
        <v>50</v>
      </c>
      <c r="Q244" s="21" t="s">
        <v>2265</v>
      </c>
      <c r="R244" s="21">
        <v>20000</v>
      </c>
      <c r="S244" s="21">
        <v>10</v>
      </c>
      <c r="T244" s="21">
        <v>-63.178953</v>
      </c>
      <c r="U244" s="21">
        <v>-17.770778</v>
      </c>
      <c r="V244" s="21" t="s">
        <v>2266</v>
      </c>
      <c r="W244" s="21" t="s">
        <v>51</v>
      </c>
      <c r="X244" s="21" t="s">
        <v>2267</v>
      </c>
      <c r="Y244" s="23">
        <v>46246</v>
      </c>
      <c r="Z244" s="24">
        <f>+E244-Y244</f>
        <v>12</v>
      </c>
      <c r="AA244" s="25">
        <f>+Tabla_DatosExternos_142[[#This Row],[Saldo]]/Tabla_DatosExternos_142[[#This Row],[Importe]]</f>
        <v>1</v>
      </c>
      <c r="AB244" s="21"/>
      <c r="AC244" s="26">
        <f>IF(AND(-Z244&gt;=1,-Z244&lt;=30),D244,0)</f>
        <v>0</v>
      </c>
      <c r="AD244" s="26">
        <f>IF(AND(-Z244&gt;=31,-Z244&lt;=60),D244,0)</f>
        <v>0</v>
      </c>
      <c r="AE244" s="26">
        <f>IF(AND(-Z244&gt;=61,-Z244&lt;=90),D244,0)</f>
        <v>0</v>
      </c>
      <c r="AF244" s="26">
        <f>IF(AND(-Z244&gt;=91,-Z244&lt;=120),D244,0)</f>
        <v>0</v>
      </c>
      <c r="AG244" s="26">
        <f>IF(AND(-Z244&gt;=121,-Z244&lt;=150),D244,0)</f>
        <v>0</v>
      </c>
      <c r="AH244" s="26">
        <f>IF(AND(-Z244&gt;=151,-Z244&lt;=180),D244,0)</f>
        <v>0</v>
      </c>
      <c r="AI244" s="26">
        <f>IF(AND(-Z244&gt;=181,-Z244&lt;=210),D244,0)</f>
        <v>0</v>
      </c>
      <c r="AJ244" s="26">
        <f>IF(AND(-Z244&gt;=211,-Z244&lt;=250),D244,0)</f>
        <v>0</v>
      </c>
      <c r="AK244" s="26">
        <f>IF(-Z244&gt;=251,D244,0)</f>
        <v>0</v>
      </c>
      <c r="AL244" s="26">
        <f>SUM(AE244:AF244)</f>
        <v>0</v>
      </c>
      <c r="AM244" s="26">
        <f>SUM(AG244:AK244)</f>
        <v>0</v>
      </c>
      <c r="AN244" s="26">
        <f>SUM(AI244:AK244)</f>
        <v>0</v>
      </c>
      <c r="AO244" s="26">
        <f>+IF(SUM(AC244:AK244)=0,D244,0)</f>
        <v>1160</v>
      </c>
      <c r="AP244" s="26">
        <f>+SUM(AC244:AK244)</f>
        <v>0</v>
      </c>
      <c r="AQ244" s="26">
        <f>+Tabla_DatosExternos_142[[#This Row],[Total Vigente]]+Tabla_DatosExternos_142[[#This Row],[Total Vencido]]</f>
        <v>1160</v>
      </c>
      <c r="AR244" s="26">
        <f>SUM(AG244:AK244)</f>
        <v>0</v>
      </c>
      <c r="AS244" s="27">
        <f>+Tabla_DatosExternos_142[[#This Row],[Fecha]]-Tabla_DatosExternos_142[[#This Row],[Vence]]</f>
        <v>-30</v>
      </c>
      <c r="AT244" s="21"/>
      <c r="AU244" s="28" t="e">
        <f>+AR244-W244</f>
        <v>#VALUE!</v>
      </c>
    </row>
    <row r="245" spans="1:47" x14ac:dyDescent="0.35">
      <c r="A245" s="20">
        <v>46231</v>
      </c>
      <c r="B245" s="21">
        <v>290626</v>
      </c>
      <c r="C245" s="21">
        <v>780</v>
      </c>
      <c r="D245" s="21">
        <v>780</v>
      </c>
      <c r="E245" s="22">
        <v>46261</v>
      </c>
      <c r="F245" s="21">
        <v>15</v>
      </c>
      <c r="G245" s="21" t="s">
        <v>90</v>
      </c>
      <c r="H245" s="21" t="s">
        <v>95</v>
      </c>
      <c r="I245" s="21" t="s">
        <v>2230</v>
      </c>
      <c r="J245" s="21" t="s">
        <v>52</v>
      </c>
      <c r="K245" s="21" t="s">
        <v>369</v>
      </c>
      <c r="L245" s="21" t="s">
        <v>370</v>
      </c>
      <c r="M245" s="21" t="s">
        <v>371</v>
      </c>
      <c r="N245" s="21">
        <v>30</v>
      </c>
      <c r="O245" s="20"/>
      <c r="P245" s="21" t="s">
        <v>50</v>
      </c>
      <c r="Q245" s="21" t="s">
        <v>2231</v>
      </c>
      <c r="R245" s="21">
        <v>15000</v>
      </c>
      <c r="S245" s="21">
        <v>8</v>
      </c>
      <c r="T245" s="21">
        <v>-63.198665599999998</v>
      </c>
      <c r="U245" s="21">
        <v>-17.766918199999999</v>
      </c>
      <c r="V245" s="21" t="s">
        <v>2232</v>
      </c>
      <c r="W245" s="21" t="s">
        <v>51</v>
      </c>
      <c r="X245" s="21" t="s">
        <v>2233</v>
      </c>
      <c r="Y245" s="23">
        <v>46246</v>
      </c>
      <c r="Z245" s="24">
        <f>+E245-Y245</f>
        <v>15</v>
      </c>
      <c r="AA245" s="25">
        <f>+Tabla_DatosExternos_142[[#This Row],[Saldo]]/Tabla_DatosExternos_142[[#This Row],[Importe]]</f>
        <v>1</v>
      </c>
      <c r="AB245" s="21"/>
      <c r="AC245" s="26">
        <f>IF(AND(-Z245&gt;=1,-Z245&lt;=30),D245,0)</f>
        <v>0</v>
      </c>
      <c r="AD245" s="26">
        <f>IF(AND(-Z245&gt;=31,-Z245&lt;=60),D245,0)</f>
        <v>0</v>
      </c>
      <c r="AE245" s="26">
        <f>IF(AND(-Z245&gt;=61,-Z245&lt;=90),D245,0)</f>
        <v>0</v>
      </c>
      <c r="AF245" s="26">
        <f>IF(AND(-Z245&gt;=91,-Z245&lt;=120),D245,0)</f>
        <v>0</v>
      </c>
      <c r="AG245" s="26">
        <f>IF(AND(-Z245&gt;=121,-Z245&lt;=150),D245,0)</f>
        <v>0</v>
      </c>
      <c r="AH245" s="26">
        <f>IF(AND(-Z245&gt;=151,-Z245&lt;=180),D245,0)</f>
        <v>0</v>
      </c>
      <c r="AI245" s="26">
        <f>IF(AND(-Z245&gt;=181,-Z245&lt;=210),D245,0)</f>
        <v>0</v>
      </c>
      <c r="AJ245" s="26">
        <f>IF(AND(-Z245&gt;=211,-Z245&lt;=250),D245,0)</f>
        <v>0</v>
      </c>
      <c r="AK245" s="26">
        <f>IF(-Z245&gt;=251,D245,0)</f>
        <v>0</v>
      </c>
      <c r="AL245" s="26">
        <f>SUM(AE245:AF245)</f>
        <v>0</v>
      </c>
      <c r="AM245" s="26">
        <f>SUM(AG245:AK245)</f>
        <v>0</v>
      </c>
      <c r="AN245" s="26">
        <f>SUM(AI245:AK245)</f>
        <v>0</v>
      </c>
      <c r="AO245" s="26">
        <f>+IF(SUM(AC245:AK245)=0,D245,0)</f>
        <v>780</v>
      </c>
      <c r="AP245" s="26">
        <f>+SUM(AC245:AK245)</f>
        <v>0</v>
      </c>
      <c r="AQ245" s="26">
        <f>+Tabla_DatosExternos_142[[#This Row],[Total Vigente]]+Tabla_DatosExternos_142[[#This Row],[Total Vencido]]</f>
        <v>780</v>
      </c>
      <c r="AR245" s="26">
        <f>SUM(AG245:AK245)</f>
        <v>0</v>
      </c>
      <c r="AS245" s="27">
        <f>+Tabla_DatosExternos_142[[#This Row],[Fecha]]-Tabla_DatosExternos_142[[#This Row],[Vence]]</f>
        <v>-30</v>
      </c>
      <c r="AT245" s="21"/>
      <c r="AU245" s="28" t="e">
        <f>+AR245-W245</f>
        <v>#VALUE!</v>
      </c>
    </row>
    <row r="246" spans="1:47" x14ac:dyDescent="0.35">
      <c r="A246" s="20">
        <v>46231</v>
      </c>
      <c r="B246" s="21">
        <v>290675</v>
      </c>
      <c r="C246" s="21">
        <v>3480</v>
      </c>
      <c r="D246" s="21">
        <v>3480</v>
      </c>
      <c r="E246" s="22">
        <v>46261</v>
      </c>
      <c r="F246" s="21">
        <v>15</v>
      </c>
      <c r="G246" s="21" t="s">
        <v>90</v>
      </c>
      <c r="H246" s="21" t="s">
        <v>95</v>
      </c>
      <c r="I246" s="21" t="s">
        <v>2801</v>
      </c>
      <c r="J246" s="21" t="s">
        <v>52</v>
      </c>
      <c r="K246" s="21" t="s">
        <v>369</v>
      </c>
      <c r="L246" s="21" t="s">
        <v>370</v>
      </c>
      <c r="M246" s="21" t="s">
        <v>1436</v>
      </c>
      <c r="N246" s="21">
        <v>30</v>
      </c>
      <c r="O246" s="20"/>
      <c r="P246" s="21" t="s">
        <v>50</v>
      </c>
      <c r="Q246" s="21" t="s">
        <v>2802</v>
      </c>
      <c r="R246" s="21">
        <v>14000</v>
      </c>
      <c r="S246" s="21">
        <v>10</v>
      </c>
      <c r="T246" s="21">
        <v>-63.163881000000003</v>
      </c>
      <c r="U246" s="21">
        <v>-17.782325</v>
      </c>
      <c r="V246" s="21" t="s">
        <v>2803</v>
      </c>
      <c r="W246" s="21" t="s">
        <v>51</v>
      </c>
      <c r="X246" s="21" t="s">
        <v>2804</v>
      </c>
      <c r="Y246" s="23">
        <v>46246</v>
      </c>
      <c r="Z246" s="24">
        <f>+E246-Y246</f>
        <v>15</v>
      </c>
      <c r="AA246" s="25">
        <f>+Tabla_DatosExternos_142[[#This Row],[Saldo]]/Tabla_DatosExternos_142[[#This Row],[Importe]]</f>
        <v>1</v>
      </c>
      <c r="AB246" s="21"/>
      <c r="AC246" s="26">
        <f>IF(AND(-Z246&gt;=1,-Z246&lt;=30),D246,0)</f>
        <v>0</v>
      </c>
      <c r="AD246" s="26">
        <f>IF(AND(-Z246&gt;=31,-Z246&lt;=60),D246,0)</f>
        <v>0</v>
      </c>
      <c r="AE246" s="26">
        <f>IF(AND(-Z246&gt;=61,-Z246&lt;=90),D246,0)</f>
        <v>0</v>
      </c>
      <c r="AF246" s="26">
        <f>IF(AND(-Z246&gt;=91,-Z246&lt;=120),D246,0)</f>
        <v>0</v>
      </c>
      <c r="AG246" s="26">
        <f>IF(AND(-Z246&gt;=121,-Z246&lt;=150),D246,0)</f>
        <v>0</v>
      </c>
      <c r="AH246" s="26">
        <f>IF(AND(-Z246&gt;=151,-Z246&lt;=180),D246,0)</f>
        <v>0</v>
      </c>
      <c r="AI246" s="26">
        <f>IF(AND(-Z246&gt;=181,-Z246&lt;=210),D246,0)</f>
        <v>0</v>
      </c>
      <c r="AJ246" s="26">
        <f>IF(AND(-Z246&gt;=211,-Z246&lt;=250),D246,0)</f>
        <v>0</v>
      </c>
      <c r="AK246" s="26">
        <f>IF(-Z246&gt;=251,D246,0)</f>
        <v>0</v>
      </c>
      <c r="AL246" s="26">
        <f>SUM(AE246:AF246)</f>
        <v>0</v>
      </c>
      <c r="AM246" s="26">
        <f>SUM(AG246:AK246)</f>
        <v>0</v>
      </c>
      <c r="AN246" s="26">
        <f>SUM(AI246:AK246)</f>
        <v>0</v>
      </c>
      <c r="AO246" s="26">
        <f>+IF(SUM(AC246:AK246)=0,D246,0)</f>
        <v>3480</v>
      </c>
      <c r="AP246" s="26">
        <f>+SUM(AC246:AK246)</f>
        <v>0</v>
      </c>
      <c r="AQ246" s="26">
        <f>+Tabla_DatosExternos_142[[#This Row],[Total Vigente]]+Tabla_DatosExternos_142[[#This Row],[Total Vencido]]</f>
        <v>3480</v>
      </c>
      <c r="AR246" s="26">
        <f>SUM(AG246:AK246)</f>
        <v>0</v>
      </c>
      <c r="AS246" s="27">
        <f>+Tabla_DatosExternos_142[[#This Row],[Fecha]]-Tabla_DatosExternos_142[[#This Row],[Vence]]</f>
        <v>-30</v>
      </c>
      <c r="AT246" s="21"/>
      <c r="AU246" s="28" t="e">
        <f>+AR246-W246</f>
        <v>#VALUE!</v>
      </c>
    </row>
    <row r="247" spans="1:47" x14ac:dyDescent="0.35">
      <c r="A247" s="20">
        <v>46231</v>
      </c>
      <c r="B247" s="21">
        <v>290681</v>
      </c>
      <c r="C247" s="21">
        <v>1370</v>
      </c>
      <c r="D247" s="21">
        <v>1170</v>
      </c>
      <c r="E247" s="22">
        <v>46261</v>
      </c>
      <c r="F247" s="21">
        <v>15</v>
      </c>
      <c r="G247" s="21" t="s">
        <v>90</v>
      </c>
      <c r="H247" s="21" t="s">
        <v>95</v>
      </c>
      <c r="I247" s="21" t="s">
        <v>2268</v>
      </c>
      <c r="J247" s="21" t="s">
        <v>52</v>
      </c>
      <c r="K247" s="21" t="s">
        <v>369</v>
      </c>
      <c r="L247" s="21" t="s">
        <v>370</v>
      </c>
      <c r="M247" s="21" t="s">
        <v>1125</v>
      </c>
      <c r="N247" s="21">
        <v>30</v>
      </c>
      <c r="O247" s="20">
        <v>46244</v>
      </c>
      <c r="P247" s="21" t="s">
        <v>50</v>
      </c>
      <c r="Q247" s="21" t="s">
        <v>2269</v>
      </c>
      <c r="R247" s="21">
        <v>6000</v>
      </c>
      <c r="S247" s="21">
        <v>11</v>
      </c>
      <c r="T247" s="21">
        <v>-63.157536999999998</v>
      </c>
      <c r="U247" s="21">
        <v>-17.760411000000001</v>
      </c>
      <c r="V247" s="21" t="s">
        <v>2270</v>
      </c>
      <c r="W247" s="21" t="s">
        <v>51</v>
      </c>
      <c r="X247" s="21" t="s">
        <v>2271</v>
      </c>
      <c r="Y247" s="23">
        <v>46246</v>
      </c>
      <c r="Z247" s="24">
        <f>+E247-Y247</f>
        <v>15</v>
      </c>
      <c r="AA247" s="25">
        <f>+Tabla_DatosExternos_142[[#This Row],[Saldo]]/Tabla_DatosExternos_142[[#This Row],[Importe]]</f>
        <v>0.85401459854014594</v>
      </c>
      <c r="AB247" s="21"/>
      <c r="AC247" s="26">
        <f>IF(AND(-Z247&gt;=1,-Z247&lt;=30),D247,0)</f>
        <v>0</v>
      </c>
      <c r="AD247" s="26">
        <f>IF(AND(-Z247&gt;=31,-Z247&lt;=60),D247,0)</f>
        <v>0</v>
      </c>
      <c r="AE247" s="26">
        <f>IF(AND(-Z247&gt;=61,-Z247&lt;=90),D247,0)</f>
        <v>0</v>
      </c>
      <c r="AF247" s="26">
        <f>IF(AND(-Z247&gt;=91,-Z247&lt;=120),D247,0)</f>
        <v>0</v>
      </c>
      <c r="AG247" s="26">
        <f>IF(AND(-Z247&gt;=121,-Z247&lt;=150),D247,0)</f>
        <v>0</v>
      </c>
      <c r="AH247" s="26">
        <f>IF(AND(-Z247&gt;=151,-Z247&lt;=180),D247,0)</f>
        <v>0</v>
      </c>
      <c r="AI247" s="26">
        <f>IF(AND(-Z247&gt;=181,-Z247&lt;=210),D247,0)</f>
        <v>0</v>
      </c>
      <c r="AJ247" s="26">
        <f>IF(AND(-Z247&gt;=211,-Z247&lt;=250),D247,0)</f>
        <v>0</v>
      </c>
      <c r="AK247" s="26">
        <f>IF(-Z247&gt;=251,D247,0)</f>
        <v>0</v>
      </c>
      <c r="AL247" s="26">
        <f>SUM(AE247:AF247)</f>
        <v>0</v>
      </c>
      <c r="AM247" s="26">
        <f>SUM(AG247:AK247)</f>
        <v>0</v>
      </c>
      <c r="AN247" s="26">
        <f>SUM(AI247:AK247)</f>
        <v>0</v>
      </c>
      <c r="AO247" s="26">
        <f>+IF(SUM(AC247:AK247)=0,D247,0)</f>
        <v>1170</v>
      </c>
      <c r="AP247" s="26">
        <f>+SUM(AC247:AK247)</f>
        <v>0</v>
      </c>
      <c r="AQ247" s="26">
        <f>+Tabla_DatosExternos_142[[#This Row],[Total Vigente]]+Tabla_DatosExternos_142[[#This Row],[Total Vencido]]</f>
        <v>1170</v>
      </c>
      <c r="AR247" s="26">
        <f>SUM(AG247:AK247)</f>
        <v>0</v>
      </c>
      <c r="AS247" s="27">
        <f>+Tabla_DatosExternos_142[[#This Row],[Fecha]]-Tabla_DatosExternos_142[[#This Row],[Vence]]</f>
        <v>-30</v>
      </c>
      <c r="AT247" s="21"/>
      <c r="AU247" s="28" t="e">
        <f>+AR247-W247</f>
        <v>#VALUE!</v>
      </c>
    </row>
    <row r="248" spans="1:47" x14ac:dyDescent="0.35">
      <c r="A248" s="20">
        <v>46231</v>
      </c>
      <c r="B248" s="21">
        <v>290684</v>
      </c>
      <c r="C248" s="21">
        <v>856</v>
      </c>
      <c r="D248" s="21">
        <v>856</v>
      </c>
      <c r="E248" s="22">
        <v>46261</v>
      </c>
      <c r="F248" s="21">
        <v>15</v>
      </c>
      <c r="G248" s="21" t="s">
        <v>90</v>
      </c>
      <c r="H248" s="21" t="s">
        <v>95</v>
      </c>
      <c r="I248" s="21" t="s">
        <v>2829</v>
      </c>
      <c r="J248" s="21" t="s">
        <v>52</v>
      </c>
      <c r="K248" s="21" t="s">
        <v>369</v>
      </c>
      <c r="L248" s="21" t="s">
        <v>370</v>
      </c>
      <c r="M248" s="21" t="s">
        <v>1125</v>
      </c>
      <c r="N248" s="21">
        <v>30</v>
      </c>
      <c r="O248" s="20"/>
      <c r="P248" s="21" t="s">
        <v>50</v>
      </c>
      <c r="Q248" s="21" t="s">
        <v>2830</v>
      </c>
      <c r="R248" s="21">
        <v>6000</v>
      </c>
      <c r="S248" s="21">
        <v>11</v>
      </c>
      <c r="T248" s="21">
        <v>-63.1608315</v>
      </c>
      <c r="U248" s="21">
        <v>-17.761911399999999</v>
      </c>
      <c r="V248" s="21" t="s">
        <v>2831</v>
      </c>
      <c r="W248" s="21" t="s">
        <v>51</v>
      </c>
      <c r="X248" s="21" t="s">
        <v>2832</v>
      </c>
      <c r="Y248" s="23">
        <v>46246</v>
      </c>
      <c r="Z248" s="24">
        <f>+E248-Y248</f>
        <v>15</v>
      </c>
      <c r="AA248" s="25">
        <f>+Tabla_DatosExternos_142[[#This Row],[Saldo]]/Tabla_DatosExternos_142[[#This Row],[Importe]]</f>
        <v>1</v>
      </c>
      <c r="AB248" s="21"/>
      <c r="AC248" s="26">
        <f>IF(AND(-Z248&gt;=1,-Z248&lt;=30),D248,0)</f>
        <v>0</v>
      </c>
      <c r="AD248" s="26">
        <f>IF(AND(-Z248&gt;=31,-Z248&lt;=60),D248,0)</f>
        <v>0</v>
      </c>
      <c r="AE248" s="26">
        <f>IF(AND(-Z248&gt;=61,-Z248&lt;=90),D248,0)</f>
        <v>0</v>
      </c>
      <c r="AF248" s="26">
        <f>IF(AND(-Z248&gt;=91,-Z248&lt;=120),D248,0)</f>
        <v>0</v>
      </c>
      <c r="AG248" s="26">
        <f>IF(AND(-Z248&gt;=121,-Z248&lt;=150),D248,0)</f>
        <v>0</v>
      </c>
      <c r="AH248" s="26">
        <f>IF(AND(-Z248&gt;=151,-Z248&lt;=180),D248,0)</f>
        <v>0</v>
      </c>
      <c r="AI248" s="26">
        <f>IF(AND(-Z248&gt;=181,-Z248&lt;=210),D248,0)</f>
        <v>0</v>
      </c>
      <c r="AJ248" s="26">
        <f>IF(AND(-Z248&gt;=211,-Z248&lt;=250),D248,0)</f>
        <v>0</v>
      </c>
      <c r="AK248" s="26">
        <f>IF(-Z248&gt;=251,D248,0)</f>
        <v>0</v>
      </c>
      <c r="AL248" s="26">
        <f>SUM(AE248:AF248)</f>
        <v>0</v>
      </c>
      <c r="AM248" s="26">
        <f>SUM(AG248:AK248)</f>
        <v>0</v>
      </c>
      <c r="AN248" s="26">
        <f>SUM(AI248:AK248)</f>
        <v>0</v>
      </c>
      <c r="AO248" s="26">
        <f>+IF(SUM(AC248:AK248)=0,D248,0)</f>
        <v>856</v>
      </c>
      <c r="AP248" s="26">
        <f>+SUM(AC248:AK248)</f>
        <v>0</v>
      </c>
      <c r="AQ248" s="26">
        <f>+Tabla_DatosExternos_142[[#This Row],[Total Vigente]]+Tabla_DatosExternos_142[[#This Row],[Total Vencido]]</f>
        <v>856</v>
      </c>
      <c r="AR248" s="26">
        <f>SUM(AG248:AK248)</f>
        <v>0</v>
      </c>
      <c r="AS248" s="27">
        <f>+Tabla_DatosExternos_142[[#This Row],[Fecha]]-Tabla_DatosExternos_142[[#This Row],[Vence]]</f>
        <v>-30</v>
      </c>
      <c r="AT248" s="21"/>
      <c r="AU248" s="28" t="e">
        <f>+AR248-W248</f>
        <v>#VALUE!</v>
      </c>
    </row>
    <row r="249" spans="1:47" x14ac:dyDescent="0.35">
      <c r="A249" s="20">
        <v>46232</v>
      </c>
      <c r="B249" s="21">
        <v>291094</v>
      </c>
      <c r="C249" s="21">
        <v>1160</v>
      </c>
      <c r="D249" s="21">
        <v>1160</v>
      </c>
      <c r="E249" s="22">
        <v>46262</v>
      </c>
      <c r="F249" s="21">
        <v>16</v>
      </c>
      <c r="G249" s="21" t="s">
        <v>90</v>
      </c>
      <c r="H249" s="21" t="s">
        <v>95</v>
      </c>
      <c r="I249" s="21" t="s">
        <v>2873</v>
      </c>
      <c r="J249" s="21" t="s">
        <v>52</v>
      </c>
      <c r="K249" s="21" t="s">
        <v>369</v>
      </c>
      <c r="L249" s="21" t="s">
        <v>370</v>
      </c>
      <c r="M249" s="21" t="s">
        <v>1436</v>
      </c>
      <c r="N249" s="21">
        <v>30</v>
      </c>
      <c r="O249" s="20"/>
      <c r="P249" s="21" t="s">
        <v>50</v>
      </c>
      <c r="Q249" s="21" t="s">
        <v>2874</v>
      </c>
      <c r="R249" s="21">
        <v>20000</v>
      </c>
      <c r="S249" s="21">
        <v>10</v>
      </c>
      <c r="T249" s="21">
        <v>-63.169017799999999</v>
      </c>
      <c r="U249" s="21">
        <v>-17.771282200000002</v>
      </c>
      <c r="V249" s="21" t="s">
        <v>2875</v>
      </c>
      <c r="W249" s="21" t="s">
        <v>51</v>
      </c>
      <c r="X249" s="21" t="s">
        <v>2876</v>
      </c>
      <c r="Y249" s="23">
        <v>46246</v>
      </c>
      <c r="Z249" s="24">
        <f>+E249-Y249</f>
        <v>16</v>
      </c>
      <c r="AA249" s="25">
        <f>+Tabla_DatosExternos_142[[#This Row],[Saldo]]/Tabla_DatosExternos_142[[#This Row],[Importe]]</f>
        <v>1</v>
      </c>
      <c r="AB249" s="21"/>
      <c r="AC249" s="26">
        <f>IF(AND(-Z249&gt;=1,-Z249&lt;=30),D249,0)</f>
        <v>0</v>
      </c>
      <c r="AD249" s="26">
        <f>IF(AND(-Z249&gt;=31,-Z249&lt;=60),D249,0)</f>
        <v>0</v>
      </c>
      <c r="AE249" s="26">
        <f>IF(AND(-Z249&gt;=61,-Z249&lt;=90),D249,0)</f>
        <v>0</v>
      </c>
      <c r="AF249" s="26">
        <f>IF(AND(-Z249&gt;=91,-Z249&lt;=120),D249,0)</f>
        <v>0</v>
      </c>
      <c r="AG249" s="26">
        <f>IF(AND(-Z249&gt;=121,-Z249&lt;=150),D249,0)</f>
        <v>0</v>
      </c>
      <c r="AH249" s="26">
        <f>IF(AND(-Z249&gt;=151,-Z249&lt;=180),D249,0)</f>
        <v>0</v>
      </c>
      <c r="AI249" s="26">
        <f>IF(AND(-Z249&gt;=181,-Z249&lt;=210),D249,0)</f>
        <v>0</v>
      </c>
      <c r="AJ249" s="26">
        <f>IF(AND(-Z249&gt;=211,-Z249&lt;=250),D249,0)</f>
        <v>0</v>
      </c>
      <c r="AK249" s="26">
        <f>IF(-Z249&gt;=251,D249,0)</f>
        <v>0</v>
      </c>
      <c r="AL249" s="26">
        <f>SUM(AE249:AF249)</f>
        <v>0</v>
      </c>
      <c r="AM249" s="26">
        <f>SUM(AG249:AK249)</f>
        <v>0</v>
      </c>
      <c r="AN249" s="26">
        <f>SUM(AI249:AK249)</f>
        <v>0</v>
      </c>
      <c r="AO249" s="26">
        <f>+IF(SUM(AC249:AK249)=0,D249,0)</f>
        <v>1160</v>
      </c>
      <c r="AP249" s="26">
        <f>+SUM(AC249:AK249)</f>
        <v>0</v>
      </c>
      <c r="AQ249" s="26">
        <f>+Tabla_DatosExternos_142[[#This Row],[Total Vigente]]+Tabla_DatosExternos_142[[#This Row],[Total Vencido]]</f>
        <v>1160</v>
      </c>
      <c r="AR249" s="26">
        <f>SUM(AG249:AK249)</f>
        <v>0</v>
      </c>
      <c r="AS249" s="27">
        <f>+Tabla_DatosExternos_142[[#This Row],[Fecha]]-Tabla_DatosExternos_142[[#This Row],[Vence]]</f>
        <v>-30</v>
      </c>
      <c r="AT249" s="21"/>
      <c r="AU249" s="28" t="e">
        <f>+AR249-W249</f>
        <v>#VALUE!</v>
      </c>
    </row>
    <row r="250" spans="1:47" x14ac:dyDescent="0.35">
      <c r="A250" s="20">
        <v>46232</v>
      </c>
      <c r="B250" s="21">
        <v>291095</v>
      </c>
      <c r="C250" s="21">
        <v>2900</v>
      </c>
      <c r="D250" s="21">
        <v>2900</v>
      </c>
      <c r="E250" s="22">
        <v>46262</v>
      </c>
      <c r="F250" s="21">
        <v>16</v>
      </c>
      <c r="G250" s="21" t="s">
        <v>90</v>
      </c>
      <c r="H250" s="21" t="s">
        <v>95</v>
      </c>
      <c r="I250" s="21" t="s">
        <v>2873</v>
      </c>
      <c r="J250" s="21" t="s">
        <v>52</v>
      </c>
      <c r="K250" s="21" t="s">
        <v>369</v>
      </c>
      <c r="L250" s="21" t="s">
        <v>370</v>
      </c>
      <c r="M250" s="21" t="s">
        <v>1436</v>
      </c>
      <c r="N250" s="21">
        <v>30</v>
      </c>
      <c r="O250" s="20"/>
      <c r="P250" s="21" t="s">
        <v>50</v>
      </c>
      <c r="Q250" s="21" t="s">
        <v>2874</v>
      </c>
      <c r="R250" s="21">
        <v>20000</v>
      </c>
      <c r="S250" s="21">
        <v>10</v>
      </c>
      <c r="T250" s="21">
        <v>-63.169017799999999</v>
      </c>
      <c r="U250" s="21">
        <v>-17.771282200000002</v>
      </c>
      <c r="V250" s="21" t="s">
        <v>2875</v>
      </c>
      <c r="W250" s="21" t="s">
        <v>51</v>
      </c>
      <c r="X250" s="21" t="s">
        <v>2876</v>
      </c>
      <c r="Y250" s="23">
        <v>46246</v>
      </c>
      <c r="Z250" s="24">
        <f>+E250-Y250</f>
        <v>16</v>
      </c>
      <c r="AA250" s="25">
        <f>+Tabla_DatosExternos_142[[#This Row],[Saldo]]/Tabla_DatosExternos_142[[#This Row],[Importe]]</f>
        <v>1</v>
      </c>
      <c r="AB250" s="21"/>
      <c r="AC250" s="26">
        <f>IF(AND(-Z250&gt;=1,-Z250&lt;=30),D250,0)</f>
        <v>0</v>
      </c>
      <c r="AD250" s="26">
        <f>IF(AND(-Z250&gt;=31,-Z250&lt;=60),D250,0)</f>
        <v>0</v>
      </c>
      <c r="AE250" s="26">
        <f>IF(AND(-Z250&gt;=61,-Z250&lt;=90),D250,0)</f>
        <v>0</v>
      </c>
      <c r="AF250" s="26">
        <f>IF(AND(-Z250&gt;=91,-Z250&lt;=120),D250,0)</f>
        <v>0</v>
      </c>
      <c r="AG250" s="26">
        <f>IF(AND(-Z250&gt;=121,-Z250&lt;=150),D250,0)</f>
        <v>0</v>
      </c>
      <c r="AH250" s="26">
        <f>IF(AND(-Z250&gt;=151,-Z250&lt;=180),D250,0)</f>
        <v>0</v>
      </c>
      <c r="AI250" s="26">
        <f>IF(AND(-Z250&gt;=181,-Z250&lt;=210),D250,0)</f>
        <v>0</v>
      </c>
      <c r="AJ250" s="26">
        <f>IF(AND(-Z250&gt;=211,-Z250&lt;=250),D250,0)</f>
        <v>0</v>
      </c>
      <c r="AK250" s="26">
        <f>IF(-Z250&gt;=251,D250,0)</f>
        <v>0</v>
      </c>
      <c r="AL250" s="26">
        <f>SUM(AE250:AF250)</f>
        <v>0</v>
      </c>
      <c r="AM250" s="26">
        <f>SUM(AG250:AK250)</f>
        <v>0</v>
      </c>
      <c r="AN250" s="26">
        <f>SUM(AI250:AK250)</f>
        <v>0</v>
      </c>
      <c r="AO250" s="26">
        <f>+IF(SUM(AC250:AK250)=0,D250,0)</f>
        <v>2900</v>
      </c>
      <c r="AP250" s="26">
        <f>+SUM(AC250:AK250)</f>
        <v>0</v>
      </c>
      <c r="AQ250" s="26">
        <f>+Tabla_DatosExternos_142[[#This Row],[Total Vigente]]+Tabla_DatosExternos_142[[#This Row],[Total Vencido]]</f>
        <v>2900</v>
      </c>
      <c r="AR250" s="26">
        <f>SUM(AG250:AK250)</f>
        <v>0</v>
      </c>
      <c r="AS250" s="27">
        <f>+Tabla_DatosExternos_142[[#This Row],[Fecha]]-Tabla_DatosExternos_142[[#This Row],[Vence]]</f>
        <v>-30</v>
      </c>
      <c r="AT250" s="21"/>
      <c r="AU250" s="28" t="e">
        <f>+AR250-W250</f>
        <v>#VALUE!</v>
      </c>
    </row>
    <row r="251" spans="1:47" x14ac:dyDescent="0.35">
      <c r="A251" s="20">
        <v>46233</v>
      </c>
      <c r="B251" s="21">
        <v>291543</v>
      </c>
      <c r="C251" s="21">
        <v>4550</v>
      </c>
      <c r="D251" s="21">
        <v>4550</v>
      </c>
      <c r="E251" s="22">
        <v>46263</v>
      </c>
      <c r="F251" s="21">
        <v>17</v>
      </c>
      <c r="G251" s="21" t="s">
        <v>90</v>
      </c>
      <c r="H251" s="21" t="s">
        <v>95</v>
      </c>
      <c r="I251" s="21" t="s">
        <v>2260</v>
      </c>
      <c r="J251" s="21" t="s">
        <v>52</v>
      </c>
      <c r="K251" s="21" t="s">
        <v>369</v>
      </c>
      <c r="L251" s="21" t="s">
        <v>370</v>
      </c>
      <c r="M251" s="21" t="s">
        <v>1436</v>
      </c>
      <c r="N251" s="21">
        <v>30</v>
      </c>
      <c r="O251" s="20"/>
      <c r="P251" s="21" t="s">
        <v>50</v>
      </c>
      <c r="Q251" s="21" t="s">
        <v>2261</v>
      </c>
      <c r="R251" s="21">
        <v>20000</v>
      </c>
      <c r="S251" s="21">
        <v>10</v>
      </c>
      <c r="T251" s="21">
        <v>-63.1772919</v>
      </c>
      <c r="U251" s="21">
        <v>-17.777572599999999</v>
      </c>
      <c r="V251" s="21" t="s">
        <v>2262</v>
      </c>
      <c r="W251" s="21" t="s">
        <v>51</v>
      </c>
      <c r="X251" s="21" t="s">
        <v>2263</v>
      </c>
      <c r="Y251" s="23">
        <v>46246</v>
      </c>
      <c r="Z251" s="24">
        <f>+E251-Y251</f>
        <v>17</v>
      </c>
      <c r="AA251" s="25">
        <f>+Tabla_DatosExternos_142[[#This Row],[Saldo]]/Tabla_DatosExternos_142[[#This Row],[Importe]]</f>
        <v>1</v>
      </c>
      <c r="AB251" s="21"/>
      <c r="AC251" s="26">
        <f>IF(AND(-Z251&gt;=1,-Z251&lt;=30),D251,0)</f>
        <v>0</v>
      </c>
      <c r="AD251" s="26">
        <f>IF(AND(-Z251&gt;=31,-Z251&lt;=60),D251,0)</f>
        <v>0</v>
      </c>
      <c r="AE251" s="26">
        <f>IF(AND(-Z251&gt;=61,-Z251&lt;=90),D251,0)</f>
        <v>0</v>
      </c>
      <c r="AF251" s="26">
        <f>IF(AND(-Z251&gt;=91,-Z251&lt;=120),D251,0)</f>
        <v>0</v>
      </c>
      <c r="AG251" s="26">
        <f>IF(AND(-Z251&gt;=121,-Z251&lt;=150),D251,0)</f>
        <v>0</v>
      </c>
      <c r="AH251" s="26">
        <f>IF(AND(-Z251&gt;=151,-Z251&lt;=180),D251,0)</f>
        <v>0</v>
      </c>
      <c r="AI251" s="26">
        <f>IF(AND(-Z251&gt;=181,-Z251&lt;=210),D251,0)</f>
        <v>0</v>
      </c>
      <c r="AJ251" s="26">
        <f>IF(AND(-Z251&gt;=211,-Z251&lt;=250),D251,0)</f>
        <v>0</v>
      </c>
      <c r="AK251" s="26">
        <f>IF(-Z251&gt;=251,D251,0)</f>
        <v>0</v>
      </c>
      <c r="AL251" s="26">
        <f>SUM(AE251:AF251)</f>
        <v>0</v>
      </c>
      <c r="AM251" s="26">
        <f>SUM(AG251:AK251)</f>
        <v>0</v>
      </c>
      <c r="AN251" s="26">
        <f>SUM(AI251:AK251)</f>
        <v>0</v>
      </c>
      <c r="AO251" s="26">
        <f>+IF(SUM(AC251:AK251)=0,D251,0)</f>
        <v>4550</v>
      </c>
      <c r="AP251" s="26">
        <f>+SUM(AC251:AK251)</f>
        <v>0</v>
      </c>
      <c r="AQ251" s="26">
        <f>+Tabla_DatosExternos_142[[#This Row],[Total Vigente]]+Tabla_DatosExternos_142[[#This Row],[Total Vencido]]</f>
        <v>4550</v>
      </c>
      <c r="AR251" s="26">
        <f>SUM(AG251:AK251)</f>
        <v>0</v>
      </c>
      <c r="AS251" s="27">
        <f>+Tabla_DatosExternos_142[[#This Row],[Fecha]]-Tabla_DatosExternos_142[[#This Row],[Vence]]</f>
        <v>-30</v>
      </c>
      <c r="AT251" s="21"/>
      <c r="AU251" s="28" t="e">
        <f>+AR251-W251</f>
        <v>#VALUE!</v>
      </c>
    </row>
    <row r="252" spans="1:47" x14ac:dyDescent="0.35">
      <c r="A252" s="20">
        <v>46233</v>
      </c>
      <c r="B252" s="21">
        <v>291558</v>
      </c>
      <c r="C252" s="21">
        <v>910</v>
      </c>
      <c r="D252" s="21">
        <v>910</v>
      </c>
      <c r="E252" s="22">
        <v>46263</v>
      </c>
      <c r="F252" s="21">
        <v>17</v>
      </c>
      <c r="G252" s="21" t="s">
        <v>90</v>
      </c>
      <c r="H252" s="21" t="s">
        <v>95</v>
      </c>
      <c r="I252" s="21" t="s">
        <v>2067</v>
      </c>
      <c r="J252" s="21" t="s">
        <v>52</v>
      </c>
      <c r="K252" s="21" t="s">
        <v>369</v>
      </c>
      <c r="L252" s="21" t="s">
        <v>370</v>
      </c>
      <c r="M252" s="21" t="s">
        <v>1436</v>
      </c>
      <c r="N252" s="21">
        <v>30</v>
      </c>
      <c r="O252" s="20"/>
      <c r="P252" s="21" t="s">
        <v>50</v>
      </c>
      <c r="Q252" s="21" t="s">
        <v>2068</v>
      </c>
      <c r="R252" s="21">
        <v>10000</v>
      </c>
      <c r="S252" s="21">
        <v>10</v>
      </c>
      <c r="T252" s="21">
        <v>-63.187899000000002</v>
      </c>
      <c r="U252" s="21">
        <v>-17.784257</v>
      </c>
      <c r="V252" s="21" t="s">
        <v>2069</v>
      </c>
      <c r="W252" s="21" t="s">
        <v>51</v>
      </c>
      <c r="X252" s="21" t="s">
        <v>2070</v>
      </c>
      <c r="Y252" s="23">
        <v>46246</v>
      </c>
      <c r="Z252" s="24">
        <f>+E252-Y252</f>
        <v>17</v>
      </c>
      <c r="AA252" s="25">
        <f>+Tabla_DatosExternos_142[[#This Row],[Saldo]]/Tabla_DatosExternos_142[[#This Row],[Importe]]</f>
        <v>1</v>
      </c>
      <c r="AB252" s="21"/>
      <c r="AC252" s="26">
        <f>IF(AND(-Z252&gt;=1,-Z252&lt;=30),D252,0)</f>
        <v>0</v>
      </c>
      <c r="AD252" s="26">
        <f>IF(AND(-Z252&gt;=31,-Z252&lt;=60),D252,0)</f>
        <v>0</v>
      </c>
      <c r="AE252" s="26">
        <f>IF(AND(-Z252&gt;=61,-Z252&lt;=90),D252,0)</f>
        <v>0</v>
      </c>
      <c r="AF252" s="26">
        <f>IF(AND(-Z252&gt;=91,-Z252&lt;=120),D252,0)</f>
        <v>0</v>
      </c>
      <c r="AG252" s="26">
        <f>IF(AND(-Z252&gt;=121,-Z252&lt;=150),D252,0)</f>
        <v>0</v>
      </c>
      <c r="AH252" s="26">
        <f>IF(AND(-Z252&gt;=151,-Z252&lt;=180),D252,0)</f>
        <v>0</v>
      </c>
      <c r="AI252" s="26">
        <f>IF(AND(-Z252&gt;=181,-Z252&lt;=210),D252,0)</f>
        <v>0</v>
      </c>
      <c r="AJ252" s="26">
        <f>IF(AND(-Z252&gt;=211,-Z252&lt;=250),D252,0)</f>
        <v>0</v>
      </c>
      <c r="AK252" s="26">
        <f>IF(-Z252&gt;=251,D252,0)</f>
        <v>0</v>
      </c>
      <c r="AL252" s="26">
        <f>SUM(AE252:AF252)</f>
        <v>0</v>
      </c>
      <c r="AM252" s="26">
        <f>SUM(AG252:AK252)</f>
        <v>0</v>
      </c>
      <c r="AN252" s="26">
        <f>SUM(AI252:AK252)</f>
        <v>0</v>
      </c>
      <c r="AO252" s="26">
        <f>+IF(SUM(AC252:AK252)=0,D252,0)</f>
        <v>910</v>
      </c>
      <c r="AP252" s="26">
        <f>+SUM(AC252:AK252)</f>
        <v>0</v>
      </c>
      <c r="AQ252" s="26">
        <f>+Tabla_DatosExternos_142[[#This Row],[Total Vigente]]+Tabla_DatosExternos_142[[#This Row],[Total Vencido]]</f>
        <v>910</v>
      </c>
      <c r="AR252" s="26">
        <f>SUM(AG252:AK252)</f>
        <v>0</v>
      </c>
      <c r="AS252" s="27">
        <f>+Tabla_DatosExternos_142[[#This Row],[Fecha]]-Tabla_DatosExternos_142[[#This Row],[Vence]]</f>
        <v>-30</v>
      </c>
      <c r="AT252" s="21"/>
      <c r="AU252" s="28" t="e">
        <f>+AR252-W252</f>
        <v>#VALUE!</v>
      </c>
    </row>
    <row r="253" spans="1:47" x14ac:dyDescent="0.35">
      <c r="A253" s="20">
        <v>46234</v>
      </c>
      <c r="B253" s="21">
        <v>292488</v>
      </c>
      <c r="C253" s="21">
        <v>776</v>
      </c>
      <c r="D253" s="21">
        <v>776</v>
      </c>
      <c r="E253" s="22">
        <v>46264</v>
      </c>
      <c r="F253" s="21">
        <v>18</v>
      </c>
      <c r="G253" s="21" t="s">
        <v>90</v>
      </c>
      <c r="H253" s="21" t="s">
        <v>95</v>
      </c>
      <c r="I253" s="21" t="s">
        <v>2991</v>
      </c>
      <c r="J253" s="21" t="s">
        <v>52</v>
      </c>
      <c r="K253" s="21" t="s">
        <v>369</v>
      </c>
      <c r="L253" s="21" t="s">
        <v>370</v>
      </c>
      <c r="M253" s="21" t="s">
        <v>1436</v>
      </c>
      <c r="N253" s="21">
        <v>30</v>
      </c>
      <c r="O253" s="20"/>
      <c r="P253" s="21" t="s">
        <v>50</v>
      </c>
      <c r="Q253" s="21" t="s">
        <v>2992</v>
      </c>
      <c r="R253" s="21">
        <v>2060</v>
      </c>
      <c r="S253" s="21">
        <v>10</v>
      </c>
      <c r="T253" s="21">
        <v>-63.186836</v>
      </c>
      <c r="U253" s="21">
        <v>-17.784082999999999</v>
      </c>
      <c r="V253" s="21" t="s">
        <v>2993</v>
      </c>
      <c r="W253" s="21" t="s">
        <v>51</v>
      </c>
      <c r="X253" s="21" t="s">
        <v>2994</v>
      </c>
      <c r="Y253" s="23">
        <v>46246</v>
      </c>
      <c r="Z253" s="24">
        <f>+E253-Y253</f>
        <v>18</v>
      </c>
      <c r="AA253" s="25">
        <f>+Tabla_DatosExternos_142[[#This Row],[Saldo]]/Tabla_DatosExternos_142[[#This Row],[Importe]]</f>
        <v>1</v>
      </c>
      <c r="AB253" s="21"/>
      <c r="AC253" s="26">
        <f>IF(AND(-Z253&gt;=1,-Z253&lt;=30),D253,0)</f>
        <v>0</v>
      </c>
      <c r="AD253" s="26">
        <f>IF(AND(-Z253&gt;=31,-Z253&lt;=60),D253,0)</f>
        <v>0</v>
      </c>
      <c r="AE253" s="26">
        <f>IF(AND(-Z253&gt;=61,-Z253&lt;=90),D253,0)</f>
        <v>0</v>
      </c>
      <c r="AF253" s="26">
        <f>IF(AND(-Z253&gt;=91,-Z253&lt;=120),D253,0)</f>
        <v>0</v>
      </c>
      <c r="AG253" s="26">
        <f>IF(AND(-Z253&gt;=121,-Z253&lt;=150),D253,0)</f>
        <v>0</v>
      </c>
      <c r="AH253" s="26">
        <f>IF(AND(-Z253&gt;=151,-Z253&lt;=180),D253,0)</f>
        <v>0</v>
      </c>
      <c r="AI253" s="26">
        <f>IF(AND(-Z253&gt;=181,-Z253&lt;=210),D253,0)</f>
        <v>0</v>
      </c>
      <c r="AJ253" s="26">
        <f>IF(AND(-Z253&gt;=211,-Z253&lt;=250),D253,0)</f>
        <v>0</v>
      </c>
      <c r="AK253" s="26">
        <f>IF(-Z253&gt;=251,D253,0)</f>
        <v>0</v>
      </c>
      <c r="AL253" s="26">
        <f>SUM(AE253:AF253)</f>
        <v>0</v>
      </c>
      <c r="AM253" s="26">
        <f>SUM(AG253:AK253)</f>
        <v>0</v>
      </c>
      <c r="AN253" s="26">
        <f>SUM(AI253:AK253)</f>
        <v>0</v>
      </c>
      <c r="AO253" s="26">
        <f>+IF(SUM(AC253:AK253)=0,D253,0)</f>
        <v>776</v>
      </c>
      <c r="AP253" s="26">
        <f>+SUM(AC253:AK253)</f>
        <v>0</v>
      </c>
      <c r="AQ253" s="26">
        <f>+Tabla_DatosExternos_142[[#This Row],[Total Vigente]]+Tabla_DatosExternos_142[[#This Row],[Total Vencido]]</f>
        <v>776</v>
      </c>
      <c r="AR253" s="26">
        <f>SUM(AG253:AK253)</f>
        <v>0</v>
      </c>
      <c r="AS253" s="27">
        <f>+Tabla_DatosExternos_142[[#This Row],[Fecha]]-Tabla_DatosExternos_142[[#This Row],[Vence]]</f>
        <v>-30</v>
      </c>
      <c r="AT253" s="21"/>
      <c r="AU253" s="28" t="e">
        <f>+AR253-W253</f>
        <v>#VALUE!</v>
      </c>
    </row>
    <row r="254" spans="1:47" x14ac:dyDescent="0.35">
      <c r="A254" s="20">
        <v>46234</v>
      </c>
      <c r="B254" s="21">
        <v>292489</v>
      </c>
      <c r="C254" s="21">
        <v>1160</v>
      </c>
      <c r="D254" s="21">
        <v>1160</v>
      </c>
      <c r="E254" s="22">
        <v>46264</v>
      </c>
      <c r="F254" s="21">
        <v>18</v>
      </c>
      <c r="G254" s="21" t="s">
        <v>90</v>
      </c>
      <c r="H254" s="21" t="s">
        <v>95</v>
      </c>
      <c r="I254" s="21" t="s">
        <v>2991</v>
      </c>
      <c r="J254" s="21" t="s">
        <v>52</v>
      </c>
      <c r="K254" s="21" t="s">
        <v>369</v>
      </c>
      <c r="L254" s="21" t="s">
        <v>370</v>
      </c>
      <c r="M254" s="21" t="s">
        <v>1436</v>
      </c>
      <c r="N254" s="21">
        <v>30</v>
      </c>
      <c r="O254" s="20"/>
      <c r="P254" s="21" t="s">
        <v>50</v>
      </c>
      <c r="Q254" s="21" t="s">
        <v>2992</v>
      </c>
      <c r="R254" s="21">
        <v>2060</v>
      </c>
      <c r="S254" s="21">
        <v>10</v>
      </c>
      <c r="T254" s="21">
        <v>-63.186836</v>
      </c>
      <c r="U254" s="21">
        <v>-17.784082999999999</v>
      </c>
      <c r="V254" s="21" t="s">
        <v>2993</v>
      </c>
      <c r="W254" s="21" t="s">
        <v>51</v>
      </c>
      <c r="X254" s="21" t="s">
        <v>2994</v>
      </c>
      <c r="Y254" s="23">
        <v>46246</v>
      </c>
      <c r="Z254" s="24">
        <f>+E254-Y254</f>
        <v>18</v>
      </c>
      <c r="AA254" s="25">
        <f>+Tabla_DatosExternos_142[[#This Row],[Saldo]]/Tabla_DatosExternos_142[[#This Row],[Importe]]</f>
        <v>1</v>
      </c>
      <c r="AB254" s="21"/>
      <c r="AC254" s="26">
        <f>IF(AND(-Z254&gt;=1,-Z254&lt;=30),D254,0)</f>
        <v>0</v>
      </c>
      <c r="AD254" s="26">
        <f>IF(AND(-Z254&gt;=31,-Z254&lt;=60),D254,0)</f>
        <v>0</v>
      </c>
      <c r="AE254" s="26">
        <f>IF(AND(-Z254&gt;=61,-Z254&lt;=90),D254,0)</f>
        <v>0</v>
      </c>
      <c r="AF254" s="26">
        <f>IF(AND(-Z254&gt;=91,-Z254&lt;=120),D254,0)</f>
        <v>0</v>
      </c>
      <c r="AG254" s="26">
        <f>IF(AND(-Z254&gt;=121,-Z254&lt;=150),D254,0)</f>
        <v>0</v>
      </c>
      <c r="AH254" s="26">
        <f>IF(AND(-Z254&gt;=151,-Z254&lt;=180),D254,0)</f>
        <v>0</v>
      </c>
      <c r="AI254" s="26">
        <f>IF(AND(-Z254&gt;=181,-Z254&lt;=210),D254,0)</f>
        <v>0</v>
      </c>
      <c r="AJ254" s="26">
        <f>IF(AND(-Z254&gt;=211,-Z254&lt;=250),D254,0)</f>
        <v>0</v>
      </c>
      <c r="AK254" s="26">
        <f>IF(-Z254&gt;=251,D254,0)</f>
        <v>0</v>
      </c>
      <c r="AL254" s="26">
        <f>SUM(AE254:AF254)</f>
        <v>0</v>
      </c>
      <c r="AM254" s="26">
        <f>SUM(AG254:AK254)</f>
        <v>0</v>
      </c>
      <c r="AN254" s="26">
        <f>SUM(AI254:AK254)</f>
        <v>0</v>
      </c>
      <c r="AO254" s="26">
        <f>+IF(SUM(AC254:AK254)=0,D254,0)</f>
        <v>1160</v>
      </c>
      <c r="AP254" s="26">
        <f>+SUM(AC254:AK254)</f>
        <v>0</v>
      </c>
      <c r="AQ254" s="26">
        <f>+Tabla_DatosExternos_142[[#This Row],[Total Vigente]]+Tabla_DatosExternos_142[[#This Row],[Total Vencido]]</f>
        <v>1160</v>
      </c>
      <c r="AR254" s="26">
        <f>SUM(AG254:AK254)</f>
        <v>0</v>
      </c>
      <c r="AS254" s="27">
        <f>+Tabla_DatosExternos_142[[#This Row],[Fecha]]-Tabla_DatosExternos_142[[#This Row],[Vence]]</f>
        <v>-30</v>
      </c>
      <c r="AT254" s="21"/>
      <c r="AU254" s="28" t="e">
        <f>+AR254-W254</f>
        <v>#VALUE!</v>
      </c>
    </row>
    <row r="255" spans="1:47" x14ac:dyDescent="0.35">
      <c r="A255" s="20">
        <v>46234</v>
      </c>
      <c r="B255" s="21">
        <v>292816</v>
      </c>
      <c r="C255" s="21">
        <v>2320</v>
      </c>
      <c r="D255" s="21">
        <v>2320</v>
      </c>
      <c r="E255" s="22">
        <v>46264</v>
      </c>
      <c r="F255" s="21">
        <v>18</v>
      </c>
      <c r="G255" s="21" t="s">
        <v>90</v>
      </c>
      <c r="H255" s="21" t="s">
        <v>95</v>
      </c>
      <c r="I255" s="21" t="s">
        <v>3052</v>
      </c>
      <c r="J255" s="21" t="s">
        <v>52</v>
      </c>
      <c r="K255" s="21" t="s">
        <v>369</v>
      </c>
      <c r="L255" s="21" t="s">
        <v>370</v>
      </c>
      <c r="M255" s="21" t="s">
        <v>1184</v>
      </c>
      <c r="N255" s="21">
        <v>30</v>
      </c>
      <c r="O255" s="20"/>
      <c r="P255" s="21" t="s">
        <v>50</v>
      </c>
      <c r="Q255" s="21" t="s">
        <v>3053</v>
      </c>
      <c r="R255" s="21">
        <v>20000</v>
      </c>
      <c r="S255" s="21">
        <v>12</v>
      </c>
      <c r="T255" s="21">
        <v>-63.133972200000002</v>
      </c>
      <c r="U255" s="21">
        <v>-17.791870100000001</v>
      </c>
      <c r="V255" s="21" t="s">
        <v>3054</v>
      </c>
      <c r="W255" s="21" t="s">
        <v>51</v>
      </c>
      <c r="X255" s="21" t="s">
        <v>3055</v>
      </c>
      <c r="Y255" s="23">
        <v>46246</v>
      </c>
      <c r="Z255" s="24">
        <f>+E255-Y255</f>
        <v>18</v>
      </c>
      <c r="AA255" s="25">
        <f>+Tabla_DatosExternos_142[[#This Row],[Saldo]]/Tabla_DatosExternos_142[[#This Row],[Importe]]</f>
        <v>1</v>
      </c>
      <c r="AB255" s="21"/>
      <c r="AC255" s="26">
        <f>IF(AND(-Z255&gt;=1,-Z255&lt;=30),D255,0)</f>
        <v>0</v>
      </c>
      <c r="AD255" s="26">
        <f>IF(AND(-Z255&gt;=31,-Z255&lt;=60),D255,0)</f>
        <v>0</v>
      </c>
      <c r="AE255" s="26">
        <f>IF(AND(-Z255&gt;=61,-Z255&lt;=90),D255,0)</f>
        <v>0</v>
      </c>
      <c r="AF255" s="26">
        <f>IF(AND(-Z255&gt;=91,-Z255&lt;=120),D255,0)</f>
        <v>0</v>
      </c>
      <c r="AG255" s="26">
        <f>IF(AND(-Z255&gt;=121,-Z255&lt;=150),D255,0)</f>
        <v>0</v>
      </c>
      <c r="AH255" s="26">
        <f>IF(AND(-Z255&gt;=151,-Z255&lt;=180),D255,0)</f>
        <v>0</v>
      </c>
      <c r="AI255" s="26">
        <f>IF(AND(-Z255&gt;=181,-Z255&lt;=210),D255,0)</f>
        <v>0</v>
      </c>
      <c r="AJ255" s="26">
        <f>IF(AND(-Z255&gt;=211,-Z255&lt;=250),D255,0)</f>
        <v>0</v>
      </c>
      <c r="AK255" s="26">
        <f>IF(-Z255&gt;=251,D255,0)</f>
        <v>0</v>
      </c>
      <c r="AL255" s="26">
        <f>SUM(AE255:AF255)</f>
        <v>0</v>
      </c>
      <c r="AM255" s="26">
        <f>SUM(AG255:AK255)</f>
        <v>0</v>
      </c>
      <c r="AN255" s="26">
        <f>SUM(AI255:AK255)</f>
        <v>0</v>
      </c>
      <c r="AO255" s="26">
        <f>+IF(SUM(AC255:AK255)=0,D255,0)</f>
        <v>2320</v>
      </c>
      <c r="AP255" s="26">
        <f>+SUM(AC255:AK255)</f>
        <v>0</v>
      </c>
      <c r="AQ255" s="26">
        <f>+Tabla_DatosExternos_142[[#This Row],[Total Vigente]]+Tabla_DatosExternos_142[[#This Row],[Total Vencido]]</f>
        <v>2320</v>
      </c>
      <c r="AR255" s="26">
        <f>SUM(AG255:AK255)</f>
        <v>0</v>
      </c>
      <c r="AS255" s="27">
        <f>+Tabla_DatosExternos_142[[#This Row],[Fecha]]-Tabla_DatosExternos_142[[#This Row],[Vence]]</f>
        <v>-30</v>
      </c>
      <c r="AT255" s="21"/>
      <c r="AU255" s="28" t="e">
        <f>+AR255-W255</f>
        <v>#VALUE!</v>
      </c>
    </row>
    <row r="256" spans="1:47" x14ac:dyDescent="0.35">
      <c r="A256" s="20">
        <v>46238</v>
      </c>
      <c r="B256" s="21">
        <v>294478</v>
      </c>
      <c r="C256" s="21">
        <v>4189.95</v>
      </c>
      <c r="D256" s="21">
        <v>4189.95</v>
      </c>
      <c r="E256" s="22">
        <v>46268</v>
      </c>
      <c r="F256" s="21">
        <v>22</v>
      </c>
      <c r="G256" s="21" t="s">
        <v>90</v>
      </c>
      <c r="H256" s="21" t="s">
        <v>95</v>
      </c>
      <c r="I256" s="21" t="s">
        <v>3150</v>
      </c>
      <c r="J256" s="21" t="s">
        <v>52</v>
      </c>
      <c r="K256" s="21" t="s">
        <v>369</v>
      </c>
      <c r="L256" s="21" t="s">
        <v>370</v>
      </c>
      <c r="M256" s="21" t="s">
        <v>1184</v>
      </c>
      <c r="N256" s="21">
        <v>30</v>
      </c>
      <c r="O256" s="20"/>
      <c r="P256" s="21" t="s">
        <v>50</v>
      </c>
      <c r="Q256" s="21" t="s">
        <v>3151</v>
      </c>
      <c r="R256" s="21">
        <v>10000</v>
      </c>
      <c r="S256" s="21">
        <v>12</v>
      </c>
      <c r="T256" s="21">
        <v>-63.148021999999997</v>
      </c>
      <c r="U256" s="21">
        <v>-17.775158999999999</v>
      </c>
      <c r="V256" s="21" t="s">
        <v>262</v>
      </c>
      <c r="W256" s="21" t="s">
        <v>51</v>
      </c>
      <c r="X256" s="21" t="s">
        <v>3152</v>
      </c>
      <c r="Y256" s="23">
        <v>46246</v>
      </c>
      <c r="Z256" s="24">
        <f>+E256-Y256</f>
        <v>22</v>
      </c>
      <c r="AA256" s="25">
        <f>+Tabla_DatosExternos_142[[#This Row],[Saldo]]/Tabla_DatosExternos_142[[#This Row],[Importe]]</f>
        <v>1</v>
      </c>
      <c r="AB256" s="21"/>
      <c r="AC256" s="26">
        <f>IF(AND(-Z256&gt;=1,-Z256&lt;=30),D256,0)</f>
        <v>0</v>
      </c>
      <c r="AD256" s="26">
        <f>IF(AND(-Z256&gt;=31,-Z256&lt;=60),D256,0)</f>
        <v>0</v>
      </c>
      <c r="AE256" s="26">
        <f>IF(AND(-Z256&gt;=61,-Z256&lt;=90),D256,0)</f>
        <v>0</v>
      </c>
      <c r="AF256" s="26">
        <f>IF(AND(-Z256&gt;=91,-Z256&lt;=120),D256,0)</f>
        <v>0</v>
      </c>
      <c r="AG256" s="26">
        <f>IF(AND(-Z256&gt;=121,-Z256&lt;=150),D256,0)</f>
        <v>0</v>
      </c>
      <c r="AH256" s="26">
        <f>IF(AND(-Z256&gt;=151,-Z256&lt;=180),D256,0)</f>
        <v>0</v>
      </c>
      <c r="AI256" s="26">
        <f>IF(AND(-Z256&gt;=181,-Z256&lt;=210),D256,0)</f>
        <v>0</v>
      </c>
      <c r="AJ256" s="26">
        <f>IF(AND(-Z256&gt;=211,-Z256&lt;=250),D256,0)</f>
        <v>0</v>
      </c>
      <c r="AK256" s="26">
        <f>IF(-Z256&gt;=251,D256,0)</f>
        <v>0</v>
      </c>
      <c r="AL256" s="26">
        <f>SUM(AE256:AF256)</f>
        <v>0</v>
      </c>
      <c r="AM256" s="26">
        <f>SUM(AG256:AK256)</f>
        <v>0</v>
      </c>
      <c r="AN256" s="26">
        <f>SUM(AI256:AK256)</f>
        <v>0</v>
      </c>
      <c r="AO256" s="26">
        <f>+IF(SUM(AC256:AK256)=0,D256,0)</f>
        <v>4189.95</v>
      </c>
      <c r="AP256" s="26">
        <f>+SUM(AC256:AK256)</f>
        <v>0</v>
      </c>
      <c r="AQ256" s="26">
        <f>+Tabla_DatosExternos_142[[#This Row],[Total Vigente]]+Tabla_DatosExternos_142[[#This Row],[Total Vencido]]</f>
        <v>4189.95</v>
      </c>
      <c r="AR256" s="26">
        <f>SUM(AG256:AK256)</f>
        <v>0</v>
      </c>
      <c r="AS256" s="27">
        <f>+Tabla_DatosExternos_142[[#This Row],[Fecha]]-Tabla_DatosExternos_142[[#This Row],[Vence]]</f>
        <v>-30</v>
      </c>
      <c r="AT256" s="21"/>
      <c r="AU256" s="28" t="e">
        <f>+AR256-W256</f>
        <v>#VALUE!</v>
      </c>
    </row>
    <row r="257" spans="1:47" x14ac:dyDescent="0.35">
      <c r="A257" s="20">
        <v>46239</v>
      </c>
      <c r="B257" s="21">
        <v>295418</v>
      </c>
      <c r="C257" s="21">
        <v>4838</v>
      </c>
      <c r="D257" s="21">
        <v>4838</v>
      </c>
      <c r="E257" s="22">
        <v>46269</v>
      </c>
      <c r="F257" s="21">
        <v>23</v>
      </c>
      <c r="G257" s="21" t="s">
        <v>90</v>
      </c>
      <c r="H257" s="21" t="s">
        <v>95</v>
      </c>
      <c r="I257" s="21" t="s">
        <v>3245</v>
      </c>
      <c r="J257" s="21" t="s">
        <v>52</v>
      </c>
      <c r="K257" s="21" t="s">
        <v>369</v>
      </c>
      <c r="L257" s="21" t="s">
        <v>370</v>
      </c>
      <c r="M257" s="21" t="s">
        <v>1436</v>
      </c>
      <c r="N257" s="21">
        <v>30</v>
      </c>
      <c r="O257" s="20"/>
      <c r="P257" s="21" t="s">
        <v>50</v>
      </c>
      <c r="Q257" s="21" t="s">
        <v>3246</v>
      </c>
      <c r="R257" s="21">
        <v>10000</v>
      </c>
      <c r="S257" s="21">
        <v>10</v>
      </c>
      <c r="T257" s="21">
        <v>-63.168599999999998</v>
      </c>
      <c r="U257" s="21">
        <v>-17.782679999999999</v>
      </c>
      <c r="V257" s="21" t="s">
        <v>3247</v>
      </c>
      <c r="W257" s="21" t="s">
        <v>51</v>
      </c>
      <c r="X257" s="21" t="s">
        <v>3248</v>
      </c>
      <c r="Y257" s="23">
        <v>46246</v>
      </c>
      <c r="Z257" s="24">
        <f>+E257-Y257</f>
        <v>23</v>
      </c>
      <c r="AA257" s="25">
        <f>+Tabla_DatosExternos_142[[#This Row],[Saldo]]/Tabla_DatosExternos_142[[#This Row],[Importe]]</f>
        <v>1</v>
      </c>
      <c r="AB257" s="21"/>
      <c r="AC257" s="26">
        <f>IF(AND(-Z257&gt;=1,-Z257&lt;=30),D257,0)</f>
        <v>0</v>
      </c>
      <c r="AD257" s="26">
        <f>IF(AND(-Z257&gt;=31,-Z257&lt;=60),D257,0)</f>
        <v>0</v>
      </c>
      <c r="AE257" s="26">
        <f>IF(AND(-Z257&gt;=61,-Z257&lt;=90),D257,0)</f>
        <v>0</v>
      </c>
      <c r="AF257" s="26">
        <f>IF(AND(-Z257&gt;=91,-Z257&lt;=120),D257,0)</f>
        <v>0</v>
      </c>
      <c r="AG257" s="26">
        <f>IF(AND(-Z257&gt;=121,-Z257&lt;=150),D257,0)</f>
        <v>0</v>
      </c>
      <c r="AH257" s="26">
        <f>IF(AND(-Z257&gt;=151,-Z257&lt;=180),D257,0)</f>
        <v>0</v>
      </c>
      <c r="AI257" s="26">
        <f>IF(AND(-Z257&gt;=181,-Z257&lt;=210),D257,0)</f>
        <v>0</v>
      </c>
      <c r="AJ257" s="26">
        <f>IF(AND(-Z257&gt;=211,-Z257&lt;=250),D257,0)</f>
        <v>0</v>
      </c>
      <c r="AK257" s="26">
        <f>IF(-Z257&gt;=251,D257,0)</f>
        <v>0</v>
      </c>
      <c r="AL257" s="26">
        <f>SUM(AE257:AF257)</f>
        <v>0</v>
      </c>
      <c r="AM257" s="26">
        <f>SUM(AG257:AK257)</f>
        <v>0</v>
      </c>
      <c r="AN257" s="26">
        <f>SUM(AI257:AK257)</f>
        <v>0</v>
      </c>
      <c r="AO257" s="26">
        <f>+IF(SUM(AC257:AK257)=0,D257,0)</f>
        <v>4838</v>
      </c>
      <c r="AP257" s="26">
        <f>+SUM(AC257:AK257)</f>
        <v>0</v>
      </c>
      <c r="AQ257" s="26">
        <f>+Tabla_DatosExternos_142[[#This Row],[Total Vigente]]+Tabla_DatosExternos_142[[#This Row],[Total Vencido]]</f>
        <v>4838</v>
      </c>
      <c r="AR257" s="26">
        <f>SUM(AG257:AK257)</f>
        <v>0</v>
      </c>
      <c r="AS257" s="27">
        <f>+Tabla_DatosExternos_142[[#This Row],[Fecha]]-Tabla_DatosExternos_142[[#This Row],[Vence]]</f>
        <v>-30</v>
      </c>
      <c r="AT257" s="21"/>
      <c r="AU257" s="28" t="e">
        <f>+AR257-W257</f>
        <v>#VALUE!</v>
      </c>
    </row>
    <row r="258" spans="1:47" x14ac:dyDescent="0.35">
      <c r="A258" s="20">
        <v>46239</v>
      </c>
      <c r="B258" s="21">
        <v>295419</v>
      </c>
      <c r="C258" s="21">
        <v>96</v>
      </c>
      <c r="D258" s="21">
        <v>96</v>
      </c>
      <c r="E258" s="22">
        <v>46269</v>
      </c>
      <c r="F258" s="21">
        <v>23</v>
      </c>
      <c r="G258" s="21" t="s">
        <v>90</v>
      </c>
      <c r="H258" s="21" t="s">
        <v>95</v>
      </c>
      <c r="I258" s="21" t="s">
        <v>3245</v>
      </c>
      <c r="J258" s="21" t="s">
        <v>52</v>
      </c>
      <c r="K258" s="21" t="s">
        <v>369</v>
      </c>
      <c r="L258" s="21" t="s">
        <v>370</v>
      </c>
      <c r="M258" s="21" t="s">
        <v>1436</v>
      </c>
      <c r="N258" s="21">
        <v>30</v>
      </c>
      <c r="O258" s="20"/>
      <c r="P258" s="21" t="s">
        <v>50</v>
      </c>
      <c r="Q258" s="21" t="s">
        <v>3246</v>
      </c>
      <c r="R258" s="21">
        <v>10000</v>
      </c>
      <c r="S258" s="21">
        <v>10</v>
      </c>
      <c r="T258" s="21">
        <v>-63.168599999999998</v>
      </c>
      <c r="U258" s="21">
        <v>-17.782679999999999</v>
      </c>
      <c r="V258" s="21" t="s">
        <v>3247</v>
      </c>
      <c r="W258" s="21" t="s">
        <v>51</v>
      </c>
      <c r="X258" s="21" t="s">
        <v>3248</v>
      </c>
      <c r="Y258" s="23">
        <v>46246</v>
      </c>
      <c r="Z258" s="24">
        <f>+E258-Y258</f>
        <v>23</v>
      </c>
      <c r="AA258" s="25">
        <f>+Tabla_DatosExternos_142[[#This Row],[Saldo]]/Tabla_DatosExternos_142[[#This Row],[Importe]]</f>
        <v>1</v>
      </c>
      <c r="AB258" s="21"/>
      <c r="AC258" s="26">
        <f>IF(AND(-Z258&gt;=1,-Z258&lt;=30),D258,0)</f>
        <v>0</v>
      </c>
      <c r="AD258" s="26">
        <f>IF(AND(-Z258&gt;=31,-Z258&lt;=60),D258,0)</f>
        <v>0</v>
      </c>
      <c r="AE258" s="26">
        <f>IF(AND(-Z258&gt;=61,-Z258&lt;=90),D258,0)</f>
        <v>0</v>
      </c>
      <c r="AF258" s="26">
        <f>IF(AND(-Z258&gt;=91,-Z258&lt;=120),D258,0)</f>
        <v>0</v>
      </c>
      <c r="AG258" s="26">
        <f>IF(AND(-Z258&gt;=121,-Z258&lt;=150),D258,0)</f>
        <v>0</v>
      </c>
      <c r="AH258" s="26">
        <f>IF(AND(-Z258&gt;=151,-Z258&lt;=180),D258,0)</f>
        <v>0</v>
      </c>
      <c r="AI258" s="26">
        <f>IF(AND(-Z258&gt;=181,-Z258&lt;=210),D258,0)</f>
        <v>0</v>
      </c>
      <c r="AJ258" s="26">
        <f>IF(AND(-Z258&gt;=211,-Z258&lt;=250),D258,0)</f>
        <v>0</v>
      </c>
      <c r="AK258" s="26">
        <f>IF(-Z258&gt;=251,D258,0)</f>
        <v>0</v>
      </c>
      <c r="AL258" s="26">
        <f>SUM(AE258:AF258)</f>
        <v>0</v>
      </c>
      <c r="AM258" s="26">
        <f>SUM(AG258:AK258)</f>
        <v>0</v>
      </c>
      <c r="AN258" s="26">
        <f>SUM(AI258:AK258)</f>
        <v>0</v>
      </c>
      <c r="AO258" s="26">
        <f>+IF(SUM(AC258:AK258)=0,D258,0)</f>
        <v>96</v>
      </c>
      <c r="AP258" s="26">
        <f>+SUM(AC258:AK258)</f>
        <v>0</v>
      </c>
      <c r="AQ258" s="26">
        <f>+Tabla_DatosExternos_142[[#This Row],[Total Vigente]]+Tabla_DatosExternos_142[[#This Row],[Total Vencido]]</f>
        <v>96</v>
      </c>
      <c r="AR258" s="26">
        <f>SUM(AG258:AK258)</f>
        <v>0</v>
      </c>
      <c r="AS258" s="27">
        <f>+Tabla_DatosExternos_142[[#This Row],[Fecha]]-Tabla_DatosExternos_142[[#This Row],[Vence]]</f>
        <v>-30</v>
      </c>
      <c r="AT258" s="21"/>
      <c r="AU258" s="28" t="e">
        <f>+AR258-W258</f>
        <v>#VALUE!</v>
      </c>
    </row>
    <row r="259" spans="1:47" x14ac:dyDescent="0.35">
      <c r="A259" s="20">
        <v>46245</v>
      </c>
      <c r="B259" s="21">
        <v>297236</v>
      </c>
      <c r="C259" s="21">
        <v>1030</v>
      </c>
      <c r="D259" s="21">
        <v>1030</v>
      </c>
      <c r="E259" s="22">
        <v>46275</v>
      </c>
      <c r="F259" s="21">
        <v>29</v>
      </c>
      <c r="G259" s="21" t="s">
        <v>90</v>
      </c>
      <c r="H259" s="21" t="s">
        <v>95</v>
      </c>
      <c r="I259" s="21" t="s">
        <v>3150</v>
      </c>
      <c r="J259" s="21" t="s">
        <v>52</v>
      </c>
      <c r="K259" s="21" t="s">
        <v>369</v>
      </c>
      <c r="L259" s="21" t="s">
        <v>370</v>
      </c>
      <c r="M259" s="21" t="s">
        <v>1184</v>
      </c>
      <c r="N259" s="21">
        <v>30</v>
      </c>
      <c r="O259" s="20"/>
      <c r="P259" s="21" t="s">
        <v>50</v>
      </c>
      <c r="Q259" s="21" t="s">
        <v>3151</v>
      </c>
      <c r="R259" s="21">
        <v>10000</v>
      </c>
      <c r="S259" s="21">
        <v>12</v>
      </c>
      <c r="T259" s="21">
        <v>-63.148021999999997</v>
      </c>
      <c r="U259" s="21">
        <v>-17.775158999999999</v>
      </c>
      <c r="V259" s="21" t="s">
        <v>262</v>
      </c>
      <c r="W259" s="21" t="s">
        <v>51</v>
      </c>
      <c r="X259" s="21" t="s">
        <v>3152</v>
      </c>
      <c r="Y259" s="23">
        <v>46246</v>
      </c>
      <c r="Z259" s="24">
        <f>+E259-Y259</f>
        <v>29</v>
      </c>
      <c r="AA259" s="25">
        <f>+Tabla_DatosExternos_142[[#This Row],[Saldo]]/Tabla_DatosExternos_142[[#This Row],[Importe]]</f>
        <v>1</v>
      </c>
      <c r="AB259" s="21"/>
      <c r="AC259" s="26">
        <f>IF(AND(-Z259&gt;=1,-Z259&lt;=30),D259,0)</f>
        <v>0</v>
      </c>
      <c r="AD259" s="26">
        <f>IF(AND(-Z259&gt;=31,-Z259&lt;=60),D259,0)</f>
        <v>0</v>
      </c>
      <c r="AE259" s="26">
        <f>IF(AND(-Z259&gt;=61,-Z259&lt;=90),D259,0)</f>
        <v>0</v>
      </c>
      <c r="AF259" s="26">
        <f>IF(AND(-Z259&gt;=91,-Z259&lt;=120),D259,0)</f>
        <v>0</v>
      </c>
      <c r="AG259" s="26">
        <f>IF(AND(-Z259&gt;=121,-Z259&lt;=150),D259,0)</f>
        <v>0</v>
      </c>
      <c r="AH259" s="26">
        <f>IF(AND(-Z259&gt;=151,-Z259&lt;=180),D259,0)</f>
        <v>0</v>
      </c>
      <c r="AI259" s="26">
        <f>IF(AND(-Z259&gt;=181,-Z259&lt;=210),D259,0)</f>
        <v>0</v>
      </c>
      <c r="AJ259" s="26">
        <f>IF(AND(-Z259&gt;=211,-Z259&lt;=250),D259,0)</f>
        <v>0</v>
      </c>
      <c r="AK259" s="26">
        <f>IF(-Z259&gt;=251,D259,0)</f>
        <v>0</v>
      </c>
      <c r="AL259" s="26">
        <f>SUM(AE259:AF259)</f>
        <v>0</v>
      </c>
      <c r="AM259" s="26">
        <f>SUM(AG259:AK259)</f>
        <v>0</v>
      </c>
      <c r="AN259" s="26">
        <f>SUM(AI259:AK259)</f>
        <v>0</v>
      </c>
      <c r="AO259" s="26">
        <f>+IF(SUM(AC259:AK259)=0,D259,0)</f>
        <v>1030</v>
      </c>
      <c r="AP259" s="26">
        <f>+SUM(AC259:AK259)</f>
        <v>0</v>
      </c>
      <c r="AQ259" s="26">
        <f>+Tabla_DatosExternos_142[[#This Row],[Total Vigente]]+Tabla_DatosExternos_142[[#This Row],[Total Vencido]]</f>
        <v>1030</v>
      </c>
      <c r="AR259" s="26">
        <f>SUM(AG259:AK259)</f>
        <v>0</v>
      </c>
      <c r="AS259" s="27">
        <f>+Tabla_DatosExternos_142[[#This Row],[Fecha]]-Tabla_DatosExternos_142[[#This Row],[Vence]]</f>
        <v>-30</v>
      </c>
      <c r="AT259" s="21"/>
      <c r="AU259" s="28" t="e">
        <f>+AR259-W259</f>
        <v>#VALUE!</v>
      </c>
    </row>
    <row r="260" spans="1:47" x14ac:dyDescent="0.35">
      <c r="A260" s="20">
        <v>46245</v>
      </c>
      <c r="B260" s="21">
        <v>297240</v>
      </c>
      <c r="C260" s="21">
        <v>1200</v>
      </c>
      <c r="D260" s="21">
        <v>1200</v>
      </c>
      <c r="E260" s="22">
        <v>46275</v>
      </c>
      <c r="F260" s="21">
        <v>29</v>
      </c>
      <c r="G260" s="21" t="s">
        <v>90</v>
      </c>
      <c r="H260" s="21" t="s">
        <v>95</v>
      </c>
      <c r="I260" s="21" t="s">
        <v>3390</v>
      </c>
      <c r="J260" s="21" t="s">
        <v>52</v>
      </c>
      <c r="K260" s="21" t="s">
        <v>369</v>
      </c>
      <c r="L260" s="21" t="s">
        <v>370</v>
      </c>
      <c r="M260" s="21" t="s">
        <v>1184</v>
      </c>
      <c r="N260" s="21">
        <v>30</v>
      </c>
      <c r="O260" s="20"/>
      <c r="P260" s="21" t="s">
        <v>50</v>
      </c>
      <c r="Q260" s="21" t="s">
        <v>3391</v>
      </c>
      <c r="R260" s="21">
        <v>10000</v>
      </c>
      <c r="S260" s="21">
        <v>12</v>
      </c>
      <c r="T260" s="21">
        <v>-63.144745999999998</v>
      </c>
      <c r="U260" s="21">
        <v>-17.771802000000001</v>
      </c>
      <c r="V260" s="21" t="s">
        <v>3392</v>
      </c>
      <c r="W260" s="21" t="s">
        <v>51</v>
      </c>
      <c r="X260" s="21" t="s">
        <v>3393</v>
      </c>
      <c r="Y260" s="23">
        <v>46246</v>
      </c>
      <c r="Z260" s="24">
        <f>+E260-Y260</f>
        <v>29</v>
      </c>
      <c r="AA260" s="25">
        <f>+Tabla_DatosExternos_142[[#This Row],[Saldo]]/Tabla_DatosExternos_142[[#This Row],[Importe]]</f>
        <v>1</v>
      </c>
      <c r="AB260" s="21"/>
      <c r="AC260" s="26">
        <f>IF(AND(-Z260&gt;=1,-Z260&lt;=30),D260,0)</f>
        <v>0</v>
      </c>
      <c r="AD260" s="26">
        <f>IF(AND(-Z260&gt;=31,-Z260&lt;=60),D260,0)</f>
        <v>0</v>
      </c>
      <c r="AE260" s="26">
        <f>IF(AND(-Z260&gt;=61,-Z260&lt;=90),D260,0)</f>
        <v>0</v>
      </c>
      <c r="AF260" s="26">
        <f>IF(AND(-Z260&gt;=91,-Z260&lt;=120),D260,0)</f>
        <v>0</v>
      </c>
      <c r="AG260" s="26">
        <f>IF(AND(-Z260&gt;=121,-Z260&lt;=150),D260,0)</f>
        <v>0</v>
      </c>
      <c r="AH260" s="26">
        <f>IF(AND(-Z260&gt;=151,-Z260&lt;=180),D260,0)</f>
        <v>0</v>
      </c>
      <c r="AI260" s="26">
        <f>IF(AND(-Z260&gt;=181,-Z260&lt;=210),D260,0)</f>
        <v>0</v>
      </c>
      <c r="AJ260" s="26">
        <f>IF(AND(-Z260&gt;=211,-Z260&lt;=250),D260,0)</f>
        <v>0</v>
      </c>
      <c r="AK260" s="26">
        <f>IF(-Z260&gt;=251,D260,0)</f>
        <v>0</v>
      </c>
      <c r="AL260" s="26">
        <f>SUM(AE260:AF260)</f>
        <v>0</v>
      </c>
      <c r="AM260" s="26">
        <f>SUM(AG260:AK260)</f>
        <v>0</v>
      </c>
      <c r="AN260" s="26">
        <f>SUM(AI260:AK260)</f>
        <v>0</v>
      </c>
      <c r="AO260" s="26">
        <f>+IF(SUM(AC260:AK260)=0,D260,0)</f>
        <v>1200</v>
      </c>
      <c r="AP260" s="26">
        <f>+SUM(AC260:AK260)</f>
        <v>0</v>
      </c>
      <c r="AQ260" s="26">
        <f>+Tabla_DatosExternos_142[[#This Row],[Total Vigente]]+Tabla_DatosExternos_142[[#This Row],[Total Vencido]]</f>
        <v>1200</v>
      </c>
      <c r="AR260" s="26">
        <f>SUM(AG260:AK260)</f>
        <v>0</v>
      </c>
      <c r="AS260" s="27">
        <f>+Tabla_DatosExternos_142[[#This Row],[Fecha]]-Tabla_DatosExternos_142[[#This Row],[Vence]]</f>
        <v>-30</v>
      </c>
      <c r="AT260" s="21"/>
      <c r="AU260" s="28" t="e">
        <f>+AR260-W260</f>
        <v>#VALUE!</v>
      </c>
    </row>
    <row r="261" spans="1:47" x14ac:dyDescent="0.35">
      <c r="A261" s="20">
        <v>43372</v>
      </c>
      <c r="B261" s="21">
        <v>9281</v>
      </c>
      <c r="C261" s="21">
        <v>32538.06</v>
      </c>
      <c r="D261" s="21">
        <v>16238.06</v>
      </c>
      <c r="E261" s="22">
        <v>43402</v>
      </c>
      <c r="F261" s="21">
        <v>2844</v>
      </c>
      <c r="G261" s="21" t="s">
        <v>47</v>
      </c>
      <c r="H261" s="21" t="s">
        <v>48</v>
      </c>
      <c r="I261" s="21" t="s">
        <v>316</v>
      </c>
      <c r="J261" s="21" t="s">
        <v>49</v>
      </c>
      <c r="K261" s="21" t="s">
        <v>317</v>
      </c>
      <c r="L261" s="21" t="s">
        <v>318</v>
      </c>
      <c r="M261" s="21" t="s">
        <v>319</v>
      </c>
      <c r="N261" s="21">
        <v>30</v>
      </c>
      <c r="O261" s="20">
        <v>45460</v>
      </c>
      <c r="P261" s="21" t="s">
        <v>49</v>
      </c>
      <c r="Q261" s="21" t="s">
        <v>320</v>
      </c>
      <c r="R261" s="21">
        <v>0</v>
      </c>
      <c r="S261" s="21">
        <v>7500</v>
      </c>
      <c r="T261" s="21">
        <v>-68.088318000000001</v>
      </c>
      <c r="U261" s="21">
        <v>-16.509881</v>
      </c>
      <c r="V261" s="21" t="s">
        <v>321</v>
      </c>
      <c r="W261" s="21" t="s">
        <v>322</v>
      </c>
      <c r="X261" s="21" t="s">
        <v>323</v>
      </c>
      <c r="Y261" s="23">
        <v>46246</v>
      </c>
      <c r="Z261" s="24">
        <f>+E261-Y261</f>
        <v>-2844</v>
      </c>
      <c r="AA261" s="25">
        <f>+Tabla_DatosExternos_142[[#This Row],[Saldo]]/Tabla_DatosExternos_142[[#This Row],[Importe]]</f>
        <v>0.49904819156397151</v>
      </c>
      <c r="AB261" s="21"/>
      <c r="AC261" s="26">
        <f>IF(AND(-Z261&gt;=1,-Z261&lt;=30),D261,0)</f>
        <v>0</v>
      </c>
      <c r="AD261" s="26">
        <f>IF(AND(-Z261&gt;=31,-Z261&lt;=60),D261,0)</f>
        <v>0</v>
      </c>
      <c r="AE261" s="26">
        <f>IF(AND(-Z261&gt;=61,-Z261&lt;=90),D261,0)</f>
        <v>0</v>
      </c>
      <c r="AF261" s="26">
        <f>IF(AND(-Z261&gt;=91,-Z261&lt;=120),D261,0)</f>
        <v>0</v>
      </c>
      <c r="AG261" s="26">
        <f>IF(AND(-Z261&gt;=121,-Z261&lt;=150),D261,0)</f>
        <v>0</v>
      </c>
      <c r="AH261" s="26">
        <f>IF(AND(-Z261&gt;=151,-Z261&lt;=180),D261,0)</f>
        <v>0</v>
      </c>
      <c r="AI261" s="26">
        <f>IF(AND(-Z261&gt;=181,-Z261&lt;=210),D261,0)</f>
        <v>0</v>
      </c>
      <c r="AJ261" s="26">
        <f>IF(AND(-Z261&gt;=211,-Z261&lt;=250),D261,0)</f>
        <v>0</v>
      </c>
      <c r="AK261" s="26">
        <f>IF(-Z261&gt;=251,D261,0)</f>
        <v>16238.06</v>
      </c>
      <c r="AL261" s="26">
        <f>SUM(AE261:AF261)</f>
        <v>0</v>
      </c>
      <c r="AM261" s="26">
        <f>SUM(AG261:AK261)</f>
        <v>16238.06</v>
      </c>
      <c r="AN261" s="26">
        <f>SUM(AI261:AK261)</f>
        <v>16238.06</v>
      </c>
      <c r="AO261" s="26">
        <f>+IF(SUM(AC261:AK261)=0,D261,0)</f>
        <v>0</v>
      </c>
      <c r="AP261" s="26">
        <f>+SUM(AC261:AK261)</f>
        <v>16238.06</v>
      </c>
      <c r="AQ261" s="26">
        <f>+Tabla_DatosExternos_142[[#This Row],[Total Vigente]]+Tabla_DatosExternos_142[[#This Row],[Total Vencido]]</f>
        <v>16238.06</v>
      </c>
      <c r="AR261" s="26">
        <f>SUM(AG261:AK261)</f>
        <v>16238.06</v>
      </c>
      <c r="AS261" s="27">
        <f>+Tabla_DatosExternos_142[[#This Row],[Fecha]]-Tabla_DatosExternos_142[[#This Row],[Vence]]</f>
        <v>-30</v>
      </c>
      <c r="AT261" s="21"/>
      <c r="AU261" s="28" t="e">
        <f>+AR261-W261</f>
        <v>#VALUE!</v>
      </c>
    </row>
    <row r="262" spans="1:47" x14ac:dyDescent="0.35">
      <c r="A262" s="20">
        <v>45715</v>
      </c>
      <c r="B262" s="21">
        <v>13153</v>
      </c>
      <c r="C262" s="21">
        <v>5402.92</v>
      </c>
      <c r="D262" s="21">
        <v>4402.92</v>
      </c>
      <c r="E262" s="22">
        <v>45745</v>
      </c>
      <c r="F262" s="21">
        <v>501</v>
      </c>
      <c r="G262" s="21" t="s">
        <v>47</v>
      </c>
      <c r="H262" s="21" t="s">
        <v>48</v>
      </c>
      <c r="I262" s="21" t="s">
        <v>795</v>
      </c>
      <c r="J262" s="21" t="s">
        <v>509</v>
      </c>
      <c r="K262" s="21" t="s">
        <v>2648</v>
      </c>
      <c r="L262" s="21" t="s">
        <v>796</v>
      </c>
      <c r="M262" s="21" t="s">
        <v>3286</v>
      </c>
      <c r="N262" s="21">
        <v>30</v>
      </c>
      <c r="O262" s="20">
        <v>45874</v>
      </c>
      <c r="P262" s="21" t="s">
        <v>509</v>
      </c>
      <c r="Q262" s="21" t="s">
        <v>798</v>
      </c>
      <c r="R262" s="21">
        <v>10000</v>
      </c>
      <c r="S262" s="21">
        <v>45041</v>
      </c>
      <c r="T262" s="21">
        <v>-66.153144999999995</v>
      </c>
      <c r="U262" s="21">
        <v>-17.37022</v>
      </c>
      <c r="V262" s="21" t="s">
        <v>799</v>
      </c>
      <c r="W262" s="21" t="s">
        <v>51</v>
      </c>
      <c r="X262" s="21" t="s">
        <v>800</v>
      </c>
      <c r="Y262" s="23">
        <v>46246</v>
      </c>
      <c r="Z262" s="24">
        <f>+E262-Y262</f>
        <v>-501</v>
      </c>
      <c r="AA262" s="25">
        <f>+Tabla_DatosExternos_142[[#This Row],[Saldo]]/Tabla_DatosExternos_142[[#This Row],[Importe]]</f>
        <v>0.81491489787004068</v>
      </c>
      <c r="AB262" s="21"/>
      <c r="AC262" s="26">
        <f>IF(AND(-Z262&gt;=1,-Z262&lt;=30),D262,0)</f>
        <v>0</v>
      </c>
      <c r="AD262" s="26">
        <f>IF(AND(-Z262&gt;=31,-Z262&lt;=60),D262,0)</f>
        <v>0</v>
      </c>
      <c r="AE262" s="26">
        <f>IF(AND(-Z262&gt;=61,-Z262&lt;=90),D262,0)</f>
        <v>0</v>
      </c>
      <c r="AF262" s="26">
        <f>IF(AND(-Z262&gt;=91,-Z262&lt;=120),D262,0)</f>
        <v>0</v>
      </c>
      <c r="AG262" s="26">
        <f>IF(AND(-Z262&gt;=121,-Z262&lt;=150),D262,0)</f>
        <v>0</v>
      </c>
      <c r="AH262" s="26">
        <f>IF(AND(-Z262&gt;=151,-Z262&lt;=180),D262,0)</f>
        <v>0</v>
      </c>
      <c r="AI262" s="26">
        <f>IF(AND(-Z262&gt;=181,-Z262&lt;=210),D262,0)</f>
        <v>0</v>
      </c>
      <c r="AJ262" s="26">
        <f>IF(AND(-Z262&gt;=211,-Z262&lt;=250),D262,0)</f>
        <v>0</v>
      </c>
      <c r="AK262" s="26">
        <f>IF(-Z262&gt;=251,D262,0)</f>
        <v>4402.92</v>
      </c>
      <c r="AL262" s="26">
        <f>SUM(AE262:AF262)</f>
        <v>0</v>
      </c>
      <c r="AM262" s="26">
        <f>SUM(AG262:AK262)</f>
        <v>4402.92</v>
      </c>
      <c r="AN262" s="26">
        <f>SUM(AI262:AK262)</f>
        <v>4402.92</v>
      </c>
      <c r="AO262" s="26">
        <f>+IF(SUM(AC262:AK262)=0,D262,0)</f>
        <v>0</v>
      </c>
      <c r="AP262" s="26">
        <f>+SUM(AC262:AK262)</f>
        <v>4402.92</v>
      </c>
      <c r="AQ262" s="26">
        <f>+Tabla_DatosExternos_142[[#This Row],[Total Vigente]]+Tabla_DatosExternos_142[[#This Row],[Total Vencido]]</f>
        <v>4402.92</v>
      </c>
      <c r="AR262" s="26">
        <f>SUM(AG262:AK262)</f>
        <v>4402.92</v>
      </c>
      <c r="AS262" s="27">
        <f>+Tabla_DatosExternos_142[[#This Row],[Fecha]]-Tabla_DatosExternos_142[[#This Row],[Vence]]</f>
        <v>-30</v>
      </c>
      <c r="AT262" s="21"/>
      <c r="AU262" s="28" t="e">
        <f>+AR262-W262</f>
        <v>#VALUE!</v>
      </c>
    </row>
    <row r="263" spans="1:47" x14ac:dyDescent="0.35">
      <c r="A263" s="20">
        <v>46008</v>
      </c>
      <c r="B263" s="21">
        <v>127508</v>
      </c>
      <c r="C263" s="21">
        <v>2500</v>
      </c>
      <c r="D263" s="21">
        <v>2000</v>
      </c>
      <c r="E263" s="22">
        <v>46038</v>
      </c>
      <c r="F263" s="21">
        <v>208</v>
      </c>
      <c r="G263" s="21" t="s">
        <v>47</v>
      </c>
      <c r="H263" s="21" t="s">
        <v>48</v>
      </c>
      <c r="I263" s="21" t="s">
        <v>1143</v>
      </c>
      <c r="J263" s="21" t="s">
        <v>509</v>
      </c>
      <c r="K263" s="21" t="s">
        <v>2648</v>
      </c>
      <c r="L263" s="21" t="s">
        <v>796</v>
      </c>
      <c r="M263" s="21" t="s">
        <v>3286</v>
      </c>
      <c r="N263" s="21">
        <v>30</v>
      </c>
      <c r="O263" s="20">
        <v>46086</v>
      </c>
      <c r="P263" s="21" t="s">
        <v>509</v>
      </c>
      <c r="Q263" s="21" t="s">
        <v>1144</v>
      </c>
      <c r="R263" s="21">
        <v>10000</v>
      </c>
      <c r="S263" s="21">
        <v>45041</v>
      </c>
      <c r="T263" s="21">
        <v>-66.142712000000003</v>
      </c>
      <c r="U263" s="21">
        <v>-17.374596</v>
      </c>
      <c r="V263" s="21" t="s">
        <v>1145</v>
      </c>
      <c r="W263" s="21" t="s">
        <v>51</v>
      </c>
      <c r="X263" s="21" t="s">
        <v>1146</v>
      </c>
      <c r="Y263" s="23">
        <v>46246</v>
      </c>
      <c r="Z263" s="24">
        <f>+E263-Y263</f>
        <v>-208</v>
      </c>
      <c r="AA263" s="25">
        <f>+Tabla_DatosExternos_142[[#This Row],[Saldo]]/Tabla_DatosExternos_142[[#This Row],[Importe]]</f>
        <v>0.8</v>
      </c>
      <c r="AB263" s="21"/>
      <c r="AC263" s="26">
        <f>IF(AND(-Z263&gt;=1,-Z263&lt;=30),D263,0)</f>
        <v>0</v>
      </c>
      <c r="AD263" s="26">
        <f>IF(AND(-Z263&gt;=31,-Z263&lt;=60),D263,0)</f>
        <v>0</v>
      </c>
      <c r="AE263" s="26">
        <f>IF(AND(-Z263&gt;=61,-Z263&lt;=90),D263,0)</f>
        <v>0</v>
      </c>
      <c r="AF263" s="26">
        <f>IF(AND(-Z263&gt;=91,-Z263&lt;=120),D263,0)</f>
        <v>0</v>
      </c>
      <c r="AG263" s="26">
        <f>IF(AND(-Z263&gt;=121,-Z263&lt;=150),D263,0)</f>
        <v>0</v>
      </c>
      <c r="AH263" s="26">
        <f>IF(AND(-Z263&gt;=151,-Z263&lt;=180),D263,0)</f>
        <v>0</v>
      </c>
      <c r="AI263" s="26">
        <f>IF(AND(-Z263&gt;=181,-Z263&lt;=210),D263,0)</f>
        <v>2000</v>
      </c>
      <c r="AJ263" s="26">
        <f>IF(AND(-Z263&gt;=211,-Z263&lt;=250),D263,0)</f>
        <v>0</v>
      </c>
      <c r="AK263" s="26">
        <f>IF(-Z263&gt;=251,D263,0)</f>
        <v>0</v>
      </c>
      <c r="AL263" s="26">
        <f>SUM(AE263:AF263)</f>
        <v>0</v>
      </c>
      <c r="AM263" s="26">
        <f>SUM(AG263:AK263)</f>
        <v>2000</v>
      </c>
      <c r="AN263" s="26">
        <f>SUM(AI263:AK263)</f>
        <v>2000</v>
      </c>
      <c r="AO263" s="26">
        <f>+IF(SUM(AC263:AK263)=0,D263,0)</f>
        <v>0</v>
      </c>
      <c r="AP263" s="26">
        <f>+SUM(AC263:AK263)</f>
        <v>2000</v>
      </c>
      <c r="AQ263" s="26">
        <f>+Tabla_DatosExternos_142[[#This Row],[Total Vigente]]+Tabla_DatosExternos_142[[#This Row],[Total Vencido]]</f>
        <v>2000</v>
      </c>
      <c r="AR263" s="26">
        <f>SUM(AG263:AK263)</f>
        <v>2000</v>
      </c>
      <c r="AS263" s="27">
        <f>+Tabla_DatosExternos_142[[#This Row],[Fecha]]-Tabla_DatosExternos_142[[#This Row],[Vence]]</f>
        <v>-30</v>
      </c>
      <c r="AT263" s="21"/>
      <c r="AU263" s="28" t="e">
        <f>+AR263-W263</f>
        <v>#VALUE!</v>
      </c>
    </row>
    <row r="264" spans="1:47" x14ac:dyDescent="0.35">
      <c r="A264" s="20">
        <v>46010</v>
      </c>
      <c r="B264" s="21">
        <v>128877</v>
      </c>
      <c r="C264" s="21">
        <v>5000</v>
      </c>
      <c r="D264" s="21">
        <v>5000</v>
      </c>
      <c r="E264" s="22">
        <v>46040</v>
      </c>
      <c r="F264" s="21">
        <v>206</v>
      </c>
      <c r="G264" s="21" t="s">
        <v>47</v>
      </c>
      <c r="H264" s="21" t="s">
        <v>48</v>
      </c>
      <c r="I264" s="21" t="s">
        <v>1166</v>
      </c>
      <c r="J264" s="21" t="s">
        <v>509</v>
      </c>
      <c r="K264" s="21" t="s">
        <v>2648</v>
      </c>
      <c r="L264" s="21" t="s">
        <v>796</v>
      </c>
      <c r="M264" s="21" t="s">
        <v>1167</v>
      </c>
      <c r="N264" s="21">
        <v>30</v>
      </c>
      <c r="O264" s="20"/>
      <c r="P264" s="21" t="s">
        <v>509</v>
      </c>
      <c r="Q264" s="21" t="s">
        <v>1168</v>
      </c>
      <c r="R264" s="21">
        <v>0</v>
      </c>
      <c r="S264" s="21">
        <v>45042</v>
      </c>
      <c r="T264" s="21">
        <v>-66.125577000000007</v>
      </c>
      <c r="U264" s="21">
        <v>-17.373529000000001</v>
      </c>
      <c r="V264" s="21" t="s">
        <v>1169</v>
      </c>
      <c r="W264" s="21" t="s">
        <v>51</v>
      </c>
      <c r="X264" s="21" t="s">
        <v>1170</v>
      </c>
      <c r="Y264" s="23">
        <v>46246</v>
      </c>
      <c r="Z264" s="24">
        <f>+E264-Y264</f>
        <v>-206</v>
      </c>
      <c r="AA264" s="25">
        <f>+Tabla_DatosExternos_142[[#This Row],[Saldo]]/Tabla_DatosExternos_142[[#This Row],[Importe]]</f>
        <v>1</v>
      </c>
      <c r="AB264" s="21"/>
      <c r="AC264" s="26">
        <f>IF(AND(-Z264&gt;=1,-Z264&lt;=30),D264,0)</f>
        <v>0</v>
      </c>
      <c r="AD264" s="26">
        <f>IF(AND(-Z264&gt;=31,-Z264&lt;=60),D264,0)</f>
        <v>0</v>
      </c>
      <c r="AE264" s="26">
        <f>IF(AND(-Z264&gt;=61,-Z264&lt;=90),D264,0)</f>
        <v>0</v>
      </c>
      <c r="AF264" s="26">
        <f>IF(AND(-Z264&gt;=91,-Z264&lt;=120),D264,0)</f>
        <v>0</v>
      </c>
      <c r="AG264" s="26">
        <f>IF(AND(-Z264&gt;=121,-Z264&lt;=150),D264,0)</f>
        <v>0</v>
      </c>
      <c r="AH264" s="26">
        <f>IF(AND(-Z264&gt;=151,-Z264&lt;=180),D264,0)</f>
        <v>0</v>
      </c>
      <c r="AI264" s="26">
        <f>IF(AND(-Z264&gt;=181,-Z264&lt;=210),D264,0)</f>
        <v>5000</v>
      </c>
      <c r="AJ264" s="26">
        <f>IF(AND(-Z264&gt;=211,-Z264&lt;=250),D264,0)</f>
        <v>0</v>
      </c>
      <c r="AK264" s="26">
        <f>IF(-Z264&gt;=251,D264,0)</f>
        <v>0</v>
      </c>
      <c r="AL264" s="26">
        <f>SUM(AE264:AF264)</f>
        <v>0</v>
      </c>
      <c r="AM264" s="26">
        <f>SUM(AG264:AK264)</f>
        <v>5000</v>
      </c>
      <c r="AN264" s="26">
        <f>SUM(AI264:AK264)</f>
        <v>5000</v>
      </c>
      <c r="AO264" s="26">
        <f>+IF(SUM(AC264:AK264)=0,D264,0)</f>
        <v>0</v>
      </c>
      <c r="AP264" s="26">
        <f>+SUM(AC264:AK264)</f>
        <v>5000</v>
      </c>
      <c r="AQ264" s="26">
        <f>+Tabla_DatosExternos_142[[#This Row],[Total Vigente]]+Tabla_DatosExternos_142[[#This Row],[Total Vencido]]</f>
        <v>5000</v>
      </c>
      <c r="AR264" s="26">
        <f>SUM(AG264:AK264)</f>
        <v>5000</v>
      </c>
      <c r="AS264" s="27">
        <f>+Tabla_DatosExternos_142[[#This Row],[Fecha]]-Tabla_DatosExternos_142[[#This Row],[Vence]]</f>
        <v>-30</v>
      </c>
      <c r="AT264" s="21"/>
      <c r="AU264" s="28" t="e">
        <f>+AR264-W264</f>
        <v>#VALUE!</v>
      </c>
    </row>
    <row r="265" spans="1:47" x14ac:dyDescent="0.35">
      <c r="A265" s="20">
        <v>46010</v>
      </c>
      <c r="B265" s="21">
        <v>128880</v>
      </c>
      <c r="C265" s="21">
        <v>5000</v>
      </c>
      <c r="D265" s="21">
        <v>5000</v>
      </c>
      <c r="E265" s="22">
        <v>46040</v>
      </c>
      <c r="F265" s="21">
        <v>206</v>
      </c>
      <c r="G265" s="21" t="s">
        <v>47</v>
      </c>
      <c r="H265" s="21" t="s">
        <v>48</v>
      </c>
      <c r="I265" s="21" t="s">
        <v>1171</v>
      </c>
      <c r="J265" s="21" t="s">
        <v>509</v>
      </c>
      <c r="K265" s="21" t="s">
        <v>2648</v>
      </c>
      <c r="L265" s="21" t="s">
        <v>796</v>
      </c>
      <c r="M265" s="21" t="s">
        <v>1167</v>
      </c>
      <c r="N265" s="21">
        <v>30</v>
      </c>
      <c r="O265" s="20"/>
      <c r="P265" s="21" t="s">
        <v>509</v>
      </c>
      <c r="Q265" s="21" t="s">
        <v>1172</v>
      </c>
      <c r="R265" s="21">
        <v>0</v>
      </c>
      <c r="S265" s="21">
        <v>45042</v>
      </c>
      <c r="T265" s="21">
        <v>-66.120834400000007</v>
      </c>
      <c r="U265" s="21">
        <v>-17.373361599999999</v>
      </c>
      <c r="V265" s="21" t="s">
        <v>1173</v>
      </c>
      <c r="W265" s="21" t="s">
        <v>51</v>
      </c>
      <c r="X265" s="21" t="s">
        <v>1174</v>
      </c>
      <c r="Y265" s="23">
        <v>46246</v>
      </c>
      <c r="Z265" s="24">
        <f>+E265-Y265</f>
        <v>-206</v>
      </c>
      <c r="AA265" s="25">
        <f>+Tabla_DatosExternos_142[[#This Row],[Saldo]]/Tabla_DatosExternos_142[[#This Row],[Importe]]</f>
        <v>1</v>
      </c>
      <c r="AB265" s="21"/>
      <c r="AC265" s="26">
        <f>IF(AND(-Z265&gt;=1,-Z265&lt;=30),D265,0)</f>
        <v>0</v>
      </c>
      <c r="AD265" s="26">
        <f>IF(AND(-Z265&gt;=31,-Z265&lt;=60),D265,0)</f>
        <v>0</v>
      </c>
      <c r="AE265" s="26">
        <f>IF(AND(-Z265&gt;=61,-Z265&lt;=90),D265,0)</f>
        <v>0</v>
      </c>
      <c r="AF265" s="26">
        <f>IF(AND(-Z265&gt;=91,-Z265&lt;=120),D265,0)</f>
        <v>0</v>
      </c>
      <c r="AG265" s="26">
        <f>IF(AND(-Z265&gt;=121,-Z265&lt;=150),D265,0)</f>
        <v>0</v>
      </c>
      <c r="AH265" s="26">
        <f>IF(AND(-Z265&gt;=151,-Z265&lt;=180),D265,0)</f>
        <v>0</v>
      </c>
      <c r="AI265" s="26">
        <f>IF(AND(-Z265&gt;=181,-Z265&lt;=210),D265,0)</f>
        <v>5000</v>
      </c>
      <c r="AJ265" s="26">
        <f>IF(AND(-Z265&gt;=211,-Z265&lt;=250),D265,0)</f>
        <v>0</v>
      </c>
      <c r="AK265" s="26">
        <f>IF(-Z265&gt;=251,D265,0)</f>
        <v>0</v>
      </c>
      <c r="AL265" s="26">
        <f>SUM(AE265:AF265)</f>
        <v>0</v>
      </c>
      <c r="AM265" s="26">
        <f>SUM(AG265:AK265)</f>
        <v>5000</v>
      </c>
      <c r="AN265" s="26">
        <f>SUM(AI265:AK265)</f>
        <v>5000</v>
      </c>
      <c r="AO265" s="26">
        <f>+IF(SUM(AC265:AK265)=0,D265,0)</f>
        <v>0</v>
      </c>
      <c r="AP265" s="26">
        <f>+SUM(AC265:AK265)</f>
        <v>5000</v>
      </c>
      <c r="AQ265" s="26">
        <f>+Tabla_DatosExternos_142[[#This Row],[Total Vigente]]+Tabla_DatosExternos_142[[#This Row],[Total Vencido]]</f>
        <v>5000</v>
      </c>
      <c r="AR265" s="26">
        <f>SUM(AG265:AK265)</f>
        <v>5000</v>
      </c>
      <c r="AS265" s="27">
        <f>+Tabla_DatosExternos_142[[#This Row],[Fecha]]-Tabla_DatosExternos_142[[#This Row],[Vence]]</f>
        <v>-30</v>
      </c>
      <c r="AT265" s="21"/>
      <c r="AU265" s="28" t="e">
        <f>+AR265-W265</f>
        <v>#VALUE!</v>
      </c>
    </row>
    <row r="266" spans="1:47" x14ac:dyDescent="0.35">
      <c r="A266" s="20">
        <v>46010</v>
      </c>
      <c r="B266" s="21">
        <v>129070</v>
      </c>
      <c r="C266" s="21">
        <v>5000</v>
      </c>
      <c r="D266" s="21">
        <v>2000</v>
      </c>
      <c r="E266" s="22">
        <v>46040</v>
      </c>
      <c r="F266" s="21">
        <v>206</v>
      </c>
      <c r="G266" s="21" t="s">
        <v>47</v>
      </c>
      <c r="H266" s="21" t="s">
        <v>48</v>
      </c>
      <c r="I266" s="21" t="s">
        <v>1175</v>
      </c>
      <c r="J266" s="21" t="s">
        <v>509</v>
      </c>
      <c r="K266" s="21" t="s">
        <v>2648</v>
      </c>
      <c r="L266" s="21" t="s">
        <v>796</v>
      </c>
      <c r="M266" s="21" t="s">
        <v>797</v>
      </c>
      <c r="N266" s="21">
        <v>30</v>
      </c>
      <c r="O266" s="20">
        <v>46228</v>
      </c>
      <c r="P266" s="21" t="s">
        <v>509</v>
      </c>
      <c r="Q266" s="21" t="s">
        <v>1176</v>
      </c>
      <c r="R266" s="21">
        <v>0</v>
      </c>
      <c r="S266" s="21">
        <v>45045</v>
      </c>
      <c r="T266" s="21">
        <v>-66.075416599999997</v>
      </c>
      <c r="U266" s="21">
        <v>-17.388212200000002</v>
      </c>
      <c r="V266" s="21" t="s">
        <v>1177</v>
      </c>
      <c r="W266" s="21" t="s">
        <v>51</v>
      </c>
      <c r="X266" s="21" t="s">
        <v>1178</v>
      </c>
      <c r="Y266" s="23">
        <v>46246</v>
      </c>
      <c r="Z266" s="24">
        <f>+E266-Y266</f>
        <v>-206</v>
      </c>
      <c r="AA266" s="25">
        <f>+Tabla_DatosExternos_142[[#This Row],[Saldo]]/Tabla_DatosExternos_142[[#This Row],[Importe]]</f>
        <v>0.4</v>
      </c>
      <c r="AB266" s="21"/>
      <c r="AC266" s="26">
        <f>IF(AND(-Z266&gt;=1,-Z266&lt;=30),D266,0)</f>
        <v>0</v>
      </c>
      <c r="AD266" s="26">
        <f>IF(AND(-Z266&gt;=31,-Z266&lt;=60),D266,0)</f>
        <v>0</v>
      </c>
      <c r="AE266" s="26">
        <f>IF(AND(-Z266&gt;=61,-Z266&lt;=90),D266,0)</f>
        <v>0</v>
      </c>
      <c r="AF266" s="26">
        <f>IF(AND(-Z266&gt;=91,-Z266&lt;=120),D266,0)</f>
        <v>0</v>
      </c>
      <c r="AG266" s="26">
        <f>IF(AND(-Z266&gt;=121,-Z266&lt;=150),D266,0)</f>
        <v>0</v>
      </c>
      <c r="AH266" s="26">
        <f>IF(AND(-Z266&gt;=151,-Z266&lt;=180),D266,0)</f>
        <v>0</v>
      </c>
      <c r="AI266" s="26">
        <f>IF(AND(-Z266&gt;=181,-Z266&lt;=210),D266,0)</f>
        <v>2000</v>
      </c>
      <c r="AJ266" s="26">
        <f>IF(AND(-Z266&gt;=211,-Z266&lt;=250),D266,0)</f>
        <v>0</v>
      </c>
      <c r="AK266" s="26">
        <f>IF(-Z266&gt;=251,D266,0)</f>
        <v>0</v>
      </c>
      <c r="AL266" s="26">
        <f>SUM(AE266:AF266)</f>
        <v>0</v>
      </c>
      <c r="AM266" s="26">
        <f>SUM(AG266:AK266)</f>
        <v>2000</v>
      </c>
      <c r="AN266" s="26">
        <f>SUM(AI266:AK266)</f>
        <v>2000</v>
      </c>
      <c r="AO266" s="26">
        <f>+IF(SUM(AC266:AK266)=0,D266,0)</f>
        <v>0</v>
      </c>
      <c r="AP266" s="26">
        <f>+SUM(AC266:AK266)</f>
        <v>2000</v>
      </c>
      <c r="AQ266" s="26">
        <f>+Tabla_DatosExternos_142[[#This Row],[Total Vigente]]+Tabla_DatosExternos_142[[#This Row],[Total Vencido]]</f>
        <v>2000</v>
      </c>
      <c r="AR266" s="26">
        <f>SUM(AG266:AK266)</f>
        <v>2000</v>
      </c>
      <c r="AS266" s="27">
        <f>+Tabla_DatosExternos_142[[#This Row],[Fecha]]-Tabla_DatosExternos_142[[#This Row],[Vence]]</f>
        <v>-30</v>
      </c>
      <c r="AT266" s="21"/>
      <c r="AU266" s="28" t="e">
        <f>+AR266-W266</f>
        <v>#VALUE!</v>
      </c>
    </row>
    <row r="267" spans="1:47" x14ac:dyDescent="0.35">
      <c r="A267" s="20">
        <v>46088</v>
      </c>
      <c r="B267" s="21">
        <v>10430</v>
      </c>
      <c r="C267" s="21">
        <v>5049.92</v>
      </c>
      <c r="D267" s="21">
        <v>4049.92</v>
      </c>
      <c r="E267" s="22">
        <v>46108</v>
      </c>
      <c r="F267" s="21">
        <v>138</v>
      </c>
      <c r="G267" s="21" t="s">
        <v>89</v>
      </c>
      <c r="H267" s="21" t="s">
        <v>48</v>
      </c>
      <c r="I267" s="21" t="s">
        <v>1411</v>
      </c>
      <c r="J267" s="21" t="s">
        <v>509</v>
      </c>
      <c r="K267" s="21" t="s">
        <v>2648</v>
      </c>
      <c r="L267" s="21" t="s">
        <v>796</v>
      </c>
      <c r="M267" s="21" t="s">
        <v>1167</v>
      </c>
      <c r="N267" s="21">
        <v>20</v>
      </c>
      <c r="O267" s="20">
        <v>46189</v>
      </c>
      <c r="P267" s="21" t="s">
        <v>509</v>
      </c>
      <c r="Q267" s="21" t="s">
        <v>1412</v>
      </c>
      <c r="R267" s="21">
        <v>5050</v>
      </c>
      <c r="S267" s="21">
        <v>45042</v>
      </c>
      <c r="T267" s="21">
        <v>-66.119857800000005</v>
      </c>
      <c r="U267" s="21">
        <v>-17.3776875</v>
      </c>
      <c r="V267" s="21" t="s">
        <v>1413</v>
      </c>
      <c r="W267" s="21" t="s">
        <v>51</v>
      </c>
      <c r="X267" s="21" t="s">
        <v>1414</v>
      </c>
      <c r="Y267" s="23">
        <v>46246</v>
      </c>
      <c r="Z267" s="24">
        <f>+E267-Y267</f>
        <v>-138</v>
      </c>
      <c r="AA267" s="25">
        <f>+Tabla_DatosExternos_142[[#This Row],[Saldo]]/Tabla_DatosExternos_142[[#This Row],[Importe]]</f>
        <v>0.8019770610227489</v>
      </c>
      <c r="AB267" s="21"/>
      <c r="AC267" s="26">
        <f>IF(AND(-Z267&gt;=1,-Z267&lt;=30),D267,0)</f>
        <v>0</v>
      </c>
      <c r="AD267" s="26">
        <f>IF(AND(-Z267&gt;=31,-Z267&lt;=60),D267,0)</f>
        <v>0</v>
      </c>
      <c r="AE267" s="26">
        <f>IF(AND(-Z267&gt;=61,-Z267&lt;=90),D267,0)</f>
        <v>0</v>
      </c>
      <c r="AF267" s="26">
        <f>IF(AND(-Z267&gt;=91,-Z267&lt;=120),D267,0)</f>
        <v>0</v>
      </c>
      <c r="AG267" s="26">
        <f>IF(AND(-Z267&gt;=121,-Z267&lt;=150),D267,0)</f>
        <v>4049.92</v>
      </c>
      <c r="AH267" s="26">
        <f>IF(AND(-Z267&gt;=151,-Z267&lt;=180),D267,0)</f>
        <v>0</v>
      </c>
      <c r="AI267" s="26">
        <f>IF(AND(-Z267&gt;=181,-Z267&lt;=210),D267,0)</f>
        <v>0</v>
      </c>
      <c r="AJ267" s="26">
        <f>IF(AND(-Z267&gt;=211,-Z267&lt;=250),D267,0)</f>
        <v>0</v>
      </c>
      <c r="AK267" s="26">
        <f>IF(-Z267&gt;=251,D267,0)</f>
        <v>0</v>
      </c>
      <c r="AL267" s="26">
        <f>SUM(AE267:AF267)</f>
        <v>0</v>
      </c>
      <c r="AM267" s="26">
        <f>SUM(AG267:AK267)</f>
        <v>4049.92</v>
      </c>
      <c r="AN267" s="26">
        <f>SUM(AI267:AK267)</f>
        <v>0</v>
      </c>
      <c r="AO267" s="26">
        <f>+IF(SUM(AC267:AK267)=0,D267,0)</f>
        <v>0</v>
      </c>
      <c r="AP267" s="26">
        <f>+SUM(AC267:AK267)</f>
        <v>4049.92</v>
      </c>
      <c r="AQ267" s="26">
        <f>+Tabla_DatosExternos_142[[#This Row],[Total Vigente]]+Tabla_DatosExternos_142[[#This Row],[Total Vencido]]</f>
        <v>4049.92</v>
      </c>
      <c r="AR267" s="26">
        <f>SUM(AG267:AK267)</f>
        <v>4049.92</v>
      </c>
      <c r="AS267" s="27">
        <f>+Tabla_DatosExternos_142[[#This Row],[Fecha]]-Tabla_DatosExternos_142[[#This Row],[Vence]]</f>
        <v>-20</v>
      </c>
      <c r="AT267" s="21"/>
      <c r="AU267" s="28" t="e">
        <f>+AR267-W267</f>
        <v>#VALUE!</v>
      </c>
    </row>
    <row r="268" spans="1:47" x14ac:dyDescent="0.35">
      <c r="A268" s="20">
        <v>46112</v>
      </c>
      <c r="B268" s="21">
        <v>18686</v>
      </c>
      <c r="C268" s="21">
        <v>5049.92</v>
      </c>
      <c r="D268" s="21">
        <v>2049.92</v>
      </c>
      <c r="E268" s="22">
        <v>46132</v>
      </c>
      <c r="F268" s="21">
        <v>114</v>
      </c>
      <c r="G268" s="21" t="s">
        <v>88</v>
      </c>
      <c r="H268" s="21" t="s">
        <v>48</v>
      </c>
      <c r="I268" s="21" t="s">
        <v>1525</v>
      </c>
      <c r="J268" s="21" t="s">
        <v>509</v>
      </c>
      <c r="K268" s="21" t="s">
        <v>2648</v>
      </c>
      <c r="L268" s="21" t="s">
        <v>796</v>
      </c>
      <c r="M268" s="21" t="s">
        <v>1167</v>
      </c>
      <c r="N268" s="21">
        <v>20</v>
      </c>
      <c r="O268" s="20">
        <v>46200</v>
      </c>
      <c r="P268" s="21" t="s">
        <v>509</v>
      </c>
      <c r="Q268" s="21" t="s">
        <v>1526</v>
      </c>
      <c r="R268" s="21">
        <v>5100</v>
      </c>
      <c r="S268" s="21">
        <v>45042</v>
      </c>
      <c r="T268" s="21">
        <v>-66.113369000000006</v>
      </c>
      <c r="U268" s="21">
        <v>-17.367443000000002</v>
      </c>
      <c r="V268" s="21" t="s">
        <v>1527</v>
      </c>
      <c r="W268" s="21" t="s">
        <v>51</v>
      </c>
      <c r="X268" s="21" t="s">
        <v>1528</v>
      </c>
      <c r="Y268" s="23">
        <v>46246</v>
      </c>
      <c r="Z268" s="24">
        <f>+E268-Y268</f>
        <v>-114</v>
      </c>
      <c r="AA268" s="25">
        <f>+Tabla_DatosExternos_142[[#This Row],[Saldo]]/Tabla_DatosExternos_142[[#This Row],[Importe]]</f>
        <v>0.40593118306824666</v>
      </c>
      <c r="AB268" s="21"/>
      <c r="AC268" s="26">
        <f>IF(AND(-Z268&gt;=1,-Z268&lt;=30),D268,0)</f>
        <v>0</v>
      </c>
      <c r="AD268" s="26">
        <f>IF(AND(-Z268&gt;=31,-Z268&lt;=60),D268,0)</f>
        <v>0</v>
      </c>
      <c r="AE268" s="26">
        <f>IF(AND(-Z268&gt;=61,-Z268&lt;=90),D268,0)</f>
        <v>0</v>
      </c>
      <c r="AF268" s="26">
        <f>IF(AND(-Z268&gt;=91,-Z268&lt;=120),D268,0)</f>
        <v>2049.92</v>
      </c>
      <c r="AG268" s="26">
        <f>IF(AND(-Z268&gt;=121,-Z268&lt;=150),D268,0)</f>
        <v>0</v>
      </c>
      <c r="AH268" s="26">
        <f>IF(AND(-Z268&gt;=151,-Z268&lt;=180),D268,0)</f>
        <v>0</v>
      </c>
      <c r="AI268" s="26">
        <f>IF(AND(-Z268&gt;=181,-Z268&lt;=210),D268,0)</f>
        <v>0</v>
      </c>
      <c r="AJ268" s="26">
        <f>IF(AND(-Z268&gt;=211,-Z268&lt;=250),D268,0)</f>
        <v>0</v>
      </c>
      <c r="AK268" s="26">
        <f>IF(-Z268&gt;=251,D268,0)</f>
        <v>0</v>
      </c>
      <c r="AL268" s="26">
        <f>SUM(AE268:AF268)</f>
        <v>2049.92</v>
      </c>
      <c r="AM268" s="26">
        <f>SUM(AG268:AK268)</f>
        <v>0</v>
      </c>
      <c r="AN268" s="26">
        <f>SUM(AI268:AK268)</f>
        <v>0</v>
      </c>
      <c r="AO268" s="26">
        <f>+IF(SUM(AC268:AK268)=0,D268,0)</f>
        <v>0</v>
      </c>
      <c r="AP268" s="26">
        <f>+SUM(AC268:AK268)</f>
        <v>2049.92</v>
      </c>
      <c r="AQ268" s="26">
        <f>+Tabla_DatosExternos_142[[#This Row],[Total Vigente]]+Tabla_DatosExternos_142[[#This Row],[Total Vencido]]</f>
        <v>2049.92</v>
      </c>
      <c r="AR268" s="26">
        <f>SUM(AG268:AK268)</f>
        <v>0</v>
      </c>
      <c r="AS268" s="27">
        <f>+Tabla_DatosExternos_142[[#This Row],[Fecha]]-Tabla_DatosExternos_142[[#This Row],[Vence]]</f>
        <v>-20</v>
      </c>
      <c r="AT268" s="21"/>
      <c r="AU268" s="28" t="e">
        <f>+AR268-W268</f>
        <v>#VALUE!</v>
      </c>
    </row>
    <row r="269" spans="1:47" x14ac:dyDescent="0.35">
      <c r="A269" s="20">
        <v>46165</v>
      </c>
      <c r="B269" s="21">
        <v>37829</v>
      </c>
      <c r="C269" s="21">
        <v>250</v>
      </c>
      <c r="D269" s="21">
        <v>250</v>
      </c>
      <c r="E269" s="22">
        <v>46185</v>
      </c>
      <c r="F269" s="21">
        <v>61</v>
      </c>
      <c r="G269" s="21" t="s">
        <v>81</v>
      </c>
      <c r="H269" s="21" t="s">
        <v>48</v>
      </c>
      <c r="I269" s="21" t="s">
        <v>1844</v>
      </c>
      <c r="J269" s="21" t="s">
        <v>509</v>
      </c>
      <c r="K269" s="21" t="s">
        <v>2648</v>
      </c>
      <c r="L269" s="21" t="s">
        <v>796</v>
      </c>
      <c r="M269" s="21" t="s">
        <v>1167</v>
      </c>
      <c r="N269" s="21">
        <v>20</v>
      </c>
      <c r="O269" s="20"/>
      <c r="P269" s="21" t="s">
        <v>509</v>
      </c>
      <c r="Q269" s="21" t="s">
        <v>1845</v>
      </c>
      <c r="R269" s="21">
        <v>5100</v>
      </c>
      <c r="S269" s="21">
        <v>45042</v>
      </c>
      <c r="T269" s="21">
        <v>-66.116187999999994</v>
      </c>
      <c r="U269" s="21">
        <v>-17.372948999999998</v>
      </c>
      <c r="V269" s="21" t="s">
        <v>1846</v>
      </c>
      <c r="W269" s="21" t="s">
        <v>51</v>
      </c>
      <c r="X269" s="21" t="s">
        <v>1847</v>
      </c>
      <c r="Y269" s="23">
        <v>46246</v>
      </c>
      <c r="Z269" s="24">
        <f>+E269-Y269</f>
        <v>-61</v>
      </c>
      <c r="AA269" s="25">
        <f>+Tabla_DatosExternos_142[[#This Row],[Saldo]]/Tabla_DatosExternos_142[[#This Row],[Importe]]</f>
        <v>1</v>
      </c>
      <c r="AB269" s="21"/>
      <c r="AC269" s="26">
        <f>IF(AND(-Z269&gt;=1,-Z269&lt;=30),D269,0)</f>
        <v>0</v>
      </c>
      <c r="AD269" s="26">
        <f>IF(AND(-Z269&gt;=31,-Z269&lt;=60),D269,0)</f>
        <v>0</v>
      </c>
      <c r="AE269" s="26">
        <f>IF(AND(-Z269&gt;=61,-Z269&lt;=90),D269,0)</f>
        <v>250</v>
      </c>
      <c r="AF269" s="26">
        <f>IF(AND(-Z269&gt;=91,-Z269&lt;=120),D269,0)</f>
        <v>0</v>
      </c>
      <c r="AG269" s="26">
        <f>IF(AND(-Z269&gt;=121,-Z269&lt;=150),D269,0)</f>
        <v>0</v>
      </c>
      <c r="AH269" s="26">
        <f>IF(AND(-Z269&gt;=151,-Z269&lt;=180),D269,0)</f>
        <v>0</v>
      </c>
      <c r="AI269" s="26">
        <f>IF(AND(-Z269&gt;=181,-Z269&lt;=210),D269,0)</f>
        <v>0</v>
      </c>
      <c r="AJ269" s="26">
        <f>IF(AND(-Z269&gt;=211,-Z269&lt;=250),D269,0)</f>
        <v>0</v>
      </c>
      <c r="AK269" s="26">
        <f>IF(-Z269&gt;=251,D269,0)</f>
        <v>0</v>
      </c>
      <c r="AL269" s="26">
        <f>SUM(AE269:AF269)</f>
        <v>250</v>
      </c>
      <c r="AM269" s="26">
        <f>SUM(AG269:AK269)</f>
        <v>0</v>
      </c>
      <c r="AN269" s="26">
        <f>SUM(AI269:AK269)</f>
        <v>0</v>
      </c>
      <c r="AO269" s="26">
        <f>+IF(SUM(AC269:AK269)=0,D269,0)</f>
        <v>0</v>
      </c>
      <c r="AP269" s="26">
        <f>+SUM(AC269:AK269)</f>
        <v>250</v>
      </c>
      <c r="AQ269" s="26">
        <f>+Tabla_DatosExternos_142[[#This Row],[Total Vigente]]+Tabla_DatosExternos_142[[#This Row],[Total Vencido]]</f>
        <v>250</v>
      </c>
      <c r="AR269" s="26">
        <f>SUM(AG269:AK269)</f>
        <v>0</v>
      </c>
      <c r="AS269" s="27">
        <f>+Tabla_DatosExternos_142[[#This Row],[Fecha]]-Tabla_DatosExternos_142[[#This Row],[Vence]]</f>
        <v>-20</v>
      </c>
      <c r="AT269" s="21"/>
      <c r="AU269" s="28" t="e">
        <f>+AR269-W269</f>
        <v>#VALUE!</v>
      </c>
    </row>
    <row r="270" spans="1:47" x14ac:dyDescent="0.35">
      <c r="A270" s="20">
        <v>46181</v>
      </c>
      <c r="B270" s="21">
        <v>42013</v>
      </c>
      <c r="C270" s="21">
        <v>395.99</v>
      </c>
      <c r="D270" s="21">
        <v>395.99</v>
      </c>
      <c r="E270" s="22">
        <v>46211</v>
      </c>
      <c r="F270" s="21">
        <v>35</v>
      </c>
      <c r="G270" s="21" t="s">
        <v>96</v>
      </c>
      <c r="H270" s="21" t="s">
        <v>48</v>
      </c>
      <c r="I270" s="21" t="s">
        <v>1964</v>
      </c>
      <c r="J270" s="21" t="s">
        <v>509</v>
      </c>
      <c r="K270" s="21" t="s">
        <v>2648</v>
      </c>
      <c r="L270" s="21" t="s">
        <v>796</v>
      </c>
      <c r="M270" s="21" t="s">
        <v>797</v>
      </c>
      <c r="N270" s="21">
        <v>30</v>
      </c>
      <c r="O270" s="20"/>
      <c r="P270" s="21" t="s">
        <v>509</v>
      </c>
      <c r="Q270" s="21" t="s">
        <v>1965</v>
      </c>
      <c r="R270" s="21">
        <v>5000</v>
      </c>
      <c r="S270" s="21">
        <v>45045</v>
      </c>
      <c r="T270" s="21">
        <v>-66.080741900000007</v>
      </c>
      <c r="U270" s="21">
        <v>-17.389295600000001</v>
      </c>
      <c r="V270" s="21" t="s">
        <v>1966</v>
      </c>
      <c r="W270" s="21" t="s">
        <v>51</v>
      </c>
      <c r="X270" s="21" t="s">
        <v>1967</v>
      </c>
      <c r="Y270" s="23">
        <v>46246</v>
      </c>
      <c r="Z270" s="24">
        <f>+E270-Y270</f>
        <v>-35</v>
      </c>
      <c r="AA270" s="25">
        <f>+Tabla_DatosExternos_142[[#This Row],[Saldo]]/Tabla_DatosExternos_142[[#This Row],[Importe]]</f>
        <v>1</v>
      </c>
      <c r="AB270" s="21"/>
      <c r="AC270" s="26">
        <f>IF(AND(-Z270&gt;=1,-Z270&lt;=30),D270,0)</f>
        <v>0</v>
      </c>
      <c r="AD270" s="26">
        <f>IF(AND(-Z270&gt;=31,-Z270&lt;=60),D270,0)</f>
        <v>395.99</v>
      </c>
      <c r="AE270" s="26">
        <f>IF(AND(-Z270&gt;=61,-Z270&lt;=90),D270,0)</f>
        <v>0</v>
      </c>
      <c r="AF270" s="26">
        <f>IF(AND(-Z270&gt;=91,-Z270&lt;=120),D270,0)</f>
        <v>0</v>
      </c>
      <c r="AG270" s="26">
        <f>IF(AND(-Z270&gt;=121,-Z270&lt;=150),D270,0)</f>
        <v>0</v>
      </c>
      <c r="AH270" s="26">
        <f>IF(AND(-Z270&gt;=151,-Z270&lt;=180),D270,0)</f>
        <v>0</v>
      </c>
      <c r="AI270" s="26">
        <f>IF(AND(-Z270&gt;=181,-Z270&lt;=210),D270,0)</f>
        <v>0</v>
      </c>
      <c r="AJ270" s="26">
        <f>IF(AND(-Z270&gt;=211,-Z270&lt;=250),D270,0)</f>
        <v>0</v>
      </c>
      <c r="AK270" s="26">
        <f>IF(-Z270&gt;=251,D270,0)</f>
        <v>0</v>
      </c>
      <c r="AL270" s="26">
        <f>SUM(AE270:AF270)</f>
        <v>0</v>
      </c>
      <c r="AM270" s="26">
        <f>SUM(AG270:AK270)</f>
        <v>0</v>
      </c>
      <c r="AN270" s="26">
        <f>SUM(AI270:AK270)</f>
        <v>0</v>
      </c>
      <c r="AO270" s="26">
        <f>+IF(SUM(AC270:AK270)=0,D270,0)</f>
        <v>0</v>
      </c>
      <c r="AP270" s="26">
        <f>+SUM(AC270:AK270)</f>
        <v>395.99</v>
      </c>
      <c r="AQ270" s="26">
        <f>+Tabla_DatosExternos_142[[#This Row],[Total Vigente]]+Tabla_DatosExternos_142[[#This Row],[Total Vencido]]</f>
        <v>395.99</v>
      </c>
      <c r="AR270" s="26">
        <f>SUM(AG270:AK270)</f>
        <v>0</v>
      </c>
      <c r="AS270" s="27">
        <f>+Tabla_DatosExternos_142[[#This Row],[Fecha]]-Tabla_DatosExternos_142[[#This Row],[Vence]]</f>
        <v>-30</v>
      </c>
      <c r="AT270" s="21"/>
      <c r="AU270" s="28" t="e">
        <f>+AR270-W270</f>
        <v>#VALUE!</v>
      </c>
    </row>
    <row r="271" spans="1:47" x14ac:dyDescent="0.35">
      <c r="A271" s="20">
        <v>46211</v>
      </c>
      <c r="B271" s="21">
        <v>51615</v>
      </c>
      <c r="C271" s="21">
        <v>4961.95</v>
      </c>
      <c r="D271" s="21">
        <v>4361.95</v>
      </c>
      <c r="E271" s="22">
        <v>46241</v>
      </c>
      <c r="F271" s="21">
        <v>5</v>
      </c>
      <c r="G271" s="21" t="s">
        <v>90</v>
      </c>
      <c r="H271" s="21" t="s">
        <v>48</v>
      </c>
      <c r="I271" s="21" t="s">
        <v>2446</v>
      </c>
      <c r="J271" s="21" t="s">
        <v>509</v>
      </c>
      <c r="K271" s="21" t="s">
        <v>2648</v>
      </c>
      <c r="L271" s="21" t="s">
        <v>796</v>
      </c>
      <c r="M271" s="21" t="s">
        <v>1167</v>
      </c>
      <c r="N271" s="21">
        <v>30</v>
      </c>
      <c r="O271" s="20">
        <v>46245</v>
      </c>
      <c r="P271" s="21" t="s">
        <v>509</v>
      </c>
      <c r="Q271" s="21" t="s">
        <v>2447</v>
      </c>
      <c r="R271" s="21">
        <v>5000</v>
      </c>
      <c r="S271" s="21">
        <v>45042</v>
      </c>
      <c r="T271" s="21">
        <v>-66.116020199999994</v>
      </c>
      <c r="U271" s="21">
        <v>-17.3730984</v>
      </c>
      <c r="V271" s="21" t="s">
        <v>2448</v>
      </c>
      <c r="W271" s="21" t="s">
        <v>51</v>
      </c>
      <c r="X271" s="21" t="s">
        <v>2449</v>
      </c>
      <c r="Y271" s="23">
        <v>46246</v>
      </c>
      <c r="Z271" s="24">
        <f>+E271-Y271</f>
        <v>-5</v>
      </c>
      <c r="AA271" s="25">
        <f>+Tabla_DatosExternos_142[[#This Row],[Saldo]]/Tabla_DatosExternos_142[[#This Row],[Importe]]</f>
        <v>0.8790797972571267</v>
      </c>
      <c r="AB271" s="21"/>
      <c r="AC271" s="26">
        <f>IF(AND(-Z271&gt;=1,-Z271&lt;=30),D271,0)</f>
        <v>4361.95</v>
      </c>
      <c r="AD271" s="26">
        <f>IF(AND(-Z271&gt;=31,-Z271&lt;=60),D271,0)</f>
        <v>0</v>
      </c>
      <c r="AE271" s="26">
        <f>IF(AND(-Z271&gt;=61,-Z271&lt;=90),D271,0)</f>
        <v>0</v>
      </c>
      <c r="AF271" s="26">
        <f>IF(AND(-Z271&gt;=91,-Z271&lt;=120),D271,0)</f>
        <v>0</v>
      </c>
      <c r="AG271" s="26">
        <f>IF(AND(-Z271&gt;=121,-Z271&lt;=150),D271,0)</f>
        <v>0</v>
      </c>
      <c r="AH271" s="26">
        <f>IF(AND(-Z271&gt;=151,-Z271&lt;=180),D271,0)</f>
        <v>0</v>
      </c>
      <c r="AI271" s="26">
        <f>IF(AND(-Z271&gt;=181,-Z271&lt;=210),D271,0)</f>
        <v>0</v>
      </c>
      <c r="AJ271" s="26">
        <f>IF(AND(-Z271&gt;=211,-Z271&lt;=250),D271,0)</f>
        <v>0</v>
      </c>
      <c r="AK271" s="26">
        <f>IF(-Z271&gt;=251,D271,0)</f>
        <v>0</v>
      </c>
      <c r="AL271" s="26">
        <f>SUM(AE271:AF271)</f>
        <v>0</v>
      </c>
      <c r="AM271" s="26">
        <f>SUM(AG271:AK271)</f>
        <v>0</v>
      </c>
      <c r="AN271" s="26">
        <f>SUM(AI271:AK271)</f>
        <v>0</v>
      </c>
      <c r="AO271" s="26">
        <f>+IF(SUM(AC271:AK271)=0,D271,0)</f>
        <v>0</v>
      </c>
      <c r="AP271" s="26">
        <f>+SUM(AC271:AK271)</f>
        <v>4361.95</v>
      </c>
      <c r="AQ271" s="26">
        <f>+Tabla_DatosExternos_142[[#This Row],[Total Vigente]]+Tabla_DatosExternos_142[[#This Row],[Total Vencido]]</f>
        <v>4361.95</v>
      </c>
      <c r="AR271" s="26">
        <f>SUM(AG271:AK271)</f>
        <v>0</v>
      </c>
      <c r="AS271" s="27">
        <f>+Tabla_DatosExternos_142[[#This Row],[Fecha]]-Tabla_DatosExternos_142[[#This Row],[Vence]]</f>
        <v>-30</v>
      </c>
      <c r="AT271" s="21"/>
      <c r="AU271" s="28" t="e">
        <f>+AR271-W271</f>
        <v>#VALUE!</v>
      </c>
    </row>
    <row r="272" spans="1:47" x14ac:dyDescent="0.35">
      <c r="A272" s="20">
        <v>46220</v>
      </c>
      <c r="B272" s="21">
        <v>55255</v>
      </c>
      <c r="C272" s="21">
        <v>2994.99</v>
      </c>
      <c r="D272" s="21">
        <v>2994.99</v>
      </c>
      <c r="E272" s="22">
        <v>46250</v>
      </c>
      <c r="F272" s="21">
        <v>4</v>
      </c>
      <c r="G272" s="21" t="s">
        <v>90</v>
      </c>
      <c r="H272" s="21" t="s">
        <v>95</v>
      </c>
      <c r="I272" s="21" t="s">
        <v>2052</v>
      </c>
      <c r="J272" s="21" t="s">
        <v>509</v>
      </c>
      <c r="K272" s="21" t="s">
        <v>2648</v>
      </c>
      <c r="L272" s="21" t="s">
        <v>796</v>
      </c>
      <c r="M272" s="21" t="s">
        <v>3286</v>
      </c>
      <c r="N272" s="21">
        <v>30</v>
      </c>
      <c r="O272" s="20"/>
      <c r="P272" s="21" t="s">
        <v>509</v>
      </c>
      <c r="Q272" s="21" t="s">
        <v>2053</v>
      </c>
      <c r="R272" s="21">
        <v>5000</v>
      </c>
      <c r="S272" s="21">
        <v>45041</v>
      </c>
      <c r="T272" s="21">
        <v>-66.155585000000002</v>
      </c>
      <c r="U272" s="21">
        <v>-17.377898999999999</v>
      </c>
      <c r="V272" s="21" t="s">
        <v>2054</v>
      </c>
      <c r="W272" s="21" t="s">
        <v>51</v>
      </c>
      <c r="X272" s="21" t="s">
        <v>2055</v>
      </c>
      <c r="Y272" s="23">
        <v>46246</v>
      </c>
      <c r="Z272" s="24">
        <f>+E272-Y272</f>
        <v>4</v>
      </c>
      <c r="AA272" s="25">
        <f>+Tabla_DatosExternos_142[[#This Row],[Saldo]]/Tabla_DatosExternos_142[[#This Row],[Importe]]</f>
        <v>1</v>
      </c>
      <c r="AB272" s="21"/>
      <c r="AC272" s="26">
        <f>IF(AND(-Z272&gt;=1,-Z272&lt;=30),D272,0)</f>
        <v>0</v>
      </c>
      <c r="AD272" s="26">
        <f>IF(AND(-Z272&gt;=31,-Z272&lt;=60),D272,0)</f>
        <v>0</v>
      </c>
      <c r="AE272" s="26">
        <f>IF(AND(-Z272&gt;=61,-Z272&lt;=90),D272,0)</f>
        <v>0</v>
      </c>
      <c r="AF272" s="26">
        <f>IF(AND(-Z272&gt;=91,-Z272&lt;=120),D272,0)</f>
        <v>0</v>
      </c>
      <c r="AG272" s="26">
        <f>IF(AND(-Z272&gt;=121,-Z272&lt;=150),D272,0)</f>
        <v>0</v>
      </c>
      <c r="AH272" s="26">
        <f>IF(AND(-Z272&gt;=151,-Z272&lt;=180),D272,0)</f>
        <v>0</v>
      </c>
      <c r="AI272" s="26">
        <f>IF(AND(-Z272&gt;=181,-Z272&lt;=210),D272,0)</f>
        <v>0</v>
      </c>
      <c r="AJ272" s="26">
        <f>IF(AND(-Z272&gt;=211,-Z272&lt;=250),D272,0)</f>
        <v>0</v>
      </c>
      <c r="AK272" s="26">
        <f>IF(-Z272&gt;=251,D272,0)</f>
        <v>0</v>
      </c>
      <c r="AL272" s="26">
        <f>SUM(AE272:AF272)</f>
        <v>0</v>
      </c>
      <c r="AM272" s="26">
        <f>SUM(AG272:AK272)</f>
        <v>0</v>
      </c>
      <c r="AN272" s="26">
        <f>SUM(AI272:AK272)</f>
        <v>0</v>
      </c>
      <c r="AO272" s="26">
        <f>+IF(SUM(AC272:AK272)=0,D272,0)</f>
        <v>2994.99</v>
      </c>
      <c r="AP272" s="26">
        <f>+SUM(AC272:AK272)</f>
        <v>0</v>
      </c>
      <c r="AQ272" s="26">
        <f>+Tabla_DatosExternos_142[[#This Row],[Total Vigente]]+Tabla_DatosExternos_142[[#This Row],[Total Vencido]]</f>
        <v>2994.99</v>
      </c>
      <c r="AR272" s="26">
        <f>SUM(AG272:AK272)</f>
        <v>0</v>
      </c>
      <c r="AS272" s="27">
        <f>+Tabla_DatosExternos_142[[#This Row],[Fecha]]-Tabla_DatosExternos_142[[#This Row],[Vence]]</f>
        <v>-30</v>
      </c>
      <c r="AT272" s="21"/>
      <c r="AU272" s="28" t="e">
        <f>+AR272-W272</f>
        <v>#VALUE!</v>
      </c>
    </row>
    <row r="273" spans="1:47" x14ac:dyDescent="0.35">
      <c r="A273" s="20">
        <v>46228</v>
      </c>
      <c r="B273" s="21">
        <v>58747</v>
      </c>
      <c r="C273" s="21">
        <v>1029.99</v>
      </c>
      <c r="D273" s="21">
        <v>1029.99</v>
      </c>
      <c r="E273" s="22">
        <v>46258</v>
      </c>
      <c r="F273" s="21">
        <v>12</v>
      </c>
      <c r="G273" s="21" t="s">
        <v>90</v>
      </c>
      <c r="H273" s="21" t="s">
        <v>95</v>
      </c>
      <c r="I273" s="21" t="s">
        <v>2793</v>
      </c>
      <c r="J273" s="21" t="s">
        <v>509</v>
      </c>
      <c r="K273" s="21" t="s">
        <v>2648</v>
      </c>
      <c r="L273" s="21" t="s">
        <v>796</v>
      </c>
      <c r="M273" s="21" t="s">
        <v>3286</v>
      </c>
      <c r="N273" s="21">
        <v>30</v>
      </c>
      <c r="O273" s="20"/>
      <c r="P273" s="21" t="s">
        <v>509</v>
      </c>
      <c r="Q273" s="21" t="s">
        <v>2794</v>
      </c>
      <c r="R273" s="21">
        <v>10000</v>
      </c>
      <c r="S273" s="21">
        <v>45041</v>
      </c>
      <c r="T273" s="21">
        <v>-66.149581999999995</v>
      </c>
      <c r="U273" s="21">
        <v>-17.375834000000001</v>
      </c>
      <c r="V273" s="21" t="s">
        <v>2795</v>
      </c>
      <c r="W273" s="21" t="s">
        <v>51</v>
      </c>
      <c r="X273" s="21" t="s">
        <v>2796</v>
      </c>
      <c r="Y273" s="23">
        <v>46246</v>
      </c>
      <c r="Z273" s="24">
        <f>+E273-Y273</f>
        <v>12</v>
      </c>
      <c r="AA273" s="25">
        <f>+Tabla_DatosExternos_142[[#This Row],[Saldo]]/Tabla_DatosExternos_142[[#This Row],[Importe]]</f>
        <v>1</v>
      </c>
      <c r="AB273" s="21"/>
      <c r="AC273" s="26">
        <f>IF(AND(-Z273&gt;=1,-Z273&lt;=30),D273,0)</f>
        <v>0</v>
      </c>
      <c r="AD273" s="26">
        <f>IF(AND(-Z273&gt;=31,-Z273&lt;=60),D273,0)</f>
        <v>0</v>
      </c>
      <c r="AE273" s="26">
        <f>IF(AND(-Z273&gt;=61,-Z273&lt;=90),D273,0)</f>
        <v>0</v>
      </c>
      <c r="AF273" s="26">
        <f>IF(AND(-Z273&gt;=91,-Z273&lt;=120),D273,0)</f>
        <v>0</v>
      </c>
      <c r="AG273" s="26">
        <f>IF(AND(-Z273&gt;=121,-Z273&lt;=150),D273,0)</f>
        <v>0</v>
      </c>
      <c r="AH273" s="26">
        <f>IF(AND(-Z273&gt;=151,-Z273&lt;=180),D273,0)</f>
        <v>0</v>
      </c>
      <c r="AI273" s="26">
        <f>IF(AND(-Z273&gt;=181,-Z273&lt;=210),D273,0)</f>
        <v>0</v>
      </c>
      <c r="AJ273" s="26">
        <f>IF(AND(-Z273&gt;=211,-Z273&lt;=250),D273,0)</f>
        <v>0</v>
      </c>
      <c r="AK273" s="26">
        <f>IF(-Z273&gt;=251,D273,0)</f>
        <v>0</v>
      </c>
      <c r="AL273" s="26">
        <f>SUM(AE273:AF273)</f>
        <v>0</v>
      </c>
      <c r="AM273" s="26">
        <f>SUM(AG273:AK273)</f>
        <v>0</v>
      </c>
      <c r="AN273" s="26">
        <f>SUM(AI273:AK273)</f>
        <v>0</v>
      </c>
      <c r="AO273" s="26">
        <f>+IF(SUM(AC273:AK273)=0,D273,0)</f>
        <v>1029.99</v>
      </c>
      <c r="AP273" s="26">
        <f>+SUM(AC273:AK273)</f>
        <v>0</v>
      </c>
      <c r="AQ273" s="26">
        <f>+Tabla_DatosExternos_142[[#This Row],[Total Vigente]]+Tabla_DatosExternos_142[[#This Row],[Total Vencido]]</f>
        <v>1029.99</v>
      </c>
      <c r="AR273" s="26">
        <f>SUM(AG273:AK273)</f>
        <v>0</v>
      </c>
      <c r="AS273" s="27">
        <f>+Tabla_DatosExternos_142[[#This Row],[Fecha]]-Tabla_DatosExternos_142[[#This Row],[Vence]]</f>
        <v>-30</v>
      </c>
      <c r="AT273" s="21"/>
      <c r="AU273" s="28" t="e">
        <f>+AR273-W273</f>
        <v>#VALUE!</v>
      </c>
    </row>
    <row r="274" spans="1:47" x14ac:dyDescent="0.35">
      <c r="A274" s="20">
        <v>46232</v>
      </c>
      <c r="B274" s="21">
        <v>59851</v>
      </c>
      <c r="C274" s="21">
        <v>13699.89</v>
      </c>
      <c r="D274" s="21">
        <v>13699.89</v>
      </c>
      <c r="E274" s="22">
        <v>46262</v>
      </c>
      <c r="F274" s="21">
        <v>16</v>
      </c>
      <c r="G274" s="21" t="s">
        <v>90</v>
      </c>
      <c r="H274" s="21" t="s">
        <v>95</v>
      </c>
      <c r="I274" s="21" t="s">
        <v>2860</v>
      </c>
      <c r="J274" s="21" t="s">
        <v>509</v>
      </c>
      <c r="K274" s="21" t="s">
        <v>2648</v>
      </c>
      <c r="L274" s="21" t="s">
        <v>796</v>
      </c>
      <c r="M274" s="21" t="s">
        <v>2861</v>
      </c>
      <c r="N274" s="21">
        <v>30</v>
      </c>
      <c r="O274" s="20"/>
      <c r="P274" s="21" t="s">
        <v>509</v>
      </c>
      <c r="Q274" s="21" t="s">
        <v>2862</v>
      </c>
      <c r="R274" s="21">
        <v>14000</v>
      </c>
      <c r="S274" s="21">
        <v>45043</v>
      </c>
      <c r="T274" s="21">
        <v>-66.096535000000003</v>
      </c>
      <c r="U274" s="21">
        <v>-17.386330999999998</v>
      </c>
      <c r="V274" s="21" t="s">
        <v>2863</v>
      </c>
      <c r="W274" s="21" t="s">
        <v>51</v>
      </c>
      <c r="X274" s="21" t="s">
        <v>2864</v>
      </c>
      <c r="Y274" s="23">
        <v>46246</v>
      </c>
      <c r="Z274" s="24">
        <f>+E274-Y274</f>
        <v>16</v>
      </c>
      <c r="AA274" s="25">
        <f>+Tabla_DatosExternos_142[[#This Row],[Saldo]]/Tabla_DatosExternos_142[[#This Row],[Importe]]</f>
        <v>1</v>
      </c>
      <c r="AB274" s="21"/>
      <c r="AC274" s="26">
        <f>IF(AND(-Z274&gt;=1,-Z274&lt;=30),D274,0)</f>
        <v>0</v>
      </c>
      <c r="AD274" s="26">
        <f>IF(AND(-Z274&gt;=31,-Z274&lt;=60),D274,0)</f>
        <v>0</v>
      </c>
      <c r="AE274" s="26">
        <f>IF(AND(-Z274&gt;=61,-Z274&lt;=90),D274,0)</f>
        <v>0</v>
      </c>
      <c r="AF274" s="26">
        <f>IF(AND(-Z274&gt;=91,-Z274&lt;=120),D274,0)</f>
        <v>0</v>
      </c>
      <c r="AG274" s="26">
        <f>IF(AND(-Z274&gt;=121,-Z274&lt;=150),D274,0)</f>
        <v>0</v>
      </c>
      <c r="AH274" s="26">
        <f>IF(AND(-Z274&gt;=151,-Z274&lt;=180),D274,0)</f>
        <v>0</v>
      </c>
      <c r="AI274" s="26">
        <f>IF(AND(-Z274&gt;=181,-Z274&lt;=210),D274,0)</f>
        <v>0</v>
      </c>
      <c r="AJ274" s="26">
        <f>IF(AND(-Z274&gt;=211,-Z274&lt;=250),D274,0)</f>
        <v>0</v>
      </c>
      <c r="AK274" s="26">
        <f>IF(-Z274&gt;=251,D274,0)</f>
        <v>0</v>
      </c>
      <c r="AL274" s="26">
        <f>SUM(AE274:AF274)</f>
        <v>0</v>
      </c>
      <c r="AM274" s="26">
        <f>SUM(AG274:AK274)</f>
        <v>0</v>
      </c>
      <c r="AN274" s="26">
        <f>SUM(AI274:AK274)</f>
        <v>0</v>
      </c>
      <c r="AO274" s="26">
        <f>+IF(SUM(AC274:AK274)=0,D274,0)</f>
        <v>13699.89</v>
      </c>
      <c r="AP274" s="26">
        <f>+SUM(AC274:AK274)</f>
        <v>0</v>
      </c>
      <c r="AQ274" s="26">
        <f>+Tabla_DatosExternos_142[[#This Row],[Total Vigente]]+Tabla_DatosExternos_142[[#This Row],[Total Vencido]]</f>
        <v>13699.89</v>
      </c>
      <c r="AR274" s="26">
        <f>SUM(AG274:AK274)</f>
        <v>0</v>
      </c>
      <c r="AS274" s="27">
        <f>+Tabla_DatosExternos_142[[#This Row],[Fecha]]-Tabla_DatosExternos_142[[#This Row],[Vence]]</f>
        <v>-30</v>
      </c>
      <c r="AT274" s="21"/>
      <c r="AU274" s="28" t="e">
        <f>+AR274-W274</f>
        <v>#VALUE!</v>
      </c>
    </row>
    <row r="275" spans="1:47" x14ac:dyDescent="0.35">
      <c r="A275" s="20">
        <v>46234</v>
      </c>
      <c r="B275" s="21">
        <v>60800</v>
      </c>
      <c r="C275" s="21">
        <v>4996.9399999999996</v>
      </c>
      <c r="D275" s="21">
        <v>4996.9399999999996</v>
      </c>
      <c r="E275" s="22">
        <v>46264</v>
      </c>
      <c r="F275" s="21">
        <v>18</v>
      </c>
      <c r="G275" s="21" t="s">
        <v>90</v>
      </c>
      <c r="H275" s="21" t="s">
        <v>95</v>
      </c>
      <c r="I275" s="21" t="s">
        <v>2965</v>
      </c>
      <c r="J275" s="21" t="s">
        <v>509</v>
      </c>
      <c r="K275" s="21" t="s">
        <v>2648</v>
      </c>
      <c r="L275" s="21" t="s">
        <v>796</v>
      </c>
      <c r="M275" s="21" t="s">
        <v>2861</v>
      </c>
      <c r="N275" s="21">
        <v>30</v>
      </c>
      <c r="O275" s="20"/>
      <c r="P275" s="21" t="s">
        <v>509</v>
      </c>
      <c r="Q275" s="21" t="s">
        <v>2966</v>
      </c>
      <c r="R275" s="21">
        <v>5000</v>
      </c>
      <c r="S275" s="21">
        <v>45043</v>
      </c>
      <c r="T275" s="21">
        <v>-66.102981600000007</v>
      </c>
      <c r="U275" s="21">
        <v>-17.412950500000001</v>
      </c>
      <c r="V275" s="21" t="s">
        <v>2967</v>
      </c>
      <c r="W275" s="21" t="s">
        <v>51</v>
      </c>
      <c r="X275" s="21" t="s">
        <v>2968</v>
      </c>
      <c r="Y275" s="23">
        <v>46246</v>
      </c>
      <c r="Z275" s="24">
        <f>+E275-Y275</f>
        <v>18</v>
      </c>
      <c r="AA275" s="25">
        <f>+Tabla_DatosExternos_142[[#This Row],[Saldo]]/Tabla_DatosExternos_142[[#This Row],[Importe]]</f>
        <v>1</v>
      </c>
      <c r="AB275" s="21"/>
      <c r="AC275" s="26">
        <f>IF(AND(-Z275&gt;=1,-Z275&lt;=30),D275,0)</f>
        <v>0</v>
      </c>
      <c r="AD275" s="26">
        <f>IF(AND(-Z275&gt;=31,-Z275&lt;=60),D275,0)</f>
        <v>0</v>
      </c>
      <c r="AE275" s="26">
        <f>IF(AND(-Z275&gt;=61,-Z275&lt;=90),D275,0)</f>
        <v>0</v>
      </c>
      <c r="AF275" s="26">
        <f>IF(AND(-Z275&gt;=91,-Z275&lt;=120),D275,0)</f>
        <v>0</v>
      </c>
      <c r="AG275" s="26">
        <f>IF(AND(-Z275&gt;=121,-Z275&lt;=150),D275,0)</f>
        <v>0</v>
      </c>
      <c r="AH275" s="26">
        <f>IF(AND(-Z275&gt;=151,-Z275&lt;=180),D275,0)</f>
        <v>0</v>
      </c>
      <c r="AI275" s="26">
        <f>IF(AND(-Z275&gt;=181,-Z275&lt;=210),D275,0)</f>
        <v>0</v>
      </c>
      <c r="AJ275" s="26">
        <f>IF(AND(-Z275&gt;=211,-Z275&lt;=250),D275,0)</f>
        <v>0</v>
      </c>
      <c r="AK275" s="26">
        <f>IF(-Z275&gt;=251,D275,0)</f>
        <v>0</v>
      </c>
      <c r="AL275" s="26">
        <f>SUM(AE275:AF275)</f>
        <v>0</v>
      </c>
      <c r="AM275" s="26">
        <f>SUM(AG275:AK275)</f>
        <v>0</v>
      </c>
      <c r="AN275" s="26">
        <f>SUM(AI275:AK275)</f>
        <v>0</v>
      </c>
      <c r="AO275" s="26">
        <f>+IF(SUM(AC275:AK275)=0,D275,0)</f>
        <v>4996.9399999999996</v>
      </c>
      <c r="AP275" s="26">
        <f>+SUM(AC275:AK275)</f>
        <v>0</v>
      </c>
      <c r="AQ275" s="26">
        <f>+Tabla_DatosExternos_142[[#This Row],[Total Vigente]]+Tabla_DatosExternos_142[[#This Row],[Total Vencido]]</f>
        <v>4996.9399999999996</v>
      </c>
      <c r="AR275" s="26">
        <f>SUM(AG275:AK275)</f>
        <v>0</v>
      </c>
      <c r="AS275" s="27">
        <f>+Tabla_DatosExternos_142[[#This Row],[Fecha]]-Tabla_DatosExternos_142[[#This Row],[Vence]]</f>
        <v>-30</v>
      </c>
      <c r="AT275" s="21"/>
      <c r="AU275" s="28" t="e">
        <f>+AR275-W275</f>
        <v>#VALUE!</v>
      </c>
    </row>
    <row r="276" spans="1:47" x14ac:dyDescent="0.35">
      <c r="A276" s="20">
        <v>46239</v>
      </c>
      <c r="B276" s="21">
        <v>62646</v>
      </c>
      <c r="C276" s="21">
        <v>1029.99</v>
      </c>
      <c r="D276" s="21">
        <v>1029.99</v>
      </c>
      <c r="E276" s="22">
        <v>46269</v>
      </c>
      <c r="F276" s="21">
        <v>23</v>
      </c>
      <c r="G276" s="21" t="s">
        <v>90</v>
      </c>
      <c r="H276" s="21" t="s">
        <v>95</v>
      </c>
      <c r="I276" s="21" t="s">
        <v>2793</v>
      </c>
      <c r="J276" s="21" t="s">
        <v>509</v>
      </c>
      <c r="K276" s="21" t="s">
        <v>2648</v>
      </c>
      <c r="L276" s="21" t="s">
        <v>796</v>
      </c>
      <c r="M276" s="21" t="s">
        <v>3286</v>
      </c>
      <c r="N276" s="21">
        <v>30</v>
      </c>
      <c r="O276" s="20"/>
      <c r="P276" s="21" t="s">
        <v>509</v>
      </c>
      <c r="Q276" s="21" t="s">
        <v>2794</v>
      </c>
      <c r="R276" s="21">
        <v>10000</v>
      </c>
      <c r="S276" s="21">
        <v>45041</v>
      </c>
      <c r="T276" s="21">
        <v>-66.149581999999995</v>
      </c>
      <c r="U276" s="21">
        <v>-17.375834000000001</v>
      </c>
      <c r="V276" s="21" t="s">
        <v>2795</v>
      </c>
      <c r="W276" s="21" t="s">
        <v>51</v>
      </c>
      <c r="X276" s="21" t="s">
        <v>2796</v>
      </c>
      <c r="Y276" s="23">
        <v>46246</v>
      </c>
      <c r="Z276" s="24">
        <f>+E276-Y276</f>
        <v>23</v>
      </c>
      <c r="AA276" s="25">
        <f>+Tabla_DatosExternos_142[[#This Row],[Saldo]]/Tabla_DatosExternos_142[[#This Row],[Importe]]</f>
        <v>1</v>
      </c>
      <c r="AB276" s="21"/>
      <c r="AC276" s="26">
        <f>IF(AND(-Z276&gt;=1,-Z276&lt;=30),D276,0)</f>
        <v>0</v>
      </c>
      <c r="AD276" s="26">
        <f>IF(AND(-Z276&gt;=31,-Z276&lt;=60),D276,0)</f>
        <v>0</v>
      </c>
      <c r="AE276" s="26">
        <f>IF(AND(-Z276&gt;=61,-Z276&lt;=90),D276,0)</f>
        <v>0</v>
      </c>
      <c r="AF276" s="26">
        <f>IF(AND(-Z276&gt;=91,-Z276&lt;=120),D276,0)</f>
        <v>0</v>
      </c>
      <c r="AG276" s="26">
        <f>IF(AND(-Z276&gt;=121,-Z276&lt;=150),D276,0)</f>
        <v>0</v>
      </c>
      <c r="AH276" s="26">
        <f>IF(AND(-Z276&gt;=151,-Z276&lt;=180),D276,0)</f>
        <v>0</v>
      </c>
      <c r="AI276" s="26">
        <f>IF(AND(-Z276&gt;=181,-Z276&lt;=210),D276,0)</f>
        <v>0</v>
      </c>
      <c r="AJ276" s="26">
        <f>IF(AND(-Z276&gt;=211,-Z276&lt;=250),D276,0)</f>
        <v>0</v>
      </c>
      <c r="AK276" s="26">
        <f>IF(-Z276&gt;=251,D276,0)</f>
        <v>0</v>
      </c>
      <c r="AL276" s="26">
        <f>SUM(AE276:AF276)</f>
        <v>0</v>
      </c>
      <c r="AM276" s="26">
        <f>SUM(AG276:AK276)</f>
        <v>0</v>
      </c>
      <c r="AN276" s="26">
        <f>SUM(AI276:AK276)</f>
        <v>0</v>
      </c>
      <c r="AO276" s="26">
        <f>+IF(SUM(AC276:AK276)=0,D276,0)</f>
        <v>1029.99</v>
      </c>
      <c r="AP276" s="26">
        <f>+SUM(AC276:AK276)</f>
        <v>0</v>
      </c>
      <c r="AQ276" s="26">
        <f>+Tabla_DatosExternos_142[[#This Row],[Total Vigente]]+Tabla_DatosExternos_142[[#This Row],[Total Vencido]]</f>
        <v>1029.99</v>
      </c>
      <c r="AR276" s="26">
        <f>SUM(AG276:AK276)</f>
        <v>0</v>
      </c>
      <c r="AS276" s="27">
        <f>+Tabla_DatosExternos_142[[#This Row],[Fecha]]-Tabla_DatosExternos_142[[#This Row],[Vence]]</f>
        <v>-30</v>
      </c>
      <c r="AT276" s="21"/>
      <c r="AU276" s="28" t="e">
        <f>+AR276-W276</f>
        <v>#VALUE!</v>
      </c>
    </row>
    <row r="277" spans="1:47" x14ac:dyDescent="0.35">
      <c r="A277" s="20">
        <v>46242</v>
      </c>
      <c r="B277" s="21">
        <v>63330</v>
      </c>
      <c r="C277" s="21">
        <v>5074.95</v>
      </c>
      <c r="D277" s="21">
        <v>5074.95</v>
      </c>
      <c r="E277" s="22">
        <v>46272</v>
      </c>
      <c r="F277" s="21">
        <v>26</v>
      </c>
      <c r="G277" s="21" t="s">
        <v>90</v>
      </c>
      <c r="H277" s="21" t="s">
        <v>95</v>
      </c>
      <c r="I277" s="21" t="s">
        <v>3264</v>
      </c>
      <c r="J277" s="21" t="s">
        <v>509</v>
      </c>
      <c r="K277" s="21" t="s">
        <v>2648</v>
      </c>
      <c r="L277" s="21" t="s">
        <v>796</v>
      </c>
      <c r="M277" s="21" t="s">
        <v>2083</v>
      </c>
      <c r="N277" s="21">
        <v>30</v>
      </c>
      <c r="O277" s="20"/>
      <c r="P277" s="21" t="s">
        <v>509</v>
      </c>
      <c r="Q277" s="21" t="s">
        <v>3265</v>
      </c>
      <c r="R277" s="21">
        <v>10000</v>
      </c>
      <c r="S277" s="21">
        <v>45047</v>
      </c>
      <c r="T277" s="21">
        <v>-66.118183000000002</v>
      </c>
      <c r="U277" s="21">
        <v>-17.461682</v>
      </c>
      <c r="V277" s="21" t="s">
        <v>3266</v>
      </c>
      <c r="W277" s="21" t="s">
        <v>51</v>
      </c>
      <c r="X277" s="21" t="s">
        <v>3267</v>
      </c>
      <c r="Y277" s="23">
        <v>46246</v>
      </c>
      <c r="Z277" s="24">
        <f>+E277-Y277</f>
        <v>26</v>
      </c>
      <c r="AA277" s="25">
        <f>+Tabla_DatosExternos_142[[#This Row],[Saldo]]/Tabla_DatosExternos_142[[#This Row],[Importe]]</f>
        <v>1</v>
      </c>
      <c r="AB277" s="21"/>
      <c r="AC277" s="26">
        <f>IF(AND(-Z277&gt;=1,-Z277&lt;=30),D277,0)</f>
        <v>0</v>
      </c>
      <c r="AD277" s="26">
        <f>IF(AND(-Z277&gt;=31,-Z277&lt;=60),D277,0)</f>
        <v>0</v>
      </c>
      <c r="AE277" s="26">
        <f>IF(AND(-Z277&gt;=61,-Z277&lt;=90),D277,0)</f>
        <v>0</v>
      </c>
      <c r="AF277" s="26">
        <f>IF(AND(-Z277&gt;=91,-Z277&lt;=120),D277,0)</f>
        <v>0</v>
      </c>
      <c r="AG277" s="26">
        <f>IF(AND(-Z277&gt;=121,-Z277&lt;=150),D277,0)</f>
        <v>0</v>
      </c>
      <c r="AH277" s="26">
        <f>IF(AND(-Z277&gt;=151,-Z277&lt;=180),D277,0)</f>
        <v>0</v>
      </c>
      <c r="AI277" s="26">
        <f>IF(AND(-Z277&gt;=181,-Z277&lt;=210),D277,0)</f>
        <v>0</v>
      </c>
      <c r="AJ277" s="26">
        <f>IF(AND(-Z277&gt;=211,-Z277&lt;=250),D277,0)</f>
        <v>0</v>
      </c>
      <c r="AK277" s="26">
        <f>IF(-Z277&gt;=251,D277,0)</f>
        <v>0</v>
      </c>
      <c r="AL277" s="26">
        <f>SUM(AE277:AF277)</f>
        <v>0</v>
      </c>
      <c r="AM277" s="26">
        <f>SUM(AG277:AK277)</f>
        <v>0</v>
      </c>
      <c r="AN277" s="26">
        <f>SUM(AI277:AK277)</f>
        <v>0</v>
      </c>
      <c r="AO277" s="26">
        <f>+IF(SUM(AC277:AK277)=0,D277,0)</f>
        <v>5074.95</v>
      </c>
      <c r="AP277" s="26">
        <f>+SUM(AC277:AK277)</f>
        <v>0</v>
      </c>
      <c r="AQ277" s="26">
        <f>+Tabla_DatosExternos_142[[#This Row],[Total Vigente]]+Tabla_DatosExternos_142[[#This Row],[Total Vencido]]</f>
        <v>5074.95</v>
      </c>
      <c r="AR277" s="26">
        <f>SUM(AG277:AK277)</f>
        <v>0</v>
      </c>
      <c r="AS277" s="27">
        <f>+Tabla_DatosExternos_142[[#This Row],[Fecha]]-Tabla_DatosExternos_142[[#This Row],[Vence]]</f>
        <v>-30</v>
      </c>
      <c r="AT277" s="21"/>
      <c r="AU277" s="28" t="e">
        <f>+AR277-W277</f>
        <v>#VALUE!</v>
      </c>
    </row>
    <row r="278" spans="1:47" x14ac:dyDescent="0.35">
      <c r="A278" s="20">
        <v>46245</v>
      </c>
      <c r="B278" s="21">
        <v>64061</v>
      </c>
      <c r="C278" s="21">
        <v>6415.91</v>
      </c>
      <c r="D278" s="21">
        <v>6415.91</v>
      </c>
      <c r="E278" s="22">
        <v>46275</v>
      </c>
      <c r="F278" s="21">
        <v>29</v>
      </c>
      <c r="G278" s="21" t="s">
        <v>90</v>
      </c>
      <c r="H278" s="21" t="s">
        <v>95</v>
      </c>
      <c r="I278" s="21" t="s">
        <v>3377</v>
      </c>
      <c r="J278" s="21" t="s">
        <v>509</v>
      </c>
      <c r="K278" s="21" t="s">
        <v>2648</v>
      </c>
      <c r="L278" s="21" t="s">
        <v>796</v>
      </c>
      <c r="M278" s="21" t="s">
        <v>1167</v>
      </c>
      <c r="N278" s="21">
        <v>30</v>
      </c>
      <c r="O278" s="20"/>
      <c r="P278" s="21" t="s">
        <v>509</v>
      </c>
      <c r="Q278" s="21" t="s">
        <v>3378</v>
      </c>
      <c r="R278" s="21">
        <v>10000</v>
      </c>
      <c r="S278" s="21">
        <v>45042</v>
      </c>
      <c r="T278" s="21">
        <v>-66.107506000000001</v>
      </c>
      <c r="U278" s="21">
        <v>-17.381278999999999</v>
      </c>
      <c r="V278" s="21" t="s">
        <v>3379</v>
      </c>
      <c r="W278" s="21" t="s">
        <v>51</v>
      </c>
      <c r="X278" s="21" t="s">
        <v>3380</v>
      </c>
      <c r="Y278" s="23">
        <v>46246</v>
      </c>
      <c r="Z278" s="24">
        <f>+E278-Y278</f>
        <v>29</v>
      </c>
      <c r="AA278" s="25">
        <f>+Tabla_DatosExternos_142[[#This Row],[Saldo]]/Tabla_DatosExternos_142[[#This Row],[Importe]]</f>
        <v>1</v>
      </c>
      <c r="AB278" s="21"/>
      <c r="AC278" s="26">
        <f>IF(AND(-Z278&gt;=1,-Z278&lt;=30),D278,0)</f>
        <v>0</v>
      </c>
      <c r="AD278" s="26">
        <f>IF(AND(-Z278&gt;=31,-Z278&lt;=60),D278,0)</f>
        <v>0</v>
      </c>
      <c r="AE278" s="26">
        <f>IF(AND(-Z278&gt;=61,-Z278&lt;=90),D278,0)</f>
        <v>0</v>
      </c>
      <c r="AF278" s="26">
        <f>IF(AND(-Z278&gt;=91,-Z278&lt;=120),D278,0)</f>
        <v>0</v>
      </c>
      <c r="AG278" s="26">
        <f>IF(AND(-Z278&gt;=121,-Z278&lt;=150),D278,0)</f>
        <v>0</v>
      </c>
      <c r="AH278" s="26">
        <f>IF(AND(-Z278&gt;=151,-Z278&lt;=180),D278,0)</f>
        <v>0</v>
      </c>
      <c r="AI278" s="26">
        <f>IF(AND(-Z278&gt;=181,-Z278&lt;=210),D278,0)</f>
        <v>0</v>
      </c>
      <c r="AJ278" s="26">
        <f>IF(AND(-Z278&gt;=211,-Z278&lt;=250),D278,0)</f>
        <v>0</v>
      </c>
      <c r="AK278" s="26">
        <f>IF(-Z278&gt;=251,D278,0)</f>
        <v>0</v>
      </c>
      <c r="AL278" s="26">
        <f>SUM(AE278:AF278)</f>
        <v>0</v>
      </c>
      <c r="AM278" s="26">
        <f>SUM(AG278:AK278)</f>
        <v>0</v>
      </c>
      <c r="AN278" s="26">
        <f>SUM(AI278:AK278)</f>
        <v>0</v>
      </c>
      <c r="AO278" s="26">
        <f>+IF(SUM(AC278:AK278)=0,D278,0)</f>
        <v>6415.91</v>
      </c>
      <c r="AP278" s="26">
        <f>+SUM(AC278:AK278)</f>
        <v>0</v>
      </c>
      <c r="AQ278" s="26">
        <f>+Tabla_DatosExternos_142[[#This Row],[Total Vigente]]+Tabla_DatosExternos_142[[#This Row],[Total Vencido]]</f>
        <v>6415.91</v>
      </c>
      <c r="AR278" s="26">
        <f>SUM(AG278:AK278)</f>
        <v>0</v>
      </c>
      <c r="AS278" s="27">
        <f>+Tabla_DatosExternos_142[[#This Row],[Fecha]]-Tabla_DatosExternos_142[[#This Row],[Vence]]</f>
        <v>-30</v>
      </c>
      <c r="AT278" s="21"/>
      <c r="AU278" s="28" t="e">
        <f>+AR278-W278</f>
        <v>#VALUE!</v>
      </c>
    </row>
    <row r="279" spans="1:47" x14ac:dyDescent="0.35">
      <c r="A279" s="20">
        <v>45322</v>
      </c>
      <c r="B279" s="21">
        <v>2888</v>
      </c>
      <c r="C279" s="21">
        <v>29100.1</v>
      </c>
      <c r="D279" s="21">
        <v>13100.1</v>
      </c>
      <c r="E279" s="22">
        <v>45352</v>
      </c>
      <c r="F279" s="21">
        <v>894</v>
      </c>
      <c r="G279" s="21" t="s">
        <v>47</v>
      </c>
      <c r="H279" s="21" t="s">
        <v>48</v>
      </c>
      <c r="I279" s="21" t="s">
        <v>508</v>
      </c>
      <c r="J279" s="21" t="s">
        <v>509</v>
      </c>
      <c r="K279" s="21" t="s">
        <v>510</v>
      </c>
      <c r="L279" s="21" t="s">
        <v>511</v>
      </c>
      <c r="M279" s="21" t="s">
        <v>512</v>
      </c>
      <c r="N279" s="21">
        <v>30</v>
      </c>
      <c r="O279" s="20">
        <v>45848</v>
      </c>
      <c r="P279" s="21" t="s">
        <v>509</v>
      </c>
      <c r="Q279" s="21" t="s">
        <v>513</v>
      </c>
      <c r="R279" s="21">
        <v>0</v>
      </c>
      <c r="S279" s="21">
        <v>45020</v>
      </c>
      <c r="T279" s="21">
        <v>-66.201497000000003</v>
      </c>
      <c r="U279" s="21">
        <v>-17.392310999999999</v>
      </c>
      <c r="V279" s="21" t="s">
        <v>514</v>
      </c>
      <c r="W279" s="21" t="s">
        <v>51</v>
      </c>
      <c r="X279" s="21" t="s">
        <v>515</v>
      </c>
      <c r="Y279" s="23">
        <v>46246</v>
      </c>
      <c r="Z279" s="24">
        <f>+E279-Y279</f>
        <v>-894</v>
      </c>
      <c r="AA279" s="25">
        <f>+Tabla_DatosExternos_142[[#This Row],[Saldo]]/Tabla_DatosExternos_142[[#This Row],[Importe]]</f>
        <v>0.45017371074326207</v>
      </c>
      <c r="AB279" s="21"/>
      <c r="AC279" s="26">
        <f>IF(AND(-Z279&gt;=1,-Z279&lt;=30),D279,0)</f>
        <v>0</v>
      </c>
      <c r="AD279" s="26">
        <f>IF(AND(-Z279&gt;=31,-Z279&lt;=60),D279,0)</f>
        <v>0</v>
      </c>
      <c r="AE279" s="26">
        <f>IF(AND(-Z279&gt;=61,-Z279&lt;=90),D279,0)</f>
        <v>0</v>
      </c>
      <c r="AF279" s="26">
        <f>IF(AND(-Z279&gt;=91,-Z279&lt;=120),D279,0)</f>
        <v>0</v>
      </c>
      <c r="AG279" s="26">
        <f>IF(AND(-Z279&gt;=121,-Z279&lt;=150),D279,0)</f>
        <v>0</v>
      </c>
      <c r="AH279" s="26">
        <f>IF(AND(-Z279&gt;=151,-Z279&lt;=180),D279,0)</f>
        <v>0</v>
      </c>
      <c r="AI279" s="26">
        <f>IF(AND(-Z279&gt;=181,-Z279&lt;=210),D279,0)</f>
        <v>0</v>
      </c>
      <c r="AJ279" s="26">
        <f>IF(AND(-Z279&gt;=211,-Z279&lt;=250),D279,0)</f>
        <v>0</v>
      </c>
      <c r="AK279" s="26">
        <f>IF(-Z279&gt;=251,D279,0)</f>
        <v>13100.1</v>
      </c>
      <c r="AL279" s="26">
        <f>SUM(AE279:AF279)</f>
        <v>0</v>
      </c>
      <c r="AM279" s="26">
        <f>SUM(AG279:AK279)</f>
        <v>13100.1</v>
      </c>
      <c r="AN279" s="26">
        <f>SUM(AI279:AK279)</f>
        <v>13100.1</v>
      </c>
      <c r="AO279" s="26">
        <f>+IF(SUM(AC279:AK279)=0,D279,0)</f>
        <v>0</v>
      </c>
      <c r="AP279" s="26">
        <f>+SUM(AC279:AK279)</f>
        <v>13100.1</v>
      </c>
      <c r="AQ279" s="26">
        <f>+Tabla_DatosExternos_142[[#This Row],[Total Vigente]]+Tabla_DatosExternos_142[[#This Row],[Total Vencido]]</f>
        <v>13100.1</v>
      </c>
      <c r="AR279" s="26">
        <f>SUM(AG279:AK279)</f>
        <v>13100.1</v>
      </c>
      <c r="AS279" s="27">
        <f>+Tabla_DatosExternos_142[[#This Row],[Fecha]]-Tabla_DatosExternos_142[[#This Row],[Vence]]</f>
        <v>-30</v>
      </c>
      <c r="AT279" s="21"/>
      <c r="AU279" s="28" t="e">
        <f>+AR279-W279</f>
        <v>#VALUE!</v>
      </c>
    </row>
    <row r="280" spans="1:47" x14ac:dyDescent="0.35">
      <c r="A280" s="20">
        <v>45328</v>
      </c>
      <c r="B280" s="21">
        <v>3196</v>
      </c>
      <c r="C280" s="21">
        <v>22500</v>
      </c>
      <c r="D280" s="21">
        <v>22500</v>
      </c>
      <c r="E280" s="22">
        <v>45358</v>
      </c>
      <c r="F280" s="21">
        <v>888</v>
      </c>
      <c r="G280" s="21" t="s">
        <v>47</v>
      </c>
      <c r="H280" s="21" t="s">
        <v>48</v>
      </c>
      <c r="I280" s="21" t="s">
        <v>508</v>
      </c>
      <c r="J280" s="21" t="s">
        <v>509</v>
      </c>
      <c r="K280" s="21" t="s">
        <v>510</v>
      </c>
      <c r="L280" s="21" t="s">
        <v>511</v>
      </c>
      <c r="M280" s="21" t="s">
        <v>512</v>
      </c>
      <c r="N280" s="21">
        <v>30</v>
      </c>
      <c r="O280" s="20"/>
      <c r="P280" s="21" t="s">
        <v>509</v>
      </c>
      <c r="Q280" s="21" t="s">
        <v>513</v>
      </c>
      <c r="R280" s="21">
        <v>0</v>
      </c>
      <c r="S280" s="21">
        <v>45020</v>
      </c>
      <c r="T280" s="21">
        <v>-66.201497000000003</v>
      </c>
      <c r="U280" s="21">
        <v>-17.392310999999999</v>
      </c>
      <c r="V280" s="21" t="s">
        <v>514</v>
      </c>
      <c r="W280" s="21" t="s">
        <v>51</v>
      </c>
      <c r="X280" s="21" t="s">
        <v>515</v>
      </c>
      <c r="Y280" s="23">
        <v>46246</v>
      </c>
      <c r="Z280" s="24">
        <f>+E280-Y280</f>
        <v>-888</v>
      </c>
      <c r="AA280" s="25">
        <f>+Tabla_DatosExternos_142[[#This Row],[Saldo]]/Tabla_DatosExternos_142[[#This Row],[Importe]]</f>
        <v>1</v>
      </c>
      <c r="AB280" s="21"/>
      <c r="AC280" s="26">
        <f>IF(AND(-Z280&gt;=1,-Z280&lt;=30),D280,0)</f>
        <v>0</v>
      </c>
      <c r="AD280" s="26">
        <f>IF(AND(-Z280&gt;=31,-Z280&lt;=60),D280,0)</f>
        <v>0</v>
      </c>
      <c r="AE280" s="26">
        <f>IF(AND(-Z280&gt;=61,-Z280&lt;=90),D280,0)</f>
        <v>0</v>
      </c>
      <c r="AF280" s="26">
        <f>IF(AND(-Z280&gt;=91,-Z280&lt;=120),D280,0)</f>
        <v>0</v>
      </c>
      <c r="AG280" s="26">
        <f>IF(AND(-Z280&gt;=121,-Z280&lt;=150),D280,0)</f>
        <v>0</v>
      </c>
      <c r="AH280" s="26">
        <f>IF(AND(-Z280&gt;=151,-Z280&lt;=180),D280,0)</f>
        <v>0</v>
      </c>
      <c r="AI280" s="26">
        <f>IF(AND(-Z280&gt;=181,-Z280&lt;=210),D280,0)</f>
        <v>0</v>
      </c>
      <c r="AJ280" s="26">
        <f>IF(AND(-Z280&gt;=211,-Z280&lt;=250),D280,0)</f>
        <v>0</v>
      </c>
      <c r="AK280" s="26">
        <f>IF(-Z280&gt;=251,D280,0)</f>
        <v>22500</v>
      </c>
      <c r="AL280" s="26">
        <f>SUM(AE280:AF280)</f>
        <v>0</v>
      </c>
      <c r="AM280" s="26">
        <f>SUM(AG280:AK280)</f>
        <v>22500</v>
      </c>
      <c r="AN280" s="26">
        <f>SUM(AI280:AK280)</f>
        <v>22500</v>
      </c>
      <c r="AO280" s="26">
        <f>+IF(SUM(AC280:AK280)=0,D280,0)</f>
        <v>0</v>
      </c>
      <c r="AP280" s="26">
        <f>+SUM(AC280:AK280)</f>
        <v>22500</v>
      </c>
      <c r="AQ280" s="26">
        <f>+Tabla_DatosExternos_142[[#This Row],[Total Vigente]]+Tabla_DatosExternos_142[[#This Row],[Total Vencido]]</f>
        <v>22500</v>
      </c>
      <c r="AR280" s="26">
        <f>SUM(AG280:AK280)</f>
        <v>22500</v>
      </c>
      <c r="AS280" s="27">
        <f>+Tabla_DatosExternos_142[[#This Row],[Fecha]]-Tabla_DatosExternos_142[[#This Row],[Vence]]</f>
        <v>-30</v>
      </c>
      <c r="AT280" s="21"/>
      <c r="AU280" s="28" t="e">
        <f>+AR280-W280</f>
        <v>#VALUE!</v>
      </c>
    </row>
    <row r="281" spans="1:47" x14ac:dyDescent="0.35">
      <c r="A281" s="20">
        <v>45332</v>
      </c>
      <c r="B281" s="21">
        <v>3633</v>
      </c>
      <c r="C281" s="21">
        <v>10900</v>
      </c>
      <c r="D281" s="21">
        <v>492</v>
      </c>
      <c r="E281" s="22">
        <v>45362</v>
      </c>
      <c r="F281" s="21">
        <v>884</v>
      </c>
      <c r="G281" s="21" t="s">
        <v>47</v>
      </c>
      <c r="H281" s="21" t="s">
        <v>48</v>
      </c>
      <c r="I281" s="21" t="s">
        <v>551</v>
      </c>
      <c r="J281" s="21" t="s">
        <v>509</v>
      </c>
      <c r="K281" s="21" t="s">
        <v>510</v>
      </c>
      <c r="L281" s="21" t="s">
        <v>511</v>
      </c>
      <c r="M281" s="21" t="s">
        <v>512</v>
      </c>
      <c r="N281" s="21">
        <v>30</v>
      </c>
      <c r="O281" s="20">
        <v>46129</v>
      </c>
      <c r="P281" s="21" t="s">
        <v>509</v>
      </c>
      <c r="Q281" s="21" t="s">
        <v>552</v>
      </c>
      <c r="R281" s="21">
        <v>77000</v>
      </c>
      <c r="S281" s="21">
        <v>45020</v>
      </c>
      <c r="T281" s="21">
        <v>-66.280657000000005</v>
      </c>
      <c r="U281" s="21">
        <v>-17.390367000000001</v>
      </c>
      <c r="V281" s="21" t="s">
        <v>553</v>
      </c>
      <c r="W281" s="21" t="s">
        <v>51</v>
      </c>
      <c r="X281" s="21" t="s">
        <v>554</v>
      </c>
      <c r="Y281" s="23">
        <v>46246</v>
      </c>
      <c r="Z281" s="24">
        <f>+E281-Y281</f>
        <v>-884</v>
      </c>
      <c r="AA281" s="25">
        <f>+Tabla_DatosExternos_142[[#This Row],[Saldo]]/Tabla_DatosExternos_142[[#This Row],[Importe]]</f>
        <v>4.5137614678899082E-2</v>
      </c>
      <c r="AB281" s="21"/>
      <c r="AC281" s="26">
        <f>IF(AND(-Z281&gt;=1,-Z281&lt;=30),D281,0)</f>
        <v>0</v>
      </c>
      <c r="AD281" s="26">
        <f>IF(AND(-Z281&gt;=31,-Z281&lt;=60),D281,0)</f>
        <v>0</v>
      </c>
      <c r="AE281" s="26">
        <f>IF(AND(-Z281&gt;=61,-Z281&lt;=90),D281,0)</f>
        <v>0</v>
      </c>
      <c r="AF281" s="26">
        <f>IF(AND(-Z281&gt;=91,-Z281&lt;=120),D281,0)</f>
        <v>0</v>
      </c>
      <c r="AG281" s="26">
        <f>IF(AND(-Z281&gt;=121,-Z281&lt;=150),D281,0)</f>
        <v>0</v>
      </c>
      <c r="AH281" s="26">
        <f>IF(AND(-Z281&gt;=151,-Z281&lt;=180),D281,0)</f>
        <v>0</v>
      </c>
      <c r="AI281" s="26">
        <f>IF(AND(-Z281&gt;=181,-Z281&lt;=210),D281,0)</f>
        <v>0</v>
      </c>
      <c r="AJ281" s="26">
        <f>IF(AND(-Z281&gt;=211,-Z281&lt;=250),D281,0)</f>
        <v>0</v>
      </c>
      <c r="AK281" s="26">
        <f>IF(-Z281&gt;=251,D281,0)</f>
        <v>492</v>
      </c>
      <c r="AL281" s="26">
        <f>SUM(AE281:AF281)</f>
        <v>0</v>
      </c>
      <c r="AM281" s="26">
        <f>SUM(AG281:AK281)</f>
        <v>492</v>
      </c>
      <c r="AN281" s="26">
        <f>SUM(AI281:AK281)</f>
        <v>492</v>
      </c>
      <c r="AO281" s="26">
        <f>+IF(SUM(AC281:AK281)=0,D281,0)</f>
        <v>0</v>
      </c>
      <c r="AP281" s="26">
        <f>+SUM(AC281:AK281)</f>
        <v>492</v>
      </c>
      <c r="AQ281" s="26">
        <f>+Tabla_DatosExternos_142[[#This Row],[Total Vigente]]+Tabla_DatosExternos_142[[#This Row],[Total Vencido]]</f>
        <v>492</v>
      </c>
      <c r="AR281" s="26">
        <f>SUM(AG281:AK281)</f>
        <v>492</v>
      </c>
      <c r="AS281" s="27">
        <f>+Tabla_DatosExternos_142[[#This Row],[Fecha]]-Tabla_DatosExternos_142[[#This Row],[Vence]]</f>
        <v>-30</v>
      </c>
      <c r="AT281" s="21"/>
      <c r="AU281" s="28" t="e">
        <f>+AR281-W281</f>
        <v>#VALUE!</v>
      </c>
    </row>
    <row r="282" spans="1:47" x14ac:dyDescent="0.35">
      <c r="A282" s="20">
        <v>45349</v>
      </c>
      <c r="B282" s="21">
        <v>124</v>
      </c>
      <c r="C282" s="21">
        <v>11600</v>
      </c>
      <c r="D282" s="21">
        <v>11600</v>
      </c>
      <c r="E282" s="22">
        <v>45379</v>
      </c>
      <c r="F282" s="21">
        <v>867</v>
      </c>
      <c r="G282" s="21" t="s">
        <v>47</v>
      </c>
      <c r="H282" s="21" t="s">
        <v>48</v>
      </c>
      <c r="I282" s="21" t="s">
        <v>508</v>
      </c>
      <c r="J282" s="21" t="s">
        <v>509</v>
      </c>
      <c r="K282" s="21" t="s">
        <v>510</v>
      </c>
      <c r="L282" s="21" t="s">
        <v>511</v>
      </c>
      <c r="M282" s="21" t="s">
        <v>512</v>
      </c>
      <c r="N282" s="21">
        <v>30</v>
      </c>
      <c r="O282" s="20"/>
      <c r="P282" s="21" t="s">
        <v>509</v>
      </c>
      <c r="Q282" s="21" t="s">
        <v>513</v>
      </c>
      <c r="R282" s="21">
        <v>0</v>
      </c>
      <c r="S282" s="21">
        <v>45020</v>
      </c>
      <c r="T282" s="21">
        <v>-66.201497000000003</v>
      </c>
      <c r="U282" s="21">
        <v>-17.392310999999999</v>
      </c>
      <c r="V282" s="21" t="s">
        <v>514</v>
      </c>
      <c r="W282" s="21" t="s">
        <v>51</v>
      </c>
      <c r="X282" s="21" t="s">
        <v>515</v>
      </c>
      <c r="Y282" s="23">
        <v>46246</v>
      </c>
      <c r="Z282" s="24">
        <f>+E282-Y282</f>
        <v>-867</v>
      </c>
      <c r="AA282" s="25">
        <f>+Tabla_DatosExternos_142[[#This Row],[Saldo]]/Tabla_DatosExternos_142[[#This Row],[Importe]]</f>
        <v>1</v>
      </c>
      <c r="AB282" s="21"/>
      <c r="AC282" s="26">
        <f>IF(AND(-Z282&gt;=1,-Z282&lt;=30),D282,0)</f>
        <v>0</v>
      </c>
      <c r="AD282" s="26">
        <f>IF(AND(-Z282&gt;=31,-Z282&lt;=60),D282,0)</f>
        <v>0</v>
      </c>
      <c r="AE282" s="26">
        <f>IF(AND(-Z282&gt;=61,-Z282&lt;=90),D282,0)</f>
        <v>0</v>
      </c>
      <c r="AF282" s="26">
        <f>IF(AND(-Z282&gt;=91,-Z282&lt;=120),D282,0)</f>
        <v>0</v>
      </c>
      <c r="AG282" s="26">
        <f>IF(AND(-Z282&gt;=121,-Z282&lt;=150),D282,0)</f>
        <v>0</v>
      </c>
      <c r="AH282" s="26">
        <f>IF(AND(-Z282&gt;=151,-Z282&lt;=180),D282,0)</f>
        <v>0</v>
      </c>
      <c r="AI282" s="26">
        <f>IF(AND(-Z282&gt;=181,-Z282&lt;=210),D282,0)</f>
        <v>0</v>
      </c>
      <c r="AJ282" s="26">
        <f>IF(AND(-Z282&gt;=211,-Z282&lt;=250),D282,0)</f>
        <v>0</v>
      </c>
      <c r="AK282" s="26">
        <f>IF(-Z282&gt;=251,D282,0)</f>
        <v>11600</v>
      </c>
      <c r="AL282" s="26">
        <f>SUM(AE282:AF282)</f>
        <v>0</v>
      </c>
      <c r="AM282" s="26">
        <f>SUM(AG282:AK282)</f>
        <v>11600</v>
      </c>
      <c r="AN282" s="26">
        <f>SUM(AI282:AK282)</f>
        <v>11600</v>
      </c>
      <c r="AO282" s="26">
        <f>+IF(SUM(AC282:AK282)=0,D282,0)</f>
        <v>0</v>
      </c>
      <c r="AP282" s="26">
        <f>+SUM(AC282:AK282)</f>
        <v>11600</v>
      </c>
      <c r="AQ282" s="26">
        <f>+Tabla_DatosExternos_142[[#This Row],[Total Vigente]]+Tabla_DatosExternos_142[[#This Row],[Total Vencido]]</f>
        <v>11600</v>
      </c>
      <c r="AR282" s="26">
        <f>SUM(AG282:AK282)</f>
        <v>11600</v>
      </c>
      <c r="AS282" s="27">
        <f>+Tabla_DatosExternos_142[[#This Row],[Fecha]]-Tabla_DatosExternos_142[[#This Row],[Vence]]</f>
        <v>-30</v>
      </c>
      <c r="AT282" s="21"/>
      <c r="AU282" s="28" t="e">
        <f>+AR282-W282</f>
        <v>#VALUE!</v>
      </c>
    </row>
    <row r="283" spans="1:47" x14ac:dyDescent="0.35">
      <c r="A283" s="20">
        <v>45352</v>
      </c>
      <c r="B283" s="21">
        <v>4875</v>
      </c>
      <c r="C283" s="21">
        <v>4742.1499999999996</v>
      </c>
      <c r="D283" s="21">
        <v>4742.1499999999996</v>
      </c>
      <c r="E283" s="22">
        <v>45382</v>
      </c>
      <c r="F283" s="21">
        <v>864</v>
      </c>
      <c r="G283" s="21" t="s">
        <v>47</v>
      </c>
      <c r="H283" s="21" t="s">
        <v>48</v>
      </c>
      <c r="I283" s="21" t="s">
        <v>559</v>
      </c>
      <c r="J283" s="21" t="s">
        <v>509</v>
      </c>
      <c r="K283" s="21" t="s">
        <v>510</v>
      </c>
      <c r="L283" s="21" t="s">
        <v>511</v>
      </c>
      <c r="M283" s="21" t="s">
        <v>3283</v>
      </c>
      <c r="N283" s="21">
        <v>30</v>
      </c>
      <c r="O283" s="20"/>
      <c r="P283" s="21" t="s">
        <v>509</v>
      </c>
      <c r="Q283" s="21" t="s">
        <v>561</v>
      </c>
      <c r="R283" s="21">
        <v>0</v>
      </c>
      <c r="S283" s="21">
        <v>45025</v>
      </c>
      <c r="T283" s="21">
        <v>-66.145591999999994</v>
      </c>
      <c r="U283" s="21">
        <v>-17.441998000000002</v>
      </c>
      <c r="V283" s="21" t="s">
        <v>562</v>
      </c>
      <c r="W283" s="21" t="s">
        <v>51</v>
      </c>
      <c r="X283" s="21" t="s">
        <v>563</v>
      </c>
      <c r="Y283" s="23">
        <v>46246</v>
      </c>
      <c r="Z283" s="24">
        <f>+E283-Y283</f>
        <v>-864</v>
      </c>
      <c r="AA283" s="25">
        <f>+Tabla_DatosExternos_142[[#This Row],[Saldo]]/Tabla_DatosExternos_142[[#This Row],[Importe]]</f>
        <v>1</v>
      </c>
      <c r="AB283" s="21"/>
      <c r="AC283" s="26">
        <f>IF(AND(-Z283&gt;=1,-Z283&lt;=30),D283,0)</f>
        <v>0</v>
      </c>
      <c r="AD283" s="26">
        <f>IF(AND(-Z283&gt;=31,-Z283&lt;=60),D283,0)</f>
        <v>0</v>
      </c>
      <c r="AE283" s="26">
        <f>IF(AND(-Z283&gt;=61,-Z283&lt;=90),D283,0)</f>
        <v>0</v>
      </c>
      <c r="AF283" s="26">
        <f>IF(AND(-Z283&gt;=91,-Z283&lt;=120),D283,0)</f>
        <v>0</v>
      </c>
      <c r="AG283" s="26">
        <f>IF(AND(-Z283&gt;=121,-Z283&lt;=150),D283,0)</f>
        <v>0</v>
      </c>
      <c r="AH283" s="26">
        <f>IF(AND(-Z283&gt;=151,-Z283&lt;=180),D283,0)</f>
        <v>0</v>
      </c>
      <c r="AI283" s="26">
        <f>IF(AND(-Z283&gt;=181,-Z283&lt;=210),D283,0)</f>
        <v>0</v>
      </c>
      <c r="AJ283" s="26">
        <f>IF(AND(-Z283&gt;=211,-Z283&lt;=250),D283,0)</f>
        <v>0</v>
      </c>
      <c r="AK283" s="26">
        <f>IF(-Z283&gt;=251,D283,0)</f>
        <v>4742.1499999999996</v>
      </c>
      <c r="AL283" s="26">
        <f>SUM(AE283:AF283)</f>
        <v>0</v>
      </c>
      <c r="AM283" s="26">
        <f>SUM(AG283:AK283)</f>
        <v>4742.1499999999996</v>
      </c>
      <c r="AN283" s="26">
        <f>SUM(AI283:AK283)</f>
        <v>4742.1499999999996</v>
      </c>
      <c r="AO283" s="26">
        <f>+IF(SUM(AC283:AK283)=0,D283,0)</f>
        <v>0</v>
      </c>
      <c r="AP283" s="26">
        <f>+SUM(AC283:AK283)</f>
        <v>4742.1499999999996</v>
      </c>
      <c r="AQ283" s="26">
        <f>+Tabla_DatosExternos_142[[#This Row],[Total Vigente]]+Tabla_DatosExternos_142[[#This Row],[Total Vencido]]</f>
        <v>4742.1499999999996</v>
      </c>
      <c r="AR283" s="26">
        <f>SUM(AG283:AK283)</f>
        <v>4742.1499999999996</v>
      </c>
      <c r="AS283" s="27">
        <f>+Tabla_DatosExternos_142[[#This Row],[Fecha]]-Tabla_DatosExternos_142[[#This Row],[Vence]]</f>
        <v>-30</v>
      </c>
      <c r="AT283" s="21"/>
      <c r="AU283" s="28" t="e">
        <f>+AR283-W283</f>
        <v>#VALUE!</v>
      </c>
    </row>
    <row r="284" spans="1:47" x14ac:dyDescent="0.35">
      <c r="A284" s="20">
        <v>45408</v>
      </c>
      <c r="B284" s="21">
        <v>9910</v>
      </c>
      <c r="C284" s="21">
        <v>54569.98</v>
      </c>
      <c r="D284" s="21">
        <v>13269.98</v>
      </c>
      <c r="E284" s="22">
        <v>45438</v>
      </c>
      <c r="F284" s="21">
        <v>808</v>
      </c>
      <c r="G284" s="21" t="s">
        <v>47</v>
      </c>
      <c r="H284" s="21" t="s">
        <v>48</v>
      </c>
      <c r="I284" s="21" t="s">
        <v>599</v>
      </c>
      <c r="J284" s="21" t="s">
        <v>509</v>
      </c>
      <c r="K284" s="21" t="s">
        <v>510</v>
      </c>
      <c r="L284" s="21" t="s">
        <v>511</v>
      </c>
      <c r="M284" s="21" t="s">
        <v>512</v>
      </c>
      <c r="N284" s="21">
        <v>30</v>
      </c>
      <c r="O284" s="20">
        <v>45716</v>
      </c>
      <c r="P284" s="21" t="s">
        <v>509</v>
      </c>
      <c r="Q284" s="21" t="s">
        <v>600</v>
      </c>
      <c r="R284" s="21">
        <v>95000</v>
      </c>
      <c r="S284" s="21">
        <v>45020</v>
      </c>
      <c r="T284" s="21">
        <v>-66.130656999999999</v>
      </c>
      <c r="U284" s="21">
        <v>-17.445902</v>
      </c>
      <c r="V284" s="21" t="s">
        <v>601</v>
      </c>
      <c r="W284" s="21" t="s">
        <v>51</v>
      </c>
      <c r="X284" s="21" t="s">
        <v>602</v>
      </c>
      <c r="Y284" s="23">
        <v>46246</v>
      </c>
      <c r="Z284" s="24">
        <f>+E284-Y284</f>
        <v>-808</v>
      </c>
      <c r="AA284" s="25">
        <f>+Tabla_DatosExternos_142[[#This Row],[Saldo]]/Tabla_DatosExternos_142[[#This Row],[Importe]]</f>
        <v>0.2431736276978661</v>
      </c>
      <c r="AB284" s="21"/>
      <c r="AC284" s="26">
        <f>IF(AND(-Z284&gt;=1,-Z284&lt;=30),D284,0)</f>
        <v>0</v>
      </c>
      <c r="AD284" s="26">
        <f>IF(AND(-Z284&gt;=31,-Z284&lt;=60),D284,0)</f>
        <v>0</v>
      </c>
      <c r="AE284" s="26">
        <f>IF(AND(-Z284&gt;=61,-Z284&lt;=90),D284,0)</f>
        <v>0</v>
      </c>
      <c r="AF284" s="26">
        <f>IF(AND(-Z284&gt;=91,-Z284&lt;=120),D284,0)</f>
        <v>0</v>
      </c>
      <c r="AG284" s="26">
        <f>IF(AND(-Z284&gt;=121,-Z284&lt;=150),D284,0)</f>
        <v>0</v>
      </c>
      <c r="AH284" s="26">
        <f>IF(AND(-Z284&gt;=151,-Z284&lt;=180),D284,0)</f>
        <v>0</v>
      </c>
      <c r="AI284" s="26">
        <f>IF(AND(-Z284&gt;=181,-Z284&lt;=210),D284,0)</f>
        <v>0</v>
      </c>
      <c r="AJ284" s="26">
        <f>IF(AND(-Z284&gt;=211,-Z284&lt;=250),D284,0)</f>
        <v>0</v>
      </c>
      <c r="AK284" s="26">
        <f>IF(-Z284&gt;=251,D284,0)</f>
        <v>13269.98</v>
      </c>
      <c r="AL284" s="26">
        <f>SUM(AE284:AF284)</f>
        <v>0</v>
      </c>
      <c r="AM284" s="26">
        <f>SUM(AG284:AK284)</f>
        <v>13269.98</v>
      </c>
      <c r="AN284" s="26">
        <f>SUM(AI284:AK284)</f>
        <v>13269.98</v>
      </c>
      <c r="AO284" s="26">
        <f>+IF(SUM(AC284:AK284)=0,D284,0)</f>
        <v>0</v>
      </c>
      <c r="AP284" s="26">
        <f>+SUM(AC284:AK284)</f>
        <v>13269.98</v>
      </c>
      <c r="AQ284" s="26">
        <f>+Tabla_DatosExternos_142[[#This Row],[Total Vigente]]+Tabla_DatosExternos_142[[#This Row],[Total Vencido]]</f>
        <v>13269.98</v>
      </c>
      <c r="AR284" s="26">
        <f>SUM(AG284:AK284)</f>
        <v>13269.98</v>
      </c>
      <c r="AS284" s="27">
        <f>+Tabla_DatosExternos_142[[#This Row],[Fecha]]-Tabla_DatosExternos_142[[#This Row],[Vence]]</f>
        <v>-30</v>
      </c>
      <c r="AT284" s="21"/>
      <c r="AU284" s="28" t="e">
        <f>+AR284-W284</f>
        <v>#VALUE!</v>
      </c>
    </row>
    <row r="285" spans="1:47" x14ac:dyDescent="0.35">
      <c r="A285" s="20">
        <v>45434</v>
      </c>
      <c r="B285" s="21">
        <v>13373</v>
      </c>
      <c r="C285" s="21">
        <v>11500</v>
      </c>
      <c r="D285" s="21">
        <v>11500</v>
      </c>
      <c r="E285" s="22">
        <v>45464</v>
      </c>
      <c r="F285" s="21">
        <v>782</v>
      </c>
      <c r="G285" s="21" t="s">
        <v>47</v>
      </c>
      <c r="H285" s="21" t="s">
        <v>48</v>
      </c>
      <c r="I285" s="21" t="s">
        <v>599</v>
      </c>
      <c r="J285" s="21" t="s">
        <v>509</v>
      </c>
      <c r="K285" s="21" t="s">
        <v>510</v>
      </c>
      <c r="L285" s="21" t="s">
        <v>511</v>
      </c>
      <c r="M285" s="21" t="s">
        <v>512</v>
      </c>
      <c r="N285" s="21">
        <v>30</v>
      </c>
      <c r="O285" s="20"/>
      <c r="P285" s="21" t="s">
        <v>509</v>
      </c>
      <c r="Q285" s="21" t="s">
        <v>600</v>
      </c>
      <c r="R285" s="21">
        <v>95000</v>
      </c>
      <c r="S285" s="21">
        <v>45020</v>
      </c>
      <c r="T285" s="21">
        <v>-66.130656999999999</v>
      </c>
      <c r="U285" s="21">
        <v>-17.445902</v>
      </c>
      <c r="V285" s="21" t="s">
        <v>601</v>
      </c>
      <c r="W285" s="21" t="s">
        <v>51</v>
      </c>
      <c r="X285" s="21" t="s">
        <v>602</v>
      </c>
      <c r="Y285" s="23">
        <v>46246</v>
      </c>
      <c r="Z285" s="24">
        <f>+E285-Y285</f>
        <v>-782</v>
      </c>
      <c r="AA285" s="25">
        <f>+Tabla_DatosExternos_142[[#This Row],[Saldo]]/Tabla_DatosExternos_142[[#This Row],[Importe]]</f>
        <v>1</v>
      </c>
      <c r="AB285" s="21"/>
      <c r="AC285" s="26">
        <f>IF(AND(-Z285&gt;=1,-Z285&lt;=30),D285,0)</f>
        <v>0</v>
      </c>
      <c r="AD285" s="26">
        <f>IF(AND(-Z285&gt;=31,-Z285&lt;=60),D285,0)</f>
        <v>0</v>
      </c>
      <c r="AE285" s="26">
        <f>IF(AND(-Z285&gt;=61,-Z285&lt;=90),D285,0)</f>
        <v>0</v>
      </c>
      <c r="AF285" s="26">
        <f>IF(AND(-Z285&gt;=91,-Z285&lt;=120),D285,0)</f>
        <v>0</v>
      </c>
      <c r="AG285" s="26">
        <f>IF(AND(-Z285&gt;=121,-Z285&lt;=150),D285,0)</f>
        <v>0</v>
      </c>
      <c r="AH285" s="26">
        <f>IF(AND(-Z285&gt;=151,-Z285&lt;=180),D285,0)</f>
        <v>0</v>
      </c>
      <c r="AI285" s="26">
        <f>IF(AND(-Z285&gt;=181,-Z285&lt;=210),D285,0)</f>
        <v>0</v>
      </c>
      <c r="AJ285" s="26">
        <f>IF(AND(-Z285&gt;=211,-Z285&lt;=250),D285,0)</f>
        <v>0</v>
      </c>
      <c r="AK285" s="26">
        <f>IF(-Z285&gt;=251,D285,0)</f>
        <v>11500</v>
      </c>
      <c r="AL285" s="26">
        <f>SUM(AE285:AF285)</f>
        <v>0</v>
      </c>
      <c r="AM285" s="26">
        <f>SUM(AG285:AK285)</f>
        <v>11500</v>
      </c>
      <c r="AN285" s="26">
        <f>SUM(AI285:AK285)</f>
        <v>11500</v>
      </c>
      <c r="AO285" s="26">
        <f>+IF(SUM(AC285:AK285)=0,D285,0)</f>
        <v>0</v>
      </c>
      <c r="AP285" s="26">
        <f>+SUM(AC285:AK285)</f>
        <v>11500</v>
      </c>
      <c r="AQ285" s="26">
        <f>+Tabla_DatosExternos_142[[#This Row],[Total Vigente]]+Tabla_DatosExternos_142[[#This Row],[Total Vencido]]</f>
        <v>11500</v>
      </c>
      <c r="AR285" s="26">
        <f>SUM(AG285:AK285)</f>
        <v>11500</v>
      </c>
      <c r="AS285" s="27">
        <f>+Tabla_DatosExternos_142[[#This Row],[Fecha]]-Tabla_DatosExternos_142[[#This Row],[Vence]]</f>
        <v>-30</v>
      </c>
      <c r="AT285" s="21"/>
      <c r="AU285" s="28" t="e">
        <f>+AR285-W285</f>
        <v>#VALUE!</v>
      </c>
    </row>
    <row r="286" spans="1:47" x14ac:dyDescent="0.35">
      <c r="A286" s="20">
        <v>45436</v>
      </c>
      <c r="B286" s="21">
        <v>13725</v>
      </c>
      <c r="C286" s="21">
        <v>4800</v>
      </c>
      <c r="D286" s="21">
        <v>4800</v>
      </c>
      <c r="E286" s="22">
        <v>45466</v>
      </c>
      <c r="F286" s="21">
        <v>780</v>
      </c>
      <c r="G286" s="21" t="s">
        <v>47</v>
      </c>
      <c r="H286" s="21" t="s">
        <v>48</v>
      </c>
      <c r="I286" s="21" t="s">
        <v>599</v>
      </c>
      <c r="J286" s="21" t="s">
        <v>509</v>
      </c>
      <c r="K286" s="21" t="s">
        <v>510</v>
      </c>
      <c r="L286" s="21" t="s">
        <v>511</v>
      </c>
      <c r="M286" s="21" t="s">
        <v>512</v>
      </c>
      <c r="N286" s="21">
        <v>30</v>
      </c>
      <c r="O286" s="20"/>
      <c r="P286" s="21" t="s">
        <v>509</v>
      </c>
      <c r="Q286" s="21" t="s">
        <v>600</v>
      </c>
      <c r="R286" s="21">
        <v>95000</v>
      </c>
      <c r="S286" s="21">
        <v>45020</v>
      </c>
      <c r="T286" s="21">
        <v>-66.130656999999999</v>
      </c>
      <c r="U286" s="21">
        <v>-17.445902</v>
      </c>
      <c r="V286" s="21" t="s">
        <v>601</v>
      </c>
      <c r="W286" s="21" t="s">
        <v>51</v>
      </c>
      <c r="X286" s="21" t="s">
        <v>602</v>
      </c>
      <c r="Y286" s="23">
        <v>46246</v>
      </c>
      <c r="Z286" s="24">
        <f>+E286-Y286</f>
        <v>-780</v>
      </c>
      <c r="AA286" s="25">
        <f>+Tabla_DatosExternos_142[[#This Row],[Saldo]]/Tabla_DatosExternos_142[[#This Row],[Importe]]</f>
        <v>1</v>
      </c>
      <c r="AB286" s="21"/>
      <c r="AC286" s="26">
        <f>IF(AND(-Z286&gt;=1,-Z286&lt;=30),D286,0)</f>
        <v>0</v>
      </c>
      <c r="AD286" s="26">
        <f>IF(AND(-Z286&gt;=31,-Z286&lt;=60),D286,0)</f>
        <v>0</v>
      </c>
      <c r="AE286" s="26">
        <f>IF(AND(-Z286&gt;=61,-Z286&lt;=90),D286,0)</f>
        <v>0</v>
      </c>
      <c r="AF286" s="26">
        <f>IF(AND(-Z286&gt;=91,-Z286&lt;=120),D286,0)</f>
        <v>0</v>
      </c>
      <c r="AG286" s="26">
        <f>IF(AND(-Z286&gt;=121,-Z286&lt;=150),D286,0)</f>
        <v>0</v>
      </c>
      <c r="AH286" s="26">
        <f>IF(AND(-Z286&gt;=151,-Z286&lt;=180),D286,0)</f>
        <v>0</v>
      </c>
      <c r="AI286" s="26">
        <f>IF(AND(-Z286&gt;=181,-Z286&lt;=210),D286,0)</f>
        <v>0</v>
      </c>
      <c r="AJ286" s="26">
        <f>IF(AND(-Z286&gt;=211,-Z286&lt;=250),D286,0)</f>
        <v>0</v>
      </c>
      <c r="AK286" s="26">
        <f>IF(-Z286&gt;=251,D286,0)</f>
        <v>4800</v>
      </c>
      <c r="AL286" s="26">
        <f>SUM(AE286:AF286)</f>
        <v>0</v>
      </c>
      <c r="AM286" s="26">
        <f>SUM(AG286:AK286)</f>
        <v>4800</v>
      </c>
      <c r="AN286" s="26">
        <f>SUM(AI286:AK286)</f>
        <v>4800</v>
      </c>
      <c r="AO286" s="26">
        <f>+IF(SUM(AC286:AK286)=0,D286,0)</f>
        <v>0</v>
      </c>
      <c r="AP286" s="26">
        <f>+SUM(AC286:AK286)</f>
        <v>4800</v>
      </c>
      <c r="AQ286" s="26">
        <f>+Tabla_DatosExternos_142[[#This Row],[Total Vigente]]+Tabla_DatosExternos_142[[#This Row],[Total Vencido]]</f>
        <v>4800</v>
      </c>
      <c r="AR286" s="26">
        <f>SUM(AG286:AK286)</f>
        <v>4800</v>
      </c>
      <c r="AS286" s="27">
        <f>+Tabla_DatosExternos_142[[#This Row],[Fecha]]-Tabla_DatosExternos_142[[#This Row],[Vence]]</f>
        <v>-30</v>
      </c>
      <c r="AT286" s="21"/>
      <c r="AU286" s="28" t="e">
        <f>+AR286-W286</f>
        <v>#VALUE!</v>
      </c>
    </row>
    <row r="287" spans="1:47" x14ac:dyDescent="0.35">
      <c r="A287" s="20">
        <v>45575</v>
      </c>
      <c r="B287" s="21">
        <v>36564</v>
      </c>
      <c r="C287" s="21">
        <v>1804</v>
      </c>
      <c r="D287" s="21">
        <v>1204</v>
      </c>
      <c r="E287" s="22">
        <v>45605</v>
      </c>
      <c r="F287" s="21">
        <v>641</v>
      </c>
      <c r="G287" s="21" t="s">
        <v>47</v>
      </c>
      <c r="H287" s="21" t="s">
        <v>48</v>
      </c>
      <c r="I287" s="21" t="s">
        <v>676</v>
      </c>
      <c r="J287" s="21" t="s">
        <v>677</v>
      </c>
      <c r="K287" s="21" t="s">
        <v>510</v>
      </c>
      <c r="L287" s="21" t="s">
        <v>511</v>
      </c>
      <c r="M287" s="21" t="s">
        <v>3284</v>
      </c>
      <c r="N287" s="21">
        <v>30</v>
      </c>
      <c r="O287" s="20">
        <v>45678</v>
      </c>
      <c r="P287" s="21" t="s">
        <v>509</v>
      </c>
      <c r="Q287" s="21" t="s">
        <v>678</v>
      </c>
      <c r="R287" s="21">
        <v>10000</v>
      </c>
      <c r="S287" s="21">
        <v>45022</v>
      </c>
      <c r="T287" s="21">
        <v>-66.199173000000002</v>
      </c>
      <c r="U287" s="21">
        <v>-17.38842</v>
      </c>
      <c r="V287" s="21" t="s">
        <v>679</v>
      </c>
      <c r="W287" s="21" t="s">
        <v>51</v>
      </c>
      <c r="X287" s="21" t="s">
        <v>680</v>
      </c>
      <c r="Y287" s="23">
        <v>46246</v>
      </c>
      <c r="Z287" s="24">
        <f>+E287-Y287</f>
        <v>-641</v>
      </c>
      <c r="AA287" s="25">
        <f>+Tabla_DatosExternos_142[[#This Row],[Saldo]]/Tabla_DatosExternos_142[[#This Row],[Importe]]</f>
        <v>0.66740576496674053</v>
      </c>
      <c r="AB287" s="21"/>
      <c r="AC287" s="26">
        <f>IF(AND(-Z287&gt;=1,-Z287&lt;=30),D287,0)</f>
        <v>0</v>
      </c>
      <c r="AD287" s="26">
        <f>IF(AND(-Z287&gt;=31,-Z287&lt;=60),D287,0)</f>
        <v>0</v>
      </c>
      <c r="AE287" s="26">
        <f>IF(AND(-Z287&gt;=61,-Z287&lt;=90),D287,0)</f>
        <v>0</v>
      </c>
      <c r="AF287" s="26">
        <f>IF(AND(-Z287&gt;=91,-Z287&lt;=120),D287,0)</f>
        <v>0</v>
      </c>
      <c r="AG287" s="26">
        <f>IF(AND(-Z287&gt;=121,-Z287&lt;=150),D287,0)</f>
        <v>0</v>
      </c>
      <c r="AH287" s="26">
        <f>IF(AND(-Z287&gt;=151,-Z287&lt;=180),D287,0)</f>
        <v>0</v>
      </c>
      <c r="AI287" s="26">
        <f>IF(AND(-Z287&gt;=181,-Z287&lt;=210),D287,0)</f>
        <v>0</v>
      </c>
      <c r="AJ287" s="26">
        <f>IF(AND(-Z287&gt;=211,-Z287&lt;=250),D287,0)</f>
        <v>0</v>
      </c>
      <c r="AK287" s="26">
        <f>IF(-Z287&gt;=251,D287,0)</f>
        <v>1204</v>
      </c>
      <c r="AL287" s="26">
        <f>SUM(AE287:AF287)</f>
        <v>0</v>
      </c>
      <c r="AM287" s="26">
        <f>SUM(AG287:AK287)</f>
        <v>1204</v>
      </c>
      <c r="AN287" s="26">
        <f>SUM(AI287:AK287)</f>
        <v>1204</v>
      </c>
      <c r="AO287" s="26">
        <f>+IF(SUM(AC287:AK287)=0,D287,0)</f>
        <v>0</v>
      </c>
      <c r="AP287" s="26">
        <f>+SUM(AC287:AK287)</f>
        <v>1204</v>
      </c>
      <c r="AQ287" s="26">
        <f>+Tabla_DatosExternos_142[[#This Row],[Total Vigente]]+Tabla_DatosExternos_142[[#This Row],[Total Vencido]]</f>
        <v>1204</v>
      </c>
      <c r="AR287" s="26">
        <f>SUM(AG287:AK287)</f>
        <v>1204</v>
      </c>
      <c r="AS287" s="27">
        <f>+Tabla_DatosExternos_142[[#This Row],[Fecha]]-Tabla_DatosExternos_142[[#This Row],[Vence]]</f>
        <v>-30</v>
      </c>
      <c r="AT287" s="21"/>
      <c r="AU287" s="28" t="e">
        <f>+AR287-W287</f>
        <v>#VALUE!</v>
      </c>
    </row>
    <row r="288" spans="1:47" x14ac:dyDescent="0.35">
      <c r="A288" s="20">
        <v>45981</v>
      </c>
      <c r="B288" s="21">
        <v>112433</v>
      </c>
      <c r="C288" s="21">
        <v>2727</v>
      </c>
      <c r="D288" s="21">
        <v>1527</v>
      </c>
      <c r="E288" s="22">
        <v>46011</v>
      </c>
      <c r="F288" s="21">
        <v>235</v>
      </c>
      <c r="G288" s="21" t="s">
        <v>47</v>
      </c>
      <c r="H288" s="21" t="s">
        <v>48</v>
      </c>
      <c r="I288" s="21" t="s">
        <v>1097</v>
      </c>
      <c r="J288" s="21" t="s">
        <v>509</v>
      </c>
      <c r="K288" s="21" t="s">
        <v>510</v>
      </c>
      <c r="L288" s="21" t="s">
        <v>511</v>
      </c>
      <c r="M288" s="21" t="s">
        <v>3284</v>
      </c>
      <c r="N288" s="21">
        <v>30</v>
      </c>
      <c r="O288" s="20">
        <v>46198</v>
      </c>
      <c r="P288" s="21" t="s">
        <v>509</v>
      </c>
      <c r="Q288" s="21" t="s">
        <v>1098</v>
      </c>
      <c r="R288" s="21">
        <v>0</v>
      </c>
      <c r="S288" s="21">
        <v>45022</v>
      </c>
      <c r="T288" s="21">
        <v>-66.229766999999995</v>
      </c>
      <c r="U288" s="21">
        <v>-17.393871000000001</v>
      </c>
      <c r="V288" s="21" t="s">
        <v>1099</v>
      </c>
      <c r="W288" s="21" t="s">
        <v>51</v>
      </c>
      <c r="X288" s="21" t="s">
        <v>1100</v>
      </c>
      <c r="Y288" s="23">
        <v>46246</v>
      </c>
      <c r="Z288" s="24">
        <f>+E288-Y288</f>
        <v>-235</v>
      </c>
      <c r="AA288" s="25">
        <f>+Tabla_DatosExternos_142[[#This Row],[Saldo]]/Tabla_DatosExternos_142[[#This Row],[Importe]]</f>
        <v>0.55995599559956</v>
      </c>
      <c r="AB288" s="21"/>
      <c r="AC288" s="26">
        <f>IF(AND(-Z288&gt;=1,-Z288&lt;=30),D288,0)</f>
        <v>0</v>
      </c>
      <c r="AD288" s="26">
        <f>IF(AND(-Z288&gt;=31,-Z288&lt;=60),D288,0)</f>
        <v>0</v>
      </c>
      <c r="AE288" s="26">
        <f>IF(AND(-Z288&gt;=61,-Z288&lt;=90),D288,0)</f>
        <v>0</v>
      </c>
      <c r="AF288" s="26">
        <f>IF(AND(-Z288&gt;=91,-Z288&lt;=120),D288,0)</f>
        <v>0</v>
      </c>
      <c r="AG288" s="26">
        <f>IF(AND(-Z288&gt;=121,-Z288&lt;=150),D288,0)</f>
        <v>0</v>
      </c>
      <c r="AH288" s="26">
        <f>IF(AND(-Z288&gt;=151,-Z288&lt;=180),D288,0)</f>
        <v>0</v>
      </c>
      <c r="AI288" s="26">
        <f>IF(AND(-Z288&gt;=181,-Z288&lt;=210),D288,0)</f>
        <v>0</v>
      </c>
      <c r="AJ288" s="26">
        <f>IF(AND(-Z288&gt;=211,-Z288&lt;=250),D288,0)</f>
        <v>1527</v>
      </c>
      <c r="AK288" s="26">
        <f>IF(-Z288&gt;=251,D288,0)</f>
        <v>0</v>
      </c>
      <c r="AL288" s="26">
        <f>SUM(AE288:AF288)</f>
        <v>0</v>
      </c>
      <c r="AM288" s="26">
        <f>SUM(AG288:AK288)</f>
        <v>1527</v>
      </c>
      <c r="AN288" s="26">
        <f>SUM(AI288:AK288)</f>
        <v>1527</v>
      </c>
      <c r="AO288" s="26">
        <f>+IF(SUM(AC288:AK288)=0,D288,0)</f>
        <v>0</v>
      </c>
      <c r="AP288" s="26">
        <f>+SUM(AC288:AK288)</f>
        <v>1527</v>
      </c>
      <c r="AQ288" s="26">
        <f>+Tabla_DatosExternos_142[[#This Row],[Total Vigente]]+Tabla_DatosExternos_142[[#This Row],[Total Vencido]]</f>
        <v>1527</v>
      </c>
      <c r="AR288" s="26">
        <f>SUM(AG288:AK288)</f>
        <v>1527</v>
      </c>
      <c r="AS288" s="27">
        <f>+Tabla_DatosExternos_142[[#This Row],[Fecha]]-Tabla_DatosExternos_142[[#This Row],[Vence]]</f>
        <v>-30</v>
      </c>
      <c r="AT288" s="21"/>
      <c r="AU288" s="28" t="e">
        <f>+AR288-W288</f>
        <v>#VALUE!</v>
      </c>
    </row>
    <row r="289" spans="1:47" x14ac:dyDescent="0.35">
      <c r="A289" s="20">
        <v>46009</v>
      </c>
      <c r="B289" s="21">
        <v>128291</v>
      </c>
      <c r="C289" s="21">
        <v>5000</v>
      </c>
      <c r="D289" s="21">
        <v>2700</v>
      </c>
      <c r="E289" s="22">
        <v>46039</v>
      </c>
      <c r="F289" s="21">
        <v>207</v>
      </c>
      <c r="G289" s="21" t="s">
        <v>47</v>
      </c>
      <c r="H289" s="21" t="s">
        <v>48</v>
      </c>
      <c r="I289" s="21" t="s">
        <v>1151</v>
      </c>
      <c r="J289" s="21" t="s">
        <v>509</v>
      </c>
      <c r="K289" s="21" t="s">
        <v>510</v>
      </c>
      <c r="L289" s="21" t="s">
        <v>511</v>
      </c>
      <c r="M289" s="21" t="s">
        <v>1152</v>
      </c>
      <c r="N289" s="21">
        <v>30</v>
      </c>
      <c r="O289" s="20">
        <v>46245</v>
      </c>
      <c r="P289" s="21" t="s">
        <v>509</v>
      </c>
      <c r="Q289" s="21" t="s">
        <v>1153</v>
      </c>
      <c r="R289" s="21">
        <v>0</v>
      </c>
      <c r="S289" s="21">
        <v>45023</v>
      </c>
      <c r="T289" s="21">
        <v>-66.207015999999996</v>
      </c>
      <c r="U289" s="21">
        <v>-17.356100099999999</v>
      </c>
      <c r="V289" s="21" t="s">
        <v>1154</v>
      </c>
      <c r="W289" s="21" t="s">
        <v>51</v>
      </c>
      <c r="X289" s="21" t="s">
        <v>1155</v>
      </c>
      <c r="Y289" s="23">
        <v>46246</v>
      </c>
      <c r="Z289" s="24">
        <f>+E289-Y289</f>
        <v>-207</v>
      </c>
      <c r="AA289" s="25">
        <f>+Tabla_DatosExternos_142[[#This Row],[Saldo]]/Tabla_DatosExternos_142[[#This Row],[Importe]]</f>
        <v>0.54</v>
      </c>
      <c r="AB289" s="21"/>
      <c r="AC289" s="26">
        <f>IF(AND(-Z289&gt;=1,-Z289&lt;=30),D289,0)</f>
        <v>0</v>
      </c>
      <c r="AD289" s="26">
        <f>IF(AND(-Z289&gt;=31,-Z289&lt;=60),D289,0)</f>
        <v>0</v>
      </c>
      <c r="AE289" s="26">
        <f>IF(AND(-Z289&gt;=61,-Z289&lt;=90),D289,0)</f>
        <v>0</v>
      </c>
      <c r="AF289" s="26">
        <f>IF(AND(-Z289&gt;=91,-Z289&lt;=120),D289,0)</f>
        <v>0</v>
      </c>
      <c r="AG289" s="26">
        <f>IF(AND(-Z289&gt;=121,-Z289&lt;=150),D289,0)</f>
        <v>0</v>
      </c>
      <c r="AH289" s="26">
        <f>IF(AND(-Z289&gt;=151,-Z289&lt;=180),D289,0)</f>
        <v>0</v>
      </c>
      <c r="AI289" s="26">
        <f>IF(AND(-Z289&gt;=181,-Z289&lt;=210),D289,0)</f>
        <v>2700</v>
      </c>
      <c r="AJ289" s="26">
        <f>IF(AND(-Z289&gt;=211,-Z289&lt;=250),D289,0)</f>
        <v>0</v>
      </c>
      <c r="AK289" s="26">
        <f>IF(-Z289&gt;=251,D289,0)</f>
        <v>0</v>
      </c>
      <c r="AL289" s="26">
        <f>SUM(AE289:AF289)</f>
        <v>0</v>
      </c>
      <c r="AM289" s="26">
        <f>SUM(AG289:AK289)</f>
        <v>2700</v>
      </c>
      <c r="AN289" s="26">
        <f>SUM(AI289:AK289)</f>
        <v>2700</v>
      </c>
      <c r="AO289" s="26">
        <f>+IF(SUM(AC289:AK289)=0,D289,0)</f>
        <v>0</v>
      </c>
      <c r="AP289" s="26">
        <f>+SUM(AC289:AK289)</f>
        <v>2700</v>
      </c>
      <c r="AQ289" s="26">
        <f>+Tabla_DatosExternos_142[[#This Row],[Total Vigente]]+Tabla_DatosExternos_142[[#This Row],[Total Vencido]]</f>
        <v>2700</v>
      </c>
      <c r="AR289" s="26">
        <f>SUM(AG289:AK289)</f>
        <v>2700</v>
      </c>
      <c r="AS289" s="27">
        <f>+Tabla_DatosExternos_142[[#This Row],[Fecha]]-Tabla_DatosExternos_142[[#This Row],[Vence]]</f>
        <v>-30</v>
      </c>
      <c r="AT289" s="21"/>
      <c r="AU289" s="28" t="e">
        <f>+AR289-W289</f>
        <v>#VALUE!</v>
      </c>
    </row>
    <row r="290" spans="1:47" x14ac:dyDescent="0.35">
      <c r="A290" s="20">
        <v>46050</v>
      </c>
      <c r="B290" s="21">
        <v>147329</v>
      </c>
      <c r="C290" s="21">
        <v>4649.9399999999996</v>
      </c>
      <c r="D290" s="21">
        <v>4649.9399999999996</v>
      </c>
      <c r="E290" s="22">
        <v>46080</v>
      </c>
      <c r="F290" s="21">
        <v>166</v>
      </c>
      <c r="G290" s="21" t="s">
        <v>47</v>
      </c>
      <c r="H290" s="21" t="s">
        <v>48</v>
      </c>
      <c r="I290" s="21" t="s">
        <v>1254</v>
      </c>
      <c r="J290" s="21" t="s">
        <v>509</v>
      </c>
      <c r="K290" s="21" t="s">
        <v>510</v>
      </c>
      <c r="L290" s="21" t="s">
        <v>511</v>
      </c>
      <c r="M290" s="21" t="s">
        <v>512</v>
      </c>
      <c r="N290" s="21">
        <v>30</v>
      </c>
      <c r="O290" s="20"/>
      <c r="P290" s="21" t="s">
        <v>509</v>
      </c>
      <c r="Q290" s="21" t="s">
        <v>1255</v>
      </c>
      <c r="R290" s="21">
        <v>5000</v>
      </c>
      <c r="S290" s="21">
        <v>45020</v>
      </c>
      <c r="T290" s="21">
        <v>-66.284339000000003</v>
      </c>
      <c r="U290" s="21">
        <v>-17.391852</v>
      </c>
      <c r="V290" s="21" t="s">
        <v>1256</v>
      </c>
      <c r="W290" s="21" t="s">
        <v>51</v>
      </c>
      <c r="X290" s="21" t="s">
        <v>1257</v>
      </c>
      <c r="Y290" s="23">
        <v>46246</v>
      </c>
      <c r="Z290" s="24">
        <f>+E290-Y290</f>
        <v>-166</v>
      </c>
      <c r="AA290" s="25">
        <f>+Tabla_DatosExternos_142[[#This Row],[Saldo]]/Tabla_DatosExternos_142[[#This Row],[Importe]]</f>
        <v>1</v>
      </c>
      <c r="AB290" s="21"/>
      <c r="AC290" s="26">
        <f>IF(AND(-Z290&gt;=1,-Z290&lt;=30),D290,0)</f>
        <v>0</v>
      </c>
      <c r="AD290" s="26">
        <f>IF(AND(-Z290&gt;=31,-Z290&lt;=60),D290,0)</f>
        <v>0</v>
      </c>
      <c r="AE290" s="26">
        <f>IF(AND(-Z290&gt;=61,-Z290&lt;=90),D290,0)</f>
        <v>0</v>
      </c>
      <c r="AF290" s="26">
        <f>IF(AND(-Z290&gt;=91,-Z290&lt;=120),D290,0)</f>
        <v>0</v>
      </c>
      <c r="AG290" s="26">
        <f>IF(AND(-Z290&gt;=121,-Z290&lt;=150),D290,0)</f>
        <v>0</v>
      </c>
      <c r="AH290" s="26">
        <f>IF(AND(-Z290&gt;=151,-Z290&lt;=180),D290,0)</f>
        <v>4649.9399999999996</v>
      </c>
      <c r="AI290" s="26">
        <f>IF(AND(-Z290&gt;=181,-Z290&lt;=210),D290,0)</f>
        <v>0</v>
      </c>
      <c r="AJ290" s="26">
        <f>IF(AND(-Z290&gt;=211,-Z290&lt;=250),D290,0)</f>
        <v>0</v>
      </c>
      <c r="AK290" s="26">
        <f>IF(-Z290&gt;=251,D290,0)</f>
        <v>0</v>
      </c>
      <c r="AL290" s="26">
        <f>SUM(AE290:AF290)</f>
        <v>0</v>
      </c>
      <c r="AM290" s="26">
        <f>SUM(AG290:AK290)</f>
        <v>4649.9399999999996</v>
      </c>
      <c r="AN290" s="26">
        <f>SUM(AI290:AK290)</f>
        <v>0</v>
      </c>
      <c r="AO290" s="26">
        <f>+IF(SUM(AC290:AK290)=0,D290,0)</f>
        <v>0</v>
      </c>
      <c r="AP290" s="26">
        <f>+SUM(AC290:AK290)</f>
        <v>4649.9399999999996</v>
      </c>
      <c r="AQ290" s="26">
        <f>+Tabla_DatosExternos_142[[#This Row],[Total Vigente]]+Tabla_DatosExternos_142[[#This Row],[Total Vencido]]</f>
        <v>4649.9399999999996</v>
      </c>
      <c r="AR290" s="26">
        <f>SUM(AG290:AK290)</f>
        <v>4649.9399999999996</v>
      </c>
      <c r="AS290" s="27">
        <f>+Tabla_DatosExternos_142[[#This Row],[Fecha]]-Tabla_DatosExternos_142[[#This Row],[Vence]]</f>
        <v>-30</v>
      </c>
      <c r="AT290" s="21"/>
      <c r="AU290" s="28" t="e">
        <f>+AR290-W290</f>
        <v>#VALUE!</v>
      </c>
    </row>
    <row r="291" spans="1:47" x14ac:dyDescent="0.35">
      <c r="A291" s="20">
        <v>46065</v>
      </c>
      <c r="B291" s="21">
        <v>2903</v>
      </c>
      <c r="C291" s="21">
        <v>8989.9500000000007</v>
      </c>
      <c r="D291" s="21">
        <v>4709.95</v>
      </c>
      <c r="E291" s="22">
        <v>46095</v>
      </c>
      <c r="F291" s="21">
        <v>151</v>
      </c>
      <c r="G291" s="21" t="s">
        <v>47</v>
      </c>
      <c r="H291" s="21" t="s">
        <v>48</v>
      </c>
      <c r="I291" s="21" t="s">
        <v>551</v>
      </c>
      <c r="J291" s="21" t="s">
        <v>509</v>
      </c>
      <c r="K291" s="21" t="s">
        <v>510</v>
      </c>
      <c r="L291" s="21" t="s">
        <v>511</v>
      </c>
      <c r="M291" s="21" t="s">
        <v>512</v>
      </c>
      <c r="N291" s="21">
        <v>30</v>
      </c>
      <c r="O291" s="20">
        <v>46141</v>
      </c>
      <c r="P291" s="21" t="s">
        <v>509</v>
      </c>
      <c r="Q291" s="21" t="s">
        <v>552</v>
      </c>
      <c r="R291" s="21">
        <v>77000</v>
      </c>
      <c r="S291" s="21">
        <v>45020</v>
      </c>
      <c r="T291" s="21">
        <v>-66.280657000000005</v>
      </c>
      <c r="U291" s="21">
        <v>-17.390367000000001</v>
      </c>
      <c r="V291" s="21" t="s">
        <v>553</v>
      </c>
      <c r="W291" s="21" t="s">
        <v>51</v>
      </c>
      <c r="X291" s="21" t="s">
        <v>554</v>
      </c>
      <c r="Y291" s="23">
        <v>46246</v>
      </c>
      <c r="Z291" s="24">
        <f>+E291-Y291</f>
        <v>-151</v>
      </c>
      <c r="AA291" s="25">
        <f>+Tabla_DatosExternos_142[[#This Row],[Saldo]]/Tabla_DatosExternos_142[[#This Row],[Importe]]</f>
        <v>0.52391281375313536</v>
      </c>
      <c r="AB291" s="21"/>
      <c r="AC291" s="26">
        <f>IF(AND(-Z291&gt;=1,-Z291&lt;=30),D291,0)</f>
        <v>0</v>
      </c>
      <c r="AD291" s="26">
        <f>IF(AND(-Z291&gt;=31,-Z291&lt;=60),D291,0)</f>
        <v>0</v>
      </c>
      <c r="AE291" s="26">
        <f>IF(AND(-Z291&gt;=61,-Z291&lt;=90),D291,0)</f>
        <v>0</v>
      </c>
      <c r="AF291" s="26">
        <f>IF(AND(-Z291&gt;=91,-Z291&lt;=120),D291,0)</f>
        <v>0</v>
      </c>
      <c r="AG291" s="26">
        <f>IF(AND(-Z291&gt;=121,-Z291&lt;=150),D291,0)</f>
        <v>0</v>
      </c>
      <c r="AH291" s="26">
        <f>IF(AND(-Z291&gt;=151,-Z291&lt;=180),D291,0)</f>
        <v>4709.95</v>
      </c>
      <c r="AI291" s="26">
        <f>IF(AND(-Z291&gt;=181,-Z291&lt;=210),D291,0)</f>
        <v>0</v>
      </c>
      <c r="AJ291" s="26">
        <f>IF(AND(-Z291&gt;=211,-Z291&lt;=250),D291,0)</f>
        <v>0</v>
      </c>
      <c r="AK291" s="26">
        <f>IF(-Z291&gt;=251,D291,0)</f>
        <v>0</v>
      </c>
      <c r="AL291" s="26">
        <f>SUM(AE291:AF291)</f>
        <v>0</v>
      </c>
      <c r="AM291" s="26">
        <f>SUM(AG291:AK291)</f>
        <v>4709.95</v>
      </c>
      <c r="AN291" s="26">
        <f>SUM(AI291:AK291)</f>
        <v>0</v>
      </c>
      <c r="AO291" s="26">
        <f>+IF(SUM(AC291:AK291)=0,D291,0)</f>
        <v>0</v>
      </c>
      <c r="AP291" s="26">
        <f>+SUM(AC291:AK291)</f>
        <v>4709.95</v>
      </c>
      <c r="AQ291" s="26">
        <f>+Tabla_DatosExternos_142[[#This Row],[Total Vigente]]+Tabla_DatosExternos_142[[#This Row],[Total Vencido]]</f>
        <v>4709.95</v>
      </c>
      <c r="AR291" s="26">
        <f>SUM(AG291:AK291)</f>
        <v>4709.95</v>
      </c>
      <c r="AS291" s="27">
        <f>+Tabla_DatosExternos_142[[#This Row],[Fecha]]-Tabla_DatosExternos_142[[#This Row],[Vence]]</f>
        <v>-30</v>
      </c>
      <c r="AT291" s="21"/>
      <c r="AU291" s="28" t="e">
        <f>+AR291-W291</f>
        <v>#VALUE!</v>
      </c>
    </row>
    <row r="292" spans="1:47" x14ac:dyDescent="0.35">
      <c r="A292" s="20">
        <v>46066</v>
      </c>
      <c r="B292" s="21">
        <v>3231</v>
      </c>
      <c r="C292" s="21">
        <v>7589.92</v>
      </c>
      <c r="D292" s="21">
        <v>1944.92</v>
      </c>
      <c r="E292" s="22">
        <v>46096</v>
      </c>
      <c r="F292" s="21">
        <v>150</v>
      </c>
      <c r="G292" s="21" t="s">
        <v>89</v>
      </c>
      <c r="H292" s="21" t="s">
        <v>48</v>
      </c>
      <c r="I292" s="21" t="s">
        <v>1330</v>
      </c>
      <c r="J292" s="21" t="s">
        <v>509</v>
      </c>
      <c r="K292" s="21" t="s">
        <v>510</v>
      </c>
      <c r="L292" s="21" t="s">
        <v>511</v>
      </c>
      <c r="M292" s="21" t="s">
        <v>560</v>
      </c>
      <c r="N292" s="21">
        <v>30</v>
      </c>
      <c r="O292" s="20">
        <v>46134</v>
      </c>
      <c r="P292" s="21" t="s">
        <v>509</v>
      </c>
      <c r="Q292" s="21" t="s">
        <v>1332</v>
      </c>
      <c r="R292" s="21">
        <v>10000</v>
      </c>
      <c r="S292" s="21">
        <v>45027</v>
      </c>
      <c r="T292" s="21">
        <v>-66.280937199999997</v>
      </c>
      <c r="U292" s="21">
        <v>-17.390188200000001</v>
      </c>
      <c r="V292" s="21" t="s">
        <v>1333</v>
      </c>
      <c r="W292" s="21" t="s">
        <v>51</v>
      </c>
      <c r="X292" s="21" t="s">
        <v>1334</v>
      </c>
      <c r="Y292" s="23">
        <v>46246</v>
      </c>
      <c r="Z292" s="24">
        <f>+E292-Y292</f>
        <v>-150</v>
      </c>
      <c r="AA292" s="25">
        <f>+Tabla_DatosExternos_142[[#This Row],[Saldo]]/Tabla_DatosExternos_142[[#This Row],[Importe]]</f>
        <v>0.25625039526108312</v>
      </c>
      <c r="AB292" s="21"/>
      <c r="AC292" s="26">
        <f>IF(AND(-Z292&gt;=1,-Z292&lt;=30),D292,0)</f>
        <v>0</v>
      </c>
      <c r="AD292" s="26">
        <f>IF(AND(-Z292&gt;=31,-Z292&lt;=60),D292,0)</f>
        <v>0</v>
      </c>
      <c r="AE292" s="26">
        <f>IF(AND(-Z292&gt;=61,-Z292&lt;=90),D292,0)</f>
        <v>0</v>
      </c>
      <c r="AF292" s="26">
        <f>IF(AND(-Z292&gt;=91,-Z292&lt;=120),D292,0)</f>
        <v>0</v>
      </c>
      <c r="AG292" s="26">
        <f>IF(AND(-Z292&gt;=121,-Z292&lt;=150),D292,0)</f>
        <v>1944.92</v>
      </c>
      <c r="AH292" s="26">
        <f>IF(AND(-Z292&gt;=151,-Z292&lt;=180),D292,0)</f>
        <v>0</v>
      </c>
      <c r="AI292" s="26">
        <f>IF(AND(-Z292&gt;=181,-Z292&lt;=210),D292,0)</f>
        <v>0</v>
      </c>
      <c r="AJ292" s="26">
        <f>IF(AND(-Z292&gt;=211,-Z292&lt;=250),D292,0)</f>
        <v>0</v>
      </c>
      <c r="AK292" s="26">
        <f>IF(-Z292&gt;=251,D292,0)</f>
        <v>0</v>
      </c>
      <c r="AL292" s="26">
        <f>SUM(AE292:AF292)</f>
        <v>0</v>
      </c>
      <c r="AM292" s="26">
        <f>SUM(AG292:AK292)</f>
        <v>1944.92</v>
      </c>
      <c r="AN292" s="26">
        <f>SUM(AI292:AK292)</f>
        <v>0</v>
      </c>
      <c r="AO292" s="26">
        <f>+IF(SUM(AC292:AK292)=0,D292,0)</f>
        <v>0</v>
      </c>
      <c r="AP292" s="26">
        <f>+SUM(AC292:AK292)</f>
        <v>1944.92</v>
      </c>
      <c r="AQ292" s="26">
        <f>+Tabla_DatosExternos_142[[#This Row],[Total Vigente]]+Tabla_DatosExternos_142[[#This Row],[Total Vencido]]</f>
        <v>1944.92</v>
      </c>
      <c r="AR292" s="26">
        <f>SUM(AG292:AK292)</f>
        <v>1944.92</v>
      </c>
      <c r="AS292" s="27">
        <f>+Tabla_DatosExternos_142[[#This Row],[Fecha]]-Tabla_DatosExternos_142[[#This Row],[Vence]]</f>
        <v>-30</v>
      </c>
      <c r="AT292" s="21"/>
      <c r="AU292" s="28" t="e">
        <f>+AR292-W292</f>
        <v>#VALUE!</v>
      </c>
    </row>
    <row r="293" spans="1:47" x14ac:dyDescent="0.35">
      <c r="A293" s="20">
        <v>46074</v>
      </c>
      <c r="B293" s="21">
        <v>5554</v>
      </c>
      <c r="C293" s="21">
        <v>12699.86</v>
      </c>
      <c r="D293" s="21">
        <v>1289.8599999999999</v>
      </c>
      <c r="E293" s="22">
        <v>46104</v>
      </c>
      <c r="F293" s="21">
        <v>142</v>
      </c>
      <c r="G293" s="21" t="s">
        <v>89</v>
      </c>
      <c r="H293" s="21" t="s">
        <v>48</v>
      </c>
      <c r="I293" s="21" t="s">
        <v>551</v>
      </c>
      <c r="J293" s="21" t="s">
        <v>509</v>
      </c>
      <c r="K293" s="21" t="s">
        <v>510</v>
      </c>
      <c r="L293" s="21" t="s">
        <v>511</v>
      </c>
      <c r="M293" s="21" t="s">
        <v>512</v>
      </c>
      <c r="N293" s="21">
        <v>30</v>
      </c>
      <c r="O293" s="20">
        <v>46141</v>
      </c>
      <c r="P293" s="21" t="s">
        <v>509</v>
      </c>
      <c r="Q293" s="21" t="s">
        <v>552</v>
      </c>
      <c r="R293" s="21">
        <v>77000</v>
      </c>
      <c r="S293" s="21">
        <v>45020</v>
      </c>
      <c r="T293" s="21">
        <v>-66.280657000000005</v>
      </c>
      <c r="U293" s="21">
        <v>-17.390367000000001</v>
      </c>
      <c r="V293" s="21" t="s">
        <v>553</v>
      </c>
      <c r="W293" s="21" t="s">
        <v>51</v>
      </c>
      <c r="X293" s="21" t="s">
        <v>554</v>
      </c>
      <c r="Y293" s="23">
        <v>46246</v>
      </c>
      <c r="Z293" s="24">
        <f>+E293-Y293</f>
        <v>-142</v>
      </c>
      <c r="AA293" s="25">
        <f>+Tabla_DatosExternos_142[[#This Row],[Saldo]]/Tabla_DatosExternos_142[[#This Row],[Importe]]</f>
        <v>0.10156489914062043</v>
      </c>
      <c r="AB293" s="21"/>
      <c r="AC293" s="26">
        <f>IF(AND(-Z293&gt;=1,-Z293&lt;=30),D293,0)</f>
        <v>0</v>
      </c>
      <c r="AD293" s="26">
        <f>IF(AND(-Z293&gt;=31,-Z293&lt;=60),D293,0)</f>
        <v>0</v>
      </c>
      <c r="AE293" s="26">
        <f>IF(AND(-Z293&gt;=61,-Z293&lt;=90),D293,0)</f>
        <v>0</v>
      </c>
      <c r="AF293" s="26">
        <f>IF(AND(-Z293&gt;=91,-Z293&lt;=120),D293,0)</f>
        <v>0</v>
      </c>
      <c r="AG293" s="26">
        <f>IF(AND(-Z293&gt;=121,-Z293&lt;=150),D293,0)</f>
        <v>1289.8599999999999</v>
      </c>
      <c r="AH293" s="26">
        <f>IF(AND(-Z293&gt;=151,-Z293&lt;=180),D293,0)</f>
        <v>0</v>
      </c>
      <c r="AI293" s="26">
        <f>IF(AND(-Z293&gt;=181,-Z293&lt;=210),D293,0)</f>
        <v>0</v>
      </c>
      <c r="AJ293" s="26">
        <f>IF(AND(-Z293&gt;=211,-Z293&lt;=250),D293,0)</f>
        <v>0</v>
      </c>
      <c r="AK293" s="26">
        <f>IF(-Z293&gt;=251,D293,0)</f>
        <v>0</v>
      </c>
      <c r="AL293" s="26">
        <f>SUM(AE293:AF293)</f>
        <v>0</v>
      </c>
      <c r="AM293" s="26">
        <f>SUM(AG293:AK293)</f>
        <v>1289.8599999999999</v>
      </c>
      <c r="AN293" s="26">
        <f>SUM(AI293:AK293)</f>
        <v>0</v>
      </c>
      <c r="AO293" s="26">
        <f>+IF(SUM(AC293:AK293)=0,D293,0)</f>
        <v>0</v>
      </c>
      <c r="AP293" s="26">
        <f>+SUM(AC293:AK293)</f>
        <v>1289.8599999999999</v>
      </c>
      <c r="AQ293" s="26">
        <f>+Tabla_DatosExternos_142[[#This Row],[Total Vigente]]+Tabla_DatosExternos_142[[#This Row],[Total Vencido]]</f>
        <v>1289.8599999999999</v>
      </c>
      <c r="AR293" s="26">
        <f>SUM(AG293:AK293)</f>
        <v>1289.8599999999999</v>
      </c>
      <c r="AS293" s="27">
        <f>+Tabla_DatosExternos_142[[#This Row],[Fecha]]-Tabla_DatosExternos_142[[#This Row],[Vence]]</f>
        <v>-30</v>
      </c>
      <c r="AT293" s="21"/>
      <c r="AU293" s="28" t="e">
        <f>+AR293-W293</f>
        <v>#VALUE!</v>
      </c>
    </row>
    <row r="294" spans="1:47" x14ac:dyDescent="0.35">
      <c r="A294" s="20">
        <v>46091</v>
      </c>
      <c r="B294" s="21">
        <v>11156</v>
      </c>
      <c r="C294" s="21">
        <v>3162.47</v>
      </c>
      <c r="D294" s="21">
        <v>3162.47</v>
      </c>
      <c r="E294" s="22">
        <v>46121</v>
      </c>
      <c r="F294" s="21">
        <v>125</v>
      </c>
      <c r="G294" s="21" t="s">
        <v>89</v>
      </c>
      <c r="H294" s="21" t="s">
        <v>48</v>
      </c>
      <c r="I294" s="21" t="s">
        <v>1415</v>
      </c>
      <c r="J294" s="21" t="s">
        <v>509</v>
      </c>
      <c r="K294" s="21" t="s">
        <v>510</v>
      </c>
      <c r="L294" s="21" t="s">
        <v>511</v>
      </c>
      <c r="M294" s="21" t="s">
        <v>512</v>
      </c>
      <c r="N294" s="21">
        <v>30</v>
      </c>
      <c r="O294" s="20"/>
      <c r="P294" s="21" t="s">
        <v>509</v>
      </c>
      <c r="Q294" s="21" t="s">
        <v>1416</v>
      </c>
      <c r="R294" s="21">
        <v>0</v>
      </c>
      <c r="S294" s="21">
        <v>45020</v>
      </c>
      <c r="T294" s="21">
        <v>-66.284462000000005</v>
      </c>
      <c r="U294" s="21">
        <v>-17.3919201</v>
      </c>
      <c r="V294" s="21" t="s">
        <v>1417</v>
      </c>
      <c r="W294" s="21" t="s">
        <v>51</v>
      </c>
      <c r="X294" s="21" t="s">
        <v>1418</v>
      </c>
      <c r="Y294" s="23">
        <v>46246</v>
      </c>
      <c r="Z294" s="24">
        <f>+E294-Y294</f>
        <v>-125</v>
      </c>
      <c r="AA294" s="25">
        <f>+Tabla_DatosExternos_142[[#This Row],[Saldo]]/Tabla_DatosExternos_142[[#This Row],[Importe]]</f>
        <v>1</v>
      </c>
      <c r="AB294" s="21"/>
      <c r="AC294" s="26">
        <f>IF(AND(-Z294&gt;=1,-Z294&lt;=30),D294,0)</f>
        <v>0</v>
      </c>
      <c r="AD294" s="26">
        <f>IF(AND(-Z294&gt;=31,-Z294&lt;=60),D294,0)</f>
        <v>0</v>
      </c>
      <c r="AE294" s="26">
        <f>IF(AND(-Z294&gt;=61,-Z294&lt;=90),D294,0)</f>
        <v>0</v>
      </c>
      <c r="AF294" s="26">
        <f>IF(AND(-Z294&gt;=91,-Z294&lt;=120),D294,0)</f>
        <v>0</v>
      </c>
      <c r="AG294" s="26">
        <f>IF(AND(-Z294&gt;=121,-Z294&lt;=150),D294,0)</f>
        <v>3162.47</v>
      </c>
      <c r="AH294" s="26">
        <f>IF(AND(-Z294&gt;=151,-Z294&lt;=180),D294,0)</f>
        <v>0</v>
      </c>
      <c r="AI294" s="26">
        <f>IF(AND(-Z294&gt;=181,-Z294&lt;=210),D294,0)</f>
        <v>0</v>
      </c>
      <c r="AJ294" s="26">
        <f>IF(AND(-Z294&gt;=211,-Z294&lt;=250),D294,0)</f>
        <v>0</v>
      </c>
      <c r="AK294" s="26">
        <f>IF(-Z294&gt;=251,D294,0)</f>
        <v>0</v>
      </c>
      <c r="AL294" s="26">
        <f>SUM(AE294:AF294)</f>
        <v>0</v>
      </c>
      <c r="AM294" s="26">
        <f>SUM(AG294:AK294)</f>
        <v>3162.47</v>
      </c>
      <c r="AN294" s="26">
        <f>SUM(AI294:AK294)</f>
        <v>0</v>
      </c>
      <c r="AO294" s="26">
        <f>+IF(SUM(AC294:AK294)=0,D294,0)</f>
        <v>0</v>
      </c>
      <c r="AP294" s="26">
        <f>+SUM(AC294:AK294)</f>
        <v>3162.47</v>
      </c>
      <c r="AQ294" s="26">
        <f>+Tabla_DatosExternos_142[[#This Row],[Total Vigente]]+Tabla_DatosExternos_142[[#This Row],[Total Vencido]]</f>
        <v>3162.47</v>
      </c>
      <c r="AR294" s="26">
        <f>SUM(AG294:AK294)</f>
        <v>3162.47</v>
      </c>
      <c r="AS294" s="27">
        <f>+Tabla_DatosExternos_142[[#This Row],[Fecha]]-Tabla_DatosExternos_142[[#This Row],[Vence]]</f>
        <v>-30</v>
      </c>
      <c r="AT294" s="21"/>
      <c r="AU294" s="28" t="e">
        <f>+AR294-W294</f>
        <v>#VALUE!</v>
      </c>
    </row>
    <row r="295" spans="1:47" x14ac:dyDescent="0.35">
      <c r="A295" s="20">
        <v>46141</v>
      </c>
      <c r="B295" s="21">
        <v>28470</v>
      </c>
      <c r="C295" s="21">
        <v>5064.96</v>
      </c>
      <c r="D295" s="21">
        <v>2794.96</v>
      </c>
      <c r="E295" s="22">
        <v>46171</v>
      </c>
      <c r="F295" s="21">
        <v>75</v>
      </c>
      <c r="G295" s="21" t="s">
        <v>81</v>
      </c>
      <c r="H295" s="21" t="s">
        <v>48</v>
      </c>
      <c r="I295" s="21" t="s">
        <v>1629</v>
      </c>
      <c r="J295" s="21" t="s">
        <v>509</v>
      </c>
      <c r="K295" s="21" t="s">
        <v>510</v>
      </c>
      <c r="L295" s="21" t="s">
        <v>511</v>
      </c>
      <c r="M295" s="21" t="s">
        <v>1630</v>
      </c>
      <c r="N295" s="21">
        <v>30</v>
      </c>
      <c r="O295" s="20">
        <v>46189</v>
      </c>
      <c r="P295" s="21" t="s">
        <v>509</v>
      </c>
      <c r="Q295" s="21" t="s">
        <v>1631</v>
      </c>
      <c r="R295" s="21">
        <v>5150</v>
      </c>
      <c r="S295" s="21">
        <v>45026</v>
      </c>
      <c r="T295" s="21">
        <v>-66.228660599999998</v>
      </c>
      <c r="U295" s="21">
        <v>-17.443719900000001</v>
      </c>
      <c r="V295" s="21" t="s">
        <v>1632</v>
      </c>
      <c r="W295" s="21" t="s">
        <v>51</v>
      </c>
      <c r="X295" s="21" t="s">
        <v>1633</v>
      </c>
      <c r="Y295" s="23">
        <v>46246</v>
      </c>
      <c r="Z295" s="24">
        <f>+E295-Y295</f>
        <v>-75</v>
      </c>
      <c r="AA295" s="25">
        <f>+Tabla_DatosExternos_142[[#This Row],[Saldo]]/Tabla_DatosExternos_142[[#This Row],[Importe]]</f>
        <v>0.5518227192317412</v>
      </c>
      <c r="AB295" s="21"/>
      <c r="AC295" s="26">
        <f>IF(AND(-Z295&gt;=1,-Z295&lt;=30),D295,0)</f>
        <v>0</v>
      </c>
      <c r="AD295" s="26">
        <f>IF(AND(-Z295&gt;=31,-Z295&lt;=60),D295,0)</f>
        <v>0</v>
      </c>
      <c r="AE295" s="26">
        <f>IF(AND(-Z295&gt;=61,-Z295&lt;=90),D295,0)</f>
        <v>2794.96</v>
      </c>
      <c r="AF295" s="26">
        <f>IF(AND(-Z295&gt;=91,-Z295&lt;=120),D295,0)</f>
        <v>0</v>
      </c>
      <c r="AG295" s="26">
        <f>IF(AND(-Z295&gt;=121,-Z295&lt;=150),D295,0)</f>
        <v>0</v>
      </c>
      <c r="AH295" s="26">
        <f>IF(AND(-Z295&gt;=151,-Z295&lt;=180),D295,0)</f>
        <v>0</v>
      </c>
      <c r="AI295" s="26">
        <f>IF(AND(-Z295&gt;=181,-Z295&lt;=210),D295,0)</f>
        <v>0</v>
      </c>
      <c r="AJ295" s="26">
        <f>IF(AND(-Z295&gt;=211,-Z295&lt;=250),D295,0)</f>
        <v>0</v>
      </c>
      <c r="AK295" s="26">
        <f>IF(-Z295&gt;=251,D295,0)</f>
        <v>0</v>
      </c>
      <c r="AL295" s="26">
        <f>SUM(AE295:AF295)</f>
        <v>2794.96</v>
      </c>
      <c r="AM295" s="26">
        <f>SUM(AG295:AK295)</f>
        <v>0</v>
      </c>
      <c r="AN295" s="26">
        <f>SUM(AI295:AK295)</f>
        <v>0</v>
      </c>
      <c r="AO295" s="26">
        <f>+IF(SUM(AC295:AK295)=0,D295,0)</f>
        <v>0</v>
      </c>
      <c r="AP295" s="26">
        <f>+SUM(AC295:AK295)</f>
        <v>2794.96</v>
      </c>
      <c r="AQ295" s="26">
        <f>+Tabla_DatosExternos_142[[#This Row],[Total Vigente]]+Tabla_DatosExternos_142[[#This Row],[Total Vencido]]</f>
        <v>2794.96</v>
      </c>
      <c r="AR295" s="26">
        <f>SUM(AG295:AK295)</f>
        <v>0</v>
      </c>
      <c r="AS295" s="27">
        <f>+Tabla_DatosExternos_142[[#This Row],[Fecha]]-Tabla_DatosExternos_142[[#This Row],[Vence]]</f>
        <v>-30</v>
      </c>
      <c r="AT295" s="21"/>
      <c r="AU295" s="28" t="e">
        <f>+AR295-W295</f>
        <v>#VALUE!</v>
      </c>
    </row>
    <row r="296" spans="1:47" x14ac:dyDescent="0.35">
      <c r="A296" s="20">
        <v>46184</v>
      </c>
      <c r="B296" s="21">
        <v>43401</v>
      </c>
      <c r="C296" s="21">
        <v>9864</v>
      </c>
      <c r="D296" s="21">
        <v>5000</v>
      </c>
      <c r="E296" s="22">
        <v>46214</v>
      </c>
      <c r="F296" s="21">
        <v>32</v>
      </c>
      <c r="G296" s="21" t="s">
        <v>96</v>
      </c>
      <c r="H296" s="21" t="s">
        <v>48</v>
      </c>
      <c r="I296" s="21" t="s">
        <v>2006</v>
      </c>
      <c r="J296" s="21" t="s">
        <v>509</v>
      </c>
      <c r="K296" s="21" t="s">
        <v>510</v>
      </c>
      <c r="L296" s="21" t="s">
        <v>511</v>
      </c>
      <c r="M296" s="21" t="s">
        <v>512</v>
      </c>
      <c r="N296" s="21">
        <v>30</v>
      </c>
      <c r="O296" s="20">
        <v>46238</v>
      </c>
      <c r="P296" s="21" t="s">
        <v>509</v>
      </c>
      <c r="Q296" s="21" t="s">
        <v>2007</v>
      </c>
      <c r="R296" s="21">
        <v>10000</v>
      </c>
      <c r="S296" s="21">
        <v>45020</v>
      </c>
      <c r="T296" s="21">
        <v>-66.118324999999999</v>
      </c>
      <c r="U296" s="21">
        <v>-17.441039</v>
      </c>
      <c r="V296" s="21" t="s">
        <v>2008</v>
      </c>
      <c r="W296" s="21" t="s">
        <v>51</v>
      </c>
      <c r="X296" s="21" t="s">
        <v>2009</v>
      </c>
      <c r="Y296" s="23">
        <v>46246</v>
      </c>
      <c r="Z296" s="24">
        <f>+E296-Y296</f>
        <v>-32</v>
      </c>
      <c r="AA296" s="25">
        <f>+Tabla_DatosExternos_142[[#This Row],[Saldo]]/Tabla_DatosExternos_142[[#This Row],[Importe]]</f>
        <v>0.50689375506893752</v>
      </c>
      <c r="AB296" s="21"/>
      <c r="AC296" s="26">
        <f>IF(AND(-Z296&gt;=1,-Z296&lt;=30),D296,0)</f>
        <v>0</v>
      </c>
      <c r="AD296" s="26">
        <f>IF(AND(-Z296&gt;=31,-Z296&lt;=60),D296,0)</f>
        <v>5000</v>
      </c>
      <c r="AE296" s="26">
        <f>IF(AND(-Z296&gt;=61,-Z296&lt;=90),D296,0)</f>
        <v>0</v>
      </c>
      <c r="AF296" s="26">
        <f>IF(AND(-Z296&gt;=91,-Z296&lt;=120),D296,0)</f>
        <v>0</v>
      </c>
      <c r="AG296" s="26">
        <f>IF(AND(-Z296&gt;=121,-Z296&lt;=150),D296,0)</f>
        <v>0</v>
      </c>
      <c r="AH296" s="26">
        <f>IF(AND(-Z296&gt;=151,-Z296&lt;=180),D296,0)</f>
        <v>0</v>
      </c>
      <c r="AI296" s="26">
        <f>IF(AND(-Z296&gt;=181,-Z296&lt;=210),D296,0)</f>
        <v>0</v>
      </c>
      <c r="AJ296" s="26">
        <f>IF(AND(-Z296&gt;=211,-Z296&lt;=250),D296,0)</f>
        <v>0</v>
      </c>
      <c r="AK296" s="26">
        <f>IF(-Z296&gt;=251,D296,0)</f>
        <v>0</v>
      </c>
      <c r="AL296" s="26">
        <f>SUM(AE296:AF296)</f>
        <v>0</v>
      </c>
      <c r="AM296" s="26">
        <f>SUM(AG296:AK296)</f>
        <v>0</v>
      </c>
      <c r="AN296" s="26">
        <f>SUM(AI296:AK296)</f>
        <v>0</v>
      </c>
      <c r="AO296" s="26">
        <f>+IF(SUM(AC296:AK296)=0,D296,0)</f>
        <v>0</v>
      </c>
      <c r="AP296" s="26">
        <f>+SUM(AC296:AK296)</f>
        <v>5000</v>
      </c>
      <c r="AQ296" s="26">
        <f>+Tabla_DatosExternos_142[[#This Row],[Total Vigente]]+Tabla_DatosExternos_142[[#This Row],[Total Vencido]]</f>
        <v>5000</v>
      </c>
      <c r="AR296" s="26">
        <f>SUM(AG296:AK296)</f>
        <v>0</v>
      </c>
      <c r="AS296" s="27">
        <f>+Tabla_DatosExternos_142[[#This Row],[Fecha]]-Tabla_DatosExternos_142[[#This Row],[Vence]]</f>
        <v>-30</v>
      </c>
      <c r="AT296" s="21"/>
      <c r="AU296" s="28" t="e">
        <f>+AR296-W296</f>
        <v>#VALUE!</v>
      </c>
    </row>
    <row r="297" spans="1:47" x14ac:dyDescent="0.35">
      <c r="A297" s="20">
        <v>46196</v>
      </c>
      <c r="B297" s="21">
        <v>183</v>
      </c>
      <c r="C297" s="21">
        <v>3.5</v>
      </c>
      <c r="D297" s="21">
        <v>3.5</v>
      </c>
      <c r="E297" s="22">
        <v>46226</v>
      </c>
      <c r="F297" s="21">
        <v>20</v>
      </c>
      <c r="G297" s="21" t="s">
        <v>90</v>
      </c>
      <c r="H297" s="21" t="s">
        <v>48</v>
      </c>
      <c r="I297" s="21" t="s">
        <v>2144</v>
      </c>
      <c r="J297" s="21" t="s">
        <v>509</v>
      </c>
      <c r="K297" s="21" t="s">
        <v>510</v>
      </c>
      <c r="L297" s="21" t="s">
        <v>511</v>
      </c>
      <c r="M297" s="21" t="s">
        <v>1152</v>
      </c>
      <c r="N297" s="21">
        <v>30</v>
      </c>
      <c r="O297" s="20"/>
      <c r="P297" s="21" t="s">
        <v>509</v>
      </c>
      <c r="Q297" s="21" t="s">
        <v>2145</v>
      </c>
      <c r="R297" s="21">
        <v>4000</v>
      </c>
      <c r="S297" s="21">
        <v>45023</v>
      </c>
      <c r="T297" s="21">
        <v>-66.221327000000002</v>
      </c>
      <c r="U297" s="21">
        <v>-17.335802000000001</v>
      </c>
      <c r="V297" s="21" t="s">
        <v>2146</v>
      </c>
      <c r="W297" s="21" t="s">
        <v>51</v>
      </c>
      <c r="X297" s="21" t="s">
        <v>2147</v>
      </c>
      <c r="Y297" s="23">
        <v>46246</v>
      </c>
      <c r="Z297" s="24">
        <f>+E297-Y297</f>
        <v>-20</v>
      </c>
      <c r="AA297" s="25">
        <f>+Tabla_DatosExternos_142[[#This Row],[Saldo]]/Tabla_DatosExternos_142[[#This Row],[Importe]]</f>
        <v>1</v>
      </c>
      <c r="AB297" s="21"/>
      <c r="AC297" s="26">
        <f>IF(AND(-Z297&gt;=1,-Z297&lt;=30),D297,0)</f>
        <v>3.5</v>
      </c>
      <c r="AD297" s="26">
        <f>IF(AND(-Z297&gt;=31,-Z297&lt;=60),D297,0)</f>
        <v>0</v>
      </c>
      <c r="AE297" s="26">
        <f>IF(AND(-Z297&gt;=61,-Z297&lt;=90),D297,0)</f>
        <v>0</v>
      </c>
      <c r="AF297" s="26">
        <f>IF(AND(-Z297&gt;=91,-Z297&lt;=120),D297,0)</f>
        <v>0</v>
      </c>
      <c r="AG297" s="26">
        <f>IF(AND(-Z297&gt;=121,-Z297&lt;=150),D297,0)</f>
        <v>0</v>
      </c>
      <c r="AH297" s="26">
        <f>IF(AND(-Z297&gt;=151,-Z297&lt;=180),D297,0)</f>
        <v>0</v>
      </c>
      <c r="AI297" s="26">
        <f>IF(AND(-Z297&gt;=181,-Z297&lt;=210),D297,0)</f>
        <v>0</v>
      </c>
      <c r="AJ297" s="26">
        <f>IF(AND(-Z297&gt;=211,-Z297&lt;=250),D297,0)</f>
        <v>0</v>
      </c>
      <c r="AK297" s="26">
        <f>IF(-Z297&gt;=251,D297,0)</f>
        <v>0</v>
      </c>
      <c r="AL297" s="26">
        <f>SUM(AE297:AF297)</f>
        <v>0</v>
      </c>
      <c r="AM297" s="26">
        <f>SUM(AG297:AK297)</f>
        <v>0</v>
      </c>
      <c r="AN297" s="26">
        <f>SUM(AI297:AK297)</f>
        <v>0</v>
      </c>
      <c r="AO297" s="26">
        <f>+IF(SUM(AC297:AK297)=0,D297,0)</f>
        <v>0</v>
      </c>
      <c r="AP297" s="26">
        <f>+SUM(AC297:AK297)</f>
        <v>3.5</v>
      </c>
      <c r="AQ297" s="26">
        <f>+Tabla_DatosExternos_142[[#This Row],[Total Vigente]]+Tabla_DatosExternos_142[[#This Row],[Total Vencido]]</f>
        <v>3.5</v>
      </c>
      <c r="AR297" s="26">
        <f>SUM(AG297:AK297)</f>
        <v>0</v>
      </c>
      <c r="AS297" s="27">
        <f>+Tabla_DatosExternos_142[[#This Row],[Fecha]]-Tabla_DatosExternos_142[[#This Row],[Vence]]</f>
        <v>-30</v>
      </c>
      <c r="AT297" s="21"/>
      <c r="AU297" s="28" t="e">
        <f>+AR297-W297</f>
        <v>#VALUE!</v>
      </c>
    </row>
    <row r="298" spans="1:47" x14ac:dyDescent="0.35">
      <c r="A298" s="20">
        <v>46196</v>
      </c>
      <c r="B298" s="21">
        <v>46448</v>
      </c>
      <c r="C298" s="21">
        <v>2799.98</v>
      </c>
      <c r="D298" s="21">
        <v>2799.98</v>
      </c>
      <c r="E298" s="22">
        <v>46226</v>
      </c>
      <c r="F298" s="21">
        <v>20</v>
      </c>
      <c r="G298" s="21" t="s">
        <v>90</v>
      </c>
      <c r="H298" s="21" t="s">
        <v>48</v>
      </c>
      <c r="I298" s="21" t="s">
        <v>2144</v>
      </c>
      <c r="J298" s="21" t="s">
        <v>509</v>
      </c>
      <c r="K298" s="21" t="s">
        <v>510</v>
      </c>
      <c r="L298" s="21" t="s">
        <v>511</v>
      </c>
      <c r="M298" s="21" t="s">
        <v>1152</v>
      </c>
      <c r="N298" s="21">
        <v>30</v>
      </c>
      <c r="O298" s="20"/>
      <c r="P298" s="21" t="s">
        <v>509</v>
      </c>
      <c r="Q298" s="21" t="s">
        <v>2145</v>
      </c>
      <c r="R298" s="21">
        <v>4000</v>
      </c>
      <c r="S298" s="21">
        <v>45023</v>
      </c>
      <c r="T298" s="21">
        <v>-66.221327000000002</v>
      </c>
      <c r="U298" s="21">
        <v>-17.335802000000001</v>
      </c>
      <c r="V298" s="21" t="s">
        <v>2146</v>
      </c>
      <c r="W298" s="21" t="s">
        <v>51</v>
      </c>
      <c r="X298" s="21" t="s">
        <v>2147</v>
      </c>
      <c r="Y298" s="23">
        <v>46246</v>
      </c>
      <c r="Z298" s="24">
        <f>+E298-Y298</f>
        <v>-20</v>
      </c>
      <c r="AA298" s="25">
        <f>+Tabla_DatosExternos_142[[#This Row],[Saldo]]/Tabla_DatosExternos_142[[#This Row],[Importe]]</f>
        <v>1</v>
      </c>
      <c r="AB298" s="21"/>
      <c r="AC298" s="26">
        <f>IF(AND(-Z298&gt;=1,-Z298&lt;=30),D298,0)</f>
        <v>2799.98</v>
      </c>
      <c r="AD298" s="26">
        <f>IF(AND(-Z298&gt;=31,-Z298&lt;=60),D298,0)</f>
        <v>0</v>
      </c>
      <c r="AE298" s="26">
        <f>IF(AND(-Z298&gt;=61,-Z298&lt;=90),D298,0)</f>
        <v>0</v>
      </c>
      <c r="AF298" s="26">
        <f>IF(AND(-Z298&gt;=91,-Z298&lt;=120),D298,0)</f>
        <v>0</v>
      </c>
      <c r="AG298" s="26">
        <f>IF(AND(-Z298&gt;=121,-Z298&lt;=150),D298,0)</f>
        <v>0</v>
      </c>
      <c r="AH298" s="26">
        <f>IF(AND(-Z298&gt;=151,-Z298&lt;=180),D298,0)</f>
        <v>0</v>
      </c>
      <c r="AI298" s="26">
        <f>IF(AND(-Z298&gt;=181,-Z298&lt;=210),D298,0)</f>
        <v>0</v>
      </c>
      <c r="AJ298" s="26">
        <f>IF(AND(-Z298&gt;=211,-Z298&lt;=250),D298,0)</f>
        <v>0</v>
      </c>
      <c r="AK298" s="26">
        <f>IF(-Z298&gt;=251,D298,0)</f>
        <v>0</v>
      </c>
      <c r="AL298" s="26">
        <f>SUM(AE298:AF298)</f>
        <v>0</v>
      </c>
      <c r="AM298" s="26">
        <f>SUM(AG298:AK298)</f>
        <v>0</v>
      </c>
      <c r="AN298" s="26">
        <f>SUM(AI298:AK298)</f>
        <v>0</v>
      </c>
      <c r="AO298" s="26">
        <f>+IF(SUM(AC298:AK298)=0,D298,0)</f>
        <v>0</v>
      </c>
      <c r="AP298" s="26">
        <f>+SUM(AC298:AK298)</f>
        <v>2799.98</v>
      </c>
      <c r="AQ298" s="26">
        <f>+Tabla_DatosExternos_142[[#This Row],[Total Vigente]]+Tabla_DatosExternos_142[[#This Row],[Total Vencido]]</f>
        <v>2799.98</v>
      </c>
      <c r="AR298" s="26">
        <f>SUM(AG298:AK298)</f>
        <v>0</v>
      </c>
      <c r="AS298" s="27">
        <f>+Tabla_DatosExternos_142[[#This Row],[Fecha]]-Tabla_DatosExternos_142[[#This Row],[Vence]]</f>
        <v>-30</v>
      </c>
      <c r="AT298" s="21"/>
      <c r="AU298" s="28" t="e">
        <f>+AR298-W298</f>
        <v>#VALUE!</v>
      </c>
    </row>
    <row r="299" spans="1:47" x14ac:dyDescent="0.35">
      <c r="A299" s="20">
        <v>46203</v>
      </c>
      <c r="B299" s="21">
        <v>48607</v>
      </c>
      <c r="C299" s="21">
        <v>5049.92</v>
      </c>
      <c r="D299" s="21">
        <v>5049.92</v>
      </c>
      <c r="E299" s="22">
        <v>46233</v>
      </c>
      <c r="F299" s="21">
        <v>13</v>
      </c>
      <c r="G299" s="21" t="s">
        <v>90</v>
      </c>
      <c r="H299" s="21" t="s">
        <v>48</v>
      </c>
      <c r="I299" s="21" t="s">
        <v>2252</v>
      </c>
      <c r="J299" s="21" t="s">
        <v>509</v>
      </c>
      <c r="K299" s="21" t="s">
        <v>510</v>
      </c>
      <c r="L299" s="21" t="s">
        <v>511</v>
      </c>
      <c r="M299" s="21" t="s">
        <v>3284</v>
      </c>
      <c r="N299" s="21">
        <v>30</v>
      </c>
      <c r="O299" s="20"/>
      <c r="P299" s="21" t="s">
        <v>509</v>
      </c>
      <c r="Q299" s="21" t="s">
        <v>2253</v>
      </c>
      <c r="R299" s="21">
        <v>5050</v>
      </c>
      <c r="S299" s="21">
        <v>45022</v>
      </c>
      <c r="T299" s="21">
        <v>-66.203506500000003</v>
      </c>
      <c r="U299" s="21">
        <v>-17.3846779</v>
      </c>
      <c r="V299" s="21" t="s">
        <v>2254</v>
      </c>
      <c r="W299" s="21" t="s">
        <v>51</v>
      </c>
      <c r="X299" s="21" t="s">
        <v>2255</v>
      </c>
      <c r="Y299" s="23">
        <v>46246</v>
      </c>
      <c r="Z299" s="24">
        <f>+E299-Y299</f>
        <v>-13</v>
      </c>
      <c r="AA299" s="25">
        <f>+Tabla_DatosExternos_142[[#This Row],[Saldo]]/Tabla_DatosExternos_142[[#This Row],[Importe]]</f>
        <v>1</v>
      </c>
      <c r="AB299" s="21"/>
      <c r="AC299" s="26">
        <f>IF(AND(-Z299&gt;=1,-Z299&lt;=30),D299,0)</f>
        <v>5049.92</v>
      </c>
      <c r="AD299" s="26">
        <f>IF(AND(-Z299&gt;=31,-Z299&lt;=60),D299,0)</f>
        <v>0</v>
      </c>
      <c r="AE299" s="26">
        <f>IF(AND(-Z299&gt;=61,-Z299&lt;=90),D299,0)</f>
        <v>0</v>
      </c>
      <c r="AF299" s="26">
        <f>IF(AND(-Z299&gt;=91,-Z299&lt;=120),D299,0)</f>
        <v>0</v>
      </c>
      <c r="AG299" s="26">
        <f>IF(AND(-Z299&gt;=121,-Z299&lt;=150),D299,0)</f>
        <v>0</v>
      </c>
      <c r="AH299" s="26">
        <f>IF(AND(-Z299&gt;=151,-Z299&lt;=180),D299,0)</f>
        <v>0</v>
      </c>
      <c r="AI299" s="26">
        <f>IF(AND(-Z299&gt;=181,-Z299&lt;=210),D299,0)</f>
        <v>0</v>
      </c>
      <c r="AJ299" s="26">
        <f>IF(AND(-Z299&gt;=211,-Z299&lt;=250),D299,0)</f>
        <v>0</v>
      </c>
      <c r="AK299" s="26">
        <f>IF(-Z299&gt;=251,D299,0)</f>
        <v>0</v>
      </c>
      <c r="AL299" s="26">
        <f>SUM(AE299:AF299)</f>
        <v>0</v>
      </c>
      <c r="AM299" s="26">
        <f>SUM(AG299:AK299)</f>
        <v>0</v>
      </c>
      <c r="AN299" s="26">
        <f>SUM(AI299:AK299)</f>
        <v>0</v>
      </c>
      <c r="AO299" s="26">
        <f>+IF(SUM(AC299:AK299)=0,D299,0)</f>
        <v>0</v>
      </c>
      <c r="AP299" s="26">
        <f>+SUM(AC299:AK299)</f>
        <v>5049.92</v>
      </c>
      <c r="AQ299" s="26">
        <f>+Tabla_DatosExternos_142[[#This Row],[Total Vigente]]+Tabla_DatosExternos_142[[#This Row],[Total Vencido]]</f>
        <v>5049.92</v>
      </c>
      <c r="AR299" s="26">
        <f>SUM(AG299:AK299)</f>
        <v>0</v>
      </c>
      <c r="AS299" s="27">
        <f>+Tabla_DatosExternos_142[[#This Row],[Fecha]]-Tabla_DatosExternos_142[[#This Row],[Vence]]</f>
        <v>-30</v>
      </c>
      <c r="AT299" s="21"/>
      <c r="AU299" s="28" t="e">
        <f>+AR299-W299</f>
        <v>#VALUE!</v>
      </c>
    </row>
    <row r="300" spans="1:47" x14ac:dyDescent="0.35">
      <c r="A300" s="20">
        <v>46205</v>
      </c>
      <c r="B300" s="21">
        <v>49446</v>
      </c>
      <c r="C300" s="21">
        <v>530</v>
      </c>
      <c r="D300" s="21">
        <v>530</v>
      </c>
      <c r="E300" s="22">
        <v>46235</v>
      </c>
      <c r="F300" s="21">
        <v>11</v>
      </c>
      <c r="G300" s="21" t="s">
        <v>90</v>
      </c>
      <c r="H300" s="21" t="s">
        <v>48</v>
      </c>
      <c r="I300" s="21" t="s">
        <v>1971</v>
      </c>
      <c r="J300" s="21" t="s">
        <v>509</v>
      </c>
      <c r="K300" s="21" t="s">
        <v>510</v>
      </c>
      <c r="L300" s="21" t="s">
        <v>511</v>
      </c>
      <c r="M300" s="21" t="s">
        <v>1972</v>
      </c>
      <c r="N300" s="21">
        <v>30</v>
      </c>
      <c r="O300" s="20"/>
      <c r="P300" s="21" t="s">
        <v>509</v>
      </c>
      <c r="Q300" s="21" t="s">
        <v>1973</v>
      </c>
      <c r="R300" s="21">
        <v>5000</v>
      </c>
      <c r="S300" s="21">
        <v>45021</v>
      </c>
      <c r="T300" s="21">
        <v>-66.241910000000004</v>
      </c>
      <c r="U300" s="21">
        <v>-17.388390000000001</v>
      </c>
      <c r="V300" s="21" t="s">
        <v>1974</v>
      </c>
      <c r="W300" s="21" t="s">
        <v>51</v>
      </c>
      <c r="X300" s="21" t="s">
        <v>1975</v>
      </c>
      <c r="Y300" s="23">
        <v>46246</v>
      </c>
      <c r="Z300" s="24">
        <f>+E300-Y300</f>
        <v>-11</v>
      </c>
      <c r="AA300" s="25">
        <f>+Tabla_DatosExternos_142[[#This Row],[Saldo]]/Tabla_DatosExternos_142[[#This Row],[Importe]]</f>
        <v>1</v>
      </c>
      <c r="AB300" s="21"/>
      <c r="AC300" s="26">
        <f>IF(AND(-Z300&gt;=1,-Z300&lt;=30),D300,0)</f>
        <v>530</v>
      </c>
      <c r="AD300" s="26">
        <f>IF(AND(-Z300&gt;=31,-Z300&lt;=60),D300,0)</f>
        <v>0</v>
      </c>
      <c r="AE300" s="26">
        <f>IF(AND(-Z300&gt;=61,-Z300&lt;=90),D300,0)</f>
        <v>0</v>
      </c>
      <c r="AF300" s="26">
        <f>IF(AND(-Z300&gt;=91,-Z300&lt;=120),D300,0)</f>
        <v>0</v>
      </c>
      <c r="AG300" s="26">
        <f>IF(AND(-Z300&gt;=121,-Z300&lt;=150),D300,0)</f>
        <v>0</v>
      </c>
      <c r="AH300" s="26">
        <f>IF(AND(-Z300&gt;=151,-Z300&lt;=180),D300,0)</f>
        <v>0</v>
      </c>
      <c r="AI300" s="26">
        <f>IF(AND(-Z300&gt;=181,-Z300&lt;=210),D300,0)</f>
        <v>0</v>
      </c>
      <c r="AJ300" s="26">
        <f>IF(AND(-Z300&gt;=211,-Z300&lt;=250),D300,0)</f>
        <v>0</v>
      </c>
      <c r="AK300" s="26">
        <f>IF(-Z300&gt;=251,D300,0)</f>
        <v>0</v>
      </c>
      <c r="AL300" s="26">
        <f>SUM(AE300:AF300)</f>
        <v>0</v>
      </c>
      <c r="AM300" s="26">
        <f>SUM(AG300:AK300)</f>
        <v>0</v>
      </c>
      <c r="AN300" s="26">
        <f>SUM(AI300:AK300)</f>
        <v>0</v>
      </c>
      <c r="AO300" s="26">
        <f>+IF(SUM(AC300:AK300)=0,D300,0)</f>
        <v>0</v>
      </c>
      <c r="AP300" s="26">
        <f>+SUM(AC300:AK300)</f>
        <v>530</v>
      </c>
      <c r="AQ300" s="26">
        <f>+Tabla_DatosExternos_142[[#This Row],[Total Vigente]]+Tabla_DatosExternos_142[[#This Row],[Total Vencido]]</f>
        <v>530</v>
      </c>
      <c r="AR300" s="26">
        <f>SUM(AG300:AK300)</f>
        <v>0</v>
      </c>
      <c r="AS300" s="27">
        <f>+Tabla_DatosExternos_142[[#This Row],[Fecha]]-Tabla_DatosExternos_142[[#This Row],[Vence]]</f>
        <v>-30</v>
      </c>
      <c r="AT300" s="21"/>
      <c r="AU300" s="28" t="e">
        <f>+AR300-W300</f>
        <v>#VALUE!</v>
      </c>
    </row>
    <row r="301" spans="1:47" x14ac:dyDescent="0.35">
      <c r="A301" s="20">
        <v>46212</v>
      </c>
      <c r="B301" s="21">
        <v>51848</v>
      </c>
      <c r="C301" s="21">
        <v>19500</v>
      </c>
      <c r="D301" s="21">
        <v>19500</v>
      </c>
      <c r="E301" s="22">
        <v>46242</v>
      </c>
      <c r="F301" s="21">
        <v>4</v>
      </c>
      <c r="G301" s="21" t="s">
        <v>90</v>
      </c>
      <c r="H301" s="21" t="s">
        <v>48</v>
      </c>
      <c r="I301" s="21" t="s">
        <v>1905</v>
      </c>
      <c r="J301" s="21" t="s">
        <v>509</v>
      </c>
      <c r="K301" s="21" t="s">
        <v>510</v>
      </c>
      <c r="L301" s="21" t="s">
        <v>511</v>
      </c>
      <c r="M301" s="21" t="s">
        <v>512</v>
      </c>
      <c r="N301" s="21">
        <v>30</v>
      </c>
      <c r="O301" s="20"/>
      <c r="P301" s="21" t="s">
        <v>509</v>
      </c>
      <c r="Q301" s="21" t="s">
        <v>1906</v>
      </c>
      <c r="R301" s="21">
        <v>20000</v>
      </c>
      <c r="S301" s="21">
        <v>45020</v>
      </c>
      <c r="T301" s="21">
        <v>-66.121262000000002</v>
      </c>
      <c r="U301" s="21">
        <v>-17.422408999999998</v>
      </c>
      <c r="V301" s="21" t="s">
        <v>1907</v>
      </c>
      <c r="W301" s="21" t="s">
        <v>51</v>
      </c>
      <c r="X301" s="21" t="s">
        <v>1908</v>
      </c>
      <c r="Y301" s="23">
        <v>46246</v>
      </c>
      <c r="Z301" s="24">
        <f>+E301-Y301</f>
        <v>-4</v>
      </c>
      <c r="AA301" s="25">
        <f>+Tabla_DatosExternos_142[[#This Row],[Saldo]]/Tabla_DatosExternos_142[[#This Row],[Importe]]</f>
        <v>1</v>
      </c>
      <c r="AB301" s="21"/>
      <c r="AC301" s="26">
        <f>IF(AND(-Z301&gt;=1,-Z301&lt;=30),D301,0)</f>
        <v>19500</v>
      </c>
      <c r="AD301" s="26">
        <f>IF(AND(-Z301&gt;=31,-Z301&lt;=60),D301,0)</f>
        <v>0</v>
      </c>
      <c r="AE301" s="26">
        <f>IF(AND(-Z301&gt;=61,-Z301&lt;=90),D301,0)</f>
        <v>0</v>
      </c>
      <c r="AF301" s="26">
        <f>IF(AND(-Z301&gt;=91,-Z301&lt;=120),D301,0)</f>
        <v>0</v>
      </c>
      <c r="AG301" s="26">
        <f>IF(AND(-Z301&gt;=121,-Z301&lt;=150),D301,0)</f>
        <v>0</v>
      </c>
      <c r="AH301" s="26">
        <f>IF(AND(-Z301&gt;=151,-Z301&lt;=180),D301,0)</f>
        <v>0</v>
      </c>
      <c r="AI301" s="26">
        <f>IF(AND(-Z301&gt;=181,-Z301&lt;=210),D301,0)</f>
        <v>0</v>
      </c>
      <c r="AJ301" s="26">
        <f>IF(AND(-Z301&gt;=211,-Z301&lt;=250),D301,0)</f>
        <v>0</v>
      </c>
      <c r="AK301" s="26">
        <f>IF(-Z301&gt;=251,D301,0)</f>
        <v>0</v>
      </c>
      <c r="AL301" s="26">
        <f>SUM(AE301:AF301)</f>
        <v>0</v>
      </c>
      <c r="AM301" s="26">
        <f>SUM(AG301:AK301)</f>
        <v>0</v>
      </c>
      <c r="AN301" s="26">
        <f>SUM(AI301:AK301)</f>
        <v>0</v>
      </c>
      <c r="AO301" s="26">
        <f>+IF(SUM(AC301:AK301)=0,D301,0)</f>
        <v>0</v>
      </c>
      <c r="AP301" s="26">
        <f>+SUM(AC301:AK301)</f>
        <v>19500</v>
      </c>
      <c r="AQ301" s="26">
        <f>+Tabla_DatosExternos_142[[#This Row],[Total Vigente]]+Tabla_DatosExternos_142[[#This Row],[Total Vencido]]</f>
        <v>19500</v>
      </c>
      <c r="AR301" s="26">
        <f>SUM(AG301:AK301)</f>
        <v>0</v>
      </c>
      <c r="AS301" s="27">
        <f>+Tabla_DatosExternos_142[[#This Row],[Fecha]]-Tabla_DatosExternos_142[[#This Row],[Vence]]</f>
        <v>-30</v>
      </c>
      <c r="AT301" s="21"/>
      <c r="AU301" s="28" t="e">
        <f>+AR301-W301</f>
        <v>#VALUE!</v>
      </c>
    </row>
    <row r="302" spans="1:47" x14ac:dyDescent="0.35">
      <c r="A302" s="20">
        <v>46213</v>
      </c>
      <c r="B302" s="21">
        <v>52615</v>
      </c>
      <c r="C302" s="21">
        <v>28750</v>
      </c>
      <c r="D302" s="21">
        <v>14950</v>
      </c>
      <c r="E302" s="22">
        <v>46243</v>
      </c>
      <c r="F302" s="21">
        <v>3</v>
      </c>
      <c r="G302" s="21" t="s">
        <v>90</v>
      </c>
      <c r="H302" s="21" t="s">
        <v>48</v>
      </c>
      <c r="I302" s="21" t="s">
        <v>2048</v>
      </c>
      <c r="J302" s="21" t="s">
        <v>509</v>
      </c>
      <c r="K302" s="21" t="s">
        <v>510</v>
      </c>
      <c r="L302" s="21" t="s">
        <v>511</v>
      </c>
      <c r="M302" s="21" t="s">
        <v>1152</v>
      </c>
      <c r="N302" s="21">
        <v>30</v>
      </c>
      <c r="O302" s="20">
        <v>46245</v>
      </c>
      <c r="P302" s="21" t="s">
        <v>509</v>
      </c>
      <c r="Q302" s="21" t="s">
        <v>2049</v>
      </c>
      <c r="R302" s="21">
        <v>30000</v>
      </c>
      <c r="S302" s="21">
        <v>45023</v>
      </c>
      <c r="T302" s="21">
        <v>-66.212356600000007</v>
      </c>
      <c r="U302" s="21">
        <v>-17.346225700000002</v>
      </c>
      <c r="V302" s="21" t="s">
        <v>2050</v>
      </c>
      <c r="W302" s="21" t="s">
        <v>51</v>
      </c>
      <c r="X302" s="21" t="s">
        <v>2051</v>
      </c>
      <c r="Y302" s="23">
        <v>46246</v>
      </c>
      <c r="Z302" s="24">
        <f>+E302-Y302</f>
        <v>-3</v>
      </c>
      <c r="AA302" s="25">
        <f>+Tabla_DatosExternos_142[[#This Row],[Saldo]]/Tabla_DatosExternos_142[[#This Row],[Importe]]</f>
        <v>0.52</v>
      </c>
      <c r="AB302" s="21"/>
      <c r="AC302" s="26">
        <f>IF(AND(-Z302&gt;=1,-Z302&lt;=30),D302,0)</f>
        <v>14950</v>
      </c>
      <c r="AD302" s="26">
        <f>IF(AND(-Z302&gt;=31,-Z302&lt;=60),D302,0)</f>
        <v>0</v>
      </c>
      <c r="AE302" s="26">
        <f>IF(AND(-Z302&gt;=61,-Z302&lt;=90),D302,0)</f>
        <v>0</v>
      </c>
      <c r="AF302" s="26">
        <f>IF(AND(-Z302&gt;=91,-Z302&lt;=120),D302,0)</f>
        <v>0</v>
      </c>
      <c r="AG302" s="26">
        <f>IF(AND(-Z302&gt;=121,-Z302&lt;=150),D302,0)</f>
        <v>0</v>
      </c>
      <c r="AH302" s="26">
        <f>IF(AND(-Z302&gt;=151,-Z302&lt;=180),D302,0)</f>
        <v>0</v>
      </c>
      <c r="AI302" s="26">
        <f>IF(AND(-Z302&gt;=181,-Z302&lt;=210),D302,0)</f>
        <v>0</v>
      </c>
      <c r="AJ302" s="26">
        <f>IF(AND(-Z302&gt;=211,-Z302&lt;=250),D302,0)</f>
        <v>0</v>
      </c>
      <c r="AK302" s="26">
        <f>IF(-Z302&gt;=251,D302,0)</f>
        <v>0</v>
      </c>
      <c r="AL302" s="26">
        <f>SUM(AE302:AF302)</f>
        <v>0</v>
      </c>
      <c r="AM302" s="26">
        <f>SUM(AG302:AK302)</f>
        <v>0</v>
      </c>
      <c r="AN302" s="26">
        <f>SUM(AI302:AK302)</f>
        <v>0</v>
      </c>
      <c r="AO302" s="26">
        <f>+IF(SUM(AC302:AK302)=0,D302,0)</f>
        <v>0</v>
      </c>
      <c r="AP302" s="26">
        <f>+SUM(AC302:AK302)</f>
        <v>14950</v>
      </c>
      <c r="AQ302" s="26">
        <f>+Tabla_DatosExternos_142[[#This Row],[Total Vigente]]+Tabla_DatosExternos_142[[#This Row],[Total Vencido]]</f>
        <v>14950</v>
      </c>
      <c r="AR302" s="26">
        <f>SUM(AG302:AK302)</f>
        <v>0</v>
      </c>
      <c r="AS302" s="27">
        <f>+Tabla_DatosExternos_142[[#This Row],[Fecha]]-Tabla_DatosExternos_142[[#This Row],[Vence]]</f>
        <v>-30</v>
      </c>
      <c r="AT302" s="21"/>
      <c r="AU302" s="28" t="e">
        <f>+AR302-W302</f>
        <v>#VALUE!</v>
      </c>
    </row>
    <row r="303" spans="1:47" x14ac:dyDescent="0.35">
      <c r="A303" s="20">
        <v>46216</v>
      </c>
      <c r="B303" s="21">
        <v>53308</v>
      </c>
      <c r="C303" s="21">
        <v>1399.99</v>
      </c>
      <c r="D303" s="21">
        <v>1399.99</v>
      </c>
      <c r="E303" s="22">
        <v>46246</v>
      </c>
      <c r="F303" s="21">
        <v>0</v>
      </c>
      <c r="G303" s="21" t="s">
        <v>90</v>
      </c>
      <c r="H303" s="21" t="s">
        <v>48</v>
      </c>
      <c r="I303" s="21" t="s">
        <v>2532</v>
      </c>
      <c r="J303" s="21" t="s">
        <v>509</v>
      </c>
      <c r="K303" s="21" t="s">
        <v>510</v>
      </c>
      <c r="L303" s="21" t="s">
        <v>511</v>
      </c>
      <c r="M303" s="21" t="s">
        <v>560</v>
      </c>
      <c r="N303" s="21">
        <v>30</v>
      </c>
      <c r="O303" s="20"/>
      <c r="P303" s="21" t="s">
        <v>509</v>
      </c>
      <c r="Q303" s="21" t="s">
        <v>2533</v>
      </c>
      <c r="R303" s="21">
        <v>5000</v>
      </c>
      <c r="S303" s="21">
        <v>45027</v>
      </c>
      <c r="T303" s="21">
        <v>-66.277527000000006</v>
      </c>
      <c r="U303" s="21">
        <v>-17.400857999999999</v>
      </c>
      <c r="V303" s="21" t="s">
        <v>2534</v>
      </c>
      <c r="W303" s="21" t="s">
        <v>51</v>
      </c>
      <c r="X303" s="21" t="s">
        <v>2535</v>
      </c>
      <c r="Y303" s="23">
        <v>46246</v>
      </c>
      <c r="Z303" s="24">
        <f>+E303-Y303</f>
        <v>0</v>
      </c>
      <c r="AA303" s="25">
        <f>+Tabla_DatosExternos_142[[#This Row],[Saldo]]/Tabla_DatosExternos_142[[#This Row],[Importe]]</f>
        <v>1</v>
      </c>
      <c r="AB303" s="21"/>
      <c r="AC303" s="26">
        <f>IF(AND(-Z303&gt;=1,-Z303&lt;=30),D303,0)</f>
        <v>0</v>
      </c>
      <c r="AD303" s="26">
        <f>IF(AND(-Z303&gt;=31,-Z303&lt;=60),D303,0)</f>
        <v>0</v>
      </c>
      <c r="AE303" s="26">
        <f>IF(AND(-Z303&gt;=61,-Z303&lt;=90),D303,0)</f>
        <v>0</v>
      </c>
      <c r="AF303" s="26">
        <f>IF(AND(-Z303&gt;=91,-Z303&lt;=120),D303,0)</f>
        <v>0</v>
      </c>
      <c r="AG303" s="26">
        <f>IF(AND(-Z303&gt;=121,-Z303&lt;=150),D303,0)</f>
        <v>0</v>
      </c>
      <c r="AH303" s="26">
        <f>IF(AND(-Z303&gt;=151,-Z303&lt;=180),D303,0)</f>
        <v>0</v>
      </c>
      <c r="AI303" s="26">
        <f>IF(AND(-Z303&gt;=181,-Z303&lt;=210),D303,0)</f>
        <v>0</v>
      </c>
      <c r="AJ303" s="26">
        <f>IF(AND(-Z303&gt;=211,-Z303&lt;=250),D303,0)</f>
        <v>0</v>
      </c>
      <c r="AK303" s="26">
        <f>IF(-Z303&gt;=251,D303,0)</f>
        <v>0</v>
      </c>
      <c r="AL303" s="26">
        <f>SUM(AE303:AF303)</f>
        <v>0</v>
      </c>
      <c r="AM303" s="26">
        <f>SUM(AG303:AK303)</f>
        <v>0</v>
      </c>
      <c r="AN303" s="26">
        <f>SUM(AI303:AK303)</f>
        <v>0</v>
      </c>
      <c r="AO303" s="26">
        <f>+IF(SUM(AC303:AK303)=0,D303,0)</f>
        <v>1399.99</v>
      </c>
      <c r="AP303" s="26">
        <f>+SUM(AC303:AK303)</f>
        <v>0</v>
      </c>
      <c r="AQ303" s="26">
        <f>+Tabla_DatosExternos_142[[#This Row],[Total Vigente]]+Tabla_DatosExternos_142[[#This Row],[Total Vencido]]</f>
        <v>1399.99</v>
      </c>
      <c r="AR303" s="26">
        <f>SUM(AG303:AK303)</f>
        <v>0</v>
      </c>
      <c r="AS303" s="27">
        <f>+Tabla_DatosExternos_142[[#This Row],[Fecha]]-Tabla_DatosExternos_142[[#This Row],[Vence]]</f>
        <v>-30</v>
      </c>
      <c r="AT303" s="21"/>
      <c r="AU303" s="28" t="e">
        <f>+AR303-W303</f>
        <v>#VALUE!</v>
      </c>
    </row>
    <row r="304" spans="1:47" x14ac:dyDescent="0.35">
      <c r="A304" s="20">
        <v>46218</v>
      </c>
      <c r="B304" s="21">
        <v>54195</v>
      </c>
      <c r="C304" s="21">
        <v>1037.25</v>
      </c>
      <c r="D304" s="21">
        <v>1037.25</v>
      </c>
      <c r="E304" s="22">
        <v>46248</v>
      </c>
      <c r="F304" s="21">
        <v>2</v>
      </c>
      <c r="G304" s="21" t="s">
        <v>90</v>
      </c>
      <c r="H304" s="21" t="s">
        <v>95</v>
      </c>
      <c r="I304" s="21" t="s">
        <v>1982</v>
      </c>
      <c r="J304" s="21" t="s">
        <v>509</v>
      </c>
      <c r="K304" s="21" t="s">
        <v>510</v>
      </c>
      <c r="L304" s="21" t="s">
        <v>511</v>
      </c>
      <c r="M304" s="21" t="s">
        <v>560</v>
      </c>
      <c r="N304" s="21">
        <v>30</v>
      </c>
      <c r="O304" s="20"/>
      <c r="P304" s="21" t="s">
        <v>509</v>
      </c>
      <c r="Q304" s="21" t="s">
        <v>1983</v>
      </c>
      <c r="R304" s="21">
        <v>10000</v>
      </c>
      <c r="S304" s="21">
        <v>45027</v>
      </c>
      <c r="T304" s="21">
        <v>-66.281876999999994</v>
      </c>
      <c r="U304" s="21">
        <v>-17.399578000000002</v>
      </c>
      <c r="V304" s="21" t="s">
        <v>1984</v>
      </c>
      <c r="W304" s="21" t="s">
        <v>51</v>
      </c>
      <c r="X304" s="21" t="s">
        <v>1985</v>
      </c>
      <c r="Y304" s="23">
        <v>46246</v>
      </c>
      <c r="Z304" s="24">
        <f>+E304-Y304</f>
        <v>2</v>
      </c>
      <c r="AA304" s="25">
        <f>+Tabla_DatosExternos_142[[#This Row],[Saldo]]/Tabla_DatosExternos_142[[#This Row],[Importe]]</f>
        <v>1</v>
      </c>
      <c r="AB304" s="21"/>
      <c r="AC304" s="26">
        <f>IF(AND(-Z304&gt;=1,-Z304&lt;=30),D304,0)</f>
        <v>0</v>
      </c>
      <c r="AD304" s="26">
        <f>IF(AND(-Z304&gt;=31,-Z304&lt;=60),D304,0)</f>
        <v>0</v>
      </c>
      <c r="AE304" s="26">
        <f>IF(AND(-Z304&gt;=61,-Z304&lt;=90),D304,0)</f>
        <v>0</v>
      </c>
      <c r="AF304" s="26">
        <f>IF(AND(-Z304&gt;=91,-Z304&lt;=120),D304,0)</f>
        <v>0</v>
      </c>
      <c r="AG304" s="26">
        <f>IF(AND(-Z304&gt;=121,-Z304&lt;=150),D304,0)</f>
        <v>0</v>
      </c>
      <c r="AH304" s="26">
        <f>IF(AND(-Z304&gt;=151,-Z304&lt;=180),D304,0)</f>
        <v>0</v>
      </c>
      <c r="AI304" s="26">
        <f>IF(AND(-Z304&gt;=181,-Z304&lt;=210),D304,0)</f>
        <v>0</v>
      </c>
      <c r="AJ304" s="26">
        <f>IF(AND(-Z304&gt;=211,-Z304&lt;=250),D304,0)</f>
        <v>0</v>
      </c>
      <c r="AK304" s="26">
        <f>IF(-Z304&gt;=251,D304,0)</f>
        <v>0</v>
      </c>
      <c r="AL304" s="26">
        <f>SUM(AE304:AF304)</f>
        <v>0</v>
      </c>
      <c r="AM304" s="26">
        <f>SUM(AG304:AK304)</f>
        <v>0</v>
      </c>
      <c r="AN304" s="26">
        <f>SUM(AI304:AK304)</f>
        <v>0</v>
      </c>
      <c r="AO304" s="26">
        <f>+IF(SUM(AC304:AK304)=0,D304,0)</f>
        <v>1037.25</v>
      </c>
      <c r="AP304" s="26">
        <f>+SUM(AC304:AK304)</f>
        <v>0</v>
      </c>
      <c r="AQ304" s="26">
        <f>+Tabla_DatosExternos_142[[#This Row],[Total Vigente]]+Tabla_DatosExternos_142[[#This Row],[Total Vencido]]</f>
        <v>1037.25</v>
      </c>
      <c r="AR304" s="26">
        <f>SUM(AG304:AK304)</f>
        <v>0</v>
      </c>
      <c r="AS304" s="27">
        <f>+Tabla_DatosExternos_142[[#This Row],[Fecha]]-Tabla_DatosExternos_142[[#This Row],[Vence]]</f>
        <v>-30</v>
      </c>
      <c r="AT304" s="21"/>
      <c r="AU304" s="28" t="e">
        <f>+AR304-W304</f>
        <v>#VALUE!</v>
      </c>
    </row>
    <row r="305" spans="1:47" x14ac:dyDescent="0.35">
      <c r="A305" s="20">
        <v>46219</v>
      </c>
      <c r="B305" s="21">
        <v>54637</v>
      </c>
      <c r="C305" s="21">
        <v>9999.86</v>
      </c>
      <c r="D305" s="21">
        <v>9999.86</v>
      </c>
      <c r="E305" s="22">
        <v>46234</v>
      </c>
      <c r="F305" s="21">
        <v>12</v>
      </c>
      <c r="G305" s="21" t="s">
        <v>90</v>
      </c>
      <c r="H305" s="21" t="s">
        <v>48</v>
      </c>
      <c r="I305" s="21" t="s">
        <v>2603</v>
      </c>
      <c r="J305" s="21" t="s">
        <v>509</v>
      </c>
      <c r="K305" s="21" t="s">
        <v>510</v>
      </c>
      <c r="L305" s="21" t="s">
        <v>511</v>
      </c>
      <c r="M305" s="21" t="s">
        <v>1972</v>
      </c>
      <c r="N305" s="21">
        <v>15</v>
      </c>
      <c r="O305" s="20"/>
      <c r="P305" s="21" t="s">
        <v>509</v>
      </c>
      <c r="Q305" s="21" t="s">
        <v>2604</v>
      </c>
      <c r="R305" s="21">
        <v>10100</v>
      </c>
      <c r="S305" s="21">
        <v>45021</v>
      </c>
      <c r="T305" s="21">
        <v>-66.258825000000002</v>
      </c>
      <c r="U305" s="21">
        <v>-17.382048000000001</v>
      </c>
      <c r="V305" s="21" t="s">
        <v>2605</v>
      </c>
      <c r="W305" s="21" t="s">
        <v>51</v>
      </c>
      <c r="X305" s="21" t="s">
        <v>2606</v>
      </c>
      <c r="Y305" s="23">
        <v>46246</v>
      </c>
      <c r="Z305" s="24">
        <f>+E305-Y305</f>
        <v>-12</v>
      </c>
      <c r="AA305" s="25">
        <f>+Tabla_DatosExternos_142[[#This Row],[Saldo]]/Tabla_DatosExternos_142[[#This Row],[Importe]]</f>
        <v>1</v>
      </c>
      <c r="AB305" s="21"/>
      <c r="AC305" s="26">
        <f>IF(AND(-Z305&gt;=1,-Z305&lt;=30),D305,0)</f>
        <v>9999.86</v>
      </c>
      <c r="AD305" s="26">
        <f>IF(AND(-Z305&gt;=31,-Z305&lt;=60),D305,0)</f>
        <v>0</v>
      </c>
      <c r="AE305" s="26">
        <f>IF(AND(-Z305&gt;=61,-Z305&lt;=90),D305,0)</f>
        <v>0</v>
      </c>
      <c r="AF305" s="26">
        <f>IF(AND(-Z305&gt;=91,-Z305&lt;=120),D305,0)</f>
        <v>0</v>
      </c>
      <c r="AG305" s="26">
        <f>IF(AND(-Z305&gt;=121,-Z305&lt;=150),D305,0)</f>
        <v>0</v>
      </c>
      <c r="AH305" s="26">
        <f>IF(AND(-Z305&gt;=151,-Z305&lt;=180),D305,0)</f>
        <v>0</v>
      </c>
      <c r="AI305" s="26">
        <f>IF(AND(-Z305&gt;=181,-Z305&lt;=210),D305,0)</f>
        <v>0</v>
      </c>
      <c r="AJ305" s="26">
        <f>IF(AND(-Z305&gt;=211,-Z305&lt;=250),D305,0)</f>
        <v>0</v>
      </c>
      <c r="AK305" s="26">
        <f>IF(-Z305&gt;=251,D305,0)</f>
        <v>0</v>
      </c>
      <c r="AL305" s="26">
        <f>SUM(AE305:AF305)</f>
        <v>0</v>
      </c>
      <c r="AM305" s="26">
        <f>SUM(AG305:AK305)</f>
        <v>0</v>
      </c>
      <c r="AN305" s="26">
        <f>SUM(AI305:AK305)</f>
        <v>0</v>
      </c>
      <c r="AO305" s="26">
        <f>+IF(SUM(AC305:AK305)=0,D305,0)</f>
        <v>0</v>
      </c>
      <c r="AP305" s="26">
        <f>+SUM(AC305:AK305)</f>
        <v>9999.86</v>
      </c>
      <c r="AQ305" s="26">
        <f>+Tabla_DatosExternos_142[[#This Row],[Total Vigente]]+Tabla_DatosExternos_142[[#This Row],[Total Vencido]]</f>
        <v>9999.86</v>
      </c>
      <c r="AR305" s="26">
        <f>SUM(AG305:AK305)</f>
        <v>0</v>
      </c>
      <c r="AS305" s="27">
        <f>+Tabla_DatosExternos_142[[#This Row],[Fecha]]-Tabla_DatosExternos_142[[#This Row],[Vence]]</f>
        <v>-15</v>
      </c>
      <c r="AT305" s="21"/>
      <c r="AU305" s="28" t="e">
        <f>+AR305-W305</f>
        <v>#VALUE!</v>
      </c>
    </row>
    <row r="306" spans="1:47" x14ac:dyDescent="0.35">
      <c r="A306" s="20">
        <v>46219</v>
      </c>
      <c r="B306" s="21">
        <v>54704</v>
      </c>
      <c r="C306" s="21">
        <v>2019.98</v>
      </c>
      <c r="D306" s="21">
        <v>2019.98</v>
      </c>
      <c r="E306" s="22">
        <v>46249</v>
      </c>
      <c r="F306" s="21">
        <v>3</v>
      </c>
      <c r="G306" s="21" t="s">
        <v>90</v>
      </c>
      <c r="H306" s="21" t="s">
        <v>95</v>
      </c>
      <c r="I306" s="21" t="s">
        <v>1330</v>
      </c>
      <c r="J306" s="21" t="s">
        <v>509</v>
      </c>
      <c r="K306" s="21" t="s">
        <v>510</v>
      </c>
      <c r="L306" s="21" t="s">
        <v>511</v>
      </c>
      <c r="M306" s="21" t="s">
        <v>560</v>
      </c>
      <c r="N306" s="21">
        <v>30</v>
      </c>
      <c r="O306" s="20"/>
      <c r="P306" s="21" t="s">
        <v>509</v>
      </c>
      <c r="Q306" s="21" t="s">
        <v>1332</v>
      </c>
      <c r="R306" s="21">
        <v>10000</v>
      </c>
      <c r="S306" s="21">
        <v>45027</v>
      </c>
      <c r="T306" s="21">
        <v>-66.280937199999997</v>
      </c>
      <c r="U306" s="21">
        <v>-17.390188200000001</v>
      </c>
      <c r="V306" s="21" t="s">
        <v>1333</v>
      </c>
      <c r="W306" s="21" t="s">
        <v>51</v>
      </c>
      <c r="X306" s="21" t="s">
        <v>1334</v>
      </c>
      <c r="Y306" s="23">
        <v>46246</v>
      </c>
      <c r="Z306" s="24">
        <f>+E306-Y306</f>
        <v>3</v>
      </c>
      <c r="AA306" s="25">
        <f>+Tabla_DatosExternos_142[[#This Row],[Saldo]]/Tabla_DatosExternos_142[[#This Row],[Importe]]</f>
        <v>1</v>
      </c>
      <c r="AB306" s="21"/>
      <c r="AC306" s="26">
        <f>IF(AND(-Z306&gt;=1,-Z306&lt;=30),D306,0)</f>
        <v>0</v>
      </c>
      <c r="AD306" s="26">
        <f>IF(AND(-Z306&gt;=31,-Z306&lt;=60),D306,0)</f>
        <v>0</v>
      </c>
      <c r="AE306" s="26">
        <f>IF(AND(-Z306&gt;=61,-Z306&lt;=90),D306,0)</f>
        <v>0</v>
      </c>
      <c r="AF306" s="26">
        <f>IF(AND(-Z306&gt;=91,-Z306&lt;=120),D306,0)</f>
        <v>0</v>
      </c>
      <c r="AG306" s="26">
        <f>IF(AND(-Z306&gt;=121,-Z306&lt;=150),D306,0)</f>
        <v>0</v>
      </c>
      <c r="AH306" s="26">
        <f>IF(AND(-Z306&gt;=151,-Z306&lt;=180),D306,0)</f>
        <v>0</v>
      </c>
      <c r="AI306" s="26">
        <f>IF(AND(-Z306&gt;=181,-Z306&lt;=210),D306,0)</f>
        <v>0</v>
      </c>
      <c r="AJ306" s="26">
        <f>IF(AND(-Z306&gt;=211,-Z306&lt;=250),D306,0)</f>
        <v>0</v>
      </c>
      <c r="AK306" s="26">
        <f>IF(-Z306&gt;=251,D306,0)</f>
        <v>0</v>
      </c>
      <c r="AL306" s="26">
        <f>SUM(AE306:AF306)</f>
        <v>0</v>
      </c>
      <c r="AM306" s="26">
        <f>SUM(AG306:AK306)</f>
        <v>0</v>
      </c>
      <c r="AN306" s="26">
        <f>SUM(AI306:AK306)</f>
        <v>0</v>
      </c>
      <c r="AO306" s="26">
        <f>+IF(SUM(AC306:AK306)=0,D306,0)</f>
        <v>2019.98</v>
      </c>
      <c r="AP306" s="26">
        <f>+SUM(AC306:AK306)</f>
        <v>0</v>
      </c>
      <c r="AQ306" s="26">
        <f>+Tabla_DatosExternos_142[[#This Row],[Total Vigente]]+Tabla_DatosExternos_142[[#This Row],[Total Vencido]]</f>
        <v>2019.98</v>
      </c>
      <c r="AR306" s="26">
        <f>SUM(AG306:AK306)</f>
        <v>0</v>
      </c>
      <c r="AS306" s="27">
        <f>+Tabla_DatosExternos_142[[#This Row],[Fecha]]-Tabla_DatosExternos_142[[#This Row],[Vence]]</f>
        <v>-30</v>
      </c>
      <c r="AT306" s="21"/>
      <c r="AU306" s="28" t="e">
        <f>+AR306-W306</f>
        <v>#VALUE!</v>
      </c>
    </row>
    <row r="307" spans="1:47" x14ac:dyDescent="0.35">
      <c r="A307" s="20">
        <v>46225</v>
      </c>
      <c r="B307" s="21">
        <v>57014</v>
      </c>
      <c r="C307" s="21">
        <v>1029.99</v>
      </c>
      <c r="D307" s="21">
        <v>1029.99</v>
      </c>
      <c r="E307" s="22">
        <v>46255</v>
      </c>
      <c r="F307" s="21">
        <v>9</v>
      </c>
      <c r="G307" s="21" t="s">
        <v>90</v>
      </c>
      <c r="H307" s="21" t="s">
        <v>95</v>
      </c>
      <c r="I307" s="21" t="s">
        <v>1971</v>
      </c>
      <c r="J307" s="21" t="s">
        <v>509</v>
      </c>
      <c r="K307" s="21" t="s">
        <v>510</v>
      </c>
      <c r="L307" s="21" t="s">
        <v>511</v>
      </c>
      <c r="M307" s="21" t="s">
        <v>1972</v>
      </c>
      <c r="N307" s="21">
        <v>30</v>
      </c>
      <c r="O307" s="20"/>
      <c r="P307" s="21" t="s">
        <v>509</v>
      </c>
      <c r="Q307" s="21" t="s">
        <v>1973</v>
      </c>
      <c r="R307" s="21">
        <v>5000</v>
      </c>
      <c r="S307" s="21">
        <v>45021</v>
      </c>
      <c r="T307" s="21">
        <v>-66.241910000000004</v>
      </c>
      <c r="U307" s="21">
        <v>-17.388390000000001</v>
      </c>
      <c r="V307" s="21" t="s">
        <v>1974</v>
      </c>
      <c r="W307" s="21" t="s">
        <v>51</v>
      </c>
      <c r="X307" s="21" t="s">
        <v>1975</v>
      </c>
      <c r="Y307" s="23">
        <v>46246</v>
      </c>
      <c r="Z307" s="24">
        <f>+E307-Y307</f>
        <v>9</v>
      </c>
      <c r="AA307" s="25">
        <f>+Tabla_DatosExternos_142[[#This Row],[Saldo]]/Tabla_DatosExternos_142[[#This Row],[Importe]]</f>
        <v>1</v>
      </c>
      <c r="AB307" s="21"/>
      <c r="AC307" s="26">
        <f>IF(AND(-Z307&gt;=1,-Z307&lt;=30),D307,0)</f>
        <v>0</v>
      </c>
      <c r="AD307" s="26">
        <f>IF(AND(-Z307&gt;=31,-Z307&lt;=60),D307,0)</f>
        <v>0</v>
      </c>
      <c r="AE307" s="26">
        <f>IF(AND(-Z307&gt;=61,-Z307&lt;=90),D307,0)</f>
        <v>0</v>
      </c>
      <c r="AF307" s="26">
        <f>IF(AND(-Z307&gt;=91,-Z307&lt;=120),D307,0)</f>
        <v>0</v>
      </c>
      <c r="AG307" s="26">
        <f>IF(AND(-Z307&gt;=121,-Z307&lt;=150),D307,0)</f>
        <v>0</v>
      </c>
      <c r="AH307" s="26">
        <f>IF(AND(-Z307&gt;=151,-Z307&lt;=180),D307,0)</f>
        <v>0</v>
      </c>
      <c r="AI307" s="26">
        <f>IF(AND(-Z307&gt;=181,-Z307&lt;=210),D307,0)</f>
        <v>0</v>
      </c>
      <c r="AJ307" s="26">
        <f>IF(AND(-Z307&gt;=211,-Z307&lt;=250),D307,0)</f>
        <v>0</v>
      </c>
      <c r="AK307" s="26">
        <f>IF(-Z307&gt;=251,D307,0)</f>
        <v>0</v>
      </c>
      <c r="AL307" s="26">
        <f>SUM(AE307:AF307)</f>
        <v>0</v>
      </c>
      <c r="AM307" s="26">
        <f>SUM(AG307:AK307)</f>
        <v>0</v>
      </c>
      <c r="AN307" s="26">
        <f>SUM(AI307:AK307)</f>
        <v>0</v>
      </c>
      <c r="AO307" s="26">
        <f>+IF(SUM(AC307:AK307)=0,D307,0)</f>
        <v>1029.99</v>
      </c>
      <c r="AP307" s="26">
        <f>+SUM(AC307:AK307)</f>
        <v>0</v>
      </c>
      <c r="AQ307" s="26">
        <f>+Tabla_DatosExternos_142[[#This Row],[Total Vigente]]+Tabla_DatosExternos_142[[#This Row],[Total Vencido]]</f>
        <v>1029.99</v>
      </c>
      <c r="AR307" s="26">
        <f>SUM(AG307:AK307)</f>
        <v>0</v>
      </c>
      <c r="AS307" s="27">
        <f>+Tabla_DatosExternos_142[[#This Row],[Fecha]]-Tabla_DatosExternos_142[[#This Row],[Vence]]</f>
        <v>-30</v>
      </c>
      <c r="AT307" s="21"/>
      <c r="AU307" s="28" t="e">
        <f>+AR307-W307</f>
        <v>#VALUE!</v>
      </c>
    </row>
    <row r="308" spans="1:47" x14ac:dyDescent="0.35">
      <c r="A308" s="20">
        <v>46225</v>
      </c>
      <c r="B308" s="21">
        <v>57059</v>
      </c>
      <c r="C308" s="21">
        <v>3748.97</v>
      </c>
      <c r="D308" s="21">
        <v>3748.97</v>
      </c>
      <c r="E308" s="22">
        <v>46255</v>
      </c>
      <c r="F308" s="21">
        <v>9</v>
      </c>
      <c r="G308" s="21" t="s">
        <v>90</v>
      </c>
      <c r="H308" s="21" t="s">
        <v>95</v>
      </c>
      <c r="I308" s="21" t="s">
        <v>2704</v>
      </c>
      <c r="J308" s="21" t="s">
        <v>509</v>
      </c>
      <c r="K308" s="21" t="s">
        <v>510</v>
      </c>
      <c r="L308" s="21" t="s">
        <v>511</v>
      </c>
      <c r="M308" s="21" t="s">
        <v>560</v>
      </c>
      <c r="N308" s="21">
        <v>30</v>
      </c>
      <c r="O308" s="20"/>
      <c r="P308" s="21" t="s">
        <v>509</v>
      </c>
      <c r="Q308" s="21" t="s">
        <v>2705</v>
      </c>
      <c r="R308" s="21">
        <v>10000</v>
      </c>
      <c r="S308" s="21">
        <v>45027</v>
      </c>
      <c r="T308" s="21">
        <v>-66.315742499999999</v>
      </c>
      <c r="U308" s="21">
        <v>-17.4005203</v>
      </c>
      <c r="V308" s="21" t="s">
        <v>2706</v>
      </c>
      <c r="W308" s="21" t="s">
        <v>51</v>
      </c>
      <c r="X308" s="21" t="s">
        <v>2707</v>
      </c>
      <c r="Y308" s="23">
        <v>46246</v>
      </c>
      <c r="Z308" s="24">
        <f>+E308-Y308</f>
        <v>9</v>
      </c>
      <c r="AA308" s="25">
        <f>+Tabla_DatosExternos_142[[#This Row],[Saldo]]/Tabla_DatosExternos_142[[#This Row],[Importe]]</f>
        <v>1</v>
      </c>
      <c r="AB308" s="21"/>
      <c r="AC308" s="26">
        <f>IF(AND(-Z308&gt;=1,-Z308&lt;=30),D308,0)</f>
        <v>0</v>
      </c>
      <c r="AD308" s="26">
        <f>IF(AND(-Z308&gt;=31,-Z308&lt;=60),D308,0)</f>
        <v>0</v>
      </c>
      <c r="AE308" s="26">
        <f>IF(AND(-Z308&gt;=61,-Z308&lt;=90),D308,0)</f>
        <v>0</v>
      </c>
      <c r="AF308" s="26">
        <f>IF(AND(-Z308&gt;=91,-Z308&lt;=120),D308,0)</f>
        <v>0</v>
      </c>
      <c r="AG308" s="26">
        <f>IF(AND(-Z308&gt;=121,-Z308&lt;=150),D308,0)</f>
        <v>0</v>
      </c>
      <c r="AH308" s="26">
        <f>IF(AND(-Z308&gt;=151,-Z308&lt;=180),D308,0)</f>
        <v>0</v>
      </c>
      <c r="AI308" s="26">
        <f>IF(AND(-Z308&gt;=181,-Z308&lt;=210),D308,0)</f>
        <v>0</v>
      </c>
      <c r="AJ308" s="26">
        <f>IF(AND(-Z308&gt;=211,-Z308&lt;=250),D308,0)</f>
        <v>0</v>
      </c>
      <c r="AK308" s="26">
        <f>IF(-Z308&gt;=251,D308,0)</f>
        <v>0</v>
      </c>
      <c r="AL308" s="26">
        <f>SUM(AE308:AF308)</f>
        <v>0</v>
      </c>
      <c r="AM308" s="26">
        <f>SUM(AG308:AK308)</f>
        <v>0</v>
      </c>
      <c r="AN308" s="26">
        <f>SUM(AI308:AK308)</f>
        <v>0</v>
      </c>
      <c r="AO308" s="26">
        <f>+IF(SUM(AC308:AK308)=0,D308,0)</f>
        <v>3748.97</v>
      </c>
      <c r="AP308" s="26">
        <f>+SUM(AC308:AK308)</f>
        <v>0</v>
      </c>
      <c r="AQ308" s="26">
        <f>+Tabla_DatosExternos_142[[#This Row],[Total Vigente]]+Tabla_DatosExternos_142[[#This Row],[Total Vencido]]</f>
        <v>3748.97</v>
      </c>
      <c r="AR308" s="26">
        <f>SUM(AG308:AK308)</f>
        <v>0</v>
      </c>
      <c r="AS308" s="27">
        <f>+Tabla_DatosExternos_142[[#This Row],[Fecha]]-Tabla_DatosExternos_142[[#This Row],[Vence]]</f>
        <v>-30</v>
      </c>
      <c r="AT308" s="21"/>
      <c r="AU308" s="28" t="e">
        <f>+AR308-W308</f>
        <v>#VALUE!</v>
      </c>
    </row>
    <row r="309" spans="1:47" x14ac:dyDescent="0.35">
      <c r="A309" s="20">
        <v>46226</v>
      </c>
      <c r="B309" s="21">
        <v>57816</v>
      </c>
      <c r="C309" s="21">
        <v>6399.98</v>
      </c>
      <c r="D309" s="21">
        <v>6399.98</v>
      </c>
      <c r="E309" s="22">
        <v>46256</v>
      </c>
      <c r="F309" s="21">
        <v>10</v>
      </c>
      <c r="G309" s="21" t="s">
        <v>90</v>
      </c>
      <c r="H309" s="21" t="s">
        <v>95</v>
      </c>
      <c r="I309" s="21" t="s">
        <v>2117</v>
      </c>
      <c r="J309" s="21" t="s">
        <v>509</v>
      </c>
      <c r="K309" s="21" t="s">
        <v>510</v>
      </c>
      <c r="L309" s="21" t="s">
        <v>511</v>
      </c>
      <c r="M309" s="21" t="s">
        <v>512</v>
      </c>
      <c r="N309" s="21">
        <v>30</v>
      </c>
      <c r="O309" s="20"/>
      <c r="P309" s="21" t="s">
        <v>509</v>
      </c>
      <c r="Q309" s="21" t="s">
        <v>2118</v>
      </c>
      <c r="R309" s="21">
        <v>20000</v>
      </c>
      <c r="S309" s="21">
        <v>45020</v>
      </c>
      <c r="T309" s="21">
        <v>-66.276695000000004</v>
      </c>
      <c r="U309" s="21">
        <v>-17.398074999999999</v>
      </c>
      <c r="V309" s="21" t="s">
        <v>2119</v>
      </c>
      <c r="W309" s="21" t="s">
        <v>51</v>
      </c>
      <c r="X309" s="21" t="s">
        <v>2120</v>
      </c>
      <c r="Y309" s="23">
        <v>46246</v>
      </c>
      <c r="Z309" s="24">
        <f>+E309-Y309</f>
        <v>10</v>
      </c>
      <c r="AA309" s="25">
        <f>+Tabla_DatosExternos_142[[#This Row],[Saldo]]/Tabla_DatosExternos_142[[#This Row],[Importe]]</f>
        <v>1</v>
      </c>
      <c r="AB309" s="21"/>
      <c r="AC309" s="26">
        <f>IF(AND(-Z309&gt;=1,-Z309&lt;=30),D309,0)</f>
        <v>0</v>
      </c>
      <c r="AD309" s="26">
        <f>IF(AND(-Z309&gt;=31,-Z309&lt;=60),D309,0)</f>
        <v>0</v>
      </c>
      <c r="AE309" s="26">
        <f>IF(AND(-Z309&gt;=61,-Z309&lt;=90),D309,0)</f>
        <v>0</v>
      </c>
      <c r="AF309" s="26">
        <f>IF(AND(-Z309&gt;=91,-Z309&lt;=120),D309,0)</f>
        <v>0</v>
      </c>
      <c r="AG309" s="26">
        <f>IF(AND(-Z309&gt;=121,-Z309&lt;=150),D309,0)</f>
        <v>0</v>
      </c>
      <c r="AH309" s="26">
        <f>IF(AND(-Z309&gt;=151,-Z309&lt;=180),D309,0)</f>
        <v>0</v>
      </c>
      <c r="AI309" s="26">
        <f>IF(AND(-Z309&gt;=181,-Z309&lt;=210),D309,0)</f>
        <v>0</v>
      </c>
      <c r="AJ309" s="26">
        <f>IF(AND(-Z309&gt;=211,-Z309&lt;=250),D309,0)</f>
        <v>0</v>
      </c>
      <c r="AK309" s="26">
        <f>IF(-Z309&gt;=251,D309,0)</f>
        <v>0</v>
      </c>
      <c r="AL309" s="26">
        <f>SUM(AE309:AF309)</f>
        <v>0</v>
      </c>
      <c r="AM309" s="26">
        <f>SUM(AG309:AK309)</f>
        <v>0</v>
      </c>
      <c r="AN309" s="26">
        <f>SUM(AI309:AK309)</f>
        <v>0</v>
      </c>
      <c r="AO309" s="26">
        <f>+IF(SUM(AC309:AK309)=0,D309,0)</f>
        <v>6399.98</v>
      </c>
      <c r="AP309" s="26">
        <f>+SUM(AC309:AK309)</f>
        <v>0</v>
      </c>
      <c r="AQ309" s="26">
        <f>+Tabla_DatosExternos_142[[#This Row],[Total Vigente]]+Tabla_DatosExternos_142[[#This Row],[Total Vencido]]</f>
        <v>6399.98</v>
      </c>
      <c r="AR309" s="26">
        <f>SUM(AG309:AK309)</f>
        <v>0</v>
      </c>
      <c r="AS309" s="27">
        <f>+Tabla_DatosExternos_142[[#This Row],[Fecha]]-Tabla_DatosExternos_142[[#This Row],[Vence]]</f>
        <v>-30</v>
      </c>
      <c r="AT309" s="21"/>
      <c r="AU309" s="28" t="e">
        <f>+AR309-W309</f>
        <v>#VALUE!</v>
      </c>
    </row>
    <row r="310" spans="1:47" x14ac:dyDescent="0.35">
      <c r="A310" s="20">
        <v>46226</v>
      </c>
      <c r="B310" s="21">
        <v>57819</v>
      </c>
      <c r="C310" s="21">
        <v>9999.86</v>
      </c>
      <c r="D310" s="21">
        <v>9999.86</v>
      </c>
      <c r="E310" s="22">
        <v>46256</v>
      </c>
      <c r="F310" s="21">
        <v>10</v>
      </c>
      <c r="G310" s="21" t="s">
        <v>90</v>
      </c>
      <c r="H310" s="21" t="s">
        <v>95</v>
      </c>
      <c r="I310" s="21" t="s">
        <v>551</v>
      </c>
      <c r="J310" s="21" t="s">
        <v>509</v>
      </c>
      <c r="K310" s="21" t="s">
        <v>510</v>
      </c>
      <c r="L310" s="21" t="s">
        <v>511</v>
      </c>
      <c r="M310" s="21" t="s">
        <v>512</v>
      </c>
      <c r="N310" s="21">
        <v>30</v>
      </c>
      <c r="O310" s="20"/>
      <c r="P310" s="21" t="s">
        <v>509</v>
      </c>
      <c r="Q310" s="21" t="s">
        <v>552</v>
      </c>
      <c r="R310" s="21">
        <v>77000</v>
      </c>
      <c r="S310" s="21">
        <v>45020</v>
      </c>
      <c r="T310" s="21">
        <v>-66.280657000000005</v>
      </c>
      <c r="U310" s="21">
        <v>-17.390367000000001</v>
      </c>
      <c r="V310" s="21" t="s">
        <v>553</v>
      </c>
      <c r="W310" s="21" t="s">
        <v>51</v>
      </c>
      <c r="X310" s="21" t="s">
        <v>554</v>
      </c>
      <c r="Y310" s="23">
        <v>46246</v>
      </c>
      <c r="Z310" s="24">
        <f>+E310-Y310</f>
        <v>10</v>
      </c>
      <c r="AA310" s="25">
        <f>+Tabla_DatosExternos_142[[#This Row],[Saldo]]/Tabla_DatosExternos_142[[#This Row],[Importe]]</f>
        <v>1</v>
      </c>
      <c r="AB310" s="21"/>
      <c r="AC310" s="26">
        <f>IF(AND(-Z310&gt;=1,-Z310&lt;=30),D310,0)</f>
        <v>0</v>
      </c>
      <c r="AD310" s="26">
        <f>IF(AND(-Z310&gt;=31,-Z310&lt;=60),D310,0)</f>
        <v>0</v>
      </c>
      <c r="AE310" s="26">
        <f>IF(AND(-Z310&gt;=61,-Z310&lt;=90),D310,0)</f>
        <v>0</v>
      </c>
      <c r="AF310" s="26">
        <f>IF(AND(-Z310&gt;=91,-Z310&lt;=120),D310,0)</f>
        <v>0</v>
      </c>
      <c r="AG310" s="26">
        <f>IF(AND(-Z310&gt;=121,-Z310&lt;=150),D310,0)</f>
        <v>0</v>
      </c>
      <c r="AH310" s="26">
        <f>IF(AND(-Z310&gt;=151,-Z310&lt;=180),D310,0)</f>
        <v>0</v>
      </c>
      <c r="AI310" s="26">
        <f>IF(AND(-Z310&gt;=181,-Z310&lt;=210),D310,0)</f>
        <v>0</v>
      </c>
      <c r="AJ310" s="26">
        <f>IF(AND(-Z310&gt;=211,-Z310&lt;=250),D310,0)</f>
        <v>0</v>
      </c>
      <c r="AK310" s="26">
        <f>IF(-Z310&gt;=251,D310,0)</f>
        <v>0</v>
      </c>
      <c r="AL310" s="26">
        <f>SUM(AE310:AF310)</f>
        <v>0</v>
      </c>
      <c r="AM310" s="26">
        <f>SUM(AG310:AK310)</f>
        <v>0</v>
      </c>
      <c r="AN310" s="26">
        <f>SUM(AI310:AK310)</f>
        <v>0</v>
      </c>
      <c r="AO310" s="26">
        <f>+IF(SUM(AC310:AK310)=0,D310,0)</f>
        <v>9999.86</v>
      </c>
      <c r="AP310" s="26">
        <f>+SUM(AC310:AK310)</f>
        <v>0</v>
      </c>
      <c r="AQ310" s="26">
        <f>+Tabla_DatosExternos_142[[#This Row],[Total Vigente]]+Tabla_DatosExternos_142[[#This Row],[Total Vencido]]</f>
        <v>9999.86</v>
      </c>
      <c r="AR310" s="26">
        <f>SUM(AG310:AK310)</f>
        <v>0</v>
      </c>
      <c r="AS310" s="27">
        <f>+Tabla_DatosExternos_142[[#This Row],[Fecha]]-Tabla_DatosExternos_142[[#This Row],[Vence]]</f>
        <v>-30</v>
      </c>
      <c r="AT310" s="21"/>
      <c r="AU310" s="28" t="e">
        <f>+AR310-W310</f>
        <v>#VALUE!</v>
      </c>
    </row>
    <row r="311" spans="1:47" x14ac:dyDescent="0.35">
      <c r="A311" s="20">
        <v>46226</v>
      </c>
      <c r="B311" s="21">
        <v>57820</v>
      </c>
      <c r="C311" s="21">
        <v>9100</v>
      </c>
      <c r="D311" s="21">
        <v>9100</v>
      </c>
      <c r="E311" s="22">
        <v>46256</v>
      </c>
      <c r="F311" s="21">
        <v>10</v>
      </c>
      <c r="G311" s="21" t="s">
        <v>90</v>
      </c>
      <c r="H311" s="21" t="s">
        <v>95</v>
      </c>
      <c r="I311" s="21" t="s">
        <v>551</v>
      </c>
      <c r="J311" s="21" t="s">
        <v>509</v>
      </c>
      <c r="K311" s="21" t="s">
        <v>510</v>
      </c>
      <c r="L311" s="21" t="s">
        <v>511</v>
      </c>
      <c r="M311" s="21" t="s">
        <v>512</v>
      </c>
      <c r="N311" s="21">
        <v>30</v>
      </c>
      <c r="O311" s="20"/>
      <c r="P311" s="21" t="s">
        <v>509</v>
      </c>
      <c r="Q311" s="21" t="s">
        <v>552</v>
      </c>
      <c r="R311" s="21">
        <v>77000</v>
      </c>
      <c r="S311" s="21">
        <v>45020</v>
      </c>
      <c r="T311" s="21">
        <v>-66.280657000000005</v>
      </c>
      <c r="U311" s="21">
        <v>-17.390367000000001</v>
      </c>
      <c r="V311" s="21" t="s">
        <v>553</v>
      </c>
      <c r="W311" s="21" t="s">
        <v>51</v>
      </c>
      <c r="X311" s="21" t="s">
        <v>554</v>
      </c>
      <c r="Y311" s="23">
        <v>46246</v>
      </c>
      <c r="Z311" s="24">
        <f>+E311-Y311</f>
        <v>10</v>
      </c>
      <c r="AA311" s="25">
        <f>+Tabla_DatosExternos_142[[#This Row],[Saldo]]/Tabla_DatosExternos_142[[#This Row],[Importe]]</f>
        <v>1</v>
      </c>
      <c r="AB311" s="21"/>
      <c r="AC311" s="26">
        <f>IF(AND(-Z311&gt;=1,-Z311&lt;=30),D311,0)</f>
        <v>0</v>
      </c>
      <c r="AD311" s="26">
        <f>IF(AND(-Z311&gt;=31,-Z311&lt;=60),D311,0)</f>
        <v>0</v>
      </c>
      <c r="AE311" s="26">
        <f>IF(AND(-Z311&gt;=61,-Z311&lt;=90),D311,0)</f>
        <v>0</v>
      </c>
      <c r="AF311" s="26">
        <f>IF(AND(-Z311&gt;=91,-Z311&lt;=120),D311,0)</f>
        <v>0</v>
      </c>
      <c r="AG311" s="26">
        <f>IF(AND(-Z311&gt;=121,-Z311&lt;=150),D311,0)</f>
        <v>0</v>
      </c>
      <c r="AH311" s="26">
        <f>IF(AND(-Z311&gt;=151,-Z311&lt;=180),D311,0)</f>
        <v>0</v>
      </c>
      <c r="AI311" s="26">
        <f>IF(AND(-Z311&gt;=181,-Z311&lt;=210),D311,0)</f>
        <v>0</v>
      </c>
      <c r="AJ311" s="26">
        <f>IF(AND(-Z311&gt;=211,-Z311&lt;=250),D311,0)</f>
        <v>0</v>
      </c>
      <c r="AK311" s="26">
        <f>IF(-Z311&gt;=251,D311,0)</f>
        <v>0</v>
      </c>
      <c r="AL311" s="26">
        <f>SUM(AE311:AF311)</f>
        <v>0</v>
      </c>
      <c r="AM311" s="26">
        <f>SUM(AG311:AK311)</f>
        <v>0</v>
      </c>
      <c r="AN311" s="26">
        <f>SUM(AI311:AK311)</f>
        <v>0</v>
      </c>
      <c r="AO311" s="26">
        <f>+IF(SUM(AC311:AK311)=0,D311,0)</f>
        <v>9100</v>
      </c>
      <c r="AP311" s="26">
        <f>+SUM(AC311:AK311)</f>
        <v>0</v>
      </c>
      <c r="AQ311" s="26">
        <f>+Tabla_DatosExternos_142[[#This Row],[Total Vigente]]+Tabla_DatosExternos_142[[#This Row],[Total Vencido]]</f>
        <v>9100</v>
      </c>
      <c r="AR311" s="26">
        <f>SUM(AG311:AK311)</f>
        <v>0</v>
      </c>
      <c r="AS311" s="27">
        <f>+Tabla_DatosExternos_142[[#This Row],[Fecha]]-Tabla_DatosExternos_142[[#This Row],[Vence]]</f>
        <v>-30</v>
      </c>
      <c r="AT311" s="21"/>
      <c r="AU311" s="28" t="e">
        <f>+AR311-W311</f>
        <v>#VALUE!</v>
      </c>
    </row>
    <row r="312" spans="1:47" x14ac:dyDescent="0.35">
      <c r="A312" s="20">
        <v>46227</v>
      </c>
      <c r="B312" s="21">
        <v>58304</v>
      </c>
      <c r="C312" s="21">
        <v>8650</v>
      </c>
      <c r="D312" s="21">
        <v>8650</v>
      </c>
      <c r="E312" s="22">
        <v>46257</v>
      </c>
      <c r="F312" s="21">
        <v>11</v>
      </c>
      <c r="G312" s="21" t="s">
        <v>90</v>
      </c>
      <c r="H312" s="21" t="s">
        <v>95</v>
      </c>
      <c r="I312" s="21" t="s">
        <v>551</v>
      </c>
      <c r="J312" s="21" t="s">
        <v>509</v>
      </c>
      <c r="K312" s="21" t="s">
        <v>510</v>
      </c>
      <c r="L312" s="21" t="s">
        <v>511</v>
      </c>
      <c r="M312" s="21" t="s">
        <v>512</v>
      </c>
      <c r="N312" s="21">
        <v>30</v>
      </c>
      <c r="O312" s="20"/>
      <c r="P312" s="21" t="s">
        <v>509</v>
      </c>
      <c r="Q312" s="21" t="s">
        <v>552</v>
      </c>
      <c r="R312" s="21">
        <v>77000</v>
      </c>
      <c r="S312" s="21">
        <v>45020</v>
      </c>
      <c r="T312" s="21">
        <v>-66.280657000000005</v>
      </c>
      <c r="U312" s="21">
        <v>-17.390367000000001</v>
      </c>
      <c r="V312" s="21" t="s">
        <v>553</v>
      </c>
      <c r="W312" s="21" t="s">
        <v>51</v>
      </c>
      <c r="X312" s="21" t="s">
        <v>554</v>
      </c>
      <c r="Y312" s="23">
        <v>46246</v>
      </c>
      <c r="Z312" s="24">
        <f>+E312-Y312</f>
        <v>11</v>
      </c>
      <c r="AA312" s="25">
        <f>+Tabla_DatosExternos_142[[#This Row],[Saldo]]/Tabla_DatosExternos_142[[#This Row],[Importe]]</f>
        <v>1</v>
      </c>
      <c r="AB312" s="21"/>
      <c r="AC312" s="26">
        <f>IF(AND(-Z312&gt;=1,-Z312&lt;=30),D312,0)</f>
        <v>0</v>
      </c>
      <c r="AD312" s="26">
        <f>IF(AND(-Z312&gt;=31,-Z312&lt;=60),D312,0)</f>
        <v>0</v>
      </c>
      <c r="AE312" s="26">
        <f>IF(AND(-Z312&gt;=61,-Z312&lt;=90),D312,0)</f>
        <v>0</v>
      </c>
      <c r="AF312" s="26">
        <f>IF(AND(-Z312&gt;=91,-Z312&lt;=120),D312,0)</f>
        <v>0</v>
      </c>
      <c r="AG312" s="26">
        <f>IF(AND(-Z312&gt;=121,-Z312&lt;=150),D312,0)</f>
        <v>0</v>
      </c>
      <c r="AH312" s="26">
        <f>IF(AND(-Z312&gt;=151,-Z312&lt;=180),D312,0)</f>
        <v>0</v>
      </c>
      <c r="AI312" s="26">
        <f>IF(AND(-Z312&gt;=181,-Z312&lt;=210),D312,0)</f>
        <v>0</v>
      </c>
      <c r="AJ312" s="26">
        <f>IF(AND(-Z312&gt;=211,-Z312&lt;=250),D312,0)</f>
        <v>0</v>
      </c>
      <c r="AK312" s="26">
        <f>IF(-Z312&gt;=251,D312,0)</f>
        <v>0</v>
      </c>
      <c r="AL312" s="26">
        <f>SUM(AE312:AF312)</f>
        <v>0</v>
      </c>
      <c r="AM312" s="26">
        <f>SUM(AG312:AK312)</f>
        <v>0</v>
      </c>
      <c r="AN312" s="26">
        <f>SUM(AI312:AK312)</f>
        <v>0</v>
      </c>
      <c r="AO312" s="26">
        <f>+IF(SUM(AC312:AK312)=0,D312,0)</f>
        <v>8650</v>
      </c>
      <c r="AP312" s="26">
        <f>+SUM(AC312:AK312)</f>
        <v>0</v>
      </c>
      <c r="AQ312" s="26">
        <f>+Tabla_DatosExternos_142[[#This Row],[Total Vigente]]+Tabla_DatosExternos_142[[#This Row],[Total Vencido]]</f>
        <v>8650</v>
      </c>
      <c r="AR312" s="26">
        <f>SUM(AG312:AK312)</f>
        <v>0</v>
      </c>
      <c r="AS312" s="27">
        <f>+Tabla_DatosExternos_142[[#This Row],[Fecha]]-Tabla_DatosExternos_142[[#This Row],[Vence]]</f>
        <v>-30</v>
      </c>
      <c r="AT312" s="21"/>
      <c r="AU312" s="28" t="e">
        <f>+AR312-W312</f>
        <v>#VALUE!</v>
      </c>
    </row>
    <row r="313" spans="1:47" x14ac:dyDescent="0.35">
      <c r="A313" s="20">
        <v>46227</v>
      </c>
      <c r="B313" s="21">
        <v>58305</v>
      </c>
      <c r="C313" s="21">
        <v>2839.99</v>
      </c>
      <c r="D313" s="21">
        <v>2839.99</v>
      </c>
      <c r="E313" s="22">
        <v>46257</v>
      </c>
      <c r="F313" s="21">
        <v>11</v>
      </c>
      <c r="G313" s="21" t="s">
        <v>90</v>
      </c>
      <c r="H313" s="21" t="s">
        <v>95</v>
      </c>
      <c r="I313" s="21" t="s">
        <v>551</v>
      </c>
      <c r="J313" s="21" t="s">
        <v>509</v>
      </c>
      <c r="K313" s="21" t="s">
        <v>510</v>
      </c>
      <c r="L313" s="21" t="s">
        <v>511</v>
      </c>
      <c r="M313" s="21" t="s">
        <v>512</v>
      </c>
      <c r="N313" s="21">
        <v>30</v>
      </c>
      <c r="O313" s="20"/>
      <c r="P313" s="21" t="s">
        <v>509</v>
      </c>
      <c r="Q313" s="21" t="s">
        <v>552</v>
      </c>
      <c r="R313" s="21">
        <v>77000</v>
      </c>
      <c r="S313" s="21">
        <v>45020</v>
      </c>
      <c r="T313" s="21">
        <v>-66.280657000000005</v>
      </c>
      <c r="U313" s="21">
        <v>-17.390367000000001</v>
      </c>
      <c r="V313" s="21" t="s">
        <v>553</v>
      </c>
      <c r="W313" s="21" t="s">
        <v>51</v>
      </c>
      <c r="X313" s="21" t="s">
        <v>554</v>
      </c>
      <c r="Y313" s="23">
        <v>46246</v>
      </c>
      <c r="Z313" s="24">
        <f>+E313-Y313</f>
        <v>11</v>
      </c>
      <c r="AA313" s="25">
        <f>+Tabla_DatosExternos_142[[#This Row],[Saldo]]/Tabla_DatosExternos_142[[#This Row],[Importe]]</f>
        <v>1</v>
      </c>
      <c r="AB313" s="21"/>
      <c r="AC313" s="26">
        <f>IF(AND(-Z313&gt;=1,-Z313&lt;=30),D313,0)</f>
        <v>0</v>
      </c>
      <c r="AD313" s="26">
        <f>IF(AND(-Z313&gt;=31,-Z313&lt;=60),D313,0)</f>
        <v>0</v>
      </c>
      <c r="AE313" s="26">
        <f>IF(AND(-Z313&gt;=61,-Z313&lt;=90),D313,0)</f>
        <v>0</v>
      </c>
      <c r="AF313" s="26">
        <f>IF(AND(-Z313&gt;=91,-Z313&lt;=120),D313,0)</f>
        <v>0</v>
      </c>
      <c r="AG313" s="26">
        <f>IF(AND(-Z313&gt;=121,-Z313&lt;=150),D313,0)</f>
        <v>0</v>
      </c>
      <c r="AH313" s="26">
        <f>IF(AND(-Z313&gt;=151,-Z313&lt;=180),D313,0)</f>
        <v>0</v>
      </c>
      <c r="AI313" s="26">
        <f>IF(AND(-Z313&gt;=181,-Z313&lt;=210),D313,0)</f>
        <v>0</v>
      </c>
      <c r="AJ313" s="26">
        <f>IF(AND(-Z313&gt;=211,-Z313&lt;=250),D313,0)</f>
        <v>0</v>
      </c>
      <c r="AK313" s="26">
        <f>IF(-Z313&gt;=251,D313,0)</f>
        <v>0</v>
      </c>
      <c r="AL313" s="26">
        <f>SUM(AE313:AF313)</f>
        <v>0</v>
      </c>
      <c r="AM313" s="26">
        <f>SUM(AG313:AK313)</f>
        <v>0</v>
      </c>
      <c r="AN313" s="26">
        <f>SUM(AI313:AK313)</f>
        <v>0</v>
      </c>
      <c r="AO313" s="26">
        <f>+IF(SUM(AC313:AK313)=0,D313,0)</f>
        <v>2839.99</v>
      </c>
      <c r="AP313" s="26">
        <f>+SUM(AC313:AK313)</f>
        <v>0</v>
      </c>
      <c r="AQ313" s="26">
        <f>+Tabla_DatosExternos_142[[#This Row],[Total Vigente]]+Tabla_DatosExternos_142[[#This Row],[Total Vencido]]</f>
        <v>2839.99</v>
      </c>
      <c r="AR313" s="26">
        <f>SUM(AG313:AK313)</f>
        <v>0</v>
      </c>
      <c r="AS313" s="27">
        <f>+Tabla_DatosExternos_142[[#This Row],[Fecha]]-Tabla_DatosExternos_142[[#This Row],[Vence]]</f>
        <v>-30</v>
      </c>
      <c r="AT313" s="21"/>
      <c r="AU313" s="28" t="e">
        <f>+AR313-W313</f>
        <v>#VALUE!</v>
      </c>
    </row>
    <row r="314" spans="1:47" x14ac:dyDescent="0.35">
      <c r="A314" s="20">
        <v>46227</v>
      </c>
      <c r="B314" s="21">
        <v>58384</v>
      </c>
      <c r="C314" s="21">
        <v>1399.99</v>
      </c>
      <c r="D314" s="21">
        <v>1399.99</v>
      </c>
      <c r="E314" s="22">
        <v>46257</v>
      </c>
      <c r="F314" s="21">
        <v>11</v>
      </c>
      <c r="G314" s="21" t="s">
        <v>90</v>
      </c>
      <c r="H314" s="21" t="s">
        <v>95</v>
      </c>
      <c r="I314" s="21" t="s">
        <v>2532</v>
      </c>
      <c r="J314" s="21" t="s">
        <v>509</v>
      </c>
      <c r="K314" s="21" t="s">
        <v>510</v>
      </c>
      <c r="L314" s="21" t="s">
        <v>511</v>
      </c>
      <c r="M314" s="21" t="s">
        <v>560</v>
      </c>
      <c r="N314" s="21">
        <v>30</v>
      </c>
      <c r="O314" s="20"/>
      <c r="P314" s="21" t="s">
        <v>509</v>
      </c>
      <c r="Q314" s="21" t="s">
        <v>2533</v>
      </c>
      <c r="R314" s="21">
        <v>5000</v>
      </c>
      <c r="S314" s="21">
        <v>45027</v>
      </c>
      <c r="T314" s="21">
        <v>-66.277527000000006</v>
      </c>
      <c r="U314" s="21">
        <v>-17.400857999999999</v>
      </c>
      <c r="V314" s="21" t="s">
        <v>2534</v>
      </c>
      <c r="W314" s="21" t="s">
        <v>51</v>
      </c>
      <c r="X314" s="21" t="s">
        <v>2535</v>
      </c>
      <c r="Y314" s="23">
        <v>46246</v>
      </c>
      <c r="Z314" s="24">
        <f>+E314-Y314</f>
        <v>11</v>
      </c>
      <c r="AA314" s="25">
        <f>+Tabla_DatosExternos_142[[#This Row],[Saldo]]/Tabla_DatosExternos_142[[#This Row],[Importe]]</f>
        <v>1</v>
      </c>
      <c r="AB314" s="21"/>
      <c r="AC314" s="26">
        <f>IF(AND(-Z314&gt;=1,-Z314&lt;=30),D314,0)</f>
        <v>0</v>
      </c>
      <c r="AD314" s="26">
        <f>IF(AND(-Z314&gt;=31,-Z314&lt;=60),D314,0)</f>
        <v>0</v>
      </c>
      <c r="AE314" s="26">
        <f>IF(AND(-Z314&gt;=61,-Z314&lt;=90),D314,0)</f>
        <v>0</v>
      </c>
      <c r="AF314" s="26">
        <f>IF(AND(-Z314&gt;=91,-Z314&lt;=120),D314,0)</f>
        <v>0</v>
      </c>
      <c r="AG314" s="26">
        <f>IF(AND(-Z314&gt;=121,-Z314&lt;=150),D314,0)</f>
        <v>0</v>
      </c>
      <c r="AH314" s="26">
        <f>IF(AND(-Z314&gt;=151,-Z314&lt;=180),D314,0)</f>
        <v>0</v>
      </c>
      <c r="AI314" s="26">
        <f>IF(AND(-Z314&gt;=181,-Z314&lt;=210),D314,0)</f>
        <v>0</v>
      </c>
      <c r="AJ314" s="26">
        <f>IF(AND(-Z314&gt;=211,-Z314&lt;=250),D314,0)</f>
        <v>0</v>
      </c>
      <c r="AK314" s="26">
        <f>IF(-Z314&gt;=251,D314,0)</f>
        <v>0</v>
      </c>
      <c r="AL314" s="26">
        <f>SUM(AE314:AF314)</f>
        <v>0</v>
      </c>
      <c r="AM314" s="26">
        <f>SUM(AG314:AK314)</f>
        <v>0</v>
      </c>
      <c r="AN314" s="26">
        <f>SUM(AI314:AK314)</f>
        <v>0</v>
      </c>
      <c r="AO314" s="26">
        <f>+IF(SUM(AC314:AK314)=0,D314,0)</f>
        <v>1399.99</v>
      </c>
      <c r="AP314" s="26">
        <f>+SUM(AC314:AK314)</f>
        <v>0</v>
      </c>
      <c r="AQ314" s="26">
        <f>+Tabla_DatosExternos_142[[#This Row],[Total Vigente]]+Tabla_DatosExternos_142[[#This Row],[Total Vencido]]</f>
        <v>1399.99</v>
      </c>
      <c r="AR314" s="26">
        <f>SUM(AG314:AK314)</f>
        <v>0</v>
      </c>
      <c r="AS314" s="27">
        <f>+Tabla_DatosExternos_142[[#This Row],[Fecha]]-Tabla_DatosExternos_142[[#This Row],[Vence]]</f>
        <v>-30</v>
      </c>
      <c r="AT314" s="21"/>
      <c r="AU314" s="28" t="e">
        <f>+AR314-W314</f>
        <v>#VALUE!</v>
      </c>
    </row>
    <row r="315" spans="1:47" x14ac:dyDescent="0.35">
      <c r="A315" s="20">
        <v>46228</v>
      </c>
      <c r="B315" s="21">
        <v>58695</v>
      </c>
      <c r="C315" s="21">
        <v>6949.92</v>
      </c>
      <c r="D315" s="21">
        <v>6949.92</v>
      </c>
      <c r="E315" s="22">
        <v>46258</v>
      </c>
      <c r="F315" s="21">
        <v>12</v>
      </c>
      <c r="G315" s="21" t="s">
        <v>90</v>
      </c>
      <c r="H315" s="21" t="s">
        <v>95</v>
      </c>
      <c r="I315" s="21" t="s">
        <v>551</v>
      </c>
      <c r="J315" s="21" t="s">
        <v>509</v>
      </c>
      <c r="K315" s="21" t="s">
        <v>510</v>
      </c>
      <c r="L315" s="21" t="s">
        <v>511</v>
      </c>
      <c r="M315" s="21" t="s">
        <v>512</v>
      </c>
      <c r="N315" s="21">
        <v>30</v>
      </c>
      <c r="O315" s="20"/>
      <c r="P315" s="21" t="s">
        <v>509</v>
      </c>
      <c r="Q315" s="21" t="s">
        <v>552</v>
      </c>
      <c r="R315" s="21">
        <v>77000</v>
      </c>
      <c r="S315" s="21">
        <v>45020</v>
      </c>
      <c r="T315" s="21">
        <v>-66.280657000000005</v>
      </c>
      <c r="U315" s="21">
        <v>-17.390367000000001</v>
      </c>
      <c r="V315" s="21" t="s">
        <v>553</v>
      </c>
      <c r="W315" s="21" t="s">
        <v>51</v>
      </c>
      <c r="X315" s="21" t="s">
        <v>554</v>
      </c>
      <c r="Y315" s="23">
        <v>46246</v>
      </c>
      <c r="Z315" s="24">
        <f>+E315-Y315</f>
        <v>12</v>
      </c>
      <c r="AA315" s="25">
        <f>+Tabla_DatosExternos_142[[#This Row],[Saldo]]/Tabla_DatosExternos_142[[#This Row],[Importe]]</f>
        <v>1</v>
      </c>
      <c r="AB315" s="21"/>
      <c r="AC315" s="26">
        <f>IF(AND(-Z315&gt;=1,-Z315&lt;=30),D315,0)</f>
        <v>0</v>
      </c>
      <c r="AD315" s="26">
        <f>IF(AND(-Z315&gt;=31,-Z315&lt;=60),D315,0)</f>
        <v>0</v>
      </c>
      <c r="AE315" s="26">
        <f>IF(AND(-Z315&gt;=61,-Z315&lt;=90),D315,0)</f>
        <v>0</v>
      </c>
      <c r="AF315" s="26">
        <f>IF(AND(-Z315&gt;=91,-Z315&lt;=120),D315,0)</f>
        <v>0</v>
      </c>
      <c r="AG315" s="26">
        <f>IF(AND(-Z315&gt;=121,-Z315&lt;=150),D315,0)</f>
        <v>0</v>
      </c>
      <c r="AH315" s="26">
        <f>IF(AND(-Z315&gt;=151,-Z315&lt;=180),D315,0)</f>
        <v>0</v>
      </c>
      <c r="AI315" s="26">
        <f>IF(AND(-Z315&gt;=181,-Z315&lt;=210),D315,0)</f>
        <v>0</v>
      </c>
      <c r="AJ315" s="26">
        <f>IF(AND(-Z315&gt;=211,-Z315&lt;=250),D315,0)</f>
        <v>0</v>
      </c>
      <c r="AK315" s="26">
        <f>IF(-Z315&gt;=251,D315,0)</f>
        <v>0</v>
      </c>
      <c r="AL315" s="26">
        <f>SUM(AE315:AF315)</f>
        <v>0</v>
      </c>
      <c r="AM315" s="26">
        <f>SUM(AG315:AK315)</f>
        <v>0</v>
      </c>
      <c r="AN315" s="26">
        <f>SUM(AI315:AK315)</f>
        <v>0</v>
      </c>
      <c r="AO315" s="26">
        <f>+IF(SUM(AC315:AK315)=0,D315,0)</f>
        <v>6949.92</v>
      </c>
      <c r="AP315" s="26">
        <f>+SUM(AC315:AK315)</f>
        <v>0</v>
      </c>
      <c r="AQ315" s="26">
        <f>+Tabla_DatosExternos_142[[#This Row],[Total Vigente]]+Tabla_DatosExternos_142[[#This Row],[Total Vencido]]</f>
        <v>6949.92</v>
      </c>
      <c r="AR315" s="26">
        <f>SUM(AG315:AK315)</f>
        <v>0</v>
      </c>
      <c r="AS315" s="27">
        <f>+Tabla_DatosExternos_142[[#This Row],[Fecha]]-Tabla_DatosExternos_142[[#This Row],[Vence]]</f>
        <v>-30</v>
      </c>
      <c r="AT315" s="21"/>
      <c r="AU315" s="28" t="e">
        <f>+AR315-W315</f>
        <v>#VALUE!</v>
      </c>
    </row>
    <row r="316" spans="1:47" x14ac:dyDescent="0.35">
      <c r="A316" s="20">
        <v>46228</v>
      </c>
      <c r="B316" s="21">
        <v>58919</v>
      </c>
      <c r="C316" s="21">
        <v>2167.98</v>
      </c>
      <c r="D316" s="21">
        <v>2167.98</v>
      </c>
      <c r="E316" s="22">
        <v>46258</v>
      </c>
      <c r="F316" s="21">
        <v>12</v>
      </c>
      <c r="G316" s="21" t="s">
        <v>90</v>
      </c>
      <c r="H316" s="21" t="s">
        <v>95</v>
      </c>
      <c r="I316" s="21" t="s">
        <v>1330</v>
      </c>
      <c r="J316" s="21" t="s">
        <v>509</v>
      </c>
      <c r="K316" s="21" t="s">
        <v>510</v>
      </c>
      <c r="L316" s="21" t="s">
        <v>511</v>
      </c>
      <c r="M316" s="21" t="s">
        <v>560</v>
      </c>
      <c r="N316" s="21">
        <v>30</v>
      </c>
      <c r="O316" s="20"/>
      <c r="P316" s="21" t="s">
        <v>509</v>
      </c>
      <c r="Q316" s="21" t="s">
        <v>1332</v>
      </c>
      <c r="R316" s="21">
        <v>10000</v>
      </c>
      <c r="S316" s="21">
        <v>45027</v>
      </c>
      <c r="T316" s="21">
        <v>-66.280937199999997</v>
      </c>
      <c r="U316" s="21">
        <v>-17.390188200000001</v>
      </c>
      <c r="V316" s="21" t="s">
        <v>1333</v>
      </c>
      <c r="W316" s="21" t="s">
        <v>51</v>
      </c>
      <c r="X316" s="21" t="s">
        <v>1334</v>
      </c>
      <c r="Y316" s="23">
        <v>46246</v>
      </c>
      <c r="Z316" s="24">
        <f>+E316-Y316</f>
        <v>12</v>
      </c>
      <c r="AA316" s="25">
        <f>+Tabla_DatosExternos_142[[#This Row],[Saldo]]/Tabla_DatosExternos_142[[#This Row],[Importe]]</f>
        <v>1</v>
      </c>
      <c r="AB316" s="21"/>
      <c r="AC316" s="26">
        <f>IF(AND(-Z316&gt;=1,-Z316&lt;=30),D316,0)</f>
        <v>0</v>
      </c>
      <c r="AD316" s="26">
        <f>IF(AND(-Z316&gt;=31,-Z316&lt;=60),D316,0)</f>
        <v>0</v>
      </c>
      <c r="AE316" s="26">
        <f>IF(AND(-Z316&gt;=61,-Z316&lt;=90),D316,0)</f>
        <v>0</v>
      </c>
      <c r="AF316" s="26">
        <f>IF(AND(-Z316&gt;=91,-Z316&lt;=120),D316,0)</f>
        <v>0</v>
      </c>
      <c r="AG316" s="26">
        <f>IF(AND(-Z316&gt;=121,-Z316&lt;=150),D316,0)</f>
        <v>0</v>
      </c>
      <c r="AH316" s="26">
        <f>IF(AND(-Z316&gt;=151,-Z316&lt;=180),D316,0)</f>
        <v>0</v>
      </c>
      <c r="AI316" s="26">
        <f>IF(AND(-Z316&gt;=181,-Z316&lt;=210),D316,0)</f>
        <v>0</v>
      </c>
      <c r="AJ316" s="26">
        <f>IF(AND(-Z316&gt;=211,-Z316&lt;=250),D316,0)</f>
        <v>0</v>
      </c>
      <c r="AK316" s="26">
        <f>IF(-Z316&gt;=251,D316,0)</f>
        <v>0</v>
      </c>
      <c r="AL316" s="26">
        <f>SUM(AE316:AF316)</f>
        <v>0</v>
      </c>
      <c r="AM316" s="26">
        <f>SUM(AG316:AK316)</f>
        <v>0</v>
      </c>
      <c r="AN316" s="26">
        <f>SUM(AI316:AK316)</f>
        <v>0</v>
      </c>
      <c r="AO316" s="26">
        <f>+IF(SUM(AC316:AK316)=0,D316,0)</f>
        <v>2167.98</v>
      </c>
      <c r="AP316" s="26">
        <f>+SUM(AC316:AK316)</f>
        <v>0</v>
      </c>
      <c r="AQ316" s="26">
        <f>+Tabla_DatosExternos_142[[#This Row],[Total Vigente]]+Tabla_DatosExternos_142[[#This Row],[Total Vencido]]</f>
        <v>2167.98</v>
      </c>
      <c r="AR316" s="26">
        <f>SUM(AG316:AK316)</f>
        <v>0</v>
      </c>
      <c r="AS316" s="27">
        <f>+Tabla_DatosExternos_142[[#This Row],[Fecha]]-Tabla_DatosExternos_142[[#This Row],[Vence]]</f>
        <v>-30</v>
      </c>
      <c r="AT316" s="21"/>
      <c r="AU316" s="28" t="e">
        <f>+AR316-W316</f>
        <v>#VALUE!</v>
      </c>
    </row>
    <row r="317" spans="1:47" x14ac:dyDescent="0.35">
      <c r="A317" s="20">
        <v>46233</v>
      </c>
      <c r="B317" s="21">
        <v>60476</v>
      </c>
      <c r="C317" s="21">
        <v>99640</v>
      </c>
      <c r="D317" s="21">
        <v>99640</v>
      </c>
      <c r="E317" s="22">
        <v>46263</v>
      </c>
      <c r="F317" s="21">
        <v>17</v>
      </c>
      <c r="G317" s="21" t="s">
        <v>90</v>
      </c>
      <c r="H317" s="21" t="s">
        <v>95</v>
      </c>
      <c r="I317" s="21" t="s">
        <v>2906</v>
      </c>
      <c r="J317" s="21" t="s">
        <v>509</v>
      </c>
      <c r="K317" s="21" t="s">
        <v>510</v>
      </c>
      <c r="L317" s="21" t="s">
        <v>511</v>
      </c>
      <c r="M317" s="21" t="s">
        <v>512</v>
      </c>
      <c r="N317" s="21">
        <v>30</v>
      </c>
      <c r="O317" s="20"/>
      <c r="P317" s="21" t="s">
        <v>509</v>
      </c>
      <c r="Q317" s="21" t="s">
        <v>2907</v>
      </c>
      <c r="R317" s="21">
        <v>100000</v>
      </c>
      <c r="S317" s="21">
        <v>45020</v>
      </c>
      <c r="T317" s="21">
        <v>-66.139656099999996</v>
      </c>
      <c r="U317" s="21">
        <v>-17.455387099999999</v>
      </c>
      <c r="V317" s="21" t="s">
        <v>2908</v>
      </c>
      <c r="W317" s="21" t="s">
        <v>51</v>
      </c>
      <c r="X317" s="21" t="s">
        <v>1889</v>
      </c>
      <c r="Y317" s="23">
        <v>46246</v>
      </c>
      <c r="Z317" s="24">
        <f>+E317-Y317</f>
        <v>17</v>
      </c>
      <c r="AA317" s="25">
        <f>+Tabla_DatosExternos_142[[#This Row],[Saldo]]/Tabla_DatosExternos_142[[#This Row],[Importe]]</f>
        <v>1</v>
      </c>
      <c r="AB317" s="21"/>
      <c r="AC317" s="26">
        <f>IF(AND(-Z317&gt;=1,-Z317&lt;=30),D317,0)</f>
        <v>0</v>
      </c>
      <c r="AD317" s="26">
        <f>IF(AND(-Z317&gt;=31,-Z317&lt;=60),D317,0)</f>
        <v>0</v>
      </c>
      <c r="AE317" s="26">
        <f>IF(AND(-Z317&gt;=61,-Z317&lt;=90),D317,0)</f>
        <v>0</v>
      </c>
      <c r="AF317" s="26">
        <f>IF(AND(-Z317&gt;=91,-Z317&lt;=120),D317,0)</f>
        <v>0</v>
      </c>
      <c r="AG317" s="26">
        <f>IF(AND(-Z317&gt;=121,-Z317&lt;=150),D317,0)</f>
        <v>0</v>
      </c>
      <c r="AH317" s="26">
        <f>IF(AND(-Z317&gt;=151,-Z317&lt;=180),D317,0)</f>
        <v>0</v>
      </c>
      <c r="AI317" s="26">
        <f>IF(AND(-Z317&gt;=181,-Z317&lt;=210),D317,0)</f>
        <v>0</v>
      </c>
      <c r="AJ317" s="26">
        <f>IF(AND(-Z317&gt;=211,-Z317&lt;=250),D317,0)</f>
        <v>0</v>
      </c>
      <c r="AK317" s="26">
        <f>IF(-Z317&gt;=251,D317,0)</f>
        <v>0</v>
      </c>
      <c r="AL317" s="26">
        <f>SUM(AE317:AF317)</f>
        <v>0</v>
      </c>
      <c r="AM317" s="26">
        <f>SUM(AG317:AK317)</f>
        <v>0</v>
      </c>
      <c r="AN317" s="26">
        <f>SUM(AI317:AK317)</f>
        <v>0</v>
      </c>
      <c r="AO317" s="26">
        <f>+IF(SUM(AC317:AK317)=0,D317,0)</f>
        <v>99640</v>
      </c>
      <c r="AP317" s="26">
        <f>+SUM(AC317:AK317)</f>
        <v>0</v>
      </c>
      <c r="AQ317" s="26">
        <f>+Tabla_DatosExternos_142[[#This Row],[Total Vigente]]+Tabla_DatosExternos_142[[#This Row],[Total Vencido]]</f>
        <v>99640</v>
      </c>
      <c r="AR317" s="26">
        <f>SUM(AG317:AK317)</f>
        <v>0</v>
      </c>
      <c r="AS317" s="27">
        <f>+Tabla_DatosExternos_142[[#This Row],[Fecha]]-Tabla_DatosExternos_142[[#This Row],[Vence]]</f>
        <v>-30</v>
      </c>
      <c r="AT317" s="21"/>
      <c r="AU317" s="28" t="e">
        <f>+AR317-W317</f>
        <v>#VALUE!</v>
      </c>
    </row>
    <row r="318" spans="1:47" x14ac:dyDescent="0.35">
      <c r="A318" s="20">
        <v>46233</v>
      </c>
      <c r="B318" s="21">
        <v>60671</v>
      </c>
      <c r="C318" s="21">
        <v>201999.75</v>
      </c>
      <c r="D318" s="21">
        <v>201999.75</v>
      </c>
      <c r="E318" s="22">
        <v>46263</v>
      </c>
      <c r="F318" s="21">
        <v>17</v>
      </c>
      <c r="G318" s="21" t="s">
        <v>90</v>
      </c>
      <c r="H318" s="21" t="s">
        <v>95</v>
      </c>
      <c r="I318" s="21" t="s">
        <v>2909</v>
      </c>
      <c r="J318" s="21" t="s">
        <v>509</v>
      </c>
      <c r="K318" s="21" t="s">
        <v>510</v>
      </c>
      <c r="L318" s="21" t="s">
        <v>511</v>
      </c>
      <c r="M318" s="21" t="s">
        <v>512</v>
      </c>
      <c r="N318" s="21">
        <v>30</v>
      </c>
      <c r="O318" s="20"/>
      <c r="P318" s="21" t="s">
        <v>509</v>
      </c>
      <c r="Q318" s="21" t="s">
        <v>2910</v>
      </c>
      <c r="R318" s="21">
        <v>260000</v>
      </c>
      <c r="S318" s="21">
        <v>45020</v>
      </c>
      <c r="T318" s="21">
        <v>-66.115117999999995</v>
      </c>
      <c r="U318" s="21">
        <v>-17.445557000000001</v>
      </c>
      <c r="V318" s="21" t="s">
        <v>2911</v>
      </c>
      <c r="W318" s="21" t="s">
        <v>51</v>
      </c>
      <c r="X318" s="21" t="s">
        <v>2912</v>
      </c>
      <c r="Y318" s="23">
        <v>46246</v>
      </c>
      <c r="Z318" s="24">
        <f>+E318-Y318</f>
        <v>17</v>
      </c>
      <c r="AA318" s="25">
        <f>+Tabla_DatosExternos_142[[#This Row],[Saldo]]/Tabla_DatosExternos_142[[#This Row],[Importe]]</f>
        <v>1</v>
      </c>
      <c r="AB318" s="21"/>
      <c r="AC318" s="26">
        <f>IF(AND(-Z318&gt;=1,-Z318&lt;=30),D318,0)</f>
        <v>0</v>
      </c>
      <c r="AD318" s="26">
        <f>IF(AND(-Z318&gt;=31,-Z318&lt;=60),D318,0)</f>
        <v>0</v>
      </c>
      <c r="AE318" s="26">
        <f>IF(AND(-Z318&gt;=61,-Z318&lt;=90),D318,0)</f>
        <v>0</v>
      </c>
      <c r="AF318" s="26">
        <f>IF(AND(-Z318&gt;=91,-Z318&lt;=120),D318,0)</f>
        <v>0</v>
      </c>
      <c r="AG318" s="26">
        <f>IF(AND(-Z318&gt;=121,-Z318&lt;=150),D318,0)</f>
        <v>0</v>
      </c>
      <c r="AH318" s="26">
        <f>IF(AND(-Z318&gt;=151,-Z318&lt;=180),D318,0)</f>
        <v>0</v>
      </c>
      <c r="AI318" s="26">
        <f>IF(AND(-Z318&gt;=181,-Z318&lt;=210),D318,0)</f>
        <v>0</v>
      </c>
      <c r="AJ318" s="26">
        <f>IF(AND(-Z318&gt;=211,-Z318&lt;=250),D318,0)</f>
        <v>0</v>
      </c>
      <c r="AK318" s="26">
        <f>IF(-Z318&gt;=251,D318,0)</f>
        <v>0</v>
      </c>
      <c r="AL318" s="26">
        <f>SUM(AE318:AF318)</f>
        <v>0</v>
      </c>
      <c r="AM318" s="26">
        <f>SUM(AG318:AK318)</f>
        <v>0</v>
      </c>
      <c r="AN318" s="26">
        <f>SUM(AI318:AK318)</f>
        <v>0</v>
      </c>
      <c r="AO318" s="26">
        <f>+IF(SUM(AC318:AK318)=0,D318,0)</f>
        <v>201999.75</v>
      </c>
      <c r="AP318" s="26">
        <f>+SUM(AC318:AK318)</f>
        <v>0</v>
      </c>
      <c r="AQ318" s="26">
        <f>+Tabla_DatosExternos_142[[#This Row],[Total Vigente]]+Tabla_DatosExternos_142[[#This Row],[Total Vencido]]</f>
        <v>201999.75</v>
      </c>
      <c r="AR318" s="26">
        <f>SUM(AG318:AK318)</f>
        <v>0</v>
      </c>
      <c r="AS318" s="27">
        <f>+Tabla_DatosExternos_142[[#This Row],[Fecha]]-Tabla_DatosExternos_142[[#This Row],[Vence]]</f>
        <v>-30</v>
      </c>
      <c r="AT318" s="21"/>
      <c r="AU318" s="28" t="e">
        <f>+AR318-W318</f>
        <v>#VALUE!</v>
      </c>
    </row>
    <row r="319" spans="1:47" x14ac:dyDescent="0.35">
      <c r="A319" s="20">
        <v>46234</v>
      </c>
      <c r="B319" s="21">
        <v>60673</v>
      </c>
      <c r="C319" s="21">
        <v>76760</v>
      </c>
      <c r="D319" s="21">
        <v>76760</v>
      </c>
      <c r="E319" s="22">
        <v>46279</v>
      </c>
      <c r="F319" s="21">
        <v>33</v>
      </c>
      <c r="G319" s="21" t="s">
        <v>96</v>
      </c>
      <c r="H319" s="21" t="s">
        <v>95</v>
      </c>
      <c r="I319" s="21" t="s">
        <v>2961</v>
      </c>
      <c r="J319" s="21" t="s">
        <v>509</v>
      </c>
      <c r="K319" s="21" t="s">
        <v>510</v>
      </c>
      <c r="L319" s="21" t="s">
        <v>511</v>
      </c>
      <c r="M319" s="21" t="s">
        <v>512</v>
      </c>
      <c r="N319" s="21">
        <v>45</v>
      </c>
      <c r="O319" s="20"/>
      <c r="P319" s="21" t="s">
        <v>509</v>
      </c>
      <c r="Q319" s="21" t="s">
        <v>2962</v>
      </c>
      <c r="R319" s="21">
        <v>100000</v>
      </c>
      <c r="S319" s="21">
        <v>45020</v>
      </c>
      <c r="T319" s="21">
        <v>-65.340383000000003</v>
      </c>
      <c r="U319" s="21">
        <v>-17.941924</v>
      </c>
      <c r="V319" s="21" t="s">
        <v>2963</v>
      </c>
      <c r="W319" s="21" t="s">
        <v>51</v>
      </c>
      <c r="X319" s="21" t="s">
        <v>2964</v>
      </c>
      <c r="Y319" s="23">
        <v>46246</v>
      </c>
      <c r="Z319" s="24">
        <f>+E319-Y319</f>
        <v>33</v>
      </c>
      <c r="AA319" s="25">
        <f>+Tabla_DatosExternos_142[[#This Row],[Saldo]]/Tabla_DatosExternos_142[[#This Row],[Importe]]</f>
        <v>1</v>
      </c>
      <c r="AB319" s="21"/>
      <c r="AC319" s="26">
        <f>IF(AND(-Z319&gt;=1,-Z319&lt;=30),D319,0)</f>
        <v>0</v>
      </c>
      <c r="AD319" s="26">
        <f>IF(AND(-Z319&gt;=31,-Z319&lt;=60),D319,0)</f>
        <v>0</v>
      </c>
      <c r="AE319" s="26">
        <f>IF(AND(-Z319&gt;=61,-Z319&lt;=90),D319,0)</f>
        <v>0</v>
      </c>
      <c r="AF319" s="26">
        <f>IF(AND(-Z319&gt;=91,-Z319&lt;=120),D319,0)</f>
        <v>0</v>
      </c>
      <c r="AG319" s="26">
        <f>IF(AND(-Z319&gt;=121,-Z319&lt;=150),D319,0)</f>
        <v>0</v>
      </c>
      <c r="AH319" s="26">
        <f>IF(AND(-Z319&gt;=151,-Z319&lt;=180),D319,0)</f>
        <v>0</v>
      </c>
      <c r="AI319" s="26">
        <f>IF(AND(-Z319&gt;=181,-Z319&lt;=210),D319,0)</f>
        <v>0</v>
      </c>
      <c r="AJ319" s="26">
        <f>IF(AND(-Z319&gt;=211,-Z319&lt;=250),D319,0)</f>
        <v>0</v>
      </c>
      <c r="AK319" s="26">
        <f>IF(-Z319&gt;=251,D319,0)</f>
        <v>0</v>
      </c>
      <c r="AL319" s="26">
        <f>SUM(AE319:AF319)</f>
        <v>0</v>
      </c>
      <c r="AM319" s="26">
        <f>SUM(AG319:AK319)</f>
        <v>0</v>
      </c>
      <c r="AN319" s="26">
        <f>SUM(AI319:AK319)</f>
        <v>0</v>
      </c>
      <c r="AO319" s="26">
        <f>+IF(SUM(AC319:AK319)=0,D319,0)</f>
        <v>76760</v>
      </c>
      <c r="AP319" s="26">
        <f>+SUM(AC319:AK319)</f>
        <v>0</v>
      </c>
      <c r="AQ319" s="26">
        <f>+Tabla_DatosExternos_142[[#This Row],[Total Vigente]]+Tabla_DatosExternos_142[[#This Row],[Total Vencido]]</f>
        <v>76760</v>
      </c>
      <c r="AR319" s="26">
        <f>SUM(AG319:AK319)</f>
        <v>0</v>
      </c>
      <c r="AS319" s="27">
        <f>+Tabla_DatosExternos_142[[#This Row],[Fecha]]-Tabla_DatosExternos_142[[#This Row],[Vence]]</f>
        <v>-45</v>
      </c>
      <c r="AT319" s="21"/>
      <c r="AU319" s="28" t="e">
        <f>+AR319-W319</f>
        <v>#VALUE!</v>
      </c>
    </row>
    <row r="320" spans="1:47" x14ac:dyDescent="0.35">
      <c r="A320" s="20">
        <v>46234</v>
      </c>
      <c r="B320" s="21">
        <v>60956</v>
      </c>
      <c r="C320" s="21">
        <v>29920</v>
      </c>
      <c r="D320" s="21">
        <v>29920</v>
      </c>
      <c r="E320" s="22">
        <v>46264</v>
      </c>
      <c r="F320" s="21">
        <v>18</v>
      </c>
      <c r="G320" s="21" t="s">
        <v>90</v>
      </c>
      <c r="H320" s="21" t="s">
        <v>95</v>
      </c>
      <c r="I320" s="21" t="s">
        <v>2969</v>
      </c>
      <c r="J320" s="21" t="s">
        <v>509</v>
      </c>
      <c r="K320" s="21" t="s">
        <v>510</v>
      </c>
      <c r="L320" s="21" t="s">
        <v>511</v>
      </c>
      <c r="M320" s="21" t="s">
        <v>512</v>
      </c>
      <c r="N320" s="21">
        <v>30</v>
      </c>
      <c r="O320" s="20"/>
      <c r="P320" s="21" t="s">
        <v>509</v>
      </c>
      <c r="Q320" s="21" t="s">
        <v>2970</v>
      </c>
      <c r="R320" s="21">
        <v>30000</v>
      </c>
      <c r="S320" s="21">
        <v>45020</v>
      </c>
      <c r="T320" s="21">
        <v>-66.284879000000004</v>
      </c>
      <c r="U320" s="21">
        <v>-17.391974999999999</v>
      </c>
      <c r="V320" s="21" t="s">
        <v>2971</v>
      </c>
      <c r="W320" s="21" t="s">
        <v>51</v>
      </c>
      <c r="X320" s="21" t="s">
        <v>2972</v>
      </c>
      <c r="Y320" s="23">
        <v>46246</v>
      </c>
      <c r="Z320" s="24">
        <f>+E320-Y320</f>
        <v>18</v>
      </c>
      <c r="AA320" s="25">
        <f>+Tabla_DatosExternos_142[[#This Row],[Saldo]]/Tabla_DatosExternos_142[[#This Row],[Importe]]</f>
        <v>1</v>
      </c>
      <c r="AB320" s="21"/>
      <c r="AC320" s="26">
        <f>IF(AND(-Z320&gt;=1,-Z320&lt;=30),D320,0)</f>
        <v>0</v>
      </c>
      <c r="AD320" s="26">
        <f>IF(AND(-Z320&gt;=31,-Z320&lt;=60),D320,0)</f>
        <v>0</v>
      </c>
      <c r="AE320" s="26">
        <f>IF(AND(-Z320&gt;=61,-Z320&lt;=90),D320,0)</f>
        <v>0</v>
      </c>
      <c r="AF320" s="26">
        <f>IF(AND(-Z320&gt;=91,-Z320&lt;=120),D320,0)</f>
        <v>0</v>
      </c>
      <c r="AG320" s="26">
        <f>IF(AND(-Z320&gt;=121,-Z320&lt;=150),D320,0)</f>
        <v>0</v>
      </c>
      <c r="AH320" s="26">
        <f>IF(AND(-Z320&gt;=151,-Z320&lt;=180),D320,0)</f>
        <v>0</v>
      </c>
      <c r="AI320" s="26">
        <f>IF(AND(-Z320&gt;=181,-Z320&lt;=210),D320,0)</f>
        <v>0</v>
      </c>
      <c r="AJ320" s="26">
        <f>IF(AND(-Z320&gt;=211,-Z320&lt;=250),D320,0)</f>
        <v>0</v>
      </c>
      <c r="AK320" s="26">
        <f>IF(-Z320&gt;=251,D320,0)</f>
        <v>0</v>
      </c>
      <c r="AL320" s="26">
        <f>SUM(AE320:AF320)</f>
        <v>0</v>
      </c>
      <c r="AM320" s="26">
        <f>SUM(AG320:AK320)</f>
        <v>0</v>
      </c>
      <c r="AN320" s="26">
        <f>SUM(AI320:AK320)</f>
        <v>0</v>
      </c>
      <c r="AO320" s="26">
        <f>+IF(SUM(AC320:AK320)=0,D320,0)</f>
        <v>29920</v>
      </c>
      <c r="AP320" s="26">
        <f>+SUM(AC320:AK320)</f>
        <v>0</v>
      </c>
      <c r="AQ320" s="26">
        <f>+Tabla_DatosExternos_142[[#This Row],[Total Vigente]]+Tabla_DatosExternos_142[[#This Row],[Total Vencido]]</f>
        <v>29920</v>
      </c>
      <c r="AR320" s="26">
        <f>SUM(AG320:AK320)</f>
        <v>0</v>
      </c>
      <c r="AS320" s="27">
        <f>+Tabla_DatosExternos_142[[#This Row],[Fecha]]-Tabla_DatosExternos_142[[#This Row],[Vence]]</f>
        <v>-30</v>
      </c>
      <c r="AT320" s="21"/>
      <c r="AU320" s="28" t="e">
        <f>+AR320-W320</f>
        <v>#VALUE!</v>
      </c>
    </row>
    <row r="321" spans="1:47" x14ac:dyDescent="0.35">
      <c r="A321" s="20">
        <v>46234</v>
      </c>
      <c r="B321" s="21">
        <v>61104</v>
      </c>
      <c r="C321" s="21">
        <v>8492.42</v>
      </c>
      <c r="D321" s="21">
        <v>8492.42</v>
      </c>
      <c r="E321" s="22">
        <v>46264</v>
      </c>
      <c r="F321" s="21">
        <v>18</v>
      </c>
      <c r="G321" s="21" t="s">
        <v>90</v>
      </c>
      <c r="H321" s="21" t="s">
        <v>95</v>
      </c>
      <c r="I321" s="21" t="s">
        <v>2973</v>
      </c>
      <c r="J321" s="21" t="s">
        <v>509</v>
      </c>
      <c r="K321" s="21" t="s">
        <v>510</v>
      </c>
      <c r="L321" s="21" t="s">
        <v>511</v>
      </c>
      <c r="M321" s="21" t="s">
        <v>1972</v>
      </c>
      <c r="N321" s="21">
        <v>30</v>
      </c>
      <c r="O321" s="20"/>
      <c r="P321" s="21" t="s">
        <v>509</v>
      </c>
      <c r="Q321" s="21" t="s">
        <v>2974</v>
      </c>
      <c r="R321" s="21">
        <v>8500</v>
      </c>
      <c r="S321" s="21">
        <v>45021</v>
      </c>
      <c r="T321" s="21">
        <v>-66.250740100000002</v>
      </c>
      <c r="U321" s="21">
        <v>-17.3896847</v>
      </c>
      <c r="V321" s="21" t="s">
        <v>2975</v>
      </c>
      <c r="W321" s="21" t="s">
        <v>51</v>
      </c>
      <c r="X321" s="21" t="s">
        <v>2976</v>
      </c>
      <c r="Y321" s="23">
        <v>46246</v>
      </c>
      <c r="Z321" s="24">
        <f>+E321-Y321</f>
        <v>18</v>
      </c>
      <c r="AA321" s="25">
        <f>+Tabla_DatosExternos_142[[#This Row],[Saldo]]/Tabla_DatosExternos_142[[#This Row],[Importe]]</f>
        <v>1</v>
      </c>
      <c r="AB321" s="21"/>
      <c r="AC321" s="26">
        <f>IF(AND(-Z321&gt;=1,-Z321&lt;=30),D321,0)</f>
        <v>0</v>
      </c>
      <c r="AD321" s="26">
        <f>IF(AND(-Z321&gt;=31,-Z321&lt;=60),D321,0)</f>
        <v>0</v>
      </c>
      <c r="AE321" s="26">
        <f>IF(AND(-Z321&gt;=61,-Z321&lt;=90),D321,0)</f>
        <v>0</v>
      </c>
      <c r="AF321" s="26">
        <f>IF(AND(-Z321&gt;=91,-Z321&lt;=120),D321,0)</f>
        <v>0</v>
      </c>
      <c r="AG321" s="26">
        <f>IF(AND(-Z321&gt;=121,-Z321&lt;=150),D321,0)</f>
        <v>0</v>
      </c>
      <c r="AH321" s="26">
        <f>IF(AND(-Z321&gt;=151,-Z321&lt;=180),D321,0)</f>
        <v>0</v>
      </c>
      <c r="AI321" s="26">
        <f>IF(AND(-Z321&gt;=181,-Z321&lt;=210),D321,0)</f>
        <v>0</v>
      </c>
      <c r="AJ321" s="26">
        <f>IF(AND(-Z321&gt;=211,-Z321&lt;=250),D321,0)</f>
        <v>0</v>
      </c>
      <c r="AK321" s="26">
        <f>IF(-Z321&gt;=251,D321,0)</f>
        <v>0</v>
      </c>
      <c r="AL321" s="26">
        <f>SUM(AE321:AF321)</f>
        <v>0</v>
      </c>
      <c r="AM321" s="26">
        <f>SUM(AG321:AK321)</f>
        <v>0</v>
      </c>
      <c r="AN321" s="26">
        <f>SUM(AI321:AK321)</f>
        <v>0</v>
      </c>
      <c r="AO321" s="26">
        <f>+IF(SUM(AC321:AK321)=0,D321,0)</f>
        <v>8492.42</v>
      </c>
      <c r="AP321" s="26">
        <f>+SUM(AC321:AK321)</f>
        <v>0</v>
      </c>
      <c r="AQ321" s="26">
        <f>+Tabla_DatosExternos_142[[#This Row],[Total Vigente]]+Tabla_DatosExternos_142[[#This Row],[Total Vencido]]</f>
        <v>8492.42</v>
      </c>
      <c r="AR321" s="26">
        <f>SUM(AG321:AK321)</f>
        <v>0</v>
      </c>
      <c r="AS321" s="27">
        <f>+Tabla_DatosExternos_142[[#This Row],[Fecha]]-Tabla_DatosExternos_142[[#This Row],[Vence]]</f>
        <v>-30</v>
      </c>
      <c r="AT321" s="21"/>
      <c r="AU321" s="28" t="e">
        <f>+AR321-W321</f>
        <v>#VALUE!</v>
      </c>
    </row>
    <row r="322" spans="1:47" x14ac:dyDescent="0.35">
      <c r="A322" s="20">
        <v>46235</v>
      </c>
      <c r="B322" s="21">
        <v>61543</v>
      </c>
      <c r="C322" s="21">
        <v>29963.74</v>
      </c>
      <c r="D322" s="21">
        <v>29963.74</v>
      </c>
      <c r="E322" s="22">
        <v>46265</v>
      </c>
      <c r="F322" s="21">
        <v>19</v>
      </c>
      <c r="G322" s="21" t="s">
        <v>90</v>
      </c>
      <c r="H322" s="21" t="s">
        <v>95</v>
      </c>
      <c r="I322" s="21" t="s">
        <v>3010</v>
      </c>
      <c r="J322" s="21" t="s">
        <v>509</v>
      </c>
      <c r="K322" s="21" t="s">
        <v>510</v>
      </c>
      <c r="L322" s="21" t="s">
        <v>511</v>
      </c>
      <c r="M322" s="21" t="s">
        <v>512</v>
      </c>
      <c r="N322" s="21">
        <v>30</v>
      </c>
      <c r="O322" s="20"/>
      <c r="P322" s="21" t="s">
        <v>509</v>
      </c>
      <c r="Q322" s="21" t="s">
        <v>3011</v>
      </c>
      <c r="R322" s="21">
        <v>30000</v>
      </c>
      <c r="S322" s="21">
        <v>45020</v>
      </c>
      <c r="T322" s="21">
        <v>-66.284657999999993</v>
      </c>
      <c r="U322" s="21">
        <v>-17.391728000000001</v>
      </c>
      <c r="V322" s="21" t="s">
        <v>3012</v>
      </c>
      <c r="W322" s="21" t="s">
        <v>51</v>
      </c>
      <c r="X322" s="21" t="s">
        <v>3013</v>
      </c>
      <c r="Y322" s="23">
        <v>46246</v>
      </c>
      <c r="Z322" s="24">
        <f>+E322-Y322</f>
        <v>19</v>
      </c>
      <c r="AA322" s="25">
        <f>+Tabla_DatosExternos_142[[#This Row],[Saldo]]/Tabla_DatosExternos_142[[#This Row],[Importe]]</f>
        <v>1</v>
      </c>
      <c r="AB322" s="21"/>
      <c r="AC322" s="26">
        <f>IF(AND(-Z322&gt;=1,-Z322&lt;=30),D322,0)</f>
        <v>0</v>
      </c>
      <c r="AD322" s="26">
        <f>IF(AND(-Z322&gt;=31,-Z322&lt;=60),D322,0)</f>
        <v>0</v>
      </c>
      <c r="AE322" s="26">
        <f>IF(AND(-Z322&gt;=61,-Z322&lt;=90),D322,0)</f>
        <v>0</v>
      </c>
      <c r="AF322" s="26">
        <f>IF(AND(-Z322&gt;=91,-Z322&lt;=120),D322,0)</f>
        <v>0</v>
      </c>
      <c r="AG322" s="26">
        <f>IF(AND(-Z322&gt;=121,-Z322&lt;=150),D322,0)</f>
        <v>0</v>
      </c>
      <c r="AH322" s="26">
        <f>IF(AND(-Z322&gt;=151,-Z322&lt;=180),D322,0)</f>
        <v>0</v>
      </c>
      <c r="AI322" s="26">
        <f>IF(AND(-Z322&gt;=181,-Z322&lt;=210),D322,0)</f>
        <v>0</v>
      </c>
      <c r="AJ322" s="26">
        <f>IF(AND(-Z322&gt;=211,-Z322&lt;=250),D322,0)</f>
        <v>0</v>
      </c>
      <c r="AK322" s="26">
        <f>IF(-Z322&gt;=251,D322,0)</f>
        <v>0</v>
      </c>
      <c r="AL322" s="26">
        <f>SUM(AE322:AF322)</f>
        <v>0</v>
      </c>
      <c r="AM322" s="26">
        <f>SUM(AG322:AK322)</f>
        <v>0</v>
      </c>
      <c r="AN322" s="26">
        <f>SUM(AI322:AK322)</f>
        <v>0</v>
      </c>
      <c r="AO322" s="26">
        <f>+IF(SUM(AC322:AK322)=0,D322,0)</f>
        <v>29963.74</v>
      </c>
      <c r="AP322" s="26">
        <f>+SUM(AC322:AK322)</f>
        <v>0</v>
      </c>
      <c r="AQ322" s="26">
        <f>+Tabla_DatosExternos_142[[#This Row],[Total Vigente]]+Tabla_DatosExternos_142[[#This Row],[Total Vencido]]</f>
        <v>29963.74</v>
      </c>
      <c r="AR322" s="26">
        <f>SUM(AG322:AK322)</f>
        <v>0</v>
      </c>
      <c r="AS322" s="27">
        <f>+Tabla_DatosExternos_142[[#This Row],[Fecha]]-Tabla_DatosExternos_142[[#This Row],[Vence]]</f>
        <v>-30</v>
      </c>
      <c r="AT322" s="21"/>
      <c r="AU322" s="28" t="e">
        <f>+AR322-W322</f>
        <v>#VALUE!</v>
      </c>
    </row>
    <row r="323" spans="1:47" x14ac:dyDescent="0.35">
      <c r="A323" s="20">
        <v>46238</v>
      </c>
      <c r="B323" s="21">
        <v>62261</v>
      </c>
      <c r="C323" s="21">
        <v>4459.9399999999996</v>
      </c>
      <c r="D323" s="21">
        <v>4459.9399999999996</v>
      </c>
      <c r="E323" s="22">
        <v>46268</v>
      </c>
      <c r="F323" s="21">
        <v>22</v>
      </c>
      <c r="G323" s="21" t="s">
        <v>90</v>
      </c>
      <c r="H323" s="21" t="s">
        <v>95</v>
      </c>
      <c r="I323" s="21" t="s">
        <v>2040</v>
      </c>
      <c r="J323" s="21" t="s">
        <v>509</v>
      </c>
      <c r="K323" s="21" t="s">
        <v>510</v>
      </c>
      <c r="L323" s="21" t="s">
        <v>511</v>
      </c>
      <c r="M323" s="21" t="s">
        <v>3283</v>
      </c>
      <c r="N323" s="21">
        <v>30</v>
      </c>
      <c r="O323" s="20"/>
      <c r="P323" s="21" t="s">
        <v>509</v>
      </c>
      <c r="Q323" s="21" t="s">
        <v>2041</v>
      </c>
      <c r="R323" s="21">
        <v>10000</v>
      </c>
      <c r="S323" s="21">
        <v>45025</v>
      </c>
      <c r="T323" s="21">
        <v>-66.190355999999994</v>
      </c>
      <c r="U323" s="21">
        <v>-17.352701</v>
      </c>
      <c r="V323" s="21" t="s">
        <v>2042</v>
      </c>
      <c r="W323" s="21" t="s">
        <v>51</v>
      </c>
      <c r="X323" s="21" t="s">
        <v>2043</v>
      </c>
      <c r="Y323" s="23">
        <v>46246</v>
      </c>
      <c r="Z323" s="24">
        <f>+E323-Y323</f>
        <v>22</v>
      </c>
      <c r="AA323" s="25">
        <f>+Tabla_DatosExternos_142[[#This Row],[Saldo]]/Tabla_DatosExternos_142[[#This Row],[Importe]]</f>
        <v>1</v>
      </c>
      <c r="AB323" s="21"/>
      <c r="AC323" s="26">
        <f>IF(AND(-Z323&gt;=1,-Z323&lt;=30),D323,0)</f>
        <v>0</v>
      </c>
      <c r="AD323" s="26">
        <f>IF(AND(-Z323&gt;=31,-Z323&lt;=60),D323,0)</f>
        <v>0</v>
      </c>
      <c r="AE323" s="26">
        <f>IF(AND(-Z323&gt;=61,-Z323&lt;=90),D323,0)</f>
        <v>0</v>
      </c>
      <c r="AF323" s="26">
        <f>IF(AND(-Z323&gt;=91,-Z323&lt;=120),D323,0)</f>
        <v>0</v>
      </c>
      <c r="AG323" s="26">
        <f>IF(AND(-Z323&gt;=121,-Z323&lt;=150),D323,0)</f>
        <v>0</v>
      </c>
      <c r="AH323" s="26">
        <f>IF(AND(-Z323&gt;=151,-Z323&lt;=180),D323,0)</f>
        <v>0</v>
      </c>
      <c r="AI323" s="26">
        <f>IF(AND(-Z323&gt;=181,-Z323&lt;=210),D323,0)</f>
        <v>0</v>
      </c>
      <c r="AJ323" s="26">
        <f>IF(AND(-Z323&gt;=211,-Z323&lt;=250),D323,0)</f>
        <v>0</v>
      </c>
      <c r="AK323" s="26">
        <f>IF(-Z323&gt;=251,D323,0)</f>
        <v>0</v>
      </c>
      <c r="AL323" s="26">
        <f>SUM(AE323:AF323)</f>
        <v>0</v>
      </c>
      <c r="AM323" s="26">
        <f>SUM(AG323:AK323)</f>
        <v>0</v>
      </c>
      <c r="AN323" s="26">
        <f>SUM(AI323:AK323)</f>
        <v>0</v>
      </c>
      <c r="AO323" s="26">
        <f>+IF(SUM(AC323:AK323)=0,D323,0)</f>
        <v>4459.9399999999996</v>
      </c>
      <c r="AP323" s="26">
        <f>+SUM(AC323:AK323)</f>
        <v>0</v>
      </c>
      <c r="AQ323" s="26">
        <f>+Tabla_DatosExternos_142[[#This Row],[Total Vigente]]+Tabla_DatosExternos_142[[#This Row],[Total Vencido]]</f>
        <v>4459.9399999999996</v>
      </c>
      <c r="AR323" s="26">
        <f>SUM(AG323:AK323)</f>
        <v>0</v>
      </c>
      <c r="AS323" s="27">
        <f>+Tabla_DatosExternos_142[[#This Row],[Fecha]]-Tabla_DatosExternos_142[[#This Row],[Vence]]</f>
        <v>-30</v>
      </c>
      <c r="AT323" s="21"/>
      <c r="AU323" s="28" t="e">
        <f>+AR323-W323</f>
        <v>#VALUE!</v>
      </c>
    </row>
    <row r="324" spans="1:47" x14ac:dyDescent="0.35">
      <c r="A324" s="20">
        <v>46238</v>
      </c>
      <c r="B324" s="21">
        <v>62399</v>
      </c>
      <c r="C324" s="21">
        <v>1409.98</v>
      </c>
      <c r="D324" s="21">
        <v>1409.98</v>
      </c>
      <c r="E324" s="22">
        <v>46268</v>
      </c>
      <c r="F324" s="21">
        <v>22</v>
      </c>
      <c r="G324" s="21" t="s">
        <v>90</v>
      </c>
      <c r="H324" s="21" t="s">
        <v>95</v>
      </c>
      <c r="I324" s="21" t="s">
        <v>551</v>
      </c>
      <c r="J324" s="21" t="s">
        <v>509</v>
      </c>
      <c r="K324" s="21" t="s">
        <v>510</v>
      </c>
      <c r="L324" s="21" t="s">
        <v>511</v>
      </c>
      <c r="M324" s="21" t="s">
        <v>512</v>
      </c>
      <c r="N324" s="21">
        <v>30</v>
      </c>
      <c r="O324" s="20"/>
      <c r="P324" s="21" t="s">
        <v>509</v>
      </c>
      <c r="Q324" s="21" t="s">
        <v>552</v>
      </c>
      <c r="R324" s="21">
        <v>77000</v>
      </c>
      <c r="S324" s="21">
        <v>45020</v>
      </c>
      <c r="T324" s="21">
        <v>-66.280657000000005</v>
      </c>
      <c r="U324" s="21">
        <v>-17.390367000000001</v>
      </c>
      <c r="V324" s="21" t="s">
        <v>553</v>
      </c>
      <c r="W324" s="21" t="s">
        <v>51</v>
      </c>
      <c r="X324" s="21" t="s">
        <v>554</v>
      </c>
      <c r="Y324" s="23">
        <v>46246</v>
      </c>
      <c r="Z324" s="24">
        <f>+E324-Y324</f>
        <v>22</v>
      </c>
      <c r="AA324" s="25">
        <f>+Tabla_DatosExternos_142[[#This Row],[Saldo]]/Tabla_DatosExternos_142[[#This Row],[Importe]]</f>
        <v>1</v>
      </c>
      <c r="AB324" s="21"/>
      <c r="AC324" s="26">
        <f>IF(AND(-Z324&gt;=1,-Z324&lt;=30),D324,0)</f>
        <v>0</v>
      </c>
      <c r="AD324" s="26">
        <f>IF(AND(-Z324&gt;=31,-Z324&lt;=60),D324,0)</f>
        <v>0</v>
      </c>
      <c r="AE324" s="26">
        <f>IF(AND(-Z324&gt;=61,-Z324&lt;=90),D324,0)</f>
        <v>0</v>
      </c>
      <c r="AF324" s="26">
        <f>IF(AND(-Z324&gt;=91,-Z324&lt;=120),D324,0)</f>
        <v>0</v>
      </c>
      <c r="AG324" s="26">
        <f>IF(AND(-Z324&gt;=121,-Z324&lt;=150),D324,0)</f>
        <v>0</v>
      </c>
      <c r="AH324" s="26">
        <f>IF(AND(-Z324&gt;=151,-Z324&lt;=180),D324,0)</f>
        <v>0</v>
      </c>
      <c r="AI324" s="26">
        <f>IF(AND(-Z324&gt;=181,-Z324&lt;=210),D324,0)</f>
        <v>0</v>
      </c>
      <c r="AJ324" s="26">
        <f>IF(AND(-Z324&gt;=211,-Z324&lt;=250),D324,0)</f>
        <v>0</v>
      </c>
      <c r="AK324" s="26">
        <f>IF(-Z324&gt;=251,D324,0)</f>
        <v>0</v>
      </c>
      <c r="AL324" s="26">
        <f>SUM(AE324:AF324)</f>
        <v>0</v>
      </c>
      <c r="AM324" s="26">
        <f>SUM(AG324:AK324)</f>
        <v>0</v>
      </c>
      <c r="AN324" s="26">
        <f>SUM(AI324:AK324)</f>
        <v>0</v>
      </c>
      <c r="AO324" s="26">
        <f>+IF(SUM(AC324:AK324)=0,D324,0)</f>
        <v>1409.98</v>
      </c>
      <c r="AP324" s="26">
        <f>+SUM(AC324:AK324)</f>
        <v>0</v>
      </c>
      <c r="AQ324" s="26">
        <f>+Tabla_DatosExternos_142[[#This Row],[Total Vigente]]+Tabla_DatosExternos_142[[#This Row],[Total Vencido]]</f>
        <v>1409.98</v>
      </c>
      <c r="AR324" s="26">
        <f>SUM(AG324:AK324)</f>
        <v>0</v>
      </c>
      <c r="AS324" s="27">
        <f>+Tabla_DatosExternos_142[[#This Row],[Fecha]]-Tabla_DatosExternos_142[[#This Row],[Vence]]</f>
        <v>-30</v>
      </c>
      <c r="AT324" s="21"/>
      <c r="AU324" s="28" t="e">
        <f>+AR324-W324</f>
        <v>#VALUE!</v>
      </c>
    </row>
    <row r="325" spans="1:47" x14ac:dyDescent="0.35">
      <c r="A325" s="20">
        <v>46239</v>
      </c>
      <c r="B325" s="21">
        <v>62724</v>
      </c>
      <c r="C325" s="21">
        <v>1497.99</v>
      </c>
      <c r="D325" s="21">
        <v>1497.99</v>
      </c>
      <c r="E325" s="22">
        <v>46269</v>
      </c>
      <c r="F325" s="21">
        <v>23</v>
      </c>
      <c r="G325" s="21" t="s">
        <v>90</v>
      </c>
      <c r="H325" s="21" t="s">
        <v>95</v>
      </c>
      <c r="I325" s="21" t="s">
        <v>2040</v>
      </c>
      <c r="J325" s="21" t="s">
        <v>509</v>
      </c>
      <c r="K325" s="21" t="s">
        <v>510</v>
      </c>
      <c r="L325" s="21" t="s">
        <v>511</v>
      </c>
      <c r="M325" s="21" t="s">
        <v>3283</v>
      </c>
      <c r="N325" s="21">
        <v>30</v>
      </c>
      <c r="O325" s="20"/>
      <c r="P325" s="21" t="s">
        <v>509</v>
      </c>
      <c r="Q325" s="21" t="s">
        <v>2041</v>
      </c>
      <c r="R325" s="21">
        <v>10000</v>
      </c>
      <c r="S325" s="21">
        <v>45025</v>
      </c>
      <c r="T325" s="21">
        <v>-66.190355999999994</v>
      </c>
      <c r="U325" s="21">
        <v>-17.352701</v>
      </c>
      <c r="V325" s="21" t="s">
        <v>2042</v>
      </c>
      <c r="W325" s="21" t="s">
        <v>51</v>
      </c>
      <c r="X325" s="21" t="s">
        <v>2043</v>
      </c>
      <c r="Y325" s="23">
        <v>46246</v>
      </c>
      <c r="Z325" s="24">
        <f>+E325-Y325</f>
        <v>23</v>
      </c>
      <c r="AA325" s="25">
        <f>+Tabla_DatosExternos_142[[#This Row],[Saldo]]/Tabla_DatosExternos_142[[#This Row],[Importe]]</f>
        <v>1</v>
      </c>
      <c r="AB325" s="21"/>
      <c r="AC325" s="26">
        <f>IF(AND(-Z325&gt;=1,-Z325&lt;=30),D325,0)</f>
        <v>0</v>
      </c>
      <c r="AD325" s="26">
        <f>IF(AND(-Z325&gt;=31,-Z325&lt;=60),D325,0)</f>
        <v>0</v>
      </c>
      <c r="AE325" s="26">
        <f>IF(AND(-Z325&gt;=61,-Z325&lt;=90),D325,0)</f>
        <v>0</v>
      </c>
      <c r="AF325" s="26">
        <f>IF(AND(-Z325&gt;=91,-Z325&lt;=120),D325,0)</f>
        <v>0</v>
      </c>
      <c r="AG325" s="26">
        <f>IF(AND(-Z325&gt;=121,-Z325&lt;=150),D325,0)</f>
        <v>0</v>
      </c>
      <c r="AH325" s="26">
        <f>IF(AND(-Z325&gt;=151,-Z325&lt;=180),D325,0)</f>
        <v>0</v>
      </c>
      <c r="AI325" s="26">
        <f>IF(AND(-Z325&gt;=181,-Z325&lt;=210),D325,0)</f>
        <v>0</v>
      </c>
      <c r="AJ325" s="26">
        <f>IF(AND(-Z325&gt;=211,-Z325&lt;=250),D325,0)</f>
        <v>0</v>
      </c>
      <c r="AK325" s="26">
        <f>IF(-Z325&gt;=251,D325,0)</f>
        <v>0</v>
      </c>
      <c r="AL325" s="26">
        <f>SUM(AE325:AF325)</f>
        <v>0</v>
      </c>
      <c r="AM325" s="26">
        <f>SUM(AG325:AK325)</f>
        <v>0</v>
      </c>
      <c r="AN325" s="26">
        <f>SUM(AI325:AK325)</f>
        <v>0</v>
      </c>
      <c r="AO325" s="26">
        <f>+IF(SUM(AC325:AK325)=0,D325,0)</f>
        <v>1497.99</v>
      </c>
      <c r="AP325" s="26">
        <f>+SUM(AC325:AK325)</f>
        <v>0</v>
      </c>
      <c r="AQ325" s="26">
        <f>+Tabla_DatosExternos_142[[#This Row],[Total Vigente]]+Tabla_DatosExternos_142[[#This Row],[Total Vencido]]</f>
        <v>1497.99</v>
      </c>
      <c r="AR325" s="26">
        <f>SUM(AG325:AK325)</f>
        <v>0</v>
      </c>
      <c r="AS325" s="27">
        <f>+Tabla_DatosExternos_142[[#This Row],[Fecha]]-Tabla_DatosExternos_142[[#This Row],[Vence]]</f>
        <v>-30</v>
      </c>
      <c r="AT325" s="21"/>
      <c r="AU325" s="28" t="e">
        <f>+AR325-W325</f>
        <v>#VALUE!</v>
      </c>
    </row>
    <row r="326" spans="1:47" x14ac:dyDescent="0.35">
      <c r="A326" s="20">
        <v>46239</v>
      </c>
      <c r="B326" s="21">
        <v>62750</v>
      </c>
      <c r="C326" s="21">
        <v>6411.91</v>
      </c>
      <c r="D326" s="21">
        <v>6411.91</v>
      </c>
      <c r="E326" s="22">
        <v>46269</v>
      </c>
      <c r="F326" s="21">
        <v>23</v>
      </c>
      <c r="G326" s="21" t="s">
        <v>90</v>
      </c>
      <c r="H326" s="21" t="s">
        <v>95</v>
      </c>
      <c r="I326" s="21" t="s">
        <v>3222</v>
      </c>
      <c r="J326" s="21"/>
      <c r="K326" s="21" t="s">
        <v>510</v>
      </c>
      <c r="L326" s="21" t="s">
        <v>511</v>
      </c>
      <c r="M326" s="21" t="s">
        <v>1630</v>
      </c>
      <c r="N326" s="21">
        <v>30</v>
      </c>
      <c r="O326" s="20"/>
      <c r="P326" s="21" t="s">
        <v>509</v>
      </c>
      <c r="Q326" s="21" t="s">
        <v>3223</v>
      </c>
      <c r="R326" s="21">
        <v>10000</v>
      </c>
      <c r="S326" s="21">
        <v>45026</v>
      </c>
      <c r="T326" s="21">
        <v>-66.228404600000005</v>
      </c>
      <c r="U326" s="21">
        <v>-17.443306499999998</v>
      </c>
      <c r="V326" s="21" t="s">
        <v>3224</v>
      </c>
      <c r="W326" s="21" t="s">
        <v>51</v>
      </c>
      <c r="X326" s="21" t="s">
        <v>3225</v>
      </c>
      <c r="Y326" s="23">
        <v>46246</v>
      </c>
      <c r="Z326" s="24">
        <f>+E326-Y326</f>
        <v>23</v>
      </c>
      <c r="AA326" s="25">
        <f>+Tabla_DatosExternos_142[[#This Row],[Saldo]]/Tabla_DatosExternos_142[[#This Row],[Importe]]</f>
        <v>1</v>
      </c>
      <c r="AB326" s="21"/>
      <c r="AC326" s="26">
        <f>IF(AND(-Z326&gt;=1,-Z326&lt;=30),D326,0)</f>
        <v>0</v>
      </c>
      <c r="AD326" s="26">
        <f>IF(AND(-Z326&gt;=31,-Z326&lt;=60),D326,0)</f>
        <v>0</v>
      </c>
      <c r="AE326" s="26">
        <f>IF(AND(-Z326&gt;=61,-Z326&lt;=90),D326,0)</f>
        <v>0</v>
      </c>
      <c r="AF326" s="26">
        <f>IF(AND(-Z326&gt;=91,-Z326&lt;=120),D326,0)</f>
        <v>0</v>
      </c>
      <c r="AG326" s="26">
        <f>IF(AND(-Z326&gt;=121,-Z326&lt;=150),D326,0)</f>
        <v>0</v>
      </c>
      <c r="AH326" s="26">
        <f>IF(AND(-Z326&gt;=151,-Z326&lt;=180),D326,0)</f>
        <v>0</v>
      </c>
      <c r="AI326" s="26">
        <f>IF(AND(-Z326&gt;=181,-Z326&lt;=210),D326,0)</f>
        <v>0</v>
      </c>
      <c r="AJ326" s="26">
        <f>IF(AND(-Z326&gt;=211,-Z326&lt;=250),D326,0)</f>
        <v>0</v>
      </c>
      <c r="AK326" s="26">
        <f>IF(-Z326&gt;=251,D326,0)</f>
        <v>0</v>
      </c>
      <c r="AL326" s="26">
        <f>SUM(AE326:AF326)</f>
        <v>0</v>
      </c>
      <c r="AM326" s="26">
        <f>SUM(AG326:AK326)</f>
        <v>0</v>
      </c>
      <c r="AN326" s="26">
        <f>SUM(AI326:AK326)</f>
        <v>0</v>
      </c>
      <c r="AO326" s="26">
        <f>+IF(SUM(AC326:AK326)=0,D326,0)</f>
        <v>6411.91</v>
      </c>
      <c r="AP326" s="26">
        <f>+SUM(AC326:AK326)</f>
        <v>0</v>
      </c>
      <c r="AQ326" s="26">
        <f>+Tabla_DatosExternos_142[[#This Row],[Total Vigente]]+Tabla_DatosExternos_142[[#This Row],[Total Vencido]]</f>
        <v>6411.91</v>
      </c>
      <c r="AR326" s="26">
        <f>SUM(AG326:AK326)</f>
        <v>0</v>
      </c>
      <c r="AS326" s="27">
        <f>+Tabla_DatosExternos_142[[#This Row],[Fecha]]-Tabla_DatosExternos_142[[#This Row],[Vence]]</f>
        <v>-30</v>
      </c>
      <c r="AT326" s="21"/>
      <c r="AU326" s="28" t="e">
        <f>+AR326-W326</f>
        <v>#VALUE!</v>
      </c>
    </row>
    <row r="327" spans="1:47" x14ac:dyDescent="0.35">
      <c r="A327" s="20">
        <v>46239</v>
      </c>
      <c r="B327" s="21">
        <v>62754</v>
      </c>
      <c r="C327" s="21">
        <v>7311.92</v>
      </c>
      <c r="D327" s="21">
        <v>7311.92</v>
      </c>
      <c r="E327" s="22">
        <v>46269</v>
      </c>
      <c r="F327" s="21">
        <v>23</v>
      </c>
      <c r="G327" s="21" t="s">
        <v>90</v>
      </c>
      <c r="H327" s="21" t="s">
        <v>95</v>
      </c>
      <c r="I327" s="21" t="s">
        <v>3226</v>
      </c>
      <c r="J327" s="21"/>
      <c r="K327" s="21" t="s">
        <v>510</v>
      </c>
      <c r="L327" s="21" t="s">
        <v>511</v>
      </c>
      <c r="M327" s="21" t="s">
        <v>1630</v>
      </c>
      <c r="N327" s="21">
        <v>30</v>
      </c>
      <c r="O327" s="20"/>
      <c r="P327" s="21" t="s">
        <v>509</v>
      </c>
      <c r="Q327" s="21" t="s">
        <v>3227</v>
      </c>
      <c r="R327" s="21">
        <v>10000</v>
      </c>
      <c r="S327" s="21">
        <v>45026</v>
      </c>
      <c r="T327" s="21">
        <v>-66.201203100000001</v>
      </c>
      <c r="U327" s="21">
        <v>-17.451505099999999</v>
      </c>
      <c r="V327" s="21" t="s">
        <v>3228</v>
      </c>
      <c r="W327" s="21" t="s">
        <v>51</v>
      </c>
      <c r="X327" s="21" t="s">
        <v>3229</v>
      </c>
      <c r="Y327" s="23">
        <v>46246</v>
      </c>
      <c r="Z327" s="24">
        <f>+E327-Y327</f>
        <v>23</v>
      </c>
      <c r="AA327" s="25">
        <f>+Tabla_DatosExternos_142[[#This Row],[Saldo]]/Tabla_DatosExternos_142[[#This Row],[Importe]]</f>
        <v>1</v>
      </c>
      <c r="AB327" s="21"/>
      <c r="AC327" s="26">
        <f>IF(AND(-Z327&gt;=1,-Z327&lt;=30),D327,0)</f>
        <v>0</v>
      </c>
      <c r="AD327" s="26">
        <f>IF(AND(-Z327&gt;=31,-Z327&lt;=60),D327,0)</f>
        <v>0</v>
      </c>
      <c r="AE327" s="26">
        <f>IF(AND(-Z327&gt;=61,-Z327&lt;=90),D327,0)</f>
        <v>0</v>
      </c>
      <c r="AF327" s="26">
        <f>IF(AND(-Z327&gt;=91,-Z327&lt;=120),D327,0)</f>
        <v>0</v>
      </c>
      <c r="AG327" s="26">
        <f>IF(AND(-Z327&gt;=121,-Z327&lt;=150),D327,0)</f>
        <v>0</v>
      </c>
      <c r="AH327" s="26">
        <f>IF(AND(-Z327&gt;=151,-Z327&lt;=180),D327,0)</f>
        <v>0</v>
      </c>
      <c r="AI327" s="26">
        <f>IF(AND(-Z327&gt;=181,-Z327&lt;=210),D327,0)</f>
        <v>0</v>
      </c>
      <c r="AJ327" s="26">
        <f>IF(AND(-Z327&gt;=211,-Z327&lt;=250),D327,0)</f>
        <v>0</v>
      </c>
      <c r="AK327" s="26">
        <f>IF(-Z327&gt;=251,D327,0)</f>
        <v>0</v>
      </c>
      <c r="AL327" s="26">
        <f>SUM(AE327:AF327)</f>
        <v>0</v>
      </c>
      <c r="AM327" s="26">
        <f>SUM(AG327:AK327)</f>
        <v>0</v>
      </c>
      <c r="AN327" s="26">
        <f>SUM(AI327:AK327)</f>
        <v>0</v>
      </c>
      <c r="AO327" s="26">
        <f>+IF(SUM(AC327:AK327)=0,D327,0)</f>
        <v>7311.92</v>
      </c>
      <c r="AP327" s="26">
        <f>+SUM(AC327:AK327)</f>
        <v>0</v>
      </c>
      <c r="AQ327" s="26">
        <f>+Tabla_DatosExternos_142[[#This Row],[Total Vigente]]+Tabla_DatosExternos_142[[#This Row],[Total Vencido]]</f>
        <v>7311.92</v>
      </c>
      <c r="AR327" s="26">
        <f>SUM(AG327:AK327)</f>
        <v>0</v>
      </c>
      <c r="AS327" s="27">
        <f>+Tabla_DatosExternos_142[[#This Row],[Fecha]]-Tabla_DatosExternos_142[[#This Row],[Vence]]</f>
        <v>-30</v>
      </c>
      <c r="AT327" s="21"/>
      <c r="AU327" s="28" t="e">
        <f>+AR327-W327</f>
        <v>#VALUE!</v>
      </c>
    </row>
    <row r="328" spans="1:47" x14ac:dyDescent="0.35">
      <c r="A328" s="20">
        <v>46239</v>
      </c>
      <c r="B328" s="21">
        <v>62794</v>
      </c>
      <c r="C328" s="21">
        <v>12330</v>
      </c>
      <c r="D328" s="21">
        <v>12330</v>
      </c>
      <c r="E328" s="22">
        <v>46269</v>
      </c>
      <c r="F328" s="21">
        <v>23</v>
      </c>
      <c r="G328" s="21" t="s">
        <v>90</v>
      </c>
      <c r="H328" s="21" t="s">
        <v>95</v>
      </c>
      <c r="I328" s="21" t="s">
        <v>551</v>
      </c>
      <c r="J328" s="21" t="s">
        <v>509</v>
      </c>
      <c r="K328" s="21" t="s">
        <v>510</v>
      </c>
      <c r="L328" s="21" t="s">
        <v>511</v>
      </c>
      <c r="M328" s="21" t="s">
        <v>512</v>
      </c>
      <c r="N328" s="21">
        <v>30</v>
      </c>
      <c r="O328" s="20"/>
      <c r="P328" s="21" t="s">
        <v>509</v>
      </c>
      <c r="Q328" s="21" t="s">
        <v>552</v>
      </c>
      <c r="R328" s="21">
        <v>77000</v>
      </c>
      <c r="S328" s="21">
        <v>45020</v>
      </c>
      <c r="T328" s="21">
        <v>-66.280657000000005</v>
      </c>
      <c r="U328" s="21">
        <v>-17.390367000000001</v>
      </c>
      <c r="V328" s="21" t="s">
        <v>553</v>
      </c>
      <c r="W328" s="21" t="s">
        <v>51</v>
      </c>
      <c r="X328" s="21" t="s">
        <v>554</v>
      </c>
      <c r="Y328" s="23">
        <v>46246</v>
      </c>
      <c r="Z328" s="24">
        <f>+E328-Y328</f>
        <v>23</v>
      </c>
      <c r="AA328" s="25">
        <f>+Tabla_DatosExternos_142[[#This Row],[Saldo]]/Tabla_DatosExternos_142[[#This Row],[Importe]]</f>
        <v>1</v>
      </c>
      <c r="AB328" s="21"/>
      <c r="AC328" s="26">
        <f>IF(AND(-Z328&gt;=1,-Z328&lt;=30),D328,0)</f>
        <v>0</v>
      </c>
      <c r="AD328" s="26">
        <f>IF(AND(-Z328&gt;=31,-Z328&lt;=60),D328,0)</f>
        <v>0</v>
      </c>
      <c r="AE328" s="26">
        <f>IF(AND(-Z328&gt;=61,-Z328&lt;=90),D328,0)</f>
        <v>0</v>
      </c>
      <c r="AF328" s="26">
        <f>IF(AND(-Z328&gt;=91,-Z328&lt;=120),D328,0)</f>
        <v>0</v>
      </c>
      <c r="AG328" s="26">
        <f>IF(AND(-Z328&gt;=121,-Z328&lt;=150),D328,0)</f>
        <v>0</v>
      </c>
      <c r="AH328" s="26">
        <f>IF(AND(-Z328&gt;=151,-Z328&lt;=180),D328,0)</f>
        <v>0</v>
      </c>
      <c r="AI328" s="26">
        <f>IF(AND(-Z328&gt;=181,-Z328&lt;=210),D328,0)</f>
        <v>0</v>
      </c>
      <c r="AJ328" s="26">
        <f>IF(AND(-Z328&gt;=211,-Z328&lt;=250),D328,0)</f>
        <v>0</v>
      </c>
      <c r="AK328" s="26">
        <f>IF(-Z328&gt;=251,D328,0)</f>
        <v>0</v>
      </c>
      <c r="AL328" s="26">
        <f>SUM(AE328:AF328)</f>
        <v>0</v>
      </c>
      <c r="AM328" s="26">
        <f>SUM(AG328:AK328)</f>
        <v>0</v>
      </c>
      <c r="AN328" s="26">
        <f>SUM(AI328:AK328)</f>
        <v>0</v>
      </c>
      <c r="AO328" s="26">
        <f>+IF(SUM(AC328:AK328)=0,D328,0)</f>
        <v>12330</v>
      </c>
      <c r="AP328" s="26">
        <f>+SUM(AC328:AK328)</f>
        <v>0</v>
      </c>
      <c r="AQ328" s="26">
        <f>+Tabla_DatosExternos_142[[#This Row],[Total Vigente]]+Tabla_DatosExternos_142[[#This Row],[Total Vencido]]</f>
        <v>12330</v>
      </c>
      <c r="AR328" s="26">
        <f>SUM(AG328:AK328)</f>
        <v>0</v>
      </c>
      <c r="AS328" s="27">
        <f>+Tabla_DatosExternos_142[[#This Row],[Fecha]]-Tabla_DatosExternos_142[[#This Row],[Vence]]</f>
        <v>-30</v>
      </c>
      <c r="AT328" s="21"/>
      <c r="AU328" s="28" t="e">
        <f>+AR328-W328</f>
        <v>#VALUE!</v>
      </c>
    </row>
    <row r="329" spans="1:47" x14ac:dyDescent="0.35">
      <c r="A329" s="20">
        <v>46242</v>
      </c>
      <c r="B329" s="21">
        <v>63151</v>
      </c>
      <c r="C329" s="21">
        <v>49967.5</v>
      </c>
      <c r="D329" s="21">
        <v>49967.5</v>
      </c>
      <c r="E329" s="22">
        <v>46272</v>
      </c>
      <c r="F329" s="21">
        <v>26</v>
      </c>
      <c r="G329" s="21" t="s">
        <v>90</v>
      </c>
      <c r="H329" s="21" t="s">
        <v>95</v>
      </c>
      <c r="I329" s="21" t="s">
        <v>1881</v>
      </c>
      <c r="J329" s="21" t="s">
        <v>509</v>
      </c>
      <c r="K329" s="21" t="s">
        <v>510</v>
      </c>
      <c r="L329" s="21" t="s">
        <v>511</v>
      </c>
      <c r="M329" s="21" t="s">
        <v>512</v>
      </c>
      <c r="N329" s="21">
        <v>30</v>
      </c>
      <c r="O329" s="20"/>
      <c r="P329" s="21" t="s">
        <v>509</v>
      </c>
      <c r="Q329" s="21" t="s">
        <v>1882</v>
      </c>
      <c r="R329" s="21">
        <v>50000</v>
      </c>
      <c r="S329" s="21">
        <v>45020</v>
      </c>
      <c r="T329" s="21">
        <v>-66.128749999999997</v>
      </c>
      <c r="U329" s="21">
        <v>-17.466563000000001</v>
      </c>
      <c r="V329" s="21" t="s">
        <v>1883</v>
      </c>
      <c r="W329" s="21" t="s">
        <v>51</v>
      </c>
      <c r="X329" s="21" t="s">
        <v>1884</v>
      </c>
      <c r="Y329" s="23">
        <v>46246</v>
      </c>
      <c r="Z329" s="24">
        <f>+E329-Y329</f>
        <v>26</v>
      </c>
      <c r="AA329" s="25">
        <f>+Tabla_DatosExternos_142[[#This Row],[Saldo]]/Tabla_DatosExternos_142[[#This Row],[Importe]]</f>
        <v>1</v>
      </c>
      <c r="AB329" s="21"/>
      <c r="AC329" s="26">
        <f>IF(AND(-Z329&gt;=1,-Z329&lt;=30),D329,0)</f>
        <v>0</v>
      </c>
      <c r="AD329" s="26">
        <f>IF(AND(-Z329&gt;=31,-Z329&lt;=60),D329,0)</f>
        <v>0</v>
      </c>
      <c r="AE329" s="26">
        <f>IF(AND(-Z329&gt;=61,-Z329&lt;=90),D329,0)</f>
        <v>0</v>
      </c>
      <c r="AF329" s="26">
        <f>IF(AND(-Z329&gt;=91,-Z329&lt;=120),D329,0)</f>
        <v>0</v>
      </c>
      <c r="AG329" s="26">
        <f>IF(AND(-Z329&gt;=121,-Z329&lt;=150),D329,0)</f>
        <v>0</v>
      </c>
      <c r="AH329" s="26">
        <f>IF(AND(-Z329&gt;=151,-Z329&lt;=180),D329,0)</f>
        <v>0</v>
      </c>
      <c r="AI329" s="26">
        <f>IF(AND(-Z329&gt;=181,-Z329&lt;=210),D329,0)</f>
        <v>0</v>
      </c>
      <c r="AJ329" s="26">
        <f>IF(AND(-Z329&gt;=211,-Z329&lt;=250),D329,0)</f>
        <v>0</v>
      </c>
      <c r="AK329" s="26">
        <f>IF(-Z329&gt;=251,D329,0)</f>
        <v>0</v>
      </c>
      <c r="AL329" s="26">
        <f>SUM(AE329:AF329)</f>
        <v>0</v>
      </c>
      <c r="AM329" s="26">
        <f>SUM(AG329:AK329)</f>
        <v>0</v>
      </c>
      <c r="AN329" s="26">
        <f>SUM(AI329:AK329)</f>
        <v>0</v>
      </c>
      <c r="AO329" s="26">
        <f>+IF(SUM(AC329:AK329)=0,D329,0)</f>
        <v>49967.5</v>
      </c>
      <c r="AP329" s="26">
        <f>+SUM(AC329:AK329)</f>
        <v>0</v>
      </c>
      <c r="AQ329" s="26">
        <f>+Tabla_DatosExternos_142[[#This Row],[Total Vigente]]+Tabla_DatosExternos_142[[#This Row],[Total Vencido]]</f>
        <v>49967.5</v>
      </c>
      <c r="AR329" s="26">
        <f>SUM(AG329:AK329)</f>
        <v>0</v>
      </c>
      <c r="AS329" s="27">
        <f>+Tabla_DatosExternos_142[[#This Row],[Fecha]]-Tabla_DatosExternos_142[[#This Row],[Vence]]</f>
        <v>-30</v>
      </c>
      <c r="AT329" s="21"/>
      <c r="AU329" s="28" t="e">
        <f>+AR329-W329</f>
        <v>#VALUE!</v>
      </c>
    </row>
    <row r="330" spans="1:47" x14ac:dyDescent="0.35">
      <c r="A330" s="20">
        <v>46242</v>
      </c>
      <c r="B330" s="21">
        <v>63342</v>
      </c>
      <c r="C330" s="21">
        <v>1587.98</v>
      </c>
      <c r="D330" s="21">
        <v>1587.98</v>
      </c>
      <c r="E330" s="22">
        <v>46272</v>
      </c>
      <c r="F330" s="21">
        <v>26</v>
      </c>
      <c r="G330" s="21" t="s">
        <v>90</v>
      </c>
      <c r="H330" s="21" t="s">
        <v>95</v>
      </c>
      <c r="I330" s="21" t="s">
        <v>3268</v>
      </c>
      <c r="J330" s="21" t="s">
        <v>509</v>
      </c>
      <c r="K330" s="21" t="s">
        <v>510</v>
      </c>
      <c r="L330" s="21" t="s">
        <v>511</v>
      </c>
      <c r="M330" s="21" t="s">
        <v>1972</v>
      </c>
      <c r="N330" s="21">
        <v>30</v>
      </c>
      <c r="O330" s="20"/>
      <c r="P330" s="21" t="s">
        <v>509</v>
      </c>
      <c r="Q330" s="21" t="s">
        <v>3269</v>
      </c>
      <c r="R330" s="21">
        <v>5000</v>
      </c>
      <c r="S330" s="21">
        <v>45021</v>
      </c>
      <c r="T330" s="21">
        <v>-66.238334699999996</v>
      </c>
      <c r="U330" s="21">
        <v>-17.3891068</v>
      </c>
      <c r="V330" s="21" t="s">
        <v>3270</v>
      </c>
      <c r="W330" s="21" t="s">
        <v>51</v>
      </c>
      <c r="X330" s="21" t="s">
        <v>3271</v>
      </c>
      <c r="Y330" s="23">
        <v>46246</v>
      </c>
      <c r="Z330" s="24">
        <f>+E330-Y330</f>
        <v>26</v>
      </c>
      <c r="AA330" s="25">
        <f>+Tabla_DatosExternos_142[[#This Row],[Saldo]]/Tabla_DatosExternos_142[[#This Row],[Importe]]</f>
        <v>1</v>
      </c>
      <c r="AB330" s="21"/>
      <c r="AC330" s="26">
        <f>IF(AND(-Z330&gt;=1,-Z330&lt;=30),D330,0)</f>
        <v>0</v>
      </c>
      <c r="AD330" s="26">
        <f>IF(AND(-Z330&gt;=31,-Z330&lt;=60),D330,0)</f>
        <v>0</v>
      </c>
      <c r="AE330" s="26">
        <f>IF(AND(-Z330&gt;=61,-Z330&lt;=90),D330,0)</f>
        <v>0</v>
      </c>
      <c r="AF330" s="26">
        <f>IF(AND(-Z330&gt;=91,-Z330&lt;=120),D330,0)</f>
        <v>0</v>
      </c>
      <c r="AG330" s="26">
        <f>IF(AND(-Z330&gt;=121,-Z330&lt;=150),D330,0)</f>
        <v>0</v>
      </c>
      <c r="AH330" s="26">
        <f>IF(AND(-Z330&gt;=151,-Z330&lt;=180),D330,0)</f>
        <v>0</v>
      </c>
      <c r="AI330" s="26">
        <f>IF(AND(-Z330&gt;=181,-Z330&lt;=210),D330,0)</f>
        <v>0</v>
      </c>
      <c r="AJ330" s="26">
        <f>IF(AND(-Z330&gt;=211,-Z330&lt;=250),D330,0)</f>
        <v>0</v>
      </c>
      <c r="AK330" s="26">
        <f>IF(-Z330&gt;=251,D330,0)</f>
        <v>0</v>
      </c>
      <c r="AL330" s="26">
        <f>SUM(AE330:AF330)</f>
        <v>0</v>
      </c>
      <c r="AM330" s="26">
        <f>SUM(AG330:AK330)</f>
        <v>0</v>
      </c>
      <c r="AN330" s="26">
        <f>SUM(AI330:AK330)</f>
        <v>0</v>
      </c>
      <c r="AO330" s="26">
        <f>+IF(SUM(AC330:AK330)=0,D330,0)</f>
        <v>1587.98</v>
      </c>
      <c r="AP330" s="26">
        <f>+SUM(AC330:AK330)</f>
        <v>0</v>
      </c>
      <c r="AQ330" s="26">
        <f>+Tabla_DatosExternos_142[[#This Row],[Total Vigente]]+Tabla_DatosExternos_142[[#This Row],[Total Vencido]]</f>
        <v>1587.98</v>
      </c>
      <c r="AR330" s="26">
        <f>SUM(AG330:AK330)</f>
        <v>0</v>
      </c>
      <c r="AS330" s="27">
        <f>+Tabla_DatosExternos_142[[#This Row],[Fecha]]-Tabla_DatosExternos_142[[#This Row],[Vence]]</f>
        <v>-30</v>
      </c>
      <c r="AT330" s="21"/>
      <c r="AU330" s="28" t="e">
        <f>+AR330-W330</f>
        <v>#VALUE!</v>
      </c>
    </row>
    <row r="331" spans="1:47" x14ac:dyDescent="0.35">
      <c r="A331" s="20">
        <v>46244</v>
      </c>
      <c r="B331" s="21">
        <v>63561</v>
      </c>
      <c r="C331" s="21">
        <v>25999.75</v>
      </c>
      <c r="D331" s="21">
        <v>25999.75</v>
      </c>
      <c r="E331" s="22">
        <v>46274</v>
      </c>
      <c r="F331" s="21">
        <v>28</v>
      </c>
      <c r="G331" s="21" t="s">
        <v>90</v>
      </c>
      <c r="H331" s="21" t="s">
        <v>95</v>
      </c>
      <c r="I331" s="21" t="s">
        <v>2909</v>
      </c>
      <c r="J331" s="21" t="s">
        <v>509</v>
      </c>
      <c r="K331" s="21" t="s">
        <v>510</v>
      </c>
      <c r="L331" s="21" t="s">
        <v>511</v>
      </c>
      <c r="M331" s="21" t="s">
        <v>512</v>
      </c>
      <c r="N331" s="21">
        <v>30</v>
      </c>
      <c r="O331" s="20"/>
      <c r="P331" s="21" t="s">
        <v>509</v>
      </c>
      <c r="Q331" s="21" t="s">
        <v>2910</v>
      </c>
      <c r="R331" s="21">
        <v>260000</v>
      </c>
      <c r="S331" s="21">
        <v>45020</v>
      </c>
      <c r="T331" s="21">
        <v>-66.115117999999995</v>
      </c>
      <c r="U331" s="21">
        <v>-17.445557000000001</v>
      </c>
      <c r="V331" s="21" t="s">
        <v>2911</v>
      </c>
      <c r="W331" s="21" t="s">
        <v>51</v>
      </c>
      <c r="X331" s="21" t="s">
        <v>2912</v>
      </c>
      <c r="Y331" s="23">
        <v>46246</v>
      </c>
      <c r="Z331" s="24">
        <f>+E331-Y331</f>
        <v>28</v>
      </c>
      <c r="AA331" s="25">
        <f>+Tabla_DatosExternos_142[[#This Row],[Saldo]]/Tabla_DatosExternos_142[[#This Row],[Importe]]</f>
        <v>1</v>
      </c>
      <c r="AB331" s="21"/>
      <c r="AC331" s="26">
        <f>IF(AND(-Z331&gt;=1,-Z331&lt;=30),D331,0)</f>
        <v>0</v>
      </c>
      <c r="AD331" s="26">
        <f>IF(AND(-Z331&gt;=31,-Z331&lt;=60),D331,0)</f>
        <v>0</v>
      </c>
      <c r="AE331" s="26">
        <f>IF(AND(-Z331&gt;=61,-Z331&lt;=90),D331,0)</f>
        <v>0</v>
      </c>
      <c r="AF331" s="26">
        <f>IF(AND(-Z331&gt;=91,-Z331&lt;=120),D331,0)</f>
        <v>0</v>
      </c>
      <c r="AG331" s="26">
        <f>IF(AND(-Z331&gt;=121,-Z331&lt;=150),D331,0)</f>
        <v>0</v>
      </c>
      <c r="AH331" s="26">
        <f>IF(AND(-Z331&gt;=151,-Z331&lt;=180),D331,0)</f>
        <v>0</v>
      </c>
      <c r="AI331" s="26">
        <f>IF(AND(-Z331&gt;=181,-Z331&lt;=210),D331,0)</f>
        <v>0</v>
      </c>
      <c r="AJ331" s="26">
        <f>IF(AND(-Z331&gt;=211,-Z331&lt;=250),D331,0)</f>
        <v>0</v>
      </c>
      <c r="AK331" s="26">
        <f>IF(-Z331&gt;=251,D331,0)</f>
        <v>0</v>
      </c>
      <c r="AL331" s="26">
        <f>SUM(AE331:AF331)</f>
        <v>0</v>
      </c>
      <c r="AM331" s="26">
        <f>SUM(AG331:AK331)</f>
        <v>0</v>
      </c>
      <c r="AN331" s="26">
        <f>SUM(AI331:AK331)</f>
        <v>0</v>
      </c>
      <c r="AO331" s="26">
        <f>+IF(SUM(AC331:AK331)=0,D331,0)</f>
        <v>25999.75</v>
      </c>
      <c r="AP331" s="26">
        <f>+SUM(AC331:AK331)</f>
        <v>0</v>
      </c>
      <c r="AQ331" s="26">
        <f>+Tabla_DatosExternos_142[[#This Row],[Total Vigente]]+Tabla_DatosExternos_142[[#This Row],[Total Vencido]]</f>
        <v>25999.75</v>
      </c>
      <c r="AR331" s="26">
        <f>SUM(AG331:AK331)</f>
        <v>0</v>
      </c>
      <c r="AS331" s="27">
        <f>+Tabla_DatosExternos_142[[#This Row],[Fecha]]-Tabla_DatosExternos_142[[#This Row],[Vence]]</f>
        <v>-30</v>
      </c>
      <c r="AT331" s="21"/>
      <c r="AU331" s="28" t="e">
        <f>+AR331-W331</f>
        <v>#VALUE!</v>
      </c>
    </row>
    <row r="332" spans="1:47" x14ac:dyDescent="0.35">
      <c r="A332" s="20">
        <v>46244</v>
      </c>
      <c r="B332" s="21">
        <v>63566</v>
      </c>
      <c r="C332" s="21">
        <v>312</v>
      </c>
      <c r="D332" s="21">
        <v>312</v>
      </c>
      <c r="E332" s="22">
        <v>46274</v>
      </c>
      <c r="F332" s="21">
        <v>28</v>
      </c>
      <c r="G332" s="21" t="s">
        <v>90</v>
      </c>
      <c r="H332" s="21" t="s">
        <v>95</v>
      </c>
      <c r="I332" s="21" t="s">
        <v>3353</v>
      </c>
      <c r="J332" s="21" t="s">
        <v>509</v>
      </c>
      <c r="K332" s="21" t="s">
        <v>510</v>
      </c>
      <c r="L332" s="21" t="s">
        <v>511</v>
      </c>
      <c r="M332" s="21" t="s">
        <v>1331</v>
      </c>
      <c r="N332" s="21">
        <v>30</v>
      </c>
      <c r="O332" s="20"/>
      <c r="P332" s="21" t="s">
        <v>509</v>
      </c>
      <c r="Q332" s="21" t="s">
        <v>3354</v>
      </c>
      <c r="R332" s="21">
        <v>5000</v>
      </c>
      <c r="S332" s="21">
        <v>45024</v>
      </c>
      <c r="T332" s="21">
        <v>-66.165428000000006</v>
      </c>
      <c r="U332" s="21">
        <v>-17.475227</v>
      </c>
      <c r="V332" s="21" t="s">
        <v>3355</v>
      </c>
      <c r="W332" s="21" t="s">
        <v>51</v>
      </c>
      <c r="X332" s="21" t="s">
        <v>3356</v>
      </c>
      <c r="Y332" s="23">
        <v>46246</v>
      </c>
      <c r="Z332" s="24">
        <f>+E332-Y332</f>
        <v>28</v>
      </c>
      <c r="AA332" s="25">
        <f>+Tabla_DatosExternos_142[[#This Row],[Saldo]]/Tabla_DatosExternos_142[[#This Row],[Importe]]</f>
        <v>1</v>
      </c>
      <c r="AB332" s="21"/>
      <c r="AC332" s="26">
        <f>IF(AND(-Z332&gt;=1,-Z332&lt;=30),D332,0)</f>
        <v>0</v>
      </c>
      <c r="AD332" s="26">
        <f>IF(AND(-Z332&gt;=31,-Z332&lt;=60),D332,0)</f>
        <v>0</v>
      </c>
      <c r="AE332" s="26">
        <f>IF(AND(-Z332&gt;=61,-Z332&lt;=90),D332,0)</f>
        <v>0</v>
      </c>
      <c r="AF332" s="26">
        <f>IF(AND(-Z332&gt;=91,-Z332&lt;=120),D332,0)</f>
        <v>0</v>
      </c>
      <c r="AG332" s="26">
        <f>IF(AND(-Z332&gt;=121,-Z332&lt;=150),D332,0)</f>
        <v>0</v>
      </c>
      <c r="AH332" s="26">
        <f>IF(AND(-Z332&gt;=151,-Z332&lt;=180),D332,0)</f>
        <v>0</v>
      </c>
      <c r="AI332" s="26">
        <f>IF(AND(-Z332&gt;=181,-Z332&lt;=210),D332,0)</f>
        <v>0</v>
      </c>
      <c r="AJ332" s="26">
        <f>IF(AND(-Z332&gt;=211,-Z332&lt;=250),D332,0)</f>
        <v>0</v>
      </c>
      <c r="AK332" s="26">
        <f>IF(-Z332&gt;=251,D332,0)</f>
        <v>0</v>
      </c>
      <c r="AL332" s="26">
        <f>SUM(AE332:AF332)</f>
        <v>0</v>
      </c>
      <c r="AM332" s="26">
        <f>SUM(AG332:AK332)</f>
        <v>0</v>
      </c>
      <c r="AN332" s="26">
        <f>SUM(AI332:AK332)</f>
        <v>0</v>
      </c>
      <c r="AO332" s="26">
        <f>+IF(SUM(AC332:AK332)=0,D332,0)</f>
        <v>312</v>
      </c>
      <c r="AP332" s="26">
        <f>+SUM(AC332:AK332)</f>
        <v>0</v>
      </c>
      <c r="AQ332" s="26">
        <f>+Tabla_DatosExternos_142[[#This Row],[Total Vigente]]+Tabla_DatosExternos_142[[#This Row],[Total Vencido]]</f>
        <v>312</v>
      </c>
      <c r="AR332" s="26">
        <f>SUM(AG332:AK332)</f>
        <v>0</v>
      </c>
      <c r="AS332" s="27">
        <f>+Tabla_DatosExternos_142[[#This Row],[Fecha]]-Tabla_DatosExternos_142[[#This Row],[Vence]]</f>
        <v>-30</v>
      </c>
      <c r="AT332" s="21"/>
      <c r="AU332" s="28" t="e">
        <f>+AR332-W332</f>
        <v>#VALUE!</v>
      </c>
    </row>
    <row r="333" spans="1:47" x14ac:dyDescent="0.35">
      <c r="A333" s="20">
        <v>46244</v>
      </c>
      <c r="B333" s="21">
        <v>63732</v>
      </c>
      <c r="C333" s="21">
        <v>1979.97</v>
      </c>
      <c r="D333" s="21">
        <v>1979.97</v>
      </c>
      <c r="E333" s="22">
        <v>46274</v>
      </c>
      <c r="F333" s="21">
        <v>28</v>
      </c>
      <c r="G333" s="21" t="s">
        <v>90</v>
      </c>
      <c r="H333" s="21" t="s">
        <v>95</v>
      </c>
      <c r="I333" s="21" t="s">
        <v>3361</v>
      </c>
      <c r="J333" s="21" t="s">
        <v>509</v>
      </c>
      <c r="K333" s="21" t="s">
        <v>510</v>
      </c>
      <c r="L333" s="21" t="s">
        <v>511</v>
      </c>
      <c r="M333" s="21" t="s">
        <v>560</v>
      </c>
      <c r="N333" s="21">
        <v>30</v>
      </c>
      <c r="O333" s="20"/>
      <c r="P333" s="21" t="s">
        <v>509</v>
      </c>
      <c r="Q333" s="21" t="s">
        <v>3362</v>
      </c>
      <c r="R333" s="21">
        <v>5000</v>
      </c>
      <c r="S333" s="21">
        <v>45027</v>
      </c>
      <c r="T333" s="21">
        <v>-66.315742499999999</v>
      </c>
      <c r="U333" s="21">
        <v>-17.400514600000001</v>
      </c>
      <c r="V333" s="21" t="s">
        <v>3363</v>
      </c>
      <c r="W333" s="21" t="s">
        <v>51</v>
      </c>
      <c r="X333" s="21" t="s">
        <v>3364</v>
      </c>
      <c r="Y333" s="23">
        <v>46246</v>
      </c>
      <c r="Z333" s="24">
        <f>+E333-Y333</f>
        <v>28</v>
      </c>
      <c r="AA333" s="25">
        <f>+Tabla_DatosExternos_142[[#This Row],[Saldo]]/Tabla_DatosExternos_142[[#This Row],[Importe]]</f>
        <v>1</v>
      </c>
      <c r="AB333" s="21"/>
      <c r="AC333" s="26">
        <f>IF(AND(-Z333&gt;=1,-Z333&lt;=30),D333,0)</f>
        <v>0</v>
      </c>
      <c r="AD333" s="26">
        <f>IF(AND(-Z333&gt;=31,-Z333&lt;=60),D333,0)</f>
        <v>0</v>
      </c>
      <c r="AE333" s="26">
        <f>IF(AND(-Z333&gt;=61,-Z333&lt;=90),D333,0)</f>
        <v>0</v>
      </c>
      <c r="AF333" s="26">
        <f>IF(AND(-Z333&gt;=91,-Z333&lt;=120),D333,0)</f>
        <v>0</v>
      </c>
      <c r="AG333" s="26">
        <f>IF(AND(-Z333&gt;=121,-Z333&lt;=150),D333,0)</f>
        <v>0</v>
      </c>
      <c r="AH333" s="26">
        <f>IF(AND(-Z333&gt;=151,-Z333&lt;=180),D333,0)</f>
        <v>0</v>
      </c>
      <c r="AI333" s="26">
        <f>IF(AND(-Z333&gt;=181,-Z333&lt;=210),D333,0)</f>
        <v>0</v>
      </c>
      <c r="AJ333" s="26">
        <f>IF(AND(-Z333&gt;=211,-Z333&lt;=250),D333,0)</f>
        <v>0</v>
      </c>
      <c r="AK333" s="26">
        <f>IF(-Z333&gt;=251,D333,0)</f>
        <v>0</v>
      </c>
      <c r="AL333" s="26">
        <f>SUM(AE333:AF333)</f>
        <v>0</v>
      </c>
      <c r="AM333" s="26">
        <f>SUM(AG333:AK333)</f>
        <v>0</v>
      </c>
      <c r="AN333" s="26">
        <f>SUM(AI333:AK333)</f>
        <v>0</v>
      </c>
      <c r="AO333" s="26">
        <f>+IF(SUM(AC333:AK333)=0,D333,0)</f>
        <v>1979.97</v>
      </c>
      <c r="AP333" s="26">
        <f>+SUM(AC333:AK333)</f>
        <v>0</v>
      </c>
      <c r="AQ333" s="26">
        <f>+Tabla_DatosExternos_142[[#This Row],[Total Vigente]]+Tabla_DatosExternos_142[[#This Row],[Total Vencido]]</f>
        <v>1979.97</v>
      </c>
      <c r="AR333" s="26">
        <f>SUM(AG333:AK333)</f>
        <v>0</v>
      </c>
      <c r="AS333" s="27">
        <f>+Tabla_DatosExternos_142[[#This Row],[Fecha]]-Tabla_DatosExternos_142[[#This Row],[Vence]]</f>
        <v>-30</v>
      </c>
      <c r="AT333" s="21"/>
      <c r="AU333" s="28" t="e">
        <f>+AR333-W333</f>
        <v>#VALUE!</v>
      </c>
    </row>
    <row r="334" spans="1:47" x14ac:dyDescent="0.35">
      <c r="A334" s="20">
        <v>46245</v>
      </c>
      <c r="B334" s="21">
        <v>64159</v>
      </c>
      <c r="C334" s="21">
        <v>1991.98</v>
      </c>
      <c r="D334" s="21">
        <v>1991.98</v>
      </c>
      <c r="E334" s="22">
        <v>46275</v>
      </c>
      <c r="F334" s="21">
        <v>29</v>
      </c>
      <c r="G334" s="21" t="s">
        <v>90</v>
      </c>
      <c r="H334" s="21" t="s">
        <v>95</v>
      </c>
      <c r="I334" s="21" t="s">
        <v>3381</v>
      </c>
      <c r="J334" s="21" t="s">
        <v>509</v>
      </c>
      <c r="K334" s="21" t="s">
        <v>510</v>
      </c>
      <c r="L334" s="21" t="s">
        <v>511</v>
      </c>
      <c r="M334" s="21" t="s">
        <v>512</v>
      </c>
      <c r="N334" s="21">
        <v>30</v>
      </c>
      <c r="O334" s="20"/>
      <c r="P334" s="21" t="s">
        <v>509</v>
      </c>
      <c r="Q334" s="21" t="s">
        <v>3382</v>
      </c>
      <c r="R334" s="21">
        <v>10000</v>
      </c>
      <c r="S334" s="21">
        <v>45020</v>
      </c>
      <c r="T334" s="21">
        <v>-66.173561100000001</v>
      </c>
      <c r="U334" s="21">
        <v>-17.3965645</v>
      </c>
      <c r="V334" s="21" t="s">
        <v>3383</v>
      </c>
      <c r="W334" s="21" t="s">
        <v>51</v>
      </c>
      <c r="X334" s="21" t="s">
        <v>3384</v>
      </c>
      <c r="Y334" s="23">
        <v>46246</v>
      </c>
      <c r="Z334" s="24">
        <f>+E334-Y334</f>
        <v>29</v>
      </c>
      <c r="AA334" s="25">
        <f>+Tabla_DatosExternos_142[[#This Row],[Saldo]]/Tabla_DatosExternos_142[[#This Row],[Importe]]</f>
        <v>1</v>
      </c>
      <c r="AB334" s="21"/>
      <c r="AC334" s="26">
        <f>IF(AND(-Z334&gt;=1,-Z334&lt;=30),D334,0)</f>
        <v>0</v>
      </c>
      <c r="AD334" s="26">
        <f>IF(AND(-Z334&gt;=31,-Z334&lt;=60),D334,0)</f>
        <v>0</v>
      </c>
      <c r="AE334" s="26">
        <f>IF(AND(-Z334&gt;=61,-Z334&lt;=90),D334,0)</f>
        <v>0</v>
      </c>
      <c r="AF334" s="26">
        <f>IF(AND(-Z334&gt;=91,-Z334&lt;=120),D334,0)</f>
        <v>0</v>
      </c>
      <c r="AG334" s="26">
        <f>IF(AND(-Z334&gt;=121,-Z334&lt;=150),D334,0)</f>
        <v>0</v>
      </c>
      <c r="AH334" s="26">
        <f>IF(AND(-Z334&gt;=151,-Z334&lt;=180),D334,0)</f>
        <v>0</v>
      </c>
      <c r="AI334" s="26">
        <f>IF(AND(-Z334&gt;=181,-Z334&lt;=210),D334,0)</f>
        <v>0</v>
      </c>
      <c r="AJ334" s="26">
        <f>IF(AND(-Z334&gt;=211,-Z334&lt;=250),D334,0)</f>
        <v>0</v>
      </c>
      <c r="AK334" s="26">
        <f>IF(-Z334&gt;=251,D334,0)</f>
        <v>0</v>
      </c>
      <c r="AL334" s="26">
        <f>SUM(AE334:AF334)</f>
        <v>0</v>
      </c>
      <c r="AM334" s="26">
        <f>SUM(AG334:AK334)</f>
        <v>0</v>
      </c>
      <c r="AN334" s="26">
        <f>SUM(AI334:AK334)</f>
        <v>0</v>
      </c>
      <c r="AO334" s="26">
        <f>+IF(SUM(AC334:AK334)=0,D334,0)</f>
        <v>1991.98</v>
      </c>
      <c r="AP334" s="26">
        <f>+SUM(AC334:AK334)</f>
        <v>0</v>
      </c>
      <c r="AQ334" s="26">
        <f>+Tabla_DatosExternos_142[[#This Row],[Total Vigente]]+Tabla_DatosExternos_142[[#This Row],[Total Vencido]]</f>
        <v>1991.98</v>
      </c>
      <c r="AR334" s="26">
        <f>SUM(AG334:AK334)</f>
        <v>0</v>
      </c>
      <c r="AS334" s="27">
        <f>+Tabla_DatosExternos_142[[#This Row],[Fecha]]-Tabla_DatosExternos_142[[#This Row],[Vence]]</f>
        <v>-30</v>
      </c>
      <c r="AT334" s="21"/>
      <c r="AU334" s="28" t="e">
        <f>+AR334-W334</f>
        <v>#VALUE!</v>
      </c>
    </row>
    <row r="335" spans="1:47" x14ac:dyDescent="0.35">
      <c r="A335" s="20">
        <v>45219</v>
      </c>
      <c r="B335" s="21">
        <v>124131</v>
      </c>
      <c r="C335" s="21">
        <v>12580.01</v>
      </c>
      <c r="D335" s="21">
        <v>1480.01</v>
      </c>
      <c r="E335" s="22">
        <v>45249</v>
      </c>
      <c r="F335" s="21">
        <v>997</v>
      </c>
      <c r="G335" s="21" t="s">
        <v>47</v>
      </c>
      <c r="H335" s="21" t="s">
        <v>48</v>
      </c>
      <c r="I335" s="21" t="s">
        <v>380</v>
      </c>
      <c r="J335" s="21" t="s">
        <v>49</v>
      </c>
      <c r="K335" s="21" t="s">
        <v>381</v>
      </c>
      <c r="L335" s="21" t="s">
        <v>382</v>
      </c>
      <c r="M335" s="21" t="s">
        <v>383</v>
      </c>
      <c r="N335" s="21">
        <v>30</v>
      </c>
      <c r="O335" s="20">
        <v>46234</v>
      </c>
      <c r="P335" s="21" t="s">
        <v>49</v>
      </c>
      <c r="Q335" s="21" t="s">
        <v>384</v>
      </c>
      <c r="R335" s="21">
        <v>0</v>
      </c>
      <c r="S335" s="21">
        <v>942</v>
      </c>
      <c r="T335" s="21">
        <v>-68.161005000000003</v>
      </c>
      <c r="U335" s="21">
        <v>-16.504159000000001</v>
      </c>
      <c r="V335" s="21" t="s">
        <v>385</v>
      </c>
      <c r="W335" s="21" t="s">
        <v>51</v>
      </c>
      <c r="X335" s="21" t="s">
        <v>386</v>
      </c>
      <c r="Y335" s="23">
        <v>46246</v>
      </c>
      <c r="Z335" s="24">
        <f>+E335-Y335</f>
        <v>-997</v>
      </c>
      <c r="AA335" s="25">
        <f>+Tabla_DatosExternos_142[[#This Row],[Saldo]]/Tabla_DatosExternos_142[[#This Row],[Importe]]</f>
        <v>0.11764776021640683</v>
      </c>
      <c r="AB335" s="21"/>
      <c r="AC335" s="26">
        <f>IF(AND(-Z335&gt;=1,-Z335&lt;=30),D335,0)</f>
        <v>0</v>
      </c>
      <c r="AD335" s="26">
        <f>IF(AND(-Z335&gt;=31,-Z335&lt;=60),D335,0)</f>
        <v>0</v>
      </c>
      <c r="AE335" s="26">
        <f>IF(AND(-Z335&gt;=61,-Z335&lt;=90),D335,0)</f>
        <v>0</v>
      </c>
      <c r="AF335" s="26">
        <f>IF(AND(-Z335&gt;=91,-Z335&lt;=120),D335,0)</f>
        <v>0</v>
      </c>
      <c r="AG335" s="26">
        <f>IF(AND(-Z335&gt;=121,-Z335&lt;=150),D335,0)</f>
        <v>0</v>
      </c>
      <c r="AH335" s="26">
        <f>IF(AND(-Z335&gt;=151,-Z335&lt;=180),D335,0)</f>
        <v>0</v>
      </c>
      <c r="AI335" s="26">
        <f>IF(AND(-Z335&gt;=181,-Z335&lt;=210),D335,0)</f>
        <v>0</v>
      </c>
      <c r="AJ335" s="26">
        <f>IF(AND(-Z335&gt;=211,-Z335&lt;=250),D335,0)</f>
        <v>0</v>
      </c>
      <c r="AK335" s="26">
        <f>IF(-Z335&gt;=251,D335,0)</f>
        <v>1480.01</v>
      </c>
      <c r="AL335" s="26">
        <f>SUM(AE335:AF335)</f>
        <v>0</v>
      </c>
      <c r="AM335" s="26">
        <f>SUM(AG335:AK335)</f>
        <v>1480.01</v>
      </c>
      <c r="AN335" s="26">
        <f>SUM(AI335:AK335)</f>
        <v>1480.01</v>
      </c>
      <c r="AO335" s="26">
        <f>+IF(SUM(AC335:AK335)=0,D335,0)</f>
        <v>0</v>
      </c>
      <c r="AP335" s="26">
        <f>+SUM(AC335:AK335)</f>
        <v>1480.01</v>
      </c>
      <c r="AQ335" s="26">
        <f>+Tabla_DatosExternos_142[[#This Row],[Total Vigente]]+Tabla_DatosExternos_142[[#This Row],[Total Vencido]]</f>
        <v>1480.01</v>
      </c>
      <c r="AR335" s="26">
        <f>SUM(AG335:AK335)</f>
        <v>1480.01</v>
      </c>
      <c r="AS335" s="27">
        <f>+Tabla_DatosExternos_142[[#This Row],[Fecha]]-Tabla_DatosExternos_142[[#This Row],[Vence]]</f>
        <v>-30</v>
      </c>
      <c r="AT335" s="21"/>
      <c r="AU335" s="28" t="e">
        <f>+AR335-W335</f>
        <v>#VALUE!</v>
      </c>
    </row>
    <row r="336" spans="1:47" x14ac:dyDescent="0.35">
      <c r="A336" s="20">
        <v>45388</v>
      </c>
      <c r="B336" s="21">
        <v>37610</v>
      </c>
      <c r="C336" s="21">
        <v>8280</v>
      </c>
      <c r="D336" s="21">
        <v>2280</v>
      </c>
      <c r="E336" s="22">
        <v>45418</v>
      </c>
      <c r="F336" s="21">
        <v>828</v>
      </c>
      <c r="G336" s="21" t="s">
        <v>47</v>
      </c>
      <c r="H336" s="21" t="s">
        <v>48</v>
      </c>
      <c r="I336" s="21" t="s">
        <v>595</v>
      </c>
      <c r="J336" s="21" t="s">
        <v>49</v>
      </c>
      <c r="K336" s="21" t="s">
        <v>381</v>
      </c>
      <c r="L336" s="21" t="s">
        <v>382</v>
      </c>
      <c r="M336" s="21" t="s">
        <v>383</v>
      </c>
      <c r="N336" s="21">
        <v>30</v>
      </c>
      <c r="O336" s="20">
        <v>45985</v>
      </c>
      <c r="P336" s="21" t="s">
        <v>49</v>
      </c>
      <c r="Q336" s="21" t="s">
        <v>596</v>
      </c>
      <c r="R336" s="21">
        <v>0</v>
      </c>
      <c r="S336" s="21">
        <v>942</v>
      </c>
      <c r="T336" s="21">
        <v>-68.174156999999994</v>
      </c>
      <c r="U336" s="21">
        <v>-16.545324000000001</v>
      </c>
      <c r="V336" s="21" t="s">
        <v>597</v>
      </c>
      <c r="W336" s="21" t="s">
        <v>51</v>
      </c>
      <c r="X336" s="21" t="s">
        <v>598</v>
      </c>
      <c r="Y336" s="23">
        <v>46246</v>
      </c>
      <c r="Z336" s="24">
        <f>+E336-Y336</f>
        <v>-828</v>
      </c>
      <c r="AA336" s="25">
        <f>+Tabla_DatosExternos_142[[#This Row],[Saldo]]/Tabla_DatosExternos_142[[#This Row],[Importe]]</f>
        <v>0.27536231884057971</v>
      </c>
      <c r="AB336" s="21"/>
      <c r="AC336" s="26">
        <f>IF(AND(-Z336&gt;=1,-Z336&lt;=30),D336,0)</f>
        <v>0</v>
      </c>
      <c r="AD336" s="26">
        <f>IF(AND(-Z336&gt;=31,-Z336&lt;=60),D336,0)</f>
        <v>0</v>
      </c>
      <c r="AE336" s="26">
        <f>IF(AND(-Z336&gt;=61,-Z336&lt;=90),D336,0)</f>
        <v>0</v>
      </c>
      <c r="AF336" s="26">
        <f>IF(AND(-Z336&gt;=91,-Z336&lt;=120),D336,0)</f>
        <v>0</v>
      </c>
      <c r="AG336" s="26">
        <f>IF(AND(-Z336&gt;=121,-Z336&lt;=150),D336,0)</f>
        <v>0</v>
      </c>
      <c r="AH336" s="26">
        <f>IF(AND(-Z336&gt;=151,-Z336&lt;=180),D336,0)</f>
        <v>0</v>
      </c>
      <c r="AI336" s="26">
        <f>IF(AND(-Z336&gt;=181,-Z336&lt;=210),D336,0)</f>
        <v>0</v>
      </c>
      <c r="AJ336" s="26">
        <f>IF(AND(-Z336&gt;=211,-Z336&lt;=250),D336,0)</f>
        <v>0</v>
      </c>
      <c r="AK336" s="26">
        <f>IF(-Z336&gt;=251,D336,0)</f>
        <v>2280</v>
      </c>
      <c r="AL336" s="26">
        <f>SUM(AE336:AF336)</f>
        <v>0</v>
      </c>
      <c r="AM336" s="26">
        <f>SUM(AG336:AK336)</f>
        <v>2280</v>
      </c>
      <c r="AN336" s="26">
        <f>SUM(AI336:AK336)</f>
        <v>2280</v>
      </c>
      <c r="AO336" s="26">
        <f>+IF(SUM(AC336:AK336)=0,D336,0)</f>
        <v>0</v>
      </c>
      <c r="AP336" s="26">
        <f>+SUM(AC336:AK336)</f>
        <v>2280</v>
      </c>
      <c r="AQ336" s="26">
        <f>+Tabla_DatosExternos_142[[#This Row],[Total Vigente]]+Tabla_DatosExternos_142[[#This Row],[Total Vencido]]</f>
        <v>2280</v>
      </c>
      <c r="AR336" s="26">
        <f>SUM(AG336:AK336)</f>
        <v>2280</v>
      </c>
      <c r="AS336" s="27">
        <f>+Tabla_DatosExternos_142[[#This Row],[Fecha]]-Tabla_DatosExternos_142[[#This Row],[Vence]]</f>
        <v>-30</v>
      </c>
      <c r="AT336" s="21"/>
      <c r="AU336" s="28" t="e">
        <f>+AR336-W336</f>
        <v>#VALUE!</v>
      </c>
    </row>
    <row r="337" spans="1:47" x14ac:dyDescent="0.35">
      <c r="A337" s="20">
        <v>45390</v>
      </c>
      <c r="B337" s="21">
        <v>37949</v>
      </c>
      <c r="C337" s="21">
        <v>6230</v>
      </c>
      <c r="D337" s="21">
        <v>6230</v>
      </c>
      <c r="E337" s="22">
        <v>45420</v>
      </c>
      <c r="F337" s="21">
        <v>826</v>
      </c>
      <c r="G337" s="21" t="s">
        <v>47</v>
      </c>
      <c r="H337" s="21" t="s">
        <v>48</v>
      </c>
      <c r="I337" s="21" t="s">
        <v>595</v>
      </c>
      <c r="J337" s="21" t="s">
        <v>49</v>
      </c>
      <c r="K337" s="21" t="s">
        <v>381</v>
      </c>
      <c r="L337" s="21" t="s">
        <v>382</v>
      </c>
      <c r="M337" s="21" t="s">
        <v>383</v>
      </c>
      <c r="N337" s="21">
        <v>30</v>
      </c>
      <c r="O337" s="20"/>
      <c r="P337" s="21" t="s">
        <v>49</v>
      </c>
      <c r="Q337" s="21" t="s">
        <v>596</v>
      </c>
      <c r="R337" s="21">
        <v>0</v>
      </c>
      <c r="S337" s="21">
        <v>942</v>
      </c>
      <c r="T337" s="21">
        <v>-68.174156999999994</v>
      </c>
      <c r="U337" s="21">
        <v>-16.545324000000001</v>
      </c>
      <c r="V337" s="21" t="s">
        <v>597</v>
      </c>
      <c r="W337" s="21" t="s">
        <v>51</v>
      </c>
      <c r="X337" s="21" t="s">
        <v>598</v>
      </c>
      <c r="Y337" s="23">
        <v>46246</v>
      </c>
      <c r="Z337" s="24">
        <f>+E337-Y337</f>
        <v>-826</v>
      </c>
      <c r="AA337" s="25">
        <f>+Tabla_DatosExternos_142[[#This Row],[Saldo]]/Tabla_DatosExternos_142[[#This Row],[Importe]]</f>
        <v>1</v>
      </c>
      <c r="AB337" s="21"/>
      <c r="AC337" s="26">
        <f>IF(AND(-Z337&gt;=1,-Z337&lt;=30),D337,0)</f>
        <v>0</v>
      </c>
      <c r="AD337" s="26">
        <f>IF(AND(-Z337&gt;=31,-Z337&lt;=60),D337,0)</f>
        <v>0</v>
      </c>
      <c r="AE337" s="26">
        <f>IF(AND(-Z337&gt;=61,-Z337&lt;=90),D337,0)</f>
        <v>0</v>
      </c>
      <c r="AF337" s="26">
        <f>IF(AND(-Z337&gt;=91,-Z337&lt;=120),D337,0)</f>
        <v>0</v>
      </c>
      <c r="AG337" s="26">
        <f>IF(AND(-Z337&gt;=121,-Z337&lt;=150),D337,0)</f>
        <v>0</v>
      </c>
      <c r="AH337" s="26">
        <f>IF(AND(-Z337&gt;=151,-Z337&lt;=180),D337,0)</f>
        <v>0</v>
      </c>
      <c r="AI337" s="26">
        <f>IF(AND(-Z337&gt;=181,-Z337&lt;=210),D337,0)</f>
        <v>0</v>
      </c>
      <c r="AJ337" s="26">
        <f>IF(AND(-Z337&gt;=211,-Z337&lt;=250),D337,0)</f>
        <v>0</v>
      </c>
      <c r="AK337" s="26">
        <f>IF(-Z337&gt;=251,D337,0)</f>
        <v>6230</v>
      </c>
      <c r="AL337" s="26">
        <f>SUM(AE337:AF337)</f>
        <v>0</v>
      </c>
      <c r="AM337" s="26">
        <f>SUM(AG337:AK337)</f>
        <v>6230</v>
      </c>
      <c r="AN337" s="26">
        <f>SUM(AI337:AK337)</f>
        <v>6230</v>
      </c>
      <c r="AO337" s="26">
        <f>+IF(SUM(AC337:AK337)=0,D337,0)</f>
        <v>0</v>
      </c>
      <c r="AP337" s="26">
        <f>+SUM(AC337:AK337)</f>
        <v>6230</v>
      </c>
      <c r="AQ337" s="26">
        <f>+Tabla_DatosExternos_142[[#This Row],[Total Vigente]]+Tabla_DatosExternos_142[[#This Row],[Total Vencido]]</f>
        <v>6230</v>
      </c>
      <c r="AR337" s="26">
        <f>SUM(AG337:AK337)</f>
        <v>6230</v>
      </c>
      <c r="AS337" s="27">
        <f>+Tabla_DatosExternos_142[[#This Row],[Fecha]]-Tabla_DatosExternos_142[[#This Row],[Vence]]</f>
        <v>-30</v>
      </c>
      <c r="AT337" s="21"/>
      <c r="AU337" s="28" t="e">
        <f>+AR337-W337</f>
        <v>#VALUE!</v>
      </c>
    </row>
    <row r="338" spans="1:47" x14ac:dyDescent="0.35">
      <c r="A338" s="20">
        <v>45408</v>
      </c>
      <c r="B338" s="21">
        <v>45110</v>
      </c>
      <c r="C338" s="21">
        <v>13910</v>
      </c>
      <c r="D338" s="21">
        <v>860</v>
      </c>
      <c r="E338" s="22">
        <v>45428</v>
      </c>
      <c r="F338" s="21">
        <v>818</v>
      </c>
      <c r="G338" s="21" t="s">
        <v>47</v>
      </c>
      <c r="H338" s="21" t="s">
        <v>48</v>
      </c>
      <c r="I338" s="21" t="s">
        <v>603</v>
      </c>
      <c r="J338" s="21" t="s">
        <v>49</v>
      </c>
      <c r="K338" s="21" t="s">
        <v>381</v>
      </c>
      <c r="L338" s="21" t="s">
        <v>382</v>
      </c>
      <c r="M338" s="21" t="s">
        <v>383</v>
      </c>
      <c r="N338" s="21">
        <v>20</v>
      </c>
      <c r="O338" s="20">
        <v>46246</v>
      </c>
      <c r="P338" s="21" t="s">
        <v>49</v>
      </c>
      <c r="Q338" s="21" t="s">
        <v>604</v>
      </c>
      <c r="R338" s="21">
        <v>0</v>
      </c>
      <c r="S338" s="21">
        <v>942</v>
      </c>
      <c r="T338" s="21">
        <v>-68.160420999999999</v>
      </c>
      <c r="U338" s="21">
        <v>-16.507337</v>
      </c>
      <c r="V338" s="21" t="s">
        <v>605</v>
      </c>
      <c r="W338" s="21" t="s">
        <v>51</v>
      </c>
      <c r="X338" s="21" t="s">
        <v>606</v>
      </c>
      <c r="Y338" s="23">
        <v>46246</v>
      </c>
      <c r="Z338" s="24">
        <f>+E338-Y338</f>
        <v>-818</v>
      </c>
      <c r="AA338" s="25">
        <f>+Tabla_DatosExternos_142[[#This Row],[Saldo]]/Tabla_DatosExternos_142[[#This Row],[Importe]]</f>
        <v>6.1826024442846871E-2</v>
      </c>
      <c r="AB338" s="21"/>
      <c r="AC338" s="26">
        <f>IF(AND(-Z338&gt;=1,-Z338&lt;=30),D338,0)</f>
        <v>0</v>
      </c>
      <c r="AD338" s="26">
        <f>IF(AND(-Z338&gt;=31,-Z338&lt;=60),D338,0)</f>
        <v>0</v>
      </c>
      <c r="AE338" s="26">
        <f>IF(AND(-Z338&gt;=61,-Z338&lt;=90),D338,0)</f>
        <v>0</v>
      </c>
      <c r="AF338" s="26">
        <f>IF(AND(-Z338&gt;=91,-Z338&lt;=120),D338,0)</f>
        <v>0</v>
      </c>
      <c r="AG338" s="26">
        <f>IF(AND(-Z338&gt;=121,-Z338&lt;=150),D338,0)</f>
        <v>0</v>
      </c>
      <c r="AH338" s="26">
        <f>IF(AND(-Z338&gt;=151,-Z338&lt;=180),D338,0)</f>
        <v>0</v>
      </c>
      <c r="AI338" s="26">
        <f>IF(AND(-Z338&gt;=181,-Z338&lt;=210),D338,0)</f>
        <v>0</v>
      </c>
      <c r="AJ338" s="26">
        <f>IF(AND(-Z338&gt;=211,-Z338&lt;=250),D338,0)</f>
        <v>0</v>
      </c>
      <c r="AK338" s="26">
        <f>IF(-Z338&gt;=251,D338,0)</f>
        <v>860</v>
      </c>
      <c r="AL338" s="26">
        <f>SUM(AE338:AF338)</f>
        <v>0</v>
      </c>
      <c r="AM338" s="26">
        <f>SUM(AG338:AK338)</f>
        <v>860</v>
      </c>
      <c r="AN338" s="26">
        <f>SUM(AI338:AK338)</f>
        <v>860</v>
      </c>
      <c r="AO338" s="26">
        <f>+IF(SUM(AC338:AK338)=0,D338,0)</f>
        <v>0</v>
      </c>
      <c r="AP338" s="26">
        <f>+SUM(AC338:AK338)</f>
        <v>860</v>
      </c>
      <c r="AQ338" s="26">
        <f>+Tabla_DatosExternos_142[[#This Row],[Total Vigente]]+Tabla_DatosExternos_142[[#This Row],[Total Vencido]]</f>
        <v>860</v>
      </c>
      <c r="AR338" s="26">
        <f>SUM(AG338:AK338)</f>
        <v>860</v>
      </c>
      <c r="AS338" s="27">
        <f>+Tabla_DatosExternos_142[[#This Row],[Fecha]]-Tabla_DatosExternos_142[[#This Row],[Vence]]</f>
        <v>-20</v>
      </c>
      <c r="AT338" s="21"/>
      <c r="AU338" s="28" t="e">
        <f>+AR338-W338</f>
        <v>#VALUE!</v>
      </c>
    </row>
    <row r="339" spans="1:47" x14ac:dyDescent="0.35">
      <c r="A339" s="20">
        <v>45436</v>
      </c>
      <c r="B339" s="21">
        <v>55688</v>
      </c>
      <c r="C339" s="21">
        <v>5370</v>
      </c>
      <c r="D339" s="21">
        <v>2670</v>
      </c>
      <c r="E339" s="22">
        <v>45466</v>
      </c>
      <c r="F339" s="21">
        <v>780</v>
      </c>
      <c r="G339" s="21" t="s">
        <v>47</v>
      </c>
      <c r="H339" s="21" t="s">
        <v>48</v>
      </c>
      <c r="I339" s="21" t="s">
        <v>618</v>
      </c>
      <c r="J339" s="21" t="s">
        <v>49</v>
      </c>
      <c r="K339" s="21" t="s">
        <v>381</v>
      </c>
      <c r="L339" s="21" t="s">
        <v>382</v>
      </c>
      <c r="M339" s="21" t="s">
        <v>619</v>
      </c>
      <c r="N339" s="21">
        <v>30</v>
      </c>
      <c r="O339" s="20">
        <v>46230</v>
      </c>
      <c r="P339" s="21" t="s">
        <v>49</v>
      </c>
      <c r="Q339" s="21" t="s">
        <v>620</v>
      </c>
      <c r="R339" s="21">
        <v>15000</v>
      </c>
      <c r="S339" s="21">
        <v>941</v>
      </c>
      <c r="T339" s="21">
        <v>-68.166437000000002</v>
      </c>
      <c r="U339" s="21">
        <v>-16.515149999999998</v>
      </c>
      <c r="V339" s="21" t="s">
        <v>621</v>
      </c>
      <c r="W339" s="21" t="s">
        <v>51</v>
      </c>
      <c r="X339" s="21" t="s">
        <v>622</v>
      </c>
      <c r="Y339" s="23">
        <v>46246</v>
      </c>
      <c r="Z339" s="24">
        <f>+E339-Y339</f>
        <v>-780</v>
      </c>
      <c r="AA339" s="25">
        <f>+Tabla_DatosExternos_142[[#This Row],[Saldo]]/Tabla_DatosExternos_142[[#This Row],[Importe]]</f>
        <v>0.4972067039106145</v>
      </c>
      <c r="AB339" s="21"/>
      <c r="AC339" s="26">
        <f>IF(AND(-Z339&gt;=1,-Z339&lt;=30),D339,0)</f>
        <v>0</v>
      </c>
      <c r="AD339" s="26">
        <f>IF(AND(-Z339&gt;=31,-Z339&lt;=60),D339,0)</f>
        <v>0</v>
      </c>
      <c r="AE339" s="26">
        <f>IF(AND(-Z339&gt;=61,-Z339&lt;=90),D339,0)</f>
        <v>0</v>
      </c>
      <c r="AF339" s="26">
        <f>IF(AND(-Z339&gt;=91,-Z339&lt;=120),D339,0)</f>
        <v>0</v>
      </c>
      <c r="AG339" s="26">
        <f>IF(AND(-Z339&gt;=121,-Z339&lt;=150),D339,0)</f>
        <v>0</v>
      </c>
      <c r="AH339" s="26">
        <f>IF(AND(-Z339&gt;=151,-Z339&lt;=180),D339,0)</f>
        <v>0</v>
      </c>
      <c r="AI339" s="26">
        <f>IF(AND(-Z339&gt;=181,-Z339&lt;=210),D339,0)</f>
        <v>0</v>
      </c>
      <c r="AJ339" s="26">
        <f>IF(AND(-Z339&gt;=211,-Z339&lt;=250),D339,0)</f>
        <v>0</v>
      </c>
      <c r="AK339" s="26">
        <f>IF(-Z339&gt;=251,D339,0)</f>
        <v>2670</v>
      </c>
      <c r="AL339" s="26">
        <f>SUM(AE339:AF339)</f>
        <v>0</v>
      </c>
      <c r="AM339" s="26">
        <f>SUM(AG339:AK339)</f>
        <v>2670</v>
      </c>
      <c r="AN339" s="26">
        <f>SUM(AI339:AK339)</f>
        <v>2670</v>
      </c>
      <c r="AO339" s="26">
        <f>+IF(SUM(AC339:AK339)=0,D339,0)</f>
        <v>0</v>
      </c>
      <c r="AP339" s="26">
        <f>+SUM(AC339:AK339)</f>
        <v>2670</v>
      </c>
      <c r="AQ339" s="26">
        <f>+Tabla_DatosExternos_142[[#This Row],[Total Vigente]]+Tabla_DatosExternos_142[[#This Row],[Total Vencido]]</f>
        <v>2670</v>
      </c>
      <c r="AR339" s="26">
        <f>SUM(AG339:AK339)</f>
        <v>2670</v>
      </c>
      <c r="AS339" s="27">
        <f>+Tabla_DatosExternos_142[[#This Row],[Fecha]]-Tabla_DatosExternos_142[[#This Row],[Vence]]</f>
        <v>-30</v>
      </c>
      <c r="AT339" s="21"/>
      <c r="AU339" s="28" t="e">
        <f>+AR339-W339</f>
        <v>#VALUE!</v>
      </c>
    </row>
    <row r="340" spans="1:47" x14ac:dyDescent="0.35">
      <c r="A340" s="20">
        <v>45463</v>
      </c>
      <c r="B340" s="21">
        <v>65606</v>
      </c>
      <c r="C340" s="21">
        <v>9970</v>
      </c>
      <c r="D340" s="21">
        <v>3020</v>
      </c>
      <c r="E340" s="22">
        <v>45493</v>
      </c>
      <c r="F340" s="21">
        <v>753</v>
      </c>
      <c r="G340" s="21" t="s">
        <v>47</v>
      </c>
      <c r="H340" s="21" t="s">
        <v>48</v>
      </c>
      <c r="I340" s="21" t="s">
        <v>627</v>
      </c>
      <c r="J340" s="21" t="s">
        <v>49</v>
      </c>
      <c r="K340" s="21" t="s">
        <v>381</v>
      </c>
      <c r="L340" s="21" t="s">
        <v>382</v>
      </c>
      <c r="M340" s="21" t="s">
        <v>383</v>
      </c>
      <c r="N340" s="21">
        <v>30</v>
      </c>
      <c r="O340" s="20">
        <v>45996</v>
      </c>
      <c r="P340" s="21" t="s">
        <v>49</v>
      </c>
      <c r="Q340" s="21" t="s">
        <v>628</v>
      </c>
      <c r="R340" s="21">
        <v>20000</v>
      </c>
      <c r="S340" s="21">
        <v>942</v>
      </c>
      <c r="T340" s="21">
        <v>-68.160708</v>
      </c>
      <c r="U340" s="21">
        <v>-16.504698000000001</v>
      </c>
      <c r="V340" s="21" t="s">
        <v>629</v>
      </c>
      <c r="W340" s="21" t="s">
        <v>51</v>
      </c>
      <c r="X340" s="21" t="s">
        <v>630</v>
      </c>
      <c r="Y340" s="23">
        <v>46246</v>
      </c>
      <c r="Z340" s="24">
        <f>+E340-Y340</f>
        <v>-753</v>
      </c>
      <c r="AA340" s="25">
        <f>+Tabla_DatosExternos_142[[#This Row],[Saldo]]/Tabla_DatosExternos_142[[#This Row],[Importe]]</f>
        <v>0.30290872617853559</v>
      </c>
      <c r="AB340" s="21"/>
      <c r="AC340" s="26">
        <f>IF(AND(-Z340&gt;=1,-Z340&lt;=30),D340,0)</f>
        <v>0</v>
      </c>
      <c r="AD340" s="26">
        <f>IF(AND(-Z340&gt;=31,-Z340&lt;=60),D340,0)</f>
        <v>0</v>
      </c>
      <c r="AE340" s="26">
        <f>IF(AND(-Z340&gt;=61,-Z340&lt;=90),D340,0)</f>
        <v>0</v>
      </c>
      <c r="AF340" s="26">
        <f>IF(AND(-Z340&gt;=91,-Z340&lt;=120),D340,0)</f>
        <v>0</v>
      </c>
      <c r="AG340" s="26">
        <f>IF(AND(-Z340&gt;=121,-Z340&lt;=150),D340,0)</f>
        <v>0</v>
      </c>
      <c r="AH340" s="26">
        <f>IF(AND(-Z340&gt;=151,-Z340&lt;=180),D340,0)</f>
        <v>0</v>
      </c>
      <c r="AI340" s="26">
        <f>IF(AND(-Z340&gt;=181,-Z340&lt;=210),D340,0)</f>
        <v>0</v>
      </c>
      <c r="AJ340" s="26">
        <f>IF(AND(-Z340&gt;=211,-Z340&lt;=250),D340,0)</f>
        <v>0</v>
      </c>
      <c r="AK340" s="26">
        <f>IF(-Z340&gt;=251,D340,0)</f>
        <v>3020</v>
      </c>
      <c r="AL340" s="26">
        <f>SUM(AE340:AF340)</f>
        <v>0</v>
      </c>
      <c r="AM340" s="26">
        <f>SUM(AG340:AK340)</f>
        <v>3020</v>
      </c>
      <c r="AN340" s="26">
        <f>SUM(AI340:AK340)</f>
        <v>3020</v>
      </c>
      <c r="AO340" s="26">
        <f>+IF(SUM(AC340:AK340)=0,D340,0)</f>
        <v>0</v>
      </c>
      <c r="AP340" s="26">
        <f>+SUM(AC340:AK340)</f>
        <v>3020</v>
      </c>
      <c r="AQ340" s="26">
        <f>+Tabla_DatosExternos_142[[#This Row],[Total Vigente]]+Tabla_DatosExternos_142[[#This Row],[Total Vencido]]</f>
        <v>3020</v>
      </c>
      <c r="AR340" s="26">
        <f>SUM(AG340:AK340)</f>
        <v>3020</v>
      </c>
      <c r="AS340" s="27">
        <f>+Tabla_DatosExternos_142[[#This Row],[Fecha]]-Tabla_DatosExternos_142[[#This Row],[Vence]]</f>
        <v>-30</v>
      </c>
      <c r="AT340" s="21"/>
      <c r="AU340" s="28" t="e">
        <f>+AR340-W340</f>
        <v>#VALUE!</v>
      </c>
    </row>
    <row r="341" spans="1:47" x14ac:dyDescent="0.35">
      <c r="A341" s="20">
        <v>45495</v>
      </c>
      <c r="B341" s="21">
        <v>76974</v>
      </c>
      <c r="C341" s="21">
        <v>6140</v>
      </c>
      <c r="D341" s="21">
        <v>4840</v>
      </c>
      <c r="E341" s="22">
        <v>45525</v>
      </c>
      <c r="F341" s="21">
        <v>721</v>
      </c>
      <c r="G341" s="21" t="s">
        <v>47</v>
      </c>
      <c r="H341" s="21" t="s">
        <v>48</v>
      </c>
      <c r="I341" s="21" t="s">
        <v>640</v>
      </c>
      <c r="J341" s="21" t="s">
        <v>49</v>
      </c>
      <c r="K341" s="21" t="s">
        <v>381</v>
      </c>
      <c r="L341" s="21" t="s">
        <v>382</v>
      </c>
      <c r="M341" s="21" t="s">
        <v>383</v>
      </c>
      <c r="N341" s="21">
        <v>30</v>
      </c>
      <c r="O341" s="20">
        <v>45874</v>
      </c>
      <c r="P341" s="21" t="s">
        <v>49</v>
      </c>
      <c r="Q341" s="21" t="s">
        <v>641</v>
      </c>
      <c r="R341" s="21">
        <v>15000</v>
      </c>
      <c r="S341" s="21">
        <v>942</v>
      </c>
      <c r="T341" s="21">
        <v>-68.162999999999997</v>
      </c>
      <c r="U341" s="21">
        <v>-16.507797</v>
      </c>
      <c r="V341" s="21" t="s">
        <v>642</v>
      </c>
      <c r="W341" s="21" t="s">
        <v>51</v>
      </c>
      <c r="X341" s="21" t="s">
        <v>643</v>
      </c>
      <c r="Y341" s="23">
        <v>46246</v>
      </c>
      <c r="Z341" s="24">
        <f>+E341-Y341</f>
        <v>-721</v>
      </c>
      <c r="AA341" s="25">
        <f>+Tabla_DatosExternos_142[[#This Row],[Saldo]]/Tabla_DatosExternos_142[[#This Row],[Importe]]</f>
        <v>0.78827361563517917</v>
      </c>
      <c r="AB341" s="21"/>
      <c r="AC341" s="26">
        <f>IF(AND(-Z341&gt;=1,-Z341&lt;=30),D341,0)</f>
        <v>0</v>
      </c>
      <c r="AD341" s="26">
        <f>IF(AND(-Z341&gt;=31,-Z341&lt;=60),D341,0)</f>
        <v>0</v>
      </c>
      <c r="AE341" s="26">
        <f>IF(AND(-Z341&gt;=61,-Z341&lt;=90),D341,0)</f>
        <v>0</v>
      </c>
      <c r="AF341" s="26">
        <f>IF(AND(-Z341&gt;=91,-Z341&lt;=120),D341,0)</f>
        <v>0</v>
      </c>
      <c r="AG341" s="26">
        <f>IF(AND(-Z341&gt;=121,-Z341&lt;=150),D341,0)</f>
        <v>0</v>
      </c>
      <c r="AH341" s="26">
        <f>IF(AND(-Z341&gt;=151,-Z341&lt;=180),D341,0)</f>
        <v>0</v>
      </c>
      <c r="AI341" s="26">
        <f>IF(AND(-Z341&gt;=181,-Z341&lt;=210),D341,0)</f>
        <v>0</v>
      </c>
      <c r="AJ341" s="26">
        <f>IF(AND(-Z341&gt;=211,-Z341&lt;=250),D341,0)</f>
        <v>0</v>
      </c>
      <c r="AK341" s="26">
        <f>IF(-Z341&gt;=251,D341,0)</f>
        <v>4840</v>
      </c>
      <c r="AL341" s="26">
        <f>SUM(AE341:AF341)</f>
        <v>0</v>
      </c>
      <c r="AM341" s="26">
        <f>SUM(AG341:AK341)</f>
        <v>4840</v>
      </c>
      <c r="AN341" s="26">
        <f>SUM(AI341:AK341)</f>
        <v>4840</v>
      </c>
      <c r="AO341" s="26">
        <f>+IF(SUM(AC341:AK341)=0,D341,0)</f>
        <v>0</v>
      </c>
      <c r="AP341" s="26">
        <f>+SUM(AC341:AK341)</f>
        <v>4840</v>
      </c>
      <c r="AQ341" s="26">
        <f>+Tabla_DatosExternos_142[[#This Row],[Total Vigente]]+Tabla_DatosExternos_142[[#This Row],[Total Vencido]]</f>
        <v>4840</v>
      </c>
      <c r="AR341" s="26">
        <f>SUM(AG341:AK341)</f>
        <v>4840</v>
      </c>
      <c r="AS341" s="27">
        <f>+Tabla_DatosExternos_142[[#This Row],[Fecha]]-Tabla_DatosExternos_142[[#This Row],[Vence]]</f>
        <v>-30</v>
      </c>
      <c r="AT341" s="21"/>
      <c r="AU341" s="28" t="e">
        <f>+AR341-W341</f>
        <v>#VALUE!</v>
      </c>
    </row>
    <row r="342" spans="1:47" x14ac:dyDescent="0.35">
      <c r="A342" s="20">
        <v>45589</v>
      </c>
      <c r="B342" s="21">
        <v>112732</v>
      </c>
      <c r="C342" s="21">
        <v>14759.99</v>
      </c>
      <c r="D342" s="21">
        <v>14759.99</v>
      </c>
      <c r="E342" s="22">
        <v>45619</v>
      </c>
      <c r="F342" s="21">
        <v>627</v>
      </c>
      <c r="G342" s="21" t="s">
        <v>47</v>
      </c>
      <c r="H342" s="21" t="s">
        <v>48</v>
      </c>
      <c r="I342" s="21" t="s">
        <v>681</v>
      </c>
      <c r="J342" s="21" t="s">
        <v>49</v>
      </c>
      <c r="K342" s="21" t="s">
        <v>381</v>
      </c>
      <c r="L342" s="21" t="s">
        <v>382</v>
      </c>
      <c r="M342" s="21" t="s">
        <v>682</v>
      </c>
      <c r="N342" s="21">
        <v>30</v>
      </c>
      <c r="O342" s="20"/>
      <c r="P342" s="21" t="s">
        <v>49</v>
      </c>
      <c r="Q342" s="21" t="s">
        <v>683</v>
      </c>
      <c r="R342" s="21">
        <v>15000</v>
      </c>
      <c r="S342" s="21">
        <v>944</v>
      </c>
      <c r="T342" s="21">
        <v>-68.189541000000006</v>
      </c>
      <c r="U342" s="21">
        <v>-16.534766000000001</v>
      </c>
      <c r="V342" s="21" t="s">
        <v>684</v>
      </c>
      <c r="W342" s="21" t="s">
        <v>51</v>
      </c>
      <c r="X342" s="21" t="s">
        <v>685</v>
      </c>
      <c r="Y342" s="23">
        <v>46246</v>
      </c>
      <c r="Z342" s="24">
        <f>+E342-Y342</f>
        <v>-627</v>
      </c>
      <c r="AA342" s="25">
        <f>+Tabla_DatosExternos_142[[#This Row],[Saldo]]/Tabla_DatosExternos_142[[#This Row],[Importe]]</f>
        <v>1</v>
      </c>
      <c r="AB342" s="21"/>
      <c r="AC342" s="26">
        <f>IF(AND(-Z342&gt;=1,-Z342&lt;=30),D342,0)</f>
        <v>0</v>
      </c>
      <c r="AD342" s="26">
        <f>IF(AND(-Z342&gt;=31,-Z342&lt;=60),D342,0)</f>
        <v>0</v>
      </c>
      <c r="AE342" s="26">
        <f>IF(AND(-Z342&gt;=61,-Z342&lt;=90),D342,0)</f>
        <v>0</v>
      </c>
      <c r="AF342" s="26">
        <f>IF(AND(-Z342&gt;=91,-Z342&lt;=120),D342,0)</f>
        <v>0</v>
      </c>
      <c r="AG342" s="26">
        <f>IF(AND(-Z342&gt;=121,-Z342&lt;=150),D342,0)</f>
        <v>0</v>
      </c>
      <c r="AH342" s="26">
        <f>IF(AND(-Z342&gt;=151,-Z342&lt;=180),D342,0)</f>
        <v>0</v>
      </c>
      <c r="AI342" s="26">
        <f>IF(AND(-Z342&gt;=181,-Z342&lt;=210),D342,0)</f>
        <v>0</v>
      </c>
      <c r="AJ342" s="26">
        <f>IF(AND(-Z342&gt;=211,-Z342&lt;=250),D342,0)</f>
        <v>0</v>
      </c>
      <c r="AK342" s="26">
        <f>IF(-Z342&gt;=251,D342,0)</f>
        <v>14759.99</v>
      </c>
      <c r="AL342" s="26">
        <f>SUM(AE342:AF342)</f>
        <v>0</v>
      </c>
      <c r="AM342" s="26">
        <f>SUM(AG342:AK342)</f>
        <v>14759.99</v>
      </c>
      <c r="AN342" s="26">
        <f>SUM(AI342:AK342)</f>
        <v>14759.99</v>
      </c>
      <c r="AO342" s="26">
        <f>+IF(SUM(AC342:AK342)=0,D342,0)</f>
        <v>0</v>
      </c>
      <c r="AP342" s="26">
        <f>+SUM(AC342:AK342)</f>
        <v>14759.99</v>
      </c>
      <c r="AQ342" s="26">
        <f>+Tabla_DatosExternos_142[[#This Row],[Total Vigente]]+Tabla_DatosExternos_142[[#This Row],[Total Vencido]]</f>
        <v>14759.99</v>
      </c>
      <c r="AR342" s="26">
        <f>SUM(AG342:AK342)</f>
        <v>14759.99</v>
      </c>
      <c r="AS342" s="27">
        <f>+Tabla_DatosExternos_142[[#This Row],[Fecha]]-Tabla_DatosExternos_142[[#This Row],[Vence]]</f>
        <v>-30</v>
      </c>
      <c r="AT342" s="21"/>
      <c r="AU342" s="28" t="e">
        <f>+AR342-W342</f>
        <v>#VALUE!</v>
      </c>
    </row>
    <row r="343" spans="1:47" x14ac:dyDescent="0.35">
      <c r="A343" s="20">
        <v>45624</v>
      </c>
      <c r="B343" s="21">
        <v>124248</v>
      </c>
      <c r="C343" s="21">
        <v>4995</v>
      </c>
      <c r="D343" s="21">
        <v>2985</v>
      </c>
      <c r="E343" s="22">
        <v>45703</v>
      </c>
      <c r="F343" s="21">
        <v>543</v>
      </c>
      <c r="G343" s="21" t="s">
        <v>47</v>
      </c>
      <c r="H343" s="21" t="s">
        <v>48</v>
      </c>
      <c r="I343" s="21" t="s">
        <v>717</v>
      </c>
      <c r="J343" s="21" t="s">
        <v>49</v>
      </c>
      <c r="K343" s="21" t="s">
        <v>381</v>
      </c>
      <c r="L343" s="21" t="s">
        <v>382</v>
      </c>
      <c r="M343" s="21" t="s">
        <v>682</v>
      </c>
      <c r="N343" s="21">
        <v>79</v>
      </c>
      <c r="O343" s="20">
        <v>46230</v>
      </c>
      <c r="P343" s="21" t="s">
        <v>49</v>
      </c>
      <c r="Q343" s="21" t="s">
        <v>718</v>
      </c>
      <c r="R343" s="21">
        <v>0</v>
      </c>
      <c r="S343" s="21">
        <v>944</v>
      </c>
      <c r="T343" s="21">
        <v>-68.161781000000005</v>
      </c>
      <c r="U343" s="21">
        <v>-16.502444000000001</v>
      </c>
      <c r="V343" s="21" t="s">
        <v>719</v>
      </c>
      <c r="W343" s="21" t="s">
        <v>51</v>
      </c>
      <c r="X343" s="21" t="s">
        <v>720</v>
      </c>
      <c r="Y343" s="23">
        <v>46246</v>
      </c>
      <c r="Z343" s="24">
        <f>+E343-Y343</f>
        <v>-543</v>
      </c>
      <c r="AA343" s="25">
        <f>+Tabla_DatosExternos_142[[#This Row],[Saldo]]/Tabla_DatosExternos_142[[#This Row],[Importe]]</f>
        <v>0.59759759759759756</v>
      </c>
      <c r="AB343" s="21"/>
      <c r="AC343" s="26">
        <f>IF(AND(-Z343&gt;=1,-Z343&lt;=30),D343,0)</f>
        <v>0</v>
      </c>
      <c r="AD343" s="26">
        <f>IF(AND(-Z343&gt;=31,-Z343&lt;=60),D343,0)</f>
        <v>0</v>
      </c>
      <c r="AE343" s="26">
        <f>IF(AND(-Z343&gt;=61,-Z343&lt;=90),D343,0)</f>
        <v>0</v>
      </c>
      <c r="AF343" s="26">
        <f>IF(AND(-Z343&gt;=91,-Z343&lt;=120),D343,0)</f>
        <v>0</v>
      </c>
      <c r="AG343" s="26">
        <f>IF(AND(-Z343&gt;=121,-Z343&lt;=150),D343,0)</f>
        <v>0</v>
      </c>
      <c r="AH343" s="26">
        <f>IF(AND(-Z343&gt;=151,-Z343&lt;=180),D343,0)</f>
        <v>0</v>
      </c>
      <c r="AI343" s="26">
        <f>IF(AND(-Z343&gt;=181,-Z343&lt;=210),D343,0)</f>
        <v>0</v>
      </c>
      <c r="AJ343" s="26">
        <f>IF(AND(-Z343&gt;=211,-Z343&lt;=250),D343,0)</f>
        <v>0</v>
      </c>
      <c r="AK343" s="26">
        <f>IF(-Z343&gt;=251,D343,0)</f>
        <v>2985</v>
      </c>
      <c r="AL343" s="26">
        <f>SUM(AE343:AF343)</f>
        <v>0</v>
      </c>
      <c r="AM343" s="26">
        <f>SUM(AG343:AK343)</f>
        <v>2985</v>
      </c>
      <c r="AN343" s="26">
        <f>SUM(AI343:AK343)</f>
        <v>2985</v>
      </c>
      <c r="AO343" s="26">
        <f>+IF(SUM(AC343:AK343)=0,D343,0)</f>
        <v>0</v>
      </c>
      <c r="AP343" s="26">
        <f>+SUM(AC343:AK343)</f>
        <v>2985</v>
      </c>
      <c r="AQ343" s="26">
        <f>+Tabla_DatosExternos_142[[#This Row],[Total Vigente]]+Tabla_DatosExternos_142[[#This Row],[Total Vencido]]</f>
        <v>2985</v>
      </c>
      <c r="AR343" s="26">
        <f>SUM(AG343:AK343)</f>
        <v>2985</v>
      </c>
      <c r="AS343" s="27">
        <f>+Tabla_DatosExternos_142[[#This Row],[Fecha]]-Tabla_DatosExternos_142[[#This Row],[Vence]]</f>
        <v>-79</v>
      </c>
      <c r="AT343" s="21"/>
      <c r="AU343" s="28" t="e">
        <f>+AR343-W343</f>
        <v>#VALUE!</v>
      </c>
    </row>
    <row r="344" spans="1:47" x14ac:dyDescent="0.35">
      <c r="A344" s="20">
        <v>45808</v>
      </c>
      <c r="B344" s="21">
        <v>166</v>
      </c>
      <c r="C344" s="21">
        <v>2100</v>
      </c>
      <c r="D344" s="21">
        <v>2100</v>
      </c>
      <c r="E344" s="22">
        <v>45828</v>
      </c>
      <c r="F344" s="21">
        <v>418</v>
      </c>
      <c r="G344" s="21" t="s">
        <v>47</v>
      </c>
      <c r="H344" s="21" t="s">
        <v>48</v>
      </c>
      <c r="I344" s="21" t="s">
        <v>868</v>
      </c>
      <c r="J344" s="21" t="s">
        <v>49</v>
      </c>
      <c r="K344" s="21" t="s">
        <v>381</v>
      </c>
      <c r="L344" s="21" t="s">
        <v>382</v>
      </c>
      <c r="M344" s="21" t="s">
        <v>682</v>
      </c>
      <c r="N344" s="21">
        <v>20</v>
      </c>
      <c r="O344" s="20"/>
      <c r="P344" s="21" t="s">
        <v>50</v>
      </c>
      <c r="Q344" s="21" t="s">
        <v>869</v>
      </c>
      <c r="R344" s="21">
        <v>0</v>
      </c>
      <c r="S344" s="21">
        <v>944</v>
      </c>
      <c r="T344" s="21">
        <v>-68.244392000000005</v>
      </c>
      <c r="U344" s="21">
        <v>-16.504204000000001</v>
      </c>
      <c r="V344" s="21" t="s">
        <v>870</v>
      </c>
      <c r="W344" s="21" t="s">
        <v>51</v>
      </c>
      <c r="X344" s="21" t="s">
        <v>685</v>
      </c>
      <c r="Y344" s="23">
        <v>46246</v>
      </c>
      <c r="Z344" s="24">
        <f>+E344-Y344</f>
        <v>-418</v>
      </c>
      <c r="AA344" s="25">
        <f>+Tabla_DatosExternos_142[[#This Row],[Saldo]]/Tabla_DatosExternos_142[[#This Row],[Importe]]</f>
        <v>1</v>
      </c>
      <c r="AB344" s="21"/>
      <c r="AC344" s="26">
        <f>IF(AND(-Z344&gt;=1,-Z344&lt;=30),D344,0)</f>
        <v>0</v>
      </c>
      <c r="AD344" s="26">
        <f>IF(AND(-Z344&gt;=31,-Z344&lt;=60),D344,0)</f>
        <v>0</v>
      </c>
      <c r="AE344" s="26">
        <f>IF(AND(-Z344&gt;=61,-Z344&lt;=90),D344,0)</f>
        <v>0</v>
      </c>
      <c r="AF344" s="26">
        <f>IF(AND(-Z344&gt;=91,-Z344&lt;=120),D344,0)</f>
        <v>0</v>
      </c>
      <c r="AG344" s="26">
        <f>IF(AND(-Z344&gt;=121,-Z344&lt;=150),D344,0)</f>
        <v>0</v>
      </c>
      <c r="AH344" s="26">
        <f>IF(AND(-Z344&gt;=151,-Z344&lt;=180),D344,0)</f>
        <v>0</v>
      </c>
      <c r="AI344" s="26">
        <f>IF(AND(-Z344&gt;=181,-Z344&lt;=210),D344,0)</f>
        <v>0</v>
      </c>
      <c r="AJ344" s="26">
        <f>IF(AND(-Z344&gt;=211,-Z344&lt;=250),D344,0)</f>
        <v>0</v>
      </c>
      <c r="AK344" s="26">
        <f>IF(-Z344&gt;=251,D344,0)</f>
        <v>2100</v>
      </c>
      <c r="AL344" s="26">
        <f>SUM(AE344:AF344)</f>
        <v>0</v>
      </c>
      <c r="AM344" s="26">
        <f>SUM(AG344:AK344)</f>
        <v>2100</v>
      </c>
      <c r="AN344" s="26">
        <f>SUM(AI344:AK344)</f>
        <v>2100</v>
      </c>
      <c r="AO344" s="26">
        <f>+IF(SUM(AC344:AK344)=0,D344,0)</f>
        <v>0</v>
      </c>
      <c r="AP344" s="26">
        <f>+SUM(AC344:AK344)</f>
        <v>2100</v>
      </c>
      <c r="AQ344" s="26">
        <f>+Tabla_DatosExternos_142[[#This Row],[Total Vigente]]+Tabla_DatosExternos_142[[#This Row],[Total Vencido]]</f>
        <v>2100</v>
      </c>
      <c r="AR344" s="26">
        <f>SUM(AG344:AK344)</f>
        <v>2100</v>
      </c>
      <c r="AS344" s="27">
        <f>+Tabla_DatosExternos_142[[#This Row],[Fecha]]-Tabla_DatosExternos_142[[#This Row],[Vence]]</f>
        <v>-20</v>
      </c>
      <c r="AT344" s="21"/>
      <c r="AU344" s="28" t="e">
        <f>+AR344-W344</f>
        <v>#VALUE!</v>
      </c>
    </row>
    <row r="345" spans="1:47" x14ac:dyDescent="0.35">
      <c r="A345" s="20">
        <v>45808</v>
      </c>
      <c r="B345" s="21">
        <v>167</v>
      </c>
      <c r="C345" s="21">
        <v>2000</v>
      </c>
      <c r="D345" s="21">
        <v>2000</v>
      </c>
      <c r="E345" s="22">
        <v>45858</v>
      </c>
      <c r="F345" s="21">
        <v>388</v>
      </c>
      <c r="G345" s="21" t="s">
        <v>47</v>
      </c>
      <c r="H345" s="21" t="s">
        <v>48</v>
      </c>
      <c r="I345" s="21" t="s">
        <v>868</v>
      </c>
      <c r="J345" s="21" t="s">
        <v>49</v>
      </c>
      <c r="K345" s="21" t="s">
        <v>381</v>
      </c>
      <c r="L345" s="21" t="s">
        <v>382</v>
      </c>
      <c r="M345" s="21" t="s">
        <v>682</v>
      </c>
      <c r="N345" s="21">
        <v>50</v>
      </c>
      <c r="O345" s="20"/>
      <c r="P345" s="21" t="s">
        <v>50</v>
      </c>
      <c r="Q345" s="21" t="s">
        <v>869</v>
      </c>
      <c r="R345" s="21">
        <v>0</v>
      </c>
      <c r="S345" s="21">
        <v>944</v>
      </c>
      <c r="T345" s="21">
        <v>-68.244392000000005</v>
      </c>
      <c r="U345" s="21">
        <v>-16.504204000000001</v>
      </c>
      <c r="V345" s="21" t="s">
        <v>870</v>
      </c>
      <c r="W345" s="21" t="s">
        <v>51</v>
      </c>
      <c r="X345" s="21" t="s">
        <v>685</v>
      </c>
      <c r="Y345" s="23">
        <v>46246</v>
      </c>
      <c r="Z345" s="24">
        <f>+E345-Y345</f>
        <v>-388</v>
      </c>
      <c r="AA345" s="25">
        <f>+Tabla_DatosExternos_142[[#This Row],[Saldo]]/Tabla_DatosExternos_142[[#This Row],[Importe]]</f>
        <v>1</v>
      </c>
      <c r="AB345" s="21"/>
      <c r="AC345" s="26">
        <f>IF(AND(-Z345&gt;=1,-Z345&lt;=30),D345,0)</f>
        <v>0</v>
      </c>
      <c r="AD345" s="26">
        <f>IF(AND(-Z345&gt;=31,-Z345&lt;=60),D345,0)</f>
        <v>0</v>
      </c>
      <c r="AE345" s="26">
        <f>IF(AND(-Z345&gt;=61,-Z345&lt;=90),D345,0)</f>
        <v>0</v>
      </c>
      <c r="AF345" s="26">
        <f>IF(AND(-Z345&gt;=91,-Z345&lt;=120),D345,0)</f>
        <v>0</v>
      </c>
      <c r="AG345" s="26">
        <f>IF(AND(-Z345&gt;=121,-Z345&lt;=150),D345,0)</f>
        <v>0</v>
      </c>
      <c r="AH345" s="26">
        <f>IF(AND(-Z345&gt;=151,-Z345&lt;=180),D345,0)</f>
        <v>0</v>
      </c>
      <c r="AI345" s="26">
        <f>IF(AND(-Z345&gt;=181,-Z345&lt;=210),D345,0)</f>
        <v>0</v>
      </c>
      <c r="AJ345" s="26">
        <f>IF(AND(-Z345&gt;=211,-Z345&lt;=250),D345,0)</f>
        <v>0</v>
      </c>
      <c r="AK345" s="26">
        <f>IF(-Z345&gt;=251,D345,0)</f>
        <v>2000</v>
      </c>
      <c r="AL345" s="26">
        <f>SUM(AE345:AF345)</f>
        <v>0</v>
      </c>
      <c r="AM345" s="26">
        <f>SUM(AG345:AK345)</f>
        <v>2000</v>
      </c>
      <c r="AN345" s="26">
        <f>SUM(AI345:AK345)</f>
        <v>2000</v>
      </c>
      <c r="AO345" s="26">
        <f>+IF(SUM(AC345:AK345)=0,D345,0)</f>
        <v>0</v>
      </c>
      <c r="AP345" s="26">
        <f>+SUM(AC345:AK345)</f>
        <v>2000</v>
      </c>
      <c r="AQ345" s="26">
        <f>+Tabla_DatosExternos_142[[#This Row],[Total Vigente]]+Tabla_DatosExternos_142[[#This Row],[Total Vencido]]</f>
        <v>2000</v>
      </c>
      <c r="AR345" s="26">
        <f>SUM(AG345:AK345)</f>
        <v>2000</v>
      </c>
      <c r="AS345" s="27">
        <f>+Tabla_DatosExternos_142[[#This Row],[Fecha]]-Tabla_DatosExternos_142[[#This Row],[Vence]]</f>
        <v>-50</v>
      </c>
      <c r="AT345" s="21"/>
      <c r="AU345" s="28" t="e">
        <f>+AR345-W345</f>
        <v>#VALUE!</v>
      </c>
    </row>
    <row r="346" spans="1:47" x14ac:dyDescent="0.35">
      <c r="A346" s="20">
        <v>45808</v>
      </c>
      <c r="B346" s="21">
        <v>168</v>
      </c>
      <c r="C346" s="21">
        <v>2000</v>
      </c>
      <c r="D346" s="21">
        <v>2000</v>
      </c>
      <c r="E346" s="22">
        <v>45889</v>
      </c>
      <c r="F346" s="21">
        <v>357</v>
      </c>
      <c r="G346" s="21" t="s">
        <v>47</v>
      </c>
      <c r="H346" s="21" t="s">
        <v>48</v>
      </c>
      <c r="I346" s="21" t="s">
        <v>868</v>
      </c>
      <c r="J346" s="21" t="s">
        <v>49</v>
      </c>
      <c r="K346" s="21" t="s">
        <v>381</v>
      </c>
      <c r="L346" s="21" t="s">
        <v>382</v>
      </c>
      <c r="M346" s="21" t="s">
        <v>682</v>
      </c>
      <c r="N346" s="21">
        <v>81</v>
      </c>
      <c r="O346" s="20"/>
      <c r="P346" s="21" t="s">
        <v>50</v>
      </c>
      <c r="Q346" s="21" t="s">
        <v>869</v>
      </c>
      <c r="R346" s="21">
        <v>0</v>
      </c>
      <c r="S346" s="21">
        <v>944</v>
      </c>
      <c r="T346" s="21">
        <v>-68.244392000000005</v>
      </c>
      <c r="U346" s="21">
        <v>-16.504204000000001</v>
      </c>
      <c r="V346" s="21" t="s">
        <v>870</v>
      </c>
      <c r="W346" s="21" t="s">
        <v>51</v>
      </c>
      <c r="X346" s="21" t="s">
        <v>685</v>
      </c>
      <c r="Y346" s="23">
        <v>46246</v>
      </c>
      <c r="Z346" s="24">
        <f>+E346-Y346</f>
        <v>-357</v>
      </c>
      <c r="AA346" s="25">
        <f>+Tabla_DatosExternos_142[[#This Row],[Saldo]]/Tabla_DatosExternos_142[[#This Row],[Importe]]</f>
        <v>1</v>
      </c>
      <c r="AB346" s="21"/>
      <c r="AC346" s="26">
        <f>IF(AND(-Z346&gt;=1,-Z346&lt;=30),D346,0)</f>
        <v>0</v>
      </c>
      <c r="AD346" s="26">
        <f>IF(AND(-Z346&gt;=31,-Z346&lt;=60),D346,0)</f>
        <v>0</v>
      </c>
      <c r="AE346" s="26">
        <f>IF(AND(-Z346&gt;=61,-Z346&lt;=90),D346,0)</f>
        <v>0</v>
      </c>
      <c r="AF346" s="26">
        <f>IF(AND(-Z346&gt;=91,-Z346&lt;=120),D346,0)</f>
        <v>0</v>
      </c>
      <c r="AG346" s="26">
        <f>IF(AND(-Z346&gt;=121,-Z346&lt;=150),D346,0)</f>
        <v>0</v>
      </c>
      <c r="AH346" s="26">
        <f>IF(AND(-Z346&gt;=151,-Z346&lt;=180),D346,0)</f>
        <v>0</v>
      </c>
      <c r="AI346" s="26">
        <f>IF(AND(-Z346&gt;=181,-Z346&lt;=210),D346,0)</f>
        <v>0</v>
      </c>
      <c r="AJ346" s="26">
        <f>IF(AND(-Z346&gt;=211,-Z346&lt;=250),D346,0)</f>
        <v>0</v>
      </c>
      <c r="AK346" s="26">
        <f>IF(-Z346&gt;=251,D346,0)</f>
        <v>2000</v>
      </c>
      <c r="AL346" s="26">
        <f>SUM(AE346:AF346)</f>
        <v>0</v>
      </c>
      <c r="AM346" s="26">
        <f>SUM(AG346:AK346)</f>
        <v>2000</v>
      </c>
      <c r="AN346" s="26">
        <f>SUM(AI346:AK346)</f>
        <v>2000</v>
      </c>
      <c r="AO346" s="26">
        <f>+IF(SUM(AC346:AK346)=0,D346,0)</f>
        <v>0</v>
      </c>
      <c r="AP346" s="26">
        <f>+SUM(AC346:AK346)</f>
        <v>2000</v>
      </c>
      <c r="AQ346" s="26">
        <f>+Tabla_DatosExternos_142[[#This Row],[Total Vigente]]+Tabla_DatosExternos_142[[#This Row],[Total Vencido]]</f>
        <v>2000</v>
      </c>
      <c r="AR346" s="26">
        <f>SUM(AG346:AK346)</f>
        <v>2000</v>
      </c>
      <c r="AS346" s="27">
        <f>+Tabla_DatosExternos_142[[#This Row],[Fecha]]-Tabla_DatosExternos_142[[#This Row],[Vence]]</f>
        <v>-81</v>
      </c>
      <c r="AT346" s="21"/>
      <c r="AU346" s="28" t="e">
        <f>+AR346-W346</f>
        <v>#VALUE!</v>
      </c>
    </row>
    <row r="347" spans="1:47" x14ac:dyDescent="0.35">
      <c r="A347" s="20">
        <v>45808</v>
      </c>
      <c r="B347" s="21">
        <v>169</v>
      </c>
      <c r="C347" s="21">
        <v>2000</v>
      </c>
      <c r="D347" s="21">
        <v>2000</v>
      </c>
      <c r="E347" s="22">
        <v>45920</v>
      </c>
      <c r="F347" s="21">
        <v>326</v>
      </c>
      <c r="G347" s="21" t="s">
        <v>47</v>
      </c>
      <c r="H347" s="21" t="s">
        <v>48</v>
      </c>
      <c r="I347" s="21" t="s">
        <v>868</v>
      </c>
      <c r="J347" s="21" t="s">
        <v>49</v>
      </c>
      <c r="K347" s="21" t="s">
        <v>381</v>
      </c>
      <c r="L347" s="21" t="s">
        <v>382</v>
      </c>
      <c r="M347" s="21" t="s">
        <v>682</v>
      </c>
      <c r="N347" s="21">
        <v>112</v>
      </c>
      <c r="O347" s="20"/>
      <c r="P347" s="21" t="s">
        <v>50</v>
      </c>
      <c r="Q347" s="21" t="s">
        <v>869</v>
      </c>
      <c r="R347" s="21">
        <v>0</v>
      </c>
      <c r="S347" s="21">
        <v>944</v>
      </c>
      <c r="T347" s="21">
        <v>-68.244392000000005</v>
      </c>
      <c r="U347" s="21">
        <v>-16.504204000000001</v>
      </c>
      <c r="V347" s="21" t="s">
        <v>870</v>
      </c>
      <c r="W347" s="21" t="s">
        <v>51</v>
      </c>
      <c r="X347" s="21" t="s">
        <v>685</v>
      </c>
      <c r="Y347" s="23">
        <v>46246</v>
      </c>
      <c r="Z347" s="24">
        <f>+E347-Y347</f>
        <v>-326</v>
      </c>
      <c r="AA347" s="25">
        <f>+Tabla_DatosExternos_142[[#This Row],[Saldo]]/Tabla_DatosExternos_142[[#This Row],[Importe]]</f>
        <v>1</v>
      </c>
      <c r="AB347" s="21"/>
      <c r="AC347" s="26">
        <f>IF(AND(-Z347&gt;=1,-Z347&lt;=30),D347,0)</f>
        <v>0</v>
      </c>
      <c r="AD347" s="26">
        <f>IF(AND(-Z347&gt;=31,-Z347&lt;=60),D347,0)</f>
        <v>0</v>
      </c>
      <c r="AE347" s="26">
        <f>IF(AND(-Z347&gt;=61,-Z347&lt;=90),D347,0)</f>
        <v>0</v>
      </c>
      <c r="AF347" s="26">
        <f>IF(AND(-Z347&gt;=91,-Z347&lt;=120),D347,0)</f>
        <v>0</v>
      </c>
      <c r="AG347" s="26">
        <f>IF(AND(-Z347&gt;=121,-Z347&lt;=150),D347,0)</f>
        <v>0</v>
      </c>
      <c r="AH347" s="26">
        <f>IF(AND(-Z347&gt;=151,-Z347&lt;=180),D347,0)</f>
        <v>0</v>
      </c>
      <c r="AI347" s="26">
        <f>IF(AND(-Z347&gt;=181,-Z347&lt;=210),D347,0)</f>
        <v>0</v>
      </c>
      <c r="AJ347" s="26">
        <f>IF(AND(-Z347&gt;=211,-Z347&lt;=250),D347,0)</f>
        <v>0</v>
      </c>
      <c r="AK347" s="26">
        <f>IF(-Z347&gt;=251,D347,0)</f>
        <v>2000</v>
      </c>
      <c r="AL347" s="26">
        <f>SUM(AE347:AF347)</f>
        <v>0</v>
      </c>
      <c r="AM347" s="26">
        <f>SUM(AG347:AK347)</f>
        <v>2000</v>
      </c>
      <c r="AN347" s="26">
        <f>SUM(AI347:AK347)</f>
        <v>2000</v>
      </c>
      <c r="AO347" s="26">
        <f>+IF(SUM(AC347:AK347)=0,D347,0)</f>
        <v>0</v>
      </c>
      <c r="AP347" s="26">
        <f>+SUM(AC347:AK347)</f>
        <v>2000</v>
      </c>
      <c r="AQ347" s="26">
        <f>+Tabla_DatosExternos_142[[#This Row],[Total Vigente]]+Tabla_DatosExternos_142[[#This Row],[Total Vencido]]</f>
        <v>2000</v>
      </c>
      <c r="AR347" s="26">
        <f>SUM(AG347:AK347)</f>
        <v>2000</v>
      </c>
      <c r="AS347" s="27">
        <f>+Tabla_DatosExternos_142[[#This Row],[Fecha]]-Tabla_DatosExternos_142[[#This Row],[Vence]]</f>
        <v>-112</v>
      </c>
      <c r="AT347" s="21"/>
      <c r="AU347" s="28" t="e">
        <f>+AR347-W347</f>
        <v>#VALUE!</v>
      </c>
    </row>
    <row r="348" spans="1:47" x14ac:dyDescent="0.35">
      <c r="A348" s="20">
        <v>45808</v>
      </c>
      <c r="B348" s="21">
        <v>170</v>
      </c>
      <c r="C348" s="21">
        <v>2000</v>
      </c>
      <c r="D348" s="21">
        <v>2000</v>
      </c>
      <c r="E348" s="22">
        <v>45950</v>
      </c>
      <c r="F348" s="21">
        <v>296</v>
      </c>
      <c r="G348" s="21" t="s">
        <v>47</v>
      </c>
      <c r="H348" s="21" t="s">
        <v>48</v>
      </c>
      <c r="I348" s="21" t="s">
        <v>868</v>
      </c>
      <c r="J348" s="21" t="s">
        <v>49</v>
      </c>
      <c r="K348" s="21" t="s">
        <v>381</v>
      </c>
      <c r="L348" s="21" t="s">
        <v>382</v>
      </c>
      <c r="M348" s="21" t="s">
        <v>682</v>
      </c>
      <c r="N348" s="21">
        <v>142</v>
      </c>
      <c r="O348" s="20"/>
      <c r="P348" s="21" t="s">
        <v>50</v>
      </c>
      <c r="Q348" s="21" t="s">
        <v>869</v>
      </c>
      <c r="R348" s="21">
        <v>0</v>
      </c>
      <c r="S348" s="21">
        <v>944</v>
      </c>
      <c r="T348" s="21">
        <v>-68.244392000000005</v>
      </c>
      <c r="U348" s="21">
        <v>-16.504204000000001</v>
      </c>
      <c r="V348" s="21" t="s">
        <v>870</v>
      </c>
      <c r="W348" s="21" t="s">
        <v>51</v>
      </c>
      <c r="X348" s="21" t="s">
        <v>685</v>
      </c>
      <c r="Y348" s="23">
        <v>46246</v>
      </c>
      <c r="Z348" s="24">
        <f>+E348-Y348</f>
        <v>-296</v>
      </c>
      <c r="AA348" s="25">
        <f>+Tabla_DatosExternos_142[[#This Row],[Saldo]]/Tabla_DatosExternos_142[[#This Row],[Importe]]</f>
        <v>1</v>
      </c>
      <c r="AB348" s="21"/>
      <c r="AC348" s="26">
        <f>IF(AND(-Z348&gt;=1,-Z348&lt;=30),D348,0)</f>
        <v>0</v>
      </c>
      <c r="AD348" s="26">
        <f>IF(AND(-Z348&gt;=31,-Z348&lt;=60),D348,0)</f>
        <v>0</v>
      </c>
      <c r="AE348" s="26">
        <f>IF(AND(-Z348&gt;=61,-Z348&lt;=90),D348,0)</f>
        <v>0</v>
      </c>
      <c r="AF348" s="26">
        <f>IF(AND(-Z348&gt;=91,-Z348&lt;=120),D348,0)</f>
        <v>0</v>
      </c>
      <c r="AG348" s="26">
        <f>IF(AND(-Z348&gt;=121,-Z348&lt;=150),D348,0)</f>
        <v>0</v>
      </c>
      <c r="AH348" s="26">
        <f>IF(AND(-Z348&gt;=151,-Z348&lt;=180),D348,0)</f>
        <v>0</v>
      </c>
      <c r="AI348" s="26">
        <f>IF(AND(-Z348&gt;=181,-Z348&lt;=210),D348,0)</f>
        <v>0</v>
      </c>
      <c r="AJ348" s="26">
        <f>IF(AND(-Z348&gt;=211,-Z348&lt;=250),D348,0)</f>
        <v>0</v>
      </c>
      <c r="AK348" s="26">
        <f>IF(-Z348&gt;=251,D348,0)</f>
        <v>2000</v>
      </c>
      <c r="AL348" s="26">
        <f>SUM(AE348:AF348)</f>
        <v>0</v>
      </c>
      <c r="AM348" s="26">
        <f>SUM(AG348:AK348)</f>
        <v>2000</v>
      </c>
      <c r="AN348" s="26">
        <f>SUM(AI348:AK348)</f>
        <v>2000</v>
      </c>
      <c r="AO348" s="26">
        <f>+IF(SUM(AC348:AK348)=0,D348,0)</f>
        <v>0</v>
      </c>
      <c r="AP348" s="26">
        <f>+SUM(AC348:AK348)</f>
        <v>2000</v>
      </c>
      <c r="AQ348" s="26">
        <f>+Tabla_DatosExternos_142[[#This Row],[Total Vigente]]+Tabla_DatosExternos_142[[#This Row],[Total Vencido]]</f>
        <v>2000</v>
      </c>
      <c r="AR348" s="26">
        <f>SUM(AG348:AK348)</f>
        <v>2000</v>
      </c>
      <c r="AS348" s="27">
        <f>+Tabla_DatosExternos_142[[#This Row],[Fecha]]-Tabla_DatosExternos_142[[#This Row],[Vence]]</f>
        <v>-142</v>
      </c>
      <c r="AT348" s="21"/>
      <c r="AU348" s="28" t="e">
        <f>+AR348-W348</f>
        <v>#VALUE!</v>
      </c>
    </row>
    <row r="349" spans="1:47" x14ac:dyDescent="0.35">
      <c r="A349" s="20">
        <v>45859</v>
      </c>
      <c r="B349" s="21">
        <v>58856</v>
      </c>
      <c r="C349" s="21">
        <v>5509.97</v>
      </c>
      <c r="D349" s="21">
        <v>2344.9699999999998</v>
      </c>
      <c r="E349" s="22">
        <v>45889</v>
      </c>
      <c r="F349" s="21">
        <v>357</v>
      </c>
      <c r="G349" s="21" t="s">
        <v>47</v>
      </c>
      <c r="H349" s="21" t="s">
        <v>48</v>
      </c>
      <c r="I349" s="21" t="s">
        <v>940</v>
      </c>
      <c r="J349" s="21" t="s">
        <v>49</v>
      </c>
      <c r="K349" s="21" t="s">
        <v>381</v>
      </c>
      <c r="L349" s="21" t="s">
        <v>382</v>
      </c>
      <c r="M349" s="21" t="s">
        <v>619</v>
      </c>
      <c r="N349" s="21">
        <v>30</v>
      </c>
      <c r="O349" s="20">
        <v>45912</v>
      </c>
      <c r="P349" s="21" t="s">
        <v>49</v>
      </c>
      <c r="Q349" s="21" t="s">
        <v>941</v>
      </c>
      <c r="R349" s="21">
        <v>0</v>
      </c>
      <c r="S349" s="21">
        <v>941</v>
      </c>
      <c r="T349" s="21">
        <v>-68.162215000000003</v>
      </c>
      <c r="U349" s="21">
        <v>-16.506741999999999</v>
      </c>
      <c r="V349" s="21" t="s">
        <v>942</v>
      </c>
      <c r="W349" s="21" t="s">
        <v>51</v>
      </c>
      <c r="X349" s="21" t="s">
        <v>943</v>
      </c>
      <c r="Y349" s="23">
        <v>46246</v>
      </c>
      <c r="Z349" s="24">
        <f>+E349-Y349</f>
        <v>-357</v>
      </c>
      <c r="AA349" s="25">
        <f>+Tabla_DatosExternos_142[[#This Row],[Saldo]]/Tabla_DatosExternos_142[[#This Row],[Importe]]</f>
        <v>0.42558670918353453</v>
      </c>
      <c r="AB349" s="21"/>
      <c r="AC349" s="26">
        <f>IF(AND(-Z349&gt;=1,-Z349&lt;=30),D349,0)</f>
        <v>0</v>
      </c>
      <c r="AD349" s="26">
        <f>IF(AND(-Z349&gt;=31,-Z349&lt;=60),D349,0)</f>
        <v>0</v>
      </c>
      <c r="AE349" s="26">
        <f>IF(AND(-Z349&gt;=61,-Z349&lt;=90),D349,0)</f>
        <v>0</v>
      </c>
      <c r="AF349" s="26">
        <f>IF(AND(-Z349&gt;=91,-Z349&lt;=120),D349,0)</f>
        <v>0</v>
      </c>
      <c r="AG349" s="26">
        <f>IF(AND(-Z349&gt;=121,-Z349&lt;=150),D349,0)</f>
        <v>0</v>
      </c>
      <c r="AH349" s="26">
        <f>IF(AND(-Z349&gt;=151,-Z349&lt;=180),D349,0)</f>
        <v>0</v>
      </c>
      <c r="AI349" s="26">
        <f>IF(AND(-Z349&gt;=181,-Z349&lt;=210),D349,0)</f>
        <v>0</v>
      </c>
      <c r="AJ349" s="26">
        <f>IF(AND(-Z349&gt;=211,-Z349&lt;=250),D349,0)</f>
        <v>0</v>
      </c>
      <c r="AK349" s="26">
        <f>IF(-Z349&gt;=251,D349,0)</f>
        <v>2344.9699999999998</v>
      </c>
      <c r="AL349" s="26">
        <f>SUM(AE349:AF349)</f>
        <v>0</v>
      </c>
      <c r="AM349" s="26">
        <f>SUM(AG349:AK349)</f>
        <v>2344.9699999999998</v>
      </c>
      <c r="AN349" s="26">
        <f>SUM(AI349:AK349)</f>
        <v>2344.9699999999998</v>
      </c>
      <c r="AO349" s="26">
        <f>+IF(SUM(AC349:AK349)=0,D349,0)</f>
        <v>0</v>
      </c>
      <c r="AP349" s="26">
        <f>+SUM(AC349:AK349)</f>
        <v>2344.9699999999998</v>
      </c>
      <c r="AQ349" s="26">
        <f>+Tabla_DatosExternos_142[[#This Row],[Total Vigente]]+Tabla_DatosExternos_142[[#This Row],[Total Vencido]]</f>
        <v>2344.9699999999998</v>
      </c>
      <c r="AR349" s="26">
        <f>SUM(AG349:AK349)</f>
        <v>2344.9699999999998</v>
      </c>
      <c r="AS349" s="27">
        <f>+Tabla_DatosExternos_142[[#This Row],[Fecha]]-Tabla_DatosExternos_142[[#This Row],[Vence]]</f>
        <v>-30</v>
      </c>
      <c r="AT349" s="21"/>
      <c r="AU349" s="28" t="e">
        <f>+AR349-W349</f>
        <v>#VALUE!</v>
      </c>
    </row>
    <row r="350" spans="1:47" x14ac:dyDescent="0.35">
      <c r="A350" s="20">
        <v>45883</v>
      </c>
      <c r="B350" s="21">
        <v>66453</v>
      </c>
      <c r="C350" s="21">
        <v>13800</v>
      </c>
      <c r="D350" s="21">
        <v>9700</v>
      </c>
      <c r="E350" s="22">
        <v>45913</v>
      </c>
      <c r="F350" s="21">
        <v>333</v>
      </c>
      <c r="G350" s="21" t="s">
        <v>47</v>
      </c>
      <c r="H350" s="21" t="s">
        <v>48</v>
      </c>
      <c r="I350" s="21" t="s">
        <v>991</v>
      </c>
      <c r="J350" s="21" t="s">
        <v>49</v>
      </c>
      <c r="K350" s="21" t="s">
        <v>381</v>
      </c>
      <c r="L350" s="21" t="s">
        <v>382</v>
      </c>
      <c r="M350" s="21" t="s">
        <v>682</v>
      </c>
      <c r="N350" s="21">
        <v>30</v>
      </c>
      <c r="O350" s="20">
        <v>45972</v>
      </c>
      <c r="P350" s="21" t="s">
        <v>49</v>
      </c>
      <c r="Q350" s="21" t="s">
        <v>992</v>
      </c>
      <c r="R350" s="21">
        <v>0</v>
      </c>
      <c r="S350" s="21">
        <v>944</v>
      </c>
      <c r="T350" s="21">
        <v>-68.195933999999994</v>
      </c>
      <c r="U350" s="21">
        <v>-16.493656000000001</v>
      </c>
      <c r="V350" s="21" t="s">
        <v>993</v>
      </c>
      <c r="W350" s="21" t="s">
        <v>994</v>
      </c>
      <c r="X350" s="21" t="s">
        <v>995</v>
      </c>
      <c r="Y350" s="23">
        <v>46246</v>
      </c>
      <c r="Z350" s="24">
        <f>+E350-Y350</f>
        <v>-333</v>
      </c>
      <c r="AA350" s="25">
        <f>+Tabla_DatosExternos_142[[#This Row],[Saldo]]/Tabla_DatosExternos_142[[#This Row],[Importe]]</f>
        <v>0.70289855072463769</v>
      </c>
      <c r="AB350" s="21"/>
      <c r="AC350" s="26">
        <f>IF(AND(-Z350&gt;=1,-Z350&lt;=30),D350,0)</f>
        <v>0</v>
      </c>
      <c r="AD350" s="26">
        <f>IF(AND(-Z350&gt;=31,-Z350&lt;=60),D350,0)</f>
        <v>0</v>
      </c>
      <c r="AE350" s="26">
        <f>IF(AND(-Z350&gt;=61,-Z350&lt;=90),D350,0)</f>
        <v>0</v>
      </c>
      <c r="AF350" s="26">
        <f>IF(AND(-Z350&gt;=91,-Z350&lt;=120),D350,0)</f>
        <v>0</v>
      </c>
      <c r="AG350" s="26">
        <f>IF(AND(-Z350&gt;=121,-Z350&lt;=150),D350,0)</f>
        <v>0</v>
      </c>
      <c r="AH350" s="26">
        <f>IF(AND(-Z350&gt;=151,-Z350&lt;=180),D350,0)</f>
        <v>0</v>
      </c>
      <c r="AI350" s="26">
        <f>IF(AND(-Z350&gt;=181,-Z350&lt;=210),D350,0)</f>
        <v>0</v>
      </c>
      <c r="AJ350" s="26">
        <f>IF(AND(-Z350&gt;=211,-Z350&lt;=250),D350,0)</f>
        <v>0</v>
      </c>
      <c r="AK350" s="26">
        <f>IF(-Z350&gt;=251,D350,0)</f>
        <v>9700</v>
      </c>
      <c r="AL350" s="26">
        <f>SUM(AE350:AF350)</f>
        <v>0</v>
      </c>
      <c r="AM350" s="26">
        <f>SUM(AG350:AK350)</f>
        <v>9700</v>
      </c>
      <c r="AN350" s="26">
        <f>SUM(AI350:AK350)</f>
        <v>9700</v>
      </c>
      <c r="AO350" s="26">
        <f>+IF(SUM(AC350:AK350)=0,D350,0)</f>
        <v>0</v>
      </c>
      <c r="AP350" s="26">
        <f>+SUM(AC350:AK350)</f>
        <v>9700</v>
      </c>
      <c r="AQ350" s="26">
        <f>+Tabla_DatosExternos_142[[#This Row],[Total Vigente]]+Tabla_DatosExternos_142[[#This Row],[Total Vencido]]</f>
        <v>9700</v>
      </c>
      <c r="AR350" s="26">
        <f>SUM(AG350:AK350)</f>
        <v>9700</v>
      </c>
      <c r="AS350" s="27">
        <f>+Tabla_DatosExternos_142[[#This Row],[Fecha]]-Tabla_DatosExternos_142[[#This Row],[Vence]]</f>
        <v>-30</v>
      </c>
      <c r="AT350" s="21"/>
      <c r="AU350" s="28" t="e">
        <f>+AR350-W350</f>
        <v>#VALUE!</v>
      </c>
    </row>
    <row r="351" spans="1:47" x14ac:dyDescent="0.35">
      <c r="A351" s="20">
        <v>45885</v>
      </c>
      <c r="B351" s="21">
        <v>67151</v>
      </c>
      <c r="C351" s="21">
        <v>5560</v>
      </c>
      <c r="D351" s="21">
        <v>3670</v>
      </c>
      <c r="E351" s="22">
        <v>45915</v>
      </c>
      <c r="F351" s="21">
        <v>331</v>
      </c>
      <c r="G351" s="21" t="s">
        <v>47</v>
      </c>
      <c r="H351" s="21" t="s">
        <v>48</v>
      </c>
      <c r="I351" s="21" t="s">
        <v>996</v>
      </c>
      <c r="J351" s="21" t="s">
        <v>49</v>
      </c>
      <c r="K351" s="21" t="s">
        <v>381</v>
      </c>
      <c r="L351" s="21" t="s">
        <v>382</v>
      </c>
      <c r="M351" s="21" t="s">
        <v>682</v>
      </c>
      <c r="N351" s="21">
        <v>30</v>
      </c>
      <c r="O351" s="20">
        <v>46073</v>
      </c>
      <c r="P351" s="21" t="s">
        <v>49</v>
      </c>
      <c r="Q351" s="21" t="s">
        <v>997</v>
      </c>
      <c r="R351" s="21">
        <v>0</v>
      </c>
      <c r="S351" s="21">
        <v>944</v>
      </c>
      <c r="T351" s="21">
        <v>-68.195402999999999</v>
      </c>
      <c r="U351" s="21">
        <v>-16.493884000000001</v>
      </c>
      <c r="V351" s="21" t="s">
        <v>998</v>
      </c>
      <c r="W351" s="21" t="s">
        <v>51</v>
      </c>
      <c r="X351" s="21" t="s">
        <v>999</v>
      </c>
      <c r="Y351" s="23">
        <v>46246</v>
      </c>
      <c r="Z351" s="24">
        <f>+E351-Y351</f>
        <v>-331</v>
      </c>
      <c r="AA351" s="25">
        <f>+Tabla_DatosExternos_142[[#This Row],[Saldo]]/Tabla_DatosExternos_142[[#This Row],[Importe]]</f>
        <v>0.66007194244604317</v>
      </c>
      <c r="AB351" s="21"/>
      <c r="AC351" s="26">
        <f>IF(AND(-Z351&gt;=1,-Z351&lt;=30),D351,0)</f>
        <v>0</v>
      </c>
      <c r="AD351" s="26">
        <f>IF(AND(-Z351&gt;=31,-Z351&lt;=60),D351,0)</f>
        <v>0</v>
      </c>
      <c r="AE351" s="26">
        <f>IF(AND(-Z351&gt;=61,-Z351&lt;=90),D351,0)</f>
        <v>0</v>
      </c>
      <c r="AF351" s="26">
        <f>IF(AND(-Z351&gt;=91,-Z351&lt;=120),D351,0)</f>
        <v>0</v>
      </c>
      <c r="AG351" s="26">
        <f>IF(AND(-Z351&gt;=121,-Z351&lt;=150),D351,0)</f>
        <v>0</v>
      </c>
      <c r="AH351" s="26">
        <f>IF(AND(-Z351&gt;=151,-Z351&lt;=180),D351,0)</f>
        <v>0</v>
      </c>
      <c r="AI351" s="26">
        <f>IF(AND(-Z351&gt;=181,-Z351&lt;=210),D351,0)</f>
        <v>0</v>
      </c>
      <c r="AJ351" s="26">
        <f>IF(AND(-Z351&gt;=211,-Z351&lt;=250),D351,0)</f>
        <v>0</v>
      </c>
      <c r="AK351" s="26">
        <f>IF(-Z351&gt;=251,D351,0)</f>
        <v>3670</v>
      </c>
      <c r="AL351" s="26">
        <f>SUM(AE351:AF351)</f>
        <v>0</v>
      </c>
      <c r="AM351" s="26">
        <f>SUM(AG351:AK351)</f>
        <v>3670</v>
      </c>
      <c r="AN351" s="26">
        <f>SUM(AI351:AK351)</f>
        <v>3670</v>
      </c>
      <c r="AO351" s="26">
        <f>+IF(SUM(AC351:AK351)=0,D351,0)</f>
        <v>0</v>
      </c>
      <c r="AP351" s="26">
        <f>+SUM(AC351:AK351)</f>
        <v>3670</v>
      </c>
      <c r="AQ351" s="26">
        <f>+Tabla_DatosExternos_142[[#This Row],[Total Vigente]]+Tabla_DatosExternos_142[[#This Row],[Total Vencido]]</f>
        <v>3670</v>
      </c>
      <c r="AR351" s="26">
        <f>SUM(AG351:AK351)</f>
        <v>3670</v>
      </c>
      <c r="AS351" s="27">
        <f>+Tabla_DatosExternos_142[[#This Row],[Fecha]]-Tabla_DatosExternos_142[[#This Row],[Vence]]</f>
        <v>-30</v>
      </c>
      <c r="AT351" s="21"/>
      <c r="AU351" s="28" t="e">
        <f>+AR351-W351</f>
        <v>#VALUE!</v>
      </c>
    </row>
    <row r="352" spans="1:47" x14ac:dyDescent="0.35">
      <c r="A352" s="20">
        <v>45895</v>
      </c>
      <c r="B352" s="21">
        <v>69951</v>
      </c>
      <c r="C352" s="21">
        <v>2979.97</v>
      </c>
      <c r="D352" s="21">
        <v>494.97</v>
      </c>
      <c r="E352" s="22">
        <v>45925</v>
      </c>
      <c r="F352" s="21">
        <v>321</v>
      </c>
      <c r="G352" s="21" t="s">
        <v>47</v>
      </c>
      <c r="H352" s="21" t="s">
        <v>48</v>
      </c>
      <c r="I352" s="21" t="s">
        <v>1008</v>
      </c>
      <c r="J352" s="21" t="s">
        <v>49</v>
      </c>
      <c r="K352" s="21" t="s">
        <v>381</v>
      </c>
      <c r="L352" s="21" t="s">
        <v>382</v>
      </c>
      <c r="M352" s="21" t="s">
        <v>383</v>
      </c>
      <c r="N352" s="21">
        <v>30</v>
      </c>
      <c r="O352" s="20">
        <v>46037</v>
      </c>
      <c r="P352" s="21" t="s">
        <v>49</v>
      </c>
      <c r="Q352" s="21" t="s">
        <v>1009</v>
      </c>
      <c r="R352" s="21">
        <v>0</v>
      </c>
      <c r="S352" s="21">
        <v>942</v>
      </c>
      <c r="T352" s="21">
        <v>-68.172392000000002</v>
      </c>
      <c r="U352" s="21">
        <v>-16.543682</v>
      </c>
      <c r="V352" s="21" t="s">
        <v>1010</v>
      </c>
      <c r="W352" s="21" t="s">
        <v>51</v>
      </c>
      <c r="X352" s="21" t="s">
        <v>1011</v>
      </c>
      <c r="Y352" s="23">
        <v>46246</v>
      </c>
      <c r="Z352" s="24">
        <f>+E352-Y352</f>
        <v>-321</v>
      </c>
      <c r="AA352" s="25">
        <f>+Tabla_DatosExternos_142[[#This Row],[Saldo]]/Tabla_DatosExternos_142[[#This Row],[Importe]]</f>
        <v>0.16609898757370042</v>
      </c>
      <c r="AB352" s="21"/>
      <c r="AC352" s="26">
        <f>IF(AND(-Z352&gt;=1,-Z352&lt;=30),D352,0)</f>
        <v>0</v>
      </c>
      <c r="AD352" s="26">
        <f>IF(AND(-Z352&gt;=31,-Z352&lt;=60),D352,0)</f>
        <v>0</v>
      </c>
      <c r="AE352" s="26">
        <f>IF(AND(-Z352&gt;=61,-Z352&lt;=90),D352,0)</f>
        <v>0</v>
      </c>
      <c r="AF352" s="26">
        <f>IF(AND(-Z352&gt;=91,-Z352&lt;=120),D352,0)</f>
        <v>0</v>
      </c>
      <c r="AG352" s="26">
        <f>IF(AND(-Z352&gt;=121,-Z352&lt;=150),D352,0)</f>
        <v>0</v>
      </c>
      <c r="AH352" s="26">
        <f>IF(AND(-Z352&gt;=151,-Z352&lt;=180),D352,0)</f>
        <v>0</v>
      </c>
      <c r="AI352" s="26">
        <f>IF(AND(-Z352&gt;=181,-Z352&lt;=210),D352,0)</f>
        <v>0</v>
      </c>
      <c r="AJ352" s="26">
        <f>IF(AND(-Z352&gt;=211,-Z352&lt;=250),D352,0)</f>
        <v>0</v>
      </c>
      <c r="AK352" s="26">
        <f>IF(-Z352&gt;=251,D352,0)</f>
        <v>494.97</v>
      </c>
      <c r="AL352" s="26">
        <f>SUM(AE352:AF352)</f>
        <v>0</v>
      </c>
      <c r="AM352" s="26">
        <f>SUM(AG352:AK352)</f>
        <v>494.97</v>
      </c>
      <c r="AN352" s="26">
        <f>SUM(AI352:AK352)</f>
        <v>494.97</v>
      </c>
      <c r="AO352" s="26">
        <f>+IF(SUM(AC352:AK352)=0,D352,0)</f>
        <v>0</v>
      </c>
      <c r="AP352" s="26">
        <f>+SUM(AC352:AK352)</f>
        <v>494.97</v>
      </c>
      <c r="AQ352" s="26">
        <f>+Tabla_DatosExternos_142[[#This Row],[Total Vigente]]+Tabla_DatosExternos_142[[#This Row],[Total Vencido]]</f>
        <v>494.97</v>
      </c>
      <c r="AR352" s="26">
        <f>SUM(AG352:AK352)</f>
        <v>494.97</v>
      </c>
      <c r="AS352" s="27">
        <f>+Tabla_DatosExternos_142[[#This Row],[Fecha]]-Tabla_DatosExternos_142[[#This Row],[Vence]]</f>
        <v>-30</v>
      </c>
      <c r="AT352" s="21"/>
      <c r="AU352" s="28" t="e">
        <f>+AR352-W352</f>
        <v>#VALUE!</v>
      </c>
    </row>
    <row r="353" spans="1:47" x14ac:dyDescent="0.35">
      <c r="A353" s="20">
        <v>45924</v>
      </c>
      <c r="B353" s="21">
        <v>79551</v>
      </c>
      <c r="C353" s="21">
        <v>6249.99</v>
      </c>
      <c r="D353" s="21">
        <v>1829.98</v>
      </c>
      <c r="E353" s="22">
        <v>45954</v>
      </c>
      <c r="F353" s="21">
        <v>292</v>
      </c>
      <c r="G353" s="21" t="s">
        <v>47</v>
      </c>
      <c r="H353" s="21" t="s">
        <v>48</v>
      </c>
      <c r="I353" s="21" t="s">
        <v>1046</v>
      </c>
      <c r="J353" s="21" t="s">
        <v>49</v>
      </c>
      <c r="K353" s="21" t="s">
        <v>381</v>
      </c>
      <c r="L353" s="21" t="s">
        <v>382</v>
      </c>
      <c r="M353" s="21" t="s">
        <v>383</v>
      </c>
      <c r="N353" s="21">
        <v>30</v>
      </c>
      <c r="O353" s="20">
        <v>46228</v>
      </c>
      <c r="P353" s="21" t="s">
        <v>49</v>
      </c>
      <c r="Q353" s="21" t="s">
        <v>1047</v>
      </c>
      <c r="R353" s="21">
        <v>10000</v>
      </c>
      <c r="S353" s="21">
        <v>942</v>
      </c>
      <c r="T353" s="21">
        <v>-68.160420999999999</v>
      </c>
      <c r="U353" s="21">
        <v>-16.507337</v>
      </c>
      <c r="V353" s="21" t="s">
        <v>1048</v>
      </c>
      <c r="W353" s="21" t="s">
        <v>51</v>
      </c>
      <c r="X353" s="21" t="s">
        <v>1049</v>
      </c>
      <c r="Y353" s="23">
        <v>46246</v>
      </c>
      <c r="Z353" s="24">
        <f>+E353-Y353</f>
        <v>-292</v>
      </c>
      <c r="AA353" s="25">
        <f>+Tabla_DatosExternos_142[[#This Row],[Saldo]]/Tabla_DatosExternos_142[[#This Row],[Importe]]</f>
        <v>0.29279726847562959</v>
      </c>
      <c r="AB353" s="21"/>
      <c r="AC353" s="26">
        <f>IF(AND(-Z353&gt;=1,-Z353&lt;=30),D353,0)</f>
        <v>0</v>
      </c>
      <c r="AD353" s="26">
        <f>IF(AND(-Z353&gt;=31,-Z353&lt;=60),D353,0)</f>
        <v>0</v>
      </c>
      <c r="AE353" s="26">
        <f>IF(AND(-Z353&gt;=61,-Z353&lt;=90),D353,0)</f>
        <v>0</v>
      </c>
      <c r="AF353" s="26">
        <f>IF(AND(-Z353&gt;=91,-Z353&lt;=120),D353,0)</f>
        <v>0</v>
      </c>
      <c r="AG353" s="26">
        <f>IF(AND(-Z353&gt;=121,-Z353&lt;=150),D353,0)</f>
        <v>0</v>
      </c>
      <c r="AH353" s="26">
        <f>IF(AND(-Z353&gt;=151,-Z353&lt;=180),D353,0)</f>
        <v>0</v>
      </c>
      <c r="AI353" s="26">
        <f>IF(AND(-Z353&gt;=181,-Z353&lt;=210),D353,0)</f>
        <v>0</v>
      </c>
      <c r="AJ353" s="26">
        <f>IF(AND(-Z353&gt;=211,-Z353&lt;=250),D353,0)</f>
        <v>0</v>
      </c>
      <c r="AK353" s="26">
        <f>IF(-Z353&gt;=251,D353,0)</f>
        <v>1829.98</v>
      </c>
      <c r="AL353" s="26">
        <f>SUM(AE353:AF353)</f>
        <v>0</v>
      </c>
      <c r="AM353" s="26">
        <f>SUM(AG353:AK353)</f>
        <v>1829.98</v>
      </c>
      <c r="AN353" s="26">
        <f>SUM(AI353:AK353)</f>
        <v>1829.98</v>
      </c>
      <c r="AO353" s="26">
        <f>+IF(SUM(AC353:AK353)=0,D353,0)</f>
        <v>0</v>
      </c>
      <c r="AP353" s="26">
        <f>+SUM(AC353:AK353)</f>
        <v>1829.98</v>
      </c>
      <c r="AQ353" s="26">
        <f>+Tabla_DatosExternos_142[[#This Row],[Total Vigente]]+Tabla_DatosExternos_142[[#This Row],[Total Vencido]]</f>
        <v>1829.98</v>
      </c>
      <c r="AR353" s="26">
        <f>SUM(AG353:AK353)</f>
        <v>1829.98</v>
      </c>
      <c r="AS353" s="27">
        <f>+Tabla_DatosExternos_142[[#This Row],[Fecha]]-Tabla_DatosExternos_142[[#This Row],[Vence]]</f>
        <v>-30</v>
      </c>
      <c r="AT353" s="21"/>
      <c r="AU353" s="28" t="e">
        <f>+AR353-W353</f>
        <v>#VALUE!</v>
      </c>
    </row>
    <row r="354" spans="1:47" x14ac:dyDescent="0.35">
      <c r="A354" s="20">
        <v>45926</v>
      </c>
      <c r="B354" s="21">
        <v>80483</v>
      </c>
      <c r="C354" s="21">
        <v>16259.96</v>
      </c>
      <c r="D354" s="21">
        <v>11259.96</v>
      </c>
      <c r="E354" s="22">
        <v>45956</v>
      </c>
      <c r="F354" s="21">
        <v>290</v>
      </c>
      <c r="G354" s="21" t="s">
        <v>47</v>
      </c>
      <c r="H354" s="21" t="s">
        <v>48</v>
      </c>
      <c r="I354" s="21" t="s">
        <v>1058</v>
      </c>
      <c r="J354" s="21" t="s">
        <v>49</v>
      </c>
      <c r="K354" s="21" t="s">
        <v>381</v>
      </c>
      <c r="L354" s="21" t="s">
        <v>382</v>
      </c>
      <c r="M354" s="21" t="s">
        <v>682</v>
      </c>
      <c r="N354" s="21">
        <v>30</v>
      </c>
      <c r="O354" s="20">
        <v>46073</v>
      </c>
      <c r="P354" s="21" t="s">
        <v>49</v>
      </c>
      <c r="Q354" s="21" t="s">
        <v>1059</v>
      </c>
      <c r="R354" s="21">
        <v>20000</v>
      </c>
      <c r="S354" s="21">
        <v>944</v>
      </c>
      <c r="T354" s="21">
        <v>-68.201340000000002</v>
      </c>
      <c r="U354" s="21">
        <v>-16.491375000000001</v>
      </c>
      <c r="V354" s="21" t="s">
        <v>1060</v>
      </c>
      <c r="W354" s="21" t="s">
        <v>51</v>
      </c>
      <c r="X354" s="21" t="s">
        <v>1061</v>
      </c>
      <c r="Y354" s="23">
        <v>46246</v>
      </c>
      <c r="Z354" s="24">
        <f>+E354-Y354</f>
        <v>-290</v>
      </c>
      <c r="AA354" s="25">
        <f>+Tabla_DatosExternos_142[[#This Row],[Saldo]]/Tabla_DatosExternos_142[[#This Row],[Importe]]</f>
        <v>0.69249616850225948</v>
      </c>
      <c r="AB354" s="21"/>
      <c r="AC354" s="26">
        <f>IF(AND(-Z354&gt;=1,-Z354&lt;=30),D354,0)</f>
        <v>0</v>
      </c>
      <c r="AD354" s="26">
        <f>IF(AND(-Z354&gt;=31,-Z354&lt;=60),D354,0)</f>
        <v>0</v>
      </c>
      <c r="AE354" s="26">
        <f>IF(AND(-Z354&gt;=61,-Z354&lt;=90),D354,0)</f>
        <v>0</v>
      </c>
      <c r="AF354" s="26">
        <f>IF(AND(-Z354&gt;=91,-Z354&lt;=120),D354,0)</f>
        <v>0</v>
      </c>
      <c r="AG354" s="26">
        <f>IF(AND(-Z354&gt;=121,-Z354&lt;=150),D354,0)</f>
        <v>0</v>
      </c>
      <c r="AH354" s="26">
        <f>IF(AND(-Z354&gt;=151,-Z354&lt;=180),D354,0)</f>
        <v>0</v>
      </c>
      <c r="AI354" s="26">
        <f>IF(AND(-Z354&gt;=181,-Z354&lt;=210),D354,0)</f>
        <v>0</v>
      </c>
      <c r="AJ354" s="26">
        <f>IF(AND(-Z354&gt;=211,-Z354&lt;=250),D354,0)</f>
        <v>0</v>
      </c>
      <c r="AK354" s="26">
        <f>IF(-Z354&gt;=251,D354,0)</f>
        <v>11259.96</v>
      </c>
      <c r="AL354" s="26">
        <f>SUM(AE354:AF354)</f>
        <v>0</v>
      </c>
      <c r="AM354" s="26">
        <f>SUM(AG354:AK354)</f>
        <v>11259.96</v>
      </c>
      <c r="AN354" s="26">
        <f>SUM(AI354:AK354)</f>
        <v>11259.96</v>
      </c>
      <c r="AO354" s="26">
        <f>+IF(SUM(AC354:AK354)=0,D354,0)</f>
        <v>0</v>
      </c>
      <c r="AP354" s="26">
        <f>+SUM(AC354:AK354)</f>
        <v>11259.96</v>
      </c>
      <c r="AQ354" s="26">
        <f>+Tabla_DatosExternos_142[[#This Row],[Total Vigente]]+Tabla_DatosExternos_142[[#This Row],[Total Vencido]]</f>
        <v>11259.96</v>
      </c>
      <c r="AR354" s="26">
        <f>SUM(AG354:AK354)</f>
        <v>11259.96</v>
      </c>
      <c r="AS354" s="27">
        <f>+Tabla_DatosExternos_142[[#This Row],[Fecha]]-Tabla_DatosExternos_142[[#This Row],[Vence]]</f>
        <v>-30</v>
      </c>
      <c r="AT354" s="21"/>
      <c r="AU354" s="28" t="e">
        <f>+AR354-W354</f>
        <v>#VALUE!</v>
      </c>
    </row>
    <row r="355" spans="1:47" x14ac:dyDescent="0.35">
      <c r="A355" s="20">
        <v>46022</v>
      </c>
      <c r="B355" s="21">
        <v>109771</v>
      </c>
      <c r="C355" s="21">
        <v>3060</v>
      </c>
      <c r="D355" s="21">
        <v>3060</v>
      </c>
      <c r="E355" s="22">
        <v>46067</v>
      </c>
      <c r="F355" s="21">
        <v>179</v>
      </c>
      <c r="G355" s="21" t="s">
        <v>47</v>
      </c>
      <c r="H355" s="21" t="s">
        <v>48</v>
      </c>
      <c r="I355" s="21" t="s">
        <v>1225</v>
      </c>
      <c r="J355" s="21" t="s">
        <v>49</v>
      </c>
      <c r="K355" s="21" t="s">
        <v>381</v>
      </c>
      <c r="L355" s="21" t="s">
        <v>382</v>
      </c>
      <c r="M355" s="21" t="s">
        <v>383</v>
      </c>
      <c r="N355" s="21">
        <v>45</v>
      </c>
      <c r="O355" s="20"/>
      <c r="P355" s="21" t="s">
        <v>49</v>
      </c>
      <c r="Q355" s="21" t="s">
        <v>1226</v>
      </c>
      <c r="R355" s="21">
        <v>15000</v>
      </c>
      <c r="S355" s="21">
        <v>942</v>
      </c>
      <c r="T355" s="21">
        <v>-68.152792000000005</v>
      </c>
      <c r="U355" s="21">
        <v>-16.526610999999999</v>
      </c>
      <c r="V355" s="21" t="s">
        <v>1227</v>
      </c>
      <c r="W355" s="21" t="s">
        <v>51</v>
      </c>
      <c r="X355" s="21" t="s">
        <v>1228</v>
      </c>
      <c r="Y355" s="23">
        <v>46246</v>
      </c>
      <c r="Z355" s="24">
        <f>+E355-Y355</f>
        <v>-179</v>
      </c>
      <c r="AA355" s="25">
        <f>+Tabla_DatosExternos_142[[#This Row],[Saldo]]/Tabla_DatosExternos_142[[#This Row],[Importe]]</f>
        <v>1</v>
      </c>
      <c r="AB355" s="21"/>
      <c r="AC355" s="26">
        <f>IF(AND(-Z355&gt;=1,-Z355&lt;=30),D355,0)</f>
        <v>0</v>
      </c>
      <c r="AD355" s="26">
        <f>IF(AND(-Z355&gt;=31,-Z355&lt;=60),D355,0)</f>
        <v>0</v>
      </c>
      <c r="AE355" s="26">
        <f>IF(AND(-Z355&gt;=61,-Z355&lt;=90),D355,0)</f>
        <v>0</v>
      </c>
      <c r="AF355" s="26">
        <f>IF(AND(-Z355&gt;=91,-Z355&lt;=120),D355,0)</f>
        <v>0</v>
      </c>
      <c r="AG355" s="26">
        <f>IF(AND(-Z355&gt;=121,-Z355&lt;=150),D355,0)</f>
        <v>0</v>
      </c>
      <c r="AH355" s="26">
        <f>IF(AND(-Z355&gt;=151,-Z355&lt;=180),D355,0)</f>
        <v>3060</v>
      </c>
      <c r="AI355" s="26">
        <f>IF(AND(-Z355&gt;=181,-Z355&lt;=210),D355,0)</f>
        <v>0</v>
      </c>
      <c r="AJ355" s="26">
        <f>IF(AND(-Z355&gt;=211,-Z355&lt;=250),D355,0)</f>
        <v>0</v>
      </c>
      <c r="AK355" s="26">
        <f>IF(-Z355&gt;=251,D355,0)</f>
        <v>0</v>
      </c>
      <c r="AL355" s="26">
        <f>SUM(AE355:AF355)</f>
        <v>0</v>
      </c>
      <c r="AM355" s="26">
        <f>SUM(AG355:AK355)</f>
        <v>3060</v>
      </c>
      <c r="AN355" s="26">
        <f>SUM(AI355:AK355)</f>
        <v>0</v>
      </c>
      <c r="AO355" s="26">
        <f>+IF(SUM(AC355:AK355)=0,D355,0)</f>
        <v>0</v>
      </c>
      <c r="AP355" s="26">
        <f>+SUM(AC355:AK355)</f>
        <v>3060</v>
      </c>
      <c r="AQ355" s="26">
        <f>+Tabla_DatosExternos_142[[#This Row],[Total Vigente]]+Tabla_DatosExternos_142[[#This Row],[Total Vencido]]</f>
        <v>3060</v>
      </c>
      <c r="AR355" s="26">
        <f>SUM(AG355:AK355)</f>
        <v>3060</v>
      </c>
      <c r="AS355" s="27">
        <f>+Tabla_DatosExternos_142[[#This Row],[Fecha]]-Tabla_DatosExternos_142[[#This Row],[Vence]]</f>
        <v>-45</v>
      </c>
      <c r="AT355" s="21"/>
      <c r="AU355" s="28" t="e">
        <f>+AR355-W355</f>
        <v>#VALUE!</v>
      </c>
    </row>
    <row r="356" spans="1:47" x14ac:dyDescent="0.35">
      <c r="A356" s="20">
        <v>46051</v>
      </c>
      <c r="B356" s="21">
        <v>115818</v>
      </c>
      <c r="C356" s="21">
        <v>4590</v>
      </c>
      <c r="D356" s="21">
        <v>153</v>
      </c>
      <c r="E356" s="22">
        <v>46081</v>
      </c>
      <c r="F356" s="21">
        <v>165</v>
      </c>
      <c r="G356" s="21" t="s">
        <v>47</v>
      </c>
      <c r="H356" s="21" t="s">
        <v>48</v>
      </c>
      <c r="I356" s="21" t="s">
        <v>1258</v>
      </c>
      <c r="J356" s="21" t="s">
        <v>49</v>
      </c>
      <c r="K356" s="21" t="s">
        <v>381</v>
      </c>
      <c r="L356" s="21" t="s">
        <v>382</v>
      </c>
      <c r="M356" s="21" t="s">
        <v>619</v>
      </c>
      <c r="N356" s="21">
        <v>30</v>
      </c>
      <c r="O356" s="20">
        <v>46156</v>
      </c>
      <c r="P356" s="21" t="s">
        <v>49</v>
      </c>
      <c r="Q356" s="21" t="s">
        <v>1259</v>
      </c>
      <c r="R356" s="21">
        <v>10000</v>
      </c>
      <c r="S356" s="21">
        <v>941</v>
      </c>
      <c r="T356" s="21">
        <v>-68.163343999999995</v>
      </c>
      <c r="U356" s="21">
        <v>-16.507929000000001</v>
      </c>
      <c r="V356" s="21" t="s">
        <v>1260</v>
      </c>
      <c r="W356" s="21" t="s">
        <v>51</v>
      </c>
      <c r="X356" s="21" t="s">
        <v>1261</v>
      </c>
      <c r="Y356" s="23">
        <v>46246</v>
      </c>
      <c r="Z356" s="24">
        <f>+E356-Y356</f>
        <v>-165</v>
      </c>
      <c r="AA356" s="25">
        <f>+Tabla_DatosExternos_142[[#This Row],[Saldo]]/Tabla_DatosExternos_142[[#This Row],[Importe]]</f>
        <v>3.3333333333333333E-2</v>
      </c>
      <c r="AB356" s="21"/>
      <c r="AC356" s="26">
        <f>IF(AND(-Z356&gt;=1,-Z356&lt;=30),D356,0)</f>
        <v>0</v>
      </c>
      <c r="AD356" s="26">
        <f>IF(AND(-Z356&gt;=31,-Z356&lt;=60),D356,0)</f>
        <v>0</v>
      </c>
      <c r="AE356" s="26">
        <f>IF(AND(-Z356&gt;=61,-Z356&lt;=90),D356,0)</f>
        <v>0</v>
      </c>
      <c r="AF356" s="26">
        <f>IF(AND(-Z356&gt;=91,-Z356&lt;=120),D356,0)</f>
        <v>0</v>
      </c>
      <c r="AG356" s="26">
        <f>IF(AND(-Z356&gt;=121,-Z356&lt;=150),D356,0)</f>
        <v>0</v>
      </c>
      <c r="AH356" s="26">
        <f>IF(AND(-Z356&gt;=151,-Z356&lt;=180),D356,0)</f>
        <v>153</v>
      </c>
      <c r="AI356" s="26">
        <f>IF(AND(-Z356&gt;=181,-Z356&lt;=210),D356,0)</f>
        <v>0</v>
      </c>
      <c r="AJ356" s="26">
        <f>IF(AND(-Z356&gt;=211,-Z356&lt;=250),D356,0)</f>
        <v>0</v>
      </c>
      <c r="AK356" s="26">
        <f>IF(-Z356&gt;=251,D356,0)</f>
        <v>0</v>
      </c>
      <c r="AL356" s="26">
        <f>SUM(AE356:AF356)</f>
        <v>0</v>
      </c>
      <c r="AM356" s="26">
        <f>SUM(AG356:AK356)</f>
        <v>153</v>
      </c>
      <c r="AN356" s="26">
        <f>SUM(AI356:AK356)</f>
        <v>0</v>
      </c>
      <c r="AO356" s="26">
        <f>+IF(SUM(AC356:AK356)=0,D356,0)</f>
        <v>0</v>
      </c>
      <c r="AP356" s="26">
        <f>+SUM(AC356:AK356)</f>
        <v>153</v>
      </c>
      <c r="AQ356" s="26">
        <f>+Tabla_DatosExternos_142[[#This Row],[Total Vigente]]+Tabla_DatosExternos_142[[#This Row],[Total Vencido]]</f>
        <v>153</v>
      </c>
      <c r="AR356" s="26">
        <f>SUM(AG356:AK356)</f>
        <v>153</v>
      </c>
      <c r="AS356" s="27">
        <f>+Tabla_DatosExternos_142[[#This Row],[Fecha]]-Tabla_DatosExternos_142[[#This Row],[Vence]]</f>
        <v>-30</v>
      </c>
      <c r="AT356" s="21"/>
      <c r="AU356" s="28" t="e">
        <f>+AR356-W356</f>
        <v>#VALUE!</v>
      </c>
    </row>
    <row r="357" spans="1:47" x14ac:dyDescent="0.35">
      <c r="A357" s="20">
        <v>46080</v>
      </c>
      <c r="B357" s="21">
        <v>123703</v>
      </c>
      <c r="C357" s="21">
        <v>5049.92</v>
      </c>
      <c r="D357" s="21">
        <v>2549.92</v>
      </c>
      <c r="E357" s="22">
        <v>46110</v>
      </c>
      <c r="F357" s="21">
        <v>136</v>
      </c>
      <c r="G357" s="21" t="s">
        <v>89</v>
      </c>
      <c r="H357" s="21" t="s">
        <v>48</v>
      </c>
      <c r="I357" s="21" t="s">
        <v>1385</v>
      </c>
      <c r="J357" s="21" t="s">
        <v>49</v>
      </c>
      <c r="K357" s="21" t="s">
        <v>381</v>
      </c>
      <c r="L357" s="21" t="s">
        <v>382</v>
      </c>
      <c r="M357" s="21" t="s">
        <v>3291</v>
      </c>
      <c r="N357" s="21">
        <v>30</v>
      </c>
      <c r="O357" s="20">
        <v>46238</v>
      </c>
      <c r="P357" s="21" t="s">
        <v>49</v>
      </c>
      <c r="Q357" s="21" t="s">
        <v>1386</v>
      </c>
      <c r="R357" s="21">
        <v>5500</v>
      </c>
      <c r="S357" s="21">
        <v>943</v>
      </c>
      <c r="T357" s="21">
        <v>-68.168136000000004</v>
      </c>
      <c r="U357" s="21">
        <v>-16.501602999999999</v>
      </c>
      <c r="V357" s="21" t="s">
        <v>1387</v>
      </c>
      <c r="W357" s="21" t="s">
        <v>51</v>
      </c>
      <c r="X357" s="21" t="s">
        <v>1388</v>
      </c>
      <c r="Y357" s="23">
        <v>46246</v>
      </c>
      <c r="Z357" s="24">
        <f>+E357-Y357</f>
        <v>-136</v>
      </c>
      <c r="AA357" s="25">
        <f>+Tabla_DatosExternos_142[[#This Row],[Saldo]]/Tabla_DatosExternos_142[[#This Row],[Importe]]</f>
        <v>0.50494265255687221</v>
      </c>
      <c r="AB357" s="21"/>
      <c r="AC357" s="26">
        <f>IF(AND(-Z357&gt;=1,-Z357&lt;=30),D357,0)</f>
        <v>0</v>
      </c>
      <c r="AD357" s="26">
        <f>IF(AND(-Z357&gt;=31,-Z357&lt;=60),D357,0)</f>
        <v>0</v>
      </c>
      <c r="AE357" s="26">
        <f>IF(AND(-Z357&gt;=61,-Z357&lt;=90),D357,0)</f>
        <v>0</v>
      </c>
      <c r="AF357" s="26">
        <f>IF(AND(-Z357&gt;=91,-Z357&lt;=120),D357,0)</f>
        <v>0</v>
      </c>
      <c r="AG357" s="26">
        <f>IF(AND(-Z357&gt;=121,-Z357&lt;=150),D357,0)</f>
        <v>2549.92</v>
      </c>
      <c r="AH357" s="26">
        <f>IF(AND(-Z357&gt;=151,-Z357&lt;=180),D357,0)</f>
        <v>0</v>
      </c>
      <c r="AI357" s="26">
        <f>IF(AND(-Z357&gt;=181,-Z357&lt;=210),D357,0)</f>
        <v>0</v>
      </c>
      <c r="AJ357" s="26">
        <f>IF(AND(-Z357&gt;=211,-Z357&lt;=250),D357,0)</f>
        <v>0</v>
      </c>
      <c r="AK357" s="26">
        <f>IF(-Z357&gt;=251,D357,0)</f>
        <v>0</v>
      </c>
      <c r="AL357" s="26">
        <f>SUM(AE357:AF357)</f>
        <v>0</v>
      </c>
      <c r="AM357" s="26">
        <f>SUM(AG357:AK357)</f>
        <v>2549.92</v>
      </c>
      <c r="AN357" s="26">
        <f>SUM(AI357:AK357)</f>
        <v>0</v>
      </c>
      <c r="AO357" s="26">
        <f>+IF(SUM(AC357:AK357)=0,D357,0)</f>
        <v>0</v>
      </c>
      <c r="AP357" s="26">
        <f>+SUM(AC357:AK357)</f>
        <v>2549.92</v>
      </c>
      <c r="AQ357" s="26">
        <f>+Tabla_DatosExternos_142[[#This Row],[Total Vigente]]+Tabla_DatosExternos_142[[#This Row],[Total Vencido]]</f>
        <v>2549.92</v>
      </c>
      <c r="AR357" s="26">
        <f>SUM(AG357:AK357)</f>
        <v>2549.92</v>
      </c>
      <c r="AS357" s="27">
        <f>+Tabla_DatosExternos_142[[#This Row],[Fecha]]-Tabla_DatosExternos_142[[#This Row],[Vence]]</f>
        <v>-30</v>
      </c>
      <c r="AT357" s="21"/>
      <c r="AU357" s="28" t="e">
        <f>+AR357-W357</f>
        <v>#VALUE!</v>
      </c>
    </row>
    <row r="358" spans="1:47" x14ac:dyDescent="0.35">
      <c r="A358" s="20">
        <v>46112</v>
      </c>
      <c r="B358" s="21">
        <v>409</v>
      </c>
      <c r="C358" s="21">
        <v>500</v>
      </c>
      <c r="D358" s="21">
        <v>500</v>
      </c>
      <c r="E358" s="22">
        <v>46122</v>
      </c>
      <c r="F358" s="21">
        <v>124</v>
      </c>
      <c r="G358" s="21" t="s">
        <v>89</v>
      </c>
      <c r="H358" s="21" t="s">
        <v>48</v>
      </c>
      <c r="I358" s="21" t="s">
        <v>1481</v>
      </c>
      <c r="J358" s="21" t="s">
        <v>49</v>
      </c>
      <c r="K358" s="21" t="s">
        <v>381</v>
      </c>
      <c r="L358" s="21" t="s">
        <v>382</v>
      </c>
      <c r="M358" s="21" t="s">
        <v>682</v>
      </c>
      <c r="N358" s="21">
        <v>10</v>
      </c>
      <c r="O358" s="20"/>
      <c r="P358" s="21" t="s">
        <v>120</v>
      </c>
      <c r="Q358" s="21" t="s">
        <v>1482</v>
      </c>
      <c r="R358" s="21">
        <v>0</v>
      </c>
      <c r="S358" s="21">
        <v>944</v>
      </c>
      <c r="T358" s="21">
        <v>-68.163048000000003</v>
      </c>
      <c r="U358" s="21">
        <v>-16.506961</v>
      </c>
      <c r="V358" s="21" t="s">
        <v>1483</v>
      </c>
      <c r="W358" s="21" t="s">
        <v>51</v>
      </c>
      <c r="X358" s="21" t="s">
        <v>1484</v>
      </c>
      <c r="Y358" s="23">
        <v>46246</v>
      </c>
      <c r="Z358" s="24">
        <f>+E358-Y358</f>
        <v>-124</v>
      </c>
      <c r="AA358" s="25">
        <f>+Tabla_DatosExternos_142[[#This Row],[Saldo]]/Tabla_DatosExternos_142[[#This Row],[Importe]]</f>
        <v>1</v>
      </c>
      <c r="AB358" s="21"/>
      <c r="AC358" s="26">
        <f>IF(AND(-Z358&gt;=1,-Z358&lt;=30),D358,0)</f>
        <v>0</v>
      </c>
      <c r="AD358" s="26">
        <f>IF(AND(-Z358&gt;=31,-Z358&lt;=60),D358,0)</f>
        <v>0</v>
      </c>
      <c r="AE358" s="26">
        <f>IF(AND(-Z358&gt;=61,-Z358&lt;=90),D358,0)</f>
        <v>0</v>
      </c>
      <c r="AF358" s="26">
        <f>IF(AND(-Z358&gt;=91,-Z358&lt;=120),D358,0)</f>
        <v>0</v>
      </c>
      <c r="AG358" s="26">
        <f>IF(AND(-Z358&gt;=121,-Z358&lt;=150),D358,0)</f>
        <v>500</v>
      </c>
      <c r="AH358" s="26">
        <f>IF(AND(-Z358&gt;=151,-Z358&lt;=180),D358,0)</f>
        <v>0</v>
      </c>
      <c r="AI358" s="26">
        <f>IF(AND(-Z358&gt;=181,-Z358&lt;=210),D358,0)</f>
        <v>0</v>
      </c>
      <c r="AJ358" s="26">
        <f>IF(AND(-Z358&gt;=211,-Z358&lt;=250),D358,0)</f>
        <v>0</v>
      </c>
      <c r="AK358" s="26">
        <f>IF(-Z358&gt;=251,D358,0)</f>
        <v>0</v>
      </c>
      <c r="AL358" s="26">
        <f>SUM(AE358:AF358)</f>
        <v>0</v>
      </c>
      <c r="AM358" s="26">
        <f>SUM(AG358:AK358)</f>
        <v>500</v>
      </c>
      <c r="AN358" s="26">
        <f>SUM(AI358:AK358)</f>
        <v>0</v>
      </c>
      <c r="AO358" s="26">
        <f>+IF(SUM(AC358:AK358)=0,D358,0)</f>
        <v>0</v>
      </c>
      <c r="AP358" s="26">
        <f>+SUM(AC358:AK358)</f>
        <v>500</v>
      </c>
      <c r="AQ358" s="26">
        <f>+Tabla_DatosExternos_142[[#This Row],[Total Vigente]]+Tabla_DatosExternos_142[[#This Row],[Total Vencido]]</f>
        <v>500</v>
      </c>
      <c r="AR358" s="26">
        <f>SUM(AG358:AK358)</f>
        <v>500</v>
      </c>
      <c r="AS358" s="27">
        <f>+Tabla_DatosExternos_142[[#This Row],[Fecha]]-Tabla_DatosExternos_142[[#This Row],[Vence]]</f>
        <v>-10</v>
      </c>
      <c r="AT358" s="21"/>
      <c r="AU358" s="28" t="e">
        <f>+AR358-W358</f>
        <v>#VALUE!</v>
      </c>
    </row>
    <row r="359" spans="1:47" x14ac:dyDescent="0.35">
      <c r="A359" s="20">
        <v>46112</v>
      </c>
      <c r="B359" s="21">
        <v>410</v>
      </c>
      <c r="C359" s="21">
        <v>440</v>
      </c>
      <c r="D359" s="21">
        <v>440</v>
      </c>
      <c r="E359" s="22">
        <v>46152</v>
      </c>
      <c r="F359" s="21">
        <v>94</v>
      </c>
      <c r="G359" s="21" t="s">
        <v>88</v>
      </c>
      <c r="H359" s="21" t="s">
        <v>48</v>
      </c>
      <c r="I359" s="21" t="s">
        <v>1481</v>
      </c>
      <c r="J359" s="21" t="s">
        <v>49</v>
      </c>
      <c r="K359" s="21" t="s">
        <v>381</v>
      </c>
      <c r="L359" s="21" t="s">
        <v>382</v>
      </c>
      <c r="M359" s="21" t="s">
        <v>682</v>
      </c>
      <c r="N359" s="21">
        <v>40</v>
      </c>
      <c r="O359" s="20"/>
      <c r="P359" s="21" t="s">
        <v>120</v>
      </c>
      <c r="Q359" s="21" t="s">
        <v>1482</v>
      </c>
      <c r="R359" s="21">
        <v>0</v>
      </c>
      <c r="S359" s="21">
        <v>944</v>
      </c>
      <c r="T359" s="21">
        <v>-68.163048000000003</v>
      </c>
      <c r="U359" s="21">
        <v>-16.506961</v>
      </c>
      <c r="V359" s="21" t="s">
        <v>1483</v>
      </c>
      <c r="W359" s="21" t="s">
        <v>51</v>
      </c>
      <c r="X359" s="21" t="s">
        <v>1484</v>
      </c>
      <c r="Y359" s="23">
        <v>46246</v>
      </c>
      <c r="Z359" s="24">
        <f>+E359-Y359</f>
        <v>-94</v>
      </c>
      <c r="AA359" s="25">
        <f>+Tabla_DatosExternos_142[[#This Row],[Saldo]]/Tabla_DatosExternos_142[[#This Row],[Importe]]</f>
        <v>1</v>
      </c>
      <c r="AB359" s="21"/>
      <c r="AC359" s="26">
        <f>IF(AND(-Z359&gt;=1,-Z359&lt;=30),D359,0)</f>
        <v>0</v>
      </c>
      <c r="AD359" s="26">
        <f>IF(AND(-Z359&gt;=31,-Z359&lt;=60),D359,0)</f>
        <v>0</v>
      </c>
      <c r="AE359" s="26">
        <f>IF(AND(-Z359&gt;=61,-Z359&lt;=90),D359,0)</f>
        <v>0</v>
      </c>
      <c r="AF359" s="26">
        <f>IF(AND(-Z359&gt;=91,-Z359&lt;=120),D359,0)</f>
        <v>440</v>
      </c>
      <c r="AG359" s="26">
        <f>IF(AND(-Z359&gt;=121,-Z359&lt;=150),D359,0)</f>
        <v>0</v>
      </c>
      <c r="AH359" s="26">
        <f>IF(AND(-Z359&gt;=151,-Z359&lt;=180),D359,0)</f>
        <v>0</v>
      </c>
      <c r="AI359" s="26">
        <f>IF(AND(-Z359&gt;=181,-Z359&lt;=210),D359,0)</f>
        <v>0</v>
      </c>
      <c r="AJ359" s="26">
        <f>IF(AND(-Z359&gt;=211,-Z359&lt;=250),D359,0)</f>
        <v>0</v>
      </c>
      <c r="AK359" s="26">
        <f>IF(-Z359&gt;=251,D359,0)</f>
        <v>0</v>
      </c>
      <c r="AL359" s="26">
        <f>SUM(AE359:AF359)</f>
        <v>440</v>
      </c>
      <c r="AM359" s="26">
        <f>SUM(AG359:AK359)</f>
        <v>0</v>
      </c>
      <c r="AN359" s="26">
        <f>SUM(AI359:AK359)</f>
        <v>0</v>
      </c>
      <c r="AO359" s="26">
        <f>+IF(SUM(AC359:AK359)=0,D359,0)</f>
        <v>0</v>
      </c>
      <c r="AP359" s="26">
        <f>+SUM(AC359:AK359)</f>
        <v>440</v>
      </c>
      <c r="AQ359" s="26">
        <f>+Tabla_DatosExternos_142[[#This Row],[Total Vigente]]+Tabla_DatosExternos_142[[#This Row],[Total Vencido]]</f>
        <v>440</v>
      </c>
      <c r="AR359" s="26">
        <f>SUM(AG359:AK359)</f>
        <v>0</v>
      </c>
      <c r="AS359" s="27">
        <f>+Tabla_DatosExternos_142[[#This Row],[Fecha]]-Tabla_DatosExternos_142[[#This Row],[Vence]]</f>
        <v>-40</v>
      </c>
      <c r="AT359" s="21"/>
      <c r="AU359" s="28" t="e">
        <f>+AR359-W359</f>
        <v>#VALUE!</v>
      </c>
    </row>
    <row r="360" spans="1:47" x14ac:dyDescent="0.35">
      <c r="A360" s="20">
        <v>46123</v>
      </c>
      <c r="B360" s="21">
        <v>134946</v>
      </c>
      <c r="C360" s="21">
        <v>3060</v>
      </c>
      <c r="D360" s="21">
        <v>765</v>
      </c>
      <c r="E360" s="22">
        <v>46153</v>
      </c>
      <c r="F360" s="21">
        <v>93</v>
      </c>
      <c r="G360" s="21" t="s">
        <v>88</v>
      </c>
      <c r="H360" s="21" t="s">
        <v>48</v>
      </c>
      <c r="I360" s="21" t="s">
        <v>1564</v>
      </c>
      <c r="J360" s="21" t="s">
        <v>49</v>
      </c>
      <c r="K360" s="21" t="s">
        <v>381</v>
      </c>
      <c r="L360" s="21" t="s">
        <v>382</v>
      </c>
      <c r="M360" s="21" t="s">
        <v>682</v>
      </c>
      <c r="N360" s="21">
        <v>30</v>
      </c>
      <c r="O360" s="20">
        <v>46233</v>
      </c>
      <c r="P360" s="21" t="s">
        <v>49</v>
      </c>
      <c r="Q360" s="21" t="s">
        <v>1565</v>
      </c>
      <c r="R360" s="21">
        <v>9500</v>
      </c>
      <c r="S360" s="21">
        <v>944</v>
      </c>
      <c r="T360" s="21">
        <v>-68.199222000000006</v>
      </c>
      <c r="U360" s="21">
        <v>-16.493711999999999</v>
      </c>
      <c r="V360" s="21" t="s">
        <v>1566</v>
      </c>
      <c r="W360" s="21" t="s">
        <v>51</v>
      </c>
      <c r="X360" s="21" t="s">
        <v>1567</v>
      </c>
      <c r="Y360" s="23">
        <v>46246</v>
      </c>
      <c r="Z360" s="24">
        <f>+E360-Y360</f>
        <v>-93</v>
      </c>
      <c r="AA360" s="25">
        <f>+Tabla_DatosExternos_142[[#This Row],[Saldo]]/Tabla_DatosExternos_142[[#This Row],[Importe]]</f>
        <v>0.25</v>
      </c>
      <c r="AB360" s="21"/>
      <c r="AC360" s="26">
        <f>IF(AND(-Z360&gt;=1,-Z360&lt;=30),D360,0)</f>
        <v>0</v>
      </c>
      <c r="AD360" s="26">
        <f>IF(AND(-Z360&gt;=31,-Z360&lt;=60),D360,0)</f>
        <v>0</v>
      </c>
      <c r="AE360" s="26">
        <f>IF(AND(-Z360&gt;=61,-Z360&lt;=90),D360,0)</f>
        <v>0</v>
      </c>
      <c r="AF360" s="26">
        <f>IF(AND(-Z360&gt;=91,-Z360&lt;=120),D360,0)</f>
        <v>765</v>
      </c>
      <c r="AG360" s="26">
        <f>IF(AND(-Z360&gt;=121,-Z360&lt;=150),D360,0)</f>
        <v>0</v>
      </c>
      <c r="AH360" s="26">
        <f>IF(AND(-Z360&gt;=151,-Z360&lt;=180),D360,0)</f>
        <v>0</v>
      </c>
      <c r="AI360" s="26">
        <f>IF(AND(-Z360&gt;=181,-Z360&lt;=210),D360,0)</f>
        <v>0</v>
      </c>
      <c r="AJ360" s="26">
        <f>IF(AND(-Z360&gt;=211,-Z360&lt;=250),D360,0)</f>
        <v>0</v>
      </c>
      <c r="AK360" s="26">
        <f>IF(-Z360&gt;=251,D360,0)</f>
        <v>0</v>
      </c>
      <c r="AL360" s="26">
        <f>SUM(AE360:AF360)</f>
        <v>765</v>
      </c>
      <c r="AM360" s="26">
        <f>SUM(AG360:AK360)</f>
        <v>0</v>
      </c>
      <c r="AN360" s="26">
        <f>SUM(AI360:AK360)</f>
        <v>0</v>
      </c>
      <c r="AO360" s="26">
        <f>+IF(SUM(AC360:AK360)=0,D360,0)</f>
        <v>0</v>
      </c>
      <c r="AP360" s="26">
        <f>+SUM(AC360:AK360)</f>
        <v>765</v>
      </c>
      <c r="AQ360" s="26">
        <f>+Tabla_DatosExternos_142[[#This Row],[Total Vigente]]+Tabla_DatosExternos_142[[#This Row],[Total Vencido]]</f>
        <v>765</v>
      </c>
      <c r="AR360" s="26">
        <f>SUM(AG360:AK360)</f>
        <v>0</v>
      </c>
      <c r="AS360" s="27">
        <f>+Tabla_DatosExternos_142[[#This Row],[Fecha]]-Tabla_DatosExternos_142[[#This Row],[Vence]]</f>
        <v>-30</v>
      </c>
      <c r="AT360" s="21"/>
      <c r="AU360" s="28" t="e">
        <f>+AR360-W360</f>
        <v>#VALUE!</v>
      </c>
    </row>
    <row r="361" spans="1:47" x14ac:dyDescent="0.35">
      <c r="A361" s="20">
        <v>46126</v>
      </c>
      <c r="B361" s="21">
        <v>135692</v>
      </c>
      <c r="C361" s="21">
        <v>4590</v>
      </c>
      <c r="D361" s="21">
        <v>2890</v>
      </c>
      <c r="E361" s="22">
        <v>46156</v>
      </c>
      <c r="F361" s="21">
        <v>90</v>
      </c>
      <c r="G361" s="21" t="s">
        <v>81</v>
      </c>
      <c r="H361" s="21" t="s">
        <v>48</v>
      </c>
      <c r="I361" s="21" t="s">
        <v>1580</v>
      </c>
      <c r="J361" s="21" t="s">
        <v>49</v>
      </c>
      <c r="K361" s="21" t="s">
        <v>381</v>
      </c>
      <c r="L361" s="21" t="s">
        <v>382</v>
      </c>
      <c r="M361" s="21" t="s">
        <v>383</v>
      </c>
      <c r="N361" s="21">
        <v>30</v>
      </c>
      <c r="O361" s="20">
        <v>46168</v>
      </c>
      <c r="P361" s="21" t="s">
        <v>49</v>
      </c>
      <c r="Q361" s="21" t="s">
        <v>1581</v>
      </c>
      <c r="R361" s="21">
        <v>0</v>
      </c>
      <c r="S361" s="21">
        <v>942</v>
      </c>
      <c r="T361" s="21">
        <v>-68.217177000000007</v>
      </c>
      <c r="U361" s="21">
        <v>-16.522041999999999</v>
      </c>
      <c r="V361" s="21" t="s">
        <v>1582</v>
      </c>
      <c r="W361" s="21" t="s">
        <v>51</v>
      </c>
      <c r="X361" s="21" t="s">
        <v>1583</v>
      </c>
      <c r="Y361" s="23">
        <v>46246</v>
      </c>
      <c r="Z361" s="24">
        <f>+E361-Y361</f>
        <v>-90</v>
      </c>
      <c r="AA361" s="25">
        <f>+Tabla_DatosExternos_142[[#This Row],[Saldo]]/Tabla_DatosExternos_142[[#This Row],[Importe]]</f>
        <v>0.62962962962962965</v>
      </c>
      <c r="AB361" s="21"/>
      <c r="AC361" s="26">
        <f>IF(AND(-Z361&gt;=1,-Z361&lt;=30),D361,0)</f>
        <v>0</v>
      </c>
      <c r="AD361" s="26">
        <f>IF(AND(-Z361&gt;=31,-Z361&lt;=60),D361,0)</f>
        <v>0</v>
      </c>
      <c r="AE361" s="26">
        <f>IF(AND(-Z361&gt;=61,-Z361&lt;=90),D361,0)</f>
        <v>2890</v>
      </c>
      <c r="AF361" s="26">
        <f>IF(AND(-Z361&gt;=91,-Z361&lt;=120),D361,0)</f>
        <v>0</v>
      </c>
      <c r="AG361" s="26">
        <f>IF(AND(-Z361&gt;=121,-Z361&lt;=150),D361,0)</f>
        <v>0</v>
      </c>
      <c r="AH361" s="26">
        <f>IF(AND(-Z361&gt;=151,-Z361&lt;=180),D361,0)</f>
        <v>0</v>
      </c>
      <c r="AI361" s="26">
        <f>IF(AND(-Z361&gt;=181,-Z361&lt;=210),D361,0)</f>
        <v>0</v>
      </c>
      <c r="AJ361" s="26">
        <f>IF(AND(-Z361&gt;=211,-Z361&lt;=250),D361,0)</f>
        <v>0</v>
      </c>
      <c r="AK361" s="26">
        <f>IF(-Z361&gt;=251,D361,0)</f>
        <v>0</v>
      </c>
      <c r="AL361" s="26">
        <f>SUM(AE361:AF361)</f>
        <v>2890</v>
      </c>
      <c r="AM361" s="26">
        <f>SUM(AG361:AK361)</f>
        <v>0</v>
      </c>
      <c r="AN361" s="26">
        <f>SUM(AI361:AK361)</f>
        <v>0</v>
      </c>
      <c r="AO361" s="26">
        <f>+IF(SUM(AC361:AK361)=0,D361,0)</f>
        <v>0</v>
      </c>
      <c r="AP361" s="26">
        <f>+SUM(AC361:AK361)</f>
        <v>2890</v>
      </c>
      <c r="AQ361" s="26">
        <f>+Tabla_DatosExternos_142[[#This Row],[Total Vigente]]+Tabla_DatosExternos_142[[#This Row],[Total Vencido]]</f>
        <v>2890</v>
      </c>
      <c r="AR361" s="26">
        <f>SUM(AG361:AK361)</f>
        <v>0</v>
      </c>
      <c r="AS361" s="27">
        <f>+Tabla_DatosExternos_142[[#This Row],[Fecha]]-Tabla_DatosExternos_142[[#This Row],[Vence]]</f>
        <v>-30</v>
      </c>
      <c r="AT361" s="21"/>
      <c r="AU361" s="28" t="e">
        <f>+AR361-W361</f>
        <v>#VALUE!</v>
      </c>
    </row>
    <row r="362" spans="1:47" x14ac:dyDescent="0.35">
      <c r="A362" s="20">
        <v>46139</v>
      </c>
      <c r="B362" s="21">
        <v>139595</v>
      </c>
      <c r="C362" s="21">
        <v>7000</v>
      </c>
      <c r="D362" s="21">
        <v>7000</v>
      </c>
      <c r="E362" s="22">
        <v>46169</v>
      </c>
      <c r="F362" s="21">
        <v>77</v>
      </c>
      <c r="G362" s="21" t="s">
        <v>81</v>
      </c>
      <c r="H362" s="21" t="s">
        <v>48</v>
      </c>
      <c r="I362" s="21" t="s">
        <v>1572</v>
      </c>
      <c r="J362" s="21" t="s">
        <v>49</v>
      </c>
      <c r="K362" s="21" t="s">
        <v>381</v>
      </c>
      <c r="L362" s="21" t="s">
        <v>382</v>
      </c>
      <c r="M362" s="21" t="s">
        <v>619</v>
      </c>
      <c r="N362" s="21">
        <v>30</v>
      </c>
      <c r="O362" s="20"/>
      <c r="P362" s="21" t="s">
        <v>49</v>
      </c>
      <c r="Q362" s="21" t="s">
        <v>1573</v>
      </c>
      <c r="R362" s="21">
        <v>20000</v>
      </c>
      <c r="S362" s="21">
        <v>941</v>
      </c>
      <c r="T362" s="21">
        <v>-68.192933999999994</v>
      </c>
      <c r="U362" s="21">
        <v>-16.616821999999999</v>
      </c>
      <c r="V362" s="21" t="s">
        <v>1574</v>
      </c>
      <c r="W362" s="21" t="s">
        <v>51</v>
      </c>
      <c r="X362" s="21" t="s">
        <v>1575</v>
      </c>
      <c r="Y362" s="23">
        <v>46246</v>
      </c>
      <c r="Z362" s="24">
        <f>+E362-Y362</f>
        <v>-77</v>
      </c>
      <c r="AA362" s="25">
        <f>+Tabla_DatosExternos_142[[#This Row],[Saldo]]/Tabla_DatosExternos_142[[#This Row],[Importe]]</f>
        <v>1</v>
      </c>
      <c r="AB362" s="21"/>
      <c r="AC362" s="26">
        <f>IF(AND(-Z362&gt;=1,-Z362&lt;=30),D362,0)</f>
        <v>0</v>
      </c>
      <c r="AD362" s="26">
        <f>IF(AND(-Z362&gt;=31,-Z362&lt;=60),D362,0)</f>
        <v>0</v>
      </c>
      <c r="AE362" s="26">
        <f>IF(AND(-Z362&gt;=61,-Z362&lt;=90),D362,0)</f>
        <v>7000</v>
      </c>
      <c r="AF362" s="26">
        <f>IF(AND(-Z362&gt;=91,-Z362&lt;=120),D362,0)</f>
        <v>0</v>
      </c>
      <c r="AG362" s="26">
        <f>IF(AND(-Z362&gt;=121,-Z362&lt;=150),D362,0)</f>
        <v>0</v>
      </c>
      <c r="AH362" s="26">
        <f>IF(AND(-Z362&gt;=151,-Z362&lt;=180),D362,0)</f>
        <v>0</v>
      </c>
      <c r="AI362" s="26">
        <f>IF(AND(-Z362&gt;=181,-Z362&lt;=210),D362,0)</f>
        <v>0</v>
      </c>
      <c r="AJ362" s="26">
        <f>IF(AND(-Z362&gt;=211,-Z362&lt;=250),D362,0)</f>
        <v>0</v>
      </c>
      <c r="AK362" s="26">
        <f>IF(-Z362&gt;=251,D362,0)</f>
        <v>0</v>
      </c>
      <c r="AL362" s="26">
        <f>SUM(AE362:AF362)</f>
        <v>7000</v>
      </c>
      <c r="AM362" s="26">
        <f>SUM(AG362:AK362)</f>
        <v>0</v>
      </c>
      <c r="AN362" s="26">
        <f>SUM(AI362:AK362)</f>
        <v>0</v>
      </c>
      <c r="AO362" s="26">
        <f>+IF(SUM(AC362:AK362)=0,D362,0)</f>
        <v>0</v>
      </c>
      <c r="AP362" s="26">
        <f>+SUM(AC362:AK362)</f>
        <v>7000</v>
      </c>
      <c r="AQ362" s="26">
        <f>+Tabla_DatosExternos_142[[#This Row],[Total Vigente]]+Tabla_DatosExternos_142[[#This Row],[Total Vencido]]</f>
        <v>7000</v>
      </c>
      <c r="AR362" s="26">
        <f>SUM(AG362:AK362)</f>
        <v>0</v>
      </c>
      <c r="AS362" s="27">
        <f>+Tabla_DatosExternos_142[[#This Row],[Fecha]]-Tabla_DatosExternos_142[[#This Row],[Vence]]</f>
        <v>-30</v>
      </c>
      <c r="AT362" s="21"/>
      <c r="AU362" s="28" t="e">
        <f>+AR362-W362</f>
        <v>#VALUE!</v>
      </c>
    </row>
    <row r="363" spans="1:47" x14ac:dyDescent="0.35">
      <c r="A363" s="20">
        <v>46142</v>
      </c>
      <c r="B363" s="21">
        <v>140822</v>
      </c>
      <c r="C363" s="21">
        <v>4500</v>
      </c>
      <c r="D363" s="21">
        <v>2500</v>
      </c>
      <c r="E363" s="22">
        <v>46172</v>
      </c>
      <c r="F363" s="21">
        <v>74</v>
      </c>
      <c r="G363" s="21" t="s">
        <v>81</v>
      </c>
      <c r="H363" s="21" t="s">
        <v>48</v>
      </c>
      <c r="I363" s="21" t="s">
        <v>1680</v>
      </c>
      <c r="J363" s="21" t="s">
        <v>49</v>
      </c>
      <c r="K363" s="21" t="s">
        <v>381</v>
      </c>
      <c r="L363" s="21" t="s">
        <v>382</v>
      </c>
      <c r="M363" s="21" t="s">
        <v>682</v>
      </c>
      <c r="N363" s="21">
        <v>30</v>
      </c>
      <c r="O363" s="20">
        <v>46246</v>
      </c>
      <c r="P363" s="21" t="s">
        <v>49</v>
      </c>
      <c r="Q363" s="21" t="s">
        <v>1681</v>
      </c>
      <c r="R363" s="21">
        <v>10000</v>
      </c>
      <c r="S363" s="21">
        <v>944</v>
      </c>
      <c r="T363" s="21">
        <v>-68.173527000000007</v>
      </c>
      <c r="U363" s="21">
        <v>-16.500183</v>
      </c>
      <c r="V363" s="21" t="s">
        <v>1682</v>
      </c>
      <c r="W363" s="21" t="s">
        <v>51</v>
      </c>
      <c r="X363" s="21" t="s">
        <v>1683</v>
      </c>
      <c r="Y363" s="23">
        <v>46246</v>
      </c>
      <c r="Z363" s="24">
        <f>+E363-Y363</f>
        <v>-74</v>
      </c>
      <c r="AA363" s="25">
        <f>+Tabla_DatosExternos_142[[#This Row],[Saldo]]/Tabla_DatosExternos_142[[#This Row],[Importe]]</f>
        <v>0.55555555555555558</v>
      </c>
      <c r="AB363" s="21"/>
      <c r="AC363" s="26">
        <f>IF(AND(-Z363&gt;=1,-Z363&lt;=30),D363,0)</f>
        <v>0</v>
      </c>
      <c r="AD363" s="26">
        <f>IF(AND(-Z363&gt;=31,-Z363&lt;=60),D363,0)</f>
        <v>0</v>
      </c>
      <c r="AE363" s="26">
        <f>IF(AND(-Z363&gt;=61,-Z363&lt;=90),D363,0)</f>
        <v>2500</v>
      </c>
      <c r="AF363" s="26">
        <f>IF(AND(-Z363&gt;=91,-Z363&lt;=120),D363,0)</f>
        <v>0</v>
      </c>
      <c r="AG363" s="26">
        <f>IF(AND(-Z363&gt;=121,-Z363&lt;=150),D363,0)</f>
        <v>0</v>
      </c>
      <c r="AH363" s="26">
        <f>IF(AND(-Z363&gt;=151,-Z363&lt;=180),D363,0)</f>
        <v>0</v>
      </c>
      <c r="AI363" s="26">
        <f>IF(AND(-Z363&gt;=181,-Z363&lt;=210),D363,0)</f>
        <v>0</v>
      </c>
      <c r="AJ363" s="26">
        <f>IF(AND(-Z363&gt;=211,-Z363&lt;=250),D363,0)</f>
        <v>0</v>
      </c>
      <c r="AK363" s="26">
        <f>IF(-Z363&gt;=251,D363,0)</f>
        <v>0</v>
      </c>
      <c r="AL363" s="26">
        <f>SUM(AE363:AF363)</f>
        <v>2500</v>
      </c>
      <c r="AM363" s="26">
        <f>SUM(AG363:AK363)</f>
        <v>0</v>
      </c>
      <c r="AN363" s="26">
        <f>SUM(AI363:AK363)</f>
        <v>0</v>
      </c>
      <c r="AO363" s="26">
        <f>+IF(SUM(AC363:AK363)=0,D363,0)</f>
        <v>0</v>
      </c>
      <c r="AP363" s="26">
        <f>+SUM(AC363:AK363)</f>
        <v>2500</v>
      </c>
      <c r="AQ363" s="26">
        <f>+Tabla_DatosExternos_142[[#This Row],[Total Vigente]]+Tabla_DatosExternos_142[[#This Row],[Total Vencido]]</f>
        <v>2500</v>
      </c>
      <c r="AR363" s="26">
        <f>SUM(AG363:AK363)</f>
        <v>0</v>
      </c>
      <c r="AS363" s="27">
        <f>+Tabla_DatosExternos_142[[#This Row],[Fecha]]-Tabla_DatosExternos_142[[#This Row],[Vence]]</f>
        <v>-30</v>
      </c>
      <c r="AT363" s="21"/>
      <c r="AU363" s="28" t="e">
        <f>+AR363-W363</f>
        <v>#VALUE!</v>
      </c>
    </row>
    <row r="364" spans="1:47" x14ac:dyDescent="0.35">
      <c r="A364" s="20">
        <v>46142</v>
      </c>
      <c r="B364" s="21">
        <v>140826</v>
      </c>
      <c r="C364" s="21">
        <v>3060</v>
      </c>
      <c r="D364" s="21">
        <v>3060</v>
      </c>
      <c r="E364" s="22">
        <v>46172</v>
      </c>
      <c r="F364" s="21">
        <v>74</v>
      </c>
      <c r="G364" s="21" t="s">
        <v>81</v>
      </c>
      <c r="H364" s="21" t="s">
        <v>48</v>
      </c>
      <c r="I364" s="21" t="s">
        <v>1684</v>
      </c>
      <c r="J364" s="21" t="s">
        <v>49</v>
      </c>
      <c r="K364" s="21" t="s">
        <v>381</v>
      </c>
      <c r="L364" s="21" t="s">
        <v>382</v>
      </c>
      <c r="M364" s="21" t="s">
        <v>682</v>
      </c>
      <c r="N364" s="21">
        <v>30</v>
      </c>
      <c r="O364" s="20"/>
      <c r="P364" s="21" t="s">
        <v>49</v>
      </c>
      <c r="Q364" s="21" t="s">
        <v>1685</v>
      </c>
      <c r="R364" s="21">
        <v>5000</v>
      </c>
      <c r="S364" s="21">
        <v>944</v>
      </c>
      <c r="T364" s="21">
        <v>-68.175881000000004</v>
      </c>
      <c r="U364" s="21">
        <v>-16.555343000000001</v>
      </c>
      <c r="V364" s="21" t="s">
        <v>1686</v>
      </c>
      <c r="W364" s="21" t="s">
        <v>51</v>
      </c>
      <c r="X364" s="21" t="s">
        <v>1687</v>
      </c>
      <c r="Y364" s="23">
        <v>46246</v>
      </c>
      <c r="Z364" s="24">
        <f>+E364-Y364</f>
        <v>-74</v>
      </c>
      <c r="AA364" s="25">
        <f>+Tabla_DatosExternos_142[[#This Row],[Saldo]]/Tabla_DatosExternos_142[[#This Row],[Importe]]</f>
        <v>1</v>
      </c>
      <c r="AB364" s="21"/>
      <c r="AC364" s="26">
        <f>IF(AND(-Z364&gt;=1,-Z364&lt;=30),D364,0)</f>
        <v>0</v>
      </c>
      <c r="AD364" s="26">
        <f>IF(AND(-Z364&gt;=31,-Z364&lt;=60),D364,0)</f>
        <v>0</v>
      </c>
      <c r="AE364" s="26">
        <f>IF(AND(-Z364&gt;=61,-Z364&lt;=90),D364,0)</f>
        <v>3060</v>
      </c>
      <c r="AF364" s="26">
        <f>IF(AND(-Z364&gt;=91,-Z364&lt;=120),D364,0)</f>
        <v>0</v>
      </c>
      <c r="AG364" s="26">
        <f>IF(AND(-Z364&gt;=121,-Z364&lt;=150),D364,0)</f>
        <v>0</v>
      </c>
      <c r="AH364" s="26">
        <f>IF(AND(-Z364&gt;=151,-Z364&lt;=180),D364,0)</f>
        <v>0</v>
      </c>
      <c r="AI364" s="26">
        <f>IF(AND(-Z364&gt;=181,-Z364&lt;=210),D364,0)</f>
        <v>0</v>
      </c>
      <c r="AJ364" s="26">
        <f>IF(AND(-Z364&gt;=211,-Z364&lt;=250),D364,0)</f>
        <v>0</v>
      </c>
      <c r="AK364" s="26">
        <f>IF(-Z364&gt;=251,D364,0)</f>
        <v>0</v>
      </c>
      <c r="AL364" s="26">
        <f>SUM(AE364:AF364)</f>
        <v>3060</v>
      </c>
      <c r="AM364" s="26">
        <f>SUM(AG364:AK364)</f>
        <v>0</v>
      </c>
      <c r="AN364" s="26">
        <f>SUM(AI364:AK364)</f>
        <v>0</v>
      </c>
      <c r="AO364" s="26">
        <f>+IF(SUM(AC364:AK364)=0,D364,0)</f>
        <v>0</v>
      </c>
      <c r="AP364" s="26">
        <f>+SUM(AC364:AK364)</f>
        <v>3060</v>
      </c>
      <c r="AQ364" s="26">
        <f>+Tabla_DatosExternos_142[[#This Row],[Total Vigente]]+Tabla_DatosExternos_142[[#This Row],[Total Vencido]]</f>
        <v>3060</v>
      </c>
      <c r="AR364" s="26">
        <f>SUM(AG364:AK364)</f>
        <v>0</v>
      </c>
      <c r="AS364" s="27">
        <f>+Tabla_DatosExternos_142[[#This Row],[Fecha]]-Tabla_DatosExternos_142[[#This Row],[Vence]]</f>
        <v>-30</v>
      </c>
      <c r="AT364" s="21"/>
      <c r="AU364" s="28" t="e">
        <f>+AR364-W364</f>
        <v>#VALUE!</v>
      </c>
    </row>
    <row r="365" spans="1:47" x14ac:dyDescent="0.35">
      <c r="A365" s="20">
        <v>46176</v>
      </c>
      <c r="B365" s="21">
        <v>146876</v>
      </c>
      <c r="C365" s="21">
        <v>1279.99</v>
      </c>
      <c r="D365" s="21">
        <v>1279.99</v>
      </c>
      <c r="E365" s="22">
        <v>46206</v>
      </c>
      <c r="F365" s="21">
        <v>40</v>
      </c>
      <c r="G365" s="21" t="s">
        <v>96</v>
      </c>
      <c r="H365" s="21" t="s">
        <v>48</v>
      </c>
      <c r="I365" s="21" t="s">
        <v>1952</v>
      </c>
      <c r="J365" s="21" t="s">
        <v>49</v>
      </c>
      <c r="K365" s="21" t="s">
        <v>381</v>
      </c>
      <c r="L365" s="21" t="s">
        <v>382</v>
      </c>
      <c r="M365" s="21" t="s">
        <v>619</v>
      </c>
      <c r="N365" s="21">
        <v>30</v>
      </c>
      <c r="O365" s="20"/>
      <c r="P365" s="21" t="s">
        <v>49</v>
      </c>
      <c r="Q365" s="21" t="s">
        <v>1953</v>
      </c>
      <c r="R365" s="21">
        <v>5000</v>
      </c>
      <c r="S365" s="21">
        <v>941</v>
      </c>
      <c r="T365" s="21">
        <v>-68.161192999999997</v>
      </c>
      <c r="U365" s="21">
        <v>-16.503444999999999</v>
      </c>
      <c r="V365" s="21" t="s">
        <v>1954</v>
      </c>
      <c r="W365" s="21" t="s">
        <v>51</v>
      </c>
      <c r="X365" s="21" t="s">
        <v>1955</v>
      </c>
      <c r="Y365" s="23">
        <v>46246</v>
      </c>
      <c r="Z365" s="24">
        <f>+E365-Y365</f>
        <v>-40</v>
      </c>
      <c r="AA365" s="25">
        <f>+Tabla_DatosExternos_142[[#This Row],[Saldo]]/Tabla_DatosExternos_142[[#This Row],[Importe]]</f>
        <v>1</v>
      </c>
      <c r="AB365" s="21"/>
      <c r="AC365" s="26">
        <f>IF(AND(-Z365&gt;=1,-Z365&lt;=30),D365,0)</f>
        <v>0</v>
      </c>
      <c r="AD365" s="26">
        <f>IF(AND(-Z365&gt;=31,-Z365&lt;=60),D365,0)</f>
        <v>1279.99</v>
      </c>
      <c r="AE365" s="26">
        <f>IF(AND(-Z365&gt;=61,-Z365&lt;=90),D365,0)</f>
        <v>0</v>
      </c>
      <c r="AF365" s="26">
        <f>IF(AND(-Z365&gt;=91,-Z365&lt;=120),D365,0)</f>
        <v>0</v>
      </c>
      <c r="AG365" s="26">
        <f>IF(AND(-Z365&gt;=121,-Z365&lt;=150),D365,0)</f>
        <v>0</v>
      </c>
      <c r="AH365" s="26">
        <f>IF(AND(-Z365&gt;=151,-Z365&lt;=180),D365,0)</f>
        <v>0</v>
      </c>
      <c r="AI365" s="26">
        <f>IF(AND(-Z365&gt;=181,-Z365&lt;=210),D365,0)</f>
        <v>0</v>
      </c>
      <c r="AJ365" s="26">
        <f>IF(AND(-Z365&gt;=211,-Z365&lt;=250),D365,0)</f>
        <v>0</v>
      </c>
      <c r="AK365" s="26">
        <f>IF(-Z365&gt;=251,D365,0)</f>
        <v>0</v>
      </c>
      <c r="AL365" s="26">
        <f>SUM(AE365:AF365)</f>
        <v>0</v>
      </c>
      <c r="AM365" s="26">
        <f>SUM(AG365:AK365)</f>
        <v>0</v>
      </c>
      <c r="AN365" s="26">
        <f>SUM(AI365:AK365)</f>
        <v>0</v>
      </c>
      <c r="AO365" s="26">
        <f>+IF(SUM(AC365:AK365)=0,D365,0)</f>
        <v>0</v>
      </c>
      <c r="AP365" s="26">
        <f>+SUM(AC365:AK365)</f>
        <v>1279.99</v>
      </c>
      <c r="AQ365" s="26">
        <f>+Tabla_DatosExternos_142[[#This Row],[Total Vigente]]+Tabla_DatosExternos_142[[#This Row],[Total Vencido]]</f>
        <v>1279.99</v>
      </c>
      <c r="AR365" s="26">
        <f>SUM(AG365:AK365)</f>
        <v>0</v>
      </c>
      <c r="AS365" s="27">
        <f>+Tabla_DatosExternos_142[[#This Row],[Fecha]]-Tabla_DatosExternos_142[[#This Row],[Vence]]</f>
        <v>-30</v>
      </c>
      <c r="AT365" s="21"/>
      <c r="AU365" s="28" t="e">
        <f>+AR365-W365</f>
        <v>#VALUE!</v>
      </c>
    </row>
    <row r="366" spans="1:47" x14ac:dyDescent="0.35">
      <c r="A366" s="20">
        <v>46176</v>
      </c>
      <c r="B366" s="21">
        <v>146879</v>
      </c>
      <c r="C366" s="21">
        <v>1279.99</v>
      </c>
      <c r="D366" s="21">
        <v>1279.99</v>
      </c>
      <c r="E366" s="22">
        <v>46206</v>
      </c>
      <c r="F366" s="21">
        <v>40</v>
      </c>
      <c r="G366" s="21" t="s">
        <v>96</v>
      </c>
      <c r="H366" s="21" t="s">
        <v>48</v>
      </c>
      <c r="I366" s="21" t="s">
        <v>1258</v>
      </c>
      <c r="J366" s="21" t="s">
        <v>49</v>
      </c>
      <c r="K366" s="21" t="s">
        <v>381</v>
      </c>
      <c r="L366" s="21" t="s">
        <v>382</v>
      </c>
      <c r="M366" s="21" t="s">
        <v>619</v>
      </c>
      <c r="N366" s="21">
        <v>30</v>
      </c>
      <c r="O366" s="20"/>
      <c r="P366" s="21" t="s">
        <v>49</v>
      </c>
      <c r="Q366" s="21" t="s">
        <v>1259</v>
      </c>
      <c r="R366" s="21">
        <v>10000</v>
      </c>
      <c r="S366" s="21">
        <v>941</v>
      </c>
      <c r="T366" s="21">
        <v>-68.163343999999995</v>
      </c>
      <c r="U366" s="21">
        <v>-16.507929000000001</v>
      </c>
      <c r="V366" s="21" t="s">
        <v>1260</v>
      </c>
      <c r="W366" s="21" t="s">
        <v>51</v>
      </c>
      <c r="X366" s="21" t="s">
        <v>1261</v>
      </c>
      <c r="Y366" s="23">
        <v>46246</v>
      </c>
      <c r="Z366" s="24">
        <f>+E366-Y366</f>
        <v>-40</v>
      </c>
      <c r="AA366" s="25">
        <f>+Tabla_DatosExternos_142[[#This Row],[Saldo]]/Tabla_DatosExternos_142[[#This Row],[Importe]]</f>
        <v>1</v>
      </c>
      <c r="AB366" s="21"/>
      <c r="AC366" s="26">
        <f>IF(AND(-Z366&gt;=1,-Z366&lt;=30),D366,0)</f>
        <v>0</v>
      </c>
      <c r="AD366" s="26">
        <f>IF(AND(-Z366&gt;=31,-Z366&lt;=60),D366,0)</f>
        <v>1279.99</v>
      </c>
      <c r="AE366" s="26">
        <f>IF(AND(-Z366&gt;=61,-Z366&lt;=90),D366,0)</f>
        <v>0</v>
      </c>
      <c r="AF366" s="26">
        <f>IF(AND(-Z366&gt;=91,-Z366&lt;=120),D366,0)</f>
        <v>0</v>
      </c>
      <c r="AG366" s="26">
        <f>IF(AND(-Z366&gt;=121,-Z366&lt;=150),D366,0)</f>
        <v>0</v>
      </c>
      <c r="AH366" s="26">
        <f>IF(AND(-Z366&gt;=151,-Z366&lt;=180),D366,0)</f>
        <v>0</v>
      </c>
      <c r="AI366" s="26">
        <f>IF(AND(-Z366&gt;=181,-Z366&lt;=210),D366,0)</f>
        <v>0</v>
      </c>
      <c r="AJ366" s="26">
        <f>IF(AND(-Z366&gt;=211,-Z366&lt;=250),D366,0)</f>
        <v>0</v>
      </c>
      <c r="AK366" s="26">
        <f>IF(-Z366&gt;=251,D366,0)</f>
        <v>0</v>
      </c>
      <c r="AL366" s="26">
        <f>SUM(AE366:AF366)</f>
        <v>0</v>
      </c>
      <c r="AM366" s="26">
        <f>SUM(AG366:AK366)</f>
        <v>0</v>
      </c>
      <c r="AN366" s="26">
        <f>SUM(AI366:AK366)</f>
        <v>0</v>
      </c>
      <c r="AO366" s="26">
        <f>+IF(SUM(AC366:AK366)=0,D366,0)</f>
        <v>0</v>
      </c>
      <c r="AP366" s="26">
        <f>+SUM(AC366:AK366)</f>
        <v>1279.99</v>
      </c>
      <c r="AQ366" s="26">
        <f>+Tabla_DatosExternos_142[[#This Row],[Total Vigente]]+Tabla_DatosExternos_142[[#This Row],[Total Vencido]]</f>
        <v>1279.99</v>
      </c>
      <c r="AR366" s="26">
        <f>SUM(AG366:AK366)</f>
        <v>0</v>
      </c>
      <c r="AS366" s="27">
        <f>+Tabla_DatosExternos_142[[#This Row],[Fecha]]-Tabla_DatosExternos_142[[#This Row],[Vence]]</f>
        <v>-30</v>
      </c>
      <c r="AT366" s="21"/>
      <c r="AU366" s="28" t="e">
        <f>+AR366-W366</f>
        <v>#VALUE!</v>
      </c>
    </row>
    <row r="367" spans="1:47" x14ac:dyDescent="0.35">
      <c r="A367" s="20">
        <v>46192</v>
      </c>
      <c r="B367" s="21">
        <v>148551</v>
      </c>
      <c r="C367" s="21">
        <v>3089.97</v>
      </c>
      <c r="D367" s="21">
        <v>3089.97</v>
      </c>
      <c r="E367" s="22">
        <v>46222</v>
      </c>
      <c r="F367" s="21">
        <v>24</v>
      </c>
      <c r="G367" s="21" t="s">
        <v>90</v>
      </c>
      <c r="H367" s="21" t="s">
        <v>48</v>
      </c>
      <c r="I367" s="21" t="s">
        <v>1568</v>
      </c>
      <c r="J367" s="21" t="s">
        <v>49</v>
      </c>
      <c r="K367" s="21" t="s">
        <v>381</v>
      </c>
      <c r="L367" s="21" t="s">
        <v>382</v>
      </c>
      <c r="M367" s="21" t="s">
        <v>619</v>
      </c>
      <c r="N367" s="21">
        <v>30</v>
      </c>
      <c r="O367" s="20"/>
      <c r="P367" s="21" t="s">
        <v>49</v>
      </c>
      <c r="Q367" s="21" t="s">
        <v>1569</v>
      </c>
      <c r="R367" s="21">
        <v>10000</v>
      </c>
      <c r="S367" s="21">
        <v>941</v>
      </c>
      <c r="T367" s="21">
        <v>-68.162255999999999</v>
      </c>
      <c r="U367" s="21">
        <v>-16.506862000000002</v>
      </c>
      <c r="V367" s="21" t="s">
        <v>1570</v>
      </c>
      <c r="W367" s="21" t="s">
        <v>51</v>
      </c>
      <c r="X367" s="21" t="s">
        <v>1571</v>
      </c>
      <c r="Y367" s="23">
        <v>46246</v>
      </c>
      <c r="Z367" s="24">
        <f>+E367-Y367</f>
        <v>-24</v>
      </c>
      <c r="AA367" s="25">
        <f>+Tabla_DatosExternos_142[[#This Row],[Saldo]]/Tabla_DatosExternos_142[[#This Row],[Importe]]</f>
        <v>1</v>
      </c>
      <c r="AB367" s="21"/>
      <c r="AC367" s="26">
        <f>IF(AND(-Z367&gt;=1,-Z367&lt;=30),D367,0)</f>
        <v>3089.97</v>
      </c>
      <c r="AD367" s="26">
        <f>IF(AND(-Z367&gt;=31,-Z367&lt;=60),D367,0)</f>
        <v>0</v>
      </c>
      <c r="AE367" s="26">
        <f>IF(AND(-Z367&gt;=61,-Z367&lt;=90),D367,0)</f>
        <v>0</v>
      </c>
      <c r="AF367" s="26">
        <f>IF(AND(-Z367&gt;=91,-Z367&lt;=120),D367,0)</f>
        <v>0</v>
      </c>
      <c r="AG367" s="26">
        <f>IF(AND(-Z367&gt;=121,-Z367&lt;=150),D367,0)</f>
        <v>0</v>
      </c>
      <c r="AH367" s="26">
        <f>IF(AND(-Z367&gt;=151,-Z367&lt;=180),D367,0)</f>
        <v>0</v>
      </c>
      <c r="AI367" s="26">
        <f>IF(AND(-Z367&gt;=181,-Z367&lt;=210),D367,0)</f>
        <v>0</v>
      </c>
      <c r="AJ367" s="26">
        <f>IF(AND(-Z367&gt;=211,-Z367&lt;=250),D367,0)</f>
        <v>0</v>
      </c>
      <c r="AK367" s="26">
        <f>IF(-Z367&gt;=251,D367,0)</f>
        <v>0</v>
      </c>
      <c r="AL367" s="26">
        <f>SUM(AE367:AF367)</f>
        <v>0</v>
      </c>
      <c r="AM367" s="26">
        <f>SUM(AG367:AK367)</f>
        <v>0</v>
      </c>
      <c r="AN367" s="26">
        <f>SUM(AI367:AK367)</f>
        <v>0</v>
      </c>
      <c r="AO367" s="26">
        <f>+IF(SUM(AC367:AK367)=0,D367,0)</f>
        <v>0</v>
      </c>
      <c r="AP367" s="26">
        <f>+SUM(AC367:AK367)</f>
        <v>3089.97</v>
      </c>
      <c r="AQ367" s="26">
        <f>+Tabla_DatosExternos_142[[#This Row],[Total Vigente]]+Tabla_DatosExternos_142[[#This Row],[Total Vencido]]</f>
        <v>3089.97</v>
      </c>
      <c r="AR367" s="26">
        <f>SUM(AG367:AK367)</f>
        <v>0</v>
      </c>
      <c r="AS367" s="27">
        <f>+Tabla_DatosExternos_142[[#This Row],[Fecha]]-Tabla_DatosExternos_142[[#This Row],[Vence]]</f>
        <v>-30</v>
      </c>
      <c r="AT367" s="21"/>
      <c r="AU367" s="28" t="e">
        <f>+AR367-W367</f>
        <v>#VALUE!</v>
      </c>
    </row>
    <row r="368" spans="1:47" x14ac:dyDescent="0.35">
      <c r="A368" s="20">
        <v>46204</v>
      </c>
      <c r="B368" s="21">
        <v>150378</v>
      </c>
      <c r="C368" s="21">
        <v>42000</v>
      </c>
      <c r="D368" s="21">
        <v>42000</v>
      </c>
      <c r="E368" s="22">
        <v>46234</v>
      </c>
      <c r="F368" s="21">
        <v>12</v>
      </c>
      <c r="G368" s="21" t="s">
        <v>90</v>
      </c>
      <c r="H368" s="21" t="s">
        <v>48</v>
      </c>
      <c r="I368" s="21" t="s">
        <v>2300</v>
      </c>
      <c r="J368" s="21" t="s">
        <v>49</v>
      </c>
      <c r="K368" s="21" t="s">
        <v>381</v>
      </c>
      <c r="L368" s="21" t="s">
        <v>382</v>
      </c>
      <c r="M368" s="21" t="s">
        <v>619</v>
      </c>
      <c r="N368" s="21">
        <v>30</v>
      </c>
      <c r="O368" s="20"/>
      <c r="P368" s="21" t="s">
        <v>49</v>
      </c>
      <c r="Q368" s="21" t="s">
        <v>2301</v>
      </c>
      <c r="R368" s="21">
        <v>50000</v>
      </c>
      <c r="S368" s="21">
        <v>941</v>
      </c>
      <c r="T368" s="21">
        <v>-68.212022000000005</v>
      </c>
      <c r="U368" s="21">
        <v>-16.493058000000001</v>
      </c>
      <c r="V368" s="21" t="s">
        <v>2302</v>
      </c>
      <c r="W368" s="21" t="s">
        <v>51</v>
      </c>
      <c r="X368" s="21" t="s">
        <v>2303</v>
      </c>
      <c r="Y368" s="23">
        <v>46246</v>
      </c>
      <c r="Z368" s="24">
        <f>+E368-Y368</f>
        <v>-12</v>
      </c>
      <c r="AA368" s="25">
        <f>+Tabla_DatosExternos_142[[#This Row],[Saldo]]/Tabla_DatosExternos_142[[#This Row],[Importe]]</f>
        <v>1</v>
      </c>
      <c r="AB368" s="21"/>
      <c r="AC368" s="26">
        <f>IF(AND(-Z368&gt;=1,-Z368&lt;=30),D368,0)</f>
        <v>42000</v>
      </c>
      <c r="AD368" s="26">
        <f>IF(AND(-Z368&gt;=31,-Z368&lt;=60),D368,0)</f>
        <v>0</v>
      </c>
      <c r="AE368" s="26">
        <f>IF(AND(-Z368&gt;=61,-Z368&lt;=90),D368,0)</f>
        <v>0</v>
      </c>
      <c r="AF368" s="26">
        <f>IF(AND(-Z368&gt;=91,-Z368&lt;=120),D368,0)</f>
        <v>0</v>
      </c>
      <c r="AG368" s="26">
        <f>IF(AND(-Z368&gt;=121,-Z368&lt;=150),D368,0)</f>
        <v>0</v>
      </c>
      <c r="AH368" s="26">
        <f>IF(AND(-Z368&gt;=151,-Z368&lt;=180),D368,0)</f>
        <v>0</v>
      </c>
      <c r="AI368" s="26">
        <f>IF(AND(-Z368&gt;=181,-Z368&lt;=210),D368,0)</f>
        <v>0</v>
      </c>
      <c r="AJ368" s="26">
        <f>IF(AND(-Z368&gt;=211,-Z368&lt;=250),D368,0)</f>
        <v>0</v>
      </c>
      <c r="AK368" s="26">
        <f>IF(-Z368&gt;=251,D368,0)</f>
        <v>0</v>
      </c>
      <c r="AL368" s="26">
        <f>SUM(AE368:AF368)</f>
        <v>0</v>
      </c>
      <c r="AM368" s="26">
        <f>SUM(AG368:AK368)</f>
        <v>0</v>
      </c>
      <c r="AN368" s="26">
        <f>SUM(AI368:AK368)</f>
        <v>0</v>
      </c>
      <c r="AO368" s="26">
        <f>+IF(SUM(AC368:AK368)=0,D368,0)</f>
        <v>0</v>
      </c>
      <c r="AP368" s="26">
        <f>+SUM(AC368:AK368)</f>
        <v>42000</v>
      </c>
      <c r="AQ368" s="26">
        <f>+Tabla_DatosExternos_142[[#This Row],[Total Vigente]]+Tabla_DatosExternos_142[[#This Row],[Total Vencido]]</f>
        <v>42000</v>
      </c>
      <c r="AR368" s="26">
        <f>SUM(AG368:AK368)</f>
        <v>0</v>
      </c>
      <c r="AS368" s="27">
        <f>+Tabla_DatosExternos_142[[#This Row],[Fecha]]-Tabla_DatosExternos_142[[#This Row],[Vence]]</f>
        <v>-30</v>
      </c>
      <c r="AT368" s="21"/>
      <c r="AU368" s="28" t="e">
        <f>+AR368-W368</f>
        <v>#VALUE!</v>
      </c>
    </row>
    <row r="369" spans="1:47" x14ac:dyDescent="0.35">
      <c r="A369" s="20">
        <v>46204</v>
      </c>
      <c r="B369" s="21">
        <v>150492</v>
      </c>
      <c r="C369" s="21">
        <v>8119.99</v>
      </c>
      <c r="D369" s="21">
        <v>8119.99</v>
      </c>
      <c r="E369" s="22">
        <v>46234</v>
      </c>
      <c r="F369" s="21">
        <v>12</v>
      </c>
      <c r="G369" s="21" t="s">
        <v>90</v>
      </c>
      <c r="H369" s="21" t="s">
        <v>48</v>
      </c>
      <c r="I369" s="21" t="s">
        <v>2304</v>
      </c>
      <c r="J369" s="21" t="s">
        <v>49</v>
      </c>
      <c r="K369" s="21" t="s">
        <v>381</v>
      </c>
      <c r="L369" s="21" t="s">
        <v>382</v>
      </c>
      <c r="M369" s="21" t="s">
        <v>383</v>
      </c>
      <c r="N369" s="21">
        <v>30</v>
      </c>
      <c r="O369" s="20"/>
      <c r="P369" s="21" t="s">
        <v>49</v>
      </c>
      <c r="Q369" s="21" t="s">
        <v>2305</v>
      </c>
      <c r="R369" s="21">
        <v>22000</v>
      </c>
      <c r="S369" s="21">
        <v>942</v>
      </c>
      <c r="T369" s="21">
        <v>-68.163099000000003</v>
      </c>
      <c r="U369" s="21">
        <v>-16.507670000000001</v>
      </c>
      <c r="V369" s="21" t="s">
        <v>2306</v>
      </c>
      <c r="W369" s="21" t="s">
        <v>51</v>
      </c>
      <c r="X369" s="21" t="s">
        <v>2307</v>
      </c>
      <c r="Y369" s="23">
        <v>46246</v>
      </c>
      <c r="Z369" s="24">
        <f>+E369-Y369</f>
        <v>-12</v>
      </c>
      <c r="AA369" s="25">
        <f>+Tabla_DatosExternos_142[[#This Row],[Saldo]]/Tabla_DatosExternos_142[[#This Row],[Importe]]</f>
        <v>1</v>
      </c>
      <c r="AB369" s="21"/>
      <c r="AC369" s="26">
        <f>IF(AND(-Z369&gt;=1,-Z369&lt;=30),D369,0)</f>
        <v>8119.99</v>
      </c>
      <c r="AD369" s="26">
        <f>IF(AND(-Z369&gt;=31,-Z369&lt;=60),D369,0)</f>
        <v>0</v>
      </c>
      <c r="AE369" s="26">
        <f>IF(AND(-Z369&gt;=61,-Z369&lt;=90),D369,0)</f>
        <v>0</v>
      </c>
      <c r="AF369" s="26">
        <f>IF(AND(-Z369&gt;=91,-Z369&lt;=120),D369,0)</f>
        <v>0</v>
      </c>
      <c r="AG369" s="26">
        <f>IF(AND(-Z369&gt;=121,-Z369&lt;=150),D369,0)</f>
        <v>0</v>
      </c>
      <c r="AH369" s="26">
        <f>IF(AND(-Z369&gt;=151,-Z369&lt;=180),D369,0)</f>
        <v>0</v>
      </c>
      <c r="AI369" s="26">
        <f>IF(AND(-Z369&gt;=181,-Z369&lt;=210),D369,0)</f>
        <v>0</v>
      </c>
      <c r="AJ369" s="26">
        <f>IF(AND(-Z369&gt;=211,-Z369&lt;=250),D369,0)</f>
        <v>0</v>
      </c>
      <c r="AK369" s="26">
        <f>IF(-Z369&gt;=251,D369,0)</f>
        <v>0</v>
      </c>
      <c r="AL369" s="26">
        <f>SUM(AE369:AF369)</f>
        <v>0</v>
      </c>
      <c r="AM369" s="26">
        <f>SUM(AG369:AK369)</f>
        <v>0</v>
      </c>
      <c r="AN369" s="26">
        <f>SUM(AI369:AK369)</f>
        <v>0</v>
      </c>
      <c r="AO369" s="26">
        <f>+IF(SUM(AC369:AK369)=0,D369,0)</f>
        <v>0</v>
      </c>
      <c r="AP369" s="26">
        <f>+SUM(AC369:AK369)</f>
        <v>8119.99</v>
      </c>
      <c r="AQ369" s="26">
        <f>+Tabla_DatosExternos_142[[#This Row],[Total Vigente]]+Tabla_DatosExternos_142[[#This Row],[Total Vencido]]</f>
        <v>8119.99</v>
      </c>
      <c r="AR369" s="26">
        <f>SUM(AG369:AK369)</f>
        <v>0</v>
      </c>
      <c r="AS369" s="27">
        <f>+Tabla_DatosExternos_142[[#This Row],[Fecha]]-Tabla_DatosExternos_142[[#This Row],[Vence]]</f>
        <v>-30</v>
      </c>
      <c r="AT369" s="21"/>
      <c r="AU369" s="28" t="e">
        <f>+AR369-W369</f>
        <v>#VALUE!</v>
      </c>
    </row>
    <row r="370" spans="1:47" x14ac:dyDescent="0.35">
      <c r="A370" s="20">
        <v>46205</v>
      </c>
      <c r="B370" s="21">
        <v>150796</v>
      </c>
      <c r="C370" s="21">
        <v>3310</v>
      </c>
      <c r="D370" s="21">
        <v>2210</v>
      </c>
      <c r="E370" s="22">
        <v>46235</v>
      </c>
      <c r="F370" s="21">
        <v>11</v>
      </c>
      <c r="G370" s="21" t="s">
        <v>90</v>
      </c>
      <c r="H370" s="21" t="s">
        <v>48</v>
      </c>
      <c r="I370" s="21" t="s">
        <v>2315</v>
      </c>
      <c r="J370" s="21" t="s">
        <v>49</v>
      </c>
      <c r="K370" s="21" t="s">
        <v>381</v>
      </c>
      <c r="L370" s="21" t="s">
        <v>382</v>
      </c>
      <c r="M370" s="21" t="s">
        <v>619</v>
      </c>
      <c r="N370" s="21">
        <v>30</v>
      </c>
      <c r="O370" s="20">
        <v>46239</v>
      </c>
      <c r="P370" s="21" t="s">
        <v>49</v>
      </c>
      <c r="Q370" s="21" t="s">
        <v>2316</v>
      </c>
      <c r="R370" s="21">
        <v>5000</v>
      </c>
      <c r="S370" s="21">
        <v>941</v>
      </c>
      <c r="T370" s="21">
        <v>-68.163343999999995</v>
      </c>
      <c r="U370" s="21">
        <v>-16.507928</v>
      </c>
      <c r="V370" s="21" t="s">
        <v>2317</v>
      </c>
      <c r="W370" s="21" t="s">
        <v>51</v>
      </c>
      <c r="X370" s="21" t="s">
        <v>2318</v>
      </c>
      <c r="Y370" s="23">
        <v>46246</v>
      </c>
      <c r="Z370" s="24">
        <f>+E370-Y370</f>
        <v>-11</v>
      </c>
      <c r="AA370" s="25">
        <f>+Tabla_DatosExternos_142[[#This Row],[Saldo]]/Tabla_DatosExternos_142[[#This Row],[Importe]]</f>
        <v>0.66767371601208458</v>
      </c>
      <c r="AB370" s="21"/>
      <c r="AC370" s="26">
        <f>IF(AND(-Z370&gt;=1,-Z370&lt;=30),D370,0)</f>
        <v>2210</v>
      </c>
      <c r="AD370" s="26">
        <f>IF(AND(-Z370&gt;=31,-Z370&lt;=60),D370,0)</f>
        <v>0</v>
      </c>
      <c r="AE370" s="26">
        <f>IF(AND(-Z370&gt;=61,-Z370&lt;=90),D370,0)</f>
        <v>0</v>
      </c>
      <c r="AF370" s="26">
        <f>IF(AND(-Z370&gt;=91,-Z370&lt;=120),D370,0)</f>
        <v>0</v>
      </c>
      <c r="AG370" s="26">
        <f>IF(AND(-Z370&gt;=121,-Z370&lt;=150),D370,0)</f>
        <v>0</v>
      </c>
      <c r="AH370" s="26">
        <f>IF(AND(-Z370&gt;=151,-Z370&lt;=180),D370,0)</f>
        <v>0</v>
      </c>
      <c r="AI370" s="26">
        <f>IF(AND(-Z370&gt;=181,-Z370&lt;=210),D370,0)</f>
        <v>0</v>
      </c>
      <c r="AJ370" s="26">
        <f>IF(AND(-Z370&gt;=211,-Z370&lt;=250),D370,0)</f>
        <v>0</v>
      </c>
      <c r="AK370" s="26">
        <f>IF(-Z370&gt;=251,D370,0)</f>
        <v>0</v>
      </c>
      <c r="AL370" s="26">
        <f>SUM(AE370:AF370)</f>
        <v>0</v>
      </c>
      <c r="AM370" s="26">
        <f>SUM(AG370:AK370)</f>
        <v>0</v>
      </c>
      <c r="AN370" s="26">
        <f>SUM(AI370:AK370)</f>
        <v>0</v>
      </c>
      <c r="AO370" s="26">
        <f>+IF(SUM(AC370:AK370)=0,D370,0)</f>
        <v>0</v>
      </c>
      <c r="AP370" s="26">
        <f>+SUM(AC370:AK370)</f>
        <v>2210</v>
      </c>
      <c r="AQ370" s="26">
        <f>+Tabla_DatosExternos_142[[#This Row],[Total Vigente]]+Tabla_DatosExternos_142[[#This Row],[Total Vencido]]</f>
        <v>2210</v>
      </c>
      <c r="AR370" s="26">
        <f>SUM(AG370:AK370)</f>
        <v>0</v>
      </c>
      <c r="AS370" s="27">
        <f>+Tabla_DatosExternos_142[[#This Row],[Fecha]]-Tabla_DatosExternos_142[[#This Row],[Vence]]</f>
        <v>-30</v>
      </c>
      <c r="AT370" s="21"/>
      <c r="AU370" s="28" t="e">
        <f>+AR370-W370</f>
        <v>#VALUE!</v>
      </c>
    </row>
    <row r="371" spans="1:47" x14ac:dyDescent="0.35">
      <c r="A371" s="20">
        <v>46205</v>
      </c>
      <c r="B371" s="21">
        <v>150801</v>
      </c>
      <c r="C371" s="21">
        <v>15300</v>
      </c>
      <c r="D371" s="21">
        <v>15300</v>
      </c>
      <c r="E371" s="22">
        <v>46235</v>
      </c>
      <c r="F371" s="21">
        <v>11</v>
      </c>
      <c r="G371" s="21" t="s">
        <v>90</v>
      </c>
      <c r="H371" s="21" t="s">
        <v>48</v>
      </c>
      <c r="I371" s="21" t="s">
        <v>2319</v>
      </c>
      <c r="J371" s="21" t="s">
        <v>49</v>
      </c>
      <c r="K371" s="21" t="s">
        <v>381</v>
      </c>
      <c r="L371" s="21" t="s">
        <v>382</v>
      </c>
      <c r="M371" s="21" t="s">
        <v>383</v>
      </c>
      <c r="N371" s="21">
        <v>30</v>
      </c>
      <c r="O371" s="20"/>
      <c r="P371" s="21" t="s">
        <v>49</v>
      </c>
      <c r="Q371" s="21" t="s">
        <v>2320</v>
      </c>
      <c r="R371" s="21">
        <v>20000</v>
      </c>
      <c r="S371" s="21">
        <v>942</v>
      </c>
      <c r="T371" s="21">
        <v>-68.162786999999994</v>
      </c>
      <c r="U371" s="21">
        <v>-16.506784</v>
      </c>
      <c r="V371" s="21" t="s">
        <v>2321</v>
      </c>
      <c r="W371" s="21" t="s">
        <v>51</v>
      </c>
      <c r="X371" s="21" t="s">
        <v>2322</v>
      </c>
      <c r="Y371" s="23">
        <v>46246</v>
      </c>
      <c r="Z371" s="24">
        <f>+E371-Y371</f>
        <v>-11</v>
      </c>
      <c r="AA371" s="25">
        <f>+Tabla_DatosExternos_142[[#This Row],[Saldo]]/Tabla_DatosExternos_142[[#This Row],[Importe]]</f>
        <v>1</v>
      </c>
      <c r="AB371" s="21"/>
      <c r="AC371" s="26">
        <f>IF(AND(-Z371&gt;=1,-Z371&lt;=30),D371,0)</f>
        <v>15300</v>
      </c>
      <c r="AD371" s="26">
        <f>IF(AND(-Z371&gt;=31,-Z371&lt;=60),D371,0)</f>
        <v>0</v>
      </c>
      <c r="AE371" s="26">
        <f>IF(AND(-Z371&gt;=61,-Z371&lt;=90),D371,0)</f>
        <v>0</v>
      </c>
      <c r="AF371" s="26">
        <f>IF(AND(-Z371&gt;=91,-Z371&lt;=120),D371,0)</f>
        <v>0</v>
      </c>
      <c r="AG371" s="26">
        <f>IF(AND(-Z371&gt;=121,-Z371&lt;=150),D371,0)</f>
        <v>0</v>
      </c>
      <c r="AH371" s="26">
        <f>IF(AND(-Z371&gt;=151,-Z371&lt;=180),D371,0)</f>
        <v>0</v>
      </c>
      <c r="AI371" s="26">
        <f>IF(AND(-Z371&gt;=181,-Z371&lt;=210),D371,0)</f>
        <v>0</v>
      </c>
      <c r="AJ371" s="26">
        <f>IF(AND(-Z371&gt;=211,-Z371&lt;=250),D371,0)</f>
        <v>0</v>
      </c>
      <c r="AK371" s="26">
        <f>IF(-Z371&gt;=251,D371,0)</f>
        <v>0</v>
      </c>
      <c r="AL371" s="26">
        <f>SUM(AE371:AF371)</f>
        <v>0</v>
      </c>
      <c r="AM371" s="26">
        <f>SUM(AG371:AK371)</f>
        <v>0</v>
      </c>
      <c r="AN371" s="26">
        <f>SUM(AI371:AK371)</f>
        <v>0</v>
      </c>
      <c r="AO371" s="26">
        <f>+IF(SUM(AC371:AK371)=0,D371,0)</f>
        <v>0</v>
      </c>
      <c r="AP371" s="26">
        <f>+SUM(AC371:AK371)</f>
        <v>15300</v>
      </c>
      <c r="AQ371" s="26">
        <f>+Tabla_DatosExternos_142[[#This Row],[Total Vigente]]+Tabla_DatosExternos_142[[#This Row],[Total Vencido]]</f>
        <v>15300</v>
      </c>
      <c r="AR371" s="26">
        <f>SUM(AG371:AK371)</f>
        <v>0</v>
      </c>
      <c r="AS371" s="27">
        <f>+Tabla_DatosExternos_142[[#This Row],[Fecha]]-Tabla_DatosExternos_142[[#This Row],[Vence]]</f>
        <v>-30</v>
      </c>
      <c r="AT371" s="21"/>
      <c r="AU371" s="28" t="e">
        <f>+AR371-W371</f>
        <v>#VALUE!</v>
      </c>
    </row>
    <row r="372" spans="1:47" x14ac:dyDescent="0.35">
      <c r="A372" s="20">
        <v>46206</v>
      </c>
      <c r="B372" s="21">
        <v>151197</v>
      </c>
      <c r="C372" s="21">
        <v>1899.98</v>
      </c>
      <c r="D372" s="21">
        <v>1899.98</v>
      </c>
      <c r="E372" s="22">
        <v>46236</v>
      </c>
      <c r="F372" s="21">
        <v>10</v>
      </c>
      <c r="G372" s="21" t="s">
        <v>90</v>
      </c>
      <c r="H372" s="21" t="s">
        <v>48</v>
      </c>
      <c r="I372" s="21" t="s">
        <v>2362</v>
      </c>
      <c r="J372" s="21" t="s">
        <v>49</v>
      </c>
      <c r="K372" s="21" t="s">
        <v>381</v>
      </c>
      <c r="L372" s="21" t="s">
        <v>382</v>
      </c>
      <c r="M372" s="21" t="s">
        <v>383</v>
      </c>
      <c r="N372" s="21">
        <v>30</v>
      </c>
      <c r="O372" s="20"/>
      <c r="P372" s="21" t="s">
        <v>49</v>
      </c>
      <c r="Q372" s="21" t="s">
        <v>2363</v>
      </c>
      <c r="R372" s="21">
        <v>10000</v>
      </c>
      <c r="S372" s="21">
        <v>942</v>
      </c>
      <c r="T372" s="21">
        <v>-68.188119</v>
      </c>
      <c r="U372" s="21">
        <v>-16.540347000000001</v>
      </c>
      <c r="V372" s="21" t="s">
        <v>2364</v>
      </c>
      <c r="W372" s="21" t="s">
        <v>51</v>
      </c>
      <c r="X372" s="21" t="s">
        <v>2365</v>
      </c>
      <c r="Y372" s="23">
        <v>46246</v>
      </c>
      <c r="Z372" s="24">
        <f>+E372-Y372</f>
        <v>-10</v>
      </c>
      <c r="AA372" s="25">
        <f>+Tabla_DatosExternos_142[[#This Row],[Saldo]]/Tabla_DatosExternos_142[[#This Row],[Importe]]</f>
        <v>1</v>
      </c>
      <c r="AB372" s="21"/>
      <c r="AC372" s="26">
        <f>IF(AND(-Z372&gt;=1,-Z372&lt;=30),D372,0)</f>
        <v>1899.98</v>
      </c>
      <c r="AD372" s="26">
        <f>IF(AND(-Z372&gt;=31,-Z372&lt;=60),D372,0)</f>
        <v>0</v>
      </c>
      <c r="AE372" s="26">
        <f>IF(AND(-Z372&gt;=61,-Z372&lt;=90),D372,0)</f>
        <v>0</v>
      </c>
      <c r="AF372" s="26">
        <f>IF(AND(-Z372&gt;=91,-Z372&lt;=120),D372,0)</f>
        <v>0</v>
      </c>
      <c r="AG372" s="26">
        <f>IF(AND(-Z372&gt;=121,-Z372&lt;=150),D372,0)</f>
        <v>0</v>
      </c>
      <c r="AH372" s="26">
        <f>IF(AND(-Z372&gt;=151,-Z372&lt;=180),D372,0)</f>
        <v>0</v>
      </c>
      <c r="AI372" s="26">
        <f>IF(AND(-Z372&gt;=181,-Z372&lt;=210),D372,0)</f>
        <v>0</v>
      </c>
      <c r="AJ372" s="26">
        <f>IF(AND(-Z372&gt;=211,-Z372&lt;=250),D372,0)</f>
        <v>0</v>
      </c>
      <c r="AK372" s="26">
        <f>IF(-Z372&gt;=251,D372,0)</f>
        <v>0</v>
      </c>
      <c r="AL372" s="26">
        <f>SUM(AE372:AF372)</f>
        <v>0</v>
      </c>
      <c r="AM372" s="26">
        <f>SUM(AG372:AK372)</f>
        <v>0</v>
      </c>
      <c r="AN372" s="26">
        <f>SUM(AI372:AK372)</f>
        <v>0</v>
      </c>
      <c r="AO372" s="26">
        <f>+IF(SUM(AC372:AK372)=0,D372,0)</f>
        <v>0</v>
      </c>
      <c r="AP372" s="26">
        <f>+SUM(AC372:AK372)</f>
        <v>1899.98</v>
      </c>
      <c r="AQ372" s="26">
        <f>+Tabla_DatosExternos_142[[#This Row],[Total Vigente]]+Tabla_DatosExternos_142[[#This Row],[Total Vencido]]</f>
        <v>1899.98</v>
      </c>
      <c r="AR372" s="26">
        <f>SUM(AG372:AK372)</f>
        <v>0</v>
      </c>
      <c r="AS372" s="27">
        <f>+Tabla_DatosExternos_142[[#This Row],[Fecha]]-Tabla_DatosExternos_142[[#This Row],[Vence]]</f>
        <v>-30</v>
      </c>
      <c r="AT372" s="21"/>
      <c r="AU372" s="28" t="e">
        <f>+AR372-W372</f>
        <v>#VALUE!</v>
      </c>
    </row>
    <row r="373" spans="1:47" x14ac:dyDescent="0.35">
      <c r="A373" s="20">
        <v>46206</v>
      </c>
      <c r="B373" s="21">
        <v>151198</v>
      </c>
      <c r="C373" s="21">
        <v>1530</v>
      </c>
      <c r="D373" s="21">
        <v>1530</v>
      </c>
      <c r="E373" s="22">
        <v>46236</v>
      </c>
      <c r="F373" s="21">
        <v>10</v>
      </c>
      <c r="G373" s="21" t="s">
        <v>90</v>
      </c>
      <c r="H373" s="21" t="s">
        <v>48</v>
      </c>
      <c r="I373" s="21" t="s">
        <v>2366</v>
      </c>
      <c r="J373" s="21" t="s">
        <v>49</v>
      </c>
      <c r="K373" s="21" t="s">
        <v>381</v>
      </c>
      <c r="L373" s="21" t="s">
        <v>382</v>
      </c>
      <c r="M373" s="21" t="s">
        <v>383</v>
      </c>
      <c r="N373" s="21">
        <v>30</v>
      </c>
      <c r="O373" s="20"/>
      <c r="P373" s="21" t="s">
        <v>49</v>
      </c>
      <c r="Q373" s="21" t="s">
        <v>2367</v>
      </c>
      <c r="R373" s="21">
        <v>15500</v>
      </c>
      <c r="S373" s="21">
        <v>942</v>
      </c>
      <c r="T373" s="21">
        <v>-68.163449</v>
      </c>
      <c r="U373" s="21">
        <v>-16.507210000000001</v>
      </c>
      <c r="V373" s="21" t="s">
        <v>2368</v>
      </c>
      <c r="W373" s="21" t="s">
        <v>51</v>
      </c>
      <c r="X373" s="21" t="s">
        <v>2369</v>
      </c>
      <c r="Y373" s="23">
        <v>46246</v>
      </c>
      <c r="Z373" s="24">
        <f>+E373-Y373</f>
        <v>-10</v>
      </c>
      <c r="AA373" s="25">
        <f>+Tabla_DatosExternos_142[[#This Row],[Saldo]]/Tabla_DatosExternos_142[[#This Row],[Importe]]</f>
        <v>1</v>
      </c>
      <c r="AB373" s="21"/>
      <c r="AC373" s="26">
        <f>IF(AND(-Z373&gt;=1,-Z373&lt;=30),D373,0)</f>
        <v>1530</v>
      </c>
      <c r="AD373" s="26">
        <f>IF(AND(-Z373&gt;=31,-Z373&lt;=60),D373,0)</f>
        <v>0</v>
      </c>
      <c r="AE373" s="26">
        <f>IF(AND(-Z373&gt;=61,-Z373&lt;=90),D373,0)</f>
        <v>0</v>
      </c>
      <c r="AF373" s="26">
        <f>IF(AND(-Z373&gt;=91,-Z373&lt;=120),D373,0)</f>
        <v>0</v>
      </c>
      <c r="AG373" s="26">
        <f>IF(AND(-Z373&gt;=121,-Z373&lt;=150),D373,0)</f>
        <v>0</v>
      </c>
      <c r="AH373" s="26">
        <f>IF(AND(-Z373&gt;=151,-Z373&lt;=180),D373,0)</f>
        <v>0</v>
      </c>
      <c r="AI373" s="26">
        <f>IF(AND(-Z373&gt;=181,-Z373&lt;=210),D373,0)</f>
        <v>0</v>
      </c>
      <c r="AJ373" s="26">
        <f>IF(AND(-Z373&gt;=211,-Z373&lt;=250),D373,0)</f>
        <v>0</v>
      </c>
      <c r="AK373" s="26">
        <f>IF(-Z373&gt;=251,D373,0)</f>
        <v>0</v>
      </c>
      <c r="AL373" s="26">
        <f>SUM(AE373:AF373)</f>
        <v>0</v>
      </c>
      <c r="AM373" s="26">
        <f>SUM(AG373:AK373)</f>
        <v>0</v>
      </c>
      <c r="AN373" s="26">
        <f>SUM(AI373:AK373)</f>
        <v>0</v>
      </c>
      <c r="AO373" s="26">
        <f>+IF(SUM(AC373:AK373)=0,D373,0)</f>
        <v>0</v>
      </c>
      <c r="AP373" s="26">
        <f>+SUM(AC373:AK373)</f>
        <v>1530</v>
      </c>
      <c r="AQ373" s="26">
        <f>+Tabla_DatosExternos_142[[#This Row],[Total Vigente]]+Tabla_DatosExternos_142[[#This Row],[Total Vencido]]</f>
        <v>1530</v>
      </c>
      <c r="AR373" s="26">
        <f>SUM(AG373:AK373)</f>
        <v>0</v>
      </c>
      <c r="AS373" s="27">
        <f>+Tabla_DatosExternos_142[[#This Row],[Fecha]]-Tabla_DatosExternos_142[[#This Row],[Vence]]</f>
        <v>-30</v>
      </c>
      <c r="AT373" s="21"/>
      <c r="AU373" s="28" t="e">
        <f>+AR373-W373</f>
        <v>#VALUE!</v>
      </c>
    </row>
    <row r="374" spans="1:47" x14ac:dyDescent="0.35">
      <c r="A374" s="20">
        <v>46206</v>
      </c>
      <c r="B374" s="21">
        <v>151202</v>
      </c>
      <c r="C374" s="21">
        <v>28000</v>
      </c>
      <c r="D374" s="21">
        <v>28000</v>
      </c>
      <c r="E374" s="22">
        <v>46236</v>
      </c>
      <c r="F374" s="21">
        <v>10</v>
      </c>
      <c r="G374" s="21" t="s">
        <v>90</v>
      </c>
      <c r="H374" s="21" t="s">
        <v>48</v>
      </c>
      <c r="I374" s="21" t="s">
        <v>2370</v>
      </c>
      <c r="J374" s="21" t="s">
        <v>49</v>
      </c>
      <c r="K374" s="21" t="s">
        <v>381</v>
      </c>
      <c r="L374" s="21" t="s">
        <v>382</v>
      </c>
      <c r="M374" s="21" t="s">
        <v>682</v>
      </c>
      <c r="N374" s="21">
        <v>30</v>
      </c>
      <c r="O374" s="20"/>
      <c r="P374" s="21" t="s">
        <v>49</v>
      </c>
      <c r="Q374" s="21" t="s">
        <v>2371</v>
      </c>
      <c r="R374" s="21">
        <v>32000</v>
      </c>
      <c r="S374" s="21">
        <v>944</v>
      </c>
      <c r="T374" s="21">
        <v>-68.199865000000003</v>
      </c>
      <c r="U374" s="21">
        <v>-16.539784000000001</v>
      </c>
      <c r="V374" s="21" t="s">
        <v>2372</v>
      </c>
      <c r="W374" s="21" t="s">
        <v>51</v>
      </c>
      <c r="X374" s="21" t="s">
        <v>2373</v>
      </c>
      <c r="Y374" s="23">
        <v>46246</v>
      </c>
      <c r="Z374" s="24">
        <f>+E374-Y374</f>
        <v>-10</v>
      </c>
      <c r="AA374" s="25">
        <f>+Tabla_DatosExternos_142[[#This Row],[Saldo]]/Tabla_DatosExternos_142[[#This Row],[Importe]]</f>
        <v>1</v>
      </c>
      <c r="AB374" s="21"/>
      <c r="AC374" s="26">
        <f>IF(AND(-Z374&gt;=1,-Z374&lt;=30),D374,0)</f>
        <v>28000</v>
      </c>
      <c r="AD374" s="26">
        <f>IF(AND(-Z374&gt;=31,-Z374&lt;=60),D374,0)</f>
        <v>0</v>
      </c>
      <c r="AE374" s="26">
        <f>IF(AND(-Z374&gt;=61,-Z374&lt;=90),D374,0)</f>
        <v>0</v>
      </c>
      <c r="AF374" s="26">
        <f>IF(AND(-Z374&gt;=91,-Z374&lt;=120),D374,0)</f>
        <v>0</v>
      </c>
      <c r="AG374" s="26">
        <f>IF(AND(-Z374&gt;=121,-Z374&lt;=150),D374,0)</f>
        <v>0</v>
      </c>
      <c r="AH374" s="26">
        <f>IF(AND(-Z374&gt;=151,-Z374&lt;=180),D374,0)</f>
        <v>0</v>
      </c>
      <c r="AI374" s="26">
        <f>IF(AND(-Z374&gt;=181,-Z374&lt;=210),D374,0)</f>
        <v>0</v>
      </c>
      <c r="AJ374" s="26">
        <f>IF(AND(-Z374&gt;=211,-Z374&lt;=250),D374,0)</f>
        <v>0</v>
      </c>
      <c r="AK374" s="26">
        <f>IF(-Z374&gt;=251,D374,0)</f>
        <v>0</v>
      </c>
      <c r="AL374" s="26">
        <f>SUM(AE374:AF374)</f>
        <v>0</v>
      </c>
      <c r="AM374" s="26">
        <f>SUM(AG374:AK374)</f>
        <v>0</v>
      </c>
      <c r="AN374" s="26">
        <f>SUM(AI374:AK374)</f>
        <v>0</v>
      </c>
      <c r="AO374" s="26">
        <f>+IF(SUM(AC374:AK374)=0,D374,0)</f>
        <v>0</v>
      </c>
      <c r="AP374" s="26">
        <f>+SUM(AC374:AK374)</f>
        <v>28000</v>
      </c>
      <c r="AQ374" s="26">
        <f>+Tabla_DatosExternos_142[[#This Row],[Total Vigente]]+Tabla_DatosExternos_142[[#This Row],[Total Vencido]]</f>
        <v>28000</v>
      </c>
      <c r="AR374" s="26">
        <f>SUM(AG374:AK374)</f>
        <v>0</v>
      </c>
      <c r="AS374" s="27">
        <f>+Tabla_DatosExternos_142[[#This Row],[Fecha]]-Tabla_DatosExternos_142[[#This Row],[Vence]]</f>
        <v>-30</v>
      </c>
      <c r="AT374" s="21"/>
      <c r="AU374" s="28" t="e">
        <f>+AR374-W374</f>
        <v>#VALUE!</v>
      </c>
    </row>
    <row r="375" spans="1:47" x14ac:dyDescent="0.35">
      <c r="A375" s="20">
        <v>46209</v>
      </c>
      <c r="B375" s="21">
        <v>152017</v>
      </c>
      <c r="C375" s="21">
        <v>4590</v>
      </c>
      <c r="D375" s="21">
        <v>1000</v>
      </c>
      <c r="E375" s="22">
        <v>46239</v>
      </c>
      <c r="F375" s="21">
        <v>7</v>
      </c>
      <c r="G375" s="21" t="s">
        <v>90</v>
      </c>
      <c r="H375" s="21" t="s">
        <v>48</v>
      </c>
      <c r="I375" s="21" t="s">
        <v>2430</v>
      </c>
      <c r="J375" s="21" t="s">
        <v>49</v>
      </c>
      <c r="K375" s="21" t="s">
        <v>381</v>
      </c>
      <c r="L375" s="21" t="s">
        <v>382</v>
      </c>
      <c r="M375" s="21" t="s">
        <v>682</v>
      </c>
      <c r="N375" s="21">
        <v>30</v>
      </c>
      <c r="O375" s="20">
        <v>46244</v>
      </c>
      <c r="P375" s="21" t="s">
        <v>49</v>
      </c>
      <c r="Q375" s="21" t="s">
        <v>2431</v>
      </c>
      <c r="R375" s="21">
        <v>23000</v>
      </c>
      <c r="S375" s="21">
        <v>944</v>
      </c>
      <c r="T375" s="21">
        <v>-68.189845000000005</v>
      </c>
      <c r="U375" s="21">
        <v>-16.532985</v>
      </c>
      <c r="V375" s="21" t="s">
        <v>2432</v>
      </c>
      <c r="W375" s="21" t="s">
        <v>51</v>
      </c>
      <c r="X375" s="21" t="s">
        <v>2433</v>
      </c>
      <c r="Y375" s="23">
        <v>46246</v>
      </c>
      <c r="Z375" s="24">
        <f>+E375-Y375</f>
        <v>-7</v>
      </c>
      <c r="AA375" s="25">
        <f>+Tabla_DatosExternos_142[[#This Row],[Saldo]]/Tabla_DatosExternos_142[[#This Row],[Importe]]</f>
        <v>0.2178649237472767</v>
      </c>
      <c r="AB375" s="21"/>
      <c r="AC375" s="26">
        <f>IF(AND(-Z375&gt;=1,-Z375&lt;=30),D375,0)</f>
        <v>1000</v>
      </c>
      <c r="AD375" s="26">
        <f>IF(AND(-Z375&gt;=31,-Z375&lt;=60),D375,0)</f>
        <v>0</v>
      </c>
      <c r="AE375" s="26">
        <f>IF(AND(-Z375&gt;=61,-Z375&lt;=90),D375,0)</f>
        <v>0</v>
      </c>
      <c r="AF375" s="26">
        <f>IF(AND(-Z375&gt;=91,-Z375&lt;=120),D375,0)</f>
        <v>0</v>
      </c>
      <c r="AG375" s="26">
        <f>IF(AND(-Z375&gt;=121,-Z375&lt;=150),D375,0)</f>
        <v>0</v>
      </c>
      <c r="AH375" s="26">
        <f>IF(AND(-Z375&gt;=151,-Z375&lt;=180),D375,0)</f>
        <v>0</v>
      </c>
      <c r="AI375" s="26">
        <f>IF(AND(-Z375&gt;=181,-Z375&lt;=210),D375,0)</f>
        <v>0</v>
      </c>
      <c r="AJ375" s="26">
        <f>IF(AND(-Z375&gt;=211,-Z375&lt;=250),D375,0)</f>
        <v>0</v>
      </c>
      <c r="AK375" s="26">
        <f>IF(-Z375&gt;=251,D375,0)</f>
        <v>0</v>
      </c>
      <c r="AL375" s="26">
        <f>SUM(AE375:AF375)</f>
        <v>0</v>
      </c>
      <c r="AM375" s="26">
        <f>SUM(AG375:AK375)</f>
        <v>0</v>
      </c>
      <c r="AN375" s="26">
        <f>SUM(AI375:AK375)</f>
        <v>0</v>
      </c>
      <c r="AO375" s="26">
        <f>+IF(SUM(AC375:AK375)=0,D375,0)</f>
        <v>0</v>
      </c>
      <c r="AP375" s="26">
        <f>+SUM(AC375:AK375)</f>
        <v>1000</v>
      </c>
      <c r="AQ375" s="26">
        <f>+Tabla_DatosExternos_142[[#This Row],[Total Vigente]]+Tabla_DatosExternos_142[[#This Row],[Total Vencido]]</f>
        <v>1000</v>
      </c>
      <c r="AR375" s="26">
        <f>SUM(AG375:AK375)</f>
        <v>0</v>
      </c>
      <c r="AS375" s="27">
        <f>+Tabla_DatosExternos_142[[#This Row],[Fecha]]-Tabla_DatosExternos_142[[#This Row],[Vence]]</f>
        <v>-30</v>
      </c>
      <c r="AT375" s="21"/>
      <c r="AU375" s="28" t="e">
        <f>+AR375-W375</f>
        <v>#VALUE!</v>
      </c>
    </row>
    <row r="376" spans="1:47" x14ac:dyDescent="0.35">
      <c r="A376" s="20">
        <v>46212</v>
      </c>
      <c r="B376" s="21">
        <v>153121</v>
      </c>
      <c r="C376" s="21">
        <v>18000</v>
      </c>
      <c r="D376" s="21">
        <v>18000</v>
      </c>
      <c r="E376" s="22">
        <v>46242</v>
      </c>
      <c r="F376" s="21">
        <v>4</v>
      </c>
      <c r="G376" s="21" t="s">
        <v>90</v>
      </c>
      <c r="H376" s="21" t="s">
        <v>48</v>
      </c>
      <c r="I376" s="21" t="s">
        <v>2474</v>
      </c>
      <c r="J376" s="21" t="s">
        <v>49</v>
      </c>
      <c r="K376" s="21" t="s">
        <v>381</v>
      </c>
      <c r="L376" s="21" t="s">
        <v>382</v>
      </c>
      <c r="M376" s="21" t="s">
        <v>619</v>
      </c>
      <c r="N376" s="21">
        <v>30</v>
      </c>
      <c r="O376" s="20"/>
      <c r="P376" s="21" t="s">
        <v>49</v>
      </c>
      <c r="Q376" s="21" t="s">
        <v>2475</v>
      </c>
      <c r="R376" s="21">
        <v>31900</v>
      </c>
      <c r="S376" s="21">
        <v>941</v>
      </c>
      <c r="T376" s="21">
        <v>-68.163511</v>
      </c>
      <c r="U376" s="21">
        <v>-16.508814000000001</v>
      </c>
      <c r="V376" s="21" t="s">
        <v>2476</v>
      </c>
      <c r="W376" s="21" t="s">
        <v>51</v>
      </c>
      <c r="X376" s="21" t="s">
        <v>2207</v>
      </c>
      <c r="Y376" s="23">
        <v>46246</v>
      </c>
      <c r="Z376" s="24">
        <f>+E376-Y376</f>
        <v>-4</v>
      </c>
      <c r="AA376" s="25">
        <f>+Tabla_DatosExternos_142[[#This Row],[Saldo]]/Tabla_DatosExternos_142[[#This Row],[Importe]]</f>
        <v>1</v>
      </c>
      <c r="AB376" s="21"/>
      <c r="AC376" s="26">
        <f>IF(AND(-Z376&gt;=1,-Z376&lt;=30),D376,0)</f>
        <v>18000</v>
      </c>
      <c r="AD376" s="26">
        <f>IF(AND(-Z376&gt;=31,-Z376&lt;=60),D376,0)</f>
        <v>0</v>
      </c>
      <c r="AE376" s="26">
        <f>IF(AND(-Z376&gt;=61,-Z376&lt;=90),D376,0)</f>
        <v>0</v>
      </c>
      <c r="AF376" s="26">
        <f>IF(AND(-Z376&gt;=91,-Z376&lt;=120),D376,0)</f>
        <v>0</v>
      </c>
      <c r="AG376" s="26">
        <f>IF(AND(-Z376&gt;=121,-Z376&lt;=150),D376,0)</f>
        <v>0</v>
      </c>
      <c r="AH376" s="26">
        <f>IF(AND(-Z376&gt;=151,-Z376&lt;=180),D376,0)</f>
        <v>0</v>
      </c>
      <c r="AI376" s="26">
        <f>IF(AND(-Z376&gt;=181,-Z376&lt;=210),D376,0)</f>
        <v>0</v>
      </c>
      <c r="AJ376" s="26">
        <f>IF(AND(-Z376&gt;=211,-Z376&lt;=250),D376,0)</f>
        <v>0</v>
      </c>
      <c r="AK376" s="26">
        <f>IF(-Z376&gt;=251,D376,0)</f>
        <v>0</v>
      </c>
      <c r="AL376" s="26">
        <f>SUM(AE376:AF376)</f>
        <v>0</v>
      </c>
      <c r="AM376" s="26">
        <f>SUM(AG376:AK376)</f>
        <v>0</v>
      </c>
      <c r="AN376" s="26">
        <f>SUM(AI376:AK376)</f>
        <v>0</v>
      </c>
      <c r="AO376" s="26">
        <f>+IF(SUM(AC376:AK376)=0,D376,0)</f>
        <v>0</v>
      </c>
      <c r="AP376" s="26">
        <f>+SUM(AC376:AK376)</f>
        <v>18000</v>
      </c>
      <c r="AQ376" s="26">
        <f>+Tabla_DatosExternos_142[[#This Row],[Total Vigente]]+Tabla_DatosExternos_142[[#This Row],[Total Vencido]]</f>
        <v>18000</v>
      </c>
      <c r="AR376" s="26">
        <f>SUM(AG376:AK376)</f>
        <v>0</v>
      </c>
      <c r="AS376" s="27">
        <f>+Tabla_DatosExternos_142[[#This Row],[Fecha]]-Tabla_DatosExternos_142[[#This Row],[Vence]]</f>
        <v>-30</v>
      </c>
      <c r="AT376" s="21"/>
      <c r="AU376" s="28" t="e">
        <f>+AR376-W376</f>
        <v>#VALUE!</v>
      </c>
    </row>
    <row r="377" spans="1:47" x14ac:dyDescent="0.35">
      <c r="A377" s="20">
        <v>46212</v>
      </c>
      <c r="B377" s="21">
        <v>153133</v>
      </c>
      <c r="C377" s="21">
        <v>1530</v>
      </c>
      <c r="D377" s="21">
        <v>1530</v>
      </c>
      <c r="E377" s="22">
        <v>46242</v>
      </c>
      <c r="F377" s="21">
        <v>4</v>
      </c>
      <c r="G377" s="21" t="s">
        <v>90</v>
      </c>
      <c r="H377" s="21" t="s">
        <v>48</v>
      </c>
      <c r="I377" s="21" t="s">
        <v>2477</v>
      </c>
      <c r="J377" s="21" t="s">
        <v>49</v>
      </c>
      <c r="K377" s="21" t="s">
        <v>381</v>
      </c>
      <c r="L377" s="21" t="s">
        <v>382</v>
      </c>
      <c r="M377" s="21" t="s">
        <v>682</v>
      </c>
      <c r="N377" s="21">
        <v>30</v>
      </c>
      <c r="O377" s="20"/>
      <c r="P377" s="21" t="s">
        <v>49</v>
      </c>
      <c r="Q377" s="21" t="s">
        <v>2478</v>
      </c>
      <c r="R377" s="21">
        <v>10000</v>
      </c>
      <c r="S377" s="21">
        <v>944</v>
      </c>
      <c r="T377" s="21">
        <v>-68.161124000000001</v>
      </c>
      <c r="U377" s="21">
        <v>-16.505407999999999</v>
      </c>
      <c r="V377" s="21" t="s">
        <v>2479</v>
      </c>
      <c r="W377" s="21" t="s">
        <v>51</v>
      </c>
      <c r="X377" s="21" t="s">
        <v>2480</v>
      </c>
      <c r="Y377" s="23">
        <v>46246</v>
      </c>
      <c r="Z377" s="24">
        <f>+E377-Y377</f>
        <v>-4</v>
      </c>
      <c r="AA377" s="25">
        <f>+Tabla_DatosExternos_142[[#This Row],[Saldo]]/Tabla_DatosExternos_142[[#This Row],[Importe]]</f>
        <v>1</v>
      </c>
      <c r="AB377" s="21"/>
      <c r="AC377" s="26">
        <f>IF(AND(-Z377&gt;=1,-Z377&lt;=30),D377,0)</f>
        <v>1530</v>
      </c>
      <c r="AD377" s="26">
        <f>IF(AND(-Z377&gt;=31,-Z377&lt;=60),D377,0)</f>
        <v>0</v>
      </c>
      <c r="AE377" s="26">
        <f>IF(AND(-Z377&gt;=61,-Z377&lt;=90),D377,0)</f>
        <v>0</v>
      </c>
      <c r="AF377" s="26">
        <f>IF(AND(-Z377&gt;=91,-Z377&lt;=120),D377,0)</f>
        <v>0</v>
      </c>
      <c r="AG377" s="26">
        <f>IF(AND(-Z377&gt;=121,-Z377&lt;=150),D377,0)</f>
        <v>0</v>
      </c>
      <c r="AH377" s="26">
        <f>IF(AND(-Z377&gt;=151,-Z377&lt;=180),D377,0)</f>
        <v>0</v>
      </c>
      <c r="AI377" s="26">
        <f>IF(AND(-Z377&gt;=181,-Z377&lt;=210),D377,0)</f>
        <v>0</v>
      </c>
      <c r="AJ377" s="26">
        <f>IF(AND(-Z377&gt;=211,-Z377&lt;=250),D377,0)</f>
        <v>0</v>
      </c>
      <c r="AK377" s="26">
        <f>IF(-Z377&gt;=251,D377,0)</f>
        <v>0</v>
      </c>
      <c r="AL377" s="26">
        <f>SUM(AE377:AF377)</f>
        <v>0</v>
      </c>
      <c r="AM377" s="26">
        <f>SUM(AG377:AK377)</f>
        <v>0</v>
      </c>
      <c r="AN377" s="26">
        <f>SUM(AI377:AK377)</f>
        <v>0</v>
      </c>
      <c r="AO377" s="26">
        <f>+IF(SUM(AC377:AK377)=0,D377,0)</f>
        <v>0</v>
      </c>
      <c r="AP377" s="26">
        <f>+SUM(AC377:AK377)</f>
        <v>1530</v>
      </c>
      <c r="AQ377" s="26">
        <f>+Tabla_DatosExternos_142[[#This Row],[Total Vigente]]+Tabla_DatosExternos_142[[#This Row],[Total Vencido]]</f>
        <v>1530</v>
      </c>
      <c r="AR377" s="26">
        <f>SUM(AG377:AK377)</f>
        <v>0</v>
      </c>
      <c r="AS377" s="27">
        <f>+Tabla_DatosExternos_142[[#This Row],[Fecha]]-Tabla_DatosExternos_142[[#This Row],[Vence]]</f>
        <v>-30</v>
      </c>
      <c r="AT377" s="21"/>
      <c r="AU377" s="28" t="e">
        <f>+AR377-W377</f>
        <v>#VALUE!</v>
      </c>
    </row>
    <row r="378" spans="1:47" x14ac:dyDescent="0.35">
      <c r="A378" s="20">
        <v>46214</v>
      </c>
      <c r="B378" s="21">
        <v>153896</v>
      </c>
      <c r="C378" s="21">
        <v>3089.97</v>
      </c>
      <c r="D378" s="21">
        <v>3089.97</v>
      </c>
      <c r="E378" s="22">
        <v>46244</v>
      </c>
      <c r="F378" s="21">
        <v>2</v>
      </c>
      <c r="G378" s="21" t="s">
        <v>90</v>
      </c>
      <c r="H378" s="21" t="s">
        <v>48</v>
      </c>
      <c r="I378" s="21" t="s">
        <v>1568</v>
      </c>
      <c r="J378" s="21" t="s">
        <v>49</v>
      </c>
      <c r="K378" s="21" t="s">
        <v>381</v>
      </c>
      <c r="L378" s="21" t="s">
        <v>382</v>
      </c>
      <c r="M378" s="21" t="s">
        <v>619</v>
      </c>
      <c r="N378" s="21">
        <v>30</v>
      </c>
      <c r="O378" s="20"/>
      <c r="P378" s="21" t="s">
        <v>49</v>
      </c>
      <c r="Q378" s="21" t="s">
        <v>1569</v>
      </c>
      <c r="R378" s="21">
        <v>10000</v>
      </c>
      <c r="S378" s="21">
        <v>941</v>
      </c>
      <c r="T378" s="21">
        <v>-68.162255999999999</v>
      </c>
      <c r="U378" s="21">
        <v>-16.506862000000002</v>
      </c>
      <c r="V378" s="21" t="s">
        <v>1570</v>
      </c>
      <c r="W378" s="21" t="s">
        <v>51</v>
      </c>
      <c r="X378" s="21" t="s">
        <v>1571</v>
      </c>
      <c r="Y378" s="23">
        <v>46246</v>
      </c>
      <c r="Z378" s="24">
        <f>+E378-Y378</f>
        <v>-2</v>
      </c>
      <c r="AA378" s="25">
        <f>+Tabla_DatosExternos_142[[#This Row],[Saldo]]/Tabla_DatosExternos_142[[#This Row],[Importe]]</f>
        <v>1</v>
      </c>
      <c r="AB378" s="21"/>
      <c r="AC378" s="26">
        <f>IF(AND(-Z378&gt;=1,-Z378&lt;=30),D378,0)</f>
        <v>3089.97</v>
      </c>
      <c r="AD378" s="26">
        <f>IF(AND(-Z378&gt;=31,-Z378&lt;=60),D378,0)</f>
        <v>0</v>
      </c>
      <c r="AE378" s="26">
        <f>IF(AND(-Z378&gt;=61,-Z378&lt;=90),D378,0)</f>
        <v>0</v>
      </c>
      <c r="AF378" s="26">
        <f>IF(AND(-Z378&gt;=91,-Z378&lt;=120),D378,0)</f>
        <v>0</v>
      </c>
      <c r="AG378" s="26">
        <f>IF(AND(-Z378&gt;=121,-Z378&lt;=150),D378,0)</f>
        <v>0</v>
      </c>
      <c r="AH378" s="26">
        <f>IF(AND(-Z378&gt;=151,-Z378&lt;=180),D378,0)</f>
        <v>0</v>
      </c>
      <c r="AI378" s="26">
        <f>IF(AND(-Z378&gt;=181,-Z378&lt;=210),D378,0)</f>
        <v>0</v>
      </c>
      <c r="AJ378" s="26">
        <f>IF(AND(-Z378&gt;=211,-Z378&lt;=250),D378,0)</f>
        <v>0</v>
      </c>
      <c r="AK378" s="26">
        <f>IF(-Z378&gt;=251,D378,0)</f>
        <v>0</v>
      </c>
      <c r="AL378" s="26">
        <f>SUM(AE378:AF378)</f>
        <v>0</v>
      </c>
      <c r="AM378" s="26">
        <f>SUM(AG378:AK378)</f>
        <v>0</v>
      </c>
      <c r="AN378" s="26">
        <f>SUM(AI378:AK378)</f>
        <v>0</v>
      </c>
      <c r="AO378" s="26">
        <f>+IF(SUM(AC378:AK378)=0,D378,0)</f>
        <v>0</v>
      </c>
      <c r="AP378" s="26">
        <f>+SUM(AC378:AK378)</f>
        <v>3089.97</v>
      </c>
      <c r="AQ378" s="26">
        <f>+Tabla_DatosExternos_142[[#This Row],[Total Vigente]]+Tabla_DatosExternos_142[[#This Row],[Total Vencido]]</f>
        <v>3089.97</v>
      </c>
      <c r="AR378" s="26">
        <f>SUM(AG378:AK378)</f>
        <v>0</v>
      </c>
      <c r="AS378" s="27">
        <f>+Tabla_DatosExternos_142[[#This Row],[Fecha]]-Tabla_DatosExternos_142[[#This Row],[Vence]]</f>
        <v>-30</v>
      </c>
      <c r="AT378" s="21"/>
      <c r="AU378" s="28" t="e">
        <f>+AR378-W378</f>
        <v>#VALUE!</v>
      </c>
    </row>
    <row r="379" spans="1:47" x14ac:dyDescent="0.35">
      <c r="A379" s="20">
        <v>46216</v>
      </c>
      <c r="B379" s="21">
        <v>154314</v>
      </c>
      <c r="C379" s="21">
        <v>1530</v>
      </c>
      <c r="D379" s="21">
        <v>765</v>
      </c>
      <c r="E379" s="22">
        <v>46246</v>
      </c>
      <c r="F379" s="21">
        <v>0</v>
      </c>
      <c r="G379" s="21" t="s">
        <v>90</v>
      </c>
      <c r="H379" s="21" t="s">
        <v>48</v>
      </c>
      <c r="I379" s="21" t="s">
        <v>2536</v>
      </c>
      <c r="J379" s="21" t="s">
        <v>49</v>
      </c>
      <c r="K379" s="21" t="s">
        <v>381</v>
      </c>
      <c r="L379" s="21" t="s">
        <v>382</v>
      </c>
      <c r="M379" s="21" t="s">
        <v>682</v>
      </c>
      <c r="N379" s="21">
        <v>30</v>
      </c>
      <c r="O379" s="20">
        <v>46237</v>
      </c>
      <c r="P379" s="21" t="s">
        <v>49</v>
      </c>
      <c r="Q379" s="21" t="s">
        <v>2537</v>
      </c>
      <c r="R379" s="21">
        <v>10000</v>
      </c>
      <c r="S379" s="21">
        <v>944</v>
      </c>
      <c r="T379" s="21">
        <v>-68.175245000000004</v>
      </c>
      <c r="U379" s="21">
        <v>-16.498667999999999</v>
      </c>
      <c r="V379" s="21" t="s">
        <v>2538</v>
      </c>
      <c r="W379" s="21" t="s">
        <v>51</v>
      </c>
      <c r="X379" s="21" t="s">
        <v>2539</v>
      </c>
      <c r="Y379" s="23">
        <v>46246</v>
      </c>
      <c r="Z379" s="24">
        <f>+E379-Y379</f>
        <v>0</v>
      </c>
      <c r="AA379" s="25">
        <f>+Tabla_DatosExternos_142[[#This Row],[Saldo]]/Tabla_DatosExternos_142[[#This Row],[Importe]]</f>
        <v>0.5</v>
      </c>
      <c r="AB379" s="21"/>
      <c r="AC379" s="26">
        <f>IF(AND(-Z379&gt;=1,-Z379&lt;=30),D379,0)</f>
        <v>0</v>
      </c>
      <c r="AD379" s="26">
        <f>IF(AND(-Z379&gt;=31,-Z379&lt;=60),D379,0)</f>
        <v>0</v>
      </c>
      <c r="AE379" s="26">
        <f>IF(AND(-Z379&gt;=61,-Z379&lt;=90),D379,0)</f>
        <v>0</v>
      </c>
      <c r="AF379" s="26">
        <f>IF(AND(-Z379&gt;=91,-Z379&lt;=120),D379,0)</f>
        <v>0</v>
      </c>
      <c r="AG379" s="26">
        <f>IF(AND(-Z379&gt;=121,-Z379&lt;=150),D379,0)</f>
        <v>0</v>
      </c>
      <c r="AH379" s="26">
        <f>IF(AND(-Z379&gt;=151,-Z379&lt;=180),D379,0)</f>
        <v>0</v>
      </c>
      <c r="AI379" s="26">
        <f>IF(AND(-Z379&gt;=181,-Z379&lt;=210),D379,0)</f>
        <v>0</v>
      </c>
      <c r="AJ379" s="26">
        <f>IF(AND(-Z379&gt;=211,-Z379&lt;=250),D379,0)</f>
        <v>0</v>
      </c>
      <c r="AK379" s="26">
        <f>IF(-Z379&gt;=251,D379,0)</f>
        <v>0</v>
      </c>
      <c r="AL379" s="26">
        <f>SUM(AE379:AF379)</f>
        <v>0</v>
      </c>
      <c r="AM379" s="26">
        <f>SUM(AG379:AK379)</f>
        <v>0</v>
      </c>
      <c r="AN379" s="26">
        <f>SUM(AI379:AK379)</f>
        <v>0</v>
      </c>
      <c r="AO379" s="26">
        <f>+IF(SUM(AC379:AK379)=0,D379,0)</f>
        <v>765</v>
      </c>
      <c r="AP379" s="26">
        <f>+SUM(AC379:AK379)</f>
        <v>0</v>
      </c>
      <c r="AQ379" s="26">
        <f>+Tabla_DatosExternos_142[[#This Row],[Total Vigente]]+Tabla_DatosExternos_142[[#This Row],[Total Vencido]]</f>
        <v>765</v>
      </c>
      <c r="AR379" s="26">
        <f>SUM(AG379:AK379)</f>
        <v>0</v>
      </c>
      <c r="AS379" s="27">
        <f>+Tabla_DatosExternos_142[[#This Row],[Fecha]]-Tabla_DatosExternos_142[[#This Row],[Vence]]</f>
        <v>-30</v>
      </c>
      <c r="AT379" s="21"/>
      <c r="AU379" s="28" t="e">
        <f>+AR379-W379</f>
        <v>#VALUE!</v>
      </c>
    </row>
    <row r="380" spans="1:47" x14ac:dyDescent="0.35">
      <c r="A380" s="20">
        <v>46221</v>
      </c>
      <c r="B380" s="21">
        <v>155852</v>
      </c>
      <c r="C380" s="21">
        <v>4500</v>
      </c>
      <c r="D380" s="21">
        <v>4000</v>
      </c>
      <c r="E380" s="22">
        <v>46251</v>
      </c>
      <c r="F380" s="21">
        <v>5</v>
      </c>
      <c r="G380" s="21" t="s">
        <v>90</v>
      </c>
      <c r="H380" s="21" t="s">
        <v>95</v>
      </c>
      <c r="I380" s="21" t="s">
        <v>1786</v>
      </c>
      <c r="J380" s="21" t="s">
        <v>49</v>
      </c>
      <c r="K380" s="21" t="s">
        <v>381</v>
      </c>
      <c r="L380" s="21" t="s">
        <v>382</v>
      </c>
      <c r="M380" s="21" t="s">
        <v>619</v>
      </c>
      <c r="N380" s="21">
        <v>30</v>
      </c>
      <c r="O380" s="20">
        <v>46245</v>
      </c>
      <c r="P380" s="21" t="s">
        <v>49</v>
      </c>
      <c r="Q380" s="21" t="s">
        <v>1787</v>
      </c>
      <c r="R380" s="21">
        <v>30000</v>
      </c>
      <c r="S380" s="21">
        <v>941</v>
      </c>
      <c r="T380" s="21">
        <v>-68.163781999999998</v>
      </c>
      <c r="U380" s="21">
        <v>-16.509246999999998</v>
      </c>
      <c r="V380" s="21" t="s">
        <v>1788</v>
      </c>
      <c r="W380" s="21" t="s">
        <v>51</v>
      </c>
      <c r="X380" s="21" t="s">
        <v>1789</v>
      </c>
      <c r="Y380" s="23">
        <v>46246</v>
      </c>
      <c r="Z380" s="24">
        <f>+E380-Y380</f>
        <v>5</v>
      </c>
      <c r="AA380" s="25">
        <f>+Tabla_DatosExternos_142[[#This Row],[Saldo]]/Tabla_DatosExternos_142[[#This Row],[Importe]]</f>
        <v>0.88888888888888884</v>
      </c>
      <c r="AB380" s="21"/>
      <c r="AC380" s="26">
        <f>IF(AND(-Z380&gt;=1,-Z380&lt;=30),D380,0)</f>
        <v>0</v>
      </c>
      <c r="AD380" s="26">
        <f>IF(AND(-Z380&gt;=31,-Z380&lt;=60),D380,0)</f>
        <v>0</v>
      </c>
      <c r="AE380" s="26">
        <f>IF(AND(-Z380&gt;=61,-Z380&lt;=90),D380,0)</f>
        <v>0</v>
      </c>
      <c r="AF380" s="26">
        <f>IF(AND(-Z380&gt;=91,-Z380&lt;=120),D380,0)</f>
        <v>0</v>
      </c>
      <c r="AG380" s="26">
        <f>IF(AND(-Z380&gt;=121,-Z380&lt;=150),D380,0)</f>
        <v>0</v>
      </c>
      <c r="AH380" s="26">
        <f>IF(AND(-Z380&gt;=151,-Z380&lt;=180),D380,0)</f>
        <v>0</v>
      </c>
      <c r="AI380" s="26">
        <f>IF(AND(-Z380&gt;=181,-Z380&lt;=210),D380,0)</f>
        <v>0</v>
      </c>
      <c r="AJ380" s="26">
        <f>IF(AND(-Z380&gt;=211,-Z380&lt;=250),D380,0)</f>
        <v>0</v>
      </c>
      <c r="AK380" s="26">
        <f>IF(-Z380&gt;=251,D380,0)</f>
        <v>0</v>
      </c>
      <c r="AL380" s="26">
        <f>SUM(AE380:AF380)</f>
        <v>0</v>
      </c>
      <c r="AM380" s="26">
        <f>SUM(AG380:AK380)</f>
        <v>0</v>
      </c>
      <c r="AN380" s="26">
        <f>SUM(AI380:AK380)</f>
        <v>0</v>
      </c>
      <c r="AO380" s="26">
        <f>+IF(SUM(AC380:AK380)=0,D380,0)</f>
        <v>4000</v>
      </c>
      <c r="AP380" s="26">
        <f>+SUM(AC380:AK380)</f>
        <v>0</v>
      </c>
      <c r="AQ380" s="26">
        <f>+Tabla_DatosExternos_142[[#This Row],[Total Vigente]]+Tabla_DatosExternos_142[[#This Row],[Total Vencido]]</f>
        <v>4000</v>
      </c>
      <c r="AR380" s="26">
        <f>SUM(AG380:AK380)</f>
        <v>0</v>
      </c>
      <c r="AS380" s="27">
        <f>+Tabla_DatosExternos_142[[#This Row],[Fecha]]-Tabla_DatosExternos_142[[#This Row],[Vence]]</f>
        <v>-30</v>
      </c>
      <c r="AT380" s="21"/>
      <c r="AU380" s="28" t="e">
        <f>+AR380-W380</f>
        <v>#VALUE!</v>
      </c>
    </row>
    <row r="381" spans="1:47" x14ac:dyDescent="0.35">
      <c r="A381" s="20">
        <v>46221</v>
      </c>
      <c r="B381" s="21">
        <v>155857</v>
      </c>
      <c r="C381" s="21">
        <v>8119.99</v>
      </c>
      <c r="D381" s="21">
        <v>8119.99</v>
      </c>
      <c r="E381" s="22">
        <v>46251</v>
      </c>
      <c r="F381" s="21">
        <v>5</v>
      </c>
      <c r="G381" s="21" t="s">
        <v>90</v>
      </c>
      <c r="H381" s="21" t="s">
        <v>95</v>
      </c>
      <c r="I381" s="21" t="s">
        <v>2304</v>
      </c>
      <c r="J381" s="21" t="s">
        <v>49</v>
      </c>
      <c r="K381" s="21" t="s">
        <v>381</v>
      </c>
      <c r="L381" s="21" t="s">
        <v>382</v>
      </c>
      <c r="M381" s="21" t="s">
        <v>383</v>
      </c>
      <c r="N381" s="21">
        <v>30</v>
      </c>
      <c r="O381" s="20"/>
      <c r="P381" s="21" t="s">
        <v>49</v>
      </c>
      <c r="Q381" s="21" t="s">
        <v>2305</v>
      </c>
      <c r="R381" s="21">
        <v>22000</v>
      </c>
      <c r="S381" s="21">
        <v>942</v>
      </c>
      <c r="T381" s="21">
        <v>-68.163099000000003</v>
      </c>
      <c r="U381" s="21">
        <v>-16.507670000000001</v>
      </c>
      <c r="V381" s="21" t="s">
        <v>2306</v>
      </c>
      <c r="W381" s="21" t="s">
        <v>51</v>
      </c>
      <c r="X381" s="21" t="s">
        <v>2307</v>
      </c>
      <c r="Y381" s="23">
        <v>46246</v>
      </c>
      <c r="Z381" s="24">
        <f>+E381-Y381</f>
        <v>5</v>
      </c>
      <c r="AA381" s="25">
        <f>+Tabla_DatosExternos_142[[#This Row],[Saldo]]/Tabla_DatosExternos_142[[#This Row],[Importe]]</f>
        <v>1</v>
      </c>
      <c r="AB381" s="21"/>
      <c r="AC381" s="26">
        <f>IF(AND(-Z381&gt;=1,-Z381&lt;=30),D381,0)</f>
        <v>0</v>
      </c>
      <c r="AD381" s="26">
        <f>IF(AND(-Z381&gt;=31,-Z381&lt;=60),D381,0)</f>
        <v>0</v>
      </c>
      <c r="AE381" s="26">
        <f>IF(AND(-Z381&gt;=61,-Z381&lt;=90),D381,0)</f>
        <v>0</v>
      </c>
      <c r="AF381" s="26">
        <f>IF(AND(-Z381&gt;=91,-Z381&lt;=120),D381,0)</f>
        <v>0</v>
      </c>
      <c r="AG381" s="26">
        <f>IF(AND(-Z381&gt;=121,-Z381&lt;=150),D381,0)</f>
        <v>0</v>
      </c>
      <c r="AH381" s="26">
        <f>IF(AND(-Z381&gt;=151,-Z381&lt;=180),D381,0)</f>
        <v>0</v>
      </c>
      <c r="AI381" s="26">
        <f>IF(AND(-Z381&gt;=181,-Z381&lt;=210),D381,0)</f>
        <v>0</v>
      </c>
      <c r="AJ381" s="26">
        <f>IF(AND(-Z381&gt;=211,-Z381&lt;=250),D381,0)</f>
        <v>0</v>
      </c>
      <c r="AK381" s="26">
        <f>IF(-Z381&gt;=251,D381,0)</f>
        <v>0</v>
      </c>
      <c r="AL381" s="26">
        <f>SUM(AE381:AF381)</f>
        <v>0</v>
      </c>
      <c r="AM381" s="26">
        <f>SUM(AG381:AK381)</f>
        <v>0</v>
      </c>
      <c r="AN381" s="26">
        <f>SUM(AI381:AK381)</f>
        <v>0</v>
      </c>
      <c r="AO381" s="26">
        <f>+IF(SUM(AC381:AK381)=0,D381,0)</f>
        <v>8119.99</v>
      </c>
      <c r="AP381" s="26">
        <f>+SUM(AC381:AK381)</f>
        <v>0</v>
      </c>
      <c r="AQ381" s="26">
        <f>+Tabla_DatosExternos_142[[#This Row],[Total Vigente]]+Tabla_DatosExternos_142[[#This Row],[Total Vencido]]</f>
        <v>8119.99</v>
      </c>
      <c r="AR381" s="26">
        <f>SUM(AG381:AK381)</f>
        <v>0</v>
      </c>
      <c r="AS381" s="27">
        <f>+Tabla_DatosExternos_142[[#This Row],[Fecha]]-Tabla_DatosExternos_142[[#This Row],[Vence]]</f>
        <v>-30</v>
      </c>
      <c r="AT381" s="21"/>
      <c r="AU381" s="28" t="e">
        <f>+AR381-W381</f>
        <v>#VALUE!</v>
      </c>
    </row>
    <row r="382" spans="1:47" x14ac:dyDescent="0.35">
      <c r="A382" s="20">
        <v>46223</v>
      </c>
      <c r="B382" s="21">
        <v>156145</v>
      </c>
      <c r="C382" s="21">
        <v>1870</v>
      </c>
      <c r="D382" s="21">
        <v>1870</v>
      </c>
      <c r="E382" s="22">
        <v>46253</v>
      </c>
      <c r="F382" s="21">
        <v>7</v>
      </c>
      <c r="G382" s="21" t="s">
        <v>90</v>
      </c>
      <c r="H382" s="21" t="s">
        <v>95</v>
      </c>
      <c r="I382" s="21" t="s">
        <v>2675</v>
      </c>
      <c r="J382" s="21" t="s">
        <v>49</v>
      </c>
      <c r="K382" s="21" t="s">
        <v>381</v>
      </c>
      <c r="L382" s="21" t="s">
        <v>382</v>
      </c>
      <c r="M382" s="21" t="s">
        <v>619</v>
      </c>
      <c r="N382" s="21">
        <v>30</v>
      </c>
      <c r="O382" s="20"/>
      <c r="P382" s="21" t="s">
        <v>49</v>
      </c>
      <c r="Q382" s="21" t="s">
        <v>2676</v>
      </c>
      <c r="R382" s="21">
        <v>15000</v>
      </c>
      <c r="S382" s="21">
        <v>941</v>
      </c>
      <c r="T382" s="21">
        <v>-68.204689000000002</v>
      </c>
      <c r="U382" s="21">
        <v>-16.571178</v>
      </c>
      <c r="V382" s="21" t="s">
        <v>2677</v>
      </c>
      <c r="W382" s="21" t="s">
        <v>51</v>
      </c>
      <c r="X382" s="21" t="s">
        <v>2678</v>
      </c>
      <c r="Y382" s="23">
        <v>46246</v>
      </c>
      <c r="Z382" s="24">
        <f>+E382-Y382</f>
        <v>7</v>
      </c>
      <c r="AA382" s="25">
        <f>+Tabla_DatosExternos_142[[#This Row],[Saldo]]/Tabla_DatosExternos_142[[#This Row],[Importe]]</f>
        <v>1</v>
      </c>
      <c r="AB382" s="21"/>
      <c r="AC382" s="26">
        <f>IF(AND(-Z382&gt;=1,-Z382&lt;=30),D382,0)</f>
        <v>0</v>
      </c>
      <c r="AD382" s="26">
        <f>IF(AND(-Z382&gt;=31,-Z382&lt;=60),D382,0)</f>
        <v>0</v>
      </c>
      <c r="AE382" s="26">
        <f>IF(AND(-Z382&gt;=61,-Z382&lt;=90),D382,0)</f>
        <v>0</v>
      </c>
      <c r="AF382" s="26">
        <f>IF(AND(-Z382&gt;=91,-Z382&lt;=120),D382,0)</f>
        <v>0</v>
      </c>
      <c r="AG382" s="26">
        <f>IF(AND(-Z382&gt;=121,-Z382&lt;=150),D382,0)</f>
        <v>0</v>
      </c>
      <c r="AH382" s="26">
        <f>IF(AND(-Z382&gt;=151,-Z382&lt;=180),D382,0)</f>
        <v>0</v>
      </c>
      <c r="AI382" s="26">
        <f>IF(AND(-Z382&gt;=181,-Z382&lt;=210),D382,0)</f>
        <v>0</v>
      </c>
      <c r="AJ382" s="26">
        <f>IF(AND(-Z382&gt;=211,-Z382&lt;=250),D382,0)</f>
        <v>0</v>
      </c>
      <c r="AK382" s="26">
        <f>IF(-Z382&gt;=251,D382,0)</f>
        <v>0</v>
      </c>
      <c r="AL382" s="26">
        <f>SUM(AE382:AF382)</f>
        <v>0</v>
      </c>
      <c r="AM382" s="26">
        <f>SUM(AG382:AK382)</f>
        <v>0</v>
      </c>
      <c r="AN382" s="26">
        <f>SUM(AI382:AK382)</f>
        <v>0</v>
      </c>
      <c r="AO382" s="26">
        <f>+IF(SUM(AC382:AK382)=0,D382,0)</f>
        <v>1870</v>
      </c>
      <c r="AP382" s="26">
        <f>+SUM(AC382:AK382)</f>
        <v>0</v>
      </c>
      <c r="AQ382" s="26">
        <f>+Tabla_DatosExternos_142[[#This Row],[Total Vigente]]+Tabla_DatosExternos_142[[#This Row],[Total Vencido]]</f>
        <v>1870</v>
      </c>
      <c r="AR382" s="26">
        <f>SUM(AG382:AK382)</f>
        <v>0</v>
      </c>
      <c r="AS382" s="27">
        <f>+Tabla_DatosExternos_142[[#This Row],[Fecha]]-Tabla_DatosExternos_142[[#This Row],[Vence]]</f>
        <v>-30</v>
      </c>
      <c r="AT382" s="21"/>
      <c r="AU382" s="28" t="e">
        <f>+AR382-W382</f>
        <v>#VALUE!</v>
      </c>
    </row>
    <row r="383" spans="1:47" x14ac:dyDescent="0.35">
      <c r="A383" s="20">
        <v>46224</v>
      </c>
      <c r="B383" s="21">
        <v>156465</v>
      </c>
      <c r="C383" s="21">
        <v>2119.9899999999998</v>
      </c>
      <c r="D383" s="21">
        <v>2119.9899999999998</v>
      </c>
      <c r="E383" s="22">
        <v>46254</v>
      </c>
      <c r="F383" s="21">
        <v>8</v>
      </c>
      <c r="G383" s="21" t="s">
        <v>90</v>
      </c>
      <c r="H383" s="21" t="s">
        <v>95</v>
      </c>
      <c r="I383" s="21" t="s">
        <v>2691</v>
      </c>
      <c r="J383" s="21" t="s">
        <v>49</v>
      </c>
      <c r="K383" s="21" t="s">
        <v>381</v>
      </c>
      <c r="L383" s="21" t="s">
        <v>382</v>
      </c>
      <c r="M383" s="21" t="s">
        <v>682</v>
      </c>
      <c r="N383" s="21">
        <v>30</v>
      </c>
      <c r="O383" s="20"/>
      <c r="P383" s="21" t="s">
        <v>49</v>
      </c>
      <c r="Q383" s="21" t="s">
        <v>2692</v>
      </c>
      <c r="R383" s="21">
        <v>15000</v>
      </c>
      <c r="S383" s="21">
        <v>944</v>
      </c>
      <c r="T383" s="21">
        <v>-68.244247400000006</v>
      </c>
      <c r="U383" s="21">
        <v>-16.504011200000001</v>
      </c>
      <c r="V383" s="21" t="s">
        <v>2693</v>
      </c>
      <c r="W383" s="21" t="s">
        <v>51</v>
      </c>
      <c r="X383" s="21" t="s">
        <v>2694</v>
      </c>
      <c r="Y383" s="23">
        <v>46246</v>
      </c>
      <c r="Z383" s="24">
        <f>+E383-Y383</f>
        <v>8</v>
      </c>
      <c r="AA383" s="25">
        <f>+Tabla_DatosExternos_142[[#This Row],[Saldo]]/Tabla_DatosExternos_142[[#This Row],[Importe]]</f>
        <v>1</v>
      </c>
      <c r="AB383" s="21"/>
      <c r="AC383" s="26">
        <f>IF(AND(-Z383&gt;=1,-Z383&lt;=30),D383,0)</f>
        <v>0</v>
      </c>
      <c r="AD383" s="26">
        <f>IF(AND(-Z383&gt;=31,-Z383&lt;=60),D383,0)</f>
        <v>0</v>
      </c>
      <c r="AE383" s="26">
        <f>IF(AND(-Z383&gt;=61,-Z383&lt;=90),D383,0)</f>
        <v>0</v>
      </c>
      <c r="AF383" s="26">
        <f>IF(AND(-Z383&gt;=91,-Z383&lt;=120),D383,0)</f>
        <v>0</v>
      </c>
      <c r="AG383" s="26">
        <f>IF(AND(-Z383&gt;=121,-Z383&lt;=150),D383,0)</f>
        <v>0</v>
      </c>
      <c r="AH383" s="26">
        <f>IF(AND(-Z383&gt;=151,-Z383&lt;=180),D383,0)</f>
        <v>0</v>
      </c>
      <c r="AI383" s="26">
        <f>IF(AND(-Z383&gt;=181,-Z383&lt;=210),D383,0)</f>
        <v>0</v>
      </c>
      <c r="AJ383" s="26">
        <f>IF(AND(-Z383&gt;=211,-Z383&lt;=250),D383,0)</f>
        <v>0</v>
      </c>
      <c r="AK383" s="26">
        <f>IF(-Z383&gt;=251,D383,0)</f>
        <v>0</v>
      </c>
      <c r="AL383" s="26">
        <f>SUM(AE383:AF383)</f>
        <v>0</v>
      </c>
      <c r="AM383" s="26">
        <f>SUM(AG383:AK383)</f>
        <v>0</v>
      </c>
      <c r="AN383" s="26">
        <f>SUM(AI383:AK383)</f>
        <v>0</v>
      </c>
      <c r="AO383" s="26">
        <f>+IF(SUM(AC383:AK383)=0,D383,0)</f>
        <v>2119.9899999999998</v>
      </c>
      <c r="AP383" s="26">
        <f>+SUM(AC383:AK383)</f>
        <v>0</v>
      </c>
      <c r="AQ383" s="26">
        <f>+Tabla_DatosExternos_142[[#This Row],[Total Vigente]]+Tabla_DatosExternos_142[[#This Row],[Total Vencido]]</f>
        <v>2119.9899999999998</v>
      </c>
      <c r="AR383" s="26">
        <f>SUM(AG383:AK383)</f>
        <v>0</v>
      </c>
      <c r="AS383" s="27">
        <f>+Tabla_DatosExternos_142[[#This Row],[Fecha]]-Tabla_DatosExternos_142[[#This Row],[Vence]]</f>
        <v>-30</v>
      </c>
      <c r="AT383" s="21"/>
      <c r="AU383" s="28" t="e">
        <f>+AR383-W383</f>
        <v>#VALUE!</v>
      </c>
    </row>
    <row r="384" spans="1:47" x14ac:dyDescent="0.35">
      <c r="A384" s="20">
        <v>46225</v>
      </c>
      <c r="B384" s="21">
        <v>156835</v>
      </c>
      <c r="C384" s="21">
        <v>1800</v>
      </c>
      <c r="D384" s="21">
        <v>1800</v>
      </c>
      <c r="E384" s="22">
        <v>46255</v>
      </c>
      <c r="F384" s="21">
        <v>9</v>
      </c>
      <c r="G384" s="21" t="s">
        <v>90</v>
      </c>
      <c r="H384" s="21" t="s">
        <v>95</v>
      </c>
      <c r="I384" s="21" t="s">
        <v>2362</v>
      </c>
      <c r="J384" s="21" t="s">
        <v>49</v>
      </c>
      <c r="K384" s="21" t="s">
        <v>381</v>
      </c>
      <c r="L384" s="21" t="s">
        <v>382</v>
      </c>
      <c r="M384" s="21" t="s">
        <v>383</v>
      </c>
      <c r="N384" s="21">
        <v>30</v>
      </c>
      <c r="O384" s="20"/>
      <c r="P384" s="21" t="s">
        <v>49</v>
      </c>
      <c r="Q384" s="21" t="s">
        <v>2363</v>
      </c>
      <c r="R384" s="21">
        <v>10000</v>
      </c>
      <c r="S384" s="21">
        <v>942</v>
      </c>
      <c r="T384" s="21">
        <v>-68.188119</v>
      </c>
      <c r="U384" s="21">
        <v>-16.540347000000001</v>
      </c>
      <c r="V384" s="21" t="s">
        <v>2364</v>
      </c>
      <c r="W384" s="21" t="s">
        <v>51</v>
      </c>
      <c r="X384" s="21" t="s">
        <v>2365</v>
      </c>
      <c r="Y384" s="23">
        <v>46246</v>
      </c>
      <c r="Z384" s="24">
        <f>+E384-Y384</f>
        <v>9</v>
      </c>
      <c r="AA384" s="25">
        <f>+Tabla_DatosExternos_142[[#This Row],[Saldo]]/Tabla_DatosExternos_142[[#This Row],[Importe]]</f>
        <v>1</v>
      </c>
      <c r="AB384" s="21"/>
      <c r="AC384" s="26">
        <f>IF(AND(-Z384&gt;=1,-Z384&lt;=30),D384,0)</f>
        <v>0</v>
      </c>
      <c r="AD384" s="26">
        <f>IF(AND(-Z384&gt;=31,-Z384&lt;=60),D384,0)</f>
        <v>0</v>
      </c>
      <c r="AE384" s="26">
        <f>IF(AND(-Z384&gt;=61,-Z384&lt;=90),D384,0)</f>
        <v>0</v>
      </c>
      <c r="AF384" s="26">
        <f>IF(AND(-Z384&gt;=91,-Z384&lt;=120),D384,0)</f>
        <v>0</v>
      </c>
      <c r="AG384" s="26">
        <f>IF(AND(-Z384&gt;=121,-Z384&lt;=150),D384,0)</f>
        <v>0</v>
      </c>
      <c r="AH384" s="26">
        <f>IF(AND(-Z384&gt;=151,-Z384&lt;=180),D384,0)</f>
        <v>0</v>
      </c>
      <c r="AI384" s="26">
        <f>IF(AND(-Z384&gt;=181,-Z384&lt;=210),D384,0)</f>
        <v>0</v>
      </c>
      <c r="AJ384" s="26">
        <f>IF(AND(-Z384&gt;=211,-Z384&lt;=250),D384,0)</f>
        <v>0</v>
      </c>
      <c r="AK384" s="26">
        <f>IF(-Z384&gt;=251,D384,0)</f>
        <v>0</v>
      </c>
      <c r="AL384" s="26">
        <f>SUM(AE384:AF384)</f>
        <v>0</v>
      </c>
      <c r="AM384" s="26">
        <f>SUM(AG384:AK384)</f>
        <v>0</v>
      </c>
      <c r="AN384" s="26">
        <f>SUM(AI384:AK384)</f>
        <v>0</v>
      </c>
      <c r="AO384" s="26">
        <f>+IF(SUM(AC384:AK384)=0,D384,0)</f>
        <v>1800</v>
      </c>
      <c r="AP384" s="26">
        <f>+SUM(AC384:AK384)</f>
        <v>0</v>
      </c>
      <c r="AQ384" s="26">
        <f>+Tabla_DatosExternos_142[[#This Row],[Total Vigente]]+Tabla_DatosExternos_142[[#This Row],[Total Vencido]]</f>
        <v>1800</v>
      </c>
      <c r="AR384" s="26">
        <f>SUM(AG384:AK384)</f>
        <v>0</v>
      </c>
      <c r="AS384" s="27">
        <f>+Tabla_DatosExternos_142[[#This Row],[Fecha]]-Tabla_DatosExternos_142[[#This Row],[Vence]]</f>
        <v>-30</v>
      </c>
      <c r="AT384" s="21"/>
      <c r="AU384" s="28" t="e">
        <f>+AR384-W384</f>
        <v>#VALUE!</v>
      </c>
    </row>
    <row r="385" spans="1:47" x14ac:dyDescent="0.35">
      <c r="A385" s="20">
        <v>46227</v>
      </c>
      <c r="B385" s="21">
        <v>157563</v>
      </c>
      <c r="C385" s="21">
        <v>4500</v>
      </c>
      <c r="D385" s="21">
        <v>4500</v>
      </c>
      <c r="E385" s="22">
        <v>46257</v>
      </c>
      <c r="F385" s="21">
        <v>11</v>
      </c>
      <c r="G385" s="21" t="s">
        <v>90</v>
      </c>
      <c r="H385" s="21" t="s">
        <v>95</v>
      </c>
      <c r="I385" s="21" t="s">
        <v>2474</v>
      </c>
      <c r="J385" s="21" t="s">
        <v>49</v>
      </c>
      <c r="K385" s="21" t="s">
        <v>381</v>
      </c>
      <c r="L385" s="21" t="s">
        <v>382</v>
      </c>
      <c r="M385" s="21" t="s">
        <v>619</v>
      </c>
      <c r="N385" s="21">
        <v>30</v>
      </c>
      <c r="O385" s="20"/>
      <c r="P385" s="21" t="s">
        <v>49</v>
      </c>
      <c r="Q385" s="21" t="s">
        <v>2475</v>
      </c>
      <c r="R385" s="21">
        <v>31900</v>
      </c>
      <c r="S385" s="21">
        <v>941</v>
      </c>
      <c r="T385" s="21">
        <v>-68.163511</v>
      </c>
      <c r="U385" s="21">
        <v>-16.508814000000001</v>
      </c>
      <c r="V385" s="21" t="s">
        <v>2476</v>
      </c>
      <c r="W385" s="21" t="s">
        <v>51</v>
      </c>
      <c r="X385" s="21" t="s">
        <v>2207</v>
      </c>
      <c r="Y385" s="23">
        <v>46246</v>
      </c>
      <c r="Z385" s="24">
        <f>+E385-Y385</f>
        <v>11</v>
      </c>
      <c r="AA385" s="25">
        <f>+Tabla_DatosExternos_142[[#This Row],[Saldo]]/Tabla_DatosExternos_142[[#This Row],[Importe]]</f>
        <v>1</v>
      </c>
      <c r="AB385" s="21"/>
      <c r="AC385" s="26">
        <f>IF(AND(-Z385&gt;=1,-Z385&lt;=30),D385,0)</f>
        <v>0</v>
      </c>
      <c r="AD385" s="26">
        <f>IF(AND(-Z385&gt;=31,-Z385&lt;=60),D385,0)</f>
        <v>0</v>
      </c>
      <c r="AE385" s="26">
        <f>IF(AND(-Z385&gt;=61,-Z385&lt;=90),D385,0)</f>
        <v>0</v>
      </c>
      <c r="AF385" s="26">
        <f>IF(AND(-Z385&gt;=91,-Z385&lt;=120),D385,0)</f>
        <v>0</v>
      </c>
      <c r="AG385" s="26">
        <f>IF(AND(-Z385&gt;=121,-Z385&lt;=150),D385,0)</f>
        <v>0</v>
      </c>
      <c r="AH385" s="26">
        <f>IF(AND(-Z385&gt;=151,-Z385&lt;=180),D385,0)</f>
        <v>0</v>
      </c>
      <c r="AI385" s="26">
        <f>IF(AND(-Z385&gt;=181,-Z385&lt;=210),D385,0)</f>
        <v>0</v>
      </c>
      <c r="AJ385" s="26">
        <f>IF(AND(-Z385&gt;=211,-Z385&lt;=250),D385,0)</f>
        <v>0</v>
      </c>
      <c r="AK385" s="26">
        <f>IF(-Z385&gt;=251,D385,0)</f>
        <v>0</v>
      </c>
      <c r="AL385" s="26">
        <f>SUM(AE385:AF385)</f>
        <v>0</v>
      </c>
      <c r="AM385" s="26">
        <f>SUM(AG385:AK385)</f>
        <v>0</v>
      </c>
      <c r="AN385" s="26">
        <f>SUM(AI385:AK385)</f>
        <v>0</v>
      </c>
      <c r="AO385" s="26">
        <f>+IF(SUM(AC385:AK385)=0,D385,0)</f>
        <v>4500</v>
      </c>
      <c r="AP385" s="26">
        <f>+SUM(AC385:AK385)</f>
        <v>0</v>
      </c>
      <c r="AQ385" s="26">
        <f>+Tabla_DatosExternos_142[[#This Row],[Total Vigente]]+Tabla_DatosExternos_142[[#This Row],[Total Vencido]]</f>
        <v>4500</v>
      </c>
      <c r="AR385" s="26">
        <f>SUM(AG385:AK385)</f>
        <v>0</v>
      </c>
      <c r="AS385" s="27">
        <f>+Tabla_DatosExternos_142[[#This Row],[Fecha]]-Tabla_DatosExternos_142[[#This Row],[Vence]]</f>
        <v>-30</v>
      </c>
      <c r="AT385" s="21"/>
      <c r="AU385" s="28" t="e">
        <f>+AR385-W385</f>
        <v>#VALUE!</v>
      </c>
    </row>
    <row r="386" spans="1:47" x14ac:dyDescent="0.35">
      <c r="A386" s="20">
        <v>46227</v>
      </c>
      <c r="B386" s="21">
        <v>157567</v>
      </c>
      <c r="C386" s="21">
        <v>4500</v>
      </c>
      <c r="D386" s="21">
        <v>4500</v>
      </c>
      <c r="E386" s="22">
        <v>46257</v>
      </c>
      <c r="F386" s="21">
        <v>11</v>
      </c>
      <c r="G386" s="21" t="s">
        <v>90</v>
      </c>
      <c r="H386" s="21" t="s">
        <v>95</v>
      </c>
      <c r="I386" s="21" t="s">
        <v>1786</v>
      </c>
      <c r="J386" s="21" t="s">
        <v>49</v>
      </c>
      <c r="K386" s="21" t="s">
        <v>381</v>
      </c>
      <c r="L386" s="21" t="s">
        <v>382</v>
      </c>
      <c r="M386" s="21" t="s">
        <v>619</v>
      </c>
      <c r="N386" s="21">
        <v>30</v>
      </c>
      <c r="O386" s="20"/>
      <c r="P386" s="21" t="s">
        <v>49</v>
      </c>
      <c r="Q386" s="21" t="s">
        <v>1787</v>
      </c>
      <c r="R386" s="21">
        <v>30000</v>
      </c>
      <c r="S386" s="21">
        <v>941</v>
      </c>
      <c r="T386" s="21">
        <v>-68.163781999999998</v>
      </c>
      <c r="U386" s="21">
        <v>-16.509246999999998</v>
      </c>
      <c r="V386" s="21" t="s">
        <v>1788</v>
      </c>
      <c r="W386" s="21" t="s">
        <v>51</v>
      </c>
      <c r="X386" s="21" t="s">
        <v>1789</v>
      </c>
      <c r="Y386" s="23">
        <v>46246</v>
      </c>
      <c r="Z386" s="24">
        <f>+E386-Y386</f>
        <v>11</v>
      </c>
      <c r="AA386" s="25">
        <f>+Tabla_DatosExternos_142[[#This Row],[Saldo]]/Tabla_DatosExternos_142[[#This Row],[Importe]]</f>
        <v>1</v>
      </c>
      <c r="AB386" s="21"/>
      <c r="AC386" s="26">
        <f>IF(AND(-Z386&gt;=1,-Z386&lt;=30),D386,0)</f>
        <v>0</v>
      </c>
      <c r="AD386" s="26">
        <f>IF(AND(-Z386&gt;=31,-Z386&lt;=60),D386,0)</f>
        <v>0</v>
      </c>
      <c r="AE386" s="26">
        <f>IF(AND(-Z386&gt;=61,-Z386&lt;=90),D386,0)</f>
        <v>0</v>
      </c>
      <c r="AF386" s="26">
        <f>IF(AND(-Z386&gt;=91,-Z386&lt;=120),D386,0)</f>
        <v>0</v>
      </c>
      <c r="AG386" s="26">
        <f>IF(AND(-Z386&gt;=121,-Z386&lt;=150),D386,0)</f>
        <v>0</v>
      </c>
      <c r="AH386" s="26">
        <f>IF(AND(-Z386&gt;=151,-Z386&lt;=180),D386,0)</f>
        <v>0</v>
      </c>
      <c r="AI386" s="26">
        <f>IF(AND(-Z386&gt;=181,-Z386&lt;=210),D386,0)</f>
        <v>0</v>
      </c>
      <c r="AJ386" s="26">
        <f>IF(AND(-Z386&gt;=211,-Z386&lt;=250),D386,0)</f>
        <v>0</v>
      </c>
      <c r="AK386" s="26">
        <f>IF(-Z386&gt;=251,D386,0)</f>
        <v>0</v>
      </c>
      <c r="AL386" s="26">
        <f>SUM(AE386:AF386)</f>
        <v>0</v>
      </c>
      <c r="AM386" s="26">
        <f>SUM(AG386:AK386)</f>
        <v>0</v>
      </c>
      <c r="AN386" s="26">
        <f>SUM(AI386:AK386)</f>
        <v>0</v>
      </c>
      <c r="AO386" s="26">
        <f>+IF(SUM(AC386:AK386)=0,D386,0)</f>
        <v>4500</v>
      </c>
      <c r="AP386" s="26">
        <f>+SUM(AC386:AK386)</f>
        <v>0</v>
      </c>
      <c r="AQ386" s="26">
        <f>+Tabla_DatosExternos_142[[#This Row],[Total Vigente]]+Tabla_DatosExternos_142[[#This Row],[Total Vencido]]</f>
        <v>4500</v>
      </c>
      <c r="AR386" s="26">
        <f>SUM(AG386:AK386)</f>
        <v>0</v>
      </c>
      <c r="AS386" s="27">
        <f>+Tabla_DatosExternos_142[[#This Row],[Fecha]]-Tabla_DatosExternos_142[[#This Row],[Vence]]</f>
        <v>-30</v>
      </c>
      <c r="AT386" s="21"/>
      <c r="AU386" s="28" t="e">
        <f>+AR386-W386</f>
        <v>#VALUE!</v>
      </c>
    </row>
    <row r="387" spans="1:47" x14ac:dyDescent="0.35">
      <c r="A387" s="20">
        <v>46227</v>
      </c>
      <c r="B387" s="21">
        <v>157572</v>
      </c>
      <c r="C387" s="21">
        <v>1029.99</v>
      </c>
      <c r="D387" s="21">
        <v>1029.99</v>
      </c>
      <c r="E387" s="22">
        <v>46257</v>
      </c>
      <c r="F387" s="21">
        <v>11</v>
      </c>
      <c r="G387" s="21" t="s">
        <v>90</v>
      </c>
      <c r="H387" s="21" t="s">
        <v>95</v>
      </c>
      <c r="I387" s="21" t="s">
        <v>2691</v>
      </c>
      <c r="J387" s="21" t="s">
        <v>49</v>
      </c>
      <c r="K387" s="21" t="s">
        <v>381</v>
      </c>
      <c r="L387" s="21" t="s">
        <v>382</v>
      </c>
      <c r="M387" s="21" t="s">
        <v>682</v>
      </c>
      <c r="N387" s="21">
        <v>30</v>
      </c>
      <c r="O387" s="20"/>
      <c r="P387" s="21" t="s">
        <v>49</v>
      </c>
      <c r="Q387" s="21" t="s">
        <v>2692</v>
      </c>
      <c r="R387" s="21">
        <v>15000</v>
      </c>
      <c r="S387" s="21">
        <v>944</v>
      </c>
      <c r="T387" s="21">
        <v>-68.244247400000006</v>
      </c>
      <c r="U387" s="21">
        <v>-16.504011200000001</v>
      </c>
      <c r="V387" s="21" t="s">
        <v>2693</v>
      </c>
      <c r="W387" s="21" t="s">
        <v>51</v>
      </c>
      <c r="X387" s="21" t="s">
        <v>2694</v>
      </c>
      <c r="Y387" s="23">
        <v>46246</v>
      </c>
      <c r="Z387" s="24">
        <f>+E387-Y387</f>
        <v>11</v>
      </c>
      <c r="AA387" s="25">
        <f>+Tabla_DatosExternos_142[[#This Row],[Saldo]]/Tabla_DatosExternos_142[[#This Row],[Importe]]</f>
        <v>1</v>
      </c>
      <c r="AB387" s="21"/>
      <c r="AC387" s="26">
        <f>IF(AND(-Z387&gt;=1,-Z387&lt;=30),D387,0)</f>
        <v>0</v>
      </c>
      <c r="AD387" s="26">
        <f>IF(AND(-Z387&gt;=31,-Z387&lt;=60),D387,0)</f>
        <v>0</v>
      </c>
      <c r="AE387" s="26">
        <f>IF(AND(-Z387&gt;=61,-Z387&lt;=90),D387,0)</f>
        <v>0</v>
      </c>
      <c r="AF387" s="26">
        <f>IF(AND(-Z387&gt;=91,-Z387&lt;=120),D387,0)</f>
        <v>0</v>
      </c>
      <c r="AG387" s="26">
        <f>IF(AND(-Z387&gt;=121,-Z387&lt;=150),D387,0)</f>
        <v>0</v>
      </c>
      <c r="AH387" s="26">
        <f>IF(AND(-Z387&gt;=151,-Z387&lt;=180),D387,0)</f>
        <v>0</v>
      </c>
      <c r="AI387" s="26">
        <f>IF(AND(-Z387&gt;=181,-Z387&lt;=210),D387,0)</f>
        <v>0</v>
      </c>
      <c r="AJ387" s="26">
        <f>IF(AND(-Z387&gt;=211,-Z387&lt;=250),D387,0)</f>
        <v>0</v>
      </c>
      <c r="AK387" s="26">
        <f>IF(-Z387&gt;=251,D387,0)</f>
        <v>0</v>
      </c>
      <c r="AL387" s="26">
        <f>SUM(AE387:AF387)</f>
        <v>0</v>
      </c>
      <c r="AM387" s="26">
        <f>SUM(AG387:AK387)</f>
        <v>0</v>
      </c>
      <c r="AN387" s="26">
        <f>SUM(AI387:AK387)</f>
        <v>0</v>
      </c>
      <c r="AO387" s="26">
        <f>+IF(SUM(AC387:AK387)=0,D387,0)</f>
        <v>1029.99</v>
      </c>
      <c r="AP387" s="26">
        <f>+SUM(AC387:AK387)</f>
        <v>0</v>
      </c>
      <c r="AQ387" s="26">
        <f>+Tabla_DatosExternos_142[[#This Row],[Total Vigente]]+Tabla_DatosExternos_142[[#This Row],[Total Vencido]]</f>
        <v>1029.99</v>
      </c>
      <c r="AR387" s="26">
        <f>SUM(AG387:AK387)</f>
        <v>0</v>
      </c>
      <c r="AS387" s="27">
        <f>+Tabla_DatosExternos_142[[#This Row],[Fecha]]-Tabla_DatosExternos_142[[#This Row],[Vence]]</f>
        <v>-30</v>
      </c>
      <c r="AT387" s="21"/>
      <c r="AU387" s="28" t="e">
        <f>+AR387-W387</f>
        <v>#VALUE!</v>
      </c>
    </row>
    <row r="388" spans="1:47" x14ac:dyDescent="0.35">
      <c r="A388" s="20">
        <v>46230</v>
      </c>
      <c r="B388" s="21">
        <v>158215</v>
      </c>
      <c r="C388" s="21">
        <v>9000</v>
      </c>
      <c r="D388" s="21">
        <v>2440</v>
      </c>
      <c r="E388" s="22">
        <v>46260</v>
      </c>
      <c r="F388" s="21">
        <v>14</v>
      </c>
      <c r="G388" s="21" t="s">
        <v>90</v>
      </c>
      <c r="H388" s="21" t="s">
        <v>95</v>
      </c>
      <c r="I388" s="21" t="s">
        <v>1802</v>
      </c>
      <c r="J388" s="21" t="s">
        <v>49</v>
      </c>
      <c r="K388" s="21" t="s">
        <v>381</v>
      </c>
      <c r="L388" s="21" t="s">
        <v>382</v>
      </c>
      <c r="M388" s="21" t="s">
        <v>619</v>
      </c>
      <c r="N388" s="21">
        <v>30</v>
      </c>
      <c r="O388" s="20">
        <v>46246</v>
      </c>
      <c r="P388" s="21" t="s">
        <v>49</v>
      </c>
      <c r="Q388" s="21" t="s">
        <v>1803</v>
      </c>
      <c r="R388" s="21">
        <v>29000</v>
      </c>
      <c r="S388" s="21">
        <v>941</v>
      </c>
      <c r="T388" s="21">
        <v>-68.163779000000005</v>
      </c>
      <c r="U388" s="21">
        <v>-16.509267999999999</v>
      </c>
      <c r="V388" s="21" t="s">
        <v>1804</v>
      </c>
      <c r="W388" s="21" t="s">
        <v>51</v>
      </c>
      <c r="X388" s="21" t="s">
        <v>1805</v>
      </c>
      <c r="Y388" s="23">
        <v>46246</v>
      </c>
      <c r="Z388" s="24">
        <f>+E388-Y388</f>
        <v>14</v>
      </c>
      <c r="AA388" s="25">
        <f>+Tabla_DatosExternos_142[[#This Row],[Saldo]]/Tabla_DatosExternos_142[[#This Row],[Importe]]</f>
        <v>0.27111111111111114</v>
      </c>
      <c r="AB388" s="21"/>
      <c r="AC388" s="26">
        <f>IF(AND(-Z388&gt;=1,-Z388&lt;=30),D388,0)</f>
        <v>0</v>
      </c>
      <c r="AD388" s="26">
        <f>IF(AND(-Z388&gt;=31,-Z388&lt;=60),D388,0)</f>
        <v>0</v>
      </c>
      <c r="AE388" s="26">
        <f>IF(AND(-Z388&gt;=61,-Z388&lt;=90),D388,0)</f>
        <v>0</v>
      </c>
      <c r="AF388" s="26">
        <f>IF(AND(-Z388&gt;=91,-Z388&lt;=120),D388,0)</f>
        <v>0</v>
      </c>
      <c r="AG388" s="26">
        <f>IF(AND(-Z388&gt;=121,-Z388&lt;=150),D388,0)</f>
        <v>0</v>
      </c>
      <c r="AH388" s="26">
        <f>IF(AND(-Z388&gt;=151,-Z388&lt;=180),D388,0)</f>
        <v>0</v>
      </c>
      <c r="AI388" s="26">
        <f>IF(AND(-Z388&gt;=181,-Z388&lt;=210),D388,0)</f>
        <v>0</v>
      </c>
      <c r="AJ388" s="26">
        <f>IF(AND(-Z388&gt;=211,-Z388&lt;=250),D388,0)</f>
        <v>0</v>
      </c>
      <c r="AK388" s="26">
        <f>IF(-Z388&gt;=251,D388,0)</f>
        <v>0</v>
      </c>
      <c r="AL388" s="26">
        <f>SUM(AE388:AF388)</f>
        <v>0</v>
      </c>
      <c r="AM388" s="26">
        <f>SUM(AG388:AK388)</f>
        <v>0</v>
      </c>
      <c r="AN388" s="26">
        <f>SUM(AI388:AK388)</f>
        <v>0</v>
      </c>
      <c r="AO388" s="26">
        <f>+IF(SUM(AC388:AK388)=0,D388,0)</f>
        <v>2440</v>
      </c>
      <c r="AP388" s="26">
        <f>+SUM(AC388:AK388)</f>
        <v>0</v>
      </c>
      <c r="AQ388" s="26">
        <f>+Tabla_DatosExternos_142[[#This Row],[Total Vigente]]+Tabla_DatosExternos_142[[#This Row],[Total Vencido]]</f>
        <v>2440</v>
      </c>
      <c r="AR388" s="26">
        <f>SUM(AG388:AK388)</f>
        <v>0</v>
      </c>
      <c r="AS388" s="27">
        <f>+Tabla_DatosExternos_142[[#This Row],[Fecha]]-Tabla_DatosExternos_142[[#This Row],[Vence]]</f>
        <v>-30</v>
      </c>
      <c r="AT388" s="21"/>
      <c r="AU388" s="28" t="e">
        <f>+AR388-W388</f>
        <v>#VALUE!</v>
      </c>
    </row>
    <row r="389" spans="1:47" x14ac:dyDescent="0.35">
      <c r="A389" s="20">
        <v>46230</v>
      </c>
      <c r="B389" s="21">
        <v>158217</v>
      </c>
      <c r="C389" s="21">
        <v>4500</v>
      </c>
      <c r="D389" s="21">
        <v>4500</v>
      </c>
      <c r="E389" s="22">
        <v>46260</v>
      </c>
      <c r="F389" s="21">
        <v>14</v>
      </c>
      <c r="G389" s="21" t="s">
        <v>90</v>
      </c>
      <c r="H389" s="21" t="s">
        <v>95</v>
      </c>
      <c r="I389" s="21" t="s">
        <v>2319</v>
      </c>
      <c r="J389" s="21" t="s">
        <v>49</v>
      </c>
      <c r="K389" s="21" t="s">
        <v>381</v>
      </c>
      <c r="L389" s="21" t="s">
        <v>382</v>
      </c>
      <c r="M389" s="21" t="s">
        <v>383</v>
      </c>
      <c r="N389" s="21">
        <v>30</v>
      </c>
      <c r="O389" s="20"/>
      <c r="P389" s="21" t="s">
        <v>49</v>
      </c>
      <c r="Q389" s="21" t="s">
        <v>2320</v>
      </c>
      <c r="R389" s="21">
        <v>20000</v>
      </c>
      <c r="S389" s="21">
        <v>942</v>
      </c>
      <c r="T389" s="21">
        <v>-68.162786999999994</v>
      </c>
      <c r="U389" s="21">
        <v>-16.506784</v>
      </c>
      <c r="V389" s="21" t="s">
        <v>2321</v>
      </c>
      <c r="W389" s="21" t="s">
        <v>51</v>
      </c>
      <c r="X389" s="21" t="s">
        <v>2322</v>
      </c>
      <c r="Y389" s="23">
        <v>46246</v>
      </c>
      <c r="Z389" s="24">
        <f>+E389-Y389</f>
        <v>14</v>
      </c>
      <c r="AA389" s="25">
        <f>+Tabla_DatosExternos_142[[#This Row],[Saldo]]/Tabla_DatosExternos_142[[#This Row],[Importe]]</f>
        <v>1</v>
      </c>
      <c r="AB389" s="21"/>
      <c r="AC389" s="26">
        <f>IF(AND(-Z389&gt;=1,-Z389&lt;=30),D389,0)</f>
        <v>0</v>
      </c>
      <c r="AD389" s="26">
        <f>IF(AND(-Z389&gt;=31,-Z389&lt;=60),D389,0)</f>
        <v>0</v>
      </c>
      <c r="AE389" s="26">
        <f>IF(AND(-Z389&gt;=61,-Z389&lt;=90),D389,0)</f>
        <v>0</v>
      </c>
      <c r="AF389" s="26">
        <f>IF(AND(-Z389&gt;=91,-Z389&lt;=120),D389,0)</f>
        <v>0</v>
      </c>
      <c r="AG389" s="26">
        <f>IF(AND(-Z389&gt;=121,-Z389&lt;=150),D389,0)</f>
        <v>0</v>
      </c>
      <c r="AH389" s="26">
        <f>IF(AND(-Z389&gt;=151,-Z389&lt;=180),D389,0)</f>
        <v>0</v>
      </c>
      <c r="AI389" s="26">
        <f>IF(AND(-Z389&gt;=181,-Z389&lt;=210),D389,0)</f>
        <v>0</v>
      </c>
      <c r="AJ389" s="26">
        <f>IF(AND(-Z389&gt;=211,-Z389&lt;=250),D389,0)</f>
        <v>0</v>
      </c>
      <c r="AK389" s="26">
        <f>IF(-Z389&gt;=251,D389,0)</f>
        <v>0</v>
      </c>
      <c r="AL389" s="26">
        <f>SUM(AE389:AF389)</f>
        <v>0</v>
      </c>
      <c r="AM389" s="26">
        <f>SUM(AG389:AK389)</f>
        <v>0</v>
      </c>
      <c r="AN389" s="26">
        <f>SUM(AI389:AK389)</f>
        <v>0</v>
      </c>
      <c r="AO389" s="26">
        <f>+IF(SUM(AC389:AK389)=0,D389,0)</f>
        <v>4500</v>
      </c>
      <c r="AP389" s="26">
        <f>+SUM(AC389:AK389)</f>
        <v>0</v>
      </c>
      <c r="AQ389" s="26">
        <f>+Tabla_DatosExternos_142[[#This Row],[Total Vigente]]+Tabla_DatosExternos_142[[#This Row],[Total Vencido]]</f>
        <v>4500</v>
      </c>
      <c r="AR389" s="26">
        <f>SUM(AG389:AK389)</f>
        <v>0</v>
      </c>
      <c r="AS389" s="27">
        <f>+Tabla_DatosExternos_142[[#This Row],[Fecha]]-Tabla_DatosExternos_142[[#This Row],[Vence]]</f>
        <v>-30</v>
      </c>
      <c r="AT389" s="21"/>
      <c r="AU389" s="28" t="e">
        <f>+AR389-W389</f>
        <v>#VALUE!</v>
      </c>
    </row>
    <row r="390" spans="1:47" x14ac:dyDescent="0.35">
      <c r="A390" s="20">
        <v>46231</v>
      </c>
      <c r="B390" s="21">
        <v>158559</v>
      </c>
      <c r="C390" s="21">
        <v>1043</v>
      </c>
      <c r="D390" s="21">
        <v>1043</v>
      </c>
      <c r="E390" s="22">
        <v>46261</v>
      </c>
      <c r="F390" s="21">
        <v>15</v>
      </c>
      <c r="G390" s="21" t="s">
        <v>90</v>
      </c>
      <c r="H390" s="21" t="s">
        <v>95</v>
      </c>
      <c r="I390" s="21" t="s">
        <v>2833</v>
      </c>
      <c r="J390" s="21" t="s">
        <v>49</v>
      </c>
      <c r="K390" s="21" t="s">
        <v>381</v>
      </c>
      <c r="L390" s="21" t="s">
        <v>382</v>
      </c>
      <c r="M390" s="21" t="s">
        <v>619</v>
      </c>
      <c r="N390" s="21">
        <v>30</v>
      </c>
      <c r="O390" s="20"/>
      <c r="P390" s="21" t="s">
        <v>49</v>
      </c>
      <c r="Q390" s="21" t="s">
        <v>2834</v>
      </c>
      <c r="R390" s="21">
        <v>10000</v>
      </c>
      <c r="S390" s="21">
        <v>941</v>
      </c>
      <c r="T390" s="21">
        <v>-68.184079999999994</v>
      </c>
      <c r="U390" s="21">
        <v>-16.583835000000001</v>
      </c>
      <c r="V390" s="21" t="s">
        <v>2835</v>
      </c>
      <c r="W390" s="21" t="s">
        <v>51</v>
      </c>
      <c r="X390" s="21" t="s">
        <v>2836</v>
      </c>
      <c r="Y390" s="23">
        <v>46246</v>
      </c>
      <c r="Z390" s="24">
        <f>+E390-Y390</f>
        <v>15</v>
      </c>
      <c r="AA390" s="25">
        <f>+Tabla_DatosExternos_142[[#This Row],[Saldo]]/Tabla_DatosExternos_142[[#This Row],[Importe]]</f>
        <v>1</v>
      </c>
      <c r="AB390" s="21"/>
      <c r="AC390" s="26">
        <f>IF(AND(-Z390&gt;=1,-Z390&lt;=30),D390,0)</f>
        <v>0</v>
      </c>
      <c r="AD390" s="26">
        <f>IF(AND(-Z390&gt;=31,-Z390&lt;=60),D390,0)</f>
        <v>0</v>
      </c>
      <c r="AE390" s="26">
        <f>IF(AND(-Z390&gt;=61,-Z390&lt;=90),D390,0)</f>
        <v>0</v>
      </c>
      <c r="AF390" s="26">
        <f>IF(AND(-Z390&gt;=91,-Z390&lt;=120),D390,0)</f>
        <v>0</v>
      </c>
      <c r="AG390" s="26">
        <f>IF(AND(-Z390&gt;=121,-Z390&lt;=150),D390,0)</f>
        <v>0</v>
      </c>
      <c r="AH390" s="26">
        <f>IF(AND(-Z390&gt;=151,-Z390&lt;=180),D390,0)</f>
        <v>0</v>
      </c>
      <c r="AI390" s="26">
        <f>IF(AND(-Z390&gt;=181,-Z390&lt;=210),D390,0)</f>
        <v>0</v>
      </c>
      <c r="AJ390" s="26">
        <f>IF(AND(-Z390&gt;=211,-Z390&lt;=250),D390,0)</f>
        <v>0</v>
      </c>
      <c r="AK390" s="26">
        <f>IF(-Z390&gt;=251,D390,0)</f>
        <v>0</v>
      </c>
      <c r="AL390" s="26">
        <f>SUM(AE390:AF390)</f>
        <v>0</v>
      </c>
      <c r="AM390" s="26">
        <f>SUM(AG390:AK390)</f>
        <v>0</v>
      </c>
      <c r="AN390" s="26">
        <f>SUM(AI390:AK390)</f>
        <v>0</v>
      </c>
      <c r="AO390" s="26">
        <f>+IF(SUM(AC390:AK390)=0,D390,0)</f>
        <v>1043</v>
      </c>
      <c r="AP390" s="26">
        <f>+SUM(AC390:AK390)</f>
        <v>0</v>
      </c>
      <c r="AQ390" s="26">
        <f>+Tabla_DatosExternos_142[[#This Row],[Total Vigente]]+Tabla_DatosExternos_142[[#This Row],[Total Vencido]]</f>
        <v>1043</v>
      </c>
      <c r="AR390" s="26">
        <f>SUM(AG390:AK390)</f>
        <v>0</v>
      </c>
      <c r="AS390" s="27">
        <f>+Tabla_DatosExternos_142[[#This Row],[Fecha]]-Tabla_DatosExternos_142[[#This Row],[Vence]]</f>
        <v>-30</v>
      </c>
      <c r="AT390" s="21"/>
      <c r="AU390" s="28" t="e">
        <f>+AR390-W390</f>
        <v>#VALUE!</v>
      </c>
    </row>
    <row r="391" spans="1:47" x14ac:dyDescent="0.35">
      <c r="A391" s="20">
        <v>46231</v>
      </c>
      <c r="B391" s="21">
        <v>158562</v>
      </c>
      <c r="C391" s="21">
        <v>2559.9899999999998</v>
      </c>
      <c r="D391" s="21">
        <v>2559.9899999999998</v>
      </c>
      <c r="E391" s="22">
        <v>46261</v>
      </c>
      <c r="F391" s="21">
        <v>15</v>
      </c>
      <c r="G391" s="21" t="s">
        <v>90</v>
      </c>
      <c r="H391" s="21" t="s">
        <v>95</v>
      </c>
      <c r="I391" s="21" t="s">
        <v>2366</v>
      </c>
      <c r="J391" s="21" t="s">
        <v>49</v>
      </c>
      <c r="K391" s="21" t="s">
        <v>381</v>
      </c>
      <c r="L391" s="21" t="s">
        <v>382</v>
      </c>
      <c r="M391" s="21" t="s">
        <v>383</v>
      </c>
      <c r="N391" s="21">
        <v>30</v>
      </c>
      <c r="O391" s="20"/>
      <c r="P391" s="21" t="s">
        <v>49</v>
      </c>
      <c r="Q391" s="21" t="s">
        <v>2367</v>
      </c>
      <c r="R391" s="21">
        <v>15500</v>
      </c>
      <c r="S391" s="21">
        <v>942</v>
      </c>
      <c r="T391" s="21">
        <v>-68.163449</v>
      </c>
      <c r="U391" s="21">
        <v>-16.507210000000001</v>
      </c>
      <c r="V391" s="21" t="s">
        <v>2368</v>
      </c>
      <c r="W391" s="21" t="s">
        <v>51</v>
      </c>
      <c r="X391" s="21" t="s">
        <v>2369</v>
      </c>
      <c r="Y391" s="23">
        <v>46246</v>
      </c>
      <c r="Z391" s="24">
        <f>+E391-Y391</f>
        <v>15</v>
      </c>
      <c r="AA391" s="25">
        <f>+Tabla_DatosExternos_142[[#This Row],[Saldo]]/Tabla_DatosExternos_142[[#This Row],[Importe]]</f>
        <v>1</v>
      </c>
      <c r="AB391" s="21"/>
      <c r="AC391" s="26">
        <f>IF(AND(-Z391&gt;=1,-Z391&lt;=30),D391,0)</f>
        <v>0</v>
      </c>
      <c r="AD391" s="26">
        <f>IF(AND(-Z391&gt;=31,-Z391&lt;=60),D391,0)</f>
        <v>0</v>
      </c>
      <c r="AE391" s="26">
        <f>IF(AND(-Z391&gt;=61,-Z391&lt;=90),D391,0)</f>
        <v>0</v>
      </c>
      <c r="AF391" s="26">
        <f>IF(AND(-Z391&gt;=91,-Z391&lt;=120),D391,0)</f>
        <v>0</v>
      </c>
      <c r="AG391" s="26">
        <f>IF(AND(-Z391&gt;=121,-Z391&lt;=150),D391,0)</f>
        <v>0</v>
      </c>
      <c r="AH391" s="26">
        <f>IF(AND(-Z391&gt;=151,-Z391&lt;=180),D391,0)</f>
        <v>0</v>
      </c>
      <c r="AI391" s="26">
        <f>IF(AND(-Z391&gt;=181,-Z391&lt;=210),D391,0)</f>
        <v>0</v>
      </c>
      <c r="AJ391" s="26">
        <f>IF(AND(-Z391&gt;=211,-Z391&lt;=250),D391,0)</f>
        <v>0</v>
      </c>
      <c r="AK391" s="26">
        <f>IF(-Z391&gt;=251,D391,0)</f>
        <v>0</v>
      </c>
      <c r="AL391" s="26">
        <f>SUM(AE391:AF391)</f>
        <v>0</v>
      </c>
      <c r="AM391" s="26">
        <f>SUM(AG391:AK391)</f>
        <v>0</v>
      </c>
      <c r="AN391" s="26">
        <f>SUM(AI391:AK391)</f>
        <v>0</v>
      </c>
      <c r="AO391" s="26">
        <f>+IF(SUM(AC391:AK391)=0,D391,0)</f>
        <v>2559.9899999999998</v>
      </c>
      <c r="AP391" s="26">
        <f>+SUM(AC391:AK391)</f>
        <v>0</v>
      </c>
      <c r="AQ391" s="26">
        <f>+Tabla_DatosExternos_142[[#This Row],[Total Vigente]]+Tabla_DatosExternos_142[[#This Row],[Total Vencido]]</f>
        <v>2559.9899999999998</v>
      </c>
      <c r="AR391" s="26">
        <f>SUM(AG391:AK391)</f>
        <v>0</v>
      </c>
      <c r="AS391" s="27">
        <f>+Tabla_DatosExternos_142[[#This Row],[Fecha]]-Tabla_DatosExternos_142[[#This Row],[Vence]]</f>
        <v>-30</v>
      </c>
      <c r="AT391" s="21"/>
      <c r="AU391" s="28" t="e">
        <f>+AR391-W391</f>
        <v>#VALUE!</v>
      </c>
    </row>
    <row r="392" spans="1:47" x14ac:dyDescent="0.35">
      <c r="A392" s="20">
        <v>46237</v>
      </c>
      <c r="B392" s="21">
        <v>160219</v>
      </c>
      <c r="C392" s="21">
        <v>9000</v>
      </c>
      <c r="D392" s="21">
        <v>9000</v>
      </c>
      <c r="E392" s="22">
        <v>46267</v>
      </c>
      <c r="F392" s="21">
        <v>21</v>
      </c>
      <c r="G392" s="21" t="s">
        <v>90</v>
      </c>
      <c r="H392" s="21" t="s">
        <v>95</v>
      </c>
      <c r="I392" s="21" t="s">
        <v>1802</v>
      </c>
      <c r="J392" s="21" t="s">
        <v>49</v>
      </c>
      <c r="K392" s="21" t="s">
        <v>381</v>
      </c>
      <c r="L392" s="21" t="s">
        <v>382</v>
      </c>
      <c r="M392" s="21" t="s">
        <v>619</v>
      </c>
      <c r="N392" s="21">
        <v>30</v>
      </c>
      <c r="O392" s="20"/>
      <c r="P392" s="21" t="s">
        <v>49</v>
      </c>
      <c r="Q392" s="21" t="s">
        <v>1803</v>
      </c>
      <c r="R392" s="21">
        <v>29000</v>
      </c>
      <c r="S392" s="21">
        <v>941</v>
      </c>
      <c r="T392" s="21">
        <v>-68.163779000000005</v>
      </c>
      <c r="U392" s="21">
        <v>-16.509267999999999</v>
      </c>
      <c r="V392" s="21" t="s">
        <v>1804</v>
      </c>
      <c r="W392" s="21" t="s">
        <v>51</v>
      </c>
      <c r="X392" s="21" t="s">
        <v>1805</v>
      </c>
      <c r="Y392" s="23">
        <v>46246</v>
      </c>
      <c r="Z392" s="24">
        <f>+E392-Y392</f>
        <v>21</v>
      </c>
      <c r="AA392" s="25">
        <f>+Tabla_DatosExternos_142[[#This Row],[Saldo]]/Tabla_DatosExternos_142[[#This Row],[Importe]]</f>
        <v>1</v>
      </c>
      <c r="AB392" s="21"/>
      <c r="AC392" s="26">
        <f>IF(AND(-Z392&gt;=1,-Z392&lt;=30),D392,0)</f>
        <v>0</v>
      </c>
      <c r="AD392" s="26">
        <f>IF(AND(-Z392&gt;=31,-Z392&lt;=60),D392,0)</f>
        <v>0</v>
      </c>
      <c r="AE392" s="26">
        <f>IF(AND(-Z392&gt;=61,-Z392&lt;=90),D392,0)</f>
        <v>0</v>
      </c>
      <c r="AF392" s="26">
        <f>IF(AND(-Z392&gt;=91,-Z392&lt;=120),D392,0)</f>
        <v>0</v>
      </c>
      <c r="AG392" s="26">
        <f>IF(AND(-Z392&gt;=121,-Z392&lt;=150),D392,0)</f>
        <v>0</v>
      </c>
      <c r="AH392" s="26">
        <f>IF(AND(-Z392&gt;=151,-Z392&lt;=180),D392,0)</f>
        <v>0</v>
      </c>
      <c r="AI392" s="26">
        <f>IF(AND(-Z392&gt;=181,-Z392&lt;=210),D392,0)</f>
        <v>0</v>
      </c>
      <c r="AJ392" s="26">
        <f>IF(AND(-Z392&gt;=211,-Z392&lt;=250),D392,0)</f>
        <v>0</v>
      </c>
      <c r="AK392" s="26">
        <f>IF(-Z392&gt;=251,D392,0)</f>
        <v>0</v>
      </c>
      <c r="AL392" s="26">
        <f>SUM(AE392:AF392)</f>
        <v>0</v>
      </c>
      <c r="AM392" s="26">
        <f>SUM(AG392:AK392)</f>
        <v>0</v>
      </c>
      <c r="AN392" s="26">
        <f>SUM(AI392:AK392)</f>
        <v>0</v>
      </c>
      <c r="AO392" s="26">
        <f>+IF(SUM(AC392:AK392)=0,D392,0)</f>
        <v>9000</v>
      </c>
      <c r="AP392" s="26">
        <f>+SUM(AC392:AK392)</f>
        <v>0</v>
      </c>
      <c r="AQ392" s="26">
        <f>+Tabla_DatosExternos_142[[#This Row],[Total Vigente]]+Tabla_DatosExternos_142[[#This Row],[Total Vencido]]</f>
        <v>9000</v>
      </c>
      <c r="AR392" s="26">
        <f>SUM(AG392:AK392)</f>
        <v>0</v>
      </c>
      <c r="AS392" s="27">
        <f>+Tabla_DatosExternos_142[[#This Row],[Fecha]]-Tabla_DatosExternos_142[[#This Row],[Vence]]</f>
        <v>-30</v>
      </c>
      <c r="AT392" s="21"/>
      <c r="AU392" s="28" t="e">
        <f>+AR392-W392</f>
        <v>#VALUE!</v>
      </c>
    </row>
    <row r="393" spans="1:47" x14ac:dyDescent="0.35">
      <c r="A393" s="20">
        <v>46237</v>
      </c>
      <c r="B393" s="21">
        <v>160228</v>
      </c>
      <c r="C393" s="21">
        <v>3060</v>
      </c>
      <c r="D393" s="21">
        <v>3060</v>
      </c>
      <c r="E393" s="22">
        <v>46267</v>
      </c>
      <c r="F393" s="21">
        <v>21</v>
      </c>
      <c r="G393" s="21" t="s">
        <v>90</v>
      </c>
      <c r="H393" s="21" t="s">
        <v>95</v>
      </c>
      <c r="I393" s="21" t="s">
        <v>2536</v>
      </c>
      <c r="J393" s="21" t="s">
        <v>49</v>
      </c>
      <c r="K393" s="21" t="s">
        <v>381</v>
      </c>
      <c r="L393" s="21" t="s">
        <v>382</v>
      </c>
      <c r="M393" s="21" t="s">
        <v>682</v>
      </c>
      <c r="N393" s="21">
        <v>30</v>
      </c>
      <c r="O393" s="20"/>
      <c r="P393" s="21" t="s">
        <v>49</v>
      </c>
      <c r="Q393" s="21" t="s">
        <v>2537</v>
      </c>
      <c r="R393" s="21">
        <v>10000</v>
      </c>
      <c r="S393" s="21">
        <v>944</v>
      </c>
      <c r="T393" s="21">
        <v>-68.175245000000004</v>
      </c>
      <c r="U393" s="21">
        <v>-16.498667999999999</v>
      </c>
      <c r="V393" s="21" t="s">
        <v>2538</v>
      </c>
      <c r="W393" s="21" t="s">
        <v>51</v>
      </c>
      <c r="X393" s="21" t="s">
        <v>2539</v>
      </c>
      <c r="Y393" s="23">
        <v>46246</v>
      </c>
      <c r="Z393" s="24">
        <f>+E393-Y393</f>
        <v>21</v>
      </c>
      <c r="AA393" s="25">
        <f>+Tabla_DatosExternos_142[[#This Row],[Saldo]]/Tabla_DatosExternos_142[[#This Row],[Importe]]</f>
        <v>1</v>
      </c>
      <c r="AB393" s="21"/>
      <c r="AC393" s="26">
        <f>IF(AND(-Z393&gt;=1,-Z393&lt;=30),D393,0)</f>
        <v>0</v>
      </c>
      <c r="AD393" s="26">
        <f>IF(AND(-Z393&gt;=31,-Z393&lt;=60),D393,0)</f>
        <v>0</v>
      </c>
      <c r="AE393" s="26">
        <f>IF(AND(-Z393&gt;=61,-Z393&lt;=90),D393,0)</f>
        <v>0</v>
      </c>
      <c r="AF393" s="26">
        <f>IF(AND(-Z393&gt;=91,-Z393&lt;=120),D393,0)</f>
        <v>0</v>
      </c>
      <c r="AG393" s="26">
        <f>IF(AND(-Z393&gt;=121,-Z393&lt;=150),D393,0)</f>
        <v>0</v>
      </c>
      <c r="AH393" s="26">
        <f>IF(AND(-Z393&gt;=151,-Z393&lt;=180),D393,0)</f>
        <v>0</v>
      </c>
      <c r="AI393" s="26">
        <f>IF(AND(-Z393&gt;=181,-Z393&lt;=210),D393,0)</f>
        <v>0</v>
      </c>
      <c r="AJ393" s="26">
        <f>IF(AND(-Z393&gt;=211,-Z393&lt;=250),D393,0)</f>
        <v>0</v>
      </c>
      <c r="AK393" s="26">
        <f>IF(-Z393&gt;=251,D393,0)</f>
        <v>0</v>
      </c>
      <c r="AL393" s="26">
        <f>SUM(AE393:AF393)</f>
        <v>0</v>
      </c>
      <c r="AM393" s="26">
        <f>SUM(AG393:AK393)</f>
        <v>0</v>
      </c>
      <c r="AN393" s="26">
        <f>SUM(AI393:AK393)</f>
        <v>0</v>
      </c>
      <c r="AO393" s="26">
        <f>+IF(SUM(AC393:AK393)=0,D393,0)</f>
        <v>3060</v>
      </c>
      <c r="AP393" s="26">
        <f>+SUM(AC393:AK393)</f>
        <v>0</v>
      </c>
      <c r="AQ393" s="26">
        <f>+Tabla_DatosExternos_142[[#This Row],[Total Vigente]]+Tabla_DatosExternos_142[[#This Row],[Total Vencido]]</f>
        <v>3060</v>
      </c>
      <c r="AR393" s="26">
        <f>SUM(AG393:AK393)</f>
        <v>0</v>
      </c>
      <c r="AS393" s="27">
        <f>+Tabla_DatosExternos_142[[#This Row],[Fecha]]-Tabla_DatosExternos_142[[#This Row],[Vence]]</f>
        <v>-30</v>
      </c>
      <c r="AT393" s="21"/>
      <c r="AU393" s="28" t="e">
        <f>+AR393-W393</f>
        <v>#VALUE!</v>
      </c>
    </row>
    <row r="394" spans="1:47" x14ac:dyDescent="0.35">
      <c r="A394" s="20">
        <v>46238</v>
      </c>
      <c r="B394" s="21">
        <v>160604</v>
      </c>
      <c r="C394" s="21">
        <v>31399.7</v>
      </c>
      <c r="D394" s="21">
        <v>31399.7</v>
      </c>
      <c r="E394" s="22">
        <v>46268</v>
      </c>
      <c r="F394" s="21">
        <v>22</v>
      </c>
      <c r="G394" s="21" t="s">
        <v>90</v>
      </c>
      <c r="H394" s="21" t="s">
        <v>95</v>
      </c>
      <c r="I394" s="21" t="s">
        <v>3169</v>
      </c>
      <c r="J394" s="21" t="s">
        <v>49</v>
      </c>
      <c r="K394" s="21" t="s">
        <v>381</v>
      </c>
      <c r="L394" s="21" t="s">
        <v>382</v>
      </c>
      <c r="M394" s="21" t="s">
        <v>682</v>
      </c>
      <c r="N394" s="21">
        <v>30</v>
      </c>
      <c r="O394" s="20"/>
      <c r="P394" s="21" t="s">
        <v>49</v>
      </c>
      <c r="Q394" s="21" t="s">
        <v>3170</v>
      </c>
      <c r="R394" s="21">
        <v>41000</v>
      </c>
      <c r="S394" s="21">
        <v>944</v>
      </c>
      <c r="T394" s="21">
        <v>-68.247545000000002</v>
      </c>
      <c r="U394" s="21">
        <v>-16.479475000000001</v>
      </c>
      <c r="V394" s="21" t="s">
        <v>1133</v>
      </c>
      <c r="W394" s="21" t="s">
        <v>51</v>
      </c>
      <c r="X394" s="21" t="s">
        <v>3171</v>
      </c>
      <c r="Y394" s="23">
        <v>46246</v>
      </c>
      <c r="Z394" s="24">
        <f>+E394-Y394</f>
        <v>22</v>
      </c>
      <c r="AA394" s="25">
        <f>+Tabla_DatosExternos_142[[#This Row],[Saldo]]/Tabla_DatosExternos_142[[#This Row],[Importe]]</f>
        <v>1</v>
      </c>
      <c r="AB394" s="21"/>
      <c r="AC394" s="26">
        <f>IF(AND(-Z394&gt;=1,-Z394&lt;=30),D394,0)</f>
        <v>0</v>
      </c>
      <c r="AD394" s="26">
        <f>IF(AND(-Z394&gt;=31,-Z394&lt;=60),D394,0)</f>
        <v>0</v>
      </c>
      <c r="AE394" s="26">
        <f>IF(AND(-Z394&gt;=61,-Z394&lt;=90),D394,0)</f>
        <v>0</v>
      </c>
      <c r="AF394" s="26">
        <f>IF(AND(-Z394&gt;=91,-Z394&lt;=120),D394,0)</f>
        <v>0</v>
      </c>
      <c r="AG394" s="26">
        <f>IF(AND(-Z394&gt;=121,-Z394&lt;=150),D394,0)</f>
        <v>0</v>
      </c>
      <c r="AH394" s="26">
        <f>IF(AND(-Z394&gt;=151,-Z394&lt;=180),D394,0)</f>
        <v>0</v>
      </c>
      <c r="AI394" s="26">
        <f>IF(AND(-Z394&gt;=181,-Z394&lt;=210),D394,0)</f>
        <v>0</v>
      </c>
      <c r="AJ394" s="26">
        <f>IF(AND(-Z394&gt;=211,-Z394&lt;=250),D394,0)</f>
        <v>0</v>
      </c>
      <c r="AK394" s="26">
        <f>IF(-Z394&gt;=251,D394,0)</f>
        <v>0</v>
      </c>
      <c r="AL394" s="26">
        <f>SUM(AE394:AF394)</f>
        <v>0</v>
      </c>
      <c r="AM394" s="26">
        <f>SUM(AG394:AK394)</f>
        <v>0</v>
      </c>
      <c r="AN394" s="26">
        <f>SUM(AI394:AK394)</f>
        <v>0</v>
      </c>
      <c r="AO394" s="26">
        <f>+IF(SUM(AC394:AK394)=0,D394,0)</f>
        <v>31399.7</v>
      </c>
      <c r="AP394" s="26">
        <f>+SUM(AC394:AK394)</f>
        <v>0</v>
      </c>
      <c r="AQ394" s="26">
        <f>+Tabla_DatosExternos_142[[#This Row],[Total Vigente]]+Tabla_DatosExternos_142[[#This Row],[Total Vencido]]</f>
        <v>31399.7</v>
      </c>
      <c r="AR394" s="26">
        <f>SUM(AG394:AK394)</f>
        <v>0</v>
      </c>
      <c r="AS394" s="27">
        <f>+Tabla_DatosExternos_142[[#This Row],[Fecha]]-Tabla_DatosExternos_142[[#This Row],[Vence]]</f>
        <v>-30</v>
      </c>
      <c r="AT394" s="21"/>
      <c r="AU394" s="28" t="e">
        <f>+AR394-W394</f>
        <v>#VALUE!</v>
      </c>
    </row>
    <row r="395" spans="1:47" x14ac:dyDescent="0.35">
      <c r="A395" s="20">
        <v>46239</v>
      </c>
      <c r="B395" s="21">
        <v>160955</v>
      </c>
      <c r="C395" s="21">
        <v>790</v>
      </c>
      <c r="D395" s="21">
        <v>790</v>
      </c>
      <c r="E395" s="22">
        <v>46269</v>
      </c>
      <c r="F395" s="21">
        <v>23</v>
      </c>
      <c r="G395" s="21" t="s">
        <v>90</v>
      </c>
      <c r="H395" s="21" t="s">
        <v>95</v>
      </c>
      <c r="I395" s="21" t="s">
        <v>3237</v>
      </c>
      <c r="J395" s="21" t="s">
        <v>49</v>
      </c>
      <c r="K395" s="21" t="s">
        <v>381</v>
      </c>
      <c r="L395" s="21" t="s">
        <v>382</v>
      </c>
      <c r="M395" s="21" t="s">
        <v>383</v>
      </c>
      <c r="N395" s="21">
        <v>30</v>
      </c>
      <c r="O395" s="20"/>
      <c r="P395" s="21" t="s">
        <v>49</v>
      </c>
      <c r="Q395" s="21" t="s">
        <v>3238</v>
      </c>
      <c r="R395" s="21">
        <v>10000</v>
      </c>
      <c r="S395" s="21">
        <v>942</v>
      </c>
      <c r="T395" s="21">
        <v>-68.197342000000006</v>
      </c>
      <c r="U395" s="21">
        <v>-16.492705000000001</v>
      </c>
      <c r="V395" s="21" t="s">
        <v>3239</v>
      </c>
      <c r="W395" s="21" t="s">
        <v>51</v>
      </c>
      <c r="X395" s="21" t="s">
        <v>3240</v>
      </c>
      <c r="Y395" s="23">
        <v>46246</v>
      </c>
      <c r="Z395" s="24">
        <f>+E395-Y395</f>
        <v>23</v>
      </c>
      <c r="AA395" s="25">
        <f>+Tabla_DatosExternos_142[[#This Row],[Saldo]]/Tabla_DatosExternos_142[[#This Row],[Importe]]</f>
        <v>1</v>
      </c>
      <c r="AB395" s="21"/>
      <c r="AC395" s="26">
        <f>IF(AND(-Z395&gt;=1,-Z395&lt;=30),D395,0)</f>
        <v>0</v>
      </c>
      <c r="AD395" s="26">
        <f>IF(AND(-Z395&gt;=31,-Z395&lt;=60),D395,0)</f>
        <v>0</v>
      </c>
      <c r="AE395" s="26">
        <f>IF(AND(-Z395&gt;=61,-Z395&lt;=90),D395,0)</f>
        <v>0</v>
      </c>
      <c r="AF395" s="26">
        <f>IF(AND(-Z395&gt;=91,-Z395&lt;=120),D395,0)</f>
        <v>0</v>
      </c>
      <c r="AG395" s="26">
        <f>IF(AND(-Z395&gt;=121,-Z395&lt;=150),D395,0)</f>
        <v>0</v>
      </c>
      <c r="AH395" s="26">
        <f>IF(AND(-Z395&gt;=151,-Z395&lt;=180),D395,0)</f>
        <v>0</v>
      </c>
      <c r="AI395" s="26">
        <f>IF(AND(-Z395&gt;=181,-Z395&lt;=210),D395,0)</f>
        <v>0</v>
      </c>
      <c r="AJ395" s="26">
        <f>IF(AND(-Z395&gt;=211,-Z395&lt;=250),D395,0)</f>
        <v>0</v>
      </c>
      <c r="AK395" s="26">
        <f>IF(-Z395&gt;=251,D395,0)</f>
        <v>0</v>
      </c>
      <c r="AL395" s="26">
        <f>SUM(AE395:AF395)</f>
        <v>0</v>
      </c>
      <c r="AM395" s="26">
        <f>SUM(AG395:AK395)</f>
        <v>0</v>
      </c>
      <c r="AN395" s="26">
        <f>SUM(AI395:AK395)</f>
        <v>0</v>
      </c>
      <c r="AO395" s="26">
        <f>+IF(SUM(AC395:AK395)=0,D395,0)</f>
        <v>790</v>
      </c>
      <c r="AP395" s="26">
        <f>+SUM(AC395:AK395)</f>
        <v>0</v>
      </c>
      <c r="AQ395" s="26">
        <f>+Tabla_DatosExternos_142[[#This Row],[Total Vigente]]+Tabla_DatosExternos_142[[#This Row],[Total Vencido]]</f>
        <v>790</v>
      </c>
      <c r="AR395" s="26">
        <f>SUM(AG395:AK395)</f>
        <v>0</v>
      </c>
      <c r="AS395" s="27">
        <f>+Tabla_DatosExternos_142[[#This Row],[Fecha]]-Tabla_DatosExternos_142[[#This Row],[Vence]]</f>
        <v>-30</v>
      </c>
      <c r="AT395" s="21"/>
      <c r="AU395" s="28" t="e">
        <f>+AR395-W395</f>
        <v>#VALUE!</v>
      </c>
    </row>
    <row r="396" spans="1:47" x14ac:dyDescent="0.35">
      <c r="A396" s="20">
        <v>46242</v>
      </c>
      <c r="B396" s="21">
        <v>161262</v>
      </c>
      <c r="C396" s="21">
        <v>9000</v>
      </c>
      <c r="D396" s="21">
        <v>9000</v>
      </c>
      <c r="E396" s="22">
        <v>46272</v>
      </c>
      <c r="F396" s="21">
        <v>26</v>
      </c>
      <c r="G396" s="21" t="s">
        <v>90</v>
      </c>
      <c r="H396" s="21" t="s">
        <v>95</v>
      </c>
      <c r="I396" s="21" t="s">
        <v>1802</v>
      </c>
      <c r="J396" s="21" t="s">
        <v>49</v>
      </c>
      <c r="K396" s="21" t="s">
        <v>381</v>
      </c>
      <c r="L396" s="21" t="s">
        <v>382</v>
      </c>
      <c r="M396" s="21" t="s">
        <v>619</v>
      </c>
      <c r="N396" s="21">
        <v>30</v>
      </c>
      <c r="O396" s="20"/>
      <c r="P396" s="21" t="s">
        <v>49</v>
      </c>
      <c r="Q396" s="21" t="s">
        <v>1803</v>
      </c>
      <c r="R396" s="21">
        <v>29000</v>
      </c>
      <c r="S396" s="21">
        <v>941</v>
      </c>
      <c r="T396" s="21">
        <v>-68.163779000000005</v>
      </c>
      <c r="U396" s="21">
        <v>-16.509267999999999</v>
      </c>
      <c r="V396" s="21" t="s">
        <v>1804</v>
      </c>
      <c r="W396" s="21" t="s">
        <v>51</v>
      </c>
      <c r="X396" s="21" t="s">
        <v>1805</v>
      </c>
      <c r="Y396" s="23">
        <v>46246</v>
      </c>
      <c r="Z396" s="24">
        <f>+E396-Y396</f>
        <v>26</v>
      </c>
      <c r="AA396" s="25">
        <f>+Tabla_DatosExternos_142[[#This Row],[Saldo]]/Tabla_DatosExternos_142[[#This Row],[Importe]]</f>
        <v>1</v>
      </c>
      <c r="AB396" s="21"/>
      <c r="AC396" s="26">
        <f>IF(AND(-Z396&gt;=1,-Z396&lt;=30),D396,0)</f>
        <v>0</v>
      </c>
      <c r="AD396" s="26">
        <f>IF(AND(-Z396&gt;=31,-Z396&lt;=60),D396,0)</f>
        <v>0</v>
      </c>
      <c r="AE396" s="26">
        <f>IF(AND(-Z396&gt;=61,-Z396&lt;=90),D396,0)</f>
        <v>0</v>
      </c>
      <c r="AF396" s="26">
        <f>IF(AND(-Z396&gt;=91,-Z396&lt;=120),D396,0)</f>
        <v>0</v>
      </c>
      <c r="AG396" s="26">
        <f>IF(AND(-Z396&gt;=121,-Z396&lt;=150),D396,0)</f>
        <v>0</v>
      </c>
      <c r="AH396" s="26">
        <f>IF(AND(-Z396&gt;=151,-Z396&lt;=180),D396,0)</f>
        <v>0</v>
      </c>
      <c r="AI396" s="26">
        <f>IF(AND(-Z396&gt;=181,-Z396&lt;=210),D396,0)</f>
        <v>0</v>
      </c>
      <c r="AJ396" s="26">
        <f>IF(AND(-Z396&gt;=211,-Z396&lt;=250),D396,0)</f>
        <v>0</v>
      </c>
      <c r="AK396" s="26">
        <f>IF(-Z396&gt;=251,D396,0)</f>
        <v>0</v>
      </c>
      <c r="AL396" s="26">
        <f>SUM(AE396:AF396)</f>
        <v>0</v>
      </c>
      <c r="AM396" s="26">
        <f>SUM(AG396:AK396)</f>
        <v>0</v>
      </c>
      <c r="AN396" s="26">
        <f>SUM(AI396:AK396)</f>
        <v>0</v>
      </c>
      <c r="AO396" s="26">
        <f>+IF(SUM(AC396:AK396)=0,D396,0)</f>
        <v>9000</v>
      </c>
      <c r="AP396" s="26">
        <f>+SUM(AC396:AK396)</f>
        <v>0</v>
      </c>
      <c r="AQ396" s="26">
        <f>+Tabla_DatosExternos_142[[#This Row],[Total Vigente]]+Tabla_DatosExternos_142[[#This Row],[Total Vencido]]</f>
        <v>9000</v>
      </c>
      <c r="AR396" s="26">
        <f>SUM(AG396:AK396)</f>
        <v>0</v>
      </c>
      <c r="AS396" s="27">
        <f>+Tabla_DatosExternos_142[[#This Row],[Fecha]]-Tabla_DatosExternos_142[[#This Row],[Vence]]</f>
        <v>-30</v>
      </c>
      <c r="AT396" s="21"/>
      <c r="AU396" s="28" t="e">
        <f>+AR396-W396</f>
        <v>#VALUE!</v>
      </c>
    </row>
    <row r="397" spans="1:47" x14ac:dyDescent="0.35">
      <c r="A397" s="20">
        <v>46245</v>
      </c>
      <c r="B397" s="21">
        <v>1716</v>
      </c>
      <c r="C397" s="21">
        <v>2758.99</v>
      </c>
      <c r="D397" s="21">
        <v>2758.99</v>
      </c>
      <c r="E397" s="22">
        <v>46260</v>
      </c>
      <c r="F397" s="21">
        <v>14</v>
      </c>
      <c r="G397" s="21" t="s">
        <v>90</v>
      </c>
      <c r="H397" s="21" t="s">
        <v>95</v>
      </c>
      <c r="I397" s="21" t="s">
        <v>3373</v>
      </c>
      <c r="J397" s="21" t="s">
        <v>49</v>
      </c>
      <c r="K397" s="21" t="s">
        <v>381</v>
      </c>
      <c r="L397" s="21" t="s">
        <v>382</v>
      </c>
      <c r="M397" s="21" t="s">
        <v>383</v>
      </c>
      <c r="N397" s="21">
        <v>15</v>
      </c>
      <c r="O397" s="20"/>
      <c r="P397" s="21" t="s">
        <v>49</v>
      </c>
      <c r="Q397" s="21" t="s">
        <v>3374</v>
      </c>
      <c r="R397" s="21">
        <v>9000</v>
      </c>
      <c r="S397" s="21">
        <v>942</v>
      </c>
      <c r="T397" s="21">
        <v>-68.151152999999994</v>
      </c>
      <c r="U397" s="21">
        <v>-16.520828999999999</v>
      </c>
      <c r="V397" s="21" t="s">
        <v>3375</v>
      </c>
      <c r="W397" s="21" t="s">
        <v>51</v>
      </c>
      <c r="X397" s="21" t="s">
        <v>3376</v>
      </c>
      <c r="Y397" s="23">
        <v>46246</v>
      </c>
      <c r="Z397" s="24">
        <f>+E397-Y397</f>
        <v>14</v>
      </c>
      <c r="AA397" s="25">
        <f>+Tabla_DatosExternos_142[[#This Row],[Saldo]]/Tabla_DatosExternos_142[[#This Row],[Importe]]</f>
        <v>1</v>
      </c>
      <c r="AB397" s="21"/>
      <c r="AC397" s="26">
        <f>IF(AND(-Z397&gt;=1,-Z397&lt;=30),D397,0)</f>
        <v>0</v>
      </c>
      <c r="AD397" s="26">
        <f>IF(AND(-Z397&gt;=31,-Z397&lt;=60),D397,0)</f>
        <v>0</v>
      </c>
      <c r="AE397" s="26">
        <f>IF(AND(-Z397&gt;=61,-Z397&lt;=90),D397,0)</f>
        <v>0</v>
      </c>
      <c r="AF397" s="26">
        <f>IF(AND(-Z397&gt;=91,-Z397&lt;=120),D397,0)</f>
        <v>0</v>
      </c>
      <c r="AG397" s="26">
        <f>IF(AND(-Z397&gt;=121,-Z397&lt;=150),D397,0)</f>
        <v>0</v>
      </c>
      <c r="AH397" s="26">
        <f>IF(AND(-Z397&gt;=151,-Z397&lt;=180),D397,0)</f>
        <v>0</v>
      </c>
      <c r="AI397" s="26">
        <f>IF(AND(-Z397&gt;=181,-Z397&lt;=210),D397,0)</f>
        <v>0</v>
      </c>
      <c r="AJ397" s="26">
        <f>IF(AND(-Z397&gt;=211,-Z397&lt;=250),D397,0)</f>
        <v>0</v>
      </c>
      <c r="AK397" s="26">
        <f>IF(-Z397&gt;=251,D397,0)</f>
        <v>0</v>
      </c>
      <c r="AL397" s="26">
        <f>SUM(AE397:AF397)</f>
        <v>0</v>
      </c>
      <c r="AM397" s="26">
        <f>SUM(AG397:AK397)</f>
        <v>0</v>
      </c>
      <c r="AN397" s="26">
        <f>SUM(AI397:AK397)</f>
        <v>0</v>
      </c>
      <c r="AO397" s="26">
        <f>+IF(SUM(AC397:AK397)=0,D397,0)</f>
        <v>2758.99</v>
      </c>
      <c r="AP397" s="26">
        <f>+SUM(AC397:AK397)</f>
        <v>0</v>
      </c>
      <c r="AQ397" s="26">
        <f>+Tabla_DatosExternos_142[[#This Row],[Total Vigente]]+Tabla_DatosExternos_142[[#This Row],[Total Vencido]]</f>
        <v>2758.99</v>
      </c>
      <c r="AR397" s="26">
        <f>SUM(AG397:AK397)</f>
        <v>0</v>
      </c>
      <c r="AS397" s="27">
        <f>+Tabla_DatosExternos_142[[#This Row],[Fecha]]-Tabla_DatosExternos_142[[#This Row],[Vence]]</f>
        <v>-15</v>
      </c>
      <c r="AT397" s="21"/>
      <c r="AU397" s="28" t="e">
        <f>+AR397-W397</f>
        <v>#VALUE!</v>
      </c>
    </row>
    <row r="398" spans="1:47" x14ac:dyDescent="0.35">
      <c r="A398" s="20">
        <v>45107</v>
      </c>
      <c r="B398" s="21">
        <v>152829</v>
      </c>
      <c r="C398" s="21">
        <v>1277.5</v>
      </c>
      <c r="D398" s="21">
        <v>577.5</v>
      </c>
      <c r="E398" s="22">
        <v>45137</v>
      </c>
      <c r="F398" s="21">
        <v>1109</v>
      </c>
      <c r="G398" s="21" t="s">
        <v>47</v>
      </c>
      <c r="H398" s="21" t="s">
        <v>48</v>
      </c>
      <c r="I398" s="21" t="s">
        <v>338</v>
      </c>
      <c r="J398" s="21" t="s">
        <v>52</v>
      </c>
      <c r="K398" s="21" t="s">
        <v>339</v>
      </c>
      <c r="L398" s="21" t="s">
        <v>340</v>
      </c>
      <c r="M398" s="21" t="s">
        <v>341</v>
      </c>
      <c r="N398" s="21">
        <v>30</v>
      </c>
      <c r="O398" s="20">
        <v>45593</v>
      </c>
      <c r="P398" s="21" t="s">
        <v>50</v>
      </c>
      <c r="Q398" s="21" t="s">
        <v>342</v>
      </c>
      <c r="R398" s="21">
        <v>10000</v>
      </c>
      <c r="S398" s="21">
        <v>26</v>
      </c>
      <c r="T398" s="21">
        <v>-63.111693000000002</v>
      </c>
      <c r="U398" s="21">
        <v>-17.735084000000001</v>
      </c>
      <c r="V398" s="21" t="s">
        <v>343</v>
      </c>
      <c r="W398" s="21" t="s">
        <v>258</v>
      </c>
      <c r="X398" s="21" t="s">
        <v>344</v>
      </c>
      <c r="Y398" s="23">
        <v>46246</v>
      </c>
      <c r="Z398" s="24">
        <f>+E398-Y398</f>
        <v>-1109</v>
      </c>
      <c r="AA398" s="25">
        <f>+Tabla_DatosExternos_142[[#This Row],[Saldo]]/Tabla_DatosExternos_142[[#This Row],[Importe]]</f>
        <v>0.45205479452054792</v>
      </c>
      <c r="AB398" s="21"/>
      <c r="AC398" s="26">
        <f>IF(AND(-Z398&gt;=1,-Z398&lt;=30),D398,0)</f>
        <v>0</v>
      </c>
      <c r="AD398" s="26">
        <f>IF(AND(-Z398&gt;=31,-Z398&lt;=60),D398,0)</f>
        <v>0</v>
      </c>
      <c r="AE398" s="26">
        <f>IF(AND(-Z398&gt;=61,-Z398&lt;=90),D398,0)</f>
        <v>0</v>
      </c>
      <c r="AF398" s="26">
        <f>IF(AND(-Z398&gt;=91,-Z398&lt;=120),D398,0)</f>
        <v>0</v>
      </c>
      <c r="AG398" s="26">
        <f>IF(AND(-Z398&gt;=121,-Z398&lt;=150),D398,0)</f>
        <v>0</v>
      </c>
      <c r="AH398" s="26">
        <f>IF(AND(-Z398&gt;=151,-Z398&lt;=180),D398,0)</f>
        <v>0</v>
      </c>
      <c r="AI398" s="26">
        <f>IF(AND(-Z398&gt;=181,-Z398&lt;=210),D398,0)</f>
        <v>0</v>
      </c>
      <c r="AJ398" s="26">
        <f>IF(AND(-Z398&gt;=211,-Z398&lt;=250),D398,0)</f>
        <v>0</v>
      </c>
      <c r="AK398" s="26">
        <f>IF(-Z398&gt;=251,D398,0)</f>
        <v>577.5</v>
      </c>
      <c r="AL398" s="26">
        <f>SUM(AE398:AF398)</f>
        <v>0</v>
      </c>
      <c r="AM398" s="26">
        <f>SUM(AG398:AK398)</f>
        <v>577.5</v>
      </c>
      <c r="AN398" s="26">
        <f>SUM(AI398:AK398)</f>
        <v>577.5</v>
      </c>
      <c r="AO398" s="26">
        <f>+IF(SUM(AC398:AK398)=0,D398,0)</f>
        <v>0</v>
      </c>
      <c r="AP398" s="26">
        <f>+SUM(AC398:AK398)</f>
        <v>577.5</v>
      </c>
      <c r="AQ398" s="26">
        <f>+Tabla_DatosExternos_142[[#This Row],[Total Vigente]]+Tabla_DatosExternos_142[[#This Row],[Total Vencido]]</f>
        <v>577.5</v>
      </c>
      <c r="AR398" s="26">
        <f>SUM(AG398:AK398)</f>
        <v>577.5</v>
      </c>
      <c r="AS398" s="27">
        <f>+Tabla_DatosExternos_142[[#This Row],[Fecha]]-Tabla_DatosExternos_142[[#This Row],[Vence]]</f>
        <v>-30</v>
      </c>
      <c r="AT398" s="21"/>
      <c r="AU398" s="28" t="e">
        <f>+AR398-W398</f>
        <v>#VALUE!</v>
      </c>
    </row>
    <row r="399" spans="1:47" x14ac:dyDescent="0.35">
      <c r="A399" s="20">
        <v>45143</v>
      </c>
      <c r="B399" s="21">
        <v>173871</v>
      </c>
      <c r="C399" s="21">
        <v>950</v>
      </c>
      <c r="D399" s="21">
        <v>750</v>
      </c>
      <c r="E399" s="22">
        <v>45173</v>
      </c>
      <c r="F399" s="21">
        <v>1073</v>
      </c>
      <c r="G399" s="21" t="s">
        <v>47</v>
      </c>
      <c r="H399" s="21" t="s">
        <v>48</v>
      </c>
      <c r="I399" s="21" t="s">
        <v>352</v>
      </c>
      <c r="J399" s="21" t="s">
        <v>52</v>
      </c>
      <c r="K399" s="21" t="s">
        <v>339</v>
      </c>
      <c r="L399" s="21" t="s">
        <v>340</v>
      </c>
      <c r="M399" s="21" t="s">
        <v>353</v>
      </c>
      <c r="N399" s="21">
        <v>30</v>
      </c>
      <c r="O399" s="20">
        <v>45623</v>
      </c>
      <c r="P399" s="21" t="s">
        <v>50</v>
      </c>
      <c r="Q399" s="21" t="s">
        <v>354</v>
      </c>
      <c r="R399" s="21">
        <v>5000</v>
      </c>
      <c r="S399" s="21">
        <v>29</v>
      </c>
      <c r="T399" s="21">
        <v>-63.147376999999999</v>
      </c>
      <c r="U399" s="21">
        <v>-17.739830000000001</v>
      </c>
      <c r="V399" s="21" t="s">
        <v>355</v>
      </c>
      <c r="W399" s="21" t="s">
        <v>51</v>
      </c>
      <c r="X399" s="21" t="s">
        <v>356</v>
      </c>
      <c r="Y399" s="23">
        <v>46246</v>
      </c>
      <c r="Z399" s="24">
        <f>+E399-Y399</f>
        <v>-1073</v>
      </c>
      <c r="AA399" s="25">
        <f>+Tabla_DatosExternos_142[[#This Row],[Saldo]]/Tabla_DatosExternos_142[[#This Row],[Importe]]</f>
        <v>0.78947368421052633</v>
      </c>
      <c r="AB399" s="21"/>
      <c r="AC399" s="26">
        <f>IF(AND(-Z399&gt;=1,-Z399&lt;=30),D399,0)</f>
        <v>0</v>
      </c>
      <c r="AD399" s="26">
        <f>IF(AND(-Z399&gt;=31,-Z399&lt;=60),D399,0)</f>
        <v>0</v>
      </c>
      <c r="AE399" s="26">
        <f>IF(AND(-Z399&gt;=61,-Z399&lt;=90),D399,0)</f>
        <v>0</v>
      </c>
      <c r="AF399" s="26">
        <f>IF(AND(-Z399&gt;=91,-Z399&lt;=120),D399,0)</f>
        <v>0</v>
      </c>
      <c r="AG399" s="26">
        <f>IF(AND(-Z399&gt;=121,-Z399&lt;=150),D399,0)</f>
        <v>0</v>
      </c>
      <c r="AH399" s="26">
        <f>IF(AND(-Z399&gt;=151,-Z399&lt;=180),D399,0)</f>
        <v>0</v>
      </c>
      <c r="AI399" s="26">
        <f>IF(AND(-Z399&gt;=181,-Z399&lt;=210),D399,0)</f>
        <v>0</v>
      </c>
      <c r="AJ399" s="26">
        <f>IF(AND(-Z399&gt;=211,-Z399&lt;=250),D399,0)</f>
        <v>0</v>
      </c>
      <c r="AK399" s="26">
        <f>IF(-Z399&gt;=251,D399,0)</f>
        <v>750</v>
      </c>
      <c r="AL399" s="26">
        <f>SUM(AE399:AF399)</f>
        <v>0</v>
      </c>
      <c r="AM399" s="26">
        <f>SUM(AG399:AK399)</f>
        <v>750</v>
      </c>
      <c r="AN399" s="26">
        <f>SUM(AI399:AK399)</f>
        <v>750</v>
      </c>
      <c r="AO399" s="26">
        <f>+IF(SUM(AC399:AK399)=0,D399,0)</f>
        <v>0</v>
      </c>
      <c r="AP399" s="26">
        <f>+SUM(AC399:AK399)</f>
        <v>750</v>
      </c>
      <c r="AQ399" s="26">
        <f>+Tabla_DatosExternos_142[[#This Row],[Total Vigente]]+Tabla_DatosExternos_142[[#This Row],[Total Vencido]]</f>
        <v>750</v>
      </c>
      <c r="AR399" s="26">
        <f>SUM(AG399:AK399)</f>
        <v>750</v>
      </c>
      <c r="AS399" s="27">
        <f>+Tabla_DatosExternos_142[[#This Row],[Fecha]]-Tabla_DatosExternos_142[[#This Row],[Vence]]</f>
        <v>-30</v>
      </c>
      <c r="AT399" s="21"/>
      <c r="AU399" s="28" t="e">
        <f>+AR399-W399</f>
        <v>#VALUE!</v>
      </c>
    </row>
    <row r="400" spans="1:47" x14ac:dyDescent="0.35">
      <c r="A400" s="20">
        <v>45197</v>
      </c>
      <c r="B400" s="21">
        <v>209909</v>
      </c>
      <c r="C400" s="21">
        <v>9960</v>
      </c>
      <c r="D400" s="21">
        <v>9160</v>
      </c>
      <c r="E400" s="22">
        <v>45227</v>
      </c>
      <c r="F400" s="21">
        <v>1019</v>
      </c>
      <c r="G400" s="21" t="s">
        <v>47</v>
      </c>
      <c r="H400" s="21" t="s">
        <v>48</v>
      </c>
      <c r="I400" s="21" t="s">
        <v>375</v>
      </c>
      <c r="J400" s="21" t="s">
        <v>52</v>
      </c>
      <c r="K400" s="21" t="s">
        <v>339</v>
      </c>
      <c r="L400" s="21" t="s">
        <v>340</v>
      </c>
      <c r="M400" s="21" t="s">
        <v>376</v>
      </c>
      <c r="N400" s="21">
        <v>30</v>
      </c>
      <c r="O400" s="20">
        <v>45588</v>
      </c>
      <c r="P400" s="21" t="s">
        <v>50</v>
      </c>
      <c r="Q400" s="21" t="s">
        <v>377</v>
      </c>
      <c r="R400" s="21">
        <v>0</v>
      </c>
      <c r="S400" s="21">
        <v>30</v>
      </c>
      <c r="T400" s="21">
        <v>-63.160136999999999</v>
      </c>
      <c r="U400" s="21">
        <v>-17.708289000000001</v>
      </c>
      <c r="V400" s="21" t="s">
        <v>378</v>
      </c>
      <c r="W400" s="21" t="s">
        <v>51</v>
      </c>
      <c r="X400" s="21" t="s">
        <v>379</v>
      </c>
      <c r="Y400" s="23">
        <v>46246</v>
      </c>
      <c r="Z400" s="24">
        <f>+E400-Y400</f>
        <v>-1019</v>
      </c>
      <c r="AA400" s="25">
        <f>+Tabla_DatosExternos_142[[#This Row],[Saldo]]/Tabla_DatosExternos_142[[#This Row],[Importe]]</f>
        <v>0.91967871485943775</v>
      </c>
      <c r="AB400" s="21"/>
      <c r="AC400" s="26">
        <f>IF(AND(-Z400&gt;=1,-Z400&lt;=30),D400,0)</f>
        <v>0</v>
      </c>
      <c r="AD400" s="26">
        <f>IF(AND(-Z400&gt;=31,-Z400&lt;=60),D400,0)</f>
        <v>0</v>
      </c>
      <c r="AE400" s="26">
        <f>IF(AND(-Z400&gt;=61,-Z400&lt;=90),D400,0)</f>
        <v>0</v>
      </c>
      <c r="AF400" s="26">
        <f>IF(AND(-Z400&gt;=91,-Z400&lt;=120),D400,0)</f>
        <v>0</v>
      </c>
      <c r="AG400" s="26">
        <f>IF(AND(-Z400&gt;=121,-Z400&lt;=150),D400,0)</f>
        <v>0</v>
      </c>
      <c r="AH400" s="26">
        <f>IF(AND(-Z400&gt;=151,-Z400&lt;=180),D400,0)</f>
        <v>0</v>
      </c>
      <c r="AI400" s="26">
        <f>IF(AND(-Z400&gt;=181,-Z400&lt;=210),D400,0)</f>
        <v>0</v>
      </c>
      <c r="AJ400" s="26">
        <f>IF(AND(-Z400&gt;=211,-Z400&lt;=250),D400,0)</f>
        <v>0</v>
      </c>
      <c r="AK400" s="26">
        <f>IF(-Z400&gt;=251,D400,0)</f>
        <v>9160</v>
      </c>
      <c r="AL400" s="26">
        <f>SUM(AE400:AF400)</f>
        <v>0</v>
      </c>
      <c r="AM400" s="26">
        <f>SUM(AG400:AK400)</f>
        <v>9160</v>
      </c>
      <c r="AN400" s="26">
        <f>SUM(AI400:AK400)</f>
        <v>9160</v>
      </c>
      <c r="AO400" s="26">
        <f>+IF(SUM(AC400:AK400)=0,D400,0)</f>
        <v>0</v>
      </c>
      <c r="AP400" s="26">
        <f>+SUM(AC400:AK400)</f>
        <v>9160</v>
      </c>
      <c r="AQ400" s="26">
        <f>+Tabla_DatosExternos_142[[#This Row],[Total Vigente]]+Tabla_DatosExternos_142[[#This Row],[Total Vencido]]</f>
        <v>9160</v>
      </c>
      <c r="AR400" s="26">
        <f>SUM(AG400:AK400)</f>
        <v>9160</v>
      </c>
      <c r="AS400" s="27">
        <f>+Tabla_DatosExternos_142[[#This Row],[Fecha]]-Tabla_DatosExternos_142[[#This Row],[Vence]]</f>
        <v>-30</v>
      </c>
      <c r="AT400" s="21"/>
      <c r="AU400" s="28" t="e">
        <f>+AR400-W400</f>
        <v>#VALUE!</v>
      </c>
    </row>
    <row r="401" spans="1:47" x14ac:dyDescent="0.35">
      <c r="A401" s="20">
        <v>45227</v>
      </c>
      <c r="B401" s="21">
        <v>231535</v>
      </c>
      <c r="C401" s="21">
        <v>7719.9</v>
      </c>
      <c r="D401" s="21">
        <v>5719.9</v>
      </c>
      <c r="E401" s="22">
        <v>45257</v>
      </c>
      <c r="F401" s="21">
        <v>989</v>
      </c>
      <c r="G401" s="21" t="s">
        <v>47</v>
      </c>
      <c r="H401" s="21" t="s">
        <v>48</v>
      </c>
      <c r="I401" s="21" t="s">
        <v>387</v>
      </c>
      <c r="J401" s="21" t="s">
        <v>52</v>
      </c>
      <c r="K401" s="21" t="s">
        <v>339</v>
      </c>
      <c r="L401" s="21" t="s">
        <v>340</v>
      </c>
      <c r="M401" s="21" t="s">
        <v>388</v>
      </c>
      <c r="N401" s="21">
        <v>30</v>
      </c>
      <c r="O401" s="20">
        <v>45560</v>
      </c>
      <c r="P401" s="21" t="s">
        <v>50</v>
      </c>
      <c r="Q401" s="21" t="s">
        <v>389</v>
      </c>
      <c r="R401" s="21">
        <v>10000</v>
      </c>
      <c r="S401" s="21">
        <v>28</v>
      </c>
      <c r="T401" s="21">
        <v>-63.179285</v>
      </c>
      <c r="U401" s="21">
        <v>-17.736836</v>
      </c>
      <c r="V401" s="21" t="s">
        <v>390</v>
      </c>
      <c r="W401" s="21" t="s">
        <v>51</v>
      </c>
      <c r="X401" s="21" t="s">
        <v>391</v>
      </c>
      <c r="Y401" s="23">
        <v>46246</v>
      </c>
      <c r="Z401" s="24">
        <f>+E401-Y401</f>
        <v>-989</v>
      </c>
      <c r="AA401" s="25">
        <f>+Tabla_DatosExternos_142[[#This Row],[Saldo]]/Tabla_DatosExternos_142[[#This Row],[Importe]]</f>
        <v>0.74092928664879076</v>
      </c>
      <c r="AB401" s="21"/>
      <c r="AC401" s="26">
        <f>IF(AND(-Z401&gt;=1,-Z401&lt;=30),D401,0)</f>
        <v>0</v>
      </c>
      <c r="AD401" s="26">
        <f>IF(AND(-Z401&gt;=31,-Z401&lt;=60),D401,0)</f>
        <v>0</v>
      </c>
      <c r="AE401" s="26">
        <f>IF(AND(-Z401&gt;=61,-Z401&lt;=90),D401,0)</f>
        <v>0</v>
      </c>
      <c r="AF401" s="26">
        <f>IF(AND(-Z401&gt;=91,-Z401&lt;=120),D401,0)</f>
        <v>0</v>
      </c>
      <c r="AG401" s="26">
        <f>IF(AND(-Z401&gt;=121,-Z401&lt;=150),D401,0)</f>
        <v>0</v>
      </c>
      <c r="AH401" s="26">
        <f>IF(AND(-Z401&gt;=151,-Z401&lt;=180),D401,0)</f>
        <v>0</v>
      </c>
      <c r="AI401" s="26">
        <f>IF(AND(-Z401&gt;=181,-Z401&lt;=210),D401,0)</f>
        <v>0</v>
      </c>
      <c r="AJ401" s="26">
        <f>IF(AND(-Z401&gt;=211,-Z401&lt;=250),D401,0)</f>
        <v>0</v>
      </c>
      <c r="AK401" s="26">
        <f>IF(-Z401&gt;=251,D401,0)</f>
        <v>5719.9</v>
      </c>
      <c r="AL401" s="26">
        <f>SUM(AE401:AF401)</f>
        <v>0</v>
      </c>
      <c r="AM401" s="26">
        <f>SUM(AG401:AK401)</f>
        <v>5719.9</v>
      </c>
      <c r="AN401" s="26">
        <f>SUM(AI401:AK401)</f>
        <v>5719.9</v>
      </c>
      <c r="AO401" s="26">
        <f>+IF(SUM(AC401:AK401)=0,D401,0)</f>
        <v>0</v>
      </c>
      <c r="AP401" s="26">
        <f>+SUM(AC401:AK401)</f>
        <v>5719.9</v>
      </c>
      <c r="AQ401" s="26">
        <f>+Tabla_DatosExternos_142[[#This Row],[Total Vigente]]+Tabla_DatosExternos_142[[#This Row],[Total Vencido]]</f>
        <v>5719.9</v>
      </c>
      <c r="AR401" s="26">
        <f>SUM(AG401:AK401)</f>
        <v>5719.9</v>
      </c>
      <c r="AS401" s="27">
        <f>+Tabla_DatosExternos_142[[#This Row],[Fecha]]-Tabla_DatosExternos_142[[#This Row],[Vence]]</f>
        <v>-30</v>
      </c>
      <c r="AT401" s="21"/>
      <c r="AU401" s="28" t="e">
        <f>+AR401-W401</f>
        <v>#VALUE!</v>
      </c>
    </row>
    <row r="402" spans="1:47" x14ac:dyDescent="0.35">
      <c r="A402" s="20">
        <v>45227</v>
      </c>
      <c r="B402" s="21">
        <v>231539</v>
      </c>
      <c r="C402" s="21">
        <v>3600.4</v>
      </c>
      <c r="D402" s="21">
        <v>200.4</v>
      </c>
      <c r="E402" s="22">
        <v>45257</v>
      </c>
      <c r="F402" s="21">
        <v>989</v>
      </c>
      <c r="G402" s="21" t="s">
        <v>47</v>
      </c>
      <c r="H402" s="21" t="s">
        <v>48</v>
      </c>
      <c r="I402" s="21" t="s">
        <v>392</v>
      </c>
      <c r="J402" s="21" t="s">
        <v>52</v>
      </c>
      <c r="K402" s="21" t="s">
        <v>339</v>
      </c>
      <c r="L402" s="21" t="s">
        <v>340</v>
      </c>
      <c r="M402" s="21" t="s">
        <v>388</v>
      </c>
      <c r="N402" s="21">
        <v>30</v>
      </c>
      <c r="O402" s="20">
        <v>45877</v>
      </c>
      <c r="P402" s="21" t="s">
        <v>50</v>
      </c>
      <c r="Q402" s="21" t="s">
        <v>393</v>
      </c>
      <c r="R402" s="21">
        <v>10000</v>
      </c>
      <c r="S402" s="21">
        <v>28</v>
      </c>
      <c r="T402" s="21">
        <v>-63.172730999999999</v>
      </c>
      <c r="U402" s="21">
        <v>-17.728249000000002</v>
      </c>
      <c r="V402" s="21" t="s">
        <v>394</v>
      </c>
      <c r="W402" s="21" t="s">
        <v>51</v>
      </c>
      <c r="X402" s="21" t="s">
        <v>395</v>
      </c>
      <c r="Y402" s="23">
        <v>46246</v>
      </c>
      <c r="Z402" s="24">
        <f>+E402-Y402</f>
        <v>-989</v>
      </c>
      <c r="AA402" s="25">
        <f>+Tabla_DatosExternos_142[[#This Row],[Saldo]]/Tabla_DatosExternos_142[[#This Row],[Importe]]</f>
        <v>5.5660482168647926E-2</v>
      </c>
      <c r="AB402" s="21"/>
      <c r="AC402" s="26">
        <f>IF(AND(-Z402&gt;=1,-Z402&lt;=30),D402,0)</f>
        <v>0</v>
      </c>
      <c r="AD402" s="26">
        <f>IF(AND(-Z402&gt;=31,-Z402&lt;=60),D402,0)</f>
        <v>0</v>
      </c>
      <c r="AE402" s="26">
        <f>IF(AND(-Z402&gt;=61,-Z402&lt;=90),D402,0)</f>
        <v>0</v>
      </c>
      <c r="AF402" s="26">
        <f>IF(AND(-Z402&gt;=91,-Z402&lt;=120),D402,0)</f>
        <v>0</v>
      </c>
      <c r="AG402" s="26">
        <f>IF(AND(-Z402&gt;=121,-Z402&lt;=150),D402,0)</f>
        <v>0</v>
      </c>
      <c r="AH402" s="26">
        <f>IF(AND(-Z402&gt;=151,-Z402&lt;=180),D402,0)</f>
        <v>0</v>
      </c>
      <c r="AI402" s="26">
        <f>IF(AND(-Z402&gt;=181,-Z402&lt;=210),D402,0)</f>
        <v>0</v>
      </c>
      <c r="AJ402" s="26">
        <f>IF(AND(-Z402&gt;=211,-Z402&lt;=250),D402,0)</f>
        <v>0</v>
      </c>
      <c r="AK402" s="26">
        <f>IF(-Z402&gt;=251,D402,0)</f>
        <v>200.4</v>
      </c>
      <c r="AL402" s="26">
        <f>SUM(AE402:AF402)</f>
        <v>0</v>
      </c>
      <c r="AM402" s="26">
        <f>SUM(AG402:AK402)</f>
        <v>200.4</v>
      </c>
      <c r="AN402" s="26">
        <f>SUM(AI402:AK402)</f>
        <v>200.4</v>
      </c>
      <c r="AO402" s="26">
        <f>+IF(SUM(AC402:AK402)=0,D402,0)</f>
        <v>0</v>
      </c>
      <c r="AP402" s="26">
        <f>+SUM(AC402:AK402)</f>
        <v>200.4</v>
      </c>
      <c r="AQ402" s="26">
        <f>+Tabla_DatosExternos_142[[#This Row],[Total Vigente]]+Tabla_DatosExternos_142[[#This Row],[Total Vencido]]</f>
        <v>200.4</v>
      </c>
      <c r="AR402" s="26">
        <f>SUM(AG402:AK402)</f>
        <v>200.4</v>
      </c>
      <c r="AS402" s="27">
        <f>+Tabla_DatosExternos_142[[#This Row],[Fecha]]-Tabla_DatosExternos_142[[#This Row],[Vence]]</f>
        <v>-30</v>
      </c>
      <c r="AT402" s="21"/>
      <c r="AU402" s="28" t="e">
        <f>+AR402-W402</f>
        <v>#VALUE!</v>
      </c>
    </row>
    <row r="403" spans="1:47" x14ac:dyDescent="0.35">
      <c r="A403" s="20">
        <v>45237</v>
      </c>
      <c r="B403" s="21">
        <v>237858</v>
      </c>
      <c r="C403" s="21">
        <v>7680</v>
      </c>
      <c r="D403" s="21">
        <v>3110</v>
      </c>
      <c r="E403" s="22">
        <v>45267</v>
      </c>
      <c r="F403" s="21">
        <v>979</v>
      </c>
      <c r="G403" s="21" t="s">
        <v>47</v>
      </c>
      <c r="H403" s="21" t="s">
        <v>48</v>
      </c>
      <c r="I403" s="21" t="s">
        <v>396</v>
      </c>
      <c r="J403" s="21" t="s">
        <v>52</v>
      </c>
      <c r="K403" s="21" t="s">
        <v>339</v>
      </c>
      <c r="L403" s="21" t="s">
        <v>340</v>
      </c>
      <c r="M403" s="21" t="s">
        <v>397</v>
      </c>
      <c r="N403" s="21">
        <v>30</v>
      </c>
      <c r="O403" s="20">
        <v>45565</v>
      </c>
      <c r="P403" s="21" t="s">
        <v>50</v>
      </c>
      <c r="Q403" s="21" t="s">
        <v>398</v>
      </c>
      <c r="R403" s="21">
        <v>10000</v>
      </c>
      <c r="S403" s="21">
        <v>25</v>
      </c>
      <c r="T403" s="21">
        <v>-63.126700999999997</v>
      </c>
      <c r="U403" s="21">
        <v>-17.711556000000002</v>
      </c>
      <c r="V403" s="21" t="s">
        <v>399</v>
      </c>
      <c r="W403" s="21" t="s">
        <v>51</v>
      </c>
      <c r="X403" s="21" t="s">
        <v>400</v>
      </c>
      <c r="Y403" s="23">
        <v>46246</v>
      </c>
      <c r="Z403" s="24">
        <f>+E403-Y403</f>
        <v>-979</v>
      </c>
      <c r="AA403" s="25">
        <f>+Tabla_DatosExternos_142[[#This Row],[Saldo]]/Tabla_DatosExternos_142[[#This Row],[Importe]]</f>
        <v>0.40494791666666669</v>
      </c>
      <c r="AB403" s="21"/>
      <c r="AC403" s="26">
        <f>IF(AND(-Z403&gt;=1,-Z403&lt;=30),D403,0)</f>
        <v>0</v>
      </c>
      <c r="AD403" s="26">
        <f>IF(AND(-Z403&gt;=31,-Z403&lt;=60),D403,0)</f>
        <v>0</v>
      </c>
      <c r="AE403" s="26">
        <f>IF(AND(-Z403&gt;=61,-Z403&lt;=90),D403,0)</f>
        <v>0</v>
      </c>
      <c r="AF403" s="26">
        <f>IF(AND(-Z403&gt;=91,-Z403&lt;=120),D403,0)</f>
        <v>0</v>
      </c>
      <c r="AG403" s="26">
        <f>IF(AND(-Z403&gt;=121,-Z403&lt;=150),D403,0)</f>
        <v>0</v>
      </c>
      <c r="AH403" s="26">
        <f>IF(AND(-Z403&gt;=151,-Z403&lt;=180),D403,0)</f>
        <v>0</v>
      </c>
      <c r="AI403" s="26">
        <f>IF(AND(-Z403&gt;=181,-Z403&lt;=210),D403,0)</f>
        <v>0</v>
      </c>
      <c r="AJ403" s="26">
        <f>IF(AND(-Z403&gt;=211,-Z403&lt;=250),D403,0)</f>
        <v>0</v>
      </c>
      <c r="AK403" s="26">
        <f>IF(-Z403&gt;=251,D403,0)</f>
        <v>3110</v>
      </c>
      <c r="AL403" s="26">
        <f>SUM(AE403:AF403)</f>
        <v>0</v>
      </c>
      <c r="AM403" s="26">
        <f>SUM(AG403:AK403)</f>
        <v>3110</v>
      </c>
      <c r="AN403" s="26">
        <f>SUM(AI403:AK403)</f>
        <v>3110</v>
      </c>
      <c r="AO403" s="26">
        <f>+IF(SUM(AC403:AK403)=0,D403,0)</f>
        <v>0</v>
      </c>
      <c r="AP403" s="26">
        <f>+SUM(AC403:AK403)</f>
        <v>3110</v>
      </c>
      <c r="AQ403" s="26">
        <f>+Tabla_DatosExternos_142[[#This Row],[Total Vigente]]+Tabla_DatosExternos_142[[#This Row],[Total Vencido]]</f>
        <v>3110</v>
      </c>
      <c r="AR403" s="26">
        <f>SUM(AG403:AK403)</f>
        <v>3110</v>
      </c>
      <c r="AS403" s="27">
        <f>+Tabla_DatosExternos_142[[#This Row],[Fecha]]-Tabla_DatosExternos_142[[#This Row],[Vence]]</f>
        <v>-30</v>
      </c>
      <c r="AT403" s="21"/>
      <c r="AU403" s="28" t="e">
        <f>+AR403-W403</f>
        <v>#VALUE!</v>
      </c>
    </row>
    <row r="404" spans="1:47" x14ac:dyDescent="0.35">
      <c r="A404" s="20">
        <v>45241</v>
      </c>
      <c r="B404" s="21">
        <v>240918</v>
      </c>
      <c r="C404" s="21">
        <v>4020</v>
      </c>
      <c r="D404" s="21">
        <v>1549.8</v>
      </c>
      <c r="E404" s="22">
        <v>45271</v>
      </c>
      <c r="F404" s="21">
        <v>975</v>
      </c>
      <c r="G404" s="21" t="s">
        <v>47</v>
      </c>
      <c r="H404" s="21" t="s">
        <v>48</v>
      </c>
      <c r="I404" s="21" t="s">
        <v>406</v>
      </c>
      <c r="J404" s="21" t="s">
        <v>52</v>
      </c>
      <c r="K404" s="21" t="s">
        <v>339</v>
      </c>
      <c r="L404" s="21" t="s">
        <v>340</v>
      </c>
      <c r="M404" s="21" t="s">
        <v>388</v>
      </c>
      <c r="N404" s="21">
        <v>30</v>
      </c>
      <c r="O404" s="20">
        <v>45888</v>
      </c>
      <c r="P404" s="21" t="s">
        <v>50</v>
      </c>
      <c r="Q404" s="21" t="s">
        <v>407</v>
      </c>
      <c r="R404" s="21">
        <v>10000</v>
      </c>
      <c r="S404" s="21">
        <v>28</v>
      </c>
      <c r="T404" s="21">
        <v>-63.183762999999999</v>
      </c>
      <c r="U404" s="21">
        <v>-17.721211</v>
      </c>
      <c r="V404" s="21" t="s">
        <v>408</v>
      </c>
      <c r="W404" s="21" t="s">
        <v>51</v>
      </c>
      <c r="X404" s="21" t="s">
        <v>409</v>
      </c>
      <c r="Y404" s="23">
        <v>46246</v>
      </c>
      <c r="Z404" s="24">
        <f>+E404-Y404</f>
        <v>-975</v>
      </c>
      <c r="AA404" s="25">
        <f>+Tabla_DatosExternos_142[[#This Row],[Saldo]]/Tabla_DatosExternos_142[[#This Row],[Importe]]</f>
        <v>0.38552238805970146</v>
      </c>
      <c r="AB404" s="21"/>
      <c r="AC404" s="26">
        <f>IF(AND(-Z404&gt;=1,-Z404&lt;=30),D404,0)</f>
        <v>0</v>
      </c>
      <c r="AD404" s="26">
        <f>IF(AND(-Z404&gt;=31,-Z404&lt;=60),D404,0)</f>
        <v>0</v>
      </c>
      <c r="AE404" s="26">
        <f>IF(AND(-Z404&gt;=61,-Z404&lt;=90),D404,0)</f>
        <v>0</v>
      </c>
      <c r="AF404" s="26">
        <f>IF(AND(-Z404&gt;=91,-Z404&lt;=120),D404,0)</f>
        <v>0</v>
      </c>
      <c r="AG404" s="26">
        <f>IF(AND(-Z404&gt;=121,-Z404&lt;=150),D404,0)</f>
        <v>0</v>
      </c>
      <c r="AH404" s="26">
        <f>IF(AND(-Z404&gt;=151,-Z404&lt;=180),D404,0)</f>
        <v>0</v>
      </c>
      <c r="AI404" s="26">
        <f>IF(AND(-Z404&gt;=181,-Z404&lt;=210),D404,0)</f>
        <v>0</v>
      </c>
      <c r="AJ404" s="26">
        <f>IF(AND(-Z404&gt;=211,-Z404&lt;=250),D404,0)</f>
        <v>0</v>
      </c>
      <c r="AK404" s="26">
        <f>IF(-Z404&gt;=251,D404,0)</f>
        <v>1549.8</v>
      </c>
      <c r="AL404" s="26">
        <f>SUM(AE404:AF404)</f>
        <v>0</v>
      </c>
      <c r="AM404" s="26">
        <f>SUM(AG404:AK404)</f>
        <v>1549.8</v>
      </c>
      <c r="AN404" s="26">
        <f>SUM(AI404:AK404)</f>
        <v>1549.8</v>
      </c>
      <c r="AO404" s="26">
        <f>+IF(SUM(AC404:AK404)=0,D404,0)</f>
        <v>0</v>
      </c>
      <c r="AP404" s="26">
        <f>+SUM(AC404:AK404)</f>
        <v>1549.8</v>
      </c>
      <c r="AQ404" s="26">
        <f>+Tabla_DatosExternos_142[[#This Row],[Total Vigente]]+Tabla_DatosExternos_142[[#This Row],[Total Vencido]]</f>
        <v>1549.8</v>
      </c>
      <c r="AR404" s="26">
        <f>SUM(AG404:AK404)</f>
        <v>1549.8</v>
      </c>
      <c r="AS404" s="27">
        <f>+Tabla_DatosExternos_142[[#This Row],[Fecha]]-Tabla_DatosExternos_142[[#This Row],[Vence]]</f>
        <v>-30</v>
      </c>
      <c r="AT404" s="21"/>
      <c r="AU404" s="28" t="e">
        <f>+AR404-W404</f>
        <v>#VALUE!</v>
      </c>
    </row>
    <row r="405" spans="1:47" x14ac:dyDescent="0.35">
      <c r="A405" s="20">
        <v>45246</v>
      </c>
      <c r="B405" s="21">
        <v>244801</v>
      </c>
      <c r="C405" s="21">
        <v>7680</v>
      </c>
      <c r="D405" s="21">
        <v>2940</v>
      </c>
      <c r="E405" s="22">
        <v>45276</v>
      </c>
      <c r="F405" s="21">
        <v>970</v>
      </c>
      <c r="G405" s="21" t="s">
        <v>47</v>
      </c>
      <c r="H405" s="21" t="s">
        <v>48</v>
      </c>
      <c r="I405" s="21" t="s">
        <v>418</v>
      </c>
      <c r="J405" s="21" t="s">
        <v>52</v>
      </c>
      <c r="K405" s="21" t="s">
        <v>339</v>
      </c>
      <c r="L405" s="21" t="s">
        <v>340</v>
      </c>
      <c r="M405" s="21" t="s">
        <v>397</v>
      </c>
      <c r="N405" s="21">
        <v>30</v>
      </c>
      <c r="O405" s="20">
        <v>45565</v>
      </c>
      <c r="P405" s="21" t="s">
        <v>50</v>
      </c>
      <c r="Q405" s="21" t="s">
        <v>419</v>
      </c>
      <c r="R405" s="21">
        <v>10000</v>
      </c>
      <c r="S405" s="21">
        <v>25</v>
      </c>
      <c r="T405" s="21">
        <v>-63.146778099999999</v>
      </c>
      <c r="U405" s="21">
        <v>-17.724590299999999</v>
      </c>
      <c r="V405" s="21" t="s">
        <v>420</v>
      </c>
      <c r="W405" s="21" t="s">
        <v>51</v>
      </c>
      <c r="X405" s="21" t="s">
        <v>421</v>
      </c>
      <c r="Y405" s="23">
        <v>46246</v>
      </c>
      <c r="Z405" s="24">
        <f>+E405-Y405</f>
        <v>-970</v>
      </c>
      <c r="AA405" s="25">
        <f>+Tabla_DatosExternos_142[[#This Row],[Saldo]]/Tabla_DatosExternos_142[[#This Row],[Importe]]</f>
        <v>0.3828125</v>
      </c>
      <c r="AB405" s="21"/>
      <c r="AC405" s="26">
        <f>IF(AND(-Z405&gt;=1,-Z405&lt;=30),D405,0)</f>
        <v>0</v>
      </c>
      <c r="AD405" s="26">
        <f>IF(AND(-Z405&gt;=31,-Z405&lt;=60),D405,0)</f>
        <v>0</v>
      </c>
      <c r="AE405" s="26">
        <f>IF(AND(-Z405&gt;=61,-Z405&lt;=90),D405,0)</f>
        <v>0</v>
      </c>
      <c r="AF405" s="26">
        <f>IF(AND(-Z405&gt;=91,-Z405&lt;=120),D405,0)</f>
        <v>0</v>
      </c>
      <c r="AG405" s="26">
        <f>IF(AND(-Z405&gt;=121,-Z405&lt;=150),D405,0)</f>
        <v>0</v>
      </c>
      <c r="AH405" s="26">
        <f>IF(AND(-Z405&gt;=151,-Z405&lt;=180),D405,0)</f>
        <v>0</v>
      </c>
      <c r="AI405" s="26">
        <f>IF(AND(-Z405&gt;=181,-Z405&lt;=210),D405,0)</f>
        <v>0</v>
      </c>
      <c r="AJ405" s="26">
        <f>IF(AND(-Z405&gt;=211,-Z405&lt;=250),D405,0)</f>
        <v>0</v>
      </c>
      <c r="AK405" s="26">
        <f>IF(-Z405&gt;=251,D405,0)</f>
        <v>2940</v>
      </c>
      <c r="AL405" s="26">
        <f>SUM(AE405:AF405)</f>
        <v>0</v>
      </c>
      <c r="AM405" s="26">
        <f>SUM(AG405:AK405)</f>
        <v>2940</v>
      </c>
      <c r="AN405" s="26">
        <f>SUM(AI405:AK405)</f>
        <v>2940</v>
      </c>
      <c r="AO405" s="26">
        <f>+IF(SUM(AC405:AK405)=0,D405,0)</f>
        <v>0</v>
      </c>
      <c r="AP405" s="26">
        <f>+SUM(AC405:AK405)</f>
        <v>2940</v>
      </c>
      <c r="AQ405" s="26">
        <f>+Tabla_DatosExternos_142[[#This Row],[Total Vigente]]+Tabla_DatosExternos_142[[#This Row],[Total Vencido]]</f>
        <v>2940</v>
      </c>
      <c r="AR405" s="26">
        <f>SUM(AG405:AK405)</f>
        <v>2940</v>
      </c>
      <c r="AS405" s="27">
        <f>+Tabla_DatosExternos_142[[#This Row],[Fecha]]-Tabla_DatosExternos_142[[#This Row],[Vence]]</f>
        <v>-30</v>
      </c>
      <c r="AT405" s="21"/>
      <c r="AU405" s="28" t="e">
        <f>+AR405-W405</f>
        <v>#VALUE!</v>
      </c>
    </row>
    <row r="406" spans="1:47" x14ac:dyDescent="0.35">
      <c r="A406" s="20">
        <v>45247</v>
      </c>
      <c r="B406" s="21">
        <v>245106</v>
      </c>
      <c r="C406" s="21">
        <v>3200</v>
      </c>
      <c r="D406" s="21">
        <v>1250</v>
      </c>
      <c r="E406" s="22">
        <v>45277</v>
      </c>
      <c r="F406" s="21">
        <v>969</v>
      </c>
      <c r="G406" s="21" t="s">
        <v>47</v>
      </c>
      <c r="H406" s="21" t="s">
        <v>48</v>
      </c>
      <c r="I406" s="21" t="s">
        <v>423</v>
      </c>
      <c r="J406" s="21" t="s">
        <v>52</v>
      </c>
      <c r="K406" s="21" t="s">
        <v>339</v>
      </c>
      <c r="L406" s="21" t="s">
        <v>340</v>
      </c>
      <c r="M406" s="21" t="s">
        <v>424</v>
      </c>
      <c r="N406" s="21">
        <v>30</v>
      </c>
      <c r="O406" s="20">
        <v>45635</v>
      </c>
      <c r="P406" s="21" t="s">
        <v>50</v>
      </c>
      <c r="Q406" s="21" t="s">
        <v>425</v>
      </c>
      <c r="R406" s="21">
        <v>5000</v>
      </c>
      <c r="S406" s="21">
        <v>27</v>
      </c>
      <c r="T406" s="21">
        <v>-63.117012000000003</v>
      </c>
      <c r="U406" s="21">
        <v>-17.743950000000002</v>
      </c>
      <c r="V406" s="21" t="s">
        <v>426</v>
      </c>
      <c r="W406" s="21" t="s">
        <v>51</v>
      </c>
      <c r="X406" s="21" t="s">
        <v>427</v>
      </c>
      <c r="Y406" s="23">
        <v>46246</v>
      </c>
      <c r="Z406" s="24">
        <f>+E406-Y406</f>
        <v>-969</v>
      </c>
      <c r="AA406" s="25">
        <f>+Tabla_DatosExternos_142[[#This Row],[Saldo]]/Tabla_DatosExternos_142[[#This Row],[Importe]]</f>
        <v>0.390625</v>
      </c>
      <c r="AB406" s="21"/>
      <c r="AC406" s="26">
        <f>IF(AND(-Z406&gt;=1,-Z406&lt;=30),D406,0)</f>
        <v>0</v>
      </c>
      <c r="AD406" s="26">
        <f>IF(AND(-Z406&gt;=31,-Z406&lt;=60),D406,0)</f>
        <v>0</v>
      </c>
      <c r="AE406" s="26">
        <f>IF(AND(-Z406&gt;=61,-Z406&lt;=90),D406,0)</f>
        <v>0</v>
      </c>
      <c r="AF406" s="26">
        <f>IF(AND(-Z406&gt;=91,-Z406&lt;=120),D406,0)</f>
        <v>0</v>
      </c>
      <c r="AG406" s="26">
        <f>IF(AND(-Z406&gt;=121,-Z406&lt;=150),D406,0)</f>
        <v>0</v>
      </c>
      <c r="AH406" s="26">
        <f>IF(AND(-Z406&gt;=151,-Z406&lt;=180),D406,0)</f>
        <v>0</v>
      </c>
      <c r="AI406" s="26">
        <f>IF(AND(-Z406&gt;=181,-Z406&lt;=210),D406,0)</f>
        <v>0</v>
      </c>
      <c r="AJ406" s="26">
        <f>IF(AND(-Z406&gt;=211,-Z406&lt;=250),D406,0)</f>
        <v>0</v>
      </c>
      <c r="AK406" s="26">
        <f>IF(-Z406&gt;=251,D406,0)</f>
        <v>1250</v>
      </c>
      <c r="AL406" s="26">
        <f>SUM(AE406:AF406)</f>
        <v>0</v>
      </c>
      <c r="AM406" s="26">
        <f>SUM(AG406:AK406)</f>
        <v>1250</v>
      </c>
      <c r="AN406" s="26">
        <f>SUM(AI406:AK406)</f>
        <v>1250</v>
      </c>
      <c r="AO406" s="26">
        <f>+IF(SUM(AC406:AK406)=0,D406,0)</f>
        <v>0</v>
      </c>
      <c r="AP406" s="26">
        <f>+SUM(AC406:AK406)</f>
        <v>1250</v>
      </c>
      <c r="AQ406" s="26">
        <f>+Tabla_DatosExternos_142[[#This Row],[Total Vigente]]+Tabla_DatosExternos_142[[#This Row],[Total Vencido]]</f>
        <v>1250</v>
      </c>
      <c r="AR406" s="26">
        <f>SUM(AG406:AK406)</f>
        <v>1250</v>
      </c>
      <c r="AS406" s="27">
        <f>+Tabla_DatosExternos_142[[#This Row],[Fecha]]-Tabla_DatosExternos_142[[#This Row],[Vence]]</f>
        <v>-30</v>
      </c>
      <c r="AT406" s="21"/>
      <c r="AU406" s="28" t="e">
        <f>+AR406-W406</f>
        <v>#VALUE!</v>
      </c>
    </row>
    <row r="407" spans="1:47" x14ac:dyDescent="0.35">
      <c r="A407" s="20">
        <v>45255</v>
      </c>
      <c r="B407" s="21">
        <v>250597</v>
      </c>
      <c r="C407" s="21">
        <v>8093.99</v>
      </c>
      <c r="D407" s="21">
        <v>1493.99</v>
      </c>
      <c r="E407" s="22">
        <v>45285</v>
      </c>
      <c r="F407" s="21">
        <v>961</v>
      </c>
      <c r="G407" s="21" t="s">
        <v>47</v>
      </c>
      <c r="H407" s="21" t="s">
        <v>48</v>
      </c>
      <c r="I407" s="21" t="s">
        <v>444</v>
      </c>
      <c r="J407" s="21" t="s">
        <v>52</v>
      </c>
      <c r="K407" s="21" t="s">
        <v>339</v>
      </c>
      <c r="L407" s="21" t="s">
        <v>340</v>
      </c>
      <c r="M407" s="21" t="s">
        <v>376</v>
      </c>
      <c r="N407" s="21">
        <v>30</v>
      </c>
      <c r="O407" s="20">
        <v>46132</v>
      </c>
      <c r="P407" s="21" t="s">
        <v>50</v>
      </c>
      <c r="Q407" s="21" t="s">
        <v>445</v>
      </c>
      <c r="R407" s="21">
        <v>30000</v>
      </c>
      <c r="S407" s="21">
        <v>30</v>
      </c>
      <c r="T407" s="21">
        <v>-63.143970000000003</v>
      </c>
      <c r="U407" s="21">
        <v>-17.71585</v>
      </c>
      <c r="V407" s="21" t="s">
        <v>446</v>
      </c>
      <c r="W407" s="21" t="s">
        <v>51</v>
      </c>
      <c r="X407" s="21" t="s">
        <v>447</v>
      </c>
      <c r="Y407" s="23">
        <v>46246</v>
      </c>
      <c r="Z407" s="24">
        <f>+E407-Y407</f>
        <v>-961</v>
      </c>
      <c r="AA407" s="25">
        <f>+Tabla_DatosExternos_142[[#This Row],[Saldo]]/Tabla_DatosExternos_142[[#This Row],[Importe]]</f>
        <v>0.18458016380054831</v>
      </c>
      <c r="AB407" s="21"/>
      <c r="AC407" s="26">
        <f>IF(AND(-Z407&gt;=1,-Z407&lt;=30),D407,0)</f>
        <v>0</v>
      </c>
      <c r="AD407" s="26">
        <f>IF(AND(-Z407&gt;=31,-Z407&lt;=60),D407,0)</f>
        <v>0</v>
      </c>
      <c r="AE407" s="26">
        <f>IF(AND(-Z407&gt;=61,-Z407&lt;=90),D407,0)</f>
        <v>0</v>
      </c>
      <c r="AF407" s="26">
        <f>IF(AND(-Z407&gt;=91,-Z407&lt;=120),D407,0)</f>
        <v>0</v>
      </c>
      <c r="AG407" s="26">
        <f>IF(AND(-Z407&gt;=121,-Z407&lt;=150),D407,0)</f>
        <v>0</v>
      </c>
      <c r="AH407" s="26">
        <f>IF(AND(-Z407&gt;=151,-Z407&lt;=180),D407,0)</f>
        <v>0</v>
      </c>
      <c r="AI407" s="26">
        <f>IF(AND(-Z407&gt;=181,-Z407&lt;=210),D407,0)</f>
        <v>0</v>
      </c>
      <c r="AJ407" s="26">
        <f>IF(AND(-Z407&gt;=211,-Z407&lt;=250),D407,0)</f>
        <v>0</v>
      </c>
      <c r="AK407" s="26">
        <f>IF(-Z407&gt;=251,D407,0)</f>
        <v>1493.99</v>
      </c>
      <c r="AL407" s="26">
        <f>SUM(AE407:AF407)</f>
        <v>0</v>
      </c>
      <c r="AM407" s="26">
        <f>SUM(AG407:AK407)</f>
        <v>1493.99</v>
      </c>
      <c r="AN407" s="26">
        <f>SUM(AI407:AK407)</f>
        <v>1493.99</v>
      </c>
      <c r="AO407" s="26">
        <f>+IF(SUM(AC407:AK407)=0,D407,0)</f>
        <v>0</v>
      </c>
      <c r="AP407" s="26">
        <f>+SUM(AC407:AK407)</f>
        <v>1493.99</v>
      </c>
      <c r="AQ407" s="26">
        <f>+Tabla_DatosExternos_142[[#This Row],[Total Vigente]]+Tabla_DatosExternos_142[[#This Row],[Total Vencido]]</f>
        <v>1493.99</v>
      </c>
      <c r="AR407" s="26">
        <f>SUM(AG407:AK407)</f>
        <v>1493.99</v>
      </c>
      <c r="AS407" s="27">
        <f>+Tabla_DatosExternos_142[[#This Row],[Fecha]]-Tabla_DatosExternos_142[[#This Row],[Vence]]</f>
        <v>-30</v>
      </c>
      <c r="AT407" s="21"/>
      <c r="AU407" s="28" t="e">
        <f>+AR407-W407</f>
        <v>#VALUE!</v>
      </c>
    </row>
    <row r="408" spans="1:47" x14ac:dyDescent="0.35">
      <c r="A408" s="20">
        <v>45255</v>
      </c>
      <c r="B408" s="21">
        <v>250664</v>
      </c>
      <c r="C408" s="21">
        <v>4233.76</v>
      </c>
      <c r="D408" s="21">
        <v>2033.76</v>
      </c>
      <c r="E408" s="22">
        <v>45285</v>
      </c>
      <c r="F408" s="21">
        <v>961</v>
      </c>
      <c r="G408" s="21" t="s">
        <v>47</v>
      </c>
      <c r="H408" s="21" t="s">
        <v>48</v>
      </c>
      <c r="I408" s="21" t="s">
        <v>448</v>
      </c>
      <c r="J408" s="21" t="s">
        <v>52</v>
      </c>
      <c r="K408" s="21" t="s">
        <v>339</v>
      </c>
      <c r="L408" s="21" t="s">
        <v>340</v>
      </c>
      <c r="M408" s="21" t="s">
        <v>353</v>
      </c>
      <c r="N408" s="21">
        <v>30</v>
      </c>
      <c r="O408" s="20">
        <v>45496</v>
      </c>
      <c r="P408" s="21" t="s">
        <v>50</v>
      </c>
      <c r="Q408" s="21" t="s">
        <v>449</v>
      </c>
      <c r="R408" s="21">
        <v>10000</v>
      </c>
      <c r="S408" s="21">
        <v>29</v>
      </c>
      <c r="T408" s="21">
        <v>-63.151046999999998</v>
      </c>
      <c r="U408" s="21">
        <v>-17.739463000000001</v>
      </c>
      <c r="V408" s="21" t="s">
        <v>450</v>
      </c>
      <c r="W408" s="21" t="s">
        <v>51</v>
      </c>
      <c r="X408" s="21" t="s">
        <v>451</v>
      </c>
      <c r="Y408" s="23">
        <v>46246</v>
      </c>
      <c r="Z408" s="24">
        <f>+E408-Y408</f>
        <v>-961</v>
      </c>
      <c r="AA408" s="25">
        <f>+Tabla_DatosExternos_142[[#This Row],[Saldo]]/Tabla_DatosExternos_142[[#This Row],[Importe]]</f>
        <v>0.48036733305619589</v>
      </c>
      <c r="AB408" s="21"/>
      <c r="AC408" s="26">
        <f>IF(AND(-Z408&gt;=1,-Z408&lt;=30),D408,0)</f>
        <v>0</v>
      </c>
      <c r="AD408" s="26">
        <f>IF(AND(-Z408&gt;=31,-Z408&lt;=60),D408,0)</f>
        <v>0</v>
      </c>
      <c r="AE408" s="26">
        <f>IF(AND(-Z408&gt;=61,-Z408&lt;=90),D408,0)</f>
        <v>0</v>
      </c>
      <c r="AF408" s="26">
        <f>IF(AND(-Z408&gt;=91,-Z408&lt;=120),D408,0)</f>
        <v>0</v>
      </c>
      <c r="AG408" s="26">
        <f>IF(AND(-Z408&gt;=121,-Z408&lt;=150),D408,0)</f>
        <v>0</v>
      </c>
      <c r="AH408" s="26">
        <f>IF(AND(-Z408&gt;=151,-Z408&lt;=180),D408,0)</f>
        <v>0</v>
      </c>
      <c r="AI408" s="26">
        <f>IF(AND(-Z408&gt;=181,-Z408&lt;=210),D408,0)</f>
        <v>0</v>
      </c>
      <c r="AJ408" s="26">
        <f>IF(AND(-Z408&gt;=211,-Z408&lt;=250),D408,0)</f>
        <v>0</v>
      </c>
      <c r="AK408" s="26">
        <f>IF(-Z408&gt;=251,D408,0)</f>
        <v>2033.76</v>
      </c>
      <c r="AL408" s="26">
        <f>SUM(AE408:AF408)</f>
        <v>0</v>
      </c>
      <c r="AM408" s="26">
        <f>SUM(AG408:AK408)</f>
        <v>2033.76</v>
      </c>
      <c r="AN408" s="26">
        <f>SUM(AI408:AK408)</f>
        <v>2033.76</v>
      </c>
      <c r="AO408" s="26">
        <f>+IF(SUM(AC408:AK408)=0,D408,0)</f>
        <v>0</v>
      </c>
      <c r="AP408" s="26">
        <f>+SUM(AC408:AK408)</f>
        <v>2033.76</v>
      </c>
      <c r="AQ408" s="26">
        <f>+Tabla_DatosExternos_142[[#This Row],[Total Vigente]]+Tabla_DatosExternos_142[[#This Row],[Total Vencido]]</f>
        <v>2033.76</v>
      </c>
      <c r="AR408" s="26">
        <f>SUM(AG408:AK408)</f>
        <v>2033.76</v>
      </c>
      <c r="AS408" s="27">
        <f>+Tabla_DatosExternos_142[[#This Row],[Fecha]]-Tabla_DatosExternos_142[[#This Row],[Vence]]</f>
        <v>-30</v>
      </c>
      <c r="AT408" s="21"/>
      <c r="AU408" s="28" t="e">
        <f>+AR408-W408</f>
        <v>#VALUE!</v>
      </c>
    </row>
    <row r="409" spans="1:47" x14ac:dyDescent="0.35">
      <c r="A409" s="20">
        <v>45262</v>
      </c>
      <c r="B409" s="21">
        <v>256957</v>
      </c>
      <c r="C409" s="21">
        <v>1190.0999999999999</v>
      </c>
      <c r="D409" s="21">
        <v>1190.0999999999999</v>
      </c>
      <c r="E409" s="22">
        <v>45292</v>
      </c>
      <c r="F409" s="21">
        <v>954</v>
      </c>
      <c r="G409" s="21" t="s">
        <v>47</v>
      </c>
      <c r="H409" s="21" t="s">
        <v>48</v>
      </c>
      <c r="I409" s="21" t="s">
        <v>406</v>
      </c>
      <c r="J409" s="21" t="s">
        <v>52</v>
      </c>
      <c r="K409" s="21" t="s">
        <v>339</v>
      </c>
      <c r="L409" s="21" t="s">
        <v>340</v>
      </c>
      <c r="M409" s="21" t="s">
        <v>388</v>
      </c>
      <c r="N409" s="21">
        <v>30</v>
      </c>
      <c r="O409" s="20"/>
      <c r="P409" s="21" t="s">
        <v>50</v>
      </c>
      <c r="Q409" s="21" t="s">
        <v>407</v>
      </c>
      <c r="R409" s="21">
        <v>10000</v>
      </c>
      <c r="S409" s="21">
        <v>28</v>
      </c>
      <c r="T409" s="21">
        <v>-63.183762999999999</v>
      </c>
      <c r="U409" s="21">
        <v>-17.721211</v>
      </c>
      <c r="V409" s="21" t="s">
        <v>408</v>
      </c>
      <c r="W409" s="21" t="s">
        <v>51</v>
      </c>
      <c r="X409" s="21" t="s">
        <v>409</v>
      </c>
      <c r="Y409" s="23">
        <v>46246</v>
      </c>
      <c r="Z409" s="24">
        <f>+E409-Y409</f>
        <v>-954</v>
      </c>
      <c r="AA409" s="25">
        <f>+Tabla_DatosExternos_142[[#This Row],[Saldo]]/Tabla_DatosExternos_142[[#This Row],[Importe]]</f>
        <v>1</v>
      </c>
      <c r="AB409" s="21"/>
      <c r="AC409" s="26">
        <f>IF(AND(-Z409&gt;=1,-Z409&lt;=30),D409,0)</f>
        <v>0</v>
      </c>
      <c r="AD409" s="26">
        <f>IF(AND(-Z409&gt;=31,-Z409&lt;=60),D409,0)</f>
        <v>0</v>
      </c>
      <c r="AE409" s="26">
        <f>IF(AND(-Z409&gt;=61,-Z409&lt;=90),D409,0)</f>
        <v>0</v>
      </c>
      <c r="AF409" s="26">
        <f>IF(AND(-Z409&gt;=91,-Z409&lt;=120),D409,0)</f>
        <v>0</v>
      </c>
      <c r="AG409" s="26">
        <f>IF(AND(-Z409&gt;=121,-Z409&lt;=150),D409,0)</f>
        <v>0</v>
      </c>
      <c r="AH409" s="26">
        <f>IF(AND(-Z409&gt;=151,-Z409&lt;=180),D409,0)</f>
        <v>0</v>
      </c>
      <c r="AI409" s="26">
        <f>IF(AND(-Z409&gt;=181,-Z409&lt;=210),D409,0)</f>
        <v>0</v>
      </c>
      <c r="AJ409" s="26">
        <f>IF(AND(-Z409&gt;=211,-Z409&lt;=250),D409,0)</f>
        <v>0</v>
      </c>
      <c r="AK409" s="26">
        <f>IF(-Z409&gt;=251,D409,0)</f>
        <v>1190.0999999999999</v>
      </c>
      <c r="AL409" s="26">
        <f>SUM(AE409:AF409)</f>
        <v>0</v>
      </c>
      <c r="AM409" s="26">
        <f>SUM(AG409:AK409)</f>
        <v>1190.0999999999999</v>
      </c>
      <c r="AN409" s="26">
        <f>SUM(AI409:AK409)</f>
        <v>1190.0999999999999</v>
      </c>
      <c r="AO409" s="26">
        <f>+IF(SUM(AC409:AK409)=0,D409,0)</f>
        <v>0</v>
      </c>
      <c r="AP409" s="26">
        <f>+SUM(AC409:AK409)</f>
        <v>1190.0999999999999</v>
      </c>
      <c r="AQ409" s="26">
        <f>+Tabla_DatosExternos_142[[#This Row],[Total Vigente]]+Tabla_DatosExternos_142[[#This Row],[Total Vencido]]</f>
        <v>1190.0999999999999</v>
      </c>
      <c r="AR409" s="26">
        <f>SUM(AG409:AK409)</f>
        <v>1190.0999999999999</v>
      </c>
      <c r="AS409" s="27">
        <f>+Tabla_DatosExternos_142[[#This Row],[Fecha]]-Tabla_DatosExternos_142[[#This Row],[Vence]]</f>
        <v>-30</v>
      </c>
      <c r="AT409" s="21"/>
      <c r="AU409" s="28" t="e">
        <f>+AR409-W409</f>
        <v>#VALUE!</v>
      </c>
    </row>
    <row r="410" spans="1:47" x14ac:dyDescent="0.35">
      <c r="A410" s="20">
        <v>45283</v>
      </c>
      <c r="B410" s="21">
        <v>271600</v>
      </c>
      <c r="C410" s="21">
        <v>1800</v>
      </c>
      <c r="D410" s="21">
        <v>1800</v>
      </c>
      <c r="E410" s="22">
        <v>45313</v>
      </c>
      <c r="F410" s="21">
        <v>933</v>
      </c>
      <c r="G410" s="21" t="s">
        <v>47</v>
      </c>
      <c r="H410" s="21" t="s">
        <v>48</v>
      </c>
      <c r="I410" s="21" t="s">
        <v>448</v>
      </c>
      <c r="J410" s="21" t="s">
        <v>52</v>
      </c>
      <c r="K410" s="21" t="s">
        <v>339</v>
      </c>
      <c r="L410" s="21" t="s">
        <v>340</v>
      </c>
      <c r="M410" s="21" t="s">
        <v>353</v>
      </c>
      <c r="N410" s="21">
        <v>30</v>
      </c>
      <c r="O410" s="20"/>
      <c r="P410" s="21" t="s">
        <v>50</v>
      </c>
      <c r="Q410" s="21" t="s">
        <v>449</v>
      </c>
      <c r="R410" s="21">
        <v>10000</v>
      </c>
      <c r="S410" s="21">
        <v>29</v>
      </c>
      <c r="T410" s="21">
        <v>-63.151046999999998</v>
      </c>
      <c r="U410" s="21">
        <v>-17.739463000000001</v>
      </c>
      <c r="V410" s="21" t="s">
        <v>450</v>
      </c>
      <c r="W410" s="21" t="s">
        <v>51</v>
      </c>
      <c r="X410" s="21" t="s">
        <v>451</v>
      </c>
      <c r="Y410" s="23">
        <v>46246</v>
      </c>
      <c r="Z410" s="24">
        <f>+E410-Y410</f>
        <v>-933</v>
      </c>
      <c r="AA410" s="25">
        <f>+Tabla_DatosExternos_142[[#This Row],[Saldo]]/Tabla_DatosExternos_142[[#This Row],[Importe]]</f>
        <v>1</v>
      </c>
      <c r="AB410" s="21"/>
      <c r="AC410" s="26">
        <f>IF(AND(-Z410&gt;=1,-Z410&lt;=30),D410,0)</f>
        <v>0</v>
      </c>
      <c r="AD410" s="26">
        <f>IF(AND(-Z410&gt;=31,-Z410&lt;=60),D410,0)</f>
        <v>0</v>
      </c>
      <c r="AE410" s="26">
        <f>IF(AND(-Z410&gt;=61,-Z410&lt;=90),D410,0)</f>
        <v>0</v>
      </c>
      <c r="AF410" s="26">
        <f>IF(AND(-Z410&gt;=91,-Z410&lt;=120),D410,0)</f>
        <v>0</v>
      </c>
      <c r="AG410" s="26">
        <f>IF(AND(-Z410&gt;=121,-Z410&lt;=150),D410,0)</f>
        <v>0</v>
      </c>
      <c r="AH410" s="26">
        <f>IF(AND(-Z410&gt;=151,-Z410&lt;=180),D410,0)</f>
        <v>0</v>
      </c>
      <c r="AI410" s="26">
        <f>IF(AND(-Z410&gt;=181,-Z410&lt;=210),D410,0)</f>
        <v>0</v>
      </c>
      <c r="AJ410" s="26">
        <f>IF(AND(-Z410&gt;=211,-Z410&lt;=250),D410,0)</f>
        <v>0</v>
      </c>
      <c r="AK410" s="26">
        <f>IF(-Z410&gt;=251,D410,0)</f>
        <v>1800</v>
      </c>
      <c r="AL410" s="26">
        <f>SUM(AE410:AF410)</f>
        <v>0</v>
      </c>
      <c r="AM410" s="26">
        <f>SUM(AG410:AK410)</f>
        <v>1800</v>
      </c>
      <c r="AN410" s="26">
        <f>SUM(AI410:AK410)</f>
        <v>1800</v>
      </c>
      <c r="AO410" s="26">
        <f>+IF(SUM(AC410:AK410)=0,D410,0)</f>
        <v>0</v>
      </c>
      <c r="AP410" s="26">
        <f>+SUM(AC410:AK410)</f>
        <v>1800</v>
      </c>
      <c r="AQ410" s="26">
        <f>+Tabla_DatosExternos_142[[#This Row],[Total Vigente]]+Tabla_DatosExternos_142[[#This Row],[Total Vencido]]</f>
        <v>1800</v>
      </c>
      <c r="AR410" s="26">
        <f>SUM(AG410:AK410)</f>
        <v>1800</v>
      </c>
      <c r="AS410" s="27">
        <f>+Tabla_DatosExternos_142[[#This Row],[Fecha]]-Tabla_DatosExternos_142[[#This Row],[Vence]]</f>
        <v>-30</v>
      </c>
      <c r="AT410" s="21"/>
      <c r="AU410" s="28" t="e">
        <f>+AR410-W410</f>
        <v>#VALUE!</v>
      </c>
    </row>
    <row r="411" spans="1:47" x14ac:dyDescent="0.35">
      <c r="A411" s="20">
        <v>45297</v>
      </c>
      <c r="B411" s="21">
        <v>3238</v>
      </c>
      <c r="C411" s="21">
        <v>7680</v>
      </c>
      <c r="D411" s="21">
        <v>1450</v>
      </c>
      <c r="E411" s="22">
        <v>45327</v>
      </c>
      <c r="F411" s="21">
        <v>919</v>
      </c>
      <c r="G411" s="21" t="s">
        <v>47</v>
      </c>
      <c r="H411" s="21" t="s">
        <v>48</v>
      </c>
      <c r="I411" s="21" t="s">
        <v>496</v>
      </c>
      <c r="J411" s="21" t="s">
        <v>52</v>
      </c>
      <c r="K411" s="21" t="s">
        <v>339</v>
      </c>
      <c r="L411" s="21" t="s">
        <v>340</v>
      </c>
      <c r="M411" s="21" t="s">
        <v>353</v>
      </c>
      <c r="N411" s="21">
        <v>30</v>
      </c>
      <c r="O411" s="20">
        <v>46063</v>
      </c>
      <c r="P411" s="21" t="s">
        <v>50</v>
      </c>
      <c r="Q411" s="21" t="s">
        <v>497</v>
      </c>
      <c r="R411" s="21">
        <v>20000</v>
      </c>
      <c r="S411" s="21">
        <v>29</v>
      </c>
      <c r="T411" s="21">
        <v>-63.144447999999997</v>
      </c>
      <c r="U411" s="21">
        <v>-17.734181</v>
      </c>
      <c r="V411" s="21" t="s">
        <v>498</v>
      </c>
      <c r="W411" s="21" t="s">
        <v>51</v>
      </c>
      <c r="X411" s="21" t="s">
        <v>499</v>
      </c>
      <c r="Y411" s="23">
        <v>46246</v>
      </c>
      <c r="Z411" s="24">
        <f>+E411-Y411</f>
        <v>-919</v>
      </c>
      <c r="AA411" s="25">
        <f>+Tabla_DatosExternos_142[[#This Row],[Saldo]]/Tabla_DatosExternos_142[[#This Row],[Importe]]</f>
        <v>0.18880208333333334</v>
      </c>
      <c r="AB411" s="21"/>
      <c r="AC411" s="26">
        <f>IF(AND(-Z411&gt;=1,-Z411&lt;=30),D411,0)</f>
        <v>0</v>
      </c>
      <c r="AD411" s="26">
        <f>IF(AND(-Z411&gt;=31,-Z411&lt;=60),D411,0)</f>
        <v>0</v>
      </c>
      <c r="AE411" s="26">
        <f>IF(AND(-Z411&gt;=61,-Z411&lt;=90),D411,0)</f>
        <v>0</v>
      </c>
      <c r="AF411" s="26">
        <f>IF(AND(-Z411&gt;=91,-Z411&lt;=120),D411,0)</f>
        <v>0</v>
      </c>
      <c r="AG411" s="26">
        <f>IF(AND(-Z411&gt;=121,-Z411&lt;=150),D411,0)</f>
        <v>0</v>
      </c>
      <c r="AH411" s="26">
        <f>IF(AND(-Z411&gt;=151,-Z411&lt;=180),D411,0)</f>
        <v>0</v>
      </c>
      <c r="AI411" s="26">
        <f>IF(AND(-Z411&gt;=181,-Z411&lt;=210),D411,0)</f>
        <v>0</v>
      </c>
      <c r="AJ411" s="26">
        <f>IF(AND(-Z411&gt;=211,-Z411&lt;=250),D411,0)</f>
        <v>0</v>
      </c>
      <c r="AK411" s="26">
        <f>IF(-Z411&gt;=251,D411,0)</f>
        <v>1450</v>
      </c>
      <c r="AL411" s="26">
        <f>SUM(AE411:AF411)</f>
        <v>0</v>
      </c>
      <c r="AM411" s="26">
        <f>SUM(AG411:AK411)</f>
        <v>1450</v>
      </c>
      <c r="AN411" s="26">
        <f>SUM(AI411:AK411)</f>
        <v>1450</v>
      </c>
      <c r="AO411" s="26">
        <f>+IF(SUM(AC411:AK411)=0,D411,0)</f>
        <v>0</v>
      </c>
      <c r="AP411" s="26">
        <f>+SUM(AC411:AK411)</f>
        <v>1450</v>
      </c>
      <c r="AQ411" s="26">
        <f>+Tabla_DatosExternos_142[[#This Row],[Total Vigente]]+Tabla_DatosExternos_142[[#This Row],[Total Vencido]]</f>
        <v>1450</v>
      </c>
      <c r="AR411" s="26">
        <f>SUM(AG411:AK411)</f>
        <v>1450</v>
      </c>
      <c r="AS411" s="27">
        <f>+Tabla_DatosExternos_142[[#This Row],[Fecha]]-Tabla_DatosExternos_142[[#This Row],[Vence]]</f>
        <v>-30</v>
      </c>
      <c r="AT411" s="21"/>
      <c r="AU411" s="28" t="e">
        <f>+AR411-W411</f>
        <v>#VALUE!</v>
      </c>
    </row>
    <row r="412" spans="1:47" x14ac:dyDescent="0.35">
      <c r="A412" s="20">
        <v>45332</v>
      </c>
      <c r="B412" s="21">
        <v>26723</v>
      </c>
      <c r="C412" s="21">
        <v>1920</v>
      </c>
      <c r="D412" s="21">
        <v>1770</v>
      </c>
      <c r="E412" s="22">
        <v>45362</v>
      </c>
      <c r="F412" s="21">
        <v>884</v>
      </c>
      <c r="G412" s="21" t="s">
        <v>47</v>
      </c>
      <c r="H412" s="21" t="s">
        <v>48</v>
      </c>
      <c r="I412" s="21" t="s">
        <v>555</v>
      </c>
      <c r="J412" s="21" t="s">
        <v>52</v>
      </c>
      <c r="K412" s="21" t="s">
        <v>339</v>
      </c>
      <c r="L412" s="21" t="s">
        <v>340</v>
      </c>
      <c r="M412" s="21" t="s">
        <v>388</v>
      </c>
      <c r="N412" s="21">
        <v>30</v>
      </c>
      <c r="O412" s="20">
        <v>45975</v>
      </c>
      <c r="P412" s="21" t="s">
        <v>50</v>
      </c>
      <c r="Q412" s="21" t="s">
        <v>556</v>
      </c>
      <c r="R412" s="21">
        <v>20000</v>
      </c>
      <c r="S412" s="21">
        <v>28</v>
      </c>
      <c r="T412" s="21">
        <v>-63.165908000000002</v>
      </c>
      <c r="U412" s="21">
        <v>-17.730618</v>
      </c>
      <c r="V412" s="21" t="s">
        <v>557</v>
      </c>
      <c r="W412" s="21" t="s">
        <v>51</v>
      </c>
      <c r="X412" s="21" t="s">
        <v>558</v>
      </c>
      <c r="Y412" s="23">
        <v>46246</v>
      </c>
      <c r="Z412" s="24">
        <f>+E412-Y412</f>
        <v>-884</v>
      </c>
      <c r="AA412" s="25">
        <f>+Tabla_DatosExternos_142[[#This Row],[Saldo]]/Tabla_DatosExternos_142[[#This Row],[Importe]]</f>
        <v>0.921875</v>
      </c>
      <c r="AB412" s="21"/>
      <c r="AC412" s="26">
        <f>IF(AND(-Z412&gt;=1,-Z412&lt;=30),D412,0)</f>
        <v>0</v>
      </c>
      <c r="AD412" s="26">
        <f>IF(AND(-Z412&gt;=31,-Z412&lt;=60),D412,0)</f>
        <v>0</v>
      </c>
      <c r="AE412" s="26">
        <f>IF(AND(-Z412&gt;=61,-Z412&lt;=90),D412,0)</f>
        <v>0</v>
      </c>
      <c r="AF412" s="26">
        <f>IF(AND(-Z412&gt;=91,-Z412&lt;=120),D412,0)</f>
        <v>0</v>
      </c>
      <c r="AG412" s="26">
        <f>IF(AND(-Z412&gt;=121,-Z412&lt;=150),D412,0)</f>
        <v>0</v>
      </c>
      <c r="AH412" s="26">
        <f>IF(AND(-Z412&gt;=151,-Z412&lt;=180),D412,0)</f>
        <v>0</v>
      </c>
      <c r="AI412" s="26">
        <f>IF(AND(-Z412&gt;=181,-Z412&lt;=210),D412,0)</f>
        <v>0</v>
      </c>
      <c r="AJ412" s="26">
        <f>IF(AND(-Z412&gt;=211,-Z412&lt;=250),D412,0)</f>
        <v>0</v>
      </c>
      <c r="AK412" s="26">
        <f>IF(-Z412&gt;=251,D412,0)</f>
        <v>1770</v>
      </c>
      <c r="AL412" s="26">
        <f>SUM(AE412:AF412)</f>
        <v>0</v>
      </c>
      <c r="AM412" s="26">
        <f>SUM(AG412:AK412)</f>
        <v>1770</v>
      </c>
      <c r="AN412" s="26">
        <f>SUM(AI412:AK412)</f>
        <v>1770</v>
      </c>
      <c r="AO412" s="26">
        <f>+IF(SUM(AC412:AK412)=0,D412,0)</f>
        <v>0</v>
      </c>
      <c r="AP412" s="26">
        <f>+SUM(AC412:AK412)</f>
        <v>1770</v>
      </c>
      <c r="AQ412" s="26">
        <f>+Tabla_DatosExternos_142[[#This Row],[Total Vigente]]+Tabla_DatosExternos_142[[#This Row],[Total Vencido]]</f>
        <v>1770</v>
      </c>
      <c r="AR412" s="26">
        <f>SUM(AG412:AK412)</f>
        <v>1770</v>
      </c>
      <c r="AS412" s="27">
        <f>+Tabla_DatosExternos_142[[#This Row],[Fecha]]-Tabla_DatosExternos_142[[#This Row],[Vence]]</f>
        <v>-30</v>
      </c>
      <c r="AT412" s="21"/>
      <c r="AU412" s="28" t="e">
        <f>+AR412-W412</f>
        <v>#VALUE!</v>
      </c>
    </row>
    <row r="413" spans="1:47" x14ac:dyDescent="0.35">
      <c r="A413" s="20">
        <v>45359</v>
      </c>
      <c r="B413" s="21">
        <v>42396</v>
      </c>
      <c r="C413" s="21">
        <v>2400</v>
      </c>
      <c r="D413" s="21">
        <v>1400</v>
      </c>
      <c r="E413" s="22">
        <v>45389</v>
      </c>
      <c r="F413" s="21">
        <v>857</v>
      </c>
      <c r="G413" s="21" t="s">
        <v>47</v>
      </c>
      <c r="H413" s="21" t="s">
        <v>48</v>
      </c>
      <c r="I413" s="21" t="s">
        <v>569</v>
      </c>
      <c r="J413" s="21" t="s">
        <v>52</v>
      </c>
      <c r="K413" s="21" t="s">
        <v>339</v>
      </c>
      <c r="L413" s="21" t="s">
        <v>340</v>
      </c>
      <c r="M413" s="21" t="s">
        <v>353</v>
      </c>
      <c r="N413" s="21">
        <v>30</v>
      </c>
      <c r="O413" s="20">
        <v>45692</v>
      </c>
      <c r="P413" s="21" t="s">
        <v>50</v>
      </c>
      <c r="Q413" s="21" t="s">
        <v>570</v>
      </c>
      <c r="R413" s="21">
        <v>11000</v>
      </c>
      <c r="S413" s="21">
        <v>29</v>
      </c>
      <c r="T413" s="21">
        <v>-63.147058999999999</v>
      </c>
      <c r="U413" s="21">
        <v>-17.734794999999998</v>
      </c>
      <c r="V413" s="21" t="s">
        <v>571</v>
      </c>
      <c r="W413" s="21" t="s">
        <v>51</v>
      </c>
      <c r="X413" s="21" t="s">
        <v>572</v>
      </c>
      <c r="Y413" s="23">
        <v>46246</v>
      </c>
      <c r="Z413" s="24">
        <f>+E413-Y413</f>
        <v>-857</v>
      </c>
      <c r="AA413" s="25">
        <f>+Tabla_DatosExternos_142[[#This Row],[Saldo]]/Tabla_DatosExternos_142[[#This Row],[Importe]]</f>
        <v>0.58333333333333337</v>
      </c>
      <c r="AB413" s="21"/>
      <c r="AC413" s="26">
        <f>IF(AND(-Z413&gt;=1,-Z413&lt;=30),D413,0)</f>
        <v>0</v>
      </c>
      <c r="AD413" s="26">
        <f>IF(AND(-Z413&gt;=31,-Z413&lt;=60),D413,0)</f>
        <v>0</v>
      </c>
      <c r="AE413" s="26">
        <f>IF(AND(-Z413&gt;=61,-Z413&lt;=90),D413,0)</f>
        <v>0</v>
      </c>
      <c r="AF413" s="26">
        <f>IF(AND(-Z413&gt;=91,-Z413&lt;=120),D413,0)</f>
        <v>0</v>
      </c>
      <c r="AG413" s="26">
        <f>IF(AND(-Z413&gt;=121,-Z413&lt;=150),D413,0)</f>
        <v>0</v>
      </c>
      <c r="AH413" s="26">
        <f>IF(AND(-Z413&gt;=151,-Z413&lt;=180),D413,0)</f>
        <v>0</v>
      </c>
      <c r="AI413" s="26">
        <f>IF(AND(-Z413&gt;=181,-Z413&lt;=210),D413,0)</f>
        <v>0</v>
      </c>
      <c r="AJ413" s="26">
        <f>IF(AND(-Z413&gt;=211,-Z413&lt;=250),D413,0)</f>
        <v>0</v>
      </c>
      <c r="AK413" s="26">
        <f>IF(-Z413&gt;=251,D413,0)</f>
        <v>1400</v>
      </c>
      <c r="AL413" s="26">
        <f>SUM(AE413:AF413)</f>
        <v>0</v>
      </c>
      <c r="AM413" s="26">
        <f>SUM(AG413:AK413)</f>
        <v>1400</v>
      </c>
      <c r="AN413" s="26">
        <f>SUM(AI413:AK413)</f>
        <v>1400</v>
      </c>
      <c r="AO413" s="26">
        <f>+IF(SUM(AC413:AK413)=0,D413,0)</f>
        <v>0</v>
      </c>
      <c r="AP413" s="26">
        <f>+SUM(AC413:AK413)</f>
        <v>1400</v>
      </c>
      <c r="AQ413" s="26">
        <f>+Tabla_DatosExternos_142[[#This Row],[Total Vigente]]+Tabla_DatosExternos_142[[#This Row],[Total Vencido]]</f>
        <v>1400</v>
      </c>
      <c r="AR413" s="26">
        <f>SUM(AG413:AK413)</f>
        <v>1400</v>
      </c>
      <c r="AS413" s="27">
        <f>+Tabla_DatosExternos_142[[#This Row],[Fecha]]-Tabla_DatosExternos_142[[#This Row],[Vence]]</f>
        <v>-30</v>
      </c>
      <c r="AT413" s="21"/>
      <c r="AU413" s="28" t="e">
        <f>+AR413-W413</f>
        <v>#VALUE!</v>
      </c>
    </row>
    <row r="414" spans="1:47" x14ac:dyDescent="0.35">
      <c r="A414" s="20">
        <v>45647</v>
      </c>
      <c r="B414" s="21">
        <v>217447</v>
      </c>
      <c r="C414" s="21">
        <v>5599.92</v>
      </c>
      <c r="D414" s="21">
        <v>3799.92</v>
      </c>
      <c r="E414" s="22">
        <v>45693</v>
      </c>
      <c r="F414" s="21">
        <v>553</v>
      </c>
      <c r="G414" s="21" t="s">
        <v>47</v>
      </c>
      <c r="H414" s="21" t="s">
        <v>48</v>
      </c>
      <c r="I414" s="21" t="s">
        <v>738</v>
      </c>
      <c r="J414" s="21" t="s">
        <v>52</v>
      </c>
      <c r="K414" s="21" t="s">
        <v>339</v>
      </c>
      <c r="L414" s="21" t="s">
        <v>340</v>
      </c>
      <c r="M414" s="21" t="s">
        <v>341</v>
      </c>
      <c r="N414" s="21">
        <v>46</v>
      </c>
      <c r="O414" s="20">
        <v>45845</v>
      </c>
      <c r="P414" s="21" t="s">
        <v>50</v>
      </c>
      <c r="Q414" s="21" t="s">
        <v>739</v>
      </c>
      <c r="R414" s="21">
        <v>0</v>
      </c>
      <c r="S414" s="21">
        <v>26</v>
      </c>
      <c r="T414" s="21">
        <v>-63.159350000000003</v>
      </c>
      <c r="U414" s="21">
        <v>-17.607510000000001</v>
      </c>
      <c r="V414" s="21" t="s">
        <v>740</v>
      </c>
      <c r="W414" s="21" t="s">
        <v>51</v>
      </c>
      <c r="X414" s="21" t="s">
        <v>741</v>
      </c>
      <c r="Y414" s="23">
        <v>46246</v>
      </c>
      <c r="Z414" s="24">
        <f>+E414-Y414</f>
        <v>-553</v>
      </c>
      <c r="AA414" s="25">
        <f>+Tabla_DatosExternos_142[[#This Row],[Saldo]]/Tabla_DatosExternos_142[[#This Row],[Importe]]</f>
        <v>0.67856683666909523</v>
      </c>
      <c r="AB414" s="21"/>
      <c r="AC414" s="26">
        <f>IF(AND(-Z414&gt;=1,-Z414&lt;=30),D414,0)</f>
        <v>0</v>
      </c>
      <c r="AD414" s="26">
        <f>IF(AND(-Z414&gt;=31,-Z414&lt;=60),D414,0)</f>
        <v>0</v>
      </c>
      <c r="AE414" s="26">
        <f>IF(AND(-Z414&gt;=61,-Z414&lt;=90),D414,0)</f>
        <v>0</v>
      </c>
      <c r="AF414" s="26">
        <f>IF(AND(-Z414&gt;=91,-Z414&lt;=120),D414,0)</f>
        <v>0</v>
      </c>
      <c r="AG414" s="26">
        <f>IF(AND(-Z414&gt;=121,-Z414&lt;=150),D414,0)</f>
        <v>0</v>
      </c>
      <c r="AH414" s="26">
        <f>IF(AND(-Z414&gt;=151,-Z414&lt;=180),D414,0)</f>
        <v>0</v>
      </c>
      <c r="AI414" s="26">
        <f>IF(AND(-Z414&gt;=181,-Z414&lt;=210),D414,0)</f>
        <v>0</v>
      </c>
      <c r="AJ414" s="26">
        <f>IF(AND(-Z414&gt;=211,-Z414&lt;=250),D414,0)</f>
        <v>0</v>
      </c>
      <c r="AK414" s="26">
        <f>IF(-Z414&gt;=251,D414,0)</f>
        <v>3799.92</v>
      </c>
      <c r="AL414" s="26">
        <f>SUM(AE414:AF414)</f>
        <v>0</v>
      </c>
      <c r="AM414" s="26">
        <f>SUM(AG414:AK414)</f>
        <v>3799.92</v>
      </c>
      <c r="AN414" s="26">
        <f>SUM(AI414:AK414)</f>
        <v>3799.92</v>
      </c>
      <c r="AO414" s="26">
        <f>+IF(SUM(AC414:AK414)=0,D414,0)</f>
        <v>0</v>
      </c>
      <c r="AP414" s="26">
        <f>+SUM(AC414:AK414)</f>
        <v>3799.92</v>
      </c>
      <c r="AQ414" s="26">
        <f>+Tabla_DatosExternos_142[[#This Row],[Total Vigente]]+Tabla_DatosExternos_142[[#This Row],[Total Vencido]]</f>
        <v>3799.92</v>
      </c>
      <c r="AR414" s="26">
        <f>SUM(AG414:AK414)</f>
        <v>3799.92</v>
      </c>
      <c r="AS414" s="27">
        <f>+Tabla_DatosExternos_142[[#This Row],[Fecha]]-Tabla_DatosExternos_142[[#This Row],[Vence]]</f>
        <v>-46</v>
      </c>
      <c r="AT414" s="21"/>
      <c r="AU414" s="28" t="e">
        <f>+AR414-W414</f>
        <v>#VALUE!</v>
      </c>
    </row>
    <row r="415" spans="1:47" x14ac:dyDescent="0.35">
      <c r="A415" s="20">
        <v>45836</v>
      </c>
      <c r="B415" s="21">
        <v>99473</v>
      </c>
      <c r="C415" s="21">
        <v>5799.91</v>
      </c>
      <c r="D415" s="21">
        <v>2749.91</v>
      </c>
      <c r="E415" s="22">
        <v>45866</v>
      </c>
      <c r="F415" s="21">
        <v>380</v>
      </c>
      <c r="G415" s="21" t="s">
        <v>47</v>
      </c>
      <c r="H415" s="21" t="s">
        <v>48</v>
      </c>
      <c r="I415" s="21" t="s">
        <v>923</v>
      </c>
      <c r="J415" s="21" t="s">
        <v>52</v>
      </c>
      <c r="K415" s="21" t="s">
        <v>339</v>
      </c>
      <c r="L415" s="21" t="s">
        <v>340</v>
      </c>
      <c r="M415" s="21" t="s">
        <v>376</v>
      </c>
      <c r="N415" s="21">
        <v>30</v>
      </c>
      <c r="O415" s="20">
        <v>45939</v>
      </c>
      <c r="P415" s="21" t="s">
        <v>50</v>
      </c>
      <c r="Q415" s="21" t="s">
        <v>924</v>
      </c>
      <c r="R415" s="21">
        <v>0</v>
      </c>
      <c r="S415" s="21">
        <v>30</v>
      </c>
      <c r="T415" s="21">
        <v>-63.145800000000001</v>
      </c>
      <c r="U415" s="21">
        <v>-17.687577000000001</v>
      </c>
      <c r="V415" s="21" t="s">
        <v>925</v>
      </c>
      <c r="W415" s="21" t="s">
        <v>51</v>
      </c>
      <c r="X415" s="21" t="s">
        <v>926</v>
      </c>
      <c r="Y415" s="23">
        <v>46246</v>
      </c>
      <c r="Z415" s="24">
        <f>+E415-Y415</f>
        <v>-380</v>
      </c>
      <c r="AA415" s="25">
        <f>+Tabla_DatosExternos_142[[#This Row],[Saldo]]/Tabla_DatosExternos_142[[#This Row],[Importe]]</f>
        <v>0.47412977097920483</v>
      </c>
      <c r="AB415" s="21"/>
      <c r="AC415" s="26">
        <f>IF(AND(-Z415&gt;=1,-Z415&lt;=30),D415,0)</f>
        <v>0</v>
      </c>
      <c r="AD415" s="26">
        <f>IF(AND(-Z415&gt;=31,-Z415&lt;=60),D415,0)</f>
        <v>0</v>
      </c>
      <c r="AE415" s="26">
        <f>IF(AND(-Z415&gt;=61,-Z415&lt;=90),D415,0)</f>
        <v>0</v>
      </c>
      <c r="AF415" s="26">
        <f>IF(AND(-Z415&gt;=91,-Z415&lt;=120),D415,0)</f>
        <v>0</v>
      </c>
      <c r="AG415" s="26">
        <f>IF(AND(-Z415&gt;=121,-Z415&lt;=150),D415,0)</f>
        <v>0</v>
      </c>
      <c r="AH415" s="26">
        <f>IF(AND(-Z415&gt;=151,-Z415&lt;=180),D415,0)</f>
        <v>0</v>
      </c>
      <c r="AI415" s="26">
        <f>IF(AND(-Z415&gt;=181,-Z415&lt;=210),D415,0)</f>
        <v>0</v>
      </c>
      <c r="AJ415" s="26">
        <f>IF(AND(-Z415&gt;=211,-Z415&lt;=250),D415,0)</f>
        <v>0</v>
      </c>
      <c r="AK415" s="26">
        <f>IF(-Z415&gt;=251,D415,0)</f>
        <v>2749.91</v>
      </c>
      <c r="AL415" s="26">
        <f>SUM(AE415:AF415)</f>
        <v>0</v>
      </c>
      <c r="AM415" s="26">
        <f>SUM(AG415:AK415)</f>
        <v>2749.91</v>
      </c>
      <c r="AN415" s="26">
        <f>SUM(AI415:AK415)</f>
        <v>2749.91</v>
      </c>
      <c r="AO415" s="26">
        <f>+IF(SUM(AC415:AK415)=0,D415,0)</f>
        <v>0</v>
      </c>
      <c r="AP415" s="26">
        <f>+SUM(AC415:AK415)</f>
        <v>2749.91</v>
      </c>
      <c r="AQ415" s="26">
        <f>+Tabla_DatosExternos_142[[#This Row],[Total Vigente]]+Tabla_DatosExternos_142[[#This Row],[Total Vencido]]</f>
        <v>2749.91</v>
      </c>
      <c r="AR415" s="26">
        <f>SUM(AG415:AK415)</f>
        <v>2749.91</v>
      </c>
      <c r="AS415" s="27">
        <f>+Tabla_DatosExternos_142[[#This Row],[Fecha]]-Tabla_DatosExternos_142[[#This Row],[Vence]]</f>
        <v>-30</v>
      </c>
      <c r="AT415" s="21"/>
      <c r="AU415" s="28" t="e">
        <f>+AR415-W415</f>
        <v>#VALUE!</v>
      </c>
    </row>
    <row r="416" spans="1:47" x14ac:dyDescent="0.35">
      <c r="A416" s="20">
        <v>45838</v>
      </c>
      <c r="B416" s="21">
        <v>100133</v>
      </c>
      <c r="C416" s="21">
        <v>5999.98</v>
      </c>
      <c r="D416" s="21">
        <v>999.98</v>
      </c>
      <c r="E416" s="22">
        <v>45868</v>
      </c>
      <c r="F416" s="21">
        <v>378</v>
      </c>
      <c r="G416" s="21" t="s">
        <v>47</v>
      </c>
      <c r="H416" s="21" t="s">
        <v>48</v>
      </c>
      <c r="I416" s="21" t="s">
        <v>927</v>
      </c>
      <c r="J416" s="21" t="s">
        <v>52</v>
      </c>
      <c r="K416" s="21" t="s">
        <v>339</v>
      </c>
      <c r="L416" s="21" t="s">
        <v>340</v>
      </c>
      <c r="M416" s="21" t="s">
        <v>388</v>
      </c>
      <c r="N416" s="21">
        <v>30</v>
      </c>
      <c r="O416" s="20">
        <v>46148</v>
      </c>
      <c r="P416" s="21" t="s">
        <v>50</v>
      </c>
      <c r="Q416" s="21" t="s">
        <v>928</v>
      </c>
      <c r="R416" s="21">
        <v>0</v>
      </c>
      <c r="S416" s="21">
        <v>28</v>
      </c>
      <c r="T416" s="21">
        <v>-63.175778999999999</v>
      </c>
      <c r="U416" s="21">
        <v>-17.721388000000001</v>
      </c>
      <c r="V416" s="21" t="s">
        <v>929</v>
      </c>
      <c r="W416" s="21" t="s">
        <v>51</v>
      </c>
      <c r="X416" s="21" t="s">
        <v>930</v>
      </c>
      <c r="Y416" s="23">
        <v>46246</v>
      </c>
      <c r="Z416" s="24">
        <f>+E416-Y416</f>
        <v>-378</v>
      </c>
      <c r="AA416" s="25">
        <f>+Tabla_DatosExternos_142[[#This Row],[Saldo]]/Tabla_DatosExternos_142[[#This Row],[Importe]]</f>
        <v>0.1666638888796296</v>
      </c>
      <c r="AB416" s="21"/>
      <c r="AC416" s="26">
        <f>IF(AND(-Z416&gt;=1,-Z416&lt;=30),D416,0)</f>
        <v>0</v>
      </c>
      <c r="AD416" s="26">
        <f>IF(AND(-Z416&gt;=31,-Z416&lt;=60),D416,0)</f>
        <v>0</v>
      </c>
      <c r="AE416" s="26">
        <f>IF(AND(-Z416&gt;=61,-Z416&lt;=90),D416,0)</f>
        <v>0</v>
      </c>
      <c r="AF416" s="26">
        <f>IF(AND(-Z416&gt;=91,-Z416&lt;=120),D416,0)</f>
        <v>0</v>
      </c>
      <c r="AG416" s="26">
        <f>IF(AND(-Z416&gt;=121,-Z416&lt;=150),D416,0)</f>
        <v>0</v>
      </c>
      <c r="AH416" s="26">
        <f>IF(AND(-Z416&gt;=151,-Z416&lt;=180),D416,0)</f>
        <v>0</v>
      </c>
      <c r="AI416" s="26">
        <f>IF(AND(-Z416&gt;=181,-Z416&lt;=210),D416,0)</f>
        <v>0</v>
      </c>
      <c r="AJ416" s="26">
        <f>IF(AND(-Z416&gt;=211,-Z416&lt;=250),D416,0)</f>
        <v>0</v>
      </c>
      <c r="AK416" s="26">
        <f>IF(-Z416&gt;=251,D416,0)</f>
        <v>999.98</v>
      </c>
      <c r="AL416" s="26">
        <f>SUM(AE416:AF416)</f>
        <v>0</v>
      </c>
      <c r="AM416" s="26">
        <f>SUM(AG416:AK416)</f>
        <v>999.98</v>
      </c>
      <c r="AN416" s="26">
        <f>SUM(AI416:AK416)</f>
        <v>999.98</v>
      </c>
      <c r="AO416" s="26">
        <f>+IF(SUM(AC416:AK416)=0,D416,0)</f>
        <v>0</v>
      </c>
      <c r="AP416" s="26">
        <f>+SUM(AC416:AK416)</f>
        <v>999.98</v>
      </c>
      <c r="AQ416" s="26">
        <f>+Tabla_DatosExternos_142[[#This Row],[Total Vigente]]+Tabla_DatosExternos_142[[#This Row],[Total Vencido]]</f>
        <v>999.98</v>
      </c>
      <c r="AR416" s="26">
        <f>SUM(AG416:AK416)</f>
        <v>999.98</v>
      </c>
      <c r="AS416" s="27">
        <f>+Tabla_DatosExternos_142[[#This Row],[Fecha]]-Tabla_DatosExternos_142[[#This Row],[Vence]]</f>
        <v>-30</v>
      </c>
      <c r="AT416" s="21"/>
      <c r="AU416" s="28" t="e">
        <f>+AR416-W416</f>
        <v>#VALUE!</v>
      </c>
    </row>
    <row r="417" spans="1:47" x14ac:dyDescent="0.35">
      <c r="A417" s="20">
        <v>45874</v>
      </c>
      <c r="B417" s="21">
        <v>118429</v>
      </c>
      <c r="C417" s="21">
        <v>6087.95</v>
      </c>
      <c r="D417" s="21">
        <v>3087.95</v>
      </c>
      <c r="E417" s="22">
        <v>45904</v>
      </c>
      <c r="F417" s="21">
        <v>342</v>
      </c>
      <c r="G417" s="21" t="s">
        <v>47</v>
      </c>
      <c r="H417" s="21" t="s">
        <v>48</v>
      </c>
      <c r="I417" s="21" t="s">
        <v>973</v>
      </c>
      <c r="J417" s="21" t="s">
        <v>52</v>
      </c>
      <c r="K417" s="21" t="s">
        <v>339</v>
      </c>
      <c r="L417" s="21" t="s">
        <v>340</v>
      </c>
      <c r="M417" s="21" t="s">
        <v>397</v>
      </c>
      <c r="N417" s="21">
        <v>30</v>
      </c>
      <c r="O417" s="20">
        <v>46092</v>
      </c>
      <c r="P417" s="21" t="s">
        <v>50</v>
      </c>
      <c r="Q417" s="21" t="s">
        <v>974</v>
      </c>
      <c r="R417" s="21">
        <v>6300</v>
      </c>
      <c r="S417" s="21">
        <v>25</v>
      </c>
      <c r="T417" s="21">
        <v>-63.136584999999997</v>
      </c>
      <c r="U417" s="21">
        <v>-17.730024</v>
      </c>
      <c r="V417" s="21" t="s">
        <v>975</v>
      </c>
      <c r="W417" s="21" t="s">
        <v>51</v>
      </c>
      <c r="X417" s="21" t="s">
        <v>976</v>
      </c>
      <c r="Y417" s="23">
        <v>46246</v>
      </c>
      <c r="Z417" s="24">
        <f>+E417-Y417</f>
        <v>-342</v>
      </c>
      <c r="AA417" s="25">
        <f>+Tabla_DatosExternos_142[[#This Row],[Saldo]]/Tabla_DatosExternos_142[[#This Row],[Importe]]</f>
        <v>0.50722328534235661</v>
      </c>
      <c r="AB417" s="21"/>
      <c r="AC417" s="26">
        <f>IF(AND(-Z417&gt;=1,-Z417&lt;=30),D417,0)</f>
        <v>0</v>
      </c>
      <c r="AD417" s="26">
        <f>IF(AND(-Z417&gt;=31,-Z417&lt;=60),D417,0)</f>
        <v>0</v>
      </c>
      <c r="AE417" s="26">
        <f>IF(AND(-Z417&gt;=61,-Z417&lt;=90),D417,0)</f>
        <v>0</v>
      </c>
      <c r="AF417" s="26">
        <f>IF(AND(-Z417&gt;=91,-Z417&lt;=120),D417,0)</f>
        <v>0</v>
      </c>
      <c r="AG417" s="26">
        <f>IF(AND(-Z417&gt;=121,-Z417&lt;=150),D417,0)</f>
        <v>0</v>
      </c>
      <c r="AH417" s="26">
        <f>IF(AND(-Z417&gt;=151,-Z417&lt;=180),D417,0)</f>
        <v>0</v>
      </c>
      <c r="AI417" s="26">
        <f>IF(AND(-Z417&gt;=181,-Z417&lt;=210),D417,0)</f>
        <v>0</v>
      </c>
      <c r="AJ417" s="26">
        <f>IF(AND(-Z417&gt;=211,-Z417&lt;=250),D417,0)</f>
        <v>0</v>
      </c>
      <c r="AK417" s="26">
        <f>IF(-Z417&gt;=251,D417,0)</f>
        <v>3087.95</v>
      </c>
      <c r="AL417" s="26">
        <f>SUM(AE417:AF417)</f>
        <v>0</v>
      </c>
      <c r="AM417" s="26">
        <f>SUM(AG417:AK417)</f>
        <v>3087.95</v>
      </c>
      <c r="AN417" s="26">
        <f>SUM(AI417:AK417)</f>
        <v>3087.95</v>
      </c>
      <c r="AO417" s="26">
        <f>+IF(SUM(AC417:AK417)=0,D417,0)</f>
        <v>0</v>
      </c>
      <c r="AP417" s="26">
        <f>+SUM(AC417:AK417)</f>
        <v>3087.95</v>
      </c>
      <c r="AQ417" s="26">
        <f>+Tabla_DatosExternos_142[[#This Row],[Total Vigente]]+Tabla_DatosExternos_142[[#This Row],[Total Vencido]]</f>
        <v>3087.95</v>
      </c>
      <c r="AR417" s="26">
        <f>SUM(AG417:AK417)</f>
        <v>3087.95</v>
      </c>
      <c r="AS417" s="27">
        <f>+Tabla_DatosExternos_142[[#This Row],[Fecha]]-Tabla_DatosExternos_142[[#This Row],[Vence]]</f>
        <v>-30</v>
      </c>
      <c r="AT417" s="21"/>
      <c r="AU417" s="28" t="e">
        <f>+AR417-W417</f>
        <v>#VALUE!</v>
      </c>
    </row>
    <row r="418" spans="1:47" x14ac:dyDescent="0.35">
      <c r="A418" s="20">
        <v>45925</v>
      </c>
      <c r="B418" s="21">
        <v>144893</v>
      </c>
      <c r="C418" s="21">
        <v>5299.96</v>
      </c>
      <c r="D418" s="21">
        <v>4299.96</v>
      </c>
      <c r="E418" s="22">
        <v>45940</v>
      </c>
      <c r="F418" s="21">
        <v>306</v>
      </c>
      <c r="G418" s="21" t="s">
        <v>47</v>
      </c>
      <c r="H418" s="21" t="s">
        <v>48</v>
      </c>
      <c r="I418" s="21" t="s">
        <v>1050</v>
      </c>
      <c r="J418" s="21" t="s">
        <v>52</v>
      </c>
      <c r="K418" s="21" t="s">
        <v>339</v>
      </c>
      <c r="L418" s="21" t="s">
        <v>340</v>
      </c>
      <c r="M418" s="21" t="s">
        <v>424</v>
      </c>
      <c r="N418" s="21">
        <v>15</v>
      </c>
      <c r="O418" s="20">
        <v>46027</v>
      </c>
      <c r="P418" s="21" t="s">
        <v>50</v>
      </c>
      <c r="Q418" s="21" t="s">
        <v>1051</v>
      </c>
      <c r="R418" s="21">
        <v>12000</v>
      </c>
      <c r="S418" s="21">
        <v>27</v>
      </c>
      <c r="T418" s="21">
        <v>-63.098807000000001</v>
      </c>
      <c r="U418" s="21">
        <v>-17.72719</v>
      </c>
      <c r="V418" s="21" t="s">
        <v>1052</v>
      </c>
      <c r="W418" s="21" t="s">
        <v>51</v>
      </c>
      <c r="X418" s="21" t="s">
        <v>1053</v>
      </c>
      <c r="Y418" s="23">
        <v>46246</v>
      </c>
      <c r="Z418" s="24">
        <f>+E418-Y418</f>
        <v>-306</v>
      </c>
      <c r="AA418" s="25">
        <f>+Tabla_DatosExternos_142[[#This Row],[Saldo]]/Tabla_DatosExternos_142[[#This Row],[Importe]]</f>
        <v>0.81131933071192985</v>
      </c>
      <c r="AB418" s="21"/>
      <c r="AC418" s="26">
        <f>IF(AND(-Z418&gt;=1,-Z418&lt;=30),D418,0)</f>
        <v>0</v>
      </c>
      <c r="AD418" s="26">
        <f>IF(AND(-Z418&gt;=31,-Z418&lt;=60),D418,0)</f>
        <v>0</v>
      </c>
      <c r="AE418" s="26">
        <f>IF(AND(-Z418&gt;=61,-Z418&lt;=90),D418,0)</f>
        <v>0</v>
      </c>
      <c r="AF418" s="26">
        <f>IF(AND(-Z418&gt;=91,-Z418&lt;=120),D418,0)</f>
        <v>0</v>
      </c>
      <c r="AG418" s="26">
        <f>IF(AND(-Z418&gt;=121,-Z418&lt;=150),D418,0)</f>
        <v>0</v>
      </c>
      <c r="AH418" s="26">
        <f>IF(AND(-Z418&gt;=151,-Z418&lt;=180),D418,0)</f>
        <v>0</v>
      </c>
      <c r="AI418" s="26">
        <f>IF(AND(-Z418&gt;=181,-Z418&lt;=210),D418,0)</f>
        <v>0</v>
      </c>
      <c r="AJ418" s="26">
        <f>IF(AND(-Z418&gt;=211,-Z418&lt;=250),D418,0)</f>
        <v>0</v>
      </c>
      <c r="AK418" s="26">
        <f>IF(-Z418&gt;=251,D418,0)</f>
        <v>4299.96</v>
      </c>
      <c r="AL418" s="26">
        <f>SUM(AE418:AF418)</f>
        <v>0</v>
      </c>
      <c r="AM418" s="26">
        <f>SUM(AG418:AK418)</f>
        <v>4299.96</v>
      </c>
      <c r="AN418" s="26">
        <f>SUM(AI418:AK418)</f>
        <v>4299.96</v>
      </c>
      <c r="AO418" s="26">
        <f>+IF(SUM(AC418:AK418)=0,D418,0)</f>
        <v>0</v>
      </c>
      <c r="AP418" s="26">
        <f>+SUM(AC418:AK418)</f>
        <v>4299.96</v>
      </c>
      <c r="AQ418" s="26">
        <f>+Tabla_DatosExternos_142[[#This Row],[Total Vigente]]+Tabla_DatosExternos_142[[#This Row],[Total Vencido]]</f>
        <v>4299.96</v>
      </c>
      <c r="AR418" s="26">
        <f>SUM(AG418:AK418)</f>
        <v>4299.96</v>
      </c>
      <c r="AS418" s="27">
        <f>+Tabla_DatosExternos_142[[#This Row],[Fecha]]-Tabla_DatosExternos_142[[#This Row],[Vence]]</f>
        <v>-15</v>
      </c>
      <c r="AT418" s="21"/>
      <c r="AU418" s="28" t="e">
        <f>+AR418-W418</f>
        <v>#VALUE!</v>
      </c>
    </row>
    <row r="419" spans="1:47" x14ac:dyDescent="0.35">
      <c r="A419" s="20">
        <v>46066</v>
      </c>
      <c r="B419" s="21">
        <v>214781</v>
      </c>
      <c r="C419" s="21">
        <v>1512</v>
      </c>
      <c r="D419" s="21">
        <v>1462</v>
      </c>
      <c r="E419" s="22">
        <v>46096</v>
      </c>
      <c r="F419" s="21">
        <v>150</v>
      </c>
      <c r="G419" s="21" t="s">
        <v>89</v>
      </c>
      <c r="H419" s="21" t="s">
        <v>48</v>
      </c>
      <c r="I419" s="21" t="s">
        <v>1347</v>
      </c>
      <c r="J419" s="21" t="s">
        <v>52</v>
      </c>
      <c r="K419" s="21" t="s">
        <v>339</v>
      </c>
      <c r="L419" s="21" t="s">
        <v>340</v>
      </c>
      <c r="M419" s="21" t="s">
        <v>424</v>
      </c>
      <c r="N419" s="21">
        <v>30</v>
      </c>
      <c r="O419" s="20">
        <v>46217</v>
      </c>
      <c r="P419" s="21" t="s">
        <v>50</v>
      </c>
      <c r="Q419" s="21" t="s">
        <v>1348</v>
      </c>
      <c r="R419" s="21">
        <v>2000</v>
      </c>
      <c r="S419" s="21">
        <v>27</v>
      </c>
      <c r="T419" s="21">
        <v>-63.111533999999999</v>
      </c>
      <c r="U419" s="21">
        <v>-17.735443</v>
      </c>
      <c r="V419" s="21" t="s">
        <v>1349</v>
      </c>
      <c r="W419" s="21" t="s">
        <v>51</v>
      </c>
      <c r="X419" s="21" t="s">
        <v>1350</v>
      </c>
      <c r="Y419" s="23">
        <v>46246</v>
      </c>
      <c r="Z419" s="24">
        <f>+E419-Y419</f>
        <v>-150</v>
      </c>
      <c r="AA419" s="25">
        <f>+Tabla_DatosExternos_142[[#This Row],[Saldo]]/Tabla_DatosExternos_142[[#This Row],[Importe]]</f>
        <v>0.96693121693121697</v>
      </c>
      <c r="AB419" s="21"/>
      <c r="AC419" s="26">
        <f>IF(AND(-Z419&gt;=1,-Z419&lt;=30),D419,0)</f>
        <v>0</v>
      </c>
      <c r="AD419" s="26">
        <f>IF(AND(-Z419&gt;=31,-Z419&lt;=60),D419,0)</f>
        <v>0</v>
      </c>
      <c r="AE419" s="26">
        <f>IF(AND(-Z419&gt;=61,-Z419&lt;=90),D419,0)</f>
        <v>0</v>
      </c>
      <c r="AF419" s="26">
        <f>IF(AND(-Z419&gt;=91,-Z419&lt;=120),D419,0)</f>
        <v>0</v>
      </c>
      <c r="AG419" s="26">
        <f>IF(AND(-Z419&gt;=121,-Z419&lt;=150),D419,0)</f>
        <v>1462</v>
      </c>
      <c r="AH419" s="26">
        <f>IF(AND(-Z419&gt;=151,-Z419&lt;=180),D419,0)</f>
        <v>0</v>
      </c>
      <c r="AI419" s="26">
        <f>IF(AND(-Z419&gt;=181,-Z419&lt;=210),D419,0)</f>
        <v>0</v>
      </c>
      <c r="AJ419" s="26">
        <f>IF(AND(-Z419&gt;=211,-Z419&lt;=250),D419,0)</f>
        <v>0</v>
      </c>
      <c r="AK419" s="26">
        <f>IF(-Z419&gt;=251,D419,0)</f>
        <v>0</v>
      </c>
      <c r="AL419" s="26">
        <f>SUM(AE419:AF419)</f>
        <v>0</v>
      </c>
      <c r="AM419" s="26">
        <f>SUM(AG419:AK419)</f>
        <v>1462</v>
      </c>
      <c r="AN419" s="26">
        <f>SUM(AI419:AK419)</f>
        <v>0</v>
      </c>
      <c r="AO419" s="26">
        <f>+IF(SUM(AC419:AK419)=0,D419,0)</f>
        <v>0</v>
      </c>
      <c r="AP419" s="26">
        <f>+SUM(AC419:AK419)</f>
        <v>1462</v>
      </c>
      <c r="AQ419" s="26">
        <f>+Tabla_DatosExternos_142[[#This Row],[Total Vigente]]+Tabla_DatosExternos_142[[#This Row],[Total Vencido]]</f>
        <v>1462</v>
      </c>
      <c r="AR419" s="26">
        <f>SUM(AG419:AK419)</f>
        <v>1462</v>
      </c>
      <c r="AS419" s="27">
        <f>+Tabla_DatosExternos_142[[#This Row],[Fecha]]-Tabla_DatosExternos_142[[#This Row],[Vence]]</f>
        <v>-30</v>
      </c>
      <c r="AT419" s="21"/>
      <c r="AU419" s="28" t="e">
        <f>+AR419-W419</f>
        <v>#VALUE!</v>
      </c>
    </row>
    <row r="420" spans="1:47" x14ac:dyDescent="0.35">
      <c r="A420" s="20">
        <v>46099</v>
      </c>
      <c r="B420" s="21">
        <v>228735</v>
      </c>
      <c r="C420" s="21">
        <v>3779.94</v>
      </c>
      <c r="D420" s="21">
        <v>3000</v>
      </c>
      <c r="E420" s="22">
        <v>46129</v>
      </c>
      <c r="F420" s="21">
        <v>117</v>
      </c>
      <c r="G420" s="21" t="s">
        <v>88</v>
      </c>
      <c r="H420" s="21" t="s">
        <v>48</v>
      </c>
      <c r="I420" s="21" t="s">
        <v>1423</v>
      </c>
      <c r="J420" s="21" t="s">
        <v>52</v>
      </c>
      <c r="K420" s="21" t="s">
        <v>339</v>
      </c>
      <c r="L420" s="21" t="s">
        <v>340</v>
      </c>
      <c r="M420" s="21" t="s">
        <v>397</v>
      </c>
      <c r="N420" s="21">
        <v>30</v>
      </c>
      <c r="O420" s="20">
        <v>46218</v>
      </c>
      <c r="P420" s="21" t="s">
        <v>50</v>
      </c>
      <c r="Q420" s="21" t="s">
        <v>1424</v>
      </c>
      <c r="R420" s="21">
        <v>5000</v>
      </c>
      <c r="S420" s="21">
        <v>25</v>
      </c>
      <c r="T420" s="21">
        <v>-63.126705000000001</v>
      </c>
      <c r="U420" s="21">
        <v>-17.711274</v>
      </c>
      <c r="V420" s="21" t="s">
        <v>1425</v>
      </c>
      <c r="W420" s="21" t="s">
        <v>51</v>
      </c>
      <c r="X420" s="21" t="s">
        <v>1426</v>
      </c>
      <c r="Y420" s="23">
        <v>46246</v>
      </c>
      <c r="Z420" s="24">
        <f>+E420-Y420</f>
        <v>-117</v>
      </c>
      <c r="AA420" s="25">
        <f>+Tabla_DatosExternos_142[[#This Row],[Saldo]]/Tabla_DatosExternos_142[[#This Row],[Importe]]</f>
        <v>0.7936633914824045</v>
      </c>
      <c r="AB420" s="21"/>
      <c r="AC420" s="26">
        <f>IF(AND(-Z420&gt;=1,-Z420&lt;=30),D420,0)</f>
        <v>0</v>
      </c>
      <c r="AD420" s="26">
        <f>IF(AND(-Z420&gt;=31,-Z420&lt;=60),D420,0)</f>
        <v>0</v>
      </c>
      <c r="AE420" s="26">
        <f>IF(AND(-Z420&gt;=61,-Z420&lt;=90),D420,0)</f>
        <v>0</v>
      </c>
      <c r="AF420" s="26">
        <f>IF(AND(-Z420&gt;=91,-Z420&lt;=120),D420,0)</f>
        <v>3000</v>
      </c>
      <c r="AG420" s="26">
        <f>IF(AND(-Z420&gt;=121,-Z420&lt;=150),D420,0)</f>
        <v>0</v>
      </c>
      <c r="AH420" s="26">
        <f>IF(AND(-Z420&gt;=151,-Z420&lt;=180),D420,0)</f>
        <v>0</v>
      </c>
      <c r="AI420" s="26">
        <f>IF(AND(-Z420&gt;=181,-Z420&lt;=210),D420,0)</f>
        <v>0</v>
      </c>
      <c r="AJ420" s="26">
        <f>IF(AND(-Z420&gt;=211,-Z420&lt;=250),D420,0)</f>
        <v>0</v>
      </c>
      <c r="AK420" s="26">
        <f>IF(-Z420&gt;=251,D420,0)</f>
        <v>0</v>
      </c>
      <c r="AL420" s="26">
        <f>SUM(AE420:AF420)</f>
        <v>3000</v>
      </c>
      <c r="AM420" s="26">
        <f>SUM(AG420:AK420)</f>
        <v>0</v>
      </c>
      <c r="AN420" s="26">
        <f>SUM(AI420:AK420)</f>
        <v>0</v>
      </c>
      <c r="AO420" s="26">
        <f>+IF(SUM(AC420:AK420)=0,D420,0)</f>
        <v>0</v>
      </c>
      <c r="AP420" s="26">
        <f>+SUM(AC420:AK420)</f>
        <v>3000</v>
      </c>
      <c r="AQ420" s="26">
        <f>+Tabla_DatosExternos_142[[#This Row],[Total Vigente]]+Tabla_DatosExternos_142[[#This Row],[Total Vencido]]</f>
        <v>3000</v>
      </c>
      <c r="AR420" s="26">
        <f>SUM(AG420:AK420)</f>
        <v>0</v>
      </c>
      <c r="AS420" s="27">
        <f>+Tabla_DatosExternos_142[[#This Row],[Fecha]]-Tabla_DatosExternos_142[[#This Row],[Vence]]</f>
        <v>-30</v>
      </c>
      <c r="AT420" s="21"/>
      <c r="AU420" s="28" t="e">
        <f>+AR420-W420</f>
        <v>#VALUE!</v>
      </c>
    </row>
    <row r="421" spans="1:47" x14ac:dyDescent="0.35">
      <c r="A421" s="20">
        <v>46196</v>
      </c>
      <c r="B421" s="21">
        <v>273809</v>
      </c>
      <c r="C421" s="21">
        <v>1160</v>
      </c>
      <c r="D421" s="21">
        <v>1160</v>
      </c>
      <c r="E421" s="22">
        <v>46226</v>
      </c>
      <c r="F421" s="21">
        <v>20</v>
      </c>
      <c r="G421" s="21" t="s">
        <v>90</v>
      </c>
      <c r="H421" s="21" t="s">
        <v>48</v>
      </c>
      <c r="I421" s="21" t="s">
        <v>2148</v>
      </c>
      <c r="J421" s="21" t="s">
        <v>52</v>
      </c>
      <c r="K421" s="21" t="s">
        <v>339</v>
      </c>
      <c r="L421" s="21" t="s">
        <v>340</v>
      </c>
      <c r="M421" s="21" t="s">
        <v>376</v>
      </c>
      <c r="N421" s="21">
        <v>30</v>
      </c>
      <c r="O421" s="20"/>
      <c r="P421" s="21" t="s">
        <v>50</v>
      </c>
      <c r="Q421" s="21" t="s">
        <v>2149</v>
      </c>
      <c r="R421" s="21">
        <v>7000</v>
      </c>
      <c r="S421" s="21">
        <v>30</v>
      </c>
      <c r="T421" s="21">
        <v>-63.145631999999999</v>
      </c>
      <c r="U421" s="21">
        <v>-17.688119</v>
      </c>
      <c r="V421" s="21" t="s">
        <v>2150</v>
      </c>
      <c r="W421" s="21" t="s">
        <v>51</v>
      </c>
      <c r="X421" s="21" t="s">
        <v>2151</v>
      </c>
      <c r="Y421" s="23">
        <v>46246</v>
      </c>
      <c r="Z421" s="24">
        <f>+E421-Y421</f>
        <v>-20</v>
      </c>
      <c r="AA421" s="25">
        <f>+Tabla_DatosExternos_142[[#This Row],[Saldo]]/Tabla_DatosExternos_142[[#This Row],[Importe]]</f>
        <v>1</v>
      </c>
      <c r="AB421" s="21"/>
      <c r="AC421" s="26">
        <f>IF(AND(-Z421&gt;=1,-Z421&lt;=30),D421,0)</f>
        <v>1160</v>
      </c>
      <c r="AD421" s="26">
        <f>IF(AND(-Z421&gt;=31,-Z421&lt;=60),D421,0)</f>
        <v>0</v>
      </c>
      <c r="AE421" s="26">
        <f>IF(AND(-Z421&gt;=61,-Z421&lt;=90),D421,0)</f>
        <v>0</v>
      </c>
      <c r="AF421" s="26">
        <f>IF(AND(-Z421&gt;=91,-Z421&lt;=120),D421,0)</f>
        <v>0</v>
      </c>
      <c r="AG421" s="26">
        <f>IF(AND(-Z421&gt;=121,-Z421&lt;=150),D421,0)</f>
        <v>0</v>
      </c>
      <c r="AH421" s="26">
        <f>IF(AND(-Z421&gt;=151,-Z421&lt;=180),D421,0)</f>
        <v>0</v>
      </c>
      <c r="AI421" s="26">
        <f>IF(AND(-Z421&gt;=181,-Z421&lt;=210),D421,0)</f>
        <v>0</v>
      </c>
      <c r="AJ421" s="26">
        <f>IF(AND(-Z421&gt;=211,-Z421&lt;=250),D421,0)</f>
        <v>0</v>
      </c>
      <c r="AK421" s="26">
        <f>IF(-Z421&gt;=251,D421,0)</f>
        <v>0</v>
      </c>
      <c r="AL421" s="26">
        <f>SUM(AE421:AF421)</f>
        <v>0</v>
      </c>
      <c r="AM421" s="26">
        <f>SUM(AG421:AK421)</f>
        <v>0</v>
      </c>
      <c r="AN421" s="26">
        <f>SUM(AI421:AK421)</f>
        <v>0</v>
      </c>
      <c r="AO421" s="26">
        <f>+IF(SUM(AC421:AK421)=0,D421,0)</f>
        <v>0</v>
      </c>
      <c r="AP421" s="26">
        <f>+SUM(AC421:AK421)</f>
        <v>1160</v>
      </c>
      <c r="AQ421" s="26">
        <f>+Tabla_DatosExternos_142[[#This Row],[Total Vigente]]+Tabla_DatosExternos_142[[#This Row],[Total Vencido]]</f>
        <v>1160</v>
      </c>
      <c r="AR421" s="26">
        <f>SUM(AG421:AK421)</f>
        <v>0</v>
      </c>
      <c r="AS421" s="27">
        <f>+Tabla_DatosExternos_142[[#This Row],[Fecha]]-Tabla_DatosExternos_142[[#This Row],[Vence]]</f>
        <v>-30</v>
      </c>
      <c r="AT421" s="21"/>
      <c r="AU421" s="28" t="e">
        <f>+AR421-W421</f>
        <v>#VALUE!</v>
      </c>
    </row>
    <row r="422" spans="1:47" x14ac:dyDescent="0.35">
      <c r="A422" s="20">
        <v>46203</v>
      </c>
      <c r="B422" s="21">
        <v>277002</v>
      </c>
      <c r="C422" s="21">
        <v>1160</v>
      </c>
      <c r="D422" s="21">
        <v>1160</v>
      </c>
      <c r="E422" s="22">
        <v>46233</v>
      </c>
      <c r="F422" s="21">
        <v>13</v>
      </c>
      <c r="G422" s="21" t="s">
        <v>90</v>
      </c>
      <c r="H422" s="21" t="s">
        <v>48</v>
      </c>
      <c r="I422" s="21" t="s">
        <v>2276</v>
      </c>
      <c r="J422" s="21" t="s">
        <v>52</v>
      </c>
      <c r="K422" s="21" t="s">
        <v>339</v>
      </c>
      <c r="L422" s="21" t="s">
        <v>340</v>
      </c>
      <c r="M422" s="21" t="s">
        <v>424</v>
      </c>
      <c r="N422" s="21">
        <v>30</v>
      </c>
      <c r="O422" s="20"/>
      <c r="P422" s="21" t="s">
        <v>50</v>
      </c>
      <c r="Q422" s="21" t="s">
        <v>2277</v>
      </c>
      <c r="R422" s="21">
        <v>8000</v>
      </c>
      <c r="S422" s="21">
        <v>27</v>
      </c>
      <c r="T422" s="21">
        <v>-63.097478000000002</v>
      </c>
      <c r="U422" s="21">
        <v>-17.732733</v>
      </c>
      <c r="V422" s="21" t="s">
        <v>2278</v>
      </c>
      <c r="W422" s="21" t="s">
        <v>51</v>
      </c>
      <c r="X422" s="21" t="s">
        <v>2279</v>
      </c>
      <c r="Y422" s="23">
        <v>46246</v>
      </c>
      <c r="Z422" s="24">
        <f>+E422-Y422</f>
        <v>-13</v>
      </c>
      <c r="AA422" s="25">
        <f>+Tabla_DatosExternos_142[[#This Row],[Saldo]]/Tabla_DatosExternos_142[[#This Row],[Importe]]</f>
        <v>1</v>
      </c>
      <c r="AB422" s="21"/>
      <c r="AC422" s="26">
        <f>IF(AND(-Z422&gt;=1,-Z422&lt;=30),D422,0)</f>
        <v>1160</v>
      </c>
      <c r="AD422" s="26">
        <f>IF(AND(-Z422&gt;=31,-Z422&lt;=60),D422,0)</f>
        <v>0</v>
      </c>
      <c r="AE422" s="26">
        <f>IF(AND(-Z422&gt;=61,-Z422&lt;=90),D422,0)</f>
        <v>0</v>
      </c>
      <c r="AF422" s="26">
        <f>IF(AND(-Z422&gt;=91,-Z422&lt;=120),D422,0)</f>
        <v>0</v>
      </c>
      <c r="AG422" s="26">
        <f>IF(AND(-Z422&gt;=121,-Z422&lt;=150),D422,0)</f>
        <v>0</v>
      </c>
      <c r="AH422" s="26">
        <f>IF(AND(-Z422&gt;=151,-Z422&lt;=180),D422,0)</f>
        <v>0</v>
      </c>
      <c r="AI422" s="26">
        <f>IF(AND(-Z422&gt;=181,-Z422&lt;=210),D422,0)</f>
        <v>0</v>
      </c>
      <c r="AJ422" s="26">
        <f>IF(AND(-Z422&gt;=211,-Z422&lt;=250),D422,0)</f>
        <v>0</v>
      </c>
      <c r="AK422" s="26">
        <f>IF(-Z422&gt;=251,D422,0)</f>
        <v>0</v>
      </c>
      <c r="AL422" s="26">
        <f>SUM(AE422:AF422)</f>
        <v>0</v>
      </c>
      <c r="AM422" s="26">
        <f>SUM(AG422:AK422)</f>
        <v>0</v>
      </c>
      <c r="AN422" s="26">
        <f>SUM(AI422:AK422)</f>
        <v>0</v>
      </c>
      <c r="AO422" s="26">
        <f>+IF(SUM(AC422:AK422)=0,D422,0)</f>
        <v>0</v>
      </c>
      <c r="AP422" s="26">
        <f>+SUM(AC422:AK422)</f>
        <v>1160</v>
      </c>
      <c r="AQ422" s="26">
        <f>+Tabla_DatosExternos_142[[#This Row],[Total Vigente]]+Tabla_DatosExternos_142[[#This Row],[Total Vencido]]</f>
        <v>1160</v>
      </c>
      <c r="AR422" s="26">
        <f>SUM(AG422:AK422)</f>
        <v>0</v>
      </c>
      <c r="AS422" s="27">
        <f>+Tabla_DatosExternos_142[[#This Row],[Fecha]]-Tabla_DatosExternos_142[[#This Row],[Vence]]</f>
        <v>-30</v>
      </c>
      <c r="AT422" s="21"/>
      <c r="AU422" s="28" t="e">
        <f>+AR422-W422</f>
        <v>#VALUE!</v>
      </c>
    </row>
    <row r="423" spans="1:47" x14ac:dyDescent="0.35">
      <c r="A423" s="20">
        <v>46205</v>
      </c>
      <c r="B423" s="21">
        <v>278077</v>
      </c>
      <c r="C423" s="21">
        <v>465</v>
      </c>
      <c r="D423" s="21">
        <v>465</v>
      </c>
      <c r="E423" s="22">
        <v>46235</v>
      </c>
      <c r="F423" s="21">
        <v>11</v>
      </c>
      <c r="G423" s="21" t="s">
        <v>90</v>
      </c>
      <c r="H423" s="21" t="s">
        <v>48</v>
      </c>
      <c r="I423" s="21" t="s">
        <v>2331</v>
      </c>
      <c r="J423" s="21" t="s">
        <v>52</v>
      </c>
      <c r="K423" s="21" t="s">
        <v>339</v>
      </c>
      <c r="L423" s="21" t="s">
        <v>340</v>
      </c>
      <c r="M423" s="21" t="s">
        <v>424</v>
      </c>
      <c r="N423" s="21">
        <v>30</v>
      </c>
      <c r="O423" s="20"/>
      <c r="P423" s="21" t="s">
        <v>50</v>
      </c>
      <c r="Q423" s="21" t="s">
        <v>2332</v>
      </c>
      <c r="R423" s="21">
        <v>20000</v>
      </c>
      <c r="S423" s="21">
        <v>27</v>
      </c>
      <c r="T423" s="21">
        <v>-63.077240000000003</v>
      </c>
      <c r="U423" s="21">
        <v>-17.721762999999999</v>
      </c>
      <c r="V423" s="21" t="s">
        <v>2333</v>
      </c>
      <c r="W423" s="21" t="s">
        <v>51</v>
      </c>
      <c r="X423" s="21" t="s">
        <v>2334</v>
      </c>
      <c r="Y423" s="23">
        <v>46246</v>
      </c>
      <c r="Z423" s="24">
        <f>+E423-Y423</f>
        <v>-11</v>
      </c>
      <c r="AA423" s="25">
        <f>+Tabla_DatosExternos_142[[#This Row],[Saldo]]/Tabla_DatosExternos_142[[#This Row],[Importe]]</f>
        <v>1</v>
      </c>
      <c r="AB423" s="21"/>
      <c r="AC423" s="26">
        <f>IF(AND(-Z423&gt;=1,-Z423&lt;=30),D423,0)</f>
        <v>465</v>
      </c>
      <c r="AD423" s="26">
        <f>IF(AND(-Z423&gt;=31,-Z423&lt;=60),D423,0)</f>
        <v>0</v>
      </c>
      <c r="AE423" s="26">
        <f>IF(AND(-Z423&gt;=61,-Z423&lt;=90),D423,0)</f>
        <v>0</v>
      </c>
      <c r="AF423" s="26">
        <f>IF(AND(-Z423&gt;=91,-Z423&lt;=120),D423,0)</f>
        <v>0</v>
      </c>
      <c r="AG423" s="26">
        <f>IF(AND(-Z423&gt;=121,-Z423&lt;=150),D423,0)</f>
        <v>0</v>
      </c>
      <c r="AH423" s="26">
        <f>IF(AND(-Z423&gt;=151,-Z423&lt;=180),D423,0)</f>
        <v>0</v>
      </c>
      <c r="AI423" s="26">
        <f>IF(AND(-Z423&gt;=181,-Z423&lt;=210),D423,0)</f>
        <v>0</v>
      </c>
      <c r="AJ423" s="26">
        <f>IF(AND(-Z423&gt;=211,-Z423&lt;=250),D423,0)</f>
        <v>0</v>
      </c>
      <c r="AK423" s="26">
        <f>IF(-Z423&gt;=251,D423,0)</f>
        <v>0</v>
      </c>
      <c r="AL423" s="26">
        <f>SUM(AE423:AF423)</f>
        <v>0</v>
      </c>
      <c r="AM423" s="26">
        <f>SUM(AG423:AK423)</f>
        <v>0</v>
      </c>
      <c r="AN423" s="26">
        <f>SUM(AI423:AK423)</f>
        <v>0</v>
      </c>
      <c r="AO423" s="26">
        <f>+IF(SUM(AC423:AK423)=0,D423,0)</f>
        <v>0</v>
      </c>
      <c r="AP423" s="26">
        <f>+SUM(AC423:AK423)</f>
        <v>465</v>
      </c>
      <c r="AQ423" s="26">
        <f>+Tabla_DatosExternos_142[[#This Row],[Total Vigente]]+Tabla_DatosExternos_142[[#This Row],[Total Vencido]]</f>
        <v>465</v>
      </c>
      <c r="AR423" s="26">
        <f>SUM(AG423:AK423)</f>
        <v>0</v>
      </c>
      <c r="AS423" s="27">
        <f>+Tabla_DatosExternos_142[[#This Row],[Fecha]]-Tabla_DatosExternos_142[[#This Row],[Vence]]</f>
        <v>-30</v>
      </c>
      <c r="AT423" s="21"/>
      <c r="AU423" s="28" t="e">
        <f>+AR423-W423</f>
        <v>#VALUE!</v>
      </c>
    </row>
    <row r="424" spans="1:47" x14ac:dyDescent="0.35">
      <c r="A424" s="20">
        <v>46206</v>
      </c>
      <c r="B424" s="21">
        <v>278513</v>
      </c>
      <c r="C424" s="21">
        <v>580</v>
      </c>
      <c r="D424" s="21">
        <v>580</v>
      </c>
      <c r="E424" s="22">
        <v>46236</v>
      </c>
      <c r="F424" s="21">
        <v>10</v>
      </c>
      <c r="G424" s="21" t="s">
        <v>90</v>
      </c>
      <c r="H424" s="21" t="s">
        <v>48</v>
      </c>
      <c r="I424" s="21" t="s">
        <v>2280</v>
      </c>
      <c r="J424" s="21" t="s">
        <v>52</v>
      </c>
      <c r="K424" s="21" t="s">
        <v>339</v>
      </c>
      <c r="L424" s="21" t="s">
        <v>340</v>
      </c>
      <c r="M424" s="21" t="s">
        <v>424</v>
      </c>
      <c r="N424" s="21">
        <v>30</v>
      </c>
      <c r="O424" s="20"/>
      <c r="P424" s="21" t="s">
        <v>50</v>
      </c>
      <c r="Q424" s="21" t="s">
        <v>2281</v>
      </c>
      <c r="R424" s="21">
        <v>5000</v>
      </c>
      <c r="S424" s="21">
        <v>27</v>
      </c>
      <c r="T424" s="21">
        <v>-63.108668000000002</v>
      </c>
      <c r="U424" s="21">
        <v>-17.719089</v>
      </c>
      <c r="V424" s="21" t="s">
        <v>2282</v>
      </c>
      <c r="W424" s="21" t="s">
        <v>51</v>
      </c>
      <c r="X424" s="21" t="s">
        <v>2283</v>
      </c>
      <c r="Y424" s="23">
        <v>46246</v>
      </c>
      <c r="Z424" s="24">
        <f>+E424-Y424</f>
        <v>-10</v>
      </c>
      <c r="AA424" s="25">
        <f>+Tabla_DatosExternos_142[[#This Row],[Saldo]]/Tabla_DatosExternos_142[[#This Row],[Importe]]</f>
        <v>1</v>
      </c>
      <c r="AB424" s="21"/>
      <c r="AC424" s="26">
        <f>IF(AND(-Z424&gt;=1,-Z424&lt;=30),D424,0)</f>
        <v>580</v>
      </c>
      <c r="AD424" s="26">
        <f>IF(AND(-Z424&gt;=31,-Z424&lt;=60),D424,0)</f>
        <v>0</v>
      </c>
      <c r="AE424" s="26">
        <f>IF(AND(-Z424&gt;=61,-Z424&lt;=90),D424,0)</f>
        <v>0</v>
      </c>
      <c r="AF424" s="26">
        <f>IF(AND(-Z424&gt;=91,-Z424&lt;=120),D424,0)</f>
        <v>0</v>
      </c>
      <c r="AG424" s="26">
        <f>IF(AND(-Z424&gt;=121,-Z424&lt;=150),D424,0)</f>
        <v>0</v>
      </c>
      <c r="AH424" s="26">
        <f>IF(AND(-Z424&gt;=151,-Z424&lt;=180),D424,0)</f>
        <v>0</v>
      </c>
      <c r="AI424" s="26">
        <f>IF(AND(-Z424&gt;=181,-Z424&lt;=210),D424,0)</f>
        <v>0</v>
      </c>
      <c r="AJ424" s="26">
        <f>IF(AND(-Z424&gt;=211,-Z424&lt;=250),D424,0)</f>
        <v>0</v>
      </c>
      <c r="AK424" s="26">
        <f>IF(-Z424&gt;=251,D424,0)</f>
        <v>0</v>
      </c>
      <c r="AL424" s="26">
        <f>SUM(AE424:AF424)</f>
        <v>0</v>
      </c>
      <c r="AM424" s="26">
        <f>SUM(AG424:AK424)</f>
        <v>0</v>
      </c>
      <c r="AN424" s="26">
        <f>SUM(AI424:AK424)</f>
        <v>0</v>
      </c>
      <c r="AO424" s="26">
        <f>+IF(SUM(AC424:AK424)=0,D424,0)</f>
        <v>0</v>
      </c>
      <c r="AP424" s="26">
        <f>+SUM(AC424:AK424)</f>
        <v>580</v>
      </c>
      <c r="AQ424" s="26">
        <f>+Tabla_DatosExternos_142[[#This Row],[Total Vigente]]+Tabla_DatosExternos_142[[#This Row],[Total Vencido]]</f>
        <v>580</v>
      </c>
      <c r="AR424" s="26">
        <f>SUM(AG424:AK424)</f>
        <v>0</v>
      </c>
      <c r="AS424" s="27">
        <f>+Tabla_DatosExternos_142[[#This Row],[Fecha]]-Tabla_DatosExternos_142[[#This Row],[Vence]]</f>
        <v>-30</v>
      </c>
      <c r="AT424" s="21"/>
      <c r="AU424" s="28" t="e">
        <f>+AR424-W424</f>
        <v>#VALUE!</v>
      </c>
    </row>
    <row r="425" spans="1:47" x14ac:dyDescent="0.35">
      <c r="A425" s="20">
        <v>46207</v>
      </c>
      <c r="B425" s="21">
        <v>278959</v>
      </c>
      <c r="C425" s="21">
        <v>397</v>
      </c>
      <c r="D425" s="21">
        <v>397</v>
      </c>
      <c r="E425" s="22">
        <v>46237</v>
      </c>
      <c r="F425" s="21">
        <v>9</v>
      </c>
      <c r="G425" s="21" t="s">
        <v>90</v>
      </c>
      <c r="H425" s="21" t="s">
        <v>48</v>
      </c>
      <c r="I425" s="21" t="s">
        <v>2389</v>
      </c>
      <c r="J425" s="21" t="s">
        <v>52</v>
      </c>
      <c r="K425" s="21" t="s">
        <v>339</v>
      </c>
      <c r="L425" s="21" t="s">
        <v>340</v>
      </c>
      <c r="M425" s="21" t="s">
        <v>424</v>
      </c>
      <c r="N425" s="21">
        <v>30</v>
      </c>
      <c r="O425" s="20"/>
      <c r="P425" s="21" t="s">
        <v>50</v>
      </c>
      <c r="Q425" s="21" t="s">
        <v>2390</v>
      </c>
      <c r="R425" s="21">
        <v>7000</v>
      </c>
      <c r="S425" s="21">
        <v>27</v>
      </c>
      <c r="T425" s="21">
        <v>-63.121369000000001</v>
      </c>
      <c r="U425" s="21">
        <v>-17.736388000000002</v>
      </c>
      <c r="V425" s="21" t="s">
        <v>2391</v>
      </c>
      <c r="W425" s="21" t="s">
        <v>51</v>
      </c>
      <c r="X425" s="21" t="s">
        <v>2392</v>
      </c>
      <c r="Y425" s="23">
        <v>46246</v>
      </c>
      <c r="Z425" s="24">
        <f>+E425-Y425</f>
        <v>-9</v>
      </c>
      <c r="AA425" s="25">
        <f>+Tabla_DatosExternos_142[[#This Row],[Saldo]]/Tabla_DatosExternos_142[[#This Row],[Importe]]</f>
        <v>1</v>
      </c>
      <c r="AB425" s="21"/>
      <c r="AC425" s="26">
        <f>IF(AND(-Z425&gt;=1,-Z425&lt;=30),D425,0)</f>
        <v>397</v>
      </c>
      <c r="AD425" s="26">
        <f>IF(AND(-Z425&gt;=31,-Z425&lt;=60),D425,0)</f>
        <v>0</v>
      </c>
      <c r="AE425" s="26">
        <f>IF(AND(-Z425&gt;=61,-Z425&lt;=90),D425,0)</f>
        <v>0</v>
      </c>
      <c r="AF425" s="26">
        <f>IF(AND(-Z425&gt;=91,-Z425&lt;=120),D425,0)</f>
        <v>0</v>
      </c>
      <c r="AG425" s="26">
        <f>IF(AND(-Z425&gt;=121,-Z425&lt;=150),D425,0)</f>
        <v>0</v>
      </c>
      <c r="AH425" s="26">
        <f>IF(AND(-Z425&gt;=151,-Z425&lt;=180),D425,0)</f>
        <v>0</v>
      </c>
      <c r="AI425" s="26">
        <f>IF(AND(-Z425&gt;=181,-Z425&lt;=210),D425,0)</f>
        <v>0</v>
      </c>
      <c r="AJ425" s="26">
        <f>IF(AND(-Z425&gt;=211,-Z425&lt;=250),D425,0)</f>
        <v>0</v>
      </c>
      <c r="AK425" s="26">
        <f>IF(-Z425&gt;=251,D425,0)</f>
        <v>0</v>
      </c>
      <c r="AL425" s="26">
        <f>SUM(AE425:AF425)</f>
        <v>0</v>
      </c>
      <c r="AM425" s="26">
        <f>SUM(AG425:AK425)</f>
        <v>0</v>
      </c>
      <c r="AN425" s="26">
        <f>SUM(AI425:AK425)</f>
        <v>0</v>
      </c>
      <c r="AO425" s="26">
        <f>+IF(SUM(AC425:AK425)=0,D425,0)</f>
        <v>0</v>
      </c>
      <c r="AP425" s="26">
        <f>+SUM(AC425:AK425)</f>
        <v>397</v>
      </c>
      <c r="AQ425" s="26">
        <f>+Tabla_DatosExternos_142[[#This Row],[Total Vigente]]+Tabla_DatosExternos_142[[#This Row],[Total Vencido]]</f>
        <v>397</v>
      </c>
      <c r="AR425" s="26">
        <f>SUM(AG425:AK425)</f>
        <v>0</v>
      </c>
      <c r="AS425" s="27">
        <f>+Tabla_DatosExternos_142[[#This Row],[Fecha]]-Tabla_DatosExternos_142[[#This Row],[Vence]]</f>
        <v>-30</v>
      </c>
      <c r="AT425" s="21"/>
      <c r="AU425" s="28" t="e">
        <f>+AR425-W425</f>
        <v>#VALUE!</v>
      </c>
    </row>
    <row r="426" spans="1:47" x14ac:dyDescent="0.35">
      <c r="A426" s="20">
        <v>46210</v>
      </c>
      <c r="B426" s="21">
        <v>279878</v>
      </c>
      <c r="C426" s="21">
        <v>1065</v>
      </c>
      <c r="D426" s="21">
        <v>1065</v>
      </c>
      <c r="E426" s="22">
        <v>46240</v>
      </c>
      <c r="F426" s="21">
        <v>6</v>
      </c>
      <c r="G426" s="21" t="s">
        <v>90</v>
      </c>
      <c r="H426" s="21" t="s">
        <v>48</v>
      </c>
      <c r="I426" s="21" t="s">
        <v>2414</v>
      </c>
      <c r="J426" s="21" t="s">
        <v>52</v>
      </c>
      <c r="K426" s="21" t="s">
        <v>339</v>
      </c>
      <c r="L426" s="21" t="s">
        <v>340</v>
      </c>
      <c r="M426" s="21" t="s">
        <v>397</v>
      </c>
      <c r="N426" s="21">
        <v>30</v>
      </c>
      <c r="O426" s="20"/>
      <c r="P426" s="21" t="s">
        <v>50</v>
      </c>
      <c r="Q426" s="21" t="s">
        <v>2415</v>
      </c>
      <c r="R426" s="21">
        <v>7000</v>
      </c>
      <c r="S426" s="21">
        <v>25</v>
      </c>
      <c r="T426" s="21">
        <v>-63.126567000000001</v>
      </c>
      <c r="U426" s="21">
        <v>-17.711030999999998</v>
      </c>
      <c r="V426" s="21" t="s">
        <v>2416</v>
      </c>
      <c r="W426" s="21" t="s">
        <v>51</v>
      </c>
      <c r="X426" s="21" t="s">
        <v>2417</v>
      </c>
      <c r="Y426" s="23">
        <v>46246</v>
      </c>
      <c r="Z426" s="24">
        <f>+E426-Y426</f>
        <v>-6</v>
      </c>
      <c r="AA426" s="25">
        <f>+Tabla_DatosExternos_142[[#This Row],[Saldo]]/Tabla_DatosExternos_142[[#This Row],[Importe]]</f>
        <v>1</v>
      </c>
      <c r="AB426" s="21"/>
      <c r="AC426" s="26">
        <f>IF(AND(-Z426&gt;=1,-Z426&lt;=30),D426,0)</f>
        <v>1065</v>
      </c>
      <c r="AD426" s="26">
        <f>IF(AND(-Z426&gt;=31,-Z426&lt;=60),D426,0)</f>
        <v>0</v>
      </c>
      <c r="AE426" s="26">
        <f>IF(AND(-Z426&gt;=61,-Z426&lt;=90),D426,0)</f>
        <v>0</v>
      </c>
      <c r="AF426" s="26">
        <f>IF(AND(-Z426&gt;=91,-Z426&lt;=120),D426,0)</f>
        <v>0</v>
      </c>
      <c r="AG426" s="26">
        <f>IF(AND(-Z426&gt;=121,-Z426&lt;=150),D426,0)</f>
        <v>0</v>
      </c>
      <c r="AH426" s="26">
        <f>IF(AND(-Z426&gt;=151,-Z426&lt;=180),D426,0)</f>
        <v>0</v>
      </c>
      <c r="AI426" s="26">
        <f>IF(AND(-Z426&gt;=181,-Z426&lt;=210),D426,0)</f>
        <v>0</v>
      </c>
      <c r="AJ426" s="26">
        <f>IF(AND(-Z426&gt;=211,-Z426&lt;=250),D426,0)</f>
        <v>0</v>
      </c>
      <c r="AK426" s="26">
        <f>IF(-Z426&gt;=251,D426,0)</f>
        <v>0</v>
      </c>
      <c r="AL426" s="26">
        <f>SUM(AE426:AF426)</f>
        <v>0</v>
      </c>
      <c r="AM426" s="26">
        <f>SUM(AG426:AK426)</f>
        <v>0</v>
      </c>
      <c r="AN426" s="26">
        <f>SUM(AI426:AK426)</f>
        <v>0</v>
      </c>
      <c r="AO426" s="26">
        <f>+IF(SUM(AC426:AK426)=0,D426,0)</f>
        <v>0</v>
      </c>
      <c r="AP426" s="26">
        <f>+SUM(AC426:AK426)</f>
        <v>1065</v>
      </c>
      <c r="AQ426" s="26">
        <f>+Tabla_DatosExternos_142[[#This Row],[Total Vigente]]+Tabla_DatosExternos_142[[#This Row],[Total Vencido]]</f>
        <v>1065</v>
      </c>
      <c r="AR426" s="26">
        <f>SUM(AG426:AK426)</f>
        <v>0</v>
      </c>
      <c r="AS426" s="27">
        <f>+Tabla_DatosExternos_142[[#This Row],[Fecha]]-Tabla_DatosExternos_142[[#This Row],[Vence]]</f>
        <v>-30</v>
      </c>
      <c r="AT426" s="21"/>
      <c r="AU426" s="28" t="e">
        <f>+AR426-W426</f>
        <v>#VALUE!</v>
      </c>
    </row>
    <row r="427" spans="1:47" x14ac:dyDescent="0.35">
      <c r="A427" s="20">
        <v>46210</v>
      </c>
      <c r="B427" s="21">
        <v>279879</v>
      </c>
      <c r="C427" s="21">
        <v>3230</v>
      </c>
      <c r="D427" s="21">
        <v>3230</v>
      </c>
      <c r="E427" s="22">
        <v>46240</v>
      </c>
      <c r="F427" s="21">
        <v>6</v>
      </c>
      <c r="G427" s="21" t="s">
        <v>90</v>
      </c>
      <c r="H427" s="21" t="s">
        <v>48</v>
      </c>
      <c r="I427" s="21" t="s">
        <v>2414</v>
      </c>
      <c r="J427" s="21" t="s">
        <v>52</v>
      </c>
      <c r="K427" s="21" t="s">
        <v>339</v>
      </c>
      <c r="L427" s="21" t="s">
        <v>340</v>
      </c>
      <c r="M427" s="21" t="s">
        <v>397</v>
      </c>
      <c r="N427" s="21">
        <v>30</v>
      </c>
      <c r="O427" s="20"/>
      <c r="P427" s="21" t="s">
        <v>50</v>
      </c>
      <c r="Q427" s="21" t="s">
        <v>2415</v>
      </c>
      <c r="R427" s="21">
        <v>7000</v>
      </c>
      <c r="S427" s="21">
        <v>25</v>
      </c>
      <c r="T427" s="21">
        <v>-63.126567000000001</v>
      </c>
      <c r="U427" s="21">
        <v>-17.711030999999998</v>
      </c>
      <c r="V427" s="21" t="s">
        <v>2416</v>
      </c>
      <c r="W427" s="21" t="s">
        <v>51</v>
      </c>
      <c r="X427" s="21" t="s">
        <v>2417</v>
      </c>
      <c r="Y427" s="23">
        <v>46246</v>
      </c>
      <c r="Z427" s="24">
        <f>+E427-Y427</f>
        <v>-6</v>
      </c>
      <c r="AA427" s="25">
        <f>+Tabla_DatosExternos_142[[#This Row],[Saldo]]/Tabla_DatosExternos_142[[#This Row],[Importe]]</f>
        <v>1</v>
      </c>
      <c r="AB427" s="21"/>
      <c r="AC427" s="26">
        <f>IF(AND(-Z427&gt;=1,-Z427&lt;=30),D427,0)</f>
        <v>3230</v>
      </c>
      <c r="AD427" s="26">
        <f>IF(AND(-Z427&gt;=31,-Z427&lt;=60),D427,0)</f>
        <v>0</v>
      </c>
      <c r="AE427" s="26">
        <f>IF(AND(-Z427&gt;=61,-Z427&lt;=90),D427,0)</f>
        <v>0</v>
      </c>
      <c r="AF427" s="26">
        <f>IF(AND(-Z427&gt;=91,-Z427&lt;=120),D427,0)</f>
        <v>0</v>
      </c>
      <c r="AG427" s="26">
        <f>IF(AND(-Z427&gt;=121,-Z427&lt;=150),D427,0)</f>
        <v>0</v>
      </c>
      <c r="AH427" s="26">
        <f>IF(AND(-Z427&gt;=151,-Z427&lt;=180),D427,0)</f>
        <v>0</v>
      </c>
      <c r="AI427" s="26">
        <f>IF(AND(-Z427&gt;=181,-Z427&lt;=210),D427,0)</f>
        <v>0</v>
      </c>
      <c r="AJ427" s="26">
        <f>IF(AND(-Z427&gt;=211,-Z427&lt;=250),D427,0)</f>
        <v>0</v>
      </c>
      <c r="AK427" s="26">
        <f>IF(-Z427&gt;=251,D427,0)</f>
        <v>0</v>
      </c>
      <c r="AL427" s="26">
        <f>SUM(AE427:AF427)</f>
        <v>0</v>
      </c>
      <c r="AM427" s="26">
        <f>SUM(AG427:AK427)</f>
        <v>0</v>
      </c>
      <c r="AN427" s="26">
        <f>SUM(AI427:AK427)</f>
        <v>0</v>
      </c>
      <c r="AO427" s="26">
        <f>+IF(SUM(AC427:AK427)=0,D427,0)</f>
        <v>0</v>
      </c>
      <c r="AP427" s="26">
        <f>+SUM(AC427:AK427)</f>
        <v>3230</v>
      </c>
      <c r="AQ427" s="26">
        <f>+Tabla_DatosExternos_142[[#This Row],[Total Vigente]]+Tabla_DatosExternos_142[[#This Row],[Total Vencido]]</f>
        <v>3230</v>
      </c>
      <c r="AR427" s="26">
        <f>SUM(AG427:AK427)</f>
        <v>0</v>
      </c>
      <c r="AS427" s="27">
        <f>+Tabla_DatosExternos_142[[#This Row],[Fecha]]-Tabla_DatosExternos_142[[#This Row],[Vence]]</f>
        <v>-30</v>
      </c>
      <c r="AT427" s="21"/>
      <c r="AU427" s="28" t="e">
        <f>+AR427-W427</f>
        <v>#VALUE!</v>
      </c>
    </row>
    <row r="428" spans="1:47" x14ac:dyDescent="0.35">
      <c r="A428" s="20">
        <v>46212</v>
      </c>
      <c r="B428" s="21">
        <v>281044</v>
      </c>
      <c r="C428" s="21">
        <v>3480</v>
      </c>
      <c r="D428" s="21">
        <v>3480</v>
      </c>
      <c r="E428" s="22">
        <v>46242</v>
      </c>
      <c r="F428" s="21">
        <v>4</v>
      </c>
      <c r="G428" s="21" t="s">
        <v>90</v>
      </c>
      <c r="H428" s="21" t="s">
        <v>48</v>
      </c>
      <c r="I428" s="21" t="s">
        <v>2331</v>
      </c>
      <c r="J428" s="21" t="s">
        <v>52</v>
      </c>
      <c r="K428" s="21" t="s">
        <v>339</v>
      </c>
      <c r="L428" s="21" t="s">
        <v>340</v>
      </c>
      <c r="M428" s="21" t="s">
        <v>424</v>
      </c>
      <c r="N428" s="21">
        <v>30</v>
      </c>
      <c r="O428" s="20"/>
      <c r="P428" s="21" t="s">
        <v>50</v>
      </c>
      <c r="Q428" s="21" t="s">
        <v>2332</v>
      </c>
      <c r="R428" s="21">
        <v>20000</v>
      </c>
      <c r="S428" s="21">
        <v>27</v>
      </c>
      <c r="T428" s="21">
        <v>-63.077240000000003</v>
      </c>
      <c r="U428" s="21">
        <v>-17.721762999999999</v>
      </c>
      <c r="V428" s="21" t="s">
        <v>2333</v>
      </c>
      <c r="W428" s="21" t="s">
        <v>51</v>
      </c>
      <c r="X428" s="21" t="s">
        <v>2334</v>
      </c>
      <c r="Y428" s="23">
        <v>46246</v>
      </c>
      <c r="Z428" s="24">
        <f>+E428-Y428</f>
        <v>-4</v>
      </c>
      <c r="AA428" s="25">
        <f>+Tabla_DatosExternos_142[[#This Row],[Saldo]]/Tabla_DatosExternos_142[[#This Row],[Importe]]</f>
        <v>1</v>
      </c>
      <c r="AB428" s="21"/>
      <c r="AC428" s="26">
        <f>IF(AND(-Z428&gt;=1,-Z428&lt;=30),D428,0)</f>
        <v>3480</v>
      </c>
      <c r="AD428" s="26">
        <f>IF(AND(-Z428&gt;=31,-Z428&lt;=60),D428,0)</f>
        <v>0</v>
      </c>
      <c r="AE428" s="26">
        <f>IF(AND(-Z428&gt;=61,-Z428&lt;=90),D428,0)</f>
        <v>0</v>
      </c>
      <c r="AF428" s="26">
        <f>IF(AND(-Z428&gt;=91,-Z428&lt;=120),D428,0)</f>
        <v>0</v>
      </c>
      <c r="AG428" s="26">
        <f>IF(AND(-Z428&gt;=121,-Z428&lt;=150),D428,0)</f>
        <v>0</v>
      </c>
      <c r="AH428" s="26">
        <f>IF(AND(-Z428&gt;=151,-Z428&lt;=180),D428,0)</f>
        <v>0</v>
      </c>
      <c r="AI428" s="26">
        <f>IF(AND(-Z428&gt;=181,-Z428&lt;=210),D428,0)</f>
        <v>0</v>
      </c>
      <c r="AJ428" s="26">
        <f>IF(AND(-Z428&gt;=211,-Z428&lt;=250),D428,0)</f>
        <v>0</v>
      </c>
      <c r="AK428" s="26">
        <f>IF(-Z428&gt;=251,D428,0)</f>
        <v>0</v>
      </c>
      <c r="AL428" s="26">
        <f>SUM(AE428:AF428)</f>
        <v>0</v>
      </c>
      <c r="AM428" s="26">
        <f>SUM(AG428:AK428)</f>
        <v>0</v>
      </c>
      <c r="AN428" s="26">
        <f>SUM(AI428:AK428)</f>
        <v>0</v>
      </c>
      <c r="AO428" s="26">
        <f>+IF(SUM(AC428:AK428)=0,D428,0)</f>
        <v>0</v>
      </c>
      <c r="AP428" s="26">
        <f>+SUM(AC428:AK428)</f>
        <v>3480</v>
      </c>
      <c r="AQ428" s="26">
        <f>+Tabla_DatosExternos_142[[#This Row],[Total Vigente]]+Tabla_DatosExternos_142[[#This Row],[Total Vencido]]</f>
        <v>3480</v>
      </c>
      <c r="AR428" s="26">
        <f>SUM(AG428:AK428)</f>
        <v>0</v>
      </c>
      <c r="AS428" s="27">
        <f>+Tabla_DatosExternos_142[[#This Row],[Fecha]]-Tabla_DatosExternos_142[[#This Row],[Vence]]</f>
        <v>-30</v>
      </c>
      <c r="AT428" s="21"/>
      <c r="AU428" s="28" t="e">
        <f>+AR428-W428</f>
        <v>#VALUE!</v>
      </c>
    </row>
    <row r="429" spans="1:47" x14ac:dyDescent="0.35">
      <c r="A429" s="20">
        <v>46213</v>
      </c>
      <c r="B429" s="21">
        <v>281729</v>
      </c>
      <c r="C429" s="21">
        <v>580</v>
      </c>
      <c r="D429" s="21">
        <v>580</v>
      </c>
      <c r="E429" s="22">
        <v>46243</v>
      </c>
      <c r="F429" s="21">
        <v>3</v>
      </c>
      <c r="G429" s="21" t="s">
        <v>90</v>
      </c>
      <c r="H429" s="21" t="s">
        <v>48</v>
      </c>
      <c r="I429" s="21" t="s">
        <v>2280</v>
      </c>
      <c r="J429" s="21" t="s">
        <v>52</v>
      </c>
      <c r="K429" s="21" t="s">
        <v>339</v>
      </c>
      <c r="L429" s="21" t="s">
        <v>340</v>
      </c>
      <c r="M429" s="21" t="s">
        <v>424</v>
      </c>
      <c r="N429" s="21">
        <v>30</v>
      </c>
      <c r="O429" s="20"/>
      <c r="P429" s="21" t="s">
        <v>50</v>
      </c>
      <c r="Q429" s="21" t="s">
        <v>2281</v>
      </c>
      <c r="R429" s="21">
        <v>5000</v>
      </c>
      <c r="S429" s="21">
        <v>27</v>
      </c>
      <c r="T429" s="21">
        <v>-63.108668000000002</v>
      </c>
      <c r="U429" s="21">
        <v>-17.719089</v>
      </c>
      <c r="V429" s="21" t="s">
        <v>2282</v>
      </c>
      <c r="W429" s="21" t="s">
        <v>51</v>
      </c>
      <c r="X429" s="21" t="s">
        <v>2283</v>
      </c>
      <c r="Y429" s="23">
        <v>46246</v>
      </c>
      <c r="Z429" s="24">
        <f>+E429-Y429</f>
        <v>-3</v>
      </c>
      <c r="AA429" s="25">
        <f>+Tabla_DatosExternos_142[[#This Row],[Saldo]]/Tabla_DatosExternos_142[[#This Row],[Importe]]</f>
        <v>1</v>
      </c>
      <c r="AB429" s="21"/>
      <c r="AC429" s="26">
        <f>IF(AND(-Z429&gt;=1,-Z429&lt;=30),D429,0)</f>
        <v>580</v>
      </c>
      <c r="AD429" s="26">
        <f>IF(AND(-Z429&gt;=31,-Z429&lt;=60),D429,0)</f>
        <v>0</v>
      </c>
      <c r="AE429" s="26">
        <f>IF(AND(-Z429&gt;=61,-Z429&lt;=90),D429,0)</f>
        <v>0</v>
      </c>
      <c r="AF429" s="26">
        <f>IF(AND(-Z429&gt;=91,-Z429&lt;=120),D429,0)</f>
        <v>0</v>
      </c>
      <c r="AG429" s="26">
        <f>IF(AND(-Z429&gt;=121,-Z429&lt;=150),D429,0)</f>
        <v>0</v>
      </c>
      <c r="AH429" s="26">
        <f>IF(AND(-Z429&gt;=151,-Z429&lt;=180),D429,0)</f>
        <v>0</v>
      </c>
      <c r="AI429" s="26">
        <f>IF(AND(-Z429&gt;=181,-Z429&lt;=210),D429,0)</f>
        <v>0</v>
      </c>
      <c r="AJ429" s="26">
        <f>IF(AND(-Z429&gt;=211,-Z429&lt;=250),D429,0)</f>
        <v>0</v>
      </c>
      <c r="AK429" s="26">
        <f>IF(-Z429&gt;=251,D429,0)</f>
        <v>0</v>
      </c>
      <c r="AL429" s="26">
        <f>SUM(AE429:AF429)</f>
        <v>0</v>
      </c>
      <c r="AM429" s="26">
        <f>SUM(AG429:AK429)</f>
        <v>0</v>
      </c>
      <c r="AN429" s="26">
        <f>SUM(AI429:AK429)</f>
        <v>0</v>
      </c>
      <c r="AO429" s="26">
        <f>+IF(SUM(AC429:AK429)=0,D429,0)</f>
        <v>0</v>
      </c>
      <c r="AP429" s="26">
        <f>+SUM(AC429:AK429)</f>
        <v>580</v>
      </c>
      <c r="AQ429" s="26">
        <f>+Tabla_DatosExternos_142[[#This Row],[Total Vigente]]+Tabla_DatosExternos_142[[#This Row],[Total Vencido]]</f>
        <v>580</v>
      </c>
      <c r="AR429" s="26">
        <f>SUM(AG429:AK429)</f>
        <v>0</v>
      </c>
      <c r="AS429" s="27">
        <f>+Tabla_DatosExternos_142[[#This Row],[Fecha]]-Tabla_DatosExternos_142[[#This Row],[Vence]]</f>
        <v>-30</v>
      </c>
      <c r="AT429" s="21"/>
      <c r="AU429" s="28" t="e">
        <f>+AR429-W429</f>
        <v>#VALUE!</v>
      </c>
    </row>
    <row r="430" spans="1:47" x14ac:dyDescent="0.35">
      <c r="A430" s="20">
        <v>46216</v>
      </c>
      <c r="B430" s="21">
        <v>282750</v>
      </c>
      <c r="C430" s="21">
        <v>580</v>
      </c>
      <c r="D430" s="21">
        <v>580</v>
      </c>
      <c r="E430" s="22">
        <v>46246</v>
      </c>
      <c r="F430" s="21">
        <v>0</v>
      </c>
      <c r="G430" s="21" t="s">
        <v>90</v>
      </c>
      <c r="H430" s="21" t="s">
        <v>48</v>
      </c>
      <c r="I430" s="21" t="s">
        <v>2280</v>
      </c>
      <c r="J430" s="21" t="s">
        <v>52</v>
      </c>
      <c r="K430" s="21" t="s">
        <v>339</v>
      </c>
      <c r="L430" s="21" t="s">
        <v>340</v>
      </c>
      <c r="M430" s="21" t="s">
        <v>424</v>
      </c>
      <c r="N430" s="21">
        <v>30</v>
      </c>
      <c r="O430" s="20"/>
      <c r="P430" s="21" t="s">
        <v>50</v>
      </c>
      <c r="Q430" s="21" t="s">
        <v>2281</v>
      </c>
      <c r="R430" s="21">
        <v>5000</v>
      </c>
      <c r="S430" s="21">
        <v>27</v>
      </c>
      <c r="T430" s="21">
        <v>-63.108668000000002</v>
      </c>
      <c r="U430" s="21">
        <v>-17.719089</v>
      </c>
      <c r="V430" s="21" t="s">
        <v>2282</v>
      </c>
      <c r="W430" s="21" t="s">
        <v>51</v>
      </c>
      <c r="X430" s="21" t="s">
        <v>2283</v>
      </c>
      <c r="Y430" s="23">
        <v>46246</v>
      </c>
      <c r="Z430" s="24">
        <f>+E430-Y430</f>
        <v>0</v>
      </c>
      <c r="AA430" s="25">
        <f>+Tabla_DatosExternos_142[[#This Row],[Saldo]]/Tabla_DatosExternos_142[[#This Row],[Importe]]</f>
        <v>1</v>
      </c>
      <c r="AB430" s="21"/>
      <c r="AC430" s="26">
        <f>IF(AND(-Z430&gt;=1,-Z430&lt;=30),D430,0)</f>
        <v>0</v>
      </c>
      <c r="AD430" s="26">
        <f>IF(AND(-Z430&gt;=31,-Z430&lt;=60),D430,0)</f>
        <v>0</v>
      </c>
      <c r="AE430" s="26">
        <f>IF(AND(-Z430&gt;=61,-Z430&lt;=90),D430,0)</f>
        <v>0</v>
      </c>
      <c r="AF430" s="26">
        <f>IF(AND(-Z430&gt;=91,-Z430&lt;=120),D430,0)</f>
        <v>0</v>
      </c>
      <c r="AG430" s="26">
        <f>IF(AND(-Z430&gt;=121,-Z430&lt;=150),D430,0)</f>
        <v>0</v>
      </c>
      <c r="AH430" s="26">
        <f>IF(AND(-Z430&gt;=151,-Z430&lt;=180),D430,0)</f>
        <v>0</v>
      </c>
      <c r="AI430" s="26">
        <f>IF(AND(-Z430&gt;=181,-Z430&lt;=210),D430,0)</f>
        <v>0</v>
      </c>
      <c r="AJ430" s="26">
        <f>IF(AND(-Z430&gt;=211,-Z430&lt;=250),D430,0)</f>
        <v>0</v>
      </c>
      <c r="AK430" s="26">
        <f>IF(-Z430&gt;=251,D430,0)</f>
        <v>0</v>
      </c>
      <c r="AL430" s="26">
        <f>SUM(AE430:AF430)</f>
        <v>0</v>
      </c>
      <c r="AM430" s="26">
        <f>SUM(AG430:AK430)</f>
        <v>0</v>
      </c>
      <c r="AN430" s="26">
        <f>SUM(AI430:AK430)</f>
        <v>0</v>
      </c>
      <c r="AO430" s="26">
        <f>+IF(SUM(AC430:AK430)=0,D430,0)</f>
        <v>580</v>
      </c>
      <c r="AP430" s="26">
        <f>+SUM(AC430:AK430)</f>
        <v>0</v>
      </c>
      <c r="AQ430" s="26">
        <f>+Tabla_DatosExternos_142[[#This Row],[Total Vigente]]+Tabla_DatosExternos_142[[#This Row],[Total Vencido]]</f>
        <v>580</v>
      </c>
      <c r="AR430" s="26">
        <f>SUM(AG430:AK430)</f>
        <v>0</v>
      </c>
      <c r="AS430" s="27">
        <f>+Tabla_DatosExternos_142[[#This Row],[Fecha]]-Tabla_DatosExternos_142[[#This Row],[Vence]]</f>
        <v>-30</v>
      </c>
      <c r="AT430" s="21"/>
      <c r="AU430" s="28" t="e">
        <f>+AR430-W430</f>
        <v>#VALUE!</v>
      </c>
    </row>
    <row r="431" spans="1:47" x14ac:dyDescent="0.35">
      <c r="A431" s="20">
        <v>46220</v>
      </c>
      <c r="B431" s="21">
        <v>285303</v>
      </c>
      <c r="C431" s="21">
        <v>1160</v>
      </c>
      <c r="D431" s="21">
        <v>1160</v>
      </c>
      <c r="E431" s="22">
        <v>46250</v>
      </c>
      <c r="F431" s="21">
        <v>4</v>
      </c>
      <c r="G431" s="21" t="s">
        <v>90</v>
      </c>
      <c r="H431" s="21" t="s">
        <v>95</v>
      </c>
      <c r="I431" s="21" t="s">
        <v>2276</v>
      </c>
      <c r="J431" s="21" t="s">
        <v>52</v>
      </c>
      <c r="K431" s="21" t="s">
        <v>339</v>
      </c>
      <c r="L431" s="21" t="s">
        <v>340</v>
      </c>
      <c r="M431" s="21" t="s">
        <v>424</v>
      </c>
      <c r="N431" s="21">
        <v>30</v>
      </c>
      <c r="O431" s="20"/>
      <c r="P431" s="21" t="s">
        <v>50</v>
      </c>
      <c r="Q431" s="21" t="s">
        <v>2277</v>
      </c>
      <c r="R431" s="21">
        <v>8000</v>
      </c>
      <c r="S431" s="21">
        <v>27</v>
      </c>
      <c r="T431" s="21">
        <v>-63.097478000000002</v>
      </c>
      <c r="U431" s="21">
        <v>-17.732733</v>
      </c>
      <c r="V431" s="21" t="s">
        <v>2278</v>
      </c>
      <c r="W431" s="21" t="s">
        <v>51</v>
      </c>
      <c r="X431" s="21" t="s">
        <v>2279</v>
      </c>
      <c r="Y431" s="23">
        <v>46246</v>
      </c>
      <c r="Z431" s="24">
        <f>+E431-Y431</f>
        <v>4</v>
      </c>
      <c r="AA431" s="25">
        <f>+Tabla_DatosExternos_142[[#This Row],[Saldo]]/Tabla_DatosExternos_142[[#This Row],[Importe]]</f>
        <v>1</v>
      </c>
      <c r="AB431" s="21"/>
      <c r="AC431" s="26">
        <f>IF(AND(-Z431&gt;=1,-Z431&lt;=30),D431,0)</f>
        <v>0</v>
      </c>
      <c r="AD431" s="26">
        <f>IF(AND(-Z431&gt;=31,-Z431&lt;=60),D431,0)</f>
        <v>0</v>
      </c>
      <c r="AE431" s="26">
        <f>IF(AND(-Z431&gt;=61,-Z431&lt;=90),D431,0)</f>
        <v>0</v>
      </c>
      <c r="AF431" s="26">
        <f>IF(AND(-Z431&gt;=91,-Z431&lt;=120),D431,0)</f>
        <v>0</v>
      </c>
      <c r="AG431" s="26">
        <f>IF(AND(-Z431&gt;=121,-Z431&lt;=150),D431,0)</f>
        <v>0</v>
      </c>
      <c r="AH431" s="26">
        <f>IF(AND(-Z431&gt;=151,-Z431&lt;=180),D431,0)</f>
        <v>0</v>
      </c>
      <c r="AI431" s="26">
        <f>IF(AND(-Z431&gt;=181,-Z431&lt;=210),D431,0)</f>
        <v>0</v>
      </c>
      <c r="AJ431" s="26">
        <f>IF(AND(-Z431&gt;=211,-Z431&lt;=250),D431,0)</f>
        <v>0</v>
      </c>
      <c r="AK431" s="26">
        <f>IF(-Z431&gt;=251,D431,0)</f>
        <v>0</v>
      </c>
      <c r="AL431" s="26">
        <f>SUM(AE431:AF431)</f>
        <v>0</v>
      </c>
      <c r="AM431" s="26">
        <f>SUM(AG431:AK431)</f>
        <v>0</v>
      </c>
      <c r="AN431" s="26">
        <f>SUM(AI431:AK431)</f>
        <v>0</v>
      </c>
      <c r="AO431" s="26">
        <f>+IF(SUM(AC431:AK431)=0,D431,0)</f>
        <v>1160</v>
      </c>
      <c r="AP431" s="26">
        <f>+SUM(AC431:AK431)</f>
        <v>0</v>
      </c>
      <c r="AQ431" s="26">
        <f>+Tabla_DatosExternos_142[[#This Row],[Total Vigente]]+Tabla_DatosExternos_142[[#This Row],[Total Vencido]]</f>
        <v>1160</v>
      </c>
      <c r="AR431" s="26">
        <f>SUM(AG431:AK431)</f>
        <v>0</v>
      </c>
      <c r="AS431" s="27">
        <f>+Tabla_DatosExternos_142[[#This Row],[Fecha]]-Tabla_DatosExternos_142[[#This Row],[Vence]]</f>
        <v>-30</v>
      </c>
      <c r="AT431" s="21"/>
      <c r="AU431" s="28" t="e">
        <f>+AR431-W431</f>
        <v>#VALUE!</v>
      </c>
    </row>
    <row r="432" spans="1:47" x14ac:dyDescent="0.35">
      <c r="A432" s="20">
        <v>46221</v>
      </c>
      <c r="B432" s="21">
        <v>286057</v>
      </c>
      <c r="C432" s="21">
        <v>248</v>
      </c>
      <c r="D432" s="21">
        <v>248</v>
      </c>
      <c r="E432" s="22">
        <v>46251</v>
      </c>
      <c r="F432" s="21">
        <v>5</v>
      </c>
      <c r="G432" s="21" t="s">
        <v>90</v>
      </c>
      <c r="H432" s="21" t="s">
        <v>95</v>
      </c>
      <c r="I432" s="21" t="s">
        <v>2389</v>
      </c>
      <c r="J432" s="21" t="s">
        <v>52</v>
      </c>
      <c r="K432" s="21" t="s">
        <v>339</v>
      </c>
      <c r="L432" s="21" t="s">
        <v>340</v>
      </c>
      <c r="M432" s="21" t="s">
        <v>424</v>
      </c>
      <c r="N432" s="21">
        <v>30</v>
      </c>
      <c r="O432" s="20"/>
      <c r="P432" s="21" t="s">
        <v>50</v>
      </c>
      <c r="Q432" s="21" t="s">
        <v>2390</v>
      </c>
      <c r="R432" s="21">
        <v>7000</v>
      </c>
      <c r="S432" s="21">
        <v>27</v>
      </c>
      <c r="T432" s="21">
        <v>-63.121369000000001</v>
      </c>
      <c r="U432" s="21">
        <v>-17.736388000000002</v>
      </c>
      <c r="V432" s="21" t="s">
        <v>2391</v>
      </c>
      <c r="W432" s="21" t="s">
        <v>51</v>
      </c>
      <c r="X432" s="21" t="s">
        <v>2392</v>
      </c>
      <c r="Y432" s="23">
        <v>46246</v>
      </c>
      <c r="Z432" s="24">
        <f>+E432-Y432</f>
        <v>5</v>
      </c>
      <c r="AA432" s="25">
        <f>+Tabla_DatosExternos_142[[#This Row],[Saldo]]/Tabla_DatosExternos_142[[#This Row],[Importe]]</f>
        <v>1</v>
      </c>
      <c r="AB432" s="21"/>
      <c r="AC432" s="26">
        <f>IF(AND(-Z432&gt;=1,-Z432&lt;=30),D432,0)</f>
        <v>0</v>
      </c>
      <c r="AD432" s="26">
        <f>IF(AND(-Z432&gt;=31,-Z432&lt;=60),D432,0)</f>
        <v>0</v>
      </c>
      <c r="AE432" s="26">
        <f>IF(AND(-Z432&gt;=61,-Z432&lt;=90),D432,0)</f>
        <v>0</v>
      </c>
      <c r="AF432" s="26">
        <f>IF(AND(-Z432&gt;=91,-Z432&lt;=120),D432,0)</f>
        <v>0</v>
      </c>
      <c r="AG432" s="26">
        <f>IF(AND(-Z432&gt;=121,-Z432&lt;=150),D432,0)</f>
        <v>0</v>
      </c>
      <c r="AH432" s="26">
        <f>IF(AND(-Z432&gt;=151,-Z432&lt;=180),D432,0)</f>
        <v>0</v>
      </c>
      <c r="AI432" s="26">
        <f>IF(AND(-Z432&gt;=181,-Z432&lt;=210),D432,0)</f>
        <v>0</v>
      </c>
      <c r="AJ432" s="26">
        <f>IF(AND(-Z432&gt;=211,-Z432&lt;=250),D432,0)</f>
        <v>0</v>
      </c>
      <c r="AK432" s="26">
        <f>IF(-Z432&gt;=251,D432,0)</f>
        <v>0</v>
      </c>
      <c r="AL432" s="26">
        <f>SUM(AE432:AF432)</f>
        <v>0</v>
      </c>
      <c r="AM432" s="26">
        <f>SUM(AG432:AK432)</f>
        <v>0</v>
      </c>
      <c r="AN432" s="26">
        <f>SUM(AI432:AK432)</f>
        <v>0</v>
      </c>
      <c r="AO432" s="26">
        <f>+IF(SUM(AC432:AK432)=0,D432,0)</f>
        <v>248</v>
      </c>
      <c r="AP432" s="26">
        <f>+SUM(AC432:AK432)</f>
        <v>0</v>
      </c>
      <c r="AQ432" s="26">
        <f>+Tabla_DatosExternos_142[[#This Row],[Total Vigente]]+Tabla_DatosExternos_142[[#This Row],[Total Vencido]]</f>
        <v>248</v>
      </c>
      <c r="AR432" s="26">
        <f>SUM(AG432:AK432)</f>
        <v>0</v>
      </c>
      <c r="AS432" s="27">
        <f>+Tabla_DatosExternos_142[[#This Row],[Fecha]]-Tabla_DatosExternos_142[[#This Row],[Vence]]</f>
        <v>-30</v>
      </c>
      <c r="AT432" s="21"/>
      <c r="AU432" s="28" t="e">
        <f>+AR432-W432</f>
        <v>#VALUE!</v>
      </c>
    </row>
    <row r="433" spans="1:47" x14ac:dyDescent="0.35">
      <c r="A433" s="20">
        <v>46225</v>
      </c>
      <c r="B433" s="21">
        <v>287642</v>
      </c>
      <c r="C433" s="21">
        <v>1160</v>
      </c>
      <c r="D433" s="21">
        <v>1160</v>
      </c>
      <c r="E433" s="22">
        <v>46255</v>
      </c>
      <c r="F433" s="21">
        <v>9</v>
      </c>
      <c r="G433" s="21" t="s">
        <v>90</v>
      </c>
      <c r="H433" s="21" t="s">
        <v>95</v>
      </c>
      <c r="I433" s="21" t="s">
        <v>1913</v>
      </c>
      <c r="J433" s="21" t="s">
        <v>52</v>
      </c>
      <c r="K433" s="21" t="s">
        <v>339</v>
      </c>
      <c r="L433" s="21" t="s">
        <v>340</v>
      </c>
      <c r="M433" s="21" t="s">
        <v>424</v>
      </c>
      <c r="N433" s="21">
        <v>30</v>
      </c>
      <c r="O433" s="20"/>
      <c r="P433" s="21" t="s">
        <v>50</v>
      </c>
      <c r="Q433" s="21" t="s">
        <v>1914</v>
      </c>
      <c r="R433" s="21">
        <v>5000</v>
      </c>
      <c r="S433" s="21">
        <v>27</v>
      </c>
      <c r="T433" s="21">
        <v>-63.109442999999999</v>
      </c>
      <c r="U433" s="21">
        <v>-17.739754000000001</v>
      </c>
      <c r="V433" s="21" t="s">
        <v>1915</v>
      </c>
      <c r="W433" s="21" t="s">
        <v>51</v>
      </c>
      <c r="X433" s="21" t="s">
        <v>1916</v>
      </c>
      <c r="Y433" s="23">
        <v>46246</v>
      </c>
      <c r="Z433" s="24">
        <f>+E433-Y433</f>
        <v>9</v>
      </c>
      <c r="AA433" s="25">
        <f>+Tabla_DatosExternos_142[[#This Row],[Saldo]]/Tabla_DatosExternos_142[[#This Row],[Importe]]</f>
        <v>1</v>
      </c>
      <c r="AB433" s="21"/>
      <c r="AC433" s="26">
        <f>IF(AND(-Z433&gt;=1,-Z433&lt;=30),D433,0)</f>
        <v>0</v>
      </c>
      <c r="AD433" s="26">
        <f>IF(AND(-Z433&gt;=31,-Z433&lt;=60),D433,0)</f>
        <v>0</v>
      </c>
      <c r="AE433" s="26">
        <f>IF(AND(-Z433&gt;=61,-Z433&lt;=90),D433,0)</f>
        <v>0</v>
      </c>
      <c r="AF433" s="26">
        <f>IF(AND(-Z433&gt;=91,-Z433&lt;=120),D433,0)</f>
        <v>0</v>
      </c>
      <c r="AG433" s="26">
        <f>IF(AND(-Z433&gt;=121,-Z433&lt;=150),D433,0)</f>
        <v>0</v>
      </c>
      <c r="AH433" s="26">
        <f>IF(AND(-Z433&gt;=151,-Z433&lt;=180),D433,0)</f>
        <v>0</v>
      </c>
      <c r="AI433" s="26">
        <f>IF(AND(-Z433&gt;=181,-Z433&lt;=210),D433,0)</f>
        <v>0</v>
      </c>
      <c r="AJ433" s="26">
        <f>IF(AND(-Z433&gt;=211,-Z433&lt;=250),D433,0)</f>
        <v>0</v>
      </c>
      <c r="AK433" s="26">
        <f>IF(-Z433&gt;=251,D433,0)</f>
        <v>0</v>
      </c>
      <c r="AL433" s="26">
        <f>SUM(AE433:AF433)</f>
        <v>0</v>
      </c>
      <c r="AM433" s="26">
        <f>SUM(AG433:AK433)</f>
        <v>0</v>
      </c>
      <c r="AN433" s="26">
        <f>SUM(AI433:AK433)</f>
        <v>0</v>
      </c>
      <c r="AO433" s="26">
        <f>+IF(SUM(AC433:AK433)=0,D433,0)</f>
        <v>1160</v>
      </c>
      <c r="AP433" s="26">
        <f>+SUM(AC433:AK433)</f>
        <v>0</v>
      </c>
      <c r="AQ433" s="26">
        <f>+Tabla_DatosExternos_142[[#This Row],[Total Vigente]]+Tabla_DatosExternos_142[[#This Row],[Total Vencido]]</f>
        <v>1160</v>
      </c>
      <c r="AR433" s="26">
        <f>SUM(AG433:AK433)</f>
        <v>0</v>
      </c>
      <c r="AS433" s="27">
        <f>+Tabla_DatosExternos_142[[#This Row],[Fecha]]-Tabla_DatosExternos_142[[#This Row],[Vence]]</f>
        <v>-30</v>
      </c>
      <c r="AT433" s="21"/>
      <c r="AU433" s="28" t="e">
        <f>+AR433-W433</f>
        <v>#VALUE!</v>
      </c>
    </row>
    <row r="434" spans="1:47" x14ac:dyDescent="0.35">
      <c r="A434" s="20">
        <v>46227</v>
      </c>
      <c r="B434" s="21">
        <v>288978</v>
      </c>
      <c r="C434" s="21">
        <v>1160</v>
      </c>
      <c r="D434" s="21">
        <v>1160</v>
      </c>
      <c r="E434" s="22">
        <v>46257</v>
      </c>
      <c r="F434" s="21">
        <v>11</v>
      </c>
      <c r="G434" s="21" t="s">
        <v>90</v>
      </c>
      <c r="H434" s="21" t="s">
        <v>95</v>
      </c>
      <c r="I434" s="21" t="s">
        <v>2280</v>
      </c>
      <c r="J434" s="21" t="s">
        <v>52</v>
      </c>
      <c r="K434" s="21" t="s">
        <v>339</v>
      </c>
      <c r="L434" s="21" t="s">
        <v>340</v>
      </c>
      <c r="M434" s="21" t="s">
        <v>424</v>
      </c>
      <c r="N434" s="21">
        <v>30</v>
      </c>
      <c r="O434" s="20"/>
      <c r="P434" s="21" t="s">
        <v>50</v>
      </c>
      <c r="Q434" s="21" t="s">
        <v>2281</v>
      </c>
      <c r="R434" s="21">
        <v>5000</v>
      </c>
      <c r="S434" s="21">
        <v>27</v>
      </c>
      <c r="T434" s="21">
        <v>-63.108668000000002</v>
      </c>
      <c r="U434" s="21">
        <v>-17.719089</v>
      </c>
      <c r="V434" s="21" t="s">
        <v>2282</v>
      </c>
      <c r="W434" s="21" t="s">
        <v>51</v>
      </c>
      <c r="X434" s="21" t="s">
        <v>2283</v>
      </c>
      <c r="Y434" s="23">
        <v>46246</v>
      </c>
      <c r="Z434" s="24">
        <f>+E434-Y434</f>
        <v>11</v>
      </c>
      <c r="AA434" s="25">
        <f>+Tabla_DatosExternos_142[[#This Row],[Saldo]]/Tabla_DatosExternos_142[[#This Row],[Importe]]</f>
        <v>1</v>
      </c>
      <c r="AB434" s="21"/>
      <c r="AC434" s="26">
        <f>IF(AND(-Z434&gt;=1,-Z434&lt;=30),D434,0)</f>
        <v>0</v>
      </c>
      <c r="AD434" s="26">
        <f>IF(AND(-Z434&gt;=31,-Z434&lt;=60),D434,0)</f>
        <v>0</v>
      </c>
      <c r="AE434" s="26">
        <f>IF(AND(-Z434&gt;=61,-Z434&lt;=90),D434,0)</f>
        <v>0</v>
      </c>
      <c r="AF434" s="26">
        <f>IF(AND(-Z434&gt;=91,-Z434&lt;=120),D434,0)</f>
        <v>0</v>
      </c>
      <c r="AG434" s="26">
        <f>IF(AND(-Z434&gt;=121,-Z434&lt;=150),D434,0)</f>
        <v>0</v>
      </c>
      <c r="AH434" s="26">
        <f>IF(AND(-Z434&gt;=151,-Z434&lt;=180),D434,0)</f>
        <v>0</v>
      </c>
      <c r="AI434" s="26">
        <f>IF(AND(-Z434&gt;=181,-Z434&lt;=210),D434,0)</f>
        <v>0</v>
      </c>
      <c r="AJ434" s="26">
        <f>IF(AND(-Z434&gt;=211,-Z434&lt;=250),D434,0)</f>
        <v>0</v>
      </c>
      <c r="AK434" s="26">
        <f>IF(-Z434&gt;=251,D434,0)</f>
        <v>0</v>
      </c>
      <c r="AL434" s="26">
        <f>SUM(AE434:AF434)</f>
        <v>0</v>
      </c>
      <c r="AM434" s="26">
        <f>SUM(AG434:AK434)</f>
        <v>0</v>
      </c>
      <c r="AN434" s="26">
        <f>SUM(AI434:AK434)</f>
        <v>0</v>
      </c>
      <c r="AO434" s="26">
        <f>+IF(SUM(AC434:AK434)=0,D434,0)</f>
        <v>1160</v>
      </c>
      <c r="AP434" s="26">
        <f>+SUM(AC434:AK434)</f>
        <v>0</v>
      </c>
      <c r="AQ434" s="26">
        <f>+Tabla_DatosExternos_142[[#This Row],[Total Vigente]]+Tabla_DatosExternos_142[[#This Row],[Total Vencido]]</f>
        <v>1160</v>
      </c>
      <c r="AR434" s="26">
        <f>SUM(AG434:AK434)</f>
        <v>0</v>
      </c>
      <c r="AS434" s="27">
        <f>+Tabla_DatosExternos_142[[#This Row],[Fecha]]-Tabla_DatosExternos_142[[#This Row],[Vence]]</f>
        <v>-30</v>
      </c>
      <c r="AT434" s="21"/>
      <c r="AU434" s="28" t="e">
        <f>+AR434-W434</f>
        <v>#VALUE!</v>
      </c>
    </row>
    <row r="435" spans="1:47" x14ac:dyDescent="0.35">
      <c r="A435" s="20">
        <v>46232</v>
      </c>
      <c r="B435" s="21">
        <v>291004</v>
      </c>
      <c r="C435" s="21">
        <v>856</v>
      </c>
      <c r="D435" s="21">
        <v>778</v>
      </c>
      <c r="E435" s="22">
        <v>46262</v>
      </c>
      <c r="F435" s="21">
        <v>16</v>
      </c>
      <c r="G435" s="21" t="s">
        <v>90</v>
      </c>
      <c r="H435" s="21" t="s">
        <v>95</v>
      </c>
      <c r="I435" s="21" t="s">
        <v>1989</v>
      </c>
      <c r="J435" s="21" t="s">
        <v>52</v>
      </c>
      <c r="K435" s="21" t="s">
        <v>339</v>
      </c>
      <c r="L435" s="21" t="s">
        <v>340</v>
      </c>
      <c r="M435" s="21" t="s">
        <v>424</v>
      </c>
      <c r="N435" s="21">
        <v>30</v>
      </c>
      <c r="O435" s="20">
        <v>46234</v>
      </c>
      <c r="P435" s="21" t="s">
        <v>50</v>
      </c>
      <c r="Q435" s="21" t="s">
        <v>1990</v>
      </c>
      <c r="R435" s="21">
        <v>10000</v>
      </c>
      <c r="S435" s="21">
        <v>27</v>
      </c>
      <c r="T435" s="21">
        <v>-63.111570999999998</v>
      </c>
      <c r="U435" s="21">
        <v>-17.735337999999999</v>
      </c>
      <c r="V435" s="21" t="s">
        <v>1991</v>
      </c>
      <c r="W435" s="21" t="s">
        <v>51</v>
      </c>
      <c r="X435" s="21" t="s">
        <v>1350</v>
      </c>
      <c r="Y435" s="23">
        <v>46246</v>
      </c>
      <c r="Z435" s="24">
        <f>+E435-Y435</f>
        <v>16</v>
      </c>
      <c r="AA435" s="25">
        <f>+Tabla_DatosExternos_142[[#This Row],[Saldo]]/Tabla_DatosExternos_142[[#This Row],[Importe]]</f>
        <v>0.90887850467289721</v>
      </c>
      <c r="AB435" s="21"/>
      <c r="AC435" s="26">
        <f>IF(AND(-Z435&gt;=1,-Z435&lt;=30),D435,0)</f>
        <v>0</v>
      </c>
      <c r="AD435" s="26">
        <f>IF(AND(-Z435&gt;=31,-Z435&lt;=60),D435,0)</f>
        <v>0</v>
      </c>
      <c r="AE435" s="26">
        <f>IF(AND(-Z435&gt;=61,-Z435&lt;=90),D435,0)</f>
        <v>0</v>
      </c>
      <c r="AF435" s="26">
        <f>IF(AND(-Z435&gt;=91,-Z435&lt;=120),D435,0)</f>
        <v>0</v>
      </c>
      <c r="AG435" s="26">
        <f>IF(AND(-Z435&gt;=121,-Z435&lt;=150),D435,0)</f>
        <v>0</v>
      </c>
      <c r="AH435" s="26">
        <f>IF(AND(-Z435&gt;=151,-Z435&lt;=180),D435,0)</f>
        <v>0</v>
      </c>
      <c r="AI435" s="26">
        <f>IF(AND(-Z435&gt;=181,-Z435&lt;=210),D435,0)</f>
        <v>0</v>
      </c>
      <c r="AJ435" s="26">
        <f>IF(AND(-Z435&gt;=211,-Z435&lt;=250),D435,0)</f>
        <v>0</v>
      </c>
      <c r="AK435" s="26">
        <f>IF(-Z435&gt;=251,D435,0)</f>
        <v>0</v>
      </c>
      <c r="AL435" s="26">
        <f>SUM(AE435:AF435)</f>
        <v>0</v>
      </c>
      <c r="AM435" s="26">
        <f>SUM(AG435:AK435)</f>
        <v>0</v>
      </c>
      <c r="AN435" s="26">
        <f>SUM(AI435:AK435)</f>
        <v>0</v>
      </c>
      <c r="AO435" s="26">
        <f>+IF(SUM(AC435:AK435)=0,D435,0)</f>
        <v>778</v>
      </c>
      <c r="AP435" s="26">
        <f>+SUM(AC435:AK435)</f>
        <v>0</v>
      </c>
      <c r="AQ435" s="26">
        <f>+Tabla_DatosExternos_142[[#This Row],[Total Vigente]]+Tabla_DatosExternos_142[[#This Row],[Total Vencido]]</f>
        <v>778</v>
      </c>
      <c r="AR435" s="26">
        <f>SUM(AG435:AK435)</f>
        <v>0</v>
      </c>
      <c r="AS435" s="27">
        <f>+Tabla_DatosExternos_142[[#This Row],[Fecha]]-Tabla_DatosExternos_142[[#This Row],[Vence]]</f>
        <v>-30</v>
      </c>
      <c r="AT435" s="21"/>
      <c r="AU435" s="28" t="e">
        <f>+AR435-W435</f>
        <v>#VALUE!</v>
      </c>
    </row>
    <row r="436" spans="1:47" x14ac:dyDescent="0.35">
      <c r="A436" s="20">
        <v>46232</v>
      </c>
      <c r="B436" s="21">
        <v>291005</v>
      </c>
      <c r="C436" s="21">
        <v>1160</v>
      </c>
      <c r="D436" s="21">
        <v>1160</v>
      </c>
      <c r="E436" s="22">
        <v>46262</v>
      </c>
      <c r="F436" s="21">
        <v>16</v>
      </c>
      <c r="G436" s="21" t="s">
        <v>90</v>
      </c>
      <c r="H436" s="21" t="s">
        <v>95</v>
      </c>
      <c r="I436" s="21" t="s">
        <v>1989</v>
      </c>
      <c r="J436" s="21" t="s">
        <v>52</v>
      </c>
      <c r="K436" s="21" t="s">
        <v>339</v>
      </c>
      <c r="L436" s="21" t="s">
        <v>340</v>
      </c>
      <c r="M436" s="21" t="s">
        <v>424</v>
      </c>
      <c r="N436" s="21">
        <v>30</v>
      </c>
      <c r="O436" s="20"/>
      <c r="P436" s="21" t="s">
        <v>50</v>
      </c>
      <c r="Q436" s="21" t="s">
        <v>1990</v>
      </c>
      <c r="R436" s="21">
        <v>10000</v>
      </c>
      <c r="S436" s="21">
        <v>27</v>
      </c>
      <c r="T436" s="21">
        <v>-63.111570999999998</v>
      </c>
      <c r="U436" s="21">
        <v>-17.735337999999999</v>
      </c>
      <c r="V436" s="21" t="s">
        <v>1991</v>
      </c>
      <c r="W436" s="21" t="s">
        <v>51</v>
      </c>
      <c r="X436" s="21" t="s">
        <v>1350</v>
      </c>
      <c r="Y436" s="23">
        <v>46246</v>
      </c>
      <c r="Z436" s="24">
        <f>+E436-Y436</f>
        <v>16</v>
      </c>
      <c r="AA436" s="25">
        <f>+Tabla_DatosExternos_142[[#This Row],[Saldo]]/Tabla_DatosExternos_142[[#This Row],[Importe]]</f>
        <v>1</v>
      </c>
      <c r="AB436" s="21"/>
      <c r="AC436" s="26">
        <f>IF(AND(-Z436&gt;=1,-Z436&lt;=30),D436,0)</f>
        <v>0</v>
      </c>
      <c r="AD436" s="26">
        <f>IF(AND(-Z436&gt;=31,-Z436&lt;=60),D436,0)</f>
        <v>0</v>
      </c>
      <c r="AE436" s="26">
        <f>IF(AND(-Z436&gt;=61,-Z436&lt;=90),D436,0)</f>
        <v>0</v>
      </c>
      <c r="AF436" s="26">
        <f>IF(AND(-Z436&gt;=91,-Z436&lt;=120),D436,0)</f>
        <v>0</v>
      </c>
      <c r="AG436" s="26">
        <f>IF(AND(-Z436&gt;=121,-Z436&lt;=150),D436,0)</f>
        <v>0</v>
      </c>
      <c r="AH436" s="26">
        <f>IF(AND(-Z436&gt;=151,-Z436&lt;=180),D436,0)</f>
        <v>0</v>
      </c>
      <c r="AI436" s="26">
        <f>IF(AND(-Z436&gt;=181,-Z436&lt;=210),D436,0)</f>
        <v>0</v>
      </c>
      <c r="AJ436" s="26">
        <f>IF(AND(-Z436&gt;=211,-Z436&lt;=250),D436,0)</f>
        <v>0</v>
      </c>
      <c r="AK436" s="26">
        <f>IF(-Z436&gt;=251,D436,0)</f>
        <v>0</v>
      </c>
      <c r="AL436" s="26">
        <f>SUM(AE436:AF436)</f>
        <v>0</v>
      </c>
      <c r="AM436" s="26">
        <f>SUM(AG436:AK436)</f>
        <v>0</v>
      </c>
      <c r="AN436" s="26">
        <f>SUM(AI436:AK436)</f>
        <v>0</v>
      </c>
      <c r="AO436" s="26">
        <f>+IF(SUM(AC436:AK436)=0,D436,0)</f>
        <v>1160</v>
      </c>
      <c r="AP436" s="26">
        <f>+SUM(AC436:AK436)</f>
        <v>0</v>
      </c>
      <c r="AQ436" s="26">
        <f>+Tabla_DatosExternos_142[[#This Row],[Total Vigente]]+Tabla_DatosExternos_142[[#This Row],[Total Vencido]]</f>
        <v>1160</v>
      </c>
      <c r="AR436" s="26">
        <f>SUM(AG436:AK436)</f>
        <v>0</v>
      </c>
      <c r="AS436" s="27">
        <f>+Tabla_DatosExternos_142[[#This Row],[Fecha]]-Tabla_DatosExternos_142[[#This Row],[Vence]]</f>
        <v>-30</v>
      </c>
      <c r="AT436" s="21"/>
      <c r="AU436" s="28" t="e">
        <f>+AR436-W436</f>
        <v>#VALUE!</v>
      </c>
    </row>
    <row r="437" spans="1:47" x14ac:dyDescent="0.35">
      <c r="A437" s="20">
        <v>46233</v>
      </c>
      <c r="B437" s="21">
        <v>291664</v>
      </c>
      <c r="C437" s="21">
        <v>248</v>
      </c>
      <c r="D437" s="21">
        <v>248</v>
      </c>
      <c r="E437" s="22">
        <v>46263</v>
      </c>
      <c r="F437" s="21">
        <v>17</v>
      </c>
      <c r="G437" s="21" t="s">
        <v>90</v>
      </c>
      <c r="H437" s="21" t="s">
        <v>95</v>
      </c>
      <c r="I437" s="21" t="s">
        <v>2921</v>
      </c>
      <c r="J437" s="21" t="s">
        <v>52</v>
      </c>
      <c r="K437" s="21" t="s">
        <v>339</v>
      </c>
      <c r="L437" s="21" t="s">
        <v>340</v>
      </c>
      <c r="M437" s="21" t="s">
        <v>388</v>
      </c>
      <c r="N437" s="21">
        <v>30</v>
      </c>
      <c r="O437" s="20"/>
      <c r="P437" s="21" t="s">
        <v>50</v>
      </c>
      <c r="Q437" s="21" t="s">
        <v>2922</v>
      </c>
      <c r="R437" s="21">
        <v>0</v>
      </c>
      <c r="S437" s="21">
        <v>28</v>
      </c>
      <c r="T437" s="21">
        <v>-63.176920000000003</v>
      </c>
      <c r="U437" s="21">
        <v>-17.721242</v>
      </c>
      <c r="V437" s="21" t="s">
        <v>2923</v>
      </c>
      <c r="W437" s="21" t="s">
        <v>51</v>
      </c>
      <c r="X437" s="21" t="s">
        <v>2924</v>
      </c>
      <c r="Y437" s="23">
        <v>46246</v>
      </c>
      <c r="Z437" s="24">
        <f>+E437-Y437</f>
        <v>17</v>
      </c>
      <c r="AA437" s="25">
        <f>+Tabla_DatosExternos_142[[#This Row],[Saldo]]/Tabla_DatosExternos_142[[#This Row],[Importe]]</f>
        <v>1</v>
      </c>
      <c r="AB437" s="21"/>
      <c r="AC437" s="26">
        <f>IF(AND(-Z437&gt;=1,-Z437&lt;=30),D437,0)</f>
        <v>0</v>
      </c>
      <c r="AD437" s="26">
        <f>IF(AND(-Z437&gt;=31,-Z437&lt;=60),D437,0)</f>
        <v>0</v>
      </c>
      <c r="AE437" s="26">
        <f>IF(AND(-Z437&gt;=61,-Z437&lt;=90),D437,0)</f>
        <v>0</v>
      </c>
      <c r="AF437" s="26">
        <f>IF(AND(-Z437&gt;=91,-Z437&lt;=120),D437,0)</f>
        <v>0</v>
      </c>
      <c r="AG437" s="26">
        <f>IF(AND(-Z437&gt;=121,-Z437&lt;=150),D437,0)</f>
        <v>0</v>
      </c>
      <c r="AH437" s="26">
        <f>IF(AND(-Z437&gt;=151,-Z437&lt;=180),D437,0)</f>
        <v>0</v>
      </c>
      <c r="AI437" s="26">
        <f>IF(AND(-Z437&gt;=181,-Z437&lt;=210),D437,0)</f>
        <v>0</v>
      </c>
      <c r="AJ437" s="26">
        <f>IF(AND(-Z437&gt;=211,-Z437&lt;=250),D437,0)</f>
        <v>0</v>
      </c>
      <c r="AK437" s="26">
        <f>IF(-Z437&gt;=251,D437,0)</f>
        <v>0</v>
      </c>
      <c r="AL437" s="26">
        <f>SUM(AE437:AF437)</f>
        <v>0</v>
      </c>
      <c r="AM437" s="26">
        <f>SUM(AG437:AK437)</f>
        <v>0</v>
      </c>
      <c r="AN437" s="26">
        <f>SUM(AI437:AK437)</f>
        <v>0</v>
      </c>
      <c r="AO437" s="26">
        <f>+IF(SUM(AC437:AK437)=0,D437,0)</f>
        <v>248</v>
      </c>
      <c r="AP437" s="26">
        <f>+SUM(AC437:AK437)</f>
        <v>0</v>
      </c>
      <c r="AQ437" s="26">
        <f>+Tabla_DatosExternos_142[[#This Row],[Total Vigente]]+Tabla_DatosExternos_142[[#This Row],[Total Vencido]]</f>
        <v>248</v>
      </c>
      <c r="AR437" s="26">
        <f>SUM(AG437:AK437)</f>
        <v>0</v>
      </c>
      <c r="AS437" s="27">
        <f>+Tabla_DatosExternos_142[[#This Row],[Fecha]]-Tabla_DatosExternos_142[[#This Row],[Vence]]</f>
        <v>-30</v>
      </c>
      <c r="AT437" s="21"/>
      <c r="AU437" s="28" t="e">
        <f>+AR437-W437</f>
        <v>#VALUE!</v>
      </c>
    </row>
    <row r="438" spans="1:47" x14ac:dyDescent="0.35">
      <c r="A438" s="20">
        <v>46234</v>
      </c>
      <c r="B438" s="21">
        <v>292571</v>
      </c>
      <c r="C438" s="21">
        <v>6983</v>
      </c>
      <c r="D438" s="21">
        <v>6983</v>
      </c>
      <c r="E438" s="22">
        <v>46264</v>
      </c>
      <c r="F438" s="21">
        <v>18</v>
      </c>
      <c r="G438" s="21" t="s">
        <v>90</v>
      </c>
      <c r="H438" s="21" t="s">
        <v>95</v>
      </c>
      <c r="I438" s="21" t="s">
        <v>2995</v>
      </c>
      <c r="J438" s="21" t="s">
        <v>52</v>
      </c>
      <c r="K438" s="21" t="s">
        <v>339</v>
      </c>
      <c r="L438" s="21" t="s">
        <v>340</v>
      </c>
      <c r="M438" s="21" t="s">
        <v>353</v>
      </c>
      <c r="N438" s="21">
        <v>30</v>
      </c>
      <c r="O438" s="20"/>
      <c r="P438" s="21" t="s">
        <v>50</v>
      </c>
      <c r="Q438" s="21" t="s">
        <v>2996</v>
      </c>
      <c r="R438" s="21">
        <v>7000</v>
      </c>
      <c r="S438" s="21">
        <v>29</v>
      </c>
      <c r="T438" s="21">
        <v>-63.148868999999998</v>
      </c>
      <c r="U438" s="21">
        <v>-17.742529000000001</v>
      </c>
      <c r="V438" s="21" t="s">
        <v>2997</v>
      </c>
      <c r="W438" s="21" t="s">
        <v>51</v>
      </c>
      <c r="X438" s="21" t="s">
        <v>2998</v>
      </c>
      <c r="Y438" s="23">
        <v>46246</v>
      </c>
      <c r="Z438" s="24">
        <f>+E438-Y438</f>
        <v>18</v>
      </c>
      <c r="AA438" s="25">
        <f>+Tabla_DatosExternos_142[[#This Row],[Saldo]]/Tabla_DatosExternos_142[[#This Row],[Importe]]</f>
        <v>1</v>
      </c>
      <c r="AB438" s="21"/>
      <c r="AC438" s="26">
        <f>IF(AND(-Z438&gt;=1,-Z438&lt;=30),D438,0)</f>
        <v>0</v>
      </c>
      <c r="AD438" s="26">
        <f>IF(AND(-Z438&gt;=31,-Z438&lt;=60),D438,0)</f>
        <v>0</v>
      </c>
      <c r="AE438" s="26">
        <f>IF(AND(-Z438&gt;=61,-Z438&lt;=90),D438,0)</f>
        <v>0</v>
      </c>
      <c r="AF438" s="26">
        <f>IF(AND(-Z438&gt;=91,-Z438&lt;=120),D438,0)</f>
        <v>0</v>
      </c>
      <c r="AG438" s="26">
        <f>IF(AND(-Z438&gt;=121,-Z438&lt;=150),D438,0)</f>
        <v>0</v>
      </c>
      <c r="AH438" s="26">
        <f>IF(AND(-Z438&gt;=151,-Z438&lt;=180),D438,0)</f>
        <v>0</v>
      </c>
      <c r="AI438" s="26">
        <f>IF(AND(-Z438&gt;=181,-Z438&lt;=210),D438,0)</f>
        <v>0</v>
      </c>
      <c r="AJ438" s="26">
        <f>IF(AND(-Z438&gt;=211,-Z438&lt;=250),D438,0)</f>
        <v>0</v>
      </c>
      <c r="AK438" s="26">
        <f>IF(-Z438&gt;=251,D438,0)</f>
        <v>0</v>
      </c>
      <c r="AL438" s="26">
        <f>SUM(AE438:AF438)</f>
        <v>0</v>
      </c>
      <c r="AM438" s="26">
        <f>SUM(AG438:AK438)</f>
        <v>0</v>
      </c>
      <c r="AN438" s="26">
        <f>SUM(AI438:AK438)</f>
        <v>0</v>
      </c>
      <c r="AO438" s="26">
        <f>+IF(SUM(AC438:AK438)=0,D438,0)</f>
        <v>6983</v>
      </c>
      <c r="AP438" s="26">
        <f>+SUM(AC438:AK438)</f>
        <v>0</v>
      </c>
      <c r="AQ438" s="26">
        <f>+Tabla_DatosExternos_142[[#This Row],[Total Vigente]]+Tabla_DatosExternos_142[[#This Row],[Total Vencido]]</f>
        <v>6983</v>
      </c>
      <c r="AR438" s="26">
        <f>SUM(AG438:AK438)</f>
        <v>0</v>
      </c>
      <c r="AS438" s="27">
        <f>+Tabla_DatosExternos_142[[#This Row],[Fecha]]-Tabla_DatosExternos_142[[#This Row],[Vence]]</f>
        <v>-30</v>
      </c>
      <c r="AT438" s="21"/>
      <c r="AU438" s="28" t="e">
        <f>+AR438-W438</f>
        <v>#VALUE!</v>
      </c>
    </row>
    <row r="439" spans="1:47" x14ac:dyDescent="0.35">
      <c r="A439" s="20">
        <v>46235</v>
      </c>
      <c r="B439" s="21">
        <v>293363</v>
      </c>
      <c r="C439" s="21">
        <v>2400</v>
      </c>
      <c r="D439" s="21">
        <v>2400</v>
      </c>
      <c r="E439" s="22">
        <v>46265</v>
      </c>
      <c r="F439" s="21">
        <v>19</v>
      </c>
      <c r="G439" s="21" t="s">
        <v>90</v>
      </c>
      <c r="H439" s="21" t="s">
        <v>95</v>
      </c>
      <c r="I439" s="21" t="s">
        <v>3089</v>
      </c>
      <c r="J439" s="21" t="s">
        <v>52</v>
      </c>
      <c r="K439" s="21" t="s">
        <v>339</v>
      </c>
      <c r="L439" s="21" t="s">
        <v>340</v>
      </c>
      <c r="M439" s="21" t="s">
        <v>397</v>
      </c>
      <c r="N439" s="21">
        <v>30</v>
      </c>
      <c r="O439" s="20"/>
      <c r="P439" s="21" t="s">
        <v>50</v>
      </c>
      <c r="Q439" s="21" t="s">
        <v>3090</v>
      </c>
      <c r="R439" s="21">
        <v>5000</v>
      </c>
      <c r="S439" s="21">
        <v>25</v>
      </c>
      <c r="T439" s="21">
        <v>-63.146230000000003</v>
      </c>
      <c r="U439" s="21">
        <v>-17.724622</v>
      </c>
      <c r="V439" s="21" t="s">
        <v>3091</v>
      </c>
      <c r="W439" s="21" t="s">
        <v>51</v>
      </c>
      <c r="X439" s="21" t="s">
        <v>3092</v>
      </c>
      <c r="Y439" s="23">
        <v>46246</v>
      </c>
      <c r="Z439" s="24">
        <f>+E439-Y439</f>
        <v>19</v>
      </c>
      <c r="AA439" s="25">
        <f>+Tabla_DatosExternos_142[[#This Row],[Saldo]]/Tabla_DatosExternos_142[[#This Row],[Importe]]</f>
        <v>1</v>
      </c>
      <c r="AB439" s="21"/>
      <c r="AC439" s="26">
        <f>IF(AND(-Z439&gt;=1,-Z439&lt;=30),D439,0)</f>
        <v>0</v>
      </c>
      <c r="AD439" s="26">
        <f>IF(AND(-Z439&gt;=31,-Z439&lt;=60),D439,0)</f>
        <v>0</v>
      </c>
      <c r="AE439" s="26">
        <f>IF(AND(-Z439&gt;=61,-Z439&lt;=90),D439,0)</f>
        <v>0</v>
      </c>
      <c r="AF439" s="26">
        <f>IF(AND(-Z439&gt;=91,-Z439&lt;=120),D439,0)</f>
        <v>0</v>
      </c>
      <c r="AG439" s="26">
        <f>IF(AND(-Z439&gt;=121,-Z439&lt;=150),D439,0)</f>
        <v>0</v>
      </c>
      <c r="AH439" s="26">
        <f>IF(AND(-Z439&gt;=151,-Z439&lt;=180),D439,0)</f>
        <v>0</v>
      </c>
      <c r="AI439" s="26">
        <f>IF(AND(-Z439&gt;=181,-Z439&lt;=210),D439,0)</f>
        <v>0</v>
      </c>
      <c r="AJ439" s="26">
        <f>IF(AND(-Z439&gt;=211,-Z439&lt;=250),D439,0)</f>
        <v>0</v>
      </c>
      <c r="AK439" s="26">
        <f>IF(-Z439&gt;=251,D439,0)</f>
        <v>0</v>
      </c>
      <c r="AL439" s="26">
        <f>SUM(AE439:AF439)</f>
        <v>0</v>
      </c>
      <c r="AM439" s="26">
        <f>SUM(AG439:AK439)</f>
        <v>0</v>
      </c>
      <c r="AN439" s="26">
        <f>SUM(AI439:AK439)</f>
        <v>0</v>
      </c>
      <c r="AO439" s="26">
        <f>+IF(SUM(AC439:AK439)=0,D439,0)</f>
        <v>2400</v>
      </c>
      <c r="AP439" s="26">
        <f>+SUM(AC439:AK439)</f>
        <v>0</v>
      </c>
      <c r="AQ439" s="26">
        <f>+Tabla_DatosExternos_142[[#This Row],[Total Vigente]]+Tabla_DatosExternos_142[[#This Row],[Total Vencido]]</f>
        <v>2400</v>
      </c>
      <c r="AR439" s="26">
        <f>SUM(AG439:AK439)</f>
        <v>0</v>
      </c>
      <c r="AS439" s="27">
        <f>+Tabla_DatosExternos_142[[#This Row],[Fecha]]-Tabla_DatosExternos_142[[#This Row],[Vence]]</f>
        <v>-30</v>
      </c>
      <c r="AT439" s="21"/>
      <c r="AU439" s="28" t="e">
        <f>+AR439-W439</f>
        <v>#VALUE!</v>
      </c>
    </row>
    <row r="440" spans="1:47" x14ac:dyDescent="0.35">
      <c r="A440" s="20">
        <v>46235</v>
      </c>
      <c r="B440" s="21">
        <v>293396</v>
      </c>
      <c r="C440" s="21">
        <v>1837</v>
      </c>
      <c r="D440" s="21">
        <v>1837</v>
      </c>
      <c r="E440" s="22">
        <v>46265</v>
      </c>
      <c r="F440" s="21">
        <v>19</v>
      </c>
      <c r="G440" s="21" t="s">
        <v>90</v>
      </c>
      <c r="H440" s="21" t="s">
        <v>95</v>
      </c>
      <c r="I440" s="21" t="s">
        <v>1989</v>
      </c>
      <c r="J440" s="21" t="s">
        <v>52</v>
      </c>
      <c r="K440" s="21" t="s">
        <v>339</v>
      </c>
      <c r="L440" s="21" t="s">
        <v>340</v>
      </c>
      <c r="M440" s="21" t="s">
        <v>424</v>
      </c>
      <c r="N440" s="21">
        <v>30</v>
      </c>
      <c r="O440" s="20"/>
      <c r="P440" s="21" t="s">
        <v>50</v>
      </c>
      <c r="Q440" s="21" t="s">
        <v>1990</v>
      </c>
      <c r="R440" s="21">
        <v>10000</v>
      </c>
      <c r="S440" s="21">
        <v>27</v>
      </c>
      <c r="T440" s="21">
        <v>-63.111570999999998</v>
      </c>
      <c r="U440" s="21">
        <v>-17.735337999999999</v>
      </c>
      <c r="V440" s="21" t="s">
        <v>1991</v>
      </c>
      <c r="W440" s="21" t="s">
        <v>51</v>
      </c>
      <c r="X440" s="21" t="s">
        <v>1350</v>
      </c>
      <c r="Y440" s="23">
        <v>46246</v>
      </c>
      <c r="Z440" s="24">
        <f>+E440-Y440</f>
        <v>19</v>
      </c>
      <c r="AA440" s="25">
        <f>+Tabla_DatosExternos_142[[#This Row],[Saldo]]/Tabla_DatosExternos_142[[#This Row],[Importe]]</f>
        <v>1</v>
      </c>
      <c r="AB440" s="21"/>
      <c r="AC440" s="26">
        <f>IF(AND(-Z440&gt;=1,-Z440&lt;=30),D440,0)</f>
        <v>0</v>
      </c>
      <c r="AD440" s="26">
        <f>IF(AND(-Z440&gt;=31,-Z440&lt;=60),D440,0)</f>
        <v>0</v>
      </c>
      <c r="AE440" s="26">
        <f>IF(AND(-Z440&gt;=61,-Z440&lt;=90),D440,0)</f>
        <v>0</v>
      </c>
      <c r="AF440" s="26">
        <f>IF(AND(-Z440&gt;=91,-Z440&lt;=120),D440,0)</f>
        <v>0</v>
      </c>
      <c r="AG440" s="26">
        <f>IF(AND(-Z440&gt;=121,-Z440&lt;=150),D440,0)</f>
        <v>0</v>
      </c>
      <c r="AH440" s="26">
        <f>IF(AND(-Z440&gt;=151,-Z440&lt;=180),D440,0)</f>
        <v>0</v>
      </c>
      <c r="AI440" s="26">
        <f>IF(AND(-Z440&gt;=181,-Z440&lt;=210),D440,0)</f>
        <v>0</v>
      </c>
      <c r="AJ440" s="26">
        <f>IF(AND(-Z440&gt;=211,-Z440&lt;=250),D440,0)</f>
        <v>0</v>
      </c>
      <c r="AK440" s="26">
        <f>IF(-Z440&gt;=251,D440,0)</f>
        <v>0</v>
      </c>
      <c r="AL440" s="26">
        <f>SUM(AE440:AF440)</f>
        <v>0</v>
      </c>
      <c r="AM440" s="26">
        <f>SUM(AG440:AK440)</f>
        <v>0</v>
      </c>
      <c r="AN440" s="26">
        <f>SUM(AI440:AK440)</f>
        <v>0</v>
      </c>
      <c r="AO440" s="26">
        <f>+IF(SUM(AC440:AK440)=0,D440,0)</f>
        <v>1837</v>
      </c>
      <c r="AP440" s="26">
        <f>+SUM(AC440:AK440)</f>
        <v>0</v>
      </c>
      <c r="AQ440" s="26">
        <f>+Tabla_DatosExternos_142[[#This Row],[Total Vigente]]+Tabla_DatosExternos_142[[#This Row],[Total Vencido]]</f>
        <v>1837</v>
      </c>
      <c r="AR440" s="26">
        <f>SUM(AG440:AK440)</f>
        <v>0</v>
      </c>
      <c r="AS440" s="27">
        <f>+Tabla_DatosExternos_142[[#This Row],[Fecha]]-Tabla_DatosExternos_142[[#This Row],[Vence]]</f>
        <v>-30</v>
      </c>
      <c r="AT440" s="21"/>
      <c r="AU440" s="28" t="e">
        <f>+AR440-W440</f>
        <v>#VALUE!</v>
      </c>
    </row>
    <row r="441" spans="1:47" x14ac:dyDescent="0.35">
      <c r="A441" s="20">
        <v>46235</v>
      </c>
      <c r="B441" s="21">
        <v>293416</v>
      </c>
      <c r="C441" s="21">
        <v>186</v>
      </c>
      <c r="D441" s="21">
        <v>186</v>
      </c>
      <c r="E441" s="22">
        <v>46265</v>
      </c>
      <c r="F441" s="21">
        <v>19</v>
      </c>
      <c r="G441" s="21" t="s">
        <v>90</v>
      </c>
      <c r="H441" s="21" t="s">
        <v>95</v>
      </c>
      <c r="I441" s="21" t="s">
        <v>2389</v>
      </c>
      <c r="J441" s="21" t="s">
        <v>52</v>
      </c>
      <c r="K441" s="21" t="s">
        <v>339</v>
      </c>
      <c r="L441" s="21" t="s">
        <v>340</v>
      </c>
      <c r="M441" s="21" t="s">
        <v>424</v>
      </c>
      <c r="N441" s="21">
        <v>30</v>
      </c>
      <c r="O441" s="20"/>
      <c r="P441" s="21" t="s">
        <v>50</v>
      </c>
      <c r="Q441" s="21" t="s">
        <v>2390</v>
      </c>
      <c r="R441" s="21">
        <v>7000</v>
      </c>
      <c r="S441" s="21">
        <v>27</v>
      </c>
      <c r="T441" s="21">
        <v>-63.121369000000001</v>
      </c>
      <c r="U441" s="21">
        <v>-17.736388000000002</v>
      </c>
      <c r="V441" s="21" t="s">
        <v>2391</v>
      </c>
      <c r="W441" s="21" t="s">
        <v>51</v>
      </c>
      <c r="X441" s="21" t="s">
        <v>2392</v>
      </c>
      <c r="Y441" s="23">
        <v>46246</v>
      </c>
      <c r="Z441" s="24">
        <f>+E441-Y441</f>
        <v>19</v>
      </c>
      <c r="AA441" s="25">
        <f>+Tabla_DatosExternos_142[[#This Row],[Saldo]]/Tabla_DatosExternos_142[[#This Row],[Importe]]</f>
        <v>1</v>
      </c>
      <c r="AB441" s="21"/>
      <c r="AC441" s="26">
        <f>IF(AND(-Z441&gt;=1,-Z441&lt;=30),D441,0)</f>
        <v>0</v>
      </c>
      <c r="AD441" s="26">
        <f>IF(AND(-Z441&gt;=31,-Z441&lt;=60),D441,0)</f>
        <v>0</v>
      </c>
      <c r="AE441" s="26">
        <f>IF(AND(-Z441&gt;=61,-Z441&lt;=90),D441,0)</f>
        <v>0</v>
      </c>
      <c r="AF441" s="26">
        <f>IF(AND(-Z441&gt;=91,-Z441&lt;=120),D441,0)</f>
        <v>0</v>
      </c>
      <c r="AG441" s="26">
        <f>IF(AND(-Z441&gt;=121,-Z441&lt;=150),D441,0)</f>
        <v>0</v>
      </c>
      <c r="AH441" s="26">
        <f>IF(AND(-Z441&gt;=151,-Z441&lt;=180),D441,0)</f>
        <v>0</v>
      </c>
      <c r="AI441" s="26">
        <f>IF(AND(-Z441&gt;=181,-Z441&lt;=210),D441,0)</f>
        <v>0</v>
      </c>
      <c r="AJ441" s="26">
        <f>IF(AND(-Z441&gt;=211,-Z441&lt;=250),D441,0)</f>
        <v>0</v>
      </c>
      <c r="AK441" s="26">
        <f>IF(-Z441&gt;=251,D441,0)</f>
        <v>0</v>
      </c>
      <c r="AL441" s="26">
        <f>SUM(AE441:AF441)</f>
        <v>0</v>
      </c>
      <c r="AM441" s="26">
        <f>SUM(AG441:AK441)</f>
        <v>0</v>
      </c>
      <c r="AN441" s="26">
        <f>SUM(AI441:AK441)</f>
        <v>0</v>
      </c>
      <c r="AO441" s="26">
        <f>+IF(SUM(AC441:AK441)=0,D441,0)</f>
        <v>186</v>
      </c>
      <c r="AP441" s="26">
        <f>+SUM(AC441:AK441)</f>
        <v>0</v>
      </c>
      <c r="AQ441" s="26">
        <f>+Tabla_DatosExternos_142[[#This Row],[Total Vigente]]+Tabla_DatosExternos_142[[#This Row],[Total Vencido]]</f>
        <v>186</v>
      </c>
      <c r="AR441" s="26">
        <f>SUM(AG441:AK441)</f>
        <v>0</v>
      </c>
      <c r="AS441" s="27">
        <f>+Tabla_DatosExternos_142[[#This Row],[Fecha]]-Tabla_DatosExternos_142[[#This Row],[Vence]]</f>
        <v>-30</v>
      </c>
      <c r="AT441" s="21"/>
      <c r="AU441" s="28" t="e">
        <f>+AR441-W441</f>
        <v>#VALUE!</v>
      </c>
    </row>
    <row r="442" spans="1:47" x14ac:dyDescent="0.35">
      <c r="A442" s="20">
        <v>46238</v>
      </c>
      <c r="B442" s="21">
        <v>294308</v>
      </c>
      <c r="C442" s="21">
        <v>4600</v>
      </c>
      <c r="D442" s="21">
        <v>4600</v>
      </c>
      <c r="E442" s="22">
        <v>46268</v>
      </c>
      <c r="F442" s="21">
        <v>22</v>
      </c>
      <c r="G442" s="21" t="s">
        <v>90</v>
      </c>
      <c r="H442" s="21" t="s">
        <v>95</v>
      </c>
      <c r="I442" s="21" t="s">
        <v>3142</v>
      </c>
      <c r="J442" s="21" t="s">
        <v>52</v>
      </c>
      <c r="K442" s="21" t="s">
        <v>339</v>
      </c>
      <c r="L442" s="21" t="s">
        <v>340</v>
      </c>
      <c r="M442" s="21" t="s">
        <v>376</v>
      </c>
      <c r="N442" s="21">
        <v>30</v>
      </c>
      <c r="O442" s="20"/>
      <c r="P442" s="21" t="s">
        <v>50</v>
      </c>
      <c r="Q442" s="21" t="s">
        <v>3143</v>
      </c>
      <c r="R442" s="21">
        <v>7000</v>
      </c>
      <c r="S442" s="21">
        <v>30</v>
      </c>
      <c r="T442" s="21">
        <v>-63.164177000000002</v>
      </c>
      <c r="U442" s="21">
        <v>-17.696207000000001</v>
      </c>
      <c r="V442" s="21" t="s">
        <v>3144</v>
      </c>
      <c r="W442" s="21" t="s">
        <v>51</v>
      </c>
      <c r="X442" s="21" t="s">
        <v>3145</v>
      </c>
      <c r="Y442" s="23">
        <v>46246</v>
      </c>
      <c r="Z442" s="24">
        <f>+E442-Y442</f>
        <v>22</v>
      </c>
      <c r="AA442" s="25">
        <f>+Tabla_DatosExternos_142[[#This Row],[Saldo]]/Tabla_DatosExternos_142[[#This Row],[Importe]]</f>
        <v>1</v>
      </c>
      <c r="AB442" s="21"/>
      <c r="AC442" s="26">
        <f>IF(AND(-Z442&gt;=1,-Z442&lt;=30),D442,0)</f>
        <v>0</v>
      </c>
      <c r="AD442" s="26">
        <f>IF(AND(-Z442&gt;=31,-Z442&lt;=60),D442,0)</f>
        <v>0</v>
      </c>
      <c r="AE442" s="26">
        <f>IF(AND(-Z442&gt;=61,-Z442&lt;=90),D442,0)</f>
        <v>0</v>
      </c>
      <c r="AF442" s="26">
        <f>IF(AND(-Z442&gt;=91,-Z442&lt;=120),D442,0)</f>
        <v>0</v>
      </c>
      <c r="AG442" s="26">
        <f>IF(AND(-Z442&gt;=121,-Z442&lt;=150),D442,0)</f>
        <v>0</v>
      </c>
      <c r="AH442" s="26">
        <f>IF(AND(-Z442&gt;=151,-Z442&lt;=180),D442,0)</f>
        <v>0</v>
      </c>
      <c r="AI442" s="26">
        <f>IF(AND(-Z442&gt;=181,-Z442&lt;=210),D442,0)</f>
        <v>0</v>
      </c>
      <c r="AJ442" s="26">
        <f>IF(AND(-Z442&gt;=211,-Z442&lt;=250),D442,0)</f>
        <v>0</v>
      </c>
      <c r="AK442" s="26">
        <f>IF(-Z442&gt;=251,D442,0)</f>
        <v>0</v>
      </c>
      <c r="AL442" s="26">
        <f>SUM(AE442:AF442)</f>
        <v>0</v>
      </c>
      <c r="AM442" s="26">
        <f>SUM(AG442:AK442)</f>
        <v>0</v>
      </c>
      <c r="AN442" s="26">
        <f>SUM(AI442:AK442)</f>
        <v>0</v>
      </c>
      <c r="AO442" s="26">
        <f>+IF(SUM(AC442:AK442)=0,D442,0)</f>
        <v>4600</v>
      </c>
      <c r="AP442" s="26">
        <f>+SUM(AC442:AK442)</f>
        <v>0</v>
      </c>
      <c r="AQ442" s="26">
        <f>+Tabla_DatosExternos_142[[#This Row],[Total Vigente]]+Tabla_DatosExternos_142[[#This Row],[Total Vencido]]</f>
        <v>4600</v>
      </c>
      <c r="AR442" s="26">
        <f>SUM(AG442:AK442)</f>
        <v>0</v>
      </c>
      <c r="AS442" s="27">
        <f>+Tabla_DatosExternos_142[[#This Row],[Fecha]]-Tabla_DatosExternos_142[[#This Row],[Vence]]</f>
        <v>-30</v>
      </c>
      <c r="AT442" s="21"/>
      <c r="AU442" s="28" t="e">
        <f>+AR442-W442</f>
        <v>#VALUE!</v>
      </c>
    </row>
    <row r="443" spans="1:47" x14ac:dyDescent="0.35">
      <c r="A443" s="20">
        <v>45836</v>
      </c>
      <c r="B443" s="21">
        <v>51292</v>
      </c>
      <c r="C443" s="21">
        <v>9500</v>
      </c>
      <c r="D443" s="21">
        <v>500</v>
      </c>
      <c r="E443" s="22">
        <v>45866</v>
      </c>
      <c r="F443" s="21">
        <v>380</v>
      </c>
      <c r="G443" s="21" t="s">
        <v>47</v>
      </c>
      <c r="H443" s="21" t="s">
        <v>48</v>
      </c>
      <c r="I443" s="21" t="s">
        <v>916</v>
      </c>
      <c r="J443" s="21" t="s">
        <v>49</v>
      </c>
      <c r="K443" s="21" t="s">
        <v>2882</v>
      </c>
      <c r="L443" s="21" t="s">
        <v>918</v>
      </c>
      <c r="M443" s="21" t="s">
        <v>919</v>
      </c>
      <c r="N443" s="21">
        <v>30</v>
      </c>
      <c r="O443" s="20">
        <v>45920</v>
      </c>
      <c r="P443" s="21" t="s">
        <v>49</v>
      </c>
      <c r="Q443" s="21" t="s">
        <v>920</v>
      </c>
      <c r="R443" s="21">
        <v>0</v>
      </c>
      <c r="S443" s="21">
        <v>902</v>
      </c>
      <c r="T443" s="21">
        <v>-68.241265999999996</v>
      </c>
      <c r="U443" s="21">
        <v>-16.593644000000001</v>
      </c>
      <c r="V443" s="21" t="s">
        <v>921</v>
      </c>
      <c r="W443" s="21" t="s">
        <v>51</v>
      </c>
      <c r="X443" s="21" t="s">
        <v>922</v>
      </c>
      <c r="Y443" s="23">
        <v>46246</v>
      </c>
      <c r="Z443" s="24">
        <f>+E443-Y443</f>
        <v>-380</v>
      </c>
      <c r="AA443" s="25">
        <f>+Tabla_DatosExternos_142[[#This Row],[Saldo]]/Tabla_DatosExternos_142[[#This Row],[Importe]]</f>
        <v>5.2631578947368418E-2</v>
      </c>
      <c r="AB443" s="21"/>
      <c r="AC443" s="26">
        <f>IF(AND(-Z443&gt;=1,-Z443&lt;=30),D443,0)</f>
        <v>0</v>
      </c>
      <c r="AD443" s="26">
        <f>IF(AND(-Z443&gt;=31,-Z443&lt;=60),D443,0)</f>
        <v>0</v>
      </c>
      <c r="AE443" s="26">
        <f>IF(AND(-Z443&gt;=61,-Z443&lt;=90),D443,0)</f>
        <v>0</v>
      </c>
      <c r="AF443" s="26">
        <f>IF(AND(-Z443&gt;=91,-Z443&lt;=120),D443,0)</f>
        <v>0</v>
      </c>
      <c r="AG443" s="26">
        <f>IF(AND(-Z443&gt;=121,-Z443&lt;=150),D443,0)</f>
        <v>0</v>
      </c>
      <c r="AH443" s="26">
        <f>IF(AND(-Z443&gt;=151,-Z443&lt;=180),D443,0)</f>
        <v>0</v>
      </c>
      <c r="AI443" s="26">
        <f>IF(AND(-Z443&gt;=181,-Z443&lt;=210),D443,0)</f>
        <v>0</v>
      </c>
      <c r="AJ443" s="26">
        <f>IF(AND(-Z443&gt;=211,-Z443&lt;=250),D443,0)</f>
        <v>0</v>
      </c>
      <c r="AK443" s="26">
        <f>IF(-Z443&gt;=251,D443,0)</f>
        <v>500</v>
      </c>
      <c r="AL443" s="26">
        <f>SUM(AE443:AF443)</f>
        <v>0</v>
      </c>
      <c r="AM443" s="26">
        <f>SUM(AG443:AK443)</f>
        <v>500</v>
      </c>
      <c r="AN443" s="26">
        <f>SUM(AI443:AK443)</f>
        <v>500</v>
      </c>
      <c r="AO443" s="26">
        <f>+IF(SUM(AC443:AK443)=0,D443,0)</f>
        <v>0</v>
      </c>
      <c r="AP443" s="26">
        <f>+SUM(AC443:AK443)</f>
        <v>500</v>
      </c>
      <c r="AQ443" s="26">
        <f>+Tabla_DatosExternos_142[[#This Row],[Total Vigente]]+Tabla_DatosExternos_142[[#This Row],[Total Vencido]]</f>
        <v>500</v>
      </c>
      <c r="AR443" s="26">
        <f>SUM(AG443:AK443)</f>
        <v>500</v>
      </c>
      <c r="AS443" s="27">
        <f>+Tabla_DatosExternos_142[[#This Row],[Fecha]]-Tabla_DatosExternos_142[[#This Row],[Vence]]</f>
        <v>-30</v>
      </c>
      <c r="AT443" s="21"/>
      <c r="AU443" s="28" t="e">
        <f>+AR443-W443</f>
        <v>#VALUE!</v>
      </c>
    </row>
    <row r="444" spans="1:47" x14ac:dyDescent="0.35">
      <c r="A444" s="20">
        <v>45022</v>
      </c>
      <c r="B444" s="21">
        <v>91417</v>
      </c>
      <c r="C444" s="21">
        <v>3475.01</v>
      </c>
      <c r="D444" s="21">
        <v>3475.01</v>
      </c>
      <c r="E444" s="22">
        <v>45052</v>
      </c>
      <c r="F444" s="21">
        <v>1194</v>
      </c>
      <c r="G444" s="21" t="s">
        <v>47</v>
      </c>
      <c r="H444" s="21" t="s">
        <v>48</v>
      </c>
      <c r="I444" s="21" t="s">
        <v>139</v>
      </c>
      <c r="J444" s="21" t="s">
        <v>52</v>
      </c>
      <c r="K444" s="21" t="s">
        <v>53</v>
      </c>
      <c r="L444" s="21" t="s">
        <v>54</v>
      </c>
      <c r="M444" s="21" t="s">
        <v>55</v>
      </c>
      <c r="N444" s="21">
        <v>30</v>
      </c>
      <c r="O444" s="20"/>
      <c r="P444" s="21" t="s">
        <v>50</v>
      </c>
      <c r="Q444" s="21" t="s">
        <v>140</v>
      </c>
      <c r="R444" s="21">
        <v>0</v>
      </c>
      <c r="S444" s="21">
        <v>17</v>
      </c>
      <c r="T444" s="21">
        <v>-63.155340000000002</v>
      </c>
      <c r="U444" s="21">
        <v>-17.792593</v>
      </c>
      <c r="V444" s="21" t="s">
        <v>141</v>
      </c>
      <c r="W444" s="21" t="s">
        <v>51</v>
      </c>
      <c r="X444" s="21" t="s">
        <v>142</v>
      </c>
      <c r="Y444" s="23">
        <v>46246</v>
      </c>
      <c r="Z444" s="24">
        <f>+E444-Y444</f>
        <v>-1194</v>
      </c>
      <c r="AA444" s="25">
        <f>+Tabla_DatosExternos_142[[#This Row],[Saldo]]/Tabla_DatosExternos_142[[#This Row],[Importe]]</f>
        <v>1</v>
      </c>
      <c r="AB444" s="21"/>
      <c r="AC444" s="26">
        <f>IF(AND(-Z444&gt;=1,-Z444&lt;=30),D444,0)</f>
        <v>0</v>
      </c>
      <c r="AD444" s="26">
        <f>IF(AND(-Z444&gt;=31,-Z444&lt;=60),D444,0)</f>
        <v>0</v>
      </c>
      <c r="AE444" s="26">
        <f>IF(AND(-Z444&gt;=61,-Z444&lt;=90),D444,0)</f>
        <v>0</v>
      </c>
      <c r="AF444" s="26">
        <f>IF(AND(-Z444&gt;=91,-Z444&lt;=120),D444,0)</f>
        <v>0</v>
      </c>
      <c r="AG444" s="26">
        <f>IF(AND(-Z444&gt;=121,-Z444&lt;=150),D444,0)</f>
        <v>0</v>
      </c>
      <c r="AH444" s="26">
        <f>IF(AND(-Z444&gt;=151,-Z444&lt;=180),D444,0)</f>
        <v>0</v>
      </c>
      <c r="AI444" s="26">
        <f>IF(AND(-Z444&gt;=181,-Z444&lt;=210),D444,0)</f>
        <v>0</v>
      </c>
      <c r="AJ444" s="26">
        <f>IF(AND(-Z444&gt;=211,-Z444&lt;=250),D444,0)</f>
        <v>0</v>
      </c>
      <c r="AK444" s="26">
        <f>IF(-Z444&gt;=251,D444,0)</f>
        <v>3475.01</v>
      </c>
      <c r="AL444" s="26">
        <f>SUM(AE444:AF444)</f>
        <v>0</v>
      </c>
      <c r="AM444" s="26">
        <f>SUM(AG444:AK444)</f>
        <v>3475.01</v>
      </c>
      <c r="AN444" s="26">
        <f>SUM(AI444:AK444)</f>
        <v>3475.01</v>
      </c>
      <c r="AO444" s="26">
        <f>+IF(SUM(AC444:AK444)=0,D444,0)</f>
        <v>0</v>
      </c>
      <c r="AP444" s="26">
        <f>+SUM(AC444:AK444)</f>
        <v>3475.01</v>
      </c>
      <c r="AQ444" s="26">
        <f>+Tabla_DatosExternos_142[[#This Row],[Total Vigente]]+Tabla_DatosExternos_142[[#This Row],[Total Vencido]]</f>
        <v>3475.01</v>
      </c>
      <c r="AR444" s="26">
        <f>SUM(AG444:AK444)</f>
        <v>3475.01</v>
      </c>
      <c r="AS444" s="27">
        <f>+Tabla_DatosExternos_142[[#This Row],[Fecha]]-Tabla_DatosExternos_142[[#This Row],[Vence]]</f>
        <v>-30</v>
      </c>
      <c r="AT444" s="21"/>
      <c r="AU444" s="28" t="e">
        <f>+AR444-W444</f>
        <v>#VALUE!</v>
      </c>
    </row>
    <row r="445" spans="1:47" x14ac:dyDescent="0.35">
      <c r="A445" s="20">
        <v>45230</v>
      </c>
      <c r="B445" s="21">
        <v>10735</v>
      </c>
      <c r="C445" s="21">
        <v>2589.9</v>
      </c>
      <c r="D445" s="21">
        <v>1189.9000000000001</v>
      </c>
      <c r="E445" s="22">
        <v>45260</v>
      </c>
      <c r="F445" s="21">
        <v>986</v>
      </c>
      <c r="G445" s="21" t="s">
        <v>47</v>
      </c>
      <c r="H445" s="21" t="s">
        <v>48</v>
      </c>
      <c r="I445" s="21" t="s">
        <v>259</v>
      </c>
      <c r="J445" s="21" t="s">
        <v>52</v>
      </c>
      <c r="K445" s="21" t="s">
        <v>53</v>
      </c>
      <c r="L445" s="21" t="s">
        <v>54</v>
      </c>
      <c r="M445" s="21" t="s">
        <v>55</v>
      </c>
      <c r="N445" s="21">
        <v>30</v>
      </c>
      <c r="O445" s="20">
        <v>45625</v>
      </c>
      <c r="P445" s="21" t="s">
        <v>50</v>
      </c>
      <c r="Q445" s="21" t="s">
        <v>260</v>
      </c>
      <c r="R445" s="21">
        <v>20000</v>
      </c>
      <c r="S445" s="21">
        <v>17</v>
      </c>
      <c r="T445" s="21">
        <v>-63.214767999999999</v>
      </c>
      <c r="U445" s="21">
        <v>-17.795355000000001</v>
      </c>
      <c r="V445" s="21" t="s">
        <v>261</v>
      </c>
      <c r="W445" s="21" t="s">
        <v>258</v>
      </c>
      <c r="X445" s="21" t="s">
        <v>67</v>
      </c>
      <c r="Y445" s="23">
        <v>46246</v>
      </c>
      <c r="Z445" s="24">
        <f>+E445-Y445</f>
        <v>-986</v>
      </c>
      <c r="AA445" s="25">
        <f>+Tabla_DatosExternos_142[[#This Row],[Saldo]]/Tabla_DatosExternos_142[[#This Row],[Importe]]</f>
        <v>0.45943858836248508</v>
      </c>
      <c r="AB445" s="21"/>
      <c r="AC445" s="26">
        <f>IF(AND(-Z445&gt;=1,-Z445&lt;=30),D445,0)</f>
        <v>0</v>
      </c>
      <c r="AD445" s="26">
        <f>IF(AND(-Z445&gt;=31,-Z445&lt;=60),D445,0)</f>
        <v>0</v>
      </c>
      <c r="AE445" s="26">
        <f>IF(AND(-Z445&gt;=61,-Z445&lt;=90),D445,0)</f>
        <v>0</v>
      </c>
      <c r="AF445" s="26">
        <f>IF(AND(-Z445&gt;=91,-Z445&lt;=120),D445,0)</f>
        <v>0</v>
      </c>
      <c r="AG445" s="26">
        <f>IF(AND(-Z445&gt;=121,-Z445&lt;=150),D445,0)</f>
        <v>0</v>
      </c>
      <c r="AH445" s="26">
        <f>IF(AND(-Z445&gt;=151,-Z445&lt;=180),D445,0)</f>
        <v>0</v>
      </c>
      <c r="AI445" s="26">
        <f>IF(AND(-Z445&gt;=181,-Z445&lt;=210),D445,0)</f>
        <v>0</v>
      </c>
      <c r="AJ445" s="26">
        <f>IF(AND(-Z445&gt;=211,-Z445&lt;=250),D445,0)</f>
        <v>0</v>
      </c>
      <c r="AK445" s="26">
        <f>IF(-Z445&gt;=251,D445,0)</f>
        <v>1189.9000000000001</v>
      </c>
      <c r="AL445" s="26">
        <f>SUM(AE445:AF445)</f>
        <v>0</v>
      </c>
      <c r="AM445" s="26">
        <f>SUM(AG445:AK445)</f>
        <v>1189.9000000000001</v>
      </c>
      <c r="AN445" s="26">
        <f>SUM(AI445:AK445)</f>
        <v>1189.9000000000001</v>
      </c>
      <c r="AO445" s="26">
        <f>+IF(SUM(AC445:AK445)=0,D445,0)</f>
        <v>0</v>
      </c>
      <c r="AP445" s="26">
        <f>+SUM(AC445:AK445)</f>
        <v>1189.9000000000001</v>
      </c>
      <c r="AQ445" s="26">
        <f>+Tabla_DatosExternos_142[[#This Row],[Total Vigente]]+Tabla_DatosExternos_142[[#This Row],[Total Vencido]]</f>
        <v>1189.9000000000001</v>
      </c>
      <c r="AR445" s="26">
        <f>SUM(AG445:AK445)</f>
        <v>1189.9000000000001</v>
      </c>
      <c r="AS445" s="27">
        <f>+Tabla_DatosExternos_142[[#This Row],[Fecha]]-Tabla_DatosExternos_142[[#This Row],[Vence]]</f>
        <v>-30</v>
      </c>
      <c r="AT445" s="21"/>
      <c r="AU445" s="28" t="e">
        <f>+AR445-W445</f>
        <v>#VALUE!</v>
      </c>
    </row>
    <row r="446" spans="1:47" x14ac:dyDescent="0.35">
      <c r="A446" s="20">
        <v>45237</v>
      </c>
      <c r="B446" s="21">
        <v>237854</v>
      </c>
      <c r="C446" s="21">
        <v>7680</v>
      </c>
      <c r="D446" s="21">
        <v>6680</v>
      </c>
      <c r="E446" s="22">
        <v>45267</v>
      </c>
      <c r="F446" s="21">
        <v>979</v>
      </c>
      <c r="G446" s="21" t="s">
        <v>47</v>
      </c>
      <c r="H446" s="21" t="s">
        <v>48</v>
      </c>
      <c r="I446" s="21" t="s">
        <v>144</v>
      </c>
      <c r="J446" s="21" t="s">
        <v>52</v>
      </c>
      <c r="K446" s="21" t="s">
        <v>53</v>
      </c>
      <c r="L446" s="21" t="s">
        <v>54</v>
      </c>
      <c r="M446" s="21" t="s">
        <v>130</v>
      </c>
      <c r="N446" s="21">
        <v>30</v>
      </c>
      <c r="O446" s="20">
        <v>45623</v>
      </c>
      <c r="P446" s="21" t="s">
        <v>50</v>
      </c>
      <c r="Q446" s="21" t="s">
        <v>145</v>
      </c>
      <c r="R446" s="21">
        <v>10000</v>
      </c>
      <c r="S446" s="21">
        <v>14</v>
      </c>
      <c r="T446" s="21">
        <v>-63.302731999999999</v>
      </c>
      <c r="U446" s="21">
        <v>-17.848085000000001</v>
      </c>
      <c r="V446" s="21" t="s">
        <v>146</v>
      </c>
      <c r="W446" s="21" t="s">
        <v>51</v>
      </c>
      <c r="X446" s="21" t="s">
        <v>147</v>
      </c>
      <c r="Y446" s="23">
        <v>46246</v>
      </c>
      <c r="Z446" s="24">
        <f>+E446-Y446</f>
        <v>-979</v>
      </c>
      <c r="AA446" s="25">
        <f>+Tabla_DatosExternos_142[[#This Row],[Saldo]]/Tabla_DatosExternos_142[[#This Row],[Importe]]</f>
        <v>0.86979166666666663</v>
      </c>
      <c r="AB446" s="21"/>
      <c r="AC446" s="26">
        <f>IF(AND(-Z446&gt;=1,-Z446&lt;=30),D446,0)</f>
        <v>0</v>
      </c>
      <c r="AD446" s="26">
        <f>IF(AND(-Z446&gt;=31,-Z446&lt;=60),D446,0)</f>
        <v>0</v>
      </c>
      <c r="AE446" s="26">
        <f>IF(AND(-Z446&gt;=61,-Z446&lt;=90),D446,0)</f>
        <v>0</v>
      </c>
      <c r="AF446" s="26">
        <f>IF(AND(-Z446&gt;=91,-Z446&lt;=120),D446,0)</f>
        <v>0</v>
      </c>
      <c r="AG446" s="26">
        <f>IF(AND(-Z446&gt;=121,-Z446&lt;=150),D446,0)</f>
        <v>0</v>
      </c>
      <c r="AH446" s="26">
        <f>IF(AND(-Z446&gt;=151,-Z446&lt;=180),D446,0)</f>
        <v>0</v>
      </c>
      <c r="AI446" s="26">
        <f>IF(AND(-Z446&gt;=181,-Z446&lt;=210),D446,0)</f>
        <v>0</v>
      </c>
      <c r="AJ446" s="26">
        <f>IF(AND(-Z446&gt;=211,-Z446&lt;=250),D446,0)</f>
        <v>0</v>
      </c>
      <c r="AK446" s="26">
        <f>IF(-Z446&gt;=251,D446,0)</f>
        <v>6680</v>
      </c>
      <c r="AL446" s="26">
        <f>SUM(AE446:AF446)</f>
        <v>0</v>
      </c>
      <c r="AM446" s="26">
        <f>SUM(AG446:AK446)</f>
        <v>6680</v>
      </c>
      <c r="AN446" s="26">
        <f>SUM(AI446:AK446)</f>
        <v>6680</v>
      </c>
      <c r="AO446" s="26">
        <f>+IF(SUM(AC446:AK446)=0,D446,0)</f>
        <v>0</v>
      </c>
      <c r="AP446" s="26">
        <f>+SUM(AC446:AK446)</f>
        <v>6680</v>
      </c>
      <c r="AQ446" s="26">
        <f>+Tabla_DatosExternos_142[[#This Row],[Total Vigente]]+Tabla_DatosExternos_142[[#This Row],[Total Vencido]]</f>
        <v>6680</v>
      </c>
      <c r="AR446" s="26">
        <f>SUM(AG446:AK446)</f>
        <v>6680</v>
      </c>
      <c r="AS446" s="27">
        <f>+Tabla_DatosExternos_142[[#This Row],[Fecha]]-Tabla_DatosExternos_142[[#This Row],[Vence]]</f>
        <v>-30</v>
      </c>
      <c r="AT446" s="21"/>
      <c r="AU446" s="28" t="e">
        <f>+AR446-W446</f>
        <v>#VALUE!</v>
      </c>
    </row>
    <row r="447" spans="1:47" x14ac:dyDescent="0.35">
      <c r="A447" s="20">
        <v>45272</v>
      </c>
      <c r="B447" s="21">
        <v>263303</v>
      </c>
      <c r="C447" s="21">
        <v>3906</v>
      </c>
      <c r="D447" s="21">
        <v>1006</v>
      </c>
      <c r="E447" s="22">
        <v>45302</v>
      </c>
      <c r="F447" s="21">
        <v>944</v>
      </c>
      <c r="G447" s="21" t="s">
        <v>47</v>
      </c>
      <c r="H447" s="21" t="s">
        <v>48</v>
      </c>
      <c r="I447" s="21" t="s">
        <v>156</v>
      </c>
      <c r="J447" s="21" t="s">
        <v>52</v>
      </c>
      <c r="K447" s="21" t="s">
        <v>53</v>
      </c>
      <c r="L447" s="21" t="s">
        <v>54</v>
      </c>
      <c r="M447" s="21" t="s">
        <v>216</v>
      </c>
      <c r="N447" s="21">
        <v>30</v>
      </c>
      <c r="O447" s="20">
        <v>45617</v>
      </c>
      <c r="P447" s="21" t="s">
        <v>50</v>
      </c>
      <c r="Q447" s="21" t="s">
        <v>157</v>
      </c>
      <c r="R447" s="21">
        <v>5000</v>
      </c>
      <c r="S447" s="21">
        <v>16</v>
      </c>
      <c r="T447" s="21">
        <v>-63.201101999999999</v>
      </c>
      <c r="U447" s="21">
        <v>-17.815657999999999</v>
      </c>
      <c r="V447" s="21" t="s">
        <v>158</v>
      </c>
      <c r="W447" s="21" t="s">
        <v>51</v>
      </c>
      <c r="X447" s="21" t="s">
        <v>159</v>
      </c>
      <c r="Y447" s="23">
        <v>46246</v>
      </c>
      <c r="Z447" s="24">
        <f>+E447-Y447</f>
        <v>-944</v>
      </c>
      <c r="AA447" s="25">
        <f>+Tabla_DatosExternos_142[[#This Row],[Saldo]]/Tabla_DatosExternos_142[[#This Row],[Importe]]</f>
        <v>0.25755248335893499</v>
      </c>
      <c r="AB447" s="21"/>
      <c r="AC447" s="26">
        <f>IF(AND(-Z447&gt;=1,-Z447&lt;=30),D447,0)</f>
        <v>0</v>
      </c>
      <c r="AD447" s="26">
        <f>IF(AND(-Z447&gt;=31,-Z447&lt;=60),D447,0)</f>
        <v>0</v>
      </c>
      <c r="AE447" s="26">
        <f>IF(AND(-Z447&gt;=61,-Z447&lt;=90),D447,0)</f>
        <v>0</v>
      </c>
      <c r="AF447" s="26">
        <f>IF(AND(-Z447&gt;=91,-Z447&lt;=120),D447,0)</f>
        <v>0</v>
      </c>
      <c r="AG447" s="26">
        <f>IF(AND(-Z447&gt;=121,-Z447&lt;=150),D447,0)</f>
        <v>0</v>
      </c>
      <c r="AH447" s="26">
        <f>IF(AND(-Z447&gt;=151,-Z447&lt;=180),D447,0)</f>
        <v>0</v>
      </c>
      <c r="AI447" s="26">
        <f>IF(AND(-Z447&gt;=181,-Z447&lt;=210),D447,0)</f>
        <v>0</v>
      </c>
      <c r="AJ447" s="26">
        <f>IF(AND(-Z447&gt;=211,-Z447&lt;=250),D447,0)</f>
        <v>0</v>
      </c>
      <c r="AK447" s="26">
        <f>IF(-Z447&gt;=251,D447,0)</f>
        <v>1006</v>
      </c>
      <c r="AL447" s="26">
        <f>SUM(AE447:AF447)</f>
        <v>0</v>
      </c>
      <c r="AM447" s="26">
        <f>SUM(AG447:AK447)</f>
        <v>1006</v>
      </c>
      <c r="AN447" s="26">
        <f>SUM(AI447:AK447)</f>
        <v>1006</v>
      </c>
      <c r="AO447" s="26">
        <f>+IF(SUM(AC447:AK447)=0,D447,0)</f>
        <v>0</v>
      </c>
      <c r="AP447" s="26">
        <f>+SUM(AC447:AK447)</f>
        <v>1006</v>
      </c>
      <c r="AQ447" s="26">
        <f>+Tabla_DatosExternos_142[[#This Row],[Total Vigente]]+Tabla_DatosExternos_142[[#This Row],[Total Vencido]]</f>
        <v>1006</v>
      </c>
      <c r="AR447" s="26">
        <f>SUM(AG447:AK447)</f>
        <v>1006</v>
      </c>
      <c r="AS447" s="27">
        <f>+Tabla_DatosExternos_142[[#This Row],[Fecha]]-Tabla_DatosExternos_142[[#This Row],[Vence]]</f>
        <v>-30</v>
      </c>
      <c r="AT447" s="21"/>
      <c r="AU447" s="28" t="e">
        <f>+AR447-W447</f>
        <v>#VALUE!</v>
      </c>
    </row>
    <row r="448" spans="1:47" x14ac:dyDescent="0.35">
      <c r="A448" s="20">
        <v>45274</v>
      </c>
      <c r="B448" s="21">
        <v>264883</v>
      </c>
      <c r="C448" s="21">
        <v>1305</v>
      </c>
      <c r="D448" s="21">
        <v>1105</v>
      </c>
      <c r="E448" s="22">
        <v>45304</v>
      </c>
      <c r="F448" s="21">
        <v>942</v>
      </c>
      <c r="G448" s="21" t="s">
        <v>47</v>
      </c>
      <c r="H448" s="21" t="s">
        <v>48</v>
      </c>
      <c r="I448" s="21" t="s">
        <v>131</v>
      </c>
      <c r="J448" s="21" t="s">
        <v>52</v>
      </c>
      <c r="K448" s="21" t="s">
        <v>53</v>
      </c>
      <c r="L448" s="21" t="s">
        <v>54</v>
      </c>
      <c r="M448" s="21" t="s">
        <v>130</v>
      </c>
      <c r="N448" s="21">
        <v>30</v>
      </c>
      <c r="O448" s="20">
        <v>45939</v>
      </c>
      <c r="P448" s="21" t="s">
        <v>50</v>
      </c>
      <c r="Q448" s="21" t="s">
        <v>132</v>
      </c>
      <c r="R448" s="21">
        <v>5000</v>
      </c>
      <c r="S448" s="21">
        <v>14</v>
      </c>
      <c r="T448" s="21">
        <v>-63.190243000000002</v>
      </c>
      <c r="U448" s="21">
        <v>-17.812401999999999</v>
      </c>
      <c r="V448" s="21" t="s">
        <v>133</v>
      </c>
      <c r="W448" s="21" t="s">
        <v>51</v>
      </c>
      <c r="X448" s="21" t="s">
        <v>134</v>
      </c>
      <c r="Y448" s="23">
        <v>46246</v>
      </c>
      <c r="Z448" s="24">
        <f>+E448-Y448</f>
        <v>-942</v>
      </c>
      <c r="AA448" s="25">
        <f>+Tabla_DatosExternos_142[[#This Row],[Saldo]]/Tabla_DatosExternos_142[[#This Row],[Importe]]</f>
        <v>0.84674329501915713</v>
      </c>
      <c r="AB448" s="21"/>
      <c r="AC448" s="26">
        <f>IF(AND(-Z448&gt;=1,-Z448&lt;=30),D448,0)</f>
        <v>0</v>
      </c>
      <c r="AD448" s="26">
        <f>IF(AND(-Z448&gt;=31,-Z448&lt;=60),D448,0)</f>
        <v>0</v>
      </c>
      <c r="AE448" s="26">
        <f>IF(AND(-Z448&gt;=61,-Z448&lt;=90),D448,0)</f>
        <v>0</v>
      </c>
      <c r="AF448" s="26">
        <f>IF(AND(-Z448&gt;=91,-Z448&lt;=120),D448,0)</f>
        <v>0</v>
      </c>
      <c r="AG448" s="26">
        <f>IF(AND(-Z448&gt;=121,-Z448&lt;=150),D448,0)</f>
        <v>0</v>
      </c>
      <c r="AH448" s="26">
        <f>IF(AND(-Z448&gt;=151,-Z448&lt;=180),D448,0)</f>
        <v>0</v>
      </c>
      <c r="AI448" s="26">
        <f>IF(AND(-Z448&gt;=181,-Z448&lt;=210),D448,0)</f>
        <v>0</v>
      </c>
      <c r="AJ448" s="26">
        <f>IF(AND(-Z448&gt;=211,-Z448&lt;=250),D448,0)</f>
        <v>0</v>
      </c>
      <c r="AK448" s="26">
        <f>IF(-Z448&gt;=251,D448,0)</f>
        <v>1105</v>
      </c>
      <c r="AL448" s="26">
        <f>SUM(AE448:AF448)</f>
        <v>0</v>
      </c>
      <c r="AM448" s="26">
        <f>SUM(AG448:AK448)</f>
        <v>1105</v>
      </c>
      <c r="AN448" s="26">
        <f>SUM(AI448:AK448)</f>
        <v>1105</v>
      </c>
      <c r="AO448" s="26">
        <f>+IF(SUM(AC448:AK448)=0,D448,0)</f>
        <v>0</v>
      </c>
      <c r="AP448" s="26">
        <f>+SUM(AC448:AK448)</f>
        <v>1105</v>
      </c>
      <c r="AQ448" s="26">
        <f>+Tabla_DatosExternos_142[[#This Row],[Total Vigente]]+Tabla_DatosExternos_142[[#This Row],[Total Vencido]]</f>
        <v>1105</v>
      </c>
      <c r="AR448" s="26">
        <f>SUM(AG448:AK448)</f>
        <v>1105</v>
      </c>
      <c r="AS448" s="27">
        <f>+Tabla_DatosExternos_142[[#This Row],[Fecha]]-Tabla_DatosExternos_142[[#This Row],[Vence]]</f>
        <v>-30</v>
      </c>
      <c r="AT448" s="21"/>
      <c r="AU448" s="28" t="e">
        <f>+AR448-W448</f>
        <v>#VALUE!</v>
      </c>
    </row>
    <row r="449" spans="1:47" x14ac:dyDescent="0.35">
      <c r="A449" s="20">
        <v>45318</v>
      </c>
      <c r="B449" s="21">
        <v>17224</v>
      </c>
      <c r="C449" s="21">
        <v>3840</v>
      </c>
      <c r="D449" s="21">
        <v>1340</v>
      </c>
      <c r="E449" s="22">
        <v>45348</v>
      </c>
      <c r="F449" s="21">
        <v>898</v>
      </c>
      <c r="G449" s="21" t="s">
        <v>47</v>
      </c>
      <c r="H449" s="21" t="s">
        <v>48</v>
      </c>
      <c r="I449" s="21" t="s">
        <v>97</v>
      </c>
      <c r="J449" s="21" t="s">
        <v>52</v>
      </c>
      <c r="K449" s="21" t="s">
        <v>53</v>
      </c>
      <c r="L449" s="21" t="s">
        <v>54</v>
      </c>
      <c r="M449" s="21" t="s">
        <v>216</v>
      </c>
      <c r="N449" s="21">
        <v>30</v>
      </c>
      <c r="O449" s="20">
        <v>45570</v>
      </c>
      <c r="P449" s="21" t="s">
        <v>50</v>
      </c>
      <c r="Q449" s="21" t="s">
        <v>98</v>
      </c>
      <c r="R449" s="21">
        <v>20000</v>
      </c>
      <c r="S449" s="21">
        <v>16</v>
      </c>
      <c r="T449" s="21">
        <v>-63.216194000000002</v>
      </c>
      <c r="U449" s="21">
        <v>-17.818688999999999</v>
      </c>
      <c r="V449" s="21" t="s">
        <v>99</v>
      </c>
      <c r="W449" s="21" t="s">
        <v>51</v>
      </c>
      <c r="X449" s="21" t="s">
        <v>100</v>
      </c>
      <c r="Y449" s="23">
        <v>46246</v>
      </c>
      <c r="Z449" s="24">
        <f>+E449-Y449</f>
        <v>-898</v>
      </c>
      <c r="AA449" s="25">
        <f>+Tabla_DatosExternos_142[[#This Row],[Saldo]]/Tabla_DatosExternos_142[[#This Row],[Importe]]</f>
        <v>0.34895833333333331</v>
      </c>
      <c r="AB449" s="21"/>
      <c r="AC449" s="26">
        <f>IF(AND(-Z449&gt;=1,-Z449&lt;=30),D449,0)</f>
        <v>0</v>
      </c>
      <c r="AD449" s="26">
        <f>IF(AND(-Z449&gt;=31,-Z449&lt;=60),D449,0)</f>
        <v>0</v>
      </c>
      <c r="AE449" s="26">
        <f>IF(AND(-Z449&gt;=61,-Z449&lt;=90),D449,0)</f>
        <v>0</v>
      </c>
      <c r="AF449" s="26">
        <f>IF(AND(-Z449&gt;=91,-Z449&lt;=120),D449,0)</f>
        <v>0</v>
      </c>
      <c r="AG449" s="26">
        <f>IF(AND(-Z449&gt;=121,-Z449&lt;=150),D449,0)</f>
        <v>0</v>
      </c>
      <c r="AH449" s="26">
        <f>IF(AND(-Z449&gt;=151,-Z449&lt;=180),D449,0)</f>
        <v>0</v>
      </c>
      <c r="AI449" s="26">
        <f>IF(AND(-Z449&gt;=181,-Z449&lt;=210),D449,0)</f>
        <v>0</v>
      </c>
      <c r="AJ449" s="26">
        <f>IF(AND(-Z449&gt;=211,-Z449&lt;=250),D449,0)</f>
        <v>0</v>
      </c>
      <c r="AK449" s="26">
        <f>IF(-Z449&gt;=251,D449,0)</f>
        <v>1340</v>
      </c>
      <c r="AL449" s="26">
        <f>SUM(AE449:AF449)</f>
        <v>0</v>
      </c>
      <c r="AM449" s="26">
        <f>SUM(AG449:AK449)</f>
        <v>1340</v>
      </c>
      <c r="AN449" s="26">
        <f>SUM(AI449:AK449)</f>
        <v>1340</v>
      </c>
      <c r="AO449" s="26">
        <f>+IF(SUM(AC449:AK449)=0,D449,0)</f>
        <v>0</v>
      </c>
      <c r="AP449" s="26">
        <f>+SUM(AC449:AK449)</f>
        <v>1340</v>
      </c>
      <c r="AQ449" s="26">
        <f>+Tabla_DatosExternos_142[[#This Row],[Total Vigente]]+Tabla_DatosExternos_142[[#This Row],[Total Vencido]]</f>
        <v>1340</v>
      </c>
      <c r="AR449" s="26">
        <f>SUM(AG449:AK449)</f>
        <v>1340</v>
      </c>
      <c r="AS449" s="27">
        <f>+Tabla_DatosExternos_142[[#This Row],[Fecha]]-Tabla_DatosExternos_142[[#This Row],[Vence]]</f>
        <v>-30</v>
      </c>
      <c r="AT449" s="21"/>
      <c r="AU449" s="28" t="e">
        <f>+AR449-W449</f>
        <v>#VALUE!</v>
      </c>
    </row>
    <row r="450" spans="1:47" x14ac:dyDescent="0.35">
      <c r="A450" s="20">
        <v>45321</v>
      </c>
      <c r="B450" s="21">
        <v>869</v>
      </c>
      <c r="C450" s="21">
        <v>2196</v>
      </c>
      <c r="D450" s="21">
        <v>1946</v>
      </c>
      <c r="E450" s="22">
        <v>45351</v>
      </c>
      <c r="F450" s="21">
        <v>895</v>
      </c>
      <c r="G450" s="21" t="s">
        <v>47</v>
      </c>
      <c r="H450" s="21" t="s">
        <v>48</v>
      </c>
      <c r="I450" s="21" t="s">
        <v>135</v>
      </c>
      <c r="J450" s="21" t="s">
        <v>52</v>
      </c>
      <c r="K450" s="21" t="s">
        <v>53</v>
      </c>
      <c r="L450" s="21" t="s">
        <v>54</v>
      </c>
      <c r="M450" s="21" t="s">
        <v>216</v>
      </c>
      <c r="N450" s="21">
        <v>30</v>
      </c>
      <c r="O450" s="20">
        <v>45565</v>
      </c>
      <c r="P450" s="21" t="s">
        <v>50</v>
      </c>
      <c r="Q450" s="21" t="s">
        <v>136</v>
      </c>
      <c r="R450" s="21">
        <v>80000</v>
      </c>
      <c r="S450" s="21">
        <v>16</v>
      </c>
      <c r="T450" s="21">
        <v>-63.206847000000003</v>
      </c>
      <c r="U450" s="21">
        <v>-17.819272999999999</v>
      </c>
      <c r="V450" s="21" t="s">
        <v>137</v>
      </c>
      <c r="W450" s="21" t="s">
        <v>51</v>
      </c>
      <c r="X450" s="21" t="s">
        <v>138</v>
      </c>
      <c r="Y450" s="23">
        <v>46246</v>
      </c>
      <c r="Z450" s="24">
        <f>+E450-Y450</f>
        <v>-895</v>
      </c>
      <c r="AA450" s="25">
        <f>+Tabla_DatosExternos_142[[#This Row],[Saldo]]/Tabla_DatosExternos_142[[#This Row],[Importe]]</f>
        <v>0.88615664845173037</v>
      </c>
      <c r="AB450" s="21"/>
      <c r="AC450" s="26">
        <f>IF(AND(-Z450&gt;=1,-Z450&lt;=30),D450,0)</f>
        <v>0</v>
      </c>
      <c r="AD450" s="26">
        <f>IF(AND(-Z450&gt;=31,-Z450&lt;=60),D450,0)</f>
        <v>0</v>
      </c>
      <c r="AE450" s="26">
        <f>IF(AND(-Z450&gt;=61,-Z450&lt;=90),D450,0)</f>
        <v>0</v>
      </c>
      <c r="AF450" s="26">
        <f>IF(AND(-Z450&gt;=91,-Z450&lt;=120),D450,0)</f>
        <v>0</v>
      </c>
      <c r="AG450" s="26">
        <f>IF(AND(-Z450&gt;=121,-Z450&lt;=150),D450,0)</f>
        <v>0</v>
      </c>
      <c r="AH450" s="26">
        <f>IF(AND(-Z450&gt;=151,-Z450&lt;=180),D450,0)</f>
        <v>0</v>
      </c>
      <c r="AI450" s="26">
        <f>IF(AND(-Z450&gt;=181,-Z450&lt;=210),D450,0)</f>
        <v>0</v>
      </c>
      <c r="AJ450" s="26">
        <f>IF(AND(-Z450&gt;=211,-Z450&lt;=250),D450,0)</f>
        <v>0</v>
      </c>
      <c r="AK450" s="26">
        <f>IF(-Z450&gt;=251,D450,0)</f>
        <v>1946</v>
      </c>
      <c r="AL450" s="26">
        <f>SUM(AE450:AF450)</f>
        <v>0</v>
      </c>
      <c r="AM450" s="26">
        <f>SUM(AG450:AK450)</f>
        <v>1946</v>
      </c>
      <c r="AN450" s="26">
        <f>SUM(AI450:AK450)</f>
        <v>1946</v>
      </c>
      <c r="AO450" s="26">
        <f>+IF(SUM(AC450:AK450)=0,D450,0)</f>
        <v>0</v>
      </c>
      <c r="AP450" s="26">
        <f>+SUM(AC450:AK450)</f>
        <v>1946</v>
      </c>
      <c r="AQ450" s="26">
        <f>+Tabla_DatosExternos_142[[#This Row],[Total Vigente]]+Tabla_DatosExternos_142[[#This Row],[Total Vencido]]</f>
        <v>1946</v>
      </c>
      <c r="AR450" s="26">
        <f>SUM(AG450:AK450)</f>
        <v>1946</v>
      </c>
      <c r="AS450" s="27">
        <f>+Tabla_DatosExternos_142[[#This Row],[Fecha]]-Tabla_DatosExternos_142[[#This Row],[Vence]]</f>
        <v>-30</v>
      </c>
      <c r="AT450" s="21"/>
      <c r="AU450" s="28" t="e">
        <f>+AR450-W450</f>
        <v>#VALUE!</v>
      </c>
    </row>
    <row r="451" spans="1:47" x14ac:dyDescent="0.35">
      <c r="A451" s="20">
        <v>45332</v>
      </c>
      <c r="B451" s="21">
        <v>26524</v>
      </c>
      <c r="C451" s="21">
        <v>3840</v>
      </c>
      <c r="D451" s="21">
        <v>1200</v>
      </c>
      <c r="E451" s="22">
        <v>45362</v>
      </c>
      <c r="F451" s="21">
        <v>884</v>
      </c>
      <c r="G451" s="21" t="s">
        <v>47</v>
      </c>
      <c r="H451" s="21" t="s">
        <v>48</v>
      </c>
      <c r="I451" s="21" t="s">
        <v>148</v>
      </c>
      <c r="J451" s="21" t="s">
        <v>52</v>
      </c>
      <c r="K451" s="21" t="s">
        <v>53</v>
      </c>
      <c r="L451" s="21" t="s">
        <v>54</v>
      </c>
      <c r="M451" s="21" t="s">
        <v>55</v>
      </c>
      <c r="N451" s="21">
        <v>30</v>
      </c>
      <c r="O451" s="20">
        <v>46049</v>
      </c>
      <c r="P451" s="21" t="s">
        <v>50</v>
      </c>
      <c r="Q451" s="21" t="s">
        <v>149</v>
      </c>
      <c r="R451" s="21">
        <v>10000</v>
      </c>
      <c r="S451" s="21">
        <v>17</v>
      </c>
      <c r="T451" s="21">
        <v>-63.168689000000001</v>
      </c>
      <c r="U451" s="21">
        <v>-17.799648000000001</v>
      </c>
      <c r="V451" s="21" t="s">
        <v>150</v>
      </c>
      <c r="W451" s="21" t="s">
        <v>51</v>
      </c>
      <c r="X451" s="21" t="s">
        <v>151</v>
      </c>
      <c r="Y451" s="23">
        <v>46246</v>
      </c>
      <c r="Z451" s="24">
        <f>+E451-Y451</f>
        <v>-884</v>
      </c>
      <c r="AA451" s="25">
        <f>+Tabla_DatosExternos_142[[#This Row],[Saldo]]/Tabla_DatosExternos_142[[#This Row],[Importe]]</f>
        <v>0.3125</v>
      </c>
      <c r="AB451" s="21"/>
      <c r="AC451" s="26">
        <f>IF(AND(-Z451&gt;=1,-Z451&lt;=30),D451,0)</f>
        <v>0</v>
      </c>
      <c r="AD451" s="26">
        <f>IF(AND(-Z451&gt;=31,-Z451&lt;=60),D451,0)</f>
        <v>0</v>
      </c>
      <c r="AE451" s="26">
        <f>IF(AND(-Z451&gt;=61,-Z451&lt;=90),D451,0)</f>
        <v>0</v>
      </c>
      <c r="AF451" s="26">
        <f>IF(AND(-Z451&gt;=91,-Z451&lt;=120),D451,0)</f>
        <v>0</v>
      </c>
      <c r="AG451" s="26">
        <f>IF(AND(-Z451&gt;=121,-Z451&lt;=150),D451,0)</f>
        <v>0</v>
      </c>
      <c r="AH451" s="26">
        <f>IF(AND(-Z451&gt;=151,-Z451&lt;=180),D451,0)</f>
        <v>0</v>
      </c>
      <c r="AI451" s="26">
        <f>IF(AND(-Z451&gt;=181,-Z451&lt;=210),D451,0)</f>
        <v>0</v>
      </c>
      <c r="AJ451" s="26">
        <f>IF(AND(-Z451&gt;=211,-Z451&lt;=250),D451,0)</f>
        <v>0</v>
      </c>
      <c r="AK451" s="26">
        <f>IF(-Z451&gt;=251,D451,0)</f>
        <v>1200</v>
      </c>
      <c r="AL451" s="26">
        <f>SUM(AE451:AF451)</f>
        <v>0</v>
      </c>
      <c r="AM451" s="26">
        <f>SUM(AG451:AK451)</f>
        <v>1200</v>
      </c>
      <c r="AN451" s="26">
        <f>SUM(AI451:AK451)</f>
        <v>1200</v>
      </c>
      <c r="AO451" s="26">
        <f>+IF(SUM(AC451:AK451)=0,D451,0)</f>
        <v>0</v>
      </c>
      <c r="AP451" s="26">
        <f>+SUM(AC451:AK451)</f>
        <v>1200</v>
      </c>
      <c r="AQ451" s="26">
        <f>+Tabla_DatosExternos_142[[#This Row],[Total Vigente]]+Tabla_DatosExternos_142[[#This Row],[Total Vencido]]</f>
        <v>1200</v>
      </c>
      <c r="AR451" s="26">
        <f>SUM(AG451:AK451)</f>
        <v>1200</v>
      </c>
      <c r="AS451" s="27">
        <f>+Tabla_DatosExternos_142[[#This Row],[Fecha]]-Tabla_DatosExternos_142[[#This Row],[Vence]]</f>
        <v>-30</v>
      </c>
      <c r="AT451" s="21"/>
      <c r="AU451" s="28" t="e">
        <f>+AR451-W451</f>
        <v>#VALUE!</v>
      </c>
    </row>
    <row r="452" spans="1:47" x14ac:dyDescent="0.35">
      <c r="A452" s="20">
        <v>45339</v>
      </c>
      <c r="B452" s="21">
        <v>1456</v>
      </c>
      <c r="C452" s="21">
        <v>2210.0300000000002</v>
      </c>
      <c r="D452" s="21">
        <v>2210.0300000000002</v>
      </c>
      <c r="E452" s="22">
        <v>45369</v>
      </c>
      <c r="F452" s="21">
        <v>877</v>
      </c>
      <c r="G452" s="21" t="s">
        <v>47</v>
      </c>
      <c r="H452" s="21" t="s">
        <v>48</v>
      </c>
      <c r="I452" s="21" t="s">
        <v>135</v>
      </c>
      <c r="J452" s="21" t="s">
        <v>52</v>
      </c>
      <c r="K452" s="21" t="s">
        <v>53</v>
      </c>
      <c r="L452" s="21" t="s">
        <v>54</v>
      </c>
      <c r="M452" s="21" t="s">
        <v>216</v>
      </c>
      <c r="N452" s="21">
        <v>30</v>
      </c>
      <c r="O452" s="20"/>
      <c r="P452" s="21" t="s">
        <v>50</v>
      </c>
      <c r="Q452" s="21" t="s">
        <v>136</v>
      </c>
      <c r="R452" s="21">
        <v>80000</v>
      </c>
      <c r="S452" s="21">
        <v>16</v>
      </c>
      <c r="T452" s="21">
        <v>-63.206847000000003</v>
      </c>
      <c r="U452" s="21">
        <v>-17.819272999999999</v>
      </c>
      <c r="V452" s="21" t="s">
        <v>137</v>
      </c>
      <c r="W452" s="21" t="s">
        <v>51</v>
      </c>
      <c r="X452" s="21" t="s">
        <v>138</v>
      </c>
      <c r="Y452" s="23">
        <v>46246</v>
      </c>
      <c r="Z452" s="24">
        <f>+E452-Y452</f>
        <v>-877</v>
      </c>
      <c r="AA452" s="25">
        <f>+Tabla_DatosExternos_142[[#This Row],[Saldo]]/Tabla_DatosExternos_142[[#This Row],[Importe]]</f>
        <v>1</v>
      </c>
      <c r="AB452" s="21"/>
      <c r="AC452" s="26">
        <f>IF(AND(-Z452&gt;=1,-Z452&lt;=30),D452,0)</f>
        <v>0</v>
      </c>
      <c r="AD452" s="26">
        <f>IF(AND(-Z452&gt;=31,-Z452&lt;=60),D452,0)</f>
        <v>0</v>
      </c>
      <c r="AE452" s="26">
        <f>IF(AND(-Z452&gt;=61,-Z452&lt;=90),D452,0)</f>
        <v>0</v>
      </c>
      <c r="AF452" s="26">
        <f>IF(AND(-Z452&gt;=91,-Z452&lt;=120),D452,0)</f>
        <v>0</v>
      </c>
      <c r="AG452" s="26">
        <f>IF(AND(-Z452&gt;=121,-Z452&lt;=150),D452,0)</f>
        <v>0</v>
      </c>
      <c r="AH452" s="26">
        <f>IF(AND(-Z452&gt;=151,-Z452&lt;=180),D452,0)</f>
        <v>0</v>
      </c>
      <c r="AI452" s="26">
        <f>IF(AND(-Z452&gt;=181,-Z452&lt;=210),D452,0)</f>
        <v>0</v>
      </c>
      <c r="AJ452" s="26">
        <f>IF(AND(-Z452&gt;=211,-Z452&lt;=250),D452,0)</f>
        <v>0</v>
      </c>
      <c r="AK452" s="26">
        <f>IF(-Z452&gt;=251,D452,0)</f>
        <v>2210.0300000000002</v>
      </c>
      <c r="AL452" s="26">
        <f>SUM(AE452:AF452)</f>
        <v>0</v>
      </c>
      <c r="AM452" s="26">
        <f>SUM(AG452:AK452)</f>
        <v>2210.0300000000002</v>
      </c>
      <c r="AN452" s="26">
        <f>SUM(AI452:AK452)</f>
        <v>2210.0300000000002</v>
      </c>
      <c r="AO452" s="26">
        <f>+IF(SUM(AC452:AK452)=0,D452,0)</f>
        <v>0</v>
      </c>
      <c r="AP452" s="26">
        <f>+SUM(AC452:AK452)</f>
        <v>2210.0300000000002</v>
      </c>
      <c r="AQ452" s="26">
        <f>+Tabla_DatosExternos_142[[#This Row],[Total Vigente]]+Tabla_DatosExternos_142[[#This Row],[Total Vencido]]</f>
        <v>2210.0300000000002</v>
      </c>
      <c r="AR452" s="26">
        <f>SUM(AG452:AK452)</f>
        <v>2210.0300000000002</v>
      </c>
      <c r="AS452" s="27">
        <f>+Tabla_DatosExternos_142[[#This Row],[Fecha]]-Tabla_DatosExternos_142[[#This Row],[Vence]]</f>
        <v>-30</v>
      </c>
      <c r="AT452" s="21"/>
      <c r="AU452" s="28" t="e">
        <f>+AR452-W452</f>
        <v>#VALUE!</v>
      </c>
    </row>
    <row r="453" spans="1:47" x14ac:dyDescent="0.35">
      <c r="A453" s="20">
        <v>45584</v>
      </c>
      <c r="B453" s="21">
        <v>174065</v>
      </c>
      <c r="C453" s="21">
        <v>4304</v>
      </c>
      <c r="D453" s="21">
        <v>3000</v>
      </c>
      <c r="E453" s="22">
        <v>45614</v>
      </c>
      <c r="F453" s="21">
        <v>632</v>
      </c>
      <c r="G453" s="21" t="s">
        <v>47</v>
      </c>
      <c r="H453" s="21" t="s">
        <v>48</v>
      </c>
      <c r="I453" s="21" t="s">
        <v>152</v>
      </c>
      <c r="J453" s="21" t="s">
        <v>52</v>
      </c>
      <c r="K453" s="21" t="s">
        <v>53</v>
      </c>
      <c r="L453" s="21" t="s">
        <v>54</v>
      </c>
      <c r="M453" s="21" t="s">
        <v>216</v>
      </c>
      <c r="N453" s="21">
        <v>30</v>
      </c>
      <c r="O453" s="20">
        <v>45862</v>
      </c>
      <c r="P453" s="21" t="s">
        <v>50</v>
      </c>
      <c r="Q453" s="21" t="s">
        <v>153</v>
      </c>
      <c r="R453" s="21">
        <v>5000</v>
      </c>
      <c r="S453" s="21">
        <v>16</v>
      </c>
      <c r="T453" s="21">
        <v>-63.200335000000003</v>
      </c>
      <c r="U453" s="21">
        <v>-17.822796</v>
      </c>
      <c r="V453" s="21" t="s">
        <v>154</v>
      </c>
      <c r="W453" s="21" t="s">
        <v>51</v>
      </c>
      <c r="X453" s="21" t="s">
        <v>143</v>
      </c>
      <c r="Y453" s="23">
        <v>46246</v>
      </c>
      <c r="Z453" s="24">
        <f>+E453-Y453</f>
        <v>-632</v>
      </c>
      <c r="AA453" s="25">
        <f>+Tabla_DatosExternos_142[[#This Row],[Saldo]]/Tabla_DatosExternos_142[[#This Row],[Importe]]</f>
        <v>0.69702602230483268</v>
      </c>
      <c r="AB453" s="21"/>
      <c r="AC453" s="26">
        <f>IF(AND(-Z453&gt;=1,-Z453&lt;=30),D453,0)</f>
        <v>0</v>
      </c>
      <c r="AD453" s="26">
        <f>IF(AND(-Z453&gt;=31,-Z453&lt;=60),D453,0)</f>
        <v>0</v>
      </c>
      <c r="AE453" s="26">
        <f>IF(AND(-Z453&gt;=61,-Z453&lt;=90),D453,0)</f>
        <v>0</v>
      </c>
      <c r="AF453" s="26">
        <f>IF(AND(-Z453&gt;=91,-Z453&lt;=120),D453,0)</f>
        <v>0</v>
      </c>
      <c r="AG453" s="26">
        <f>IF(AND(-Z453&gt;=121,-Z453&lt;=150),D453,0)</f>
        <v>0</v>
      </c>
      <c r="AH453" s="26">
        <f>IF(AND(-Z453&gt;=151,-Z453&lt;=180),D453,0)</f>
        <v>0</v>
      </c>
      <c r="AI453" s="26">
        <f>IF(AND(-Z453&gt;=181,-Z453&lt;=210),D453,0)</f>
        <v>0</v>
      </c>
      <c r="AJ453" s="26">
        <f>IF(AND(-Z453&gt;=211,-Z453&lt;=250),D453,0)</f>
        <v>0</v>
      </c>
      <c r="AK453" s="26">
        <f>IF(-Z453&gt;=251,D453,0)</f>
        <v>3000</v>
      </c>
      <c r="AL453" s="26">
        <f>SUM(AE453:AF453)</f>
        <v>0</v>
      </c>
      <c r="AM453" s="26">
        <f>SUM(AG453:AK453)</f>
        <v>3000</v>
      </c>
      <c r="AN453" s="26">
        <f>SUM(AI453:AK453)</f>
        <v>3000</v>
      </c>
      <c r="AO453" s="26">
        <f>+IF(SUM(AC453:AK453)=0,D453,0)</f>
        <v>0</v>
      </c>
      <c r="AP453" s="26">
        <f>+SUM(AC453:AK453)</f>
        <v>3000</v>
      </c>
      <c r="AQ453" s="26">
        <f>+Tabla_DatosExternos_142[[#This Row],[Total Vigente]]+Tabla_DatosExternos_142[[#This Row],[Total Vencido]]</f>
        <v>3000</v>
      </c>
      <c r="AR453" s="26">
        <f>SUM(AG453:AK453)</f>
        <v>3000</v>
      </c>
      <c r="AS453" s="27">
        <f>+Tabla_DatosExternos_142[[#This Row],[Fecha]]-Tabla_DatosExternos_142[[#This Row],[Vence]]</f>
        <v>-30</v>
      </c>
      <c r="AT453" s="21"/>
      <c r="AU453" s="28" t="e">
        <f>+AR453-W453</f>
        <v>#VALUE!</v>
      </c>
    </row>
    <row r="454" spans="1:47" x14ac:dyDescent="0.35">
      <c r="A454" s="20">
        <v>45836</v>
      </c>
      <c r="B454" s="21">
        <v>99524</v>
      </c>
      <c r="C454" s="21">
        <v>9200</v>
      </c>
      <c r="D454" s="21">
        <v>2900</v>
      </c>
      <c r="E454" s="22">
        <v>45866</v>
      </c>
      <c r="F454" s="21">
        <v>380</v>
      </c>
      <c r="G454" s="21" t="s">
        <v>47</v>
      </c>
      <c r="H454" s="21" t="s">
        <v>48</v>
      </c>
      <c r="I454" s="21" t="s">
        <v>180</v>
      </c>
      <c r="J454" s="21" t="s">
        <v>52</v>
      </c>
      <c r="K454" s="21" t="s">
        <v>53</v>
      </c>
      <c r="L454" s="21" t="s">
        <v>54</v>
      </c>
      <c r="M454" s="21" t="s">
        <v>263</v>
      </c>
      <c r="N454" s="21">
        <v>30</v>
      </c>
      <c r="O454" s="20">
        <v>46056</v>
      </c>
      <c r="P454" s="21" t="s">
        <v>50</v>
      </c>
      <c r="Q454" s="21" t="s">
        <v>181</v>
      </c>
      <c r="R454" s="21">
        <v>0</v>
      </c>
      <c r="S454" s="21">
        <v>15</v>
      </c>
      <c r="T454" s="21">
        <v>-63.167915399999998</v>
      </c>
      <c r="U454" s="21">
        <v>-17.8245705</v>
      </c>
      <c r="V454" s="21" t="s">
        <v>182</v>
      </c>
      <c r="W454" s="21" t="s">
        <v>51</v>
      </c>
      <c r="X454" s="21" t="s">
        <v>183</v>
      </c>
      <c r="Y454" s="23">
        <v>46246</v>
      </c>
      <c r="Z454" s="24">
        <f>+E454-Y454</f>
        <v>-380</v>
      </c>
      <c r="AA454" s="25">
        <f>+Tabla_DatosExternos_142[[#This Row],[Saldo]]/Tabla_DatosExternos_142[[#This Row],[Importe]]</f>
        <v>0.31521739130434784</v>
      </c>
      <c r="AB454" s="21"/>
      <c r="AC454" s="26">
        <f>IF(AND(-Z454&gt;=1,-Z454&lt;=30),D454,0)</f>
        <v>0</v>
      </c>
      <c r="AD454" s="26">
        <f>IF(AND(-Z454&gt;=31,-Z454&lt;=60),D454,0)</f>
        <v>0</v>
      </c>
      <c r="AE454" s="26">
        <f>IF(AND(-Z454&gt;=61,-Z454&lt;=90),D454,0)</f>
        <v>0</v>
      </c>
      <c r="AF454" s="26">
        <f>IF(AND(-Z454&gt;=91,-Z454&lt;=120),D454,0)</f>
        <v>0</v>
      </c>
      <c r="AG454" s="26">
        <f>IF(AND(-Z454&gt;=121,-Z454&lt;=150),D454,0)</f>
        <v>0</v>
      </c>
      <c r="AH454" s="26">
        <f>IF(AND(-Z454&gt;=151,-Z454&lt;=180),D454,0)</f>
        <v>0</v>
      </c>
      <c r="AI454" s="26">
        <f>IF(AND(-Z454&gt;=181,-Z454&lt;=210),D454,0)</f>
        <v>0</v>
      </c>
      <c r="AJ454" s="26">
        <f>IF(AND(-Z454&gt;=211,-Z454&lt;=250),D454,0)</f>
        <v>0</v>
      </c>
      <c r="AK454" s="26">
        <f>IF(-Z454&gt;=251,D454,0)</f>
        <v>2900</v>
      </c>
      <c r="AL454" s="26">
        <f>SUM(AE454:AF454)</f>
        <v>0</v>
      </c>
      <c r="AM454" s="26">
        <f>SUM(AG454:AK454)</f>
        <v>2900</v>
      </c>
      <c r="AN454" s="26">
        <f>SUM(AI454:AK454)</f>
        <v>2900</v>
      </c>
      <c r="AO454" s="26">
        <f>+IF(SUM(AC454:AK454)=0,D454,0)</f>
        <v>0</v>
      </c>
      <c r="AP454" s="26">
        <f>+SUM(AC454:AK454)</f>
        <v>2900</v>
      </c>
      <c r="AQ454" s="26">
        <f>+Tabla_DatosExternos_142[[#This Row],[Total Vigente]]+Tabla_DatosExternos_142[[#This Row],[Total Vencido]]</f>
        <v>2900</v>
      </c>
      <c r="AR454" s="26">
        <f>SUM(AG454:AK454)</f>
        <v>2900</v>
      </c>
      <c r="AS454" s="27">
        <f>+Tabla_DatosExternos_142[[#This Row],[Fecha]]-Tabla_DatosExternos_142[[#This Row],[Vence]]</f>
        <v>-30</v>
      </c>
      <c r="AT454" s="21"/>
      <c r="AU454" s="28" t="e">
        <f>+AR454-W454</f>
        <v>#VALUE!</v>
      </c>
    </row>
    <row r="455" spans="1:47" x14ac:dyDescent="0.35">
      <c r="A455" s="20">
        <v>46031</v>
      </c>
      <c r="B455" s="21">
        <v>197394</v>
      </c>
      <c r="C455" s="21">
        <v>6949.91</v>
      </c>
      <c r="D455" s="21">
        <v>3329.91</v>
      </c>
      <c r="E455" s="22">
        <v>46061</v>
      </c>
      <c r="F455" s="21">
        <v>185</v>
      </c>
      <c r="G455" s="21" t="s">
        <v>47</v>
      </c>
      <c r="H455" s="21" t="s">
        <v>48</v>
      </c>
      <c r="I455" s="21" t="s">
        <v>270</v>
      </c>
      <c r="J455" s="21" t="s">
        <v>52</v>
      </c>
      <c r="K455" s="21" t="s">
        <v>53</v>
      </c>
      <c r="L455" s="21" t="s">
        <v>54</v>
      </c>
      <c r="M455" s="21" t="s">
        <v>55</v>
      </c>
      <c r="N455" s="21">
        <v>30</v>
      </c>
      <c r="O455" s="20">
        <v>46058</v>
      </c>
      <c r="P455" s="21" t="s">
        <v>50</v>
      </c>
      <c r="Q455" s="21" t="s">
        <v>271</v>
      </c>
      <c r="R455" s="21">
        <v>50000</v>
      </c>
      <c r="S455" s="21">
        <v>17</v>
      </c>
      <c r="T455" s="21">
        <v>-63.163170000000001</v>
      </c>
      <c r="U455" s="21">
        <v>-17.787279999999999</v>
      </c>
      <c r="V455" s="21" t="s">
        <v>272</v>
      </c>
      <c r="W455" s="21" t="s">
        <v>51</v>
      </c>
      <c r="X455" s="21" t="s">
        <v>273</v>
      </c>
      <c r="Y455" s="23">
        <v>46246</v>
      </c>
      <c r="Z455" s="24">
        <f>+E455-Y455</f>
        <v>-185</v>
      </c>
      <c r="AA455" s="25">
        <f>+Tabla_DatosExternos_142[[#This Row],[Saldo]]/Tabla_DatosExternos_142[[#This Row],[Importe]]</f>
        <v>0.47912994556764044</v>
      </c>
      <c r="AB455" s="21"/>
      <c r="AC455" s="26">
        <f>IF(AND(-Z455&gt;=1,-Z455&lt;=30),D455,0)</f>
        <v>0</v>
      </c>
      <c r="AD455" s="26">
        <f>IF(AND(-Z455&gt;=31,-Z455&lt;=60),D455,0)</f>
        <v>0</v>
      </c>
      <c r="AE455" s="26">
        <f>IF(AND(-Z455&gt;=61,-Z455&lt;=90),D455,0)</f>
        <v>0</v>
      </c>
      <c r="AF455" s="26">
        <f>IF(AND(-Z455&gt;=91,-Z455&lt;=120),D455,0)</f>
        <v>0</v>
      </c>
      <c r="AG455" s="26">
        <f>IF(AND(-Z455&gt;=121,-Z455&lt;=150),D455,0)</f>
        <v>0</v>
      </c>
      <c r="AH455" s="26">
        <f>IF(AND(-Z455&gt;=151,-Z455&lt;=180),D455,0)</f>
        <v>0</v>
      </c>
      <c r="AI455" s="26">
        <f>IF(AND(-Z455&gt;=181,-Z455&lt;=210),D455,0)</f>
        <v>3329.91</v>
      </c>
      <c r="AJ455" s="26">
        <f>IF(AND(-Z455&gt;=211,-Z455&lt;=250),D455,0)</f>
        <v>0</v>
      </c>
      <c r="AK455" s="26">
        <f>IF(-Z455&gt;=251,D455,0)</f>
        <v>0</v>
      </c>
      <c r="AL455" s="26">
        <f>SUM(AE455:AF455)</f>
        <v>0</v>
      </c>
      <c r="AM455" s="26">
        <f>SUM(AG455:AK455)</f>
        <v>3329.91</v>
      </c>
      <c r="AN455" s="26">
        <f>SUM(AI455:AK455)</f>
        <v>3329.91</v>
      </c>
      <c r="AO455" s="26">
        <f>+IF(SUM(AC455:AK455)=0,D455,0)</f>
        <v>0</v>
      </c>
      <c r="AP455" s="26">
        <f>+SUM(AC455:AK455)</f>
        <v>3329.91</v>
      </c>
      <c r="AQ455" s="26">
        <f>+Tabla_DatosExternos_142[[#This Row],[Total Vigente]]+Tabla_DatosExternos_142[[#This Row],[Total Vencido]]</f>
        <v>3329.91</v>
      </c>
      <c r="AR455" s="26">
        <f>SUM(AG455:AK455)</f>
        <v>3329.91</v>
      </c>
      <c r="AS455" s="27">
        <f>+Tabla_DatosExternos_142[[#This Row],[Fecha]]-Tabla_DatosExternos_142[[#This Row],[Vence]]</f>
        <v>-30</v>
      </c>
      <c r="AT455" s="21"/>
      <c r="AU455" s="28" t="e">
        <f>+AR455-W455</f>
        <v>#VALUE!</v>
      </c>
    </row>
    <row r="456" spans="1:47" x14ac:dyDescent="0.35">
      <c r="A456" s="20">
        <v>46032</v>
      </c>
      <c r="B456" s="21">
        <v>198166</v>
      </c>
      <c r="C456" s="21">
        <v>2800</v>
      </c>
      <c r="D456" s="21">
        <v>2800</v>
      </c>
      <c r="E456" s="22">
        <v>46062</v>
      </c>
      <c r="F456" s="21">
        <v>184</v>
      </c>
      <c r="G456" s="21" t="s">
        <v>47</v>
      </c>
      <c r="H456" s="21" t="s">
        <v>48</v>
      </c>
      <c r="I456" s="21" t="s">
        <v>270</v>
      </c>
      <c r="J456" s="21" t="s">
        <v>52</v>
      </c>
      <c r="K456" s="21" t="s">
        <v>53</v>
      </c>
      <c r="L456" s="21" t="s">
        <v>54</v>
      </c>
      <c r="M456" s="21" t="s">
        <v>55</v>
      </c>
      <c r="N456" s="21">
        <v>30</v>
      </c>
      <c r="O456" s="20"/>
      <c r="P456" s="21" t="s">
        <v>50</v>
      </c>
      <c r="Q456" s="21" t="s">
        <v>271</v>
      </c>
      <c r="R456" s="21">
        <v>50000</v>
      </c>
      <c r="S456" s="21">
        <v>17</v>
      </c>
      <c r="T456" s="21">
        <v>-63.163170000000001</v>
      </c>
      <c r="U456" s="21">
        <v>-17.787279999999999</v>
      </c>
      <c r="V456" s="21" t="s">
        <v>272</v>
      </c>
      <c r="W456" s="21" t="s">
        <v>51</v>
      </c>
      <c r="X456" s="21" t="s">
        <v>273</v>
      </c>
      <c r="Y456" s="23">
        <v>46246</v>
      </c>
      <c r="Z456" s="24">
        <f>+E456-Y456</f>
        <v>-184</v>
      </c>
      <c r="AA456" s="25">
        <f>+Tabla_DatosExternos_142[[#This Row],[Saldo]]/Tabla_DatosExternos_142[[#This Row],[Importe]]</f>
        <v>1</v>
      </c>
      <c r="AB456" s="21"/>
      <c r="AC456" s="26">
        <f>IF(AND(-Z456&gt;=1,-Z456&lt;=30),D456,0)</f>
        <v>0</v>
      </c>
      <c r="AD456" s="26">
        <f>IF(AND(-Z456&gt;=31,-Z456&lt;=60),D456,0)</f>
        <v>0</v>
      </c>
      <c r="AE456" s="26">
        <f>IF(AND(-Z456&gt;=61,-Z456&lt;=90),D456,0)</f>
        <v>0</v>
      </c>
      <c r="AF456" s="26">
        <f>IF(AND(-Z456&gt;=91,-Z456&lt;=120),D456,0)</f>
        <v>0</v>
      </c>
      <c r="AG456" s="26">
        <f>IF(AND(-Z456&gt;=121,-Z456&lt;=150),D456,0)</f>
        <v>0</v>
      </c>
      <c r="AH456" s="26">
        <f>IF(AND(-Z456&gt;=151,-Z456&lt;=180),D456,0)</f>
        <v>0</v>
      </c>
      <c r="AI456" s="26">
        <f>IF(AND(-Z456&gt;=181,-Z456&lt;=210),D456,0)</f>
        <v>2800</v>
      </c>
      <c r="AJ456" s="26">
        <f>IF(AND(-Z456&gt;=211,-Z456&lt;=250),D456,0)</f>
        <v>0</v>
      </c>
      <c r="AK456" s="26">
        <f>IF(-Z456&gt;=251,D456,0)</f>
        <v>0</v>
      </c>
      <c r="AL456" s="26">
        <f>SUM(AE456:AF456)</f>
        <v>0</v>
      </c>
      <c r="AM456" s="26">
        <f>SUM(AG456:AK456)</f>
        <v>2800</v>
      </c>
      <c r="AN456" s="26">
        <f>SUM(AI456:AK456)</f>
        <v>2800</v>
      </c>
      <c r="AO456" s="26">
        <f>+IF(SUM(AC456:AK456)=0,D456,0)</f>
        <v>0</v>
      </c>
      <c r="AP456" s="26">
        <f>+SUM(AC456:AK456)</f>
        <v>2800</v>
      </c>
      <c r="AQ456" s="26">
        <f>+Tabla_DatosExternos_142[[#This Row],[Total Vigente]]+Tabla_DatosExternos_142[[#This Row],[Total Vencido]]</f>
        <v>2800</v>
      </c>
      <c r="AR456" s="26">
        <f>SUM(AG456:AK456)</f>
        <v>2800</v>
      </c>
      <c r="AS456" s="27">
        <f>+Tabla_DatosExternos_142[[#This Row],[Fecha]]-Tabla_DatosExternos_142[[#This Row],[Vence]]</f>
        <v>-30</v>
      </c>
      <c r="AT456" s="21"/>
      <c r="AU456" s="28" t="e">
        <f>+AR456-W456</f>
        <v>#VALUE!</v>
      </c>
    </row>
    <row r="457" spans="1:47" x14ac:dyDescent="0.35">
      <c r="A457" s="20">
        <v>46032</v>
      </c>
      <c r="B457" s="21">
        <v>198167</v>
      </c>
      <c r="C457" s="21">
        <v>6949.91</v>
      </c>
      <c r="D457" s="21">
        <v>6949.91</v>
      </c>
      <c r="E457" s="22">
        <v>46062</v>
      </c>
      <c r="F457" s="21">
        <v>184</v>
      </c>
      <c r="G457" s="21" t="s">
        <v>47</v>
      </c>
      <c r="H457" s="21" t="s">
        <v>48</v>
      </c>
      <c r="I457" s="21" t="s">
        <v>270</v>
      </c>
      <c r="J457" s="21" t="s">
        <v>52</v>
      </c>
      <c r="K457" s="21" t="s">
        <v>53</v>
      </c>
      <c r="L457" s="21" t="s">
        <v>54</v>
      </c>
      <c r="M457" s="21" t="s">
        <v>55</v>
      </c>
      <c r="N457" s="21">
        <v>30</v>
      </c>
      <c r="O457" s="20"/>
      <c r="P457" s="21" t="s">
        <v>50</v>
      </c>
      <c r="Q457" s="21" t="s">
        <v>271</v>
      </c>
      <c r="R457" s="21">
        <v>50000</v>
      </c>
      <c r="S457" s="21">
        <v>17</v>
      </c>
      <c r="T457" s="21">
        <v>-63.163170000000001</v>
      </c>
      <c r="U457" s="21">
        <v>-17.787279999999999</v>
      </c>
      <c r="V457" s="21" t="s">
        <v>272</v>
      </c>
      <c r="W457" s="21" t="s">
        <v>51</v>
      </c>
      <c r="X457" s="21" t="s">
        <v>273</v>
      </c>
      <c r="Y457" s="23">
        <v>46246</v>
      </c>
      <c r="Z457" s="24">
        <f>+E457-Y457</f>
        <v>-184</v>
      </c>
      <c r="AA457" s="25">
        <f>+Tabla_DatosExternos_142[[#This Row],[Saldo]]/Tabla_DatosExternos_142[[#This Row],[Importe]]</f>
        <v>1</v>
      </c>
      <c r="AB457" s="21"/>
      <c r="AC457" s="26">
        <f>IF(AND(-Z457&gt;=1,-Z457&lt;=30),D457,0)</f>
        <v>0</v>
      </c>
      <c r="AD457" s="26">
        <f>IF(AND(-Z457&gt;=31,-Z457&lt;=60),D457,0)</f>
        <v>0</v>
      </c>
      <c r="AE457" s="26">
        <f>IF(AND(-Z457&gt;=61,-Z457&lt;=90),D457,0)</f>
        <v>0</v>
      </c>
      <c r="AF457" s="26">
        <f>IF(AND(-Z457&gt;=91,-Z457&lt;=120),D457,0)</f>
        <v>0</v>
      </c>
      <c r="AG457" s="26">
        <f>IF(AND(-Z457&gt;=121,-Z457&lt;=150),D457,0)</f>
        <v>0</v>
      </c>
      <c r="AH457" s="26">
        <f>IF(AND(-Z457&gt;=151,-Z457&lt;=180),D457,0)</f>
        <v>0</v>
      </c>
      <c r="AI457" s="26">
        <f>IF(AND(-Z457&gt;=181,-Z457&lt;=210),D457,0)</f>
        <v>6949.91</v>
      </c>
      <c r="AJ457" s="26">
        <f>IF(AND(-Z457&gt;=211,-Z457&lt;=250),D457,0)</f>
        <v>0</v>
      </c>
      <c r="AK457" s="26">
        <f>IF(-Z457&gt;=251,D457,0)</f>
        <v>0</v>
      </c>
      <c r="AL457" s="26">
        <f>SUM(AE457:AF457)</f>
        <v>0</v>
      </c>
      <c r="AM457" s="26">
        <f>SUM(AG457:AK457)</f>
        <v>6949.91</v>
      </c>
      <c r="AN457" s="26">
        <f>SUM(AI457:AK457)</f>
        <v>6949.91</v>
      </c>
      <c r="AO457" s="26">
        <f>+IF(SUM(AC457:AK457)=0,D457,0)</f>
        <v>0</v>
      </c>
      <c r="AP457" s="26">
        <f>+SUM(AC457:AK457)</f>
        <v>6949.91</v>
      </c>
      <c r="AQ457" s="26">
        <f>+Tabla_DatosExternos_142[[#This Row],[Total Vigente]]+Tabla_DatosExternos_142[[#This Row],[Total Vencido]]</f>
        <v>6949.91</v>
      </c>
      <c r="AR457" s="26">
        <f>SUM(AG457:AK457)</f>
        <v>6949.91</v>
      </c>
      <c r="AS457" s="27">
        <f>+Tabla_DatosExternos_142[[#This Row],[Fecha]]-Tabla_DatosExternos_142[[#This Row],[Vence]]</f>
        <v>-30</v>
      </c>
      <c r="AT457" s="21"/>
      <c r="AU457" s="28" t="e">
        <f>+AR457-W457</f>
        <v>#VALUE!</v>
      </c>
    </row>
    <row r="458" spans="1:47" x14ac:dyDescent="0.35">
      <c r="A458" s="20">
        <v>46048</v>
      </c>
      <c r="B458" s="21">
        <v>205087</v>
      </c>
      <c r="C458" s="21">
        <v>6299.98</v>
      </c>
      <c r="D458" s="21">
        <v>6299.98</v>
      </c>
      <c r="E458" s="22">
        <v>46078</v>
      </c>
      <c r="F458" s="21">
        <v>168</v>
      </c>
      <c r="G458" s="21" t="s">
        <v>47</v>
      </c>
      <c r="H458" s="21" t="s">
        <v>48</v>
      </c>
      <c r="I458" s="21" t="s">
        <v>270</v>
      </c>
      <c r="J458" s="21" t="s">
        <v>52</v>
      </c>
      <c r="K458" s="21" t="s">
        <v>53</v>
      </c>
      <c r="L458" s="21" t="s">
        <v>54</v>
      </c>
      <c r="M458" s="21" t="s">
        <v>55</v>
      </c>
      <c r="N458" s="21">
        <v>30</v>
      </c>
      <c r="O458" s="20"/>
      <c r="P458" s="21" t="s">
        <v>50</v>
      </c>
      <c r="Q458" s="21" t="s">
        <v>271</v>
      </c>
      <c r="R458" s="21">
        <v>50000</v>
      </c>
      <c r="S458" s="21">
        <v>17</v>
      </c>
      <c r="T458" s="21">
        <v>-63.163170000000001</v>
      </c>
      <c r="U458" s="21">
        <v>-17.787279999999999</v>
      </c>
      <c r="V458" s="21" t="s">
        <v>272</v>
      </c>
      <c r="W458" s="21" t="s">
        <v>51</v>
      </c>
      <c r="X458" s="21" t="s">
        <v>273</v>
      </c>
      <c r="Y458" s="23">
        <v>46246</v>
      </c>
      <c r="Z458" s="24">
        <f>+E458-Y458</f>
        <v>-168</v>
      </c>
      <c r="AA458" s="25">
        <f>+Tabla_DatosExternos_142[[#This Row],[Saldo]]/Tabla_DatosExternos_142[[#This Row],[Importe]]</f>
        <v>1</v>
      </c>
      <c r="AB458" s="21"/>
      <c r="AC458" s="26">
        <f>IF(AND(-Z458&gt;=1,-Z458&lt;=30),D458,0)</f>
        <v>0</v>
      </c>
      <c r="AD458" s="26">
        <f>IF(AND(-Z458&gt;=31,-Z458&lt;=60),D458,0)</f>
        <v>0</v>
      </c>
      <c r="AE458" s="26">
        <f>IF(AND(-Z458&gt;=61,-Z458&lt;=90),D458,0)</f>
        <v>0</v>
      </c>
      <c r="AF458" s="26">
        <f>IF(AND(-Z458&gt;=91,-Z458&lt;=120),D458,0)</f>
        <v>0</v>
      </c>
      <c r="AG458" s="26">
        <f>IF(AND(-Z458&gt;=121,-Z458&lt;=150),D458,0)</f>
        <v>0</v>
      </c>
      <c r="AH458" s="26">
        <f>IF(AND(-Z458&gt;=151,-Z458&lt;=180),D458,0)</f>
        <v>6299.98</v>
      </c>
      <c r="AI458" s="26">
        <f>IF(AND(-Z458&gt;=181,-Z458&lt;=210),D458,0)</f>
        <v>0</v>
      </c>
      <c r="AJ458" s="26">
        <f>IF(AND(-Z458&gt;=211,-Z458&lt;=250),D458,0)</f>
        <v>0</v>
      </c>
      <c r="AK458" s="26">
        <f>IF(-Z458&gt;=251,D458,0)</f>
        <v>0</v>
      </c>
      <c r="AL458" s="26">
        <f>SUM(AE458:AF458)</f>
        <v>0</v>
      </c>
      <c r="AM458" s="26">
        <f>SUM(AG458:AK458)</f>
        <v>6299.98</v>
      </c>
      <c r="AN458" s="26">
        <f>SUM(AI458:AK458)</f>
        <v>0</v>
      </c>
      <c r="AO458" s="26">
        <f>+IF(SUM(AC458:AK458)=0,D458,0)</f>
        <v>0</v>
      </c>
      <c r="AP458" s="26">
        <f>+SUM(AC458:AK458)</f>
        <v>6299.98</v>
      </c>
      <c r="AQ458" s="26">
        <f>+Tabla_DatosExternos_142[[#This Row],[Total Vigente]]+Tabla_DatosExternos_142[[#This Row],[Total Vencido]]</f>
        <v>6299.98</v>
      </c>
      <c r="AR458" s="26">
        <f>SUM(AG458:AK458)</f>
        <v>6299.98</v>
      </c>
      <c r="AS458" s="27">
        <f>+Tabla_DatosExternos_142[[#This Row],[Fecha]]-Tabla_DatosExternos_142[[#This Row],[Vence]]</f>
        <v>-30</v>
      </c>
      <c r="AT458" s="21"/>
      <c r="AU458" s="28" t="e">
        <f>+AR458-W458</f>
        <v>#VALUE!</v>
      </c>
    </row>
    <row r="459" spans="1:47" x14ac:dyDescent="0.35">
      <c r="A459" s="20">
        <v>46050</v>
      </c>
      <c r="B459" s="21">
        <v>206431</v>
      </c>
      <c r="C459" s="21">
        <v>2800</v>
      </c>
      <c r="D459" s="21">
        <v>2800</v>
      </c>
      <c r="E459" s="22">
        <v>46080</v>
      </c>
      <c r="F459" s="21">
        <v>166</v>
      </c>
      <c r="G459" s="21" t="s">
        <v>47</v>
      </c>
      <c r="H459" s="21" t="s">
        <v>48</v>
      </c>
      <c r="I459" s="21" t="s">
        <v>270</v>
      </c>
      <c r="J459" s="21" t="s">
        <v>52</v>
      </c>
      <c r="K459" s="21" t="s">
        <v>53</v>
      </c>
      <c r="L459" s="21" t="s">
        <v>54</v>
      </c>
      <c r="M459" s="21" t="s">
        <v>55</v>
      </c>
      <c r="N459" s="21">
        <v>30</v>
      </c>
      <c r="O459" s="20"/>
      <c r="P459" s="21" t="s">
        <v>50</v>
      </c>
      <c r="Q459" s="21" t="s">
        <v>271</v>
      </c>
      <c r="R459" s="21">
        <v>50000</v>
      </c>
      <c r="S459" s="21">
        <v>17</v>
      </c>
      <c r="T459" s="21">
        <v>-63.163170000000001</v>
      </c>
      <c r="U459" s="21">
        <v>-17.787279999999999</v>
      </c>
      <c r="V459" s="21" t="s">
        <v>272</v>
      </c>
      <c r="W459" s="21" t="s">
        <v>51</v>
      </c>
      <c r="X459" s="21" t="s">
        <v>273</v>
      </c>
      <c r="Y459" s="23">
        <v>46246</v>
      </c>
      <c r="Z459" s="24">
        <f>+E459-Y459</f>
        <v>-166</v>
      </c>
      <c r="AA459" s="25">
        <f>+Tabla_DatosExternos_142[[#This Row],[Saldo]]/Tabla_DatosExternos_142[[#This Row],[Importe]]</f>
        <v>1</v>
      </c>
      <c r="AB459" s="21"/>
      <c r="AC459" s="26">
        <f>IF(AND(-Z459&gt;=1,-Z459&lt;=30),D459,0)</f>
        <v>0</v>
      </c>
      <c r="AD459" s="26">
        <f>IF(AND(-Z459&gt;=31,-Z459&lt;=60),D459,0)</f>
        <v>0</v>
      </c>
      <c r="AE459" s="26">
        <f>IF(AND(-Z459&gt;=61,-Z459&lt;=90),D459,0)</f>
        <v>0</v>
      </c>
      <c r="AF459" s="26">
        <f>IF(AND(-Z459&gt;=91,-Z459&lt;=120),D459,0)</f>
        <v>0</v>
      </c>
      <c r="AG459" s="26">
        <f>IF(AND(-Z459&gt;=121,-Z459&lt;=150),D459,0)</f>
        <v>0</v>
      </c>
      <c r="AH459" s="26">
        <f>IF(AND(-Z459&gt;=151,-Z459&lt;=180),D459,0)</f>
        <v>2800</v>
      </c>
      <c r="AI459" s="26">
        <f>IF(AND(-Z459&gt;=181,-Z459&lt;=210),D459,0)</f>
        <v>0</v>
      </c>
      <c r="AJ459" s="26">
        <f>IF(AND(-Z459&gt;=211,-Z459&lt;=250),D459,0)</f>
        <v>0</v>
      </c>
      <c r="AK459" s="26">
        <f>IF(-Z459&gt;=251,D459,0)</f>
        <v>0</v>
      </c>
      <c r="AL459" s="26">
        <f>SUM(AE459:AF459)</f>
        <v>0</v>
      </c>
      <c r="AM459" s="26">
        <f>SUM(AG459:AK459)</f>
        <v>2800</v>
      </c>
      <c r="AN459" s="26">
        <f>SUM(AI459:AK459)</f>
        <v>0</v>
      </c>
      <c r="AO459" s="26">
        <f>+IF(SUM(AC459:AK459)=0,D459,0)</f>
        <v>0</v>
      </c>
      <c r="AP459" s="26">
        <f>+SUM(AC459:AK459)</f>
        <v>2800</v>
      </c>
      <c r="AQ459" s="26">
        <f>+Tabla_DatosExternos_142[[#This Row],[Total Vigente]]+Tabla_DatosExternos_142[[#This Row],[Total Vencido]]</f>
        <v>2800</v>
      </c>
      <c r="AR459" s="26">
        <f>SUM(AG459:AK459)</f>
        <v>2800</v>
      </c>
      <c r="AS459" s="27">
        <f>+Tabla_DatosExternos_142[[#This Row],[Fecha]]-Tabla_DatosExternos_142[[#This Row],[Vence]]</f>
        <v>-30</v>
      </c>
      <c r="AT459" s="21"/>
      <c r="AU459" s="28" t="e">
        <f>+AR459-W459</f>
        <v>#VALUE!</v>
      </c>
    </row>
    <row r="460" spans="1:47" x14ac:dyDescent="0.35">
      <c r="A460" s="20">
        <v>46053</v>
      </c>
      <c r="B460" s="21">
        <v>208197</v>
      </c>
      <c r="C460" s="21">
        <v>4900</v>
      </c>
      <c r="D460" s="21">
        <v>4900</v>
      </c>
      <c r="E460" s="22">
        <v>46083</v>
      </c>
      <c r="F460" s="21">
        <v>163</v>
      </c>
      <c r="G460" s="21" t="s">
        <v>47</v>
      </c>
      <c r="H460" s="21" t="s">
        <v>48</v>
      </c>
      <c r="I460" s="21" t="s">
        <v>270</v>
      </c>
      <c r="J460" s="21" t="s">
        <v>52</v>
      </c>
      <c r="K460" s="21" t="s">
        <v>53</v>
      </c>
      <c r="L460" s="21" t="s">
        <v>54</v>
      </c>
      <c r="M460" s="21" t="s">
        <v>55</v>
      </c>
      <c r="N460" s="21">
        <v>30</v>
      </c>
      <c r="O460" s="20"/>
      <c r="P460" s="21" t="s">
        <v>50</v>
      </c>
      <c r="Q460" s="21" t="s">
        <v>271</v>
      </c>
      <c r="R460" s="21">
        <v>50000</v>
      </c>
      <c r="S460" s="21">
        <v>17</v>
      </c>
      <c r="T460" s="21">
        <v>-63.163170000000001</v>
      </c>
      <c r="U460" s="21">
        <v>-17.787279999999999</v>
      </c>
      <c r="V460" s="21" t="s">
        <v>272</v>
      </c>
      <c r="W460" s="21" t="s">
        <v>51</v>
      </c>
      <c r="X460" s="21" t="s">
        <v>273</v>
      </c>
      <c r="Y460" s="23">
        <v>46246</v>
      </c>
      <c r="Z460" s="24">
        <f>+E460-Y460</f>
        <v>-163</v>
      </c>
      <c r="AA460" s="25">
        <f>+Tabla_DatosExternos_142[[#This Row],[Saldo]]/Tabla_DatosExternos_142[[#This Row],[Importe]]</f>
        <v>1</v>
      </c>
      <c r="AB460" s="21"/>
      <c r="AC460" s="26">
        <f>IF(AND(-Z460&gt;=1,-Z460&lt;=30),D460,0)</f>
        <v>0</v>
      </c>
      <c r="AD460" s="26">
        <f>IF(AND(-Z460&gt;=31,-Z460&lt;=60),D460,0)</f>
        <v>0</v>
      </c>
      <c r="AE460" s="26">
        <f>IF(AND(-Z460&gt;=61,-Z460&lt;=90),D460,0)</f>
        <v>0</v>
      </c>
      <c r="AF460" s="26">
        <f>IF(AND(-Z460&gt;=91,-Z460&lt;=120),D460,0)</f>
        <v>0</v>
      </c>
      <c r="AG460" s="26">
        <f>IF(AND(-Z460&gt;=121,-Z460&lt;=150),D460,0)</f>
        <v>0</v>
      </c>
      <c r="AH460" s="26">
        <f>IF(AND(-Z460&gt;=151,-Z460&lt;=180),D460,0)</f>
        <v>4900</v>
      </c>
      <c r="AI460" s="26">
        <f>IF(AND(-Z460&gt;=181,-Z460&lt;=210),D460,0)</f>
        <v>0</v>
      </c>
      <c r="AJ460" s="26">
        <f>IF(AND(-Z460&gt;=211,-Z460&lt;=250),D460,0)</f>
        <v>0</v>
      </c>
      <c r="AK460" s="26">
        <f>IF(-Z460&gt;=251,D460,0)</f>
        <v>0</v>
      </c>
      <c r="AL460" s="26">
        <f>SUM(AE460:AF460)</f>
        <v>0</v>
      </c>
      <c r="AM460" s="26">
        <f>SUM(AG460:AK460)</f>
        <v>4900</v>
      </c>
      <c r="AN460" s="26">
        <f>SUM(AI460:AK460)</f>
        <v>0</v>
      </c>
      <c r="AO460" s="26">
        <f>+IF(SUM(AC460:AK460)=0,D460,0)</f>
        <v>0</v>
      </c>
      <c r="AP460" s="26">
        <f>+SUM(AC460:AK460)</f>
        <v>4900</v>
      </c>
      <c r="AQ460" s="26">
        <f>+Tabla_DatosExternos_142[[#This Row],[Total Vigente]]+Tabla_DatosExternos_142[[#This Row],[Total Vencido]]</f>
        <v>4900</v>
      </c>
      <c r="AR460" s="26">
        <f>SUM(AG460:AK460)</f>
        <v>4900</v>
      </c>
      <c r="AS460" s="27">
        <f>+Tabla_DatosExternos_142[[#This Row],[Fecha]]-Tabla_DatosExternos_142[[#This Row],[Vence]]</f>
        <v>-30</v>
      </c>
      <c r="AT460" s="21"/>
      <c r="AU460" s="28" t="e">
        <f>+AR460-W460</f>
        <v>#VALUE!</v>
      </c>
    </row>
    <row r="461" spans="1:47" x14ac:dyDescent="0.35">
      <c r="A461" s="20">
        <v>46059</v>
      </c>
      <c r="B461" s="21">
        <v>210855</v>
      </c>
      <c r="C461" s="21">
        <v>22599.68</v>
      </c>
      <c r="D461" s="21">
        <v>22599.68</v>
      </c>
      <c r="E461" s="22">
        <v>46089</v>
      </c>
      <c r="F461" s="21">
        <v>157</v>
      </c>
      <c r="G461" s="21" t="s">
        <v>47</v>
      </c>
      <c r="H461" s="21" t="s">
        <v>48</v>
      </c>
      <c r="I461" s="21" t="s">
        <v>270</v>
      </c>
      <c r="J461" s="21" t="s">
        <v>52</v>
      </c>
      <c r="K461" s="21" t="s">
        <v>53</v>
      </c>
      <c r="L461" s="21" t="s">
        <v>54</v>
      </c>
      <c r="M461" s="21" t="s">
        <v>55</v>
      </c>
      <c r="N461" s="21">
        <v>30</v>
      </c>
      <c r="O461" s="20"/>
      <c r="P461" s="21" t="s">
        <v>50</v>
      </c>
      <c r="Q461" s="21" t="s">
        <v>271</v>
      </c>
      <c r="R461" s="21">
        <v>50000</v>
      </c>
      <c r="S461" s="21">
        <v>17</v>
      </c>
      <c r="T461" s="21">
        <v>-63.163170000000001</v>
      </c>
      <c r="U461" s="21">
        <v>-17.787279999999999</v>
      </c>
      <c r="V461" s="21" t="s">
        <v>272</v>
      </c>
      <c r="W461" s="21" t="s">
        <v>51</v>
      </c>
      <c r="X461" s="21" t="s">
        <v>273</v>
      </c>
      <c r="Y461" s="23">
        <v>46246</v>
      </c>
      <c r="Z461" s="24">
        <f>+E461-Y461</f>
        <v>-157</v>
      </c>
      <c r="AA461" s="25">
        <f>+Tabla_DatosExternos_142[[#This Row],[Saldo]]/Tabla_DatosExternos_142[[#This Row],[Importe]]</f>
        <v>1</v>
      </c>
      <c r="AB461" s="21"/>
      <c r="AC461" s="26">
        <f>IF(AND(-Z461&gt;=1,-Z461&lt;=30),D461,0)</f>
        <v>0</v>
      </c>
      <c r="AD461" s="26">
        <f>IF(AND(-Z461&gt;=31,-Z461&lt;=60),D461,0)</f>
        <v>0</v>
      </c>
      <c r="AE461" s="26">
        <f>IF(AND(-Z461&gt;=61,-Z461&lt;=90),D461,0)</f>
        <v>0</v>
      </c>
      <c r="AF461" s="26">
        <f>IF(AND(-Z461&gt;=91,-Z461&lt;=120),D461,0)</f>
        <v>0</v>
      </c>
      <c r="AG461" s="26">
        <f>IF(AND(-Z461&gt;=121,-Z461&lt;=150),D461,0)</f>
        <v>0</v>
      </c>
      <c r="AH461" s="26">
        <f>IF(AND(-Z461&gt;=151,-Z461&lt;=180),D461,0)</f>
        <v>22599.68</v>
      </c>
      <c r="AI461" s="26">
        <f>IF(AND(-Z461&gt;=181,-Z461&lt;=210),D461,0)</f>
        <v>0</v>
      </c>
      <c r="AJ461" s="26">
        <f>IF(AND(-Z461&gt;=211,-Z461&lt;=250),D461,0)</f>
        <v>0</v>
      </c>
      <c r="AK461" s="26">
        <f>IF(-Z461&gt;=251,D461,0)</f>
        <v>0</v>
      </c>
      <c r="AL461" s="26">
        <f>SUM(AE461:AF461)</f>
        <v>0</v>
      </c>
      <c r="AM461" s="26">
        <f>SUM(AG461:AK461)</f>
        <v>22599.68</v>
      </c>
      <c r="AN461" s="26">
        <f>SUM(AI461:AK461)</f>
        <v>0</v>
      </c>
      <c r="AO461" s="26">
        <f>+IF(SUM(AC461:AK461)=0,D461,0)</f>
        <v>0</v>
      </c>
      <c r="AP461" s="26">
        <f>+SUM(AC461:AK461)</f>
        <v>22599.68</v>
      </c>
      <c r="AQ461" s="26">
        <f>+Tabla_DatosExternos_142[[#This Row],[Total Vigente]]+Tabla_DatosExternos_142[[#This Row],[Total Vencido]]</f>
        <v>22599.68</v>
      </c>
      <c r="AR461" s="26">
        <f>SUM(AG461:AK461)</f>
        <v>22599.68</v>
      </c>
      <c r="AS461" s="27">
        <f>+Tabla_DatosExternos_142[[#This Row],[Fecha]]-Tabla_DatosExternos_142[[#This Row],[Vence]]</f>
        <v>-30</v>
      </c>
      <c r="AT461" s="21"/>
      <c r="AU461" s="28" t="e">
        <f>+AR461-W461</f>
        <v>#VALUE!</v>
      </c>
    </row>
    <row r="462" spans="1:47" x14ac:dyDescent="0.35">
      <c r="A462" s="20">
        <v>46119</v>
      </c>
      <c r="B462" s="21">
        <v>238035</v>
      </c>
      <c r="C462" s="21">
        <v>3930.97</v>
      </c>
      <c r="D462" s="21">
        <v>244.97</v>
      </c>
      <c r="E462" s="22">
        <v>46149</v>
      </c>
      <c r="F462" s="21">
        <v>97</v>
      </c>
      <c r="G462" s="21" t="s">
        <v>88</v>
      </c>
      <c r="H462" s="21" t="s">
        <v>48</v>
      </c>
      <c r="I462" s="21" t="s">
        <v>194</v>
      </c>
      <c r="J462" s="21" t="s">
        <v>52</v>
      </c>
      <c r="K462" s="21" t="s">
        <v>53</v>
      </c>
      <c r="L462" s="21" t="s">
        <v>54</v>
      </c>
      <c r="M462" s="21" t="s">
        <v>55</v>
      </c>
      <c r="N462" s="21">
        <v>30</v>
      </c>
      <c r="O462" s="20">
        <v>46245</v>
      </c>
      <c r="P462" s="21" t="s">
        <v>50</v>
      </c>
      <c r="Q462" s="21" t="s">
        <v>195</v>
      </c>
      <c r="R462" s="21">
        <v>4000</v>
      </c>
      <c r="S462" s="21">
        <v>17</v>
      </c>
      <c r="T462" s="21">
        <v>-63.159954999999997</v>
      </c>
      <c r="U462" s="21">
        <v>-17.810206999999998</v>
      </c>
      <c r="V462" s="21" t="s">
        <v>196</v>
      </c>
      <c r="W462" s="21" t="s">
        <v>51</v>
      </c>
      <c r="X462" s="21" t="s">
        <v>197</v>
      </c>
      <c r="Y462" s="23">
        <v>46246</v>
      </c>
      <c r="Z462" s="24">
        <f>+E462-Y462</f>
        <v>-97</v>
      </c>
      <c r="AA462" s="25">
        <f>+Tabla_DatosExternos_142[[#This Row],[Saldo]]/Tabla_DatosExternos_142[[#This Row],[Importe]]</f>
        <v>6.2317952057634629E-2</v>
      </c>
      <c r="AB462" s="21"/>
      <c r="AC462" s="26">
        <f>IF(AND(-Z462&gt;=1,-Z462&lt;=30),D462,0)</f>
        <v>0</v>
      </c>
      <c r="AD462" s="26">
        <f>IF(AND(-Z462&gt;=31,-Z462&lt;=60),D462,0)</f>
        <v>0</v>
      </c>
      <c r="AE462" s="26">
        <f>IF(AND(-Z462&gt;=61,-Z462&lt;=90),D462,0)</f>
        <v>0</v>
      </c>
      <c r="AF462" s="26">
        <f>IF(AND(-Z462&gt;=91,-Z462&lt;=120),D462,0)</f>
        <v>244.97</v>
      </c>
      <c r="AG462" s="26">
        <f>IF(AND(-Z462&gt;=121,-Z462&lt;=150),D462,0)</f>
        <v>0</v>
      </c>
      <c r="AH462" s="26">
        <f>IF(AND(-Z462&gt;=151,-Z462&lt;=180),D462,0)</f>
        <v>0</v>
      </c>
      <c r="AI462" s="26">
        <f>IF(AND(-Z462&gt;=181,-Z462&lt;=210),D462,0)</f>
        <v>0</v>
      </c>
      <c r="AJ462" s="26">
        <f>IF(AND(-Z462&gt;=211,-Z462&lt;=250),D462,0)</f>
        <v>0</v>
      </c>
      <c r="AK462" s="26">
        <f>IF(-Z462&gt;=251,D462,0)</f>
        <v>0</v>
      </c>
      <c r="AL462" s="26">
        <f>SUM(AE462:AF462)</f>
        <v>244.97</v>
      </c>
      <c r="AM462" s="26">
        <f>SUM(AG462:AK462)</f>
        <v>0</v>
      </c>
      <c r="AN462" s="26">
        <f>SUM(AI462:AK462)</f>
        <v>0</v>
      </c>
      <c r="AO462" s="26">
        <f>+IF(SUM(AC462:AK462)=0,D462,0)</f>
        <v>0</v>
      </c>
      <c r="AP462" s="26">
        <f>+SUM(AC462:AK462)</f>
        <v>244.97</v>
      </c>
      <c r="AQ462" s="26">
        <f>+Tabla_DatosExternos_142[[#This Row],[Total Vigente]]+Tabla_DatosExternos_142[[#This Row],[Total Vencido]]</f>
        <v>244.97</v>
      </c>
      <c r="AR462" s="26">
        <f>SUM(AG462:AK462)</f>
        <v>0</v>
      </c>
      <c r="AS462" s="27">
        <f>+Tabla_DatosExternos_142[[#This Row],[Fecha]]-Tabla_DatosExternos_142[[#This Row],[Vence]]</f>
        <v>-30</v>
      </c>
      <c r="AT462" s="21"/>
      <c r="AU462" s="28" t="e">
        <f>+AR462-W462</f>
        <v>#VALUE!</v>
      </c>
    </row>
    <row r="463" spans="1:47" x14ac:dyDescent="0.35">
      <c r="A463" s="20">
        <v>46137</v>
      </c>
      <c r="B463" s="21">
        <v>248227</v>
      </c>
      <c r="C463" s="21">
        <v>13399.83</v>
      </c>
      <c r="D463" s="21">
        <v>12399.83</v>
      </c>
      <c r="E463" s="22">
        <v>46167</v>
      </c>
      <c r="F463" s="21">
        <v>79</v>
      </c>
      <c r="G463" s="21" t="s">
        <v>81</v>
      </c>
      <c r="H463" s="21" t="s">
        <v>48</v>
      </c>
      <c r="I463" s="21" t="s">
        <v>215</v>
      </c>
      <c r="J463" s="21" t="s">
        <v>52</v>
      </c>
      <c r="K463" s="21" t="s">
        <v>53</v>
      </c>
      <c r="L463" s="21" t="s">
        <v>54</v>
      </c>
      <c r="M463" s="21" t="s">
        <v>279</v>
      </c>
      <c r="N463" s="21">
        <v>30</v>
      </c>
      <c r="O463" s="20">
        <v>46198</v>
      </c>
      <c r="P463" s="21" t="s">
        <v>50</v>
      </c>
      <c r="Q463" s="21" t="s">
        <v>107</v>
      </c>
      <c r="R463" s="21">
        <v>25000</v>
      </c>
      <c r="S463" s="21">
        <v>13</v>
      </c>
      <c r="T463" s="21">
        <v>-63.159877999999999</v>
      </c>
      <c r="U463" s="21">
        <v>-17.848230999999998</v>
      </c>
      <c r="V463" s="21" t="s">
        <v>108</v>
      </c>
      <c r="W463" s="21" t="s">
        <v>51</v>
      </c>
      <c r="X463" s="21" t="s">
        <v>198</v>
      </c>
      <c r="Y463" s="23">
        <v>46246</v>
      </c>
      <c r="Z463" s="24">
        <f>+E463-Y463</f>
        <v>-79</v>
      </c>
      <c r="AA463" s="25">
        <f>+Tabla_DatosExternos_142[[#This Row],[Saldo]]/Tabla_DatosExternos_142[[#This Row],[Importe]]</f>
        <v>0.92537218755760331</v>
      </c>
      <c r="AB463" s="21"/>
      <c r="AC463" s="26">
        <f>IF(AND(-Z463&gt;=1,-Z463&lt;=30),D463,0)</f>
        <v>0</v>
      </c>
      <c r="AD463" s="26">
        <f>IF(AND(-Z463&gt;=31,-Z463&lt;=60),D463,0)</f>
        <v>0</v>
      </c>
      <c r="AE463" s="26">
        <f>IF(AND(-Z463&gt;=61,-Z463&lt;=90),D463,0)</f>
        <v>12399.83</v>
      </c>
      <c r="AF463" s="26">
        <f>IF(AND(-Z463&gt;=91,-Z463&lt;=120),D463,0)</f>
        <v>0</v>
      </c>
      <c r="AG463" s="26">
        <f>IF(AND(-Z463&gt;=121,-Z463&lt;=150),D463,0)</f>
        <v>0</v>
      </c>
      <c r="AH463" s="26">
        <f>IF(AND(-Z463&gt;=151,-Z463&lt;=180),D463,0)</f>
        <v>0</v>
      </c>
      <c r="AI463" s="26">
        <f>IF(AND(-Z463&gt;=181,-Z463&lt;=210),D463,0)</f>
        <v>0</v>
      </c>
      <c r="AJ463" s="26">
        <f>IF(AND(-Z463&gt;=211,-Z463&lt;=250),D463,0)</f>
        <v>0</v>
      </c>
      <c r="AK463" s="26">
        <f>IF(-Z463&gt;=251,D463,0)</f>
        <v>0</v>
      </c>
      <c r="AL463" s="26">
        <f>SUM(AE463:AF463)</f>
        <v>12399.83</v>
      </c>
      <c r="AM463" s="26">
        <f>SUM(AG463:AK463)</f>
        <v>0</v>
      </c>
      <c r="AN463" s="26">
        <f>SUM(AI463:AK463)</f>
        <v>0</v>
      </c>
      <c r="AO463" s="26">
        <f>+IF(SUM(AC463:AK463)=0,D463,0)</f>
        <v>0</v>
      </c>
      <c r="AP463" s="26">
        <f>+SUM(AC463:AK463)</f>
        <v>12399.83</v>
      </c>
      <c r="AQ463" s="26">
        <f>+Tabla_DatosExternos_142[[#This Row],[Total Vigente]]+Tabla_DatosExternos_142[[#This Row],[Total Vencido]]</f>
        <v>12399.83</v>
      </c>
      <c r="AR463" s="26">
        <f>SUM(AG463:AK463)</f>
        <v>0</v>
      </c>
      <c r="AS463" s="27">
        <f>+Tabla_DatosExternos_142[[#This Row],[Fecha]]-Tabla_DatosExternos_142[[#This Row],[Vence]]</f>
        <v>-30</v>
      </c>
      <c r="AT463" s="21"/>
      <c r="AU463" s="28" t="e">
        <f>+AR463-W463</f>
        <v>#VALUE!</v>
      </c>
    </row>
    <row r="464" spans="1:47" x14ac:dyDescent="0.35">
      <c r="A464" s="20">
        <v>46193</v>
      </c>
      <c r="B464" s="21">
        <v>273059</v>
      </c>
      <c r="C464" s="21">
        <v>14887.98</v>
      </c>
      <c r="D464" s="21">
        <v>14887.98</v>
      </c>
      <c r="E464" s="22">
        <v>46223</v>
      </c>
      <c r="F464" s="21">
        <v>23</v>
      </c>
      <c r="G464" s="21" t="s">
        <v>90</v>
      </c>
      <c r="H464" s="21" t="s">
        <v>48</v>
      </c>
      <c r="I464" s="21" t="s">
        <v>243</v>
      </c>
      <c r="J464" s="21" t="s">
        <v>52</v>
      </c>
      <c r="K464" s="21" t="s">
        <v>53</v>
      </c>
      <c r="L464" s="21" t="s">
        <v>54</v>
      </c>
      <c r="M464" s="21" t="s">
        <v>130</v>
      </c>
      <c r="N464" s="21">
        <v>30</v>
      </c>
      <c r="O464" s="20"/>
      <c r="P464" s="21" t="s">
        <v>50</v>
      </c>
      <c r="Q464" s="21" t="s">
        <v>244</v>
      </c>
      <c r="R464" s="21">
        <v>15000</v>
      </c>
      <c r="S464" s="21">
        <v>14</v>
      </c>
      <c r="T464" s="21">
        <v>-63.308036000000001</v>
      </c>
      <c r="U464" s="21">
        <v>-17.855639</v>
      </c>
      <c r="V464" s="21" t="s">
        <v>245</v>
      </c>
      <c r="W464" s="21" t="s">
        <v>51</v>
      </c>
      <c r="X464" s="21" t="s">
        <v>147</v>
      </c>
      <c r="Y464" s="23">
        <v>46246</v>
      </c>
      <c r="Z464" s="24">
        <f>+E464-Y464</f>
        <v>-23</v>
      </c>
      <c r="AA464" s="25">
        <f>+Tabla_DatosExternos_142[[#This Row],[Saldo]]/Tabla_DatosExternos_142[[#This Row],[Importe]]</f>
        <v>1</v>
      </c>
      <c r="AB464" s="21"/>
      <c r="AC464" s="26">
        <f>IF(AND(-Z464&gt;=1,-Z464&lt;=30),D464,0)</f>
        <v>14887.98</v>
      </c>
      <c r="AD464" s="26">
        <f>IF(AND(-Z464&gt;=31,-Z464&lt;=60),D464,0)</f>
        <v>0</v>
      </c>
      <c r="AE464" s="26">
        <f>IF(AND(-Z464&gt;=61,-Z464&lt;=90),D464,0)</f>
        <v>0</v>
      </c>
      <c r="AF464" s="26">
        <f>IF(AND(-Z464&gt;=91,-Z464&lt;=120),D464,0)</f>
        <v>0</v>
      </c>
      <c r="AG464" s="26">
        <f>IF(AND(-Z464&gt;=121,-Z464&lt;=150),D464,0)</f>
        <v>0</v>
      </c>
      <c r="AH464" s="26">
        <f>IF(AND(-Z464&gt;=151,-Z464&lt;=180),D464,0)</f>
        <v>0</v>
      </c>
      <c r="AI464" s="26">
        <f>IF(AND(-Z464&gt;=181,-Z464&lt;=210),D464,0)</f>
        <v>0</v>
      </c>
      <c r="AJ464" s="26">
        <f>IF(AND(-Z464&gt;=211,-Z464&lt;=250),D464,0)</f>
        <v>0</v>
      </c>
      <c r="AK464" s="26">
        <f>IF(-Z464&gt;=251,D464,0)</f>
        <v>0</v>
      </c>
      <c r="AL464" s="26">
        <f>SUM(AE464:AF464)</f>
        <v>0</v>
      </c>
      <c r="AM464" s="26">
        <f>SUM(AG464:AK464)</f>
        <v>0</v>
      </c>
      <c r="AN464" s="26">
        <f>SUM(AI464:AK464)</f>
        <v>0</v>
      </c>
      <c r="AO464" s="26">
        <f>+IF(SUM(AC464:AK464)=0,D464,0)</f>
        <v>0</v>
      </c>
      <c r="AP464" s="26">
        <f>+SUM(AC464:AK464)</f>
        <v>14887.98</v>
      </c>
      <c r="AQ464" s="26">
        <f>+Tabla_DatosExternos_142[[#This Row],[Total Vigente]]+Tabla_DatosExternos_142[[#This Row],[Total Vencido]]</f>
        <v>14887.98</v>
      </c>
      <c r="AR464" s="26">
        <f>SUM(AG464:AK464)</f>
        <v>0</v>
      </c>
      <c r="AS464" s="27">
        <f>+Tabla_DatosExternos_142[[#This Row],[Fecha]]-Tabla_DatosExternos_142[[#This Row],[Vence]]</f>
        <v>-30</v>
      </c>
      <c r="AT464" s="21"/>
      <c r="AU464" s="28" t="e">
        <f>+AR464-W464</f>
        <v>#VALUE!</v>
      </c>
    </row>
    <row r="465" spans="1:47" x14ac:dyDescent="0.35">
      <c r="A465" s="20">
        <v>46200</v>
      </c>
      <c r="B465" s="21">
        <v>275889</v>
      </c>
      <c r="C465" s="21">
        <v>3048</v>
      </c>
      <c r="D465" s="21">
        <v>2348</v>
      </c>
      <c r="E465" s="22">
        <v>46230</v>
      </c>
      <c r="F465" s="21">
        <v>16</v>
      </c>
      <c r="G465" s="21" t="s">
        <v>90</v>
      </c>
      <c r="H465" s="21" t="s">
        <v>48</v>
      </c>
      <c r="I465" s="21" t="s">
        <v>205</v>
      </c>
      <c r="J465" s="21" t="s">
        <v>52</v>
      </c>
      <c r="K465" s="21" t="s">
        <v>53</v>
      </c>
      <c r="L465" s="21" t="s">
        <v>54</v>
      </c>
      <c r="M465" s="21" t="s">
        <v>55</v>
      </c>
      <c r="N465" s="21">
        <v>30</v>
      </c>
      <c r="O465" s="20">
        <v>46231</v>
      </c>
      <c r="P465" s="21" t="s">
        <v>50</v>
      </c>
      <c r="Q465" s="21" t="s">
        <v>206</v>
      </c>
      <c r="R465" s="21">
        <v>5000</v>
      </c>
      <c r="S465" s="21">
        <v>17</v>
      </c>
      <c r="T465" s="21">
        <v>-63.164389999999997</v>
      </c>
      <c r="U465" s="21">
        <v>-17.806480000000001</v>
      </c>
      <c r="V465" s="21" t="s">
        <v>207</v>
      </c>
      <c r="W465" s="21" t="s">
        <v>51</v>
      </c>
      <c r="X465" s="21" t="s">
        <v>208</v>
      </c>
      <c r="Y465" s="23">
        <v>46246</v>
      </c>
      <c r="Z465" s="24">
        <f>+E465-Y465</f>
        <v>-16</v>
      </c>
      <c r="AA465" s="25">
        <f>+Tabla_DatosExternos_142[[#This Row],[Saldo]]/Tabla_DatosExternos_142[[#This Row],[Importe]]</f>
        <v>0.7703412073490814</v>
      </c>
      <c r="AB465" s="21"/>
      <c r="AC465" s="26">
        <f>IF(AND(-Z465&gt;=1,-Z465&lt;=30),D465,0)</f>
        <v>2348</v>
      </c>
      <c r="AD465" s="26">
        <f>IF(AND(-Z465&gt;=31,-Z465&lt;=60),D465,0)</f>
        <v>0</v>
      </c>
      <c r="AE465" s="26">
        <f>IF(AND(-Z465&gt;=61,-Z465&lt;=90),D465,0)</f>
        <v>0</v>
      </c>
      <c r="AF465" s="26">
        <f>IF(AND(-Z465&gt;=91,-Z465&lt;=120),D465,0)</f>
        <v>0</v>
      </c>
      <c r="AG465" s="26">
        <f>IF(AND(-Z465&gt;=121,-Z465&lt;=150),D465,0)</f>
        <v>0</v>
      </c>
      <c r="AH465" s="26">
        <f>IF(AND(-Z465&gt;=151,-Z465&lt;=180),D465,0)</f>
        <v>0</v>
      </c>
      <c r="AI465" s="26">
        <f>IF(AND(-Z465&gt;=181,-Z465&lt;=210),D465,0)</f>
        <v>0</v>
      </c>
      <c r="AJ465" s="26">
        <f>IF(AND(-Z465&gt;=211,-Z465&lt;=250),D465,0)</f>
        <v>0</v>
      </c>
      <c r="AK465" s="26">
        <f>IF(-Z465&gt;=251,D465,0)</f>
        <v>0</v>
      </c>
      <c r="AL465" s="26">
        <f>SUM(AE465:AF465)</f>
        <v>0</v>
      </c>
      <c r="AM465" s="26">
        <f>SUM(AG465:AK465)</f>
        <v>0</v>
      </c>
      <c r="AN465" s="26">
        <f>SUM(AI465:AK465)</f>
        <v>0</v>
      </c>
      <c r="AO465" s="26">
        <f>+IF(SUM(AC465:AK465)=0,D465,0)</f>
        <v>0</v>
      </c>
      <c r="AP465" s="26">
        <f>+SUM(AC465:AK465)</f>
        <v>2348</v>
      </c>
      <c r="AQ465" s="26">
        <f>+Tabla_DatosExternos_142[[#This Row],[Total Vigente]]+Tabla_DatosExternos_142[[#This Row],[Total Vencido]]</f>
        <v>2348</v>
      </c>
      <c r="AR465" s="26">
        <f>SUM(AG465:AK465)</f>
        <v>0</v>
      </c>
      <c r="AS465" s="27">
        <f>+Tabla_DatosExternos_142[[#This Row],[Fecha]]-Tabla_DatosExternos_142[[#This Row],[Vence]]</f>
        <v>-30</v>
      </c>
      <c r="AT465" s="21"/>
      <c r="AU465" s="28" t="e">
        <f>+AR465-W465</f>
        <v>#VALUE!</v>
      </c>
    </row>
    <row r="466" spans="1:47" x14ac:dyDescent="0.35">
      <c r="A466" s="20">
        <v>46205</v>
      </c>
      <c r="B466" s="21">
        <v>277933</v>
      </c>
      <c r="C466" s="21">
        <v>1160</v>
      </c>
      <c r="D466" s="21">
        <v>1160</v>
      </c>
      <c r="E466" s="22">
        <v>46235</v>
      </c>
      <c r="F466" s="21">
        <v>11</v>
      </c>
      <c r="G466" s="21" t="s">
        <v>90</v>
      </c>
      <c r="H466" s="21" t="s">
        <v>48</v>
      </c>
      <c r="I466" s="21" t="s">
        <v>2327</v>
      </c>
      <c r="J466" s="21" t="s">
        <v>52</v>
      </c>
      <c r="K466" s="21" t="s">
        <v>53</v>
      </c>
      <c r="L466" s="21" t="s">
        <v>54</v>
      </c>
      <c r="M466" s="21" t="s">
        <v>55</v>
      </c>
      <c r="N466" s="21">
        <v>30</v>
      </c>
      <c r="O466" s="20"/>
      <c r="P466" s="21" t="s">
        <v>50</v>
      </c>
      <c r="Q466" s="21" t="s">
        <v>2328</v>
      </c>
      <c r="R466" s="21">
        <v>6000</v>
      </c>
      <c r="S466" s="21">
        <v>17</v>
      </c>
      <c r="T466" s="21">
        <v>-63.17118</v>
      </c>
      <c r="U466" s="21">
        <v>-17.785312999999999</v>
      </c>
      <c r="V466" s="21" t="s">
        <v>2329</v>
      </c>
      <c r="W466" s="21" t="s">
        <v>51</v>
      </c>
      <c r="X466" s="21" t="s">
        <v>2330</v>
      </c>
      <c r="Y466" s="23">
        <v>46246</v>
      </c>
      <c r="Z466" s="24">
        <f>+E466-Y466</f>
        <v>-11</v>
      </c>
      <c r="AA466" s="25">
        <f>+Tabla_DatosExternos_142[[#This Row],[Saldo]]/Tabla_DatosExternos_142[[#This Row],[Importe]]</f>
        <v>1</v>
      </c>
      <c r="AB466" s="21"/>
      <c r="AC466" s="26">
        <f>IF(AND(-Z466&gt;=1,-Z466&lt;=30),D466,0)</f>
        <v>1160</v>
      </c>
      <c r="AD466" s="26">
        <f>IF(AND(-Z466&gt;=31,-Z466&lt;=60),D466,0)</f>
        <v>0</v>
      </c>
      <c r="AE466" s="26">
        <f>IF(AND(-Z466&gt;=61,-Z466&lt;=90),D466,0)</f>
        <v>0</v>
      </c>
      <c r="AF466" s="26">
        <f>IF(AND(-Z466&gt;=91,-Z466&lt;=120),D466,0)</f>
        <v>0</v>
      </c>
      <c r="AG466" s="26">
        <f>IF(AND(-Z466&gt;=121,-Z466&lt;=150),D466,0)</f>
        <v>0</v>
      </c>
      <c r="AH466" s="26">
        <f>IF(AND(-Z466&gt;=151,-Z466&lt;=180),D466,0)</f>
        <v>0</v>
      </c>
      <c r="AI466" s="26">
        <f>IF(AND(-Z466&gt;=181,-Z466&lt;=210),D466,0)</f>
        <v>0</v>
      </c>
      <c r="AJ466" s="26">
        <f>IF(AND(-Z466&gt;=211,-Z466&lt;=250),D466,0)</f>
        <v>0</v>
      </c>
      <c r="AK466" s="26">
        <f>IF(-Z466&gt;=251,D466,0)</f>
        <v>0</v>
      </c>
      <c r="AL466" s="26">
        <f>SUM(AE466:AF466)</f>
        <v>0</v>
      </c>
      <c r="AM466" s="26">
        <f>SUM(AG466:AK466)</f>
        <v>0</v>
      </c>
      <c r="AN466" s="26">
        <f>SUM(AI466:AK466)</f>
        <v>0</v>
      </c>
      <c r="AO466" s="26">
        <f>+IF(SUM(AC466:AK466)=0,D466,0)</f>
        <v>0</v>
      </c>
      <c r="AP466" s="26">
        <f>+SUM(AC466:AK466)</f>
        <v>1160</v>
      </c>
      <c r="AQ466" s="26">
        <f>+Tabla_DatosExternos_142[[#This Row],[Total Vigente]]+Tabla_DatosExternos_142[[#This Row],[Total Vencido]]</f>
        <v>1160</v>
      </c>
      <c r="AR466" s="26">
        <f>SUM(AG466:AK466)</f>
        <v>0</v>
      </c>
      <c r="AS466" s="27">
        <f>+Tabla_DatosExternos_142[[#This Row],[Fecha]]-Tabla_DatosExternos_142[[#This Row],[Vence]]</f>
        <v>-30</v>
      </c>
      <c r="AT466" s="21"/>
      <c r="AU466" s="28" t="e">
        <f>+AR466-W466</f>
        <v>#VALUE!</v>
      </c>
    </row>
    <row r="467" spans="1:47" x14ac:dyDescent="0.35">
      <c r="A467" s="20">
        <v>46220</v>
      </c>
      <c r="B467" s="21">
        <v>285617</v>
      </c>
      <c r="C467" s="21">
        <v>4640</v>
      </c>
      <c r="D467" s="21">
        <v>4640</v>
      </c>
      <c r="E467" s="22">
        <v>46250</v>
      </c>
      <c r="F467" s="21">
        <v>4</v>
      </c>
      <c r="G467" s="21" t="s">
        <v>90</v>
      </c>
      <c r="H467" s="21" t="s">
        <v>95</v>
      </c>
      <c r="I467" s="21" t="s">
        <v>2622</v>
      </c>
      <c r="J467" s="21" t="s">
        <v>52</v>
      </c>
      <c r="K467" s="21" t="s">
        <v>53</v>
      </c>
      <c r="L467" s="21" t="s">
        <v>54</v>
      </c>
      <c r="M467" s="21" t="s">
        <v>263</v>
      </c>
      <c r="N467" s="21">
        <v>30</v>
      </c>
      <c r="O467" s="20"/>
      <c r="P467" s="21" t="s">
        <v>50</v>
      </c>
      <c r="Q467" s="21" t="s">
        <v>2623</v>
      </c>
      <c r="R467" s="21">
        <v>7000</v>
      </c>
      <c r="S467" s="21">
        <v>15</v>
      </c>
      <c r="T467" s="21">
        <v>-63.179912100000003</v>
      </c>
      <c r="U467" s="21">
        <v>-17.841071100000001</v>
      </c>
      <c r="V467" s="21" t="s">
        <v>2624</v>
      </c>
      <c r="W467" s="21" t="s">
        <v>51</v>
      </c>
      <c r="X467" s="21" t="s">
        <v>2625</v>
      </c>
      <c r="Y467" s="23">
        <v>46246</v>
      </c>
      <c r="Z467" s="24">
        <f>+E467-Y467</f>
        <v>4</v>
      </c>
      <c r="AA467" s="25">
        <f>+Tabla_DatosExternos_142[[#This Row],[Saldo]]/Tabla_DatosExternos_142[[#This Row],[Importe]]</f>
        <v>1</v>
      </c>
      <c r="AB467" s="21"/>
      <c r="AC467" s="26">
        <f>IF(AND(-Z467&gt;=1,-Z467&lt;=30),D467,0)</f>
        <v>0</v>
      </c>
      <c r="AD467" s="26">
        <f>IF(AND(-Z467&gt;=31,-Z467&lt;=60),D467,0)</f>
        <v>0</v>
      </c>
      <c r="AE467" s="26">
        <f>IF(AND(-Z467&gt;=61,-Z467&lt;=90),D467,0)</f>
        <v>0</v>
      </c>
      <c r="AF467" s="26">
        <f>IF(AND(-Z467&gt;=91,-Z467&lt;=120),D467,0)</f>
        <v>0</v>
      </c>
      <c r="AG467" s="26">
        <f>IF(AND(-Z467&gt;=121,-Z467&lt;=150),D467,0)</f>
        <v>0</v>
      </c>
      <c r="AH467" s="26">
        <f>IF(AND(-Z467&gt;=151,-Z467&lt;=180),D467,0)</f>
        <v>0</v>
      </c>
      <c r="AI467" s="26">
        <f>IF(AND(-Z467&gt;=181,-Z467&lt;=210),D467,0)</f>
        <v>0</v>
      </c>
      <c r="AJ467" s="26">
        <f>IF(AND(-Z467&gt;=211,-Z467&lt;=250),D467,0)</f>
        <v>0</v>
      </c>
      <c r="AK467" s="26">
        <f>IF(-Z467&gt;=251,D467,0)</f>
        <v>0</v>
      </c>
      <c r="AL467" s="26">
        <f>SUM(AE467:AF467)</f>
        <v>0</v>
      </c>
      <c r="AM467" s="26">
        <f>SUM(AG467:AK467)</f>
        <v>0</v>
      </c>
      <c r="AN467" s="26">
        <f>SUM(AI467:AK467)</f>
        <v>0</v>
      </c>
      <c r="AO467" s="26">
        <f>+IF(SUM(AC467:AK467)=0,D467,0)</f>
        <v>4640</v>
      </c>
      <c r="AP467" s="26">
        <f>+SUM(AC467:AK467)</f>
        <v>0</v>
      </c>
      <c r="AQ467" s="26">
        <f>+Tabla_DatosExternos_142[[#This Row],[Total Vigente]]+Tabla_DatosExternos_142[[#This Row],[Total Vencido]]</f>
        <v>4640</v>
      </c>
      <c r="AR467" s="26">
        <f>SUM(AG467:AK467)</f>
        <v>0</v>
      </c>
      <c r="AS467" s="27">
        <f>+Tabla_DatosExternos_142[[#This Row],[Fecha]]-Tabla_DatosExternos_142[[#This Row],[Vence]]</f>
        <v>-30</v>
      </c>
      <c r="AT467" s="21"/>
      <c r="AU467" s="28" t="e">
        <f>+AR467-W467</f>
        <v>#VALUE!</v>
      </c>
    </row>
    <row r="468" spans="1:47" x14ac:dyDescent="0.35">
      <c r="A468" s="20">
        <v>46226</v>
      </c>
      <c r="B468" s="21">
        <v>288575</v>
      </c>
      <c r="C468" s="21">
        <v>1160</v>
      </c>
      <c r="D468" s="21">
        <v>1160</v>
      </c>
      <c r="E468" s="22">
        <v>46256</v>
      </c>
      <c r="F468" s="21">
        <v>10</v>
      </c>
      <c r="G468" s="21" t="s">
        <v>90</v>
      </c>
      <c r="H468" s="21" t="s">
        <v>95</v>
      </c>
      <c r="I468" s="21" t="s">
        <v>2728</v>
      </c>
      <c r="J468" s="21" t="s">
        <v>52</v>
      </c>
      <c r="K468" s="21" t="s">
        <v>53</v>
      </c>
      <c r="L468" s="21" t="s">
        <v>54</v>
      </c>
      <c r="M468" s="21" t="s">
        <v>263</v>
      </c>
      <c r="N468" s="21">
        <v>30</v>
      </c>
      <c r="O468" s="20"/>
      <c r="P468" s="21" t="s">
        <v>50</v>
      </c>
      <c r="Q468" s="21" t="s">
        <v>2729</v>
      </c>
      <c r="R468" s="21">
        <v>10000</v>
      </c>
      <c r="S468" s="21">
        <v>15</v>
      </c>
      <c r="T468" s="21">
        <v>-63.159292999999998</v>
      </c>
      <c r="U468" s="21">
        <v>-17.840053999999999</v>
      </c>
      <c r="V468" s="21" t="s">
        <v>2730</v>
      </c>
      <c r="W468" s="21" t="s">
        <v>51</v>
      </c>
      <c r="X468" s="21" t="s">
        <v>2731</v>
      </c>
      <c r="Y468" s="23">
        <v>46246</v>
      </c>
      <c r="Z468" s="24">
        <f>+E468-Y468</f>
        <v>10</v>
      </c>
      <c r="AA468" s="25">
        <f>+Tabla_DatosExternos_142[[#This Row],[Saldo]]/Tabla_DatosExternos_142[[#This Row],[Importe]]</f>
        <v>1</v>
      </c>
      <c r="AB468" s="21"/>
      <c r="AC468" s="26">
        <f>IF(AND(-Z468&gt;=1,-Z468&lt;=30),D468,0)</f>
        <v>0</v>
      </c>
      <c r="AD468" s="26">
        <f>IF(AND(-Z468&gt;=31,-Z468&lt;=60),D468,0)</f>
        <v>0</v>
      </c>
      <c r="AE468" s="26">
        <f>IF(AND(-Z468&gt;=61,-Z468&lt;=90),D468,0)</f>
        <v>0</v>
      </c>
      <c r="AF468" s="26">
        <f>IF(AND(-Z468&gt;=91,-Z468&lt;=120),D468,0)</f>
        <v>0</v>
      </c>
      <c r="AG468" s="26">
        <f>IF(AND(-Z468&gt;=121,-Z468&lt;=150),D468,0)</f>
        <v>0</v>
      </c>
      <c r="AH468" s="26">
        <f>IF(AND(-Z468&gt;=151,-Z468&lt;=180),D468,0)</f>
        <v>0</v>
      </c>
      <c r="AI468" s="26">
        <f>IF(AND(-Z468&gt;=181,-Z468&lt;=210),D468,0)</f>
        <v>0</v>
      </c>
      <c r="AJ468" s="26">
        <f>IF(AND(-Z468&gt;=211,-Z468&lt;=250),D468,0)</f>
        <v>0</v>
      </c>
      <c r="AK468" s="26">
        <f>IF(-Z468&gt;=251,D468,0)</f>
        <v>0</v>
      </c>
      <c r="AL468" s="26">
        <f>SUM(AE468:AF468)</f>
        <v>0</v>
      </c>
      <c r="AM468" s="26">
        <f>SUM(AG468:AK468)</f>
        <v>0</v>
      </c>
      <c r="AN468" s="26">
        <f>SUM(AI468:AK468)</f>
        <v>0</v>
      </c>
      <c r="AO468" s="26">
        <f>+IF(SUM(AC468:AK468)=0,D468,0)</f>
        <v>1160</v>
      </c>
      <c r="AP468" s="26">
        <f>+SUM(AC468:AK468)</f>
        <v>0</v>
      </c>
      <c r="AQ468" s="26">
        <f>+Tabla_DatosExternos_142[[#This Row],[Total Vigente]]+Tabla_DatosExternos_142[[#This Row],[Total Vencido]]</f>
        <v>1160</v>
      </c>
      <c r="AR468" s="26">
        <f>SUM(AG468:AK468)</f>
        <v>0</v>
      </c>
      <c r="AS468" s="27">
        <f>+Tabla_DatosExternos_142[[#This Row],[Fecha]]-Tabla_DatosExternos_142[[#This Row],[Vence]]</f>
        <v>-30</v>
      </c>
      <c r="AT468" s="21"/>
      <c r="AU468" s="28" t="e">
        <f>+AR468-W468</f>
        <v>#VALUE!</v>
      </c>
    </row>
    <row r="469" spans="1:47" x14ac:dyDescent="0.35">
      <c r="A469" s="20">
        <v>46227</v>
      </c>
      <c r="B469" s="21">
        <v>289143</v>
      </c>
      <c r="C469" s="21">
        <v>1160</v>
      </c>
      <c r="D469" s="21">
        <v>1160</v>
      </c>
      <c r="E469" s="22">
        <v>46257</v>
      </c>
      <c r="F469" s="21">
        <v>11</v>
      </c>
      <c r="G469" s="21" t="s">
        <v>90</v>
      </c>
      <c r="H469" s="21" t="s">
        <v>95</v>
      </c>
      <c r="I469" s="21" t="s">
        <v>2774</v>
      </c>
      <c r="J469" s="21" t="s">
        <v>52</v>
      </c>
      <c r="K469" s="21" t="s">
        <v>53</v>
      </c>
      <c r="L469" s="21" t="s">
        <v>54</v>
      </c>
      <c r="M469" s="21" t="s">
        <v>55</v>
      </c>
      <c r="N469" s="21">
        <v>30</v>
      </c>
      <c r="O469" s="20"/>
      <c r="P469" s="21" t="s">
        <v>50</v>
      </c>
      <c r="Q469" s="21" t="s">
        <v>2775</v>
      </c>
      <c r="R469" s="21">
        <v>10000</v>
      </c>
      <c r="S469" s="21">
        <v>17</v>
      </c>
      <c r="T469" s="21">
        <v>-63.165219999999998</v>
      </c>
      <c r="U469" s="21">
        <v>-17.806253000000002</v>
      </c>
      <c r="V469" s="21" t="s">
        <v>2776</v>
      </c>
      <c r="W469" s="21" t="s">
        <v>51</v>
      </c>
      <c r="X469" s="21" t="s">
        <v>67</v>
      </c>
      <c r="Y469" s="23">
        <v>46246</v>
      </c>
      <c r="Z469" s="24">
        <f>+E469-Y469</f>
        <v>11</v>
      </c>
      <c r="AA469" s="25">
        <f>+Tabla_DatosExternos_142[[#This Row],[Saldo]]/Tabla_DatosExternos_142[[#This Row],[Importe]]</f>
        <v>1</v>
      </c>
      <c r="AB469" s="21"/>
      <c r="AC469" s="26">
        <f>IF(AND(-Z469&gt;=1,-Z469&lt;=30),D469,0)</f>
        <v>0</v>
      </c>
      <c r="AD469" s="26">
        <f>IF(AND(-Z469&gt;=31,-Z469&lt;=60),D469,0)</f>
        <v>0</v>
      </c>
      <c r="AE469" s="26">
        <f>IF(AND(-Z469&gt;=61,-Z469&lt;=90),D469,0)</f>
        <v>0</v>
      </c>
      <c r="AF469" s="26">
        <f>IF(AND(-Z469&gt;=91,-Z469&lt;=120),D469,0)</f>
        <v>0</v>
      </c>
      <c r="AG469" s="26">
        <f>IF(AND(-Z469&gt;=121,-Z469&lt;=150),D469,0)</f>
        <v>0</v>
      </c>
      <c r="AH469" s="26">
        <f>IF(AND(-Z469&gt;=151,-Z469&lt;=180),D469,0)</f>
        <v>0</v>
      </c>
      <c r="AI469" s="26">
        <f>IF(AND(-Z469&gt;=181,-Z469&lt;=210),D469,0)</f>
        <v>0</v>
      </c>
      <c r="AJ469" s="26">
        <f>IF(AND(-Z469&gt;=211,-Z469&lt;=250),D469,0)</f>
        <v>0</v>
      </c>
      <c r="AK469" s="26">
        <f>IF(-Z469&gt;=251,D469,0)</f>
        <v>0</v>
      </c>
      <c r="AL469" s="26">
        <f>SUM(AE469:AF469)</f>
        <v>0</v>
      </c>
      <c r="AM469" s="26">
        <f>SUM(AG469:AK469)</f>
        <v>0</v>
      </c>
      <c r="AN469" s="26">
        <f>SUM(AI469:AK469)</f>
        <v>0</v>
      </c>
      <c r="AO469" s="26">
        <f>+IF(SUM(AC469:AK469)=0,D469,0)</f>
        <v>1160</v>
      </c>
      <c r="AP469" s="26">
        <f>+SUM(AC469:AK469)</f>
        <v>0</v>
      </c>
      <c r="AQ469" s="26">
        <f>+Tabla_DatosExternos_142[[#This Row],[Total Vigente]]+Tabla_DatosExternos_142[[#This Row],[Total Vencido]]</f>
        <v>1160</v>
      </c>
      <c r="AR469" s="26">
        <f>SUM(AG469:AK469)</f>
        <v>0</v>
      </c>
      <c r="AS469" s="27">
        <f>+Tabla_DatosExternos_142[[#This Row],[Fecha]]-Tabla_DatosExternos_142[[#This Row],[Vence]]</f>
        <v>-30</v>
      </c>
      <c r="AT469" s="21"/>
      <c r="AU469" s="28" t="e">
        <f>+AR469-W469</f>
        <v>#VALUE!</v>
      </c>
    </row>
    <row r="470" spans="1:47" x14ac:dyDescent="0.35">
      <c r="A470" s="20">
        <v>46227</v>
      </c>
      <c r="B470" s="21">
        <v>289273</v>
      </c>
      <c r="C470" s="21">
        <v>580</v>
      </c>
      <c r="D470" s="21">
        <v>580</v>
      </c>
      <c r="E470" s="22">
        <v>46257</v>
      </c>
      <c r="F470" s="21">
        <v>11</v>
      </c>
      <c r="G470" s="21" t="s">
        <v>90</v>
      </c>
      <c r="H470" s="21" t="s">
        <v>95</v>
      </c>
      <c r="I470" s="21" t="s">
        <v>2785</v>
      </c>
      <c r="J470" s="21" t="s">
        <v>52</v>
      </c>
      <c r="K470" s="21" t="s">
        <v>53</v>
      </c>
      <c r="L470" s="21" t="s">
        <v>54</v>
      </c>
      <c r="M470" s="21" t="s">
        <v>263</v>
      </c>
      <c r="N470" s="21">
        <v>30</v>
      </c>
      <c r="O470" s="20"/>
      <c r="P470" s="21" t="s">
        <v>50</v>
      </c>
      <c r="Q470" s="21" t="s">
        <v>2786</v>
      </c>
      <c r="R470" s="21">
        <v>5000</v>
      </c>
      <c r="S470" s="21">
        <v>15</v>
      </c>
      <c r="T470" s="21">
        <v>-63.185597999999999</v>
      </c>
      <c r="U470" s="21">
        <v>-17.833599</v>
      </c>
      <c r="V470" s="21" t="s">
        <v>2787</v>
      </c>
      <c r="W470" s="21" t="s">
        <v>51</v>
      </c>
      <c r="X470" s="21" t="s">
        <v>2788</v>
      </c>
      <c r="Y470" s="23">
        <v>46246</v>
      </c>
      <c r="Z470" s="24">
        <f>+E470-Y470</f>
        <v>11</v>
      </c>
      <c r="AA470" s="25">
        <f>+Tabla_DatosExternos_142[[#This Row],[Saldo]]/Tabla_DatosExternos_142[[#This Row],[Importe]]</f>
        <v>1</v>
      </c>
      <c r="AB470" s="21"/>
      <c r="AC470" s="26">
        <f>IF(AND(-Z470&gt;=1,-Z470&lt;=30),D470,0)</f>
        <v>0</v>
      </c>
      <c r="AD470" s="26">
        <f>IF(AND(-Z470&gt;=31,-Z470&lt;=60),D470,0)</f>
        <v>0</v>
      </c>
      <c r="AE470" s="26">
        <f>IF(AND(-Z470&gt;=61,-Z470&lt;=90),D470,0)</f>
        <v>0</v>
      </c>
      <c r="AF470" s="26">
        <f>IF(AND(-Z470&gt;=91,-Z470&lt;=120),D470,0)</f>
        <v>0</v>
      </c>
      <c r="AG470" s="26">
        <f>IF(AND(-Z470&gt;=121,-Z470&lt;=150),D470,0)</f>
        <v>0</v>
      </c>
      <c r="AH470" s="26">
        <f>IF(AND(-Z470&gt;=151,-Z470&lt;=180),D470,0)</f>
        <v>0</v>
      </c>
      <c r="AI470" s="26">
        <f>IF(AND(-Z470&gt;=181,-Z470&lt;=210),D470,0)</f>
        <v>0</v>
      </c>
      <c r="AJ470" s="26">
        <f>IF(AND(-Z470&gt;=211,-Z470&lt;=250),D470,0)</f>
        <v>0</v>
      </c>
      <c r="AK470" s="26">
        <f>IF(-Z470&gt;=251,D470,0)</f>
        <v>0</v>
      </c>
      <c r="AL470" s="26">
        <f>SUM(AE470:AF470)</f>
        <v>0</v>
      </c>
      <c r="AM470" s="26">
        <f>SUM(AG470:AK470)</f>
        <v>0</v>
      </c>
      <c r="AN470" s="26">
        <f>SUM(AI470:AK470)</f>
        <v>0</v>
      </c>
      <c r="AO470" s="26">
        <f>+IF(SUM(AC470:AK470)=0,D470,0)</f>
        <v>580</v>
      </c>
      <c r="AP470" s="26">
        <f>+SUM(AC470:AK470)</f>
        <v>0</v>
      </c>
      <c r="AQ470" s="26">
        <f>+Tabla_DatosExternos_142[[#This Row],[Total Vigente]]+Tabla_DatosExternos_142[[#This Row],[Total Vencido]]</f>
        <v>580</v>
      </c>
      <c r="AR470" s="26">
        <f>SUM(AG470:AK470)</f>
        <v>0</v>
      </c>
      <c r="AS470" s="27">
        <f>+Tabla_DatosExternos_142[[#This Row],[Fecha]]-Tabla_DatosExternos_142[[#This Row],[Vence]]</f>
        <v>-30</v>
      </c>
      <c r="AT470" s="21"/>
      <c r="AU470" s="28" t="e">
        <f>+AR470-W470</f>
        <v>#VALUE!</v>
      </c>
    </row>
    <row r="471" spans="1:47" x14ac:dyDescent="0.35">
      <c r="A471" s="20">
        <v>46231</v>
      </c>
      <c r="B471" s="21">
        <v>290560</v>
      </c>
      <c r="C471" s="21">
        <v>1456</v>
      </c>
      <c r="D471" s="21">
        <v>1456</v>
      </c>
      <c r="E471" s="22">
        <v>46261</v>
      </c>
      <c r="F471" s="21">
        <v>15</v>
      </c>
      <c r="G471" s="21" t="s">
        <v>90</v>
      </c>
      <c r="H471" s="21" t="s">
        <v>95</v>
      </c>
      <c r="I471" s="21" t="s">
        <v>2845</v>
      </c>
      <c r="J471" s="21" t="s">
        <v>52</v>
      </c>
      <c r="K471" s="21" t="s">
        <v>53</v>
      </c>
      <c r="L471" s="21" t="s">
        <v>54</v>
      </c>
      <c r="M471" s="21" t="s">
        <v>130</v>
      </c>
      <c r="N471" s="21">
        <v>30</v>
      </c>
      <c r="O471" s="20"/>
      <c r="P471" s="21" t="s">
        <v>50</v>
      </c>
      <c r="Q471" s="21" t="s">
        <v>2846</v>
      </c>
      <c r="R471" s="21">
        <v>5000</v>
      </c>
      <c r="S471" s="21">
        <v>14</v>
      </c>
      <c r="T471" s="21">
        <v>-63.187423000000003</v>
      </c>
      <c r="U471" s="21">
        <v>-17.791682999999999</v>
      </c>
      <c r="V471" s="21" t="s">
        <v>2847</v>
      </c>
      <c r="W471" s="21" t="s">
        <v>51</v>
      </c>
      <c r="X471" s="21" t="s">
        <v>2848</v>
      </c>
      <c r="Y471" s="23">
        <v>46246</v>
      </c>
      <c r="Z471" s="24">
        <f>+E471-Y471</f>
        <v>15</v>
      </c>
      <c r="AA471" s="25">
        <f>+Tabla_DatosExternos_142[[#This Row],[Saldo]]/Tabla_DatosExternos_142[[#This Row],[Importe]]</f>
        <v>1</v>
      </c>
      <c r="AB471" s="21"/>
      <c r="AC471" s="26">
        <f>IF(AND(-Z471&gt;=1,-Z471&lt;=30),D471,0)</f>
        <v>0</v>
      </c>
      <c r="AD471" s="26">
        <f>IF(AND(-Z471&gt;=31,-Z471&lt;=60),D471,0)</f>
        <v>0</v>
      </c>
      <c r="AE471" s="26">
        <f>IF(AND(-Z471&gt;=61,-Z471&lt;=90),D471,0)</f>
        <v>0</v>
      </c>
      <c r="AF471" s="26">
        <f>IF(AND(-Z471&gt;=91,-Z471&lt;=120),D471,0)</f>
        <v>0</v>
      </c>
      <c r="AG471" s="26">
        <f>IF(AND(-Z471&gt;=121,-Z471&lt;=150),D471,0)</f>
        <v>0</v>
      </c>
      <c r="AH471" s="26">
        <f>IF(AND(-Z471&gt;=151,-Z471&lt;=180),D471,0)</f>
        <v>0</v>
      </c>
      <c r="AI471" s="26">
        <f>IF(AND(-Z471&gt;=181,-Z471&lt;=210),D471,0)</f>
        <v>0</v>
      </c>
      <c r="AJ471" s="26">
        <f>IF(AND(-Z471&gt;=211,-Z471&lt;=250),D471,0)</f>
        <v>0</v>
      </c>
      <c r="AK471" s="26">
        <f>IF(-Z471&gt;=251,D471,0)</f>
        <v>0</v>
      </c>
      <c r="AL471" s="26">
        <f>SUM(AE471:AF471)</f>
        <v>0</v>
      </c>
      <c r="AM471" s="26">
        <f>SUM(AG471:AK471)</f>
        <v>0</v>
      </c>
      <c r="AN471" s="26">
        <f>SUM(AI471:AK471)</f>
        <v>0</v>
      </c>
      <c r="AO471" s="26">
        <f>+IF(SUM(AC471:AK471)=0,D471,0)</f>
        <v>1456</v>
      </c>
      <c r="AP471" s="26">
        <f>+SUM(AC471:AK471)</f>
        <v>0</v>
      </c>
      <c r="AQ471" s="26">
        <f>+Tabla_DatosExternos_142[[#This Row],[Total Vigente]]+Tabla_DatosExternos_142[[#This Row],[Total Vencido]]</f>
        <v>1456</v>
      </c>
      <c r="AR471" s="26">
        <f>SUM(AG471:AK471)</f>
        <v>0</v>
      </c>
      <c r="AS471" s="27">
        <f>+Tabla_DatosExternos_142[[#This Row],[Fecha]]-Tabla_DatosExternos_142[[#This Row],[Vence]]</f>
        <v>-30</v>
      </c>
      <c r="AT471" s="21"/>
      <c r="AU471" s="28" t="e">
        <f>+AR471-W471</f>
        <v>#VALUE!</v>
      </c>
    </row>
    <row r="472" spans="1:47" x14ac:dyDescent="0.35">
      <c r="A472" s="20">
        <v>46231</v>
      </c>
      <c r="B472" s="21">
        <v>290594</v>
      </c>
      <c r="C472" s="21">
        <v>2900</v>
      </c>
      <c r="D472" s="21">
        <v>2900</v>
      </c>
      <c r="E472" s="22">
        <v>46261</v>
      </c>
      <c r="F472" s="21">
        <v>15</v>
      </c>
      <c r="G472" s="21" t="s">
        <v>90</v>
      </c>
      <c r="H472" s="21" t="s">
        <v>95</v>
      </c>
      <c r="I472" s="21" t="s">
        <v>2849</v>
      </c>
      <c r="J472" s="21" t="s">
        <v>52</v>
      </c>
      <c r="K472" s="21" t="s">
        <v>53</v>
      </c>
      <c r="L472" s="21" t="s">
        <v>54</v>
      </c>
      <c r="M472" s="21" t="s">
        <v>55</v>
      </c>
      <c r="N472" s="21">
        <v>30</v>
      </c>
      <c r="O472" s="20"/>
      <c r="P472" s="21" t="s">
        <v>50</v>
      </c>
      <c r="Q472" s="21" t="s">
        <v>2850</v>
      </c>
      <c r="R472" s="21">
        <v>10000</v>
      </c>
      <c r="S472" s="21">
        <v>17</v>
      </c>
      <c r="T472" s="21">
        <v>-63.165680000000002</v>
      </c>
      <c r="U472" s="21">
        <v>-17.806545</v>
      </c>
      <c r="V472" s="21" t="s">
        <v>2851</v>
      </c>
      <c r="W472" s="21" t="s">
        <v>51</v>
      </c>
      <c r="X472" s="21" t="s">
        <v>67</v>
      </c>
      <c r="Y472" s="23">
        <v>46246</v>
      </c>
      <c r="Z472" s="24">
        <f>+E472-Y472</f>
        <v>15</v>
      </c>
      <c r="AA472" s="25">
        <f>+Tabla_DatosExternos_142[[#This Row],[Saldo]]/Tabla_DatosExternos_142[[#This Row],[Importe]]</f>
        <v>1</v>
      </c>
      <c r="AB472" s="21"/>
      <c r="AC472" s="26">
        <f>IF(AND(-Z472&gt;=1,-Z472&lt;=30),D472,0)</f>
        <v>0</v>
      </c>
      <c r="AD472" s="26">
        <f>IF(AND(-Z472&gt;=31,-Z472&lt;=60),D472,0)</f>
        <v>0</v>
      </c>
      <c r="AE472" s="26">
        <f>IF(AND(-Z472&gt;=61,-Z472&lt;=90),D472,0)</f>
        <v>0</v>
      </c>
      <c r="AF472" s="26">
        <f>IF(AND(-Z472&gt;=91,-Z472&lt;=120),D472,0)</f>
        <v>0</v>
      </c>
      <c r="AG472" s="26">
        <f>IF(AND(-Z472&gt;=121,-Z472&lt;=150),D472,0)</f>
        <v>0</v>
      </c>
      <c r="AH472" s="26">
        <f>IF(AND(-Z472&gt;=151,-Z472&lt;=180),D472,0)</f>
        <v>0</v>
      </c>
      <c r="AI472" s="26">
        <f>IF(AND(-Z472&gt;=181,-Z472&lt;=210),D472,0)</f>
        <v>0</v>
      </c>
      <c r="AJ472" s="26">
        <f>IF(AND(-Z472&gt;=211,-Z472&lt;=250),D472,0)</f>
        <v>0</v>
      </c>
      <c r="AK472" s="26">
        <f>IF(-Z472&gt;=251,D472,0)</f>
        <v>0</v>
      </c>
      <c r="AL472" s="26">
        <f>SUM(AE472:AF472)</f>
        <v>0</v>
      </c>
      <c r="AM472" s="26">
        <f>SUM(AG472:AK472)</f>
        <v>0</v>
      </c>
      <c r="AN472" s="26">
        <f>SUM(AI472:AK472)</f>
        <v>0</v>
      </c>
      <c r="AO472" s="26">
        <f>+IF(SUM(AC472:AK472)=0,D472,0)</f>
        <v>2900</v>
      </c>
      <c r="AP472" s="26">
        <f>+SUM(AC472:AK472)</f>
        <v>0</v>
      </c>
      <c r="AQ472" s="26">
        <f>+Tabla_DatosExternos_142[[#This Row],[Total Vigente]]+Tabla_DatosExternos_142[[#This Row],[Total Vencido]]</f>
        <v>2900</v>
      </c>
      <c r="AR472" s="26">
        <f>SUM(AG472:AK472)</f>
        <v>0</v>
      </c>
      <c r="AS472" s="27">
        <f>+Tabla_DatosExternos_142[[#This Row],[Fecha]]-Tabla_DatosExternos_142[[#This Row],[Vence]]</f>
        <v>-30</v>
      </c>
      <c r="AT472" s="21"/>
      <c r="AU472" s="28" t="e">
        <f>+AR472-W472</f>
        <v>#VALUE!</v>
      </c>
    </row>
    <row r="473" spans="1:47" x14ac:dyDescent="0.35">
      <c r="A473" s="20">
        <v>46233</v>
      </c>
      <c r="B473" s="21">
        <v>291616</v>
      </c>
      <c r="C473" s="21">
        <v>13719.88</v>
      </c>
      <c r="D473" s="21">
        <v>13719.88</v>
      </c>
      <c r="E473" s="22">
        <v>46263</v>
      </c>
      <c r="F473" s="21">
        <v>17</v>
      </c>
      <c r="G473" s="21" t="s">
        <v>90</v>
      </c>
      <c r="H473" s="21" t="s">
        <v>95</v>
      </c>
      <c r="I473" s="21" t="s">
        <v>2917</v>
      </c>
      <c r="J473" s="21" t="s">
        <v>52</v>
      </c>
      <c r="K473" s="21" t="s">
        <v>53</v>
      </c>
      <c r="L473" s="21" t="s">
        <v>54</v>
      </c>
      <c r="M473" s="21" t="s">
        <v>55</v>
      </c>
      <c r="N473" s="21">
        <v>30</v>
      </c>
      <c r="O473" s="20"/>
      <c r="P473" s="21" t="s">
        <v>50</v>
      </c>
      <c r="Q473" s="21" t="s">
        <v>2918</v>
      </c>
      <c r="R473" s="21">
        <v>15000</v>
      </c>
      <c r="S473" s="21">
        <v>17</v>
      </c>
      <c r="T473" s="21">
        <v>-63.159393299999998</v>
      </c>
      <c r="U473" s="21">
        <v>-17.809829700000002</v>
      </c>
      <c r="V473" s="21" t="s">
        <v>2919</v>
      </c>
      <c r="W473" s="21" t="s">
        <v>51</v>
      </c>
      <c r="X473" s="21" t="s">
        <v>2920</v>
      </c>
      <c r="Y473" s="23">
        <v>46246</v>
      </c>
      <c r="Z473" s="24">
        <f>+E473-Y473</f>
        <v>17</v>
      </c>
      <c r="AA473" s="25">
        <f>+Tabla_DatosExternos_142[[#This Row],[Saldo]]/Tabla_DatosExternos_142[[#This Row],[Importe]]</f>
        <v>1</v>
      </c>
      <c r="AB473" s="21"/>
      <c r="AC473" s="26">
        <f>IF(AND(-Z473&gt;=1,-Z473&lt;=30),D473,0)</f>
        <v>0</v>
      </c>
      <c r="AD473" s="26">
        <f>IF(AND(-Z473&gt;=31,-Z473&lt;=60),D473,0)</f>
        <v>0</v>
      </c>
      <c r="AE473" s="26">
        <f>IF(AND(-Z473&gt;=61,-Z473&lt;=90),D473,0)</f>
        <v>0</v>
      </c>
      <c r="AF473" s="26">
        <f>IF(AND(-Z473&gt;=91,-Z473&lt;=120),D473,0)</f>
        <v>0</v>
      </c>
      <c r="AG473" s="26">
        <f>IF(AND(-Z473&gt;=121,-Z473&lt;=150),D473,0)</f>
        <v>0</v>
      </c>
      <c r="AH473" s="26">
        <f>IF(AND(-Z473&gt;=151,-Z473&lt;=180),D473,0)</f>
        <v>0</v>
      </c>
      <c r="AI473" s="26">
        <f>IF(AND(-Z473&gt;=181,-Z473&lt;=210),D473,0)</f>
        <v>0</v>
      </c>
      <c r="AJ473" s="26">
        <f>IF(AND(-Z473&gt;=211,-Z473&lt;=250),D473,0)</f>
        <v>0</v>
      </c>
      <c r="AK473" s="26">
        <f>IF(-Z473&gt;=251,D473,0)</f>
        <v>0</v>
      </c>
      <c r="AL473" s="26">
        <f>SUM(AE473:AF473)</f>
        <v>0</v>
      </c>
      <c r="AM473" s="26">
        <f>SUM(AG473:AK473)</f>
        <v>0</v>
      </c>
      <c r="AN473" s="26">
        <f>SUM(AI473:AK473)</f>
        <v>0</v>
      </c>
      <c r="AO473" s="26">
        <f>+IF(SUM(AC473:AK473)=0,D473,0)</f>
        <v>13719.88</v>
      </c>
      <c r="AP473" s="26">
        <f>+SUM(AC473:AK473)</f>
        <v>0</v>
      </c>
      <c r="AQ473" s="26">
        <f>+Tabla_DatosExternos_142[[#This Row],[Total Vigente]]+Tabla_DatosExternos_142[[#This Row],[Total Vencido]]</f>
        <v>13719.88</v>
      </c>
      <c r="AR473" s="26">
        <f>SUM(AG473:AK473)</f>
        <v>0</v>
      </c>
      <c r="AS473" s="27">
        <f>+Tabla_DatosExternos_142[[#This Row],[Fecha]]-Tabla_DatosExternos_142[[#This Row],[Vence]]</f>
        <v>-30</v>
      </c>
      <c r="AT473" s="21"/>
      <c r="AU473" s="28" t="e">
        <f>+AR473-W473</f>
        <v>#VALUE!</v>
      </c>
    </row>
    <row r="474" spans="1:47" x14ac:dyDescent="0.35">
      <c r="A474" s="20">
        <v>46233</v>
      </c>
      <c r="B474" s="21">
        <v>291984</v>
      </c>
      <c r="C474" s="21">
        <v>1160</v>
      </c>
      <c r="D474" s="21">
        <v>1160</v>
      </c>
      <c r="E474" s="22">
        <v>46263</v>
      </c>
      <c r="F474" s="21">
        <v>17</v>
      </c>
      <c r="G474" s="21" t="s">
        <v>90</v>
      </c>
      <c r="H474" s="21" t="s">
        <v>95</v>
      </c>
      <c r="I474" s="21" t="s">
        <v>2728</v>
      </c>
      <c r="J474" s="21" t="s">
        <v>52</v>
      </c>
      <c r="K474" s="21" t="s">
        <v>53</v>
      </c>
      <c r="L474" s="21" t="s">
        <v>54</v>
      </c>
      <c r="M474" s="21" t="s">
        <v>263</v>
      </c>
      <c r="N474" s="21">
        <v>30</v>
      </c>
      <c r="O474" s="20"/>
      <c r="P474" s="21" t="s">
        <v>50</v>
      </c>
      <c r="Q474" s="21" t="s">
        <v>2729</v>
      </c>
      <c r="R474" s="21">
        <v>10000</v>
      </c>
      <c r="S474" s="21">
        <v>15</v>
      </c>
      <c r="T474" s="21">
        <v>-63.159292999999998</v>
      </c>
      <c r="U474" s="21">
        <v>-17.840053999999999</v>
      </c>
      <c r="V474" s="21" t="s">
        <v>2730</v>
      </c>
      <c r="W474" s="21" t="s">
        <v>51</v>
      </c>
      <c r="X474" s="21" t="s">
        <v>2731</v>
      </c>
      <c r="Y474" s="23">
        <v>46246</v>
      </c>
      <c r="Z474" s="24">
        <f>+E474-Y474</f>
        <v>17</v>
      </c>
      <c r="AA474" s="25">
        <f>+Tabla_DatosExternos_142[[#This Row],[Saldo]]/Tabla_DatosExternos_142[[#This Row],[Importe]]</f>
        <v>1</v>
      </c>
      <c r="AB474" s="21"/>
      <c r="AC474" s="26">
        <f>IF(AND(-Z474&gt;=1,-Z474&lt;=30),D474,0)</f>
        <v>0</v>
      </c>
      <c r="AD474" s="26">
        <f>IF(AND(-Z474&gt;=31,-Z474&lt;=60),D474,0)</f>
        <v>0</v>
      </c>
      <c r="AE474" s="26">
        <f>IF(AND(-Z474&gt;=61,-Z474&lt;=90),D474,0)</f>
        <v>0</v>
      </c>
      <c r="AF474" s="26">
        <f>IF(AND(-Z474&gt;=91,-Z474&lt;=120),D474,0)</f>
        <v>0</v>
      </c>
      <c r="AG474" s="26">
        <f>IF(AND(-Z474&gt;=121,-Z474&lt;=150),D474,0)</f>
        <v>0</v>
      </c>
      <c r="AH474" s="26">
        <f>IF(AND(-Z474&gt;=151,-Z474&lt;=180),D474,0)</f>
        <v>0</v>
      </c>
      <c r="AI474" s="26">
        <f>IF(AND(-Z474&gt;=181,-Z474&lt;=210),D474,0)</f>
        <v>0</v>
      </c>
      <c r="AJ474" s="26">
        <f>IF(AND(-Z474&gt;=211,-Z474&lt;=250),D474,0)</f>
        <v>0</v>
      </c>
      <c r="AK474" s="26">
        <f>IF(-Z474&gt;=251,D474,0)</f>
        <v>0</v>
      </c>
      <c r="AL474" s="26">
        <f>SUM(AE474:AF474)</f>
        <v>0</v>
      </c>
      <c r="AM474" s="26">
        <f>SUM(AG474:AK474)</f>
        <v>0</v>
      </c>
      <c r="AN474" s="26">
        <f>SUM(AI474:AK474)</f>
        <v>0</v>
      </c>
      <c r="AO474" s="26">
        <f>+IF(SUM(AC474:AK474)=0,D474,0)</f>
        <v>1160</v>
      </c>
      <c r="AP474" s="26">
        <f>+SUM(AC474:AK474)</f>
        <v>0</v>
      </c>
      <c r="AQ474" s="26">
        <f>+Tabla_DatosExternos_142[[#This Row],[Total Vigente]]+Tabla_DatosExternos_142[[#This Row],[Total Vencido]]</f>
        <v>1160</v>
      </c>
      <c r="AR474" s="26">
        <f>SUM(AG474:AK474)</f>
        <v>0</v>
      </c>
      <c r="AS474" s="27">
        <f>+Tabla_DatosExternos_142[[#This Row],[Fecha]]-Tabla_DatosExternos_142[[#This Row],[Vence]]</f>
        <v>-30</v>
      </c>
      <c r="AT474" s="21"/>
      <c r="AU474" s="28" t="e">
        <f>+AR474-W474</f>
        <v>#VALUE!</v>
      </c>
    </row>
    <row r="475" spans="1:47" x14ac:dyDescent="0.35">
      <c r="A475" s="20">
        <v>46238</v>
      </c>
      <c r="B475" s="21">
        <v>294550</v>
      </c>
      <c r="C475" s="21">
        <v>5899.93</v>
      </c>
      <c r="D475" s="21">
        <v>5899.93</v>
      </c>
      <c r="E475" s="22">
        <v>46268</v>
      </c>
      <c r="F475" s="21">
        <v>22</v>
      </c>
      <c r="G475" s="21" t="s">
        <v>90</v>
      </c>
      <c r="H475" s="21" t="s">
        <v>95</v>
      </c>
      <c r="I475" s="21" t="s">
        <v>3172</v>
      </c>
      <c r="J475" s="21" t="s">
        <v>52</v>
      </c>
      <c r="K475" s="21" t="s">
        <v>53</v>
      </c>
      <c r="L475" s="21" t="s">
        <v>54</v>
      </c>
      <c r="M475" s="21" t="s">
        <v>279</v>
      </c>
      <c r="N475" s="21">
        <v>30</v>
      </c>
      <c r="O475" s="20"/>
      <c r="P475" s="21" t="s">
        <v>50</v>
      </c>
      <c r="Q475" s="21" t="s">
        <v>3173</v>
      </c>
      <c r="R475" s="21">
        <v>6000</v>
      </c>
      <c r="S475" s="21">
        <v>13</v>
      </c>
      <c r="T475" s="21">
        <v>-63.147604999999999</v>
      </c>
      <c r="U475" s="21">
        <v>-17.847693</v>
      </c>
      <c r="V475" s="21" t="s">
        <v>3174</v>
      </c>
      <c r="W475" s="21" t="s">
        <v>51</v>
      </c>
      <c r="X475" s="21" t="s">
        <v>3175</v>
      </c>
      <c r="Y475" s="23">
        <v>46246</v>
      </c>
      <c r="Z475" s="24">
        <f>+E475-Y475</f>
        <v>22</v>
      </c>
      <c r="AA475" s="25">
        <f>+Tabla_DatosExternos_142[[#This Row],[Saldo]]/Tabla_DatosExternos_142[[#This Row],[Importe]]</f>
        <v>1</v>
      </c>
      <c r="AB475" s="21"/>
      <c r="AC475" s="26">
        <f>IF(AND(-Z475&gt;=1,-Z475&lt;=30),D475,0)</f>
        <v>0</v>
      </c>
      <c r="AD475" s="26">
        <f>IF(AND(-Z475&gt;=31,-Z475&lt;=60),D475,0)</f>
        <v>0</v>
      </c>
      <c r="AE475" s="26">
        <f>IF(AND(-Z475&gt;=61,-Z475&lt;=90),D475,0)</f>
        <v>0</v>
      </c>
      <c r="AF475" s="26">
        <f>IF(AND(-Z475&gt;=91,-Z475&lt;=120),D475,0)</f>
        <v>0</v>
      </c>
      <c r="AG475" s="26">
        <f>IF(AND(-Z475&gt;=121,-Z475&lt;=150),D475,0)</f>
        <v>0</v>
      </c>
      <c r="AH475" s="26">
        <f>IF(AND(-Z475&gt;=151,-Z475&lt;=180),D475,0)</f>
        <v>0</v>
      </c>
      <c r="AI475" s="26">
        <f>IF(AND(-Z475&gt;=181,-Z475&lt;=210),D475,0)</f>
        <v>0</v>
      </c>
      <c r="AJ475" s="26">
        <f>IF(AND(-Z475&gt;=211,-Z475&lt;=250),D475,0)</f>
        <v>0</v>
      </c>
      <c r="AK475" s="26">
        <f>IF(-Z475&gt;=251,D475,0)</f>
        <v>0</v>
      </c>
      <c r="AL475" s="26">
        <f>SUM(AE475:AF475)</f>
        <v>0</v>
      </c>
      <c r="AM475" s="26">
        <f>SUM(AG475:AK475)</f>
        <v>0</v>
      </c>
      <c r="AN475" s="26">
        <f>SUM(AI475:AK475)</f>
        <v>0</v>
      </c>
      <c r="AO475" s="26">
        <f>+IF(SUM(AC475:AK475)=0,D475,0)</f>
        <v>5899.93</v>
      </c>
      <c r="AP475" s="26">
        <f>+SUM(AC475:AK475)</f>
        <v>0</v>
      </c>
      <c r="AQ475" s="26">
        <f>+Tabla_DatosExternos_142[[#This Row],[Total Vigente]]+Tabla_DatosExternos_142[[#This Row],[Total Vencido]]</f>
        <v>5899.93</v>
      </c>
      <c r="AR475" s="26">
        <f>SUM(AG475:AK475)</f>
        <v>0</v>
      </c>
      <c r="AS475" s="27">
        <f>+Tabla_DatosExternos_142[[#This Row],[Fecha]]-Tabla_DatosExternos_142[[#This Row],[Vence]]</f>
        <v>-30</v>
      </c>
      <c r="AT475" s="21"/>
      <c r="AU475" s="28" t="e">
        <f>+AR475-W475</f>
        <v>#VALUE!</v>
      </c>
    </row>
    <row r="476" spans="1:47" x14ac:dyDescent="0.35">
      <c r="A476" s="20">
        <v>45245</v>
      </c>
      <c r="B476" s="21">
        <v>244093</v>
      </c>
      <c r="C476" s="21">
        <v>6119.97</v>
      </c>
      <c r="D476" s="21">
        <v>1719.97</v>
      </c>
      <c r="E476" s="22">
        <v>45275</v>
      </c>
      <c r="F476" s="21">
        <v>971</v>
      </c>
      <c r="G476" s="21" t="s">
        <v>47</v>
      </c>
      <c r="H476" s="21" t="s">
        <v>48</v>
      </c>
      <c r="I476" s="21" t="s">
        <v>91</v>
      </c>
      <c r="J476" s="21" t="s">
        <v>52</v>
      </c>
      <c r="K476" s="21" t="s">
        <v>127</v>
      </c>
      <c r="L476" s="21" t="s">
        <v>128</v>
      </c>
      <c r="M476" s="21" t="s">
        <v>80</v>
      </c>
      <c r="N476" s="21">
        <v>30</v>
      </c>
      <c r="O476" s="20">
        <v>45841</v>
      </c>
      <c r="P476" s="21" t="s">
        <v>50</v>
      </c>
      <c r="Q476" s="21" t="s">
        <v>92</v>
      </c>
      <c r="R476" s="21">
        <v>0</v>
      </c>
      <c r="S476" s="21">
        <v>1</v>
      </c>
      <c r="T476" s="21">
        <v>-63.292461000000003</v>
      </c>
      <c r="U476" s="21">
        <v>-17.883604999999999</v>
      </c>
      <c r="V476" s="21" t="s">
        <v>93</v>
      </c>
      <c r="W476" s="21" t="s">
        <v>51</v>
      </c>
      <c r="X476" s="21" t="s">
        <v>94</v>
      </c>
      <c r="Y476" s="23">
        <v>46246</v>
      </c>
      <c r="Z476" s="24">
        <f>+E476-Y476</f>
        <v>-971</v>
      </c>
      <c r="AA476" s="25">
        <f>+Tabla_DatosExternos_142[[#This Row],[Saldo]]/Tabla_DatosExternos_142[[#This Row],[Importe]]</f>
        <v>0.28104222733117973</v>
      </c>
      <c r="AB476" s="21"/>
      <c r="AC476" s="26">
        <f>IF(AND(-Z476&gt;=1,-Z476&lt;=30),D476,0)</f>
        <v>0</v>
      </c>
      <c r="AD476" s="26">
        <f>IF(AND(-Z476&gt;=31,-Z476&lt;=60),D476,0)</f>
        <v>0</v>
      </c>
      <c r="AE476" s="26">
        <f>IF(AND(-Z476&gt;=61,-Z476&lt;=90),D476,0)</f>
        <v>0</v>
      </c>
      <c r="AF476" s="26">
        <f>IF(AND(-Z476&gt;=91,-Z476&lt;=120),D476,0)</f>
        <v>0</v>
      </c>
      <c r="AG476" s="26">
        <f>IF(AND(-Z476&gt;=121,-Z476&lt;=150),D476,0)</f>
        <v>0</v>
      </c>
      <c r="AH476" s="26">
        <f>IF(AND(-Z476&gt;=151,-Z476&lt;=180),D476,0)</f>
        <v>0</v>
      </c>
      <c r="AI476" s="26">
        <f>IF(AND(-Z476&gt;=181,-Z476&lt;=210),D476,0)</f>
        <v>0</v>
      </c>
      <c r="AJ476" s="26">
        <f>IF(AND(-Z476&gt;=211,-Z476&lt;=250),D476,0)</f>
        <v>0</v>
      </c>
      <c r="AK476" s="26">
        <f>IF(-Z476&gt;=251,D476,0)</f>
        <v>1719.97</v>
      </c>
      <c r="AL476" s="26">
        <f>SUM(AE476:AF476)</f>
        <v>0</v>
      </c>
      <c r="AM476" s="26">
        <f>SUM(AG476:AK476)</f>
        <v>1719.97</v>
      </c>
      <c r="AN476" s="26">
        <f>SUM(AI476:AK476)</f>
        <v>1719.97</v>
      </c>
      <c r="AO476" s="26">
        <f>+IF(SUM(AC476:AK476)=0,D476,0)</f>
        <v>0</v>
      </c>
      <c r="AP476" s="26">
        <f>+SUM(AC476:AK476)</f>
        <v>1719.97</v>
      </c>
      <c r="AQ476" s="26">
        <f>+Tabla_DatosExternos_142[[#This Row],[Total Vigente]]+Tabla_DatosExternos_142[[#This Row],[Total Vencido]]</f>
        <v>1719.97</v>
      </c>
      <c r="AR476" s="26">
        <f>SUM(AG476:AK476)</f>
        <v>1719.97</v>
      </c>
      <c r="AS476" s="27">
        <f>+Tabla_DatosExternos_142[[#This Row],[Fecha]]-Tabla_DatosExternos_142[[#This Row],[Vence]]</f>
        <v>-30</v>
      </c>
      <c r="AT476" s="21"/>
      <c r="AU476" s="28" t="e">
        <f>+AR476-W476</f>
        <v>#VALUE!</v>
      </c>
    </row>
    <row r="477" spans="1:47" x14ac:dyDescent="0.35">
      <c r="A477" s="20">
        <v>45255</v>
      </c>
      <c r="B477" s="21">
        <v>12621</v>
      </c>
      <c r="C477" s="21">
        <v>3240.53</v>
      </c>
      <c r="D477" s="21">
        <v>3240.53</v>
      </c>
      <c r="E477" s="22">
        <v>45285</v>
      </c>
      <c r="F477" s="21">
        <v>961</v>
      </c>
      <c r="G477" s="21" t="s">
        <v>47</v>
      </c>
      <c r="H477" s="21" t="s">
        <v>48</v>
      </c>
      <c r="I477" s="21" t="s">
        <v>63</v>
      </c>
      <c r="J477" s="21" t="s">
        <v>52</v>
      </c>
      <c r="K477" s="21" t="s">
        <v>127</v>
      </c>
      <c r="L477" s="21" t="s">
        <v>128</v>
      </c>
      <c r="M477" s="21" t="s">
        <v>214</v>
      </c>
      <c r="N477" s="21">
        <v>30</v>
      </c>
      <c r="O477" s="20"/>
      <c r="P477" s="21" t="s">
        <v>50</v>
      </c>
      <c r="Q477" s="21" t="s">
        <v>64</v>
      </c>
      <c r="R477" s="21">
        <v>0</v>
      </c>
      <c r="S477" s="21">
        <v>4</v>
      </c>
      <c r="T477" s="21">
        <v>-63.184108999999999</v>
      </c>
      <c r="U477" s="21">
        <v>-17.852592999999999</v>
      </c>
      <c r="V477" s="21" t="s">
        <v>65</v>
      </c>
      <c r="W477" s="21" t="s">
        <v>51</v>
      </c>
      <c r="X477" s="21" t="s">
        <v>66</v>
      </c>
      <c r="Y477" s="23">
        <v>46246</v>
      </c>
      <c r="Z477" s="24">
        <f>+E477-Y477</f>
        <v>-961</v>
      </c>
      <c r="AA477" s="25">
        <f>+Tabla_DatosExternos_142[[#This Row],[Saldo]]/Tabla_DatosExternos_142[[#This Row],[Importe]]</f>
        <v>1</v>
      </c>
      <c r="AB477" s="21"/>
      <c r="AC477" s="26">
        <f>IF(AND(-Z477&gt;=1,-Z477&lt;=30),D477,0)</f>
        <v>0</v>
      </c>
      <c r="AD477" s="26">
        <f>IF(AND(-Z477&gt;=31,-Z477&lt;=60),D477,0)</f>
        <v>0</v>
      </c>
      <c r="AE477" s="26">
        <f>IF(AND(-Z477&gt;=61,-Z477&lt;=90),D477,0)</f>
        <v>0</v>
      </c>
      <c r="AF477" s="26">
        <f>IF(AND(-Z477&gt;=91,-Z477&lt;=120),D477,0)</f>
        <v>0</v>
      </c>
      <c r="AG477" s="26">
        <f>IF(AND(-Z477&gt;=121,-Z477&lt;=150),D477,0)</f>
        <v>0</v>
      </c>
      <c r="AH477" s="26">
        <f>IF(AND(-Z477&gt;=151,-Z477&lt;=180),D477,0)</f>
        <v>0</v>
      </c>
      <c r="AI477" s="26">
        <f>IF(AND(-Z477&gt;=181,-Z477&lt;=210),D477,0)</f>
        <v>0</v>
      </c>
      <c r="AJ477" s="26">
        <f>IF(AND(-Z477&gt;=211,-Z477&lt;=250),D477,0)</f>
        <v>0</v>
      </c>
      <c r="AK477" s="26">
        <f>IF(-Z477&gt;=251,D477,0)</f>
        <v>3240.53</v>
      </c>
      <c r="AL477" s="26">
        <f>SUM(AE477:AF477)</f>
        <v>0</v>
      </c>
      <c r="AM477" s="26">
        <f>SUM(AG477:AK477)</f>
        <v>3240.53</v>
      </c>
      <c r="AN477" s="26">
        <f>SUM(AI477:AK477)</f>
        <v>3240.53</v>
      </c>
      <c r="AO477" s="26">
        <f>+IF(SUM(AC477:AK477)=0,D477,0)</f>
        <v>0</v>
      </c>
      <c r="AP477" s="26">
        <f>+SUM(AC477:AK477)</f>
        <v>3240.53</v>
      </c>
      <c r="AQ477" s="26">
        <f>+Tabla_DatosExternos_142[[#This Row],[Total Vigente]]+Tabla_DatosExternos_142[[#This Row],[Total Vencido]]</f>
        <v>3240.53</v>
      </c>
      <c r="AR477" s="26">
        <f>SUM(AG477:AK477)</f>
        <v>3240.53</v>
      </c>
      <c r="AS477" s="27">
        <f>+Tabla_DatosExternos_142[[#This Row],[Fecha]]-Tabla_DatosExternos_142[[#This Row],[Vence]]</f>
        <v>-30</v>
      </c>
      <c r="AT477" s="21"/>
      <c r="AU477" s="28" t="e">
        <f>+AR477-W477</f>
        <v>#VALUE!</v>
      </c>
    </row>
    <row r="478" spans="1:47" x14ac:dyDescent="0.35">
      <c r="A478" s="20">
        <v>45268</v>
      </c>
      <c r="B478" s="21">
        <v>260953</v>
      </c>
      <c r="C478" s="21">
        <v>1920</v>
      </c>
      <c r="D478" s="21">
        <v>920</v>
      </c>
      <c r="E478" s="22">
        <v>45298</v>
      </c>
      <c r="F478" s="21">
        <v>948</v>
      </c>
      <c r="G478" s="21" t="s">
        <v>47</v>
      </c>
      <c r="H478" s="21" t="s">
        <v>48</v>
      </c>
      <c r="I478" s="21" t="s">
        <v>84</v>
      </c>
      <c r="J478" s="21" t="s">
        <v>52</v>
      </c>
      <c r="K478" s="21" t="s">
        <v>127</v>
      </c>
      <c r="L478" s="21" t="s">
        <v>128</v>
      </c>
      <c r="M478" s="21" t="s">
        <v>3132</v>
      </c>
      <c r="N478" s="21">
        <v>30</v>
      </c>
      <c r="O478" s="20">
        <v>45294</v>
      </c>
      <c r="P478" s="21" t="s">
        <v>50</v>
      </c>
      <c r="Q478" s="21" t="s">
        <v>85</v>
      </c>
      <c r="R478" s="21">
        <v>10000</v>
      </c>
      <c r="S478" s="21">
        <v>3</v>
      </c>
      <c r="T478" s="21">
        <v>-63.214179999999999</v>
      </c>
      <c r="U478" s="21">
        <v>-17.843122000000001</v>
      </c>
      <c r="V478" s="21" t="s">
        <v>86</v>
      </c>
      <c r="W478" s="21" t="s">
        <v>68</v>
      </c>
      <c r="X478" s="21" t="s">
        <v>87</v>
      </c>
      <c r="Y478" s="23">
        <v>46246</v>
      </c>
      <c r="Z478" s="24">
        <f>+E478-Y478</f>
        <v>-948</v>
      </c>
      <c r="AA478" s="25">
        <f>+Tabla_DatosExternos_142[[#This Row],[Saldo]]/Tabla_DatosExternos_142[[#This Row],[Importe]]</f>
        <v>0.47916666666666669</v>
      </c>
      <c r="AB478" s="21"/>
      <c r="AC478" s="26">
        <f>IF(AND(-Z478&gt;=1,-Z478&lt;=30),D478,0)</f>
        <v>0</v>
      </c>
      <c r="AD478" s="26">
        <f>IF(AND(-Z478&gt;=31,-Z478&lt;=60),D478,0)</f>
        <v>0</v>
      </c>
      <c r="AE478" s="26">
        <f>IF(AND(-Z478&gt;=61,-Z478&lt;=90),D478,0)</f>
        <v>0</v>
      </c>
      <c r="AF478" s="26">
        <f>IF(AND(-Z478&gt;=91,-Z478&lt;=120),D478,0)</f>
        <v>0</v>
      </c>
      <c r="AG478" s="26">
        <f>IF(AND(-Z478&gt;=121,-Z478&lt;=150),D478,0)</f>
        <v>0</v>
      </c>
      <c r="AH478" s="26">
        <f>IF(AND(-Z478&gt;=151,-Z478&lt;=180),D478,0)</f>
        <v>0</v>
      </c>
      <c r="AI478" s="26">
        <f>IF(AND(-Z478&gt;=181,-Z478&lt;=210),D478,0)</f>
        <v>0</v>
      </c>
      <c r="AJ478" s="26">
        <f>IF(AND(-Z478&gt;=211,-Z478&lt;=250),D478,0)</f>
        <v>0</v>
      </c>
      <c r="AK478" s="26">
        <f>IF(-Z478&gt;=251,D478,0)</f>
        <v>920</v>
      </c>
      <c r="AL478" s="26">
        <f>SUM(AE478:AF478)</f>
        <v>0</v>
      </c>
      <c r="AM478" s="26">
        <f>SUM(AG478:AK478)</f>
        <v>920</v>
      </c>
      <c r="AN478" s="26">
        <f>SUM(AI478:AK478)</f>
        <v>920</v>
      </c>
      <c r="AO478" s="26">
        <f>+IF(SUM(AC478:AK478)=0,D478,0)</f>
        <v>0</v>
      </c>
      <c r="AP478" s="26">
        <f>+SUM(AC478:AK478)</f>
        <v>920</v>
      </c>
      <c r="AQ478" s="26">
        <f>+Tabla_DatosExternos_142[[#This Row],[Total Vigente]]+Tabla_DatosExternos_142[[#This Row],[Total Vencido]]</f>
        <v>920</v>
      </c>
      <c r="AR478" s="26">
        <f>SUM(AG478:AK478)</f>
        <v>920</v>
      </c>
      <c r="AS478" s="27">
        <f>+Tabla_DatosExternos_142[[#This Row],[Fecha]]-Tabla_DatosExternos_142[[#This Row],[Vence]]</f>
        <v>-30</v>
      </c>
      <c r="AT478" s="21"/>
      <c r="AU478" s="28" t="e">
        <f>+AR478-W478</f>
        <v>#VALUE!</v>
      </c>
    </row>
    <row r="479" spans="1:47" x14ac:dyDescent="0.35">
      <c r="A479" s="20">
        <v>45280</v>
      </c>
      <c r="B479" s="21">
        <v>268556</v>
      </c>
      <c r="C479" s="21">
        <v>2610</v>
      </c>
      <c r="D479" s="21">
        <v>2610</v>
      </c>
      <c r="E479" s="22">
        <v>45310</v>
      </c>
      <c r="F479" s="21">
        <v>936</v>
      </c>
      <c r="G479" s="21" t="s">
        <v>47</v>
      </c>
      <c r="H479" s="21" t="s">
        <v>48</v>
      </c>
      <c r="I479" s="21" t="s">
        <v>84</v>
      </c>
      <c r="J479" s="21" t="s">
        <v>52</v>
      </c>
      <c r="K479" s="21" t="s">
        <v>127</v>
      </c>
      <c r="L479" s="21" t="s">
        <v>128</v>
      </c>
      <c r="M479" s="21" t="s">
        <v>3132</v>
      </c>
      <c r="N479" s="21">
        <v>30</v>
      </c>
      <c r="O479" s="20"/>
      <c r="P479" s="21" t="s">
        <v>50</v>
      </c>
      <c r="Q479" s="21" t="s">
        <v>85</v>
      </c>
      <c r="R479" s="21">
        <v>10000</v>
      </c>
      <c r="S479" s="21">
        <v>3</v>
      </c>
      <c r="T479" s="21">
        <v>-63.214179999999999</v>
      </c>
      <c r="U479" s="21">
        <v>-17.843122000000001</v>
      </c>
      <c r="V479" s="21" t="s">
        <v>86</v>
      </c>
      <c r="W479" s="21" t="s">
        <v>68</v>
      </c>
      <c r="X479" s="21" t="s">
        <v>87</v>
      </c>
      <c r="Y479" s="23">
        <v>46246</v>
      </c>
      <c r="Z479" s="24">
        <f>+E479-Y479</f>
        <v>-936</v>
      </c>
      <c r="AA479" s="25">
        <f>+Tabla_DatosExternos_142[[#This Row],[Saldo]]/Tabla_DatosExternos_142[[#This Row],[Importe]]</f>
        <v>1</v>
      </c>
      <c r="AB479" s="21"/>
      <c r="AC479" s="26">
        <f>IF(AND(-Z479&gt;=1,-Z479&lt;=30),D479,0)</f>
        <v>0</v>
      </c>
      <c r="AD479" s="26">
        <f>IF(AND(-Z479&gt;=31,-Z479&lt;=60),D479,0)</f>
        <v>0</v>
      </c>
      <c r="AE479" s="26">
        <f>IF(AND(-Z479&gt;=61,-Z479&lt;=90),D479,0)</f>
        <v>0</v>
      </c>
      <c r="AF479" s="26">
        <f>IF(AND(-Z479&gt;=91,-Z479&lt;=120),D479,0)</f>
        <v>0</v>
      </c>
      <c r="AG479" s="26">
        <f>IF(AND(-Z479&gt;=121,-Z479&lt;=150),D479,0)</f>
        <v>0</v>
      </c>
      <c r="AH479" s="26">
        <f>IF(AND(-Z479&gt;=151,-Z479&lt;=180),D479,0)</f>
        <v>0</v>
      </c>
      <c r="AI479" s="26">
        <f>IF(AND(-Z479&gt;=181,-Z479&lt;=210),D479,0)</f>
        <v>0</v>
      </c>
      <c r="AJ479" s="26">
        <f>IF(AND(-Z479&gt;=211,-Z479&lt;=250),D479,0)</f>
        <v>0</v>
      </c>
      <c r="AK479" s="26">
        <f>IF(-Z479&gt;=251,D479,0)</f>
        <v>2610</v>
      </c>
      <c r="AL479" s="26">
        <f>SUM(AE479:AF479)</f>
        <v>0</v>
      </c>
      <c r="AM479" s="26">
        <f>SUM(AG479:AK479)</f>
        <v>2610</v>
      </c>
      <c r="AN479" s="26">
        <f>SUM(AI479:AK479)</f>
        <v>2610</v>
      </c>
      <c r="AO479" s="26">
        <f>+IF(SUM(AC479:AK479)=0,D479,0)</f>
        <v>0</v>
      </c>
      <c r="AP479" s="26">
        <f>+SUM(AC479:AK479)</f>
        <v>2610</v>
      </c>
      <c r="AQ479" s="26">
        <f>+Tabla_DatosExternos_142[[#This Row],[Total Vigente]]+Tabla_DatosExternos_142[[#This Row],[Total Vencido]]</f>
        <v>2610</v>
      </c>
      <c r="AR479" s="26">
        <f>SUM(AG479:AK479)</f>
        <v>2610</v>
      </c>
      <c r="AS479" s="27">
        <f>+Tabla_DatosExternos_142[[#This Row],[Fecha]]-Tabla_DatosExternos_142[[#This Row],[Vence]]</f>
        <v>-30</v>
      </c>
      <c r="AT479" s="21"/>
      <c r="AU479" s="28" t="e">
        <f>+AR479-W479</f>
        <v>#VALUE!</v>
      </c>
    </row>
    <row r="480" spans="1:47" x14ac:dyDescent="0.35">
      <c r="A480" s="20">
        <v>45304</v>
      </c>
      <c r="B480" s="21">
        <v>375</v>
      </c>
      <c r="C480" s="21">
        <v>3768</v>
      </c>
      <c r="D480" s="21">
        <v>2068</v>
      </c>
      <c r="E480" s="22">
        <v>45334</v>
      </c>
      <c r="F480" s="21">
        <v>912</v>
      </c>
      <c r="G480" s="21" t="s">
        <v>47</v>
      </c>
      <c r="H480" s="21" t="s">
        <v>48</v>
      </c>
      <c r="I480" s="21" t="s">
        <v>102</v>
      </c>
      <c r="J480" s="21" t="s">
        <v>52</v>
      </c>
      <c r="K480" s="21" t="s">
        <v>127</v>
      </c>
      <c r="L480" s="21" t="s">
        <v>128</v>
      </c>
      <c r="M480" s="21" t="s">
        <v>3132</v>
      </c>
      <c r="N480" s="21">
        <v>30</v>
      </c>
      <c r="O480" s="20">
        <v>45733</v>
      </c>
      <c r="P480" s="21" t="s">
        <v>50</v>
      </c>
      <c r="Q480" s="21" t="s">
        <v>103</v>
      </c>
      <c r="R480" s="21">
        <v>5000</v>
      </c>
      <c r="S480" s="21">
        <v>3</v>
      </c>
      <c r="T480" s="21">
        <v>-63.200465999999999</v>
      </c>
      <c r="U480" s="21">
        <v>-17.829927000000001</v>
      </c>
      <c r="V480" s="21" t="s">
        <v>104</v>
      </c>
      <c r="W480" s="21" t="s">
        <v>68</v>
      </c>
      <c r="X480" s="21" t="s">
        <v>105</v>
      </c>
      <c r="Y480" s="23">
        <v>46246</v>
      </c>
      <c r="Z480" s="24">
        <f>+E480-Y480</f>
        <v>-912</v>
      </c>
      <c r="AA480" s="25">
        <f>+Tabla_DatosExternos_142[[#This Row],[Saldo]]/Tabla_DatosExternos_142[[#This Row],[Importe]]</f>
        <v>0.54883227176220806</v>
      </c>
      <c r="AB480" s="21"/>
      <c r="AC480" s="26">
        <f>IF(AND(-Z480&gt;=1,-Z480&lt;=30),D480,0)</f>
        <v>0</v>
      </c>
      <c r="AD480" s="26">
        <f>IF(AND(-Z480&gt;=31,-Z480&lt;=60),D480,0)</f>
        <v>0</v>
      </c>
      <c r="AE480" s="26">
        <f>IF(AND(-Z480&gt;=61,-Z480&lt;=90),D480,0)</f>
        <v>0</v>
      </c>
      <c r="AF480" s="26">
        <f>IF(AND(-Z480&gt;=91,-Z480&lt;=120),D480,0)</f>
        <v>0</v>
      </c>
      <c r="AG480" s="26">
        <f>IF(AND(-Z480&gt;=121,-Z480&lt;=150),D480,0)</f>
        <v>0</v>
      </c>
      <c r="AH480" s="26">
        <f>IF(AND(-Z480&gt;=151,-Z480&lt;=180),D480,0)</f>
        <v>0</v>
      </c>
      <c r="AI480" s="26">
        <f>IF(AND(-Z480&gt;=181,-Z480&lt;=210),D480,0)</f>
        <v>0</v>
      </c>
      <c r="AJ480" s="26">
        <f>IF(AND(-Z480&gt;=211,-Z480&lt;=250),D480,0)</f>
        <v>0</v>
      </c>
      <c r="AK480" s="26">
        <f>IF(-Z480&gt;=251,D480,0)</f>
        <v>2068</v>
      </c>
      <c r="AL480" s="26">
        <f>SUM(AE480:AF480)</f>
        <v>0</v>
      </c>
      <c r="AM480" s="26">
        <f>SUM(AG480:AK480)</f>
        <v>2068</v>
      </c>
      <c r="AN480" s="26">
        <f>SUM(AI480:AK480)</f>
        <v>2068</v>
      </c>
      <c r="AO480" s="26">
        <f>+IF(SUM(AC480:AK480)=0,D480,0)</f>
        <v>0</v>
      </c>
      <c r="AP480" s="26">
        <f>+SUM(AC480:AK480)</f>
        <v>2068</v>
      </c>
      <c r="AQ480" s="26">
        <f>+Tabla_DatosExternos_142[[#This Row],[Total Vigente]]+Tabla_DatosExternos_142[[#This Row],[Total Vencido]]</f>
        <v>2068</v>
      </c>
      <c r="AR480" s="26">
        <f>SUM(AG480:AK480)</f>
        <v>2068</v>
      </c>
      <c r="AS480" s="27">
        <f>+Tabla_DatosExternos_142[[#This Row],[Fecha]]-Tabla_DatosExternos_142[[#This Row],[Vence]]</f>
        <v>-30</v>
      </c>
      <c r="AT480" s="21"/>
      <c r="AU480" s="28" t="e">
        <f>+AR480-W480</f>
        <v>#VALUE!</v>
      </c>
    </row>
    <row r="481" spans="1:47" x14ac:dyDescent="0.35">
      <c r="A481" s="20">
        <v>45864</v>
      </c>
      <c r="B481" s="21">
        <v>113564</v>
      </c>
      <c r="C481" s="21">
        <v>3179.98</v>
      </c>
      <c r="D481" s="21">
        <v>1879.98</v>
      </c>
      <c r="E481" s="22">
        <v>45894</v>
      </c>
      <c r="F481" s="21">
        <v>352</v>
      </c>
      <c r="G481" s="21" t="s">
        <v>47</v>
      </c>
      <c r="H481" s="21" t="s">
        <v>48</v>
      </c>
      <c r="I481" s="21" t="s">
        <v>184</v>
      </c>
      <c r="J481" s="21" t="s">
        <v>52</v>
      </c>
      <c r="K481" s="21" t="s">
        <v>127</v>
      </c>
      <c r="L481" s="21" t="s">
        <v>128</v>
      </c>
      <c r="M481" s="21" t="s">
        <v>75</v>
      </c>
      <c r="N481" s="21">
        <v>30</v>
      </c>
      <c r="O481" s="20">
        <v>46223</v>
      </c>
      <c r="P481" s="21" t="s">
        <v>50</v>
      </c>
      <c r="Q481" s="21" t="s">
        <v>185</v>
      </c>
      <c r="R481" s="21">
        <v>10000</v>
      </c>
      <c r="S481" s="21">
        <v>2</v>
      </c>
      <c r="T481" s="21">
        <v>-63.219402000000002</v>
      </c>
      <c r="U481" s="21">
        <v>-17.851322</v>
      </c>
      <c r="V481" s="21" t="s">
        <v>113</v>
      </c>
      <c r="W481" s="21" t="s">
        <v>51</v>
      </c>
      <c r="X481" s="21" t="s">
        <v>186</v>
      </c>
      <c r="Y481" s="23">
        <v>46246</v>
      </c>
      <c r="Z481" s="24">
        <f>+E481-Y481</f>
        <v>-352</v>
      </c>
      <c r="AA481" s="25">
        <f>+Tabla_DatosExternos_142[[#This Row],[Saldo]]/Tabla_DatosExternos_142[[#This Row],[Importe]]</f>
        <v>0.5911923974364619</v>
      </c>
      <c r="AB481" s="21"/>
      <c r="AC481" s="26">
        <f>IF(AND(-Z481&gt;=1,-Z481&lt;=30),D481,0)</f>
        <v>0</v>
      </c>
      <c r="AD481" s="26">
        <f>IF(AND(-Z481&gt;=31,-Z481&lt;=60),D481,0)</f>
        <v>0</v>
      </c>
      <c r="AE481" s="26">
        <f>IF(AND(-Z481&gt;=61,-Z481&lt;=90),D481,0)</f>
        <v>0</v>
      </c>
      <c r="AF481" s="26">
        <f>IF(AND(-Z481&gt;=91,-Z481&lt;=120),D481,0)</f>
        <v>0</v>
      </c>
      <c r="AG481" s="26">
        <f>IF(AND(-Z481&gt;=121,-Z481&lt;=150),D481,0)</f>
        <v>0</v>
      </c>
      <c r="AH481" s="26">
        <f>IF(AND(-Z481&gt;=151,-Z481&lt;=180),D481,0)</f>
        <v>0</v>
      </c>
      <c r="AI481" s="26">
        <f>IF(AND(-Z481&gt;=181,-Z481&lt;=210),D481,0)</f>
        <v>0</v>
      </c>
      <c r="AJ481" s="26">
        <f>IF(AND(-Z481&gt;=211,-Z481&lt;=250),D481,0)</f>
        <v>0</v>
      </c>
      <c r="AK481" s="26">
        <f>IF(-Z481&gt;=251,D481,0)</f>
        <v>1879.98</v>
      </c>
      <c r="AL481" s="26">
        <f>SUM(AE481:AF481)</f>
        <v>0</v>
      </c>
      <c r="AM481" s="26">
        <f>SUM(AG481:AK481)</f>
        <v>1879.98</v>
      </c>
      <c r="AN481" s="26">
        <f>SUM(AI481:AK481)</f>
        <v>1879.98</v>
      </c>
      <c r="AO481" s="26">
        <f>+IF(SUM(AC481:AK481)=0,D481,0)</f>
        <v>0</v>
      </c>
      <c r="AP481" s="26">
        <f>+SUM(AC481:AK481)</f>
        <v>1879.98</v>
      </c>
      <c r="AQ481" s="26">
        <f>+Tabla_DatosExternos_142[[#This Row],[Total Vigente]]+Tabla_DatosExternos_142[[#This Row],[Total Vencido]]</f>
        <v>1879.98</v>
      </c>
      <c r="AR481" s="26">
        <f>SUM(AG481:AK481)</f>
        <v>1879.98</v>
      </c>
      <c r="AS481" s="27">
        <f>+Tabla_DatosExternos_142[[#This Row],[Fecha]]-Tabla_DatosExternos_142[[#This Row],[Vence]]</f>
        <v>-30</v>
      </c>
      <c r="AT481" s="21"/>
      <c r="AU481" s="28" t="e">
        <f>+AR481-W481</f>
        <v>#VALUE!</v>
      </c>
    </row>
    <row r="482" spans="1:47" x14ac:dyDescent="0.35">
      <c r="A482" s="20">
        <v>45934</v>
      </c>
      <c r="B482" s="21">
        <v>150591</v>
      </c>
      <c r="C482" s="21">
        <v>2916</v>
      </c>
      <c r="D482" s="21">
        <v>816</v>
      </c>
      <c r="E482" s="22">
        <v>45964</v>
      </c>
      <c r="F482" s="21">
        <v>282</v>
      </c>
      <c r="G482" s="21" t="s">
        <v>47</v>
      </c>
      <c r="H482" s="21" t="s">
        <v>48</v>
      </c>
      <c r="I482" s="21" t="s">
        <v>209</v>
      </c>
      <c r="J482" s="21" t="s">
        <v>52</v>
      </c>
      <c r="K482" s="21" t="s">
        <v>127</v>
      </c>
      <c r="L482" s="21" t="s">
        <v>128</v>
      </c>
      <c r="M482" s="21" t="s">
        <v>214</v>
      </c>
      <c r="N482" s="21">
        <v>30</v>
      </c>
      <c r="O482" s="20">
        <v>46028</v>
      </c>
      <c r="P482" s="21" t="s">
        <v>50</v>
      </c>
      <c r="Q482" s="21" t="s">
        <v>210</v>
      </c>
      <c r="R482" s="21">
        <v>5000</v>
      </c>
      <c r="S482" s="21">
        <v>4</v>
      </c>
      <c r="T482" s="21">
        <v>-63.199134000000001</v>
      </c>
      <c r="U482" s="21">
        <v>-17.854575000000001</v>
      </c>
      <c r="V482" s="21" t="s">
        <v>211</v>
      </c>
      <c r="W482" s="21" t="s">
        <v>51</v>
      </c>
      <c r="X482" s="21" t="s">
        <v>179</v>
      </c>
      <c r="Y482" s="23">
        <v>46246</v>
      </c>
      <c r="Z482" s="24">
        <f>+E482-Y482</f>
        <v>-282</v>
      </c>
      <c r="AA482" s="25">
        <f>+Tabla_DatosExternos_142[[#This Row],[Saldo]]/Tabla_DatosExternos_142[[#This Row],[Importe]]</f>
        <v>0.27983539094650206</v>
      </c>
      <c r="AB482" s="21"/>
      <c r="AC482" s="26">
        <f>IF(AND(-Z482&gt;=1,-Z482&lt;=30),D482,0)</f>
        <v>0</v>
      </c>
      <c r="AD482" s="26">
        <f>IF(AND(-Z482&gt;=31,-Z482&lt;=60),D482,0)</f>
        <v>0</v>
      </c>
      <c r="AE482" s="26">
        <f>IF(AND(-Z482&gt;=61,-Z482&lt;=90),D482,0)</f>
        <v>0</v>
      </c>
      <c r="AF482" s="26">
        <f>IF(AND(-Z482&gt;=91,-Z482&lt;=120),D482,0)</f>
        <v>0</v>
      </c>
      <c r="AG482" s="26">
        <f>IF(AND(-Z482&gt;=121,-Z482&lt;=150),D482,0)</f>
        <v>0</v>
      </c>
      <c r="AH482" s="26">
        <f>IF(AND(-Z482&gt;=151,-Z482&lt;=180),D482,0)</f>
        <v>0</v>
      </c>
      <c r="AI482" s="26">
        <f>IF(AND(-Z482&gt;=181,-Z482&lt;=210),D482,0)</f>
        <v>0</v>
      </c>
      <c r="AJ482" s="26">
        <f>IF(AND(-Z482&gt;=211,-Z482&lt;=250),D482,0)</f>
        <v>0</v>
      </c>
      <c r="AK482" s="26">
        <f>IF(-Z482&gt;=251,D482,0)</f>
        <v>816</v>
      </c>
      <c r="AL482" s="26">
        <f>SUM(AE482:AF482)</f>
        <v>0</v>
      </c>
      <c r="AM482" s="26">
        <f>SUM(AG482:AK482)</f>
        <v>816</v>
      </c>
      <c r="AN482" s="26">
        <f>SUM(AI482:AK482)</f>
        <v>816</v>
      </c>
      <c r="AO482" s="26">
        <f>+IF(SUM(AC482:AK482)=0,D482,0)</f>
        <v>0</v>
      </c>
      <c r="AP482" s="26">
        <f>+SUM(AC482:AK482)</f>
        <v>816</v>
      </c>
      <c r="AQ482" s="26">
        <f>+Tabla_DatosExternos_142[[#This Row],[Total Vigente]]+Tabla_DatosExternos_142[[#This Row],[Total Vencido]]</f>
        <v>816</v>
      </c>
      <c r="AR482" s="26">
        <f>SUM(AG482:AK482)</f>
        <v>816</v>
      </c>
      <c r="AS482" s="27">
        <f>+Tabla_DatosExternos_142[[#This Row],[Fecha]]-Tabla_DatosExternos_142[[#This Row],[Vence]]</f>
        <v>-30</v>
      </c>
      <c r="AT482" s="21"/>
      <c r="AU482" s="28" t="e">
        <f>+AR482-W482</f>
        <v>#VALUE!</v>
      </c>
    </row>
    <row r="483" spans="1:47" x14ac:dyDescent="0.35">
      <c r="A483" s="20">
        <v>46007</v>
      </c>
      <c r="B483" s="21">
        <v>186994</v>
      </c>
      <c r="C483" s="21">
        <v>1219.99</v>
      </c>
      <c r="D483" s="21">
        <v>339.98</v>
      </c>
      <c r="E483" s="22">
        <v>46037</v>
      </c>
      <c r="F483" s="21">
        <v>209</v>
      </c>
      <c r="G483" s="21" t="s">
        <v>47</v>
      </c>
      <c r="H483" s="21" t="s">
        <v>48</v>
      </c>
      <c r="I483" s="21" t="s">
        <v>224</v>
      </c>
      <c r="J483" s="21" t="s">
        <v>52</v>
      </c>
      <c r="K483" s="21" t="s">
        <v>127</v>
      </c>
      <c r="L483" s="21" t="s">
        <v>128</v>
      </c>
      <c r="M483" s="21" t="s">
        <v>233</v>
      </c>
      <c r="N483" s="21">
        <v>30</v>
      </c>
      <c r="O483" s="20">
        <v>46198</v>
      </c>
      <c r="P483" s="21" t="s">
        <v>50</v>
      </c>
      <c r="Q483" s="21" t="s">
        <v>225</v>
      </c>
      <c r="R483" s="21">
        <v>25000</v>
      </c>
      <c r="S483" s="21">
        <v>5</v>
      </c>
      <c r="T483" s="21">
        <v>-63.154586799999997</v>
      </c>
      <c r="U483" s="21">
        <v>-17.883234000000002</v>
      </c>
      <c r="V483" s="21" t="s">
        <v>226</v>
      </c>
      <c r="W483" s="21" t="s">
        <v>51</v>
      </c>
      <c r="X483" s="21" t="s">
        <v>227</v>
      </c>
      <c r="Y483" s="23">
        <v>46246</v>
      </c>
      <c r="Z483" s="24">
        <f>+E483-Y483</f>
        <v>-209</v>
      </c>
      <c r="AA483" s="25">
        <f>+Tabla_DatosExternos_142[[#This Row],[Saldo]]/Tabla_DatosExternos_142[[#This Row],[Importe]]</f>
        <v>0.2786744153640604</v>
      </c>
      <c r="AB483" s="21"/>
      <c r="AC483" s="26">
        <f>IF(AND(-Z483&gt;=1,-Z483&lt;=30),D483,0)</f>
        <v>0</v>
      </c>
      <c r="AD483" s="26">
        <f>IF(AND(-Z483&gt;=31,-Z483&lt;=60),D483,0)</f>
        <v>0</v>
      </c>
      <c r="AE483" s="26">
        <f>IF(AND(-Z483&gt;=61,-Z483&lt;=90),D483,0)</f>
        <v>0</v>
      </c>
      <c r="AF483" s="26">
        <f>IF(AND(-Z483&gt;=91,-Z483&lt;=120),D483,0)</f>
        <v>0</v>
      </c>
      <c r="AG483" s="26">
        <f>IF(AND(-Z483&gt;=121,-Z483&lt;=150),D483,0)</f>
        <v>0</v>
      </c>
      <c r="AH483" s="26">
        <f>IF(AND(-Z483&gt;=151,-Z483&lt;=180),D483,0)</f>
        <v>0</v>
      </c>
      <c r="AI483" s="26">
        <f>IF(AND(-Z483&gt;=181,-Z483&lt;=210),D483,0)</f>
        <v>339.98</v>
      </c>
      <c r="AJ483" s="26">
        <f>IF(AND(-Z483&gt;=211,-Z483&lt;=250),D483,0)</f>
        <v>0</v>
      </c>
      <c r="AK483" s="26">
        <f>IF(-Z483&gt;=251,D483,0)</f>
        <v>0</v>
      </c>
      <c r="AL483" s="26">
        <f>SUM(AE483:AF483)</f>
        <v>0</v>
      </c>
      <c r="AM483" s="26">
        <f>SUM(AG483:AK483)</f>
        <v>339.98</v>
      </c>
      <c r="AN483" s="26">
        <f>SUM(AI483:AK483)</f>
        <v>339.98</v>
      </c>
      <c r="AO483" s="26">
        <f>+IF(SUM(AC483:AK483)=0,D483,0)</f>
        <v>0</v>
      </c>
      <c r="AP483" s="26">
        <f>+SUM(AC483:AK483)</f>
        <v>339.98</v>
      </c>
      <c r="AQ483" s="26">
        <f>+Tabla_DatosExternos_142[[#This Row],[Total Vigente]]+Tabla_DatosExternos_142[[#This Row],[Total Vencido]]</f>
        <v>339.98</v>
      </c>
      <c r="AR483" s="26">
        <f>SUM(AG483:AK483)</f>
        <v>339.98</v>
      </c>
      <c r="AS483" s="27">
        <f>+Tabla_DatosExternos_142[[#This Row],[Fecha]]-Tabla_DatosExternos_142[[#This Row],[Vence]]</f>
        <v>-30</v>
      </c>
      <c r="AT483" s="21"/>
      <c r="AU483" s="28" t="e">
        <f>+AR483-W483</f>
        <v>#VALUE!</v>
      </c>
    </row>
    <row r="484" spans="1:47" x14ac:dyDescent="0.35">
      <c r="A484" s="20">
        <v>46010</v>
      </c>
      <c r="B484" s="21">
        <v>188823</v>
      </c>
      <c r="C484" s="21">
        <v>2439.98</v>
      </c>
      <c r="D484" s="21">
        <v>2439.98</v>
      </c>
      <c r="E484" s="22">
        <v>46040</v>
      </c>
      <c r="F484" s="21">
        <v>206</v>
      </c>
      <c r="G484" s="21" t="s">
        <v>47</v>
      </c>
      <c r="H484" s="21" t="s">
        <v>48</v>
      </c>
      <c r="I484" s="21" t="s">
        <v>224</v>
      </c>
      <c r="J484" s="21" t="s">
        <v>52</v>
      </c>
      <c r="K484" s="21" t="s">
        <v>127</v>
      </c>
      <c r="L484" s="21" t="s">
        <v>128</v>
      </c>
      <c r="M484" s="21" t="s">
        <v>233</v>
      </c>
      <c r="N484" s="21">
        <v>30</v>
      </c>
      <c r="O484" s="20"/>
      <c r="P484" s="21" t="s">
        <v>50</v>
      </c>
      <c r="Q484" s="21" t="s">
        <v>225</v>
      </c>
      <c r="R484" s="21">
        <v>25000</v>
      </c>
      <c r="S484" s="21">
        <v>5</v>
      </c>
      <c r="T484" s="21">
        <v>-63.154586799999997</v>
      </c>
      <c r="U484" s="21">
        <v>-17.883234000000002</v>
      </c>
      <c r="V484" s="21" t="s">
        <v>226</v>
      </c>
      <c r="W484" s="21" t="s">
        <v>51</v>
      </c>
      <c r="X484" s="21" t="s">
        <v>227</v>
      </c>
      <c r="Y484" s="23">
        <v>46246</v>
      </c>
      <c r="Z484" s="24">
        <f>+E484-Y484</f>
        <v>-206</v>
      </c>
      <c r="AA484" s="25">
        <f>+Tabla_DatosExternos_142[[#This Row],[Saldo]]/Tabla_DatosExternos_142[[#This Row],[Importe]]</f>
        <v>1</v>
      </c>
      <c r="AB484" s="21"/>
      <c r="AC484" s="26">
        <f>IF(AND(-Z484&gt;=1,-Z484&lt;=30),D484,0)</f>
        <v>0</v>
      </c>
      <c r="AD484" s="26">
        <f>IF(AND(-Z484&gt;=31,-Z484&lt;=60),D484,0)</f>
        <v>0</v>
      </c>
      <c r="AE484" s="26">
        <f>IF(AND(-Z484&gt;=61,-Z484&lt;=90),D484,0)</f>
        <v>0</v>
      </c>
      <c r="AF484" s="26">
        <f>IF(AND(-Z484&gt;=91,-Z484&lt;=120),D484,0)</f>
        <v>0</v>
      </c>
      <c r="AG484" s="26">
        <f>IF(AND(-Z484&gt;=121,-Z484&lt;=150),D484,0)</f>
        <v>0</v>
      </c>
      <c r="AH484" s="26">
        <f>IF(AND(-Z484&gt;=151,-Z484&lt;=180),D484,0)</f>
        <v>0</v>
      </c>
      <c r="AI484" s="26">
        <f>IF(AND(-Z484&gt;=181,-Z484&lt;=210),D484,0)</f>
        <v>2439.98</v>
      </c>
      <c r="AJ484" s="26">
        <f>IF(AND(-Z484&gt;=211,-Z484&lt;=250),D484,0)</f>
        <v>0</v>
      </c>
      <c r="AK484" s="26">
        <f>IF(-Z484&gt;=251,D484,0)</f>
        <v>0</v>
      </c>
      <c r="AL484" s="26">
        <f>SUM(AE484:AF484)</f>
        <v>0</v>
      </c>
      <c r="AM484" s="26">
        <f>SUM(AG484:AK484)</f>
        <v>2439.98</v>
      </c>
      <c r="AN484" s="26">
        <f>SUM(AI484:AK484)</f>
        <v>2439.98</v>
      </c>
      <c r="AO484" s="26">
        <f>+IF(SUM(AC484:AK484)=0,D484,0)</f>
        <v>0</v>
      </c>
      <c r="AP484" s="26">
        <f>+SUM(AC484:AK484)</f>
        <v>2439.98</v>
      </c>
      <c r="AQ484" s="26">
        <f>+Tabla_DatosExternos_142[[#This Row],[Total Vigente]]+Tabla_DatosExternos_142[[#This Row],[Total Vencido]]</f>
        <v>2439.98</v>
      </c>
      <c r="AR484" s="26">
        <f>SUM(AG484:AK484)</f>
        <v>2439.98</v>
      </c>
      <c r="AS484" s="27">
        <f>+Tabla_DatosExternos_142[[#This Row],[Fecha]]-Tabla_DatosExternos_142[[#This Row],[Vence]]</f>
        <v>-30</v>
      </c>
      <c r="AT484" s="21"/>
      <c r="AU484" s="28" t="e">
        <f>+AR484-W484</f>
        <v>#VALUE!</v>
      </c>
    </row>
    <row r="485" spans="1:47" x14ac:dyDescent="0.35">
      <c r="A485" s="20">
        <v>46094</v>
      </c>
      <c r="B485" s="21">
        <v>226668</v>
      </c>
      <c r="C485" s="21">
        <v>2519.96</v>
      </c>
      <c r="D485" s="21">
        <v>2000</v>
      </c>
      <c r="E485" s="22">
        <v>46124</v>
      </c>
      <c r="F485" s="21">
        <v>122</v>
      </c>
      <c r="G485" s="21" t="s">
        <v>89</v>
      </c>
      <c r="H485" s="21" t="s">
        <v>48</v>
      </c>
      <c r="I485" s="21" t="s">
        <v>235</v>
      </c>
      <c r="J485" s="21" t="s">
        <v>52</v>
      </c>
      <c r="K485" s="21" t="s">
        <v>127</v>
      </c>
      <c r="L485" s="21" t="s">
        <v>128</v>
      </c>
      <c r="M485" s="21" t="s">
        <v>80</v>
      </c>
      <c r="N485" s="21">
        <v>30</v>
      </c>
      <c r="O485" s="20">
        <v>46242</v>
      </c>
      <c r="P485" s="21" t="s">
        <v>50</v>
      </c>
      <c r="Q485" s="21" t="s">
        <v>236</v>
      </c>
      <c r="R485" s="21">
        <v>0</v>
      </c>
      <c r="S485" s="21">
        <v>1</v>
      </c>
      <c r="T485" s="21">
        <v>-63.293357999999998</v>
      </c>
      <c r="U485" s="21">
        <v>-17.898508</v>
      </c>
      <c r="V485" s="21" t="s">
        <v>237</v>
      </c>
      <c r="W485" s="21" t="s">
        <v>51</v>
      </c>
      <c r="X485" s="21" t="s">
        <v>238</v>
      </c>
      <c r="Y485" s="23">
        <v>46246</v>
      </c>
      <c r="Z485" s="24">
        <f>+E485-Y485</f>
        <v>-122</v>
      </c>
      <c r="AA485" s="25">
        <f>+Tabla_DatosExternos_142[[#This Row],[Saldo]]/Tabla_DatosExternos_142[[#This Row],[Importe]]</f>
        <v>0.7936633914824045</v>
      </c>
      <c r="AB485" s="21"/>
      <c r="AC485" s="26">
        <f>IF(AND(-Z485&gt;=1,-Z485&lt;=30),D485,0)</f>
        <v>0</v>
      </c>
      <c r="AD485" s="26">
        <f>IF(AND(-Z485&gt;=31,-Z485&lt;=60),D485,0)</f>
        <v>0</v>
      </c>
      <c r="AE485" s="26">
        <f>IF(AND(-Z485&gt;=61,-Z485&lt;=90),D485,0)</f>
        <v>0</v>
      </c>
      <c r="AF485" s="26">
        <f>IF(AND(-Z485&gt;=91,-Z485&lt;=120),D485,0)</f>
        <v>0</v>
      </c>
      <c r="AG485" s="26">
        <f>IF(AND(-Z485&gt;=121,-Z485&lt;=150),D485,0)</f>
        <v>2000</v>
      </c>
      <c r="AH485" s="26">
        <f>IF(AND(-Z485&gt;=151,-Z485&lt;=180),D485,0)</f>
        <v>0</v>
      </c>
      <c r="AI485" s="26">
        <f>IF(AND(-Z485&gt;=181,-Z485&lt;=210),D485,0)</f>
        <v>0</v>
      </c>
      <c r="AJ485" s="26">
        <f>IF(AND(-Z485&gt;=211,-Z485&lt;=250),D485,0)</f>
        <v>0</v>
      </c>
      <c r="AK485" s="26">
        <f>IF(-Z485&gt;=251,D485,0)</f>
        <v>0</v>
      </c>
      <c r="AL485" s="26">
        <f>SUM(AE485:AF485)</f>
        <v>0</v>
      </c>
      <c r="AM485" s="26">
        <f>SUM(AG485:AK485)</f>
        <v>2000</v>
      </c>
      <c r="AN485" s="26">
        <f>SUM(AI485:AK485)</f>
        <v>0</v>
      </c>
      <c r="AO485" s="26">
        <f>+IF(SUM(AC485:AK485)=0,D485,0)</f>
        <v>0</v>
      </c>
      <c r="AP485" s="26">
        <f>+SUM(AC485:AK485)</f>
        <v>2000</v>
      </c>
      <c r="AQ485" s="26">
        <f>+Tabla_DatosExternos_142[[#This Row],[Total Vigente]]+Tabla_DatosExternos_142[[#This Row],[Total Vencido]]</f>
        <v>2000</v>
      </c>
      <c r="AR485" s="26">
        <f>SUM(AG485:AK485)</f>
        <v>2000</v>
      </c>
      <c r="AS485" s="27">
        <f>+Tabla_DatosExternos_142[[#This Row],[Fecha]]-Tabla_DatosExternos_142[[#This Row],[Vence]]</f>
        <v>-30</v>
      </c>
      <c r="AT485" s="21"/>
      <c r="AU485" s="28" t="e">
        <f>+AR485-W485</f>
        <v>#VALUE!</v>
      </c>
    </row>
    <row r="486" spans="1:47" x14ac:dyDescent="0.35">
      <c r="A486" s="20">
        <v>46172</v>
      </c>
      <c r="B486" s="21">
        <v>264646</v>
      </c>
      <c r="C486" s="21">
        <v>25999.99</v>
      </c>
      <c r="D486" s="21">
        <v>399.99</v>
      </c>
      <c r="E486" s="22">
        <v>46202</v>
      </c>
      <c r="F486" s="21">
        <v>44</v>
      </c>
      <c r="G486" s="21" t="s">
        <v>96</v>
      </c>
      <c r="H486" s="21" t="s">
        <v>48</v>
      </c>
      <c r="I486" s="21" t="s">
        <v>254</v>
      </c>
      <c r="J486" s="21" t="s">
        <v>52</v>
      </c>
      <c r="K486" s="21" t="s">
        <v>127</v>
      </c>
      <c r="L486" s="21" t="s">
        <v>128</v>
      </c>
      <c r="M486" s="21" t="s">
        <v>233</v>
      </c>
      <c r="N486" s="21">
        <v>30</v>
      </c>
      <c r="O486" s="20">
        <v>46244</v>
      </c>
      <c r="P486" s="21" t="s">
        <v>50</v>
      </c>
      <c r="Q486" s="21" t="s">
        <v>255</v>
      </c>
      <c r="R486" s="21">
        <v>25000</v>
      </c>
      <c r="S486" s="21">
        <v>5</v>
      </c>
      <c r="T486" s="21">
        <v>-63.166328</v>
      </c>
      <c r="U486" s="21">
        <v>-17.8887021</v>
      </c>
      <c r="V486" s="21" t="s">
        <v>256</v>
      </c>
      <c r="W486" s="21" t="s">
        <v>51</v>
      </c>
      <c r="X486" s="21" t="s">
        <v>257</v>
      </c>
      <c r="Y486" s="23">
        <v>46246</v>
      </c>
      <c r="Z486" s="24">
        <f>+E486-Y486</f>
        <v>-44</v>
      </c>
      <c r="AA486" s="25">
        <f>+Tabla_DatosExternos_142[[#This Row],[Saldo]]/Tabla_DatosExternos_142[[#This Row],[Importe]]</f>
        <v>1.5384236686244879E-2</v>
      </c>
      <c r="AB486" s="21"/>
      <c r="AC486" s="26">
        <f>IF(AND(-Z486&gt;=1,-Z486&lt;=30),D486,0)</f>
        <v>0</v>
      </c>
      <c r="AD486" s="26">
        <f>IF(AND(-Z486&gt;=31,-Z486&lt;=60),D486,0)</f>
        <v>399.99</v>
      </c>
      <c r="AE486" s="26">
        <f>IF(AND(-Z486&gt;=61,-Z486&lt;=90),D486,0)</f>
        <v>0</v>
      </c>
      <c r="AF486" s="26">
        <f>IF(AND(-Z486&gt;=91,-Z486&lt;=120),D486,0)</f>
        <v>0</v>
      </c>
      <c r="AG486" s="26">
        <f>IF(AND(-Z486&gt;=121,-Z486&lt;=150),D486,0)</f>
        <v>0</v>
      </c>
      <c r="AH486" s="26">
        <f>IF(AND(-Z486&gt;=151,-Z486&lt;=180),D486,0)</f>
        <v>0</v>
      </c>
      <c r="AI486" s="26">
        <f>IF(AND(-Z486&gt;=181,-Z486&lt;=210),D486,0)</f>
        <v>0</v>
      </c>
      <c r="AJ486" s="26">
        <f>IF(AND(-Z486&gt;=211,-Z486&lt;=250),D486,0)</f>
        <v>0</v>
      </c>
      <c r="AK486" s="26">
        <f>IF(-Z486&gt;=251,D486,0)</f>
        <v>0</v>
      </c>
      <c r="AL486" s="26">
        <f>SUM(AE486:AF486)</f>
        <v>0</v>
      </c>
      <c r="AM486" s="26">
        <f>SUM(AG486:AK486)</f>
        <v>0</v>
      </c>
      <c r="AN486" s="26">
        <f>SUM(AI486:AK486)</f>
        <v>0</v>
      </c>
      <c r="AO486" s="26">
        <f>+IF(SUM(AC486:AK486)=0,D486,0)</f>
        <v>0</v>
      </c>
      <c r="AP486" s="26">
        <f>+SUM(AC486:AK486)</f>
        <v>399.99</v>
      </c>
      <c r="AQ486" s="26">
        <f>+Tabla_DatosExternos_142[[#This Row],[Total Vigente]]+Tabla_DatosExternos_142[[#This Row],[Total Vencido]]</f>
        <v>399.99</v>
      </c>
      <c r="AR486" s="26">
        <f>SUM(AG486:AK486)</f>
        <v>0</v>
      </c>
      <c r="AS486" s="27">
        <f>+Tabla_DatosExternos_142[[#This Row],[Fecha]]-Tabla_DatosExternos_142[[#This Row],[Vence]]</f>
        <v>-30</v>
      </c>
      <c r="AT486" s="21"/>
      <c r="AU486" s="28" t="e">
        <f>+AR486-W486</f>
        <v>#VALUE!</v>
      </c>
    </row>
    <row r="487" spans="1:47" x14ac:dyDescent="0.35">
      <c r="A487" s="20">
        <v>46183</v>
      </c>
      <c r="B487" s="21">
        <v>268465</v>
      </c>
      <c r="C487" s="21">
        <v>3111.99</v>
      </c>
      <c r="D487" s="21">
        <v>3111.99</v>
      </c>
      <c r="E487" s="22">
        <v>46213</v>
      </c>
      <c r="F487" s="21">
        <v>33</v>
      </c>
      <c r="G487" s="21" t="s">
        <v>96</v>
      </c>
      <c r="H487" s="21" t="s">
        <v>48</v>
      </c>
      <c r="I487" s="21" t="s">
        <v>228</v>
      </c>
      <c r="J487" s="21" t="s">
        <v>52</v>
      </c>
      <c r="K487" s="21" t="s">
        <v>127</v>
      </c>
      <c r="L487" s="21" t="s">
        <v>128</v>
      </c>
      <c r="M487" s="21" t="s">
        <v>75</v>
      </c>
      <c r="N487" s="21">
        <v>30</v>
      </c>
      <c r="O487" s="20"/>
      <c r="P487" s="21" t="s">
        <v>50</v>
      </c>
      <c r="Q487" s="21" t="s">
        <v>229</v>
      </c>
      <c r="R487" s="21">
        <v>10000</v>
      </c>
      <c r="S487" s="21">
        <v>2</v>
      </c>
      <c r="T487" s="21">
        <v>-63.243648</v>
      </c>
      <c r="U487" s="21">
        <v>-17.842943999999999</v>
      </c>
      <c r="V487" s="21" t="s">
        <v>230</v>
      </c>
      <c r="W487" s="21" t="s">
        <v>51</v>
      </c>
      <c r="X487" s="21" t="s">
        <v>231</v>
      </c>
      <c r="Y487" s="23">
        <v>46246</v>
      </c>
      <c r="Z487" s="24">
        <f>+E487-Y487</f>
        <v>-33</v>
      </c>
      <c r="AA487" s="25">
        <f>+Tabla_DatosExternos_142[[#This Row],[Saldo]]/Tabla_DatosExternos_142[[#This Row],[Importe]]</f>
        <v>1</v>
      </c>
      <c r="AB487" s="21"/>
      <c r="AC487" s="26">
        <f>IF(AND(-Z487&gt;=1,-Z487&lt;=30),D487,0)</f>
        <v>0</v>
      </c>
      <c r="AD487" s="26">
        <f>IF(AND(-Z487&gt;=31,-Z487&lt;=60),D487,0)</f>
        <v>3111.99</v>
      </c>
      <c r="AE487" s="26">
        <f>IF(AND(-Z487&gt;=61,-Z487&lt;=90),D487,0)</f>
        <v>0</v>
      </c>
      <c r="AF487" s="26">
        <f>IF(AND(-Z487&gt;=91,-Z487&lt;=120),D487,0)</f>
        <v>0</v>
      </c>
      <c r="AG487" s="26">
        <f>IF(AND(-Z487&gt;=121,-Z487&lt;=150),D487,0)</f>
        <v>0</v>
      </c>
      <c r="AH487" s="26">
        <f>IF(AND(-Z487&gt;=151,-Z487&lt;=180),D487,0)</f>
        <v>0</v>
      </c>
      <c r="AI487" s="26">
        <f>IF(AND(-Z487&gt;=181,-Z487&lt;=210),D487,0)</f>
        <v>0</v>
      </c>
      <c r="AJ487" s="26">
        <f>IF(AND(-Z487&gt;=211,-Z487&lt;=250),D487,0)</f>
        <v>0</v>
      </c>
      <c r="AK487" s="26">
        <f>IF(-Z487&gt;=251,D487,0)</f>
        <v>0</v>
      </c>
      <c r="AL487" s="26">
        <f>SUM(AE487:AF487)</f>
        <v>0</v>
      </c>
      <c r="AM487" s="26">
        <f>SUM(AG487:AK487)</f>
        <v>0</v>
      </c>
      <c r="AN487" s="26">
        <f>SUM(AI487:AK487)</f>
        <v>0</v>
      </c>
      <c r="AO487" s="26">
        <f>+IF(SUM(AC487:AK487)=0,D487,0)</f>
        <v>0</v>
      </c>
      <c r="AP487" s="26">
        <f>+SUM(AC487:AK487)</f>
        <v>3111.99</v>
      </c>
      <c r="AQ487" s="26">
        <f>+Tabla_DatosExternos_142[[#This Row],[Total Vigente]]+Tabla_DatosExternos_142[[#This Row],[Total Vencido]]</f>
        <v>3111.99</v>
      </c>
      <c r="AR487" s="26">
        <f>SUM(AG487:AK487)</f>
        <v>0</v>
      </c>
      <c r="AS487" s="27">
        <f>+Tabla_DatosExternos_142[[#This Row],[Fecha]]-Tabla_DatosExternos_142[[#This Row],[Vence]]</f>
        <v>-30</v>
      </c>
      <c r="AT487" s="21"/>
      <c r="AU487" s="28" t="e">
        <f>+AR487-W487</f>
        <v>#VALUE!</v>
      </c>
    </row>
    <row r="488" spans="1:47" x14ac:dyDescent="0.35">
      <c r="A488" s="20">
        <v>46193</v>
      </c>
      <c r="B488" s="21">
        <v>273287</v>
      </c>
      <c r="C488" s="21">
        <v>2509.98</v>
      </c>
      <c r="D488" s="21">
        <v>1509.98</v>
      </c>
      <c r="E488" s="22">
        <v>46223</v>
      </c>
      <c r="F488" s="21">
        <v>23</v>
      </c>
      <c r="G488" s="21" t="s">
        <v>90</v>
      </c>
      <c r="H488" s="21" t="s">
        <v>48</v>
      </c>
      <c r="I488" s="21" t="s">
        <v>308</v>
      </c>
      <c r="J488" s="21" t="s">
        <v>52</v>
      </c>
      <c r="K488" s="21" t="s">
        <v>127</v>
      </c>
      <c r="L488" s="21" t="s">
        <v>128</v>
      </c>
      <c r="M488" s="21" t="s">
        <v>75</v>
      </c>
      <c r="N488" s="21">
        <v>30</v>
      </c>
      <c r="O488" s="20">
        <v>46227</v>
      </c>
      <c r="P488" s="21" t="s">
        <v>50</v>
      </c>
      <c r="Q488" s="21" t="s">
        <v>309</v>
      </c>
      <c r="R488" s="21">
        <v>10000</v>
      </c>
      <c r="S488" s="21">
        <v>2</v>
      </c>
      <c r="T488" s="21">
        <v>-63.266967800000003</v>
      </c>
      <c r="U488" s="21">
        <v>-17.863636</v>
      </c>
      <c r="V488" s="21" t="s">
        <v>310</v>
      </c>
      <c r="W488" s="21" t="s">
        <v>51</v>
      </c>
      <c r="X488" s="21" t="s">
        <v>311</v>
      </c>
      <c r="Y488" s="23">
        <v>46246</v>
      </c>
      <c r="Z488" s="24">
        <f>+E488-Y488</f>
        <v>-23</v>
      </c>
      <c r="AA488" s="25">
        <f>+Tabla_DatosExternos_142[[#This Row],[Saldo]]/Tabla_DatosExternos_142[[#This Row],[Importe]]</f>
        <v>0.60159045091992769</v>
      </c>
      <c r="AB488" s="21"/>
      <c r="AC488" s="26">
        <f>IF(AND(-Z488&gt;=1,-Z488&lt;=30),D488,0)</f>
        <v>1509.98</v>
      </c>
      <c r="AD488" s="26">
        <f>IF(AND(-Z488&gt;=31,-Z488&lt;=60),D488,0)</f>
        <v>0</v>
      </c>
      <c r="AE488" s="26">
        <f>IF(AND(-Z488&gt;=61,-Z488&lt;=90),D488,0)</f>
        <v>0</v>
      </c>
      <c r="AF488" s="26">
        <f>IF(AND(-Z488&gt;=91,-Z488&lt;=120),D488,0)</f>
        <v>0</v>
      </c>
      <c r="AG488" s="26">
        <f>IF(AND(-Z488&gt;=121,-Z488&lt;=150),D488,0)</f>
        <v>0</v>
      </c>
      <c r="AH488" s="26">
        <f>IF(AND(-Z488&gt;=151,-Z488&lt;=180),D488,0)</f>
        <v>0</v>
      </c>
      <c r="AI488" s="26">
        <f>IF(AND(-Z488&gt;=181,-Z488&lt;=210),D488,0)</f>
        <v>0</v>
      </c>
      <c r="AJ488" s="26">
        <f>IF(AND(-Z488&gt;=211,-Z488&lt;=250),D488,0)</f>
        <v>0</v>
      </c>
      <c r="AK488" s="26">
        <f>IF(-Z488&gt;=251,D488,0)</f>
        <v>0</v>
      </c>
      <c r="AL488" s="26">
        <f>SUM(AE488:AF488)</f>
        <v>0</v>
      </c>
      <c r="AM488" s="26">
        <f>SUM(AG488:AK488)</f>
        <v>0</v>
      </c>
      <c r="AN488" s="26">
        <f>SUM(AI488:AK488)</f>
        <v>0</v>
      </c>
      <c r="AO488" s="26">
        <f>+IF(SUM(AC488:AK488)=0,D488,0)</f>
        <v>0</v>
      </c>
      <c r="AP488" s="26">
        <f>+SUM(AC488:AK488)</f>
        <v>1509.98</v>
      </c>
      <c r="AQ488" s="26">
        <f>+Tabla_DatosExternos_142[[#This Row],[Total Vigente]]+Tabla_DatosExternos_142[[#This Row],[Total Vencido]]</f>
        <v>1509.98</v>
      </c>
      <c r="AR488" s="26">
        <f>SUM(AG488:AK488)</f>
        <v>0</v>
      </c>
      <c r="AS488" s="27">
        <f>+Tabla_DatosExternos_142[[#This Row],[Fecha]]-Tabla_DatosExternos_142[[#This Row],[Vence]]</f>
        <v>-30</v>
      </c>
      <c r="AT488" s="21"/>
      <c r="AU488" s="28" t="e">
        <f>+AR488-W488</f>
        <v>#VALUE!</v>
      </c>
    </row>
    <row r="489" spans="1:47" x14ac:dyDescent="0.35">
      <c r="A489" s="20">
        <v>46214</v>
      </c>
      <c r="B489" s="21">
        <v>282166</v>
      </c>
      <c r="C489" s="21">
        <v>1160</v>
      </c>
      <c r="D489" s="21">
        <v>1160</v>
      </c>
      <c r="E489" s="22">
        <v>46244</v>
      </c>
      <c r="F489" s="21">
        <v>2</v>
      </c>
      <c r="G489" s="21" t="s">
        <v>90</v>
      </c>
      <c r="H489" s="21" t="s">
        <v>48</v>
      </c>
      <c r="I489" s="21" t="s">
        <v>2504</v>
      </c>
      <c r="J489" s="21" t="s">
        <v>52</v>
      </c>
      <c r="K489" s="21" t="s">
        <v>127</v>
      </c>
      <c r="L489" s="21" t="s">
        <v>128</v>
      </c>
      <c r="M489" s="21" t="s">
        <v>75</v>
      </c>
      <c r="N489" s="21">
        <v>30</v>
      </c>
      <c r="O489" s="20"/>
      <c r="P489" s="21" t="s">
        <v>50</v>
      </c>
      <c r="Q489" s="21" t="s">
        <v>2505</v>
      </c>
      <c r="R489" s="21">
        <v>27000</v>
      </c>
      <c r="S489" s="21">
        <v>2</v>
      </c>
      <c r="T489" s="21">
        <v>-63.243476000000001</v>
      </c>
      <c r="U489" s="21">
        <v>-17.842798999999999</v>
      </c>
      <c r="V489" s="21" t="s">
        <v>2506</v>
      </c>
      <c r="W489" s="21" t="s">
        <v>51</v>
      </c>
      <c r="X489" s="21" t="s">
        <v>2507</v>
      </c>
      <c r="Y489" s="23">
        <v>46246</v>
      </c>
      <c r="Z489" s="24">
        <f>+E489-Y489</f>
        <v>-2</v>
      </c>
      <c r="AA489" s="25">
        <f>+Tabla_DatosExternos_142[[#This Row],[Saldo]]/Tabla_DatosExternos_142[[#This Row],[Importe]]</f>
        <v>1</v>
      </c>
      <c r="AB489" s="21"/>
      <c r="AC489" s="26">
        <f>IF(AND(-Z489&gt;=1,-Z489&lt;=30),D489,0)</f>
        <v>1160</v>
      </c>
      <c r="AD489" s="26">
        <f>IF(AND(-Z489&gt;=31,-Z489&lt;=60),D489,0)</f>
        <v>0</v>
      </c>
      <c r="AE489" s="26">
        <f>IF(AND(-Z489&gt;=61,-Z489&lt;=90),D489,0)</f>
        <v>0</v>
      </c>
      <c r="AF489" s="26">
        <f>IF(AND(-Z489&gt;=91,-Z489&lt;=120),D489,0)</f>
        <v>0</v>
      </c>
      <c r="AG489" s="26">
        <f>IF(AND(-Z489&gt;=121,-Z489&lt;=150),D489,0)</f>
        <v>0</v>
      </c>
      <c r="AH489" s="26">
        <f>IF(AND(-Z489&gt;=151,-Z489&lt;=180),D489,0)</f>
        <v>0</v>
      </c>
      <c r="AI489" s="26">
        <f>IF(AND(-Z489&gt;=181,-Z489&lt;=210),D489,0)</f>
        <v>0</v>
      </c>
      <c r="AJ489" s="26">
        <f>IF(AND(-Z489&gt;=211,-Z489&lt;=250),D489,0)</f>
        <v>0</v>
      </c>
      <c r="AK489" s="26">
        <f>IF(-Z489&gt;=251,D489,0)</f>
        <v>0</v>
      </c>
      <c r="AL489" s="26">
        <f>SUM(AE489:AF489)</f>
        <v>0</v>
      </c>
      <c r="AM489" s="26">
        <f>SUM(AG489:AK489)</f>
        <v>0</v>
      </c>
      <c r="AN489" s="26">
        <f>SUM(AI489:AK489)</f>
        <v>0</v>
      </c>
      <c r="AO489" s="26">
        <f>+IF(SUM(AC489:AK489)=0,D489,0)</f>
        <v>0</v>
      </c>
      <c r="AP489" s="26">
        <f>+SUM(AC489:AK489)</f>
        <v>1160</v>
      </c>
      <c r="AQ489" s="26">
        <f>+Tabla_DatosExternos_142[[#This Row],[Total Vigente]]+Tabla_DatosExternos_142[[#This Row],[Total Vencido]]</f>
        <v>1160</v>
      </c>
      <c r="AR489" s="26">
        <f>SUM(AG489:AK489)</f>
        <v>0</v>
      </c>
      <c r="AS489" s="27">
        <f>+Tabla_DatosExternos_142[[#This Row],[Fecha]]-Tabla_DatosExternos_142[[#This Row],[Vence]]</f>
        <v>-30</v>
      </c>
      <c r="AT489" s="21"/>
      <c r="AU489" s="28" t="e">
        <f>+AR489-W489</f>
        <v>#VALUE!</v>
      </c>
    </row>
    <row r="490" spans="1:47" x14ac:dyDescent="0.35">
      <c r="A490" s="20">
        <v>46214</v>
      </c>
      <c r="B490" s="21">
        <v>282253</v>
      </c>
      <c r="C490" s="21">
        <v>1450</v>
      </c>
      <c r="D490" s="21">
        <v>1450</v>
      </c>
      <c r="E490" s="22">
        <v>46244</v>
      </c>
      <c r="F490" s="21">
        <v>2</v>
      </c>
      <c r="G490" s="21" t="s">
        <v>90</v>
      </c>
      <c r="H490" s="21" t="s">
        <v>48</v>
      </c>
      <c r="I490" s="21" t="s">
        <v>2508</v>
      </c>
      <c r="J490" s="21" t="s">
        <v>52</v>
      </c>
      <c r="K490" s="21" t="s">
        <v>127</v>
      </c>
      <c r="L490" s="21" t="s">
        <v>128</v>
      </c>
      <c r="M490" s="21" t="s">
        <v>214</v>
      </c>
      <c r="N490" s="21">
        <v>30</v>
      </c>
      <c r="O490" s="20"/>
      <c r="P490" s="21" t="s">
        <v>50</v>
      </c>
      <c r="Q490" s="21" t="s">
        <v>2509</v>
      </c>
      <c r="R490" s="21">
        <v>5000</v>
      </c>
      <c r="S490" s="21">
        <v>4</v>
      </c>
      <c r="T490" s="21">
        <v>-63.199675999999997</v>
      </c>
      <c r="U490" s="21">
        <v>-17.855229999999999</v>
      </c>
      <c r="V490" s="21" t="s">
        <v>2510</v>
      </c>
      <c r="W490" s="21" t="s">
        <v>51</v>
      </c>
      <c r="X490" s="21" t="s">
        <v>2511</v>
      </c>
      <c r="Y490" s="23">
        <v>46246</v>
      </c>
      <c r="Z490" s="24">
        <f>+E490-Y490</f>
        <v>-2</v>
      </c>
      <c r="AA490" s="25">
        <f>+Tabla_DatosExternos_142[[#This Row],[Saldo]]/Tabla_DatosExternos_142[[#This Row],[Importe]]</f>
        <v>1</v>
      </c>
      <c r="AB490" s="21"/>
      <c r="AC490" s="26">
        <f>IF(AND(-Z490&gt;=1,-Z490&lt;=30),D490,0)</f>
        <v>1450</v>
      </c>
      <c r="AD490" s="26">
        <f>IF(AND(-Z490&gt;=31,-Z490&lt;=60),D490,0)</f>
        <v>0</v>
      </c>
      <c r="AE490" s="26">
        <f>IF(AND(-Z490&gt;=61,-Z490&lt;=90),D490,0)</f>
        <v>0</v>
      </c>
      <c r="AF490" s="26">
        <f>IF(AND(-Z490&gt;=91,-Z490&lt;=120),D490,0)</f>
        <v>0</v>
      </c>
      <c r="AG490" s="26">
        <f>IF(AND(-Z490&gt;=121,-Z490&lt;=150),D490,0)</f>
        <v>0</v>
      </c>
      <c r="AH490" s="26">
        <f>IF(AND(-Z490&gt;=151,-Z490&lt;=180),D490,0)</f>
        <v>0</v>
      </c>
      <c r="AI490" s="26">
        <f>IF(AND(-Z490&gt;=181,-Z490&lt;=210),D490,0)</f>
        <v>0</v>
      </c>
      <c r="AJ490" s="26">
        <f>IF(AND(-Z490&gt;=211,-Z490&lt;=250),D490,0)</f>
        <v>0</v>
      </c>
      <c r="AK490" s="26">
        <f>IF(-Z490&gt;=251,D490,0)</f>
        <v>0</v>
      </c>
      <c r="AL490" s="26">
        <f>SUM(AE490:AF490)</f>
        <v>0</v>
      </c>
      <c r="AM490" s="26">
        <f>SUM(AG490:AK490)</f>
        <v>0</v>
      </c>
      <c r="AN490" s="26">
        <f>SUM(AI490:AK490)</f>
        <v>0</v>
      </c>
      <c r="AO490" s="26">
        <f>+IF(SUM(AC490:AK490)=0,D490,0)</f>
        <v>0</v>
      </c>
      <c r="AP490" s="26">
        <f>+SUM(AC490:AK490)</f>
        <v>1450</v>
      </c>
      <c r="AQ490" s="26">
        <f>+Tabla_DatosExternos_142[[#This Row],[Total Vigente]]+Tabla_DatosExternos_142[[#This Row],[Total Vencido]]</f>
        <v>1450</v>
      </c>
      <c r="AR490" s="26">
        <f>SUM(AG490:AK490)</f>
        <v>0</v>
      </c>
      <c r="AS490" s="27">
        <f>+Tabla_DatosExternos_142[[#This Row],[Fecha]]-Tabla_DatosExternos_142[[#This Row],[Vence]]</f>
        <v>-30</v>
      </c>
      <c r="AT490" s="21"/>
      <c r="AU490" s="28" t="e">
        <f>+AR490-W490</f>
        <v>#VALUE!</v>
      </c>
    </row>
    <row r="491" spans="1:47" x14ac:dyDescent="0.35">
      <c r="A491" s="20">
        <v>46216</v>
      </c>
      <c r="B491" s="21">
        <v>282942</v>
      </c>
      <c r="C491" s="21">
        <v>1160</v>
      </c>
      <c r="D491" s="21">
        <v>1160</v>
      </c>
      <c r="E491" s="22">
        <v>46246</v>
      </c>
      <c r="F491" s="21">
        <v>0</v>
      </c>
      <c r="G491" s="21" t="s">
        <v>90</v>
      </c>
      <c r="H491" s="21" t="s">
        <v>48</v>
      </c>
      <c r="I491" s="21" t="s">
        <v>2504</v>
      </c>
      <c r="J491" s="21" t="s">
        <v>52</v>
      </c>
      <c r="K491" s="21" t="s">
        <v>127</v>
      </c>
      <c r="L491" s="21" t="s">
        <v>128</v>
      </c>
      <c r="M491" s="21" t="s">
        <v>75</v>
      </c>
      <c r="N491" s="21">
        <v>30</v>
      </c>
      <c r="O491" s="20"/>
      <c r="P491" s="21" t="s">
        <v>50</v>
      </c>
      <c r="Q491" s="21" t="s">
        <v>2505</v>
      </c>
      <c r="R491" s="21">
        <v>27000</v>
      </c>
      <c r="S491" s="21">
        <v>2</v>
      </c>
      <c r="T491" s="21">
        <v>-63.243476000000001</v>
      </c>
      <c r="U491" s="21">
        <v>-17.842798999999999</v>
      </c>
      <c r="V491" s="21" t="s">
        <v>2506</v>
      </c>
      <c r="W491" s="21" t="s">
        <v>51</v>
      </c>
      <c r="X491" s="21" t="s">
        <v>2507</v>
      </c>
      <c r="Y491" s="23">
        <v>46246</v>
      </c>
      <c r="Z491" s="24">
        <f>+E491-Y491</f>
        <v>0</v>
      </c>
      <c r="AA491" s="25">
        <f>+Tabla_DatosExternos_142[[#This Row],[Saldo]]/Tabla_DatosExternos_142[[#This Row],[Importe]]</f>
        <v>1</v>
      </c>
      <c r="AB491" s="21"/>
      <c r="AC491" s="26">
        <f>IF(AND(-Z491&gt;=1,-Z491&lt;=30),D491,0)</f>
        <v>0</v>
      </c>
      <c r="AD491" s="26">
        <f>IF(AND(-Z491&gt;=31,-Z491&lt;=60),D491,0)</f>
        <v>0</v>
      </c>
      <c r="AE491" s="26">
        <f>IF(AND(-Z491&gt;=61,-Z491&lt;=90),D491,0)</f>
        <v>0</v>
      </c>
      <c r="AF491" s="26">
        <f>IF(AND(-Z491&gt;=91,-Z491&lt;=120),D491,0)</f>
        <v>0</v>
      </c>
      <c r="AG491" s="26">
        <f>IF(AND(-Z491&gt;=121,-Z491&lt;=150),D491,0)</f>
        <v>0</v>
      </c>
      <c r="AH491" s="26">
        <f>IF(AND(-Z491&gt;=151,-Z491&lt;=180),D491,0)</f>
        <v>0</v>
      </c>
      <c r="AI491" s="26">
        <f>IF(AND(-Z491&gt;=181,-Z491&lt;=210),D491,0)</f>
        <v>0</v>
      </c>
      <c r="AJ491" s="26">
        <f>IF(AND(-Z491&gt;=211,-Z491&lt;=250),D491,0)</f>
        <v>0</v>
      </c>
      <c r="AK491" s="26">
        <f>IF(-Z491&gt;=251,D491,0)</f>
        <v>0</v>
      </c>
      <c r="AL491" s="26">
        <f>SUM(AE491:AF491)</f>
        <v>0</v>
      </c>
      <c r="AM491" s="26">
        <f>SUM(AG491:AK491)</f>
        <v>0</v>
      </c>
      <c r="AN491" s="26">
        <f>SUM(AI491:AK491)</f>
        <v>0</v>
      </c>
      <c r="AO491" s="26">
        <f>+IF(SUM(AC491:AK491)=0,D491,0)</f>
        <v>1160</v>
      </c>
      <c r="AP491" s="26">
        <f>+SUM(AC491:AK491)</f>
        <v>0</v>
      </c>
      <c r="AQ491" s="26">
        <f>+Tabla_DatosExternos_142[[#This Row],[Total Vigente]]+Tabla_DatosExternos_142[[#This Row],[Total Vencido]]</f>
        <v>1160</v>
      </c>
      <c r="AR491" s="26">
        <f>SUM(AG491:AK491)</f>
        <v>0</v>
      </c>
      <c r="AS491" s="27">
        <f>+Tabla_DatosExternos_142[[#This Row],[Fecha]]-Tabla_DatosExternos_142[[#This Row],[Vence]]</f>
        <v>-30</v>
      </c>
      <c r="AT491" s="21"/>
      <c r="AU491" s="28" t="e">
        <f>+AR491-W491</f>
        <v>#VALUE!</v>
      </c>
    </row>
    <row r="492" spans="1:47" x14ac:dyDescent="0.35">
      <c r="A492" s="20">
        <v>46217</v>
      </c>
      <c r="B492" s="21">
        <v>283505</v>
      </c>
      <c r="C492" s="21">
        <v>2650</v>
      </c>
      <c r="D492" s="21">
        <v>1650</v>
      </c>
      <c r="E492" s="22">
        <v>46247</v>
      </c>
      <c r="F492" s="21">
        <v>1</v>
      </c>
      <c r="G492" s="21" t="s">
        <v>90</v>
      </c>
      <c r="H492" s="21" t="s">
        <v>95</v>
      </c>
      <c r="I492" s="21" t="s">
        <v>2575</v>
      </c>
      <c r="J492" s="21" t="s">
        <v>52</v>
      </c>
      <c r="K492" s="21" t="s">
        <v>127</v>
      </c>
      <c r="L492" s="21" t="s">
        <v>128</v>
      </c>
      <c r="M492" s="21" t="s">
        <v>233</v>
      </c>
      <c r="N492" s="21">
        <v>30</v>
      </c>
      <c r="O492" s="20">
        <v>46244</v>
      </c>
      <c r="P492" s="21" t="s">
        <v>50</v>
      </c>
      <c r="Q492" s="21" t="s">
        <v>2576</v>
      </c>
      <c r="R492" s="21">
        <v>3000</v>
      </c>
      <c r="S492" s="21">
        <v>5</v>
      </c>
      <c r="T492" s="21">
        <v>-63.179350999999997</v>
      </c>
      <c r="U492" s="21">
        <v>-17.888331000000001</v>
      </c>
      <c r="V492" s="21" t="s">
        <v>2577</v>
      </c>
      <c r="W492" s="21" t="s">
        <v>51</v>
      </c>
      <c r="X492" s="21" t="s">
        <v>2578</v>
      </c>
      <c r="Y492" s="23">
        <v>46246</v>
      </c>
      <c r="Z492" s="24">
        <f>+E492-Y492</f>
        <v>1</v>
      </c>
      <c r="AA492" s="25">
        <f>+Tabla_DatosExternos_142[[#This Row],[Saldo]]/Tabla_DatosExternos_142[[#This Row],[Importe]]</f>
        <v>0.62264150943396224</v>
      </c>
      <c r="AB492" s="21"/>
      <c r="AC492" s="26">
        <f>IF(AND(-Z492&gt;=1,-Z492&lt;=30),D492,0)</f>
        <v>0</v>
      </c>
      <c r="AD492" s="26">
        <f>IF(AND(-Z492&gt;=31,-Z492&lt;=60),D492,0)</f>
        <v>0</v>
      </c>
      <c r="AE492" s="26">
        <f>IF(AND(-Z492&gt;=61,-Z492&lt;=90),D492,0)</f>
        <v>0</v>
      </c>
      <c r="AF492" s="26">
        <f>IF(AND(-Z492&gt;=91,-Z492&lt;=120),D492,0)</f>
        <v>0</v>
      </c>
      <c r="AG492" s="26">
        <f>IF(AND(-Z492&gt;=121,-Z492&lt;=150),D492,0)</f>
        <v>0</v>
      </c>
      <c r="AH492" s="26">
        <f>IF(AND(-Z492&gt;=151,-Z492&lt;=180),D492,0)</f>
        <v>0</v>
      </c>
      <c r="AI492" s="26">
        <f>IF(AND(-Z492&gt;=181,-Z492&lt;=210),D492,0)</f>
        <v>0</v>
      </c>
      <c r="AJ492" s="26">
        <f>IF(AND(-Z492&gt;=211,-Z492&lt;=250),D492,0)</f>
        <v>0</v>
      </c>
      <c r="AK492" s="26">
        <f>IF(-Z492&gt;=251,D492,0)</f>
        <v>0</v>
      </c>
      <c r="AL492" s="26">
        <f>SUM(AE492:AF492)</f>
        <v>0</v>
      </c>
      <c r="AM492" s="26">
        <f>SUM(AG492:AK492)</f>
        <v>0</v>
      </c>
      <c r="AN492" s="26">
        <f>SUM(AI492:AK492)</f>
        <v>0</v>
      </c>
      <c r="AO492" s="26">
        <f>+IF(SUM(AC492:AK492)=0,D492,0)</f>
        <v>1650</v>
      </c>
      <c r="AP492" s="26">
        <f>+SUM(AC492:AK492)</f>
        <v>0</v>
      </c>
      <c r="AQ492" s="26">
        <f>+Tabla_DatosExternos_142[[#This Row],[Total Vigente]]+Tabla_DatosExternos_142[[#This Row],[Total Vencido]]</f>
        <v>1650</v>
      </c>
      <c r="AR492" s="26">
        <f>SUM(AG492:AK492)</f>
        <v>0</v>
      </c>
      <c r="AS492" s="27">
        <f>+Tabla_DatosExternos_142[[#This Row],[Fecha]]-Tabla_DatosExternos_142[[#This Row],[Vence]]</f>
        <v>-30</v>
      </c>
      <c r="AT492" s="21"/>
      <c r="AU492" s="28" t="e">
        <f>+AR492-W492</f>
        <v>#VALUE!</v>
      </c>
    </row>
    <row r="493" spans="1:47" x14ac:dyDescent="0.35">
      <c r="A493" s="20">
        <v>46224</v>
      </c>
      <c r="B493" s="21">
        <v>287287</v>
      </c>
      <c r="C493" s="21">
        <v>1719.99</v>
      </c>
      <c r="D493" s="21">
        <v>1719.99</v>
      </c>
      <c r="E493" s="22">
        <v>46254</v>
      </c>
      <c r="F493" s="21">
        <v>8</v>
      </c>
      <c r="G493" s="21" t="s">
        <v>90</v>
      </c>
      <c r="H493" s="21" t="s">
        <v>95</v>
      </c>
      <c r="I493" s="21" t="s">
        <v>2695</v>
      </c>
      <c r="J493" s="21" t="s">
        <v>52</v>
      </c>
      <c r="K493" s="21" t="s">
        <v>127</v>
      </c>
      <c r="L493" s="21" t="s">
        <v>128</v>
      </c>
      <c r="M493" s="21" t="s">
        <v>233</v>
      </c>
      <c r="N493" s="21">
        <v>30</v>
      </c>
      <c r="O493" s="20"/>
      <c r="P493" s="21" t="s">
        <v>50</v>
      </c>
      <c r="Q493" s="21" t="s">
        <v>2696</v>
      </c>
      <c r="R493" s="21">
        <v>5000</v>
      </c>
      <c r="S493" s="21">
        <v>5</v>
      </c>
      <c r="T493" s="21">
        <v>-63.197271999999998</v>
      </c>
      <c r="U493" s="21">
        <v>-17.867516999999999</v>
      </c>
      <c r="V493" s="21" t="s">
        <v>2697</v>
      </c>
      <c r="W493" s="21" t="s">
        <v>51</v>
      </c>
      <c r="X493" s="21" t="s">
        <v>2698</v>
      </c>
      <c r="Y493" s="23">
        <v>46246</v>
      </c>
      <c r="Z493" s="24">
        <f>+E493-Y493</f>
        <v>8</v>
      </c>
      <c r="AA493" s="25">
        <f>+Tabla_DatosExternos_142[[#This Row],[Saldo]]/Tabla_DatosExternos_142[[#This Row],[Importe]]</f>
        <v>1</v>
      </c>
      <c r="AB493" s="21"/>
      <c r="AC493" s="26">
        <f>IF(AND(-Z493&gt;=1,-Z493&lt;=30),D493,0)</f>
        <v>0</v>
      </c>
      <c r="AD493" s="26">
        <f>IF(AND(-Z493&gt;=31,-Z493&lt;=60),D493,0)</f>
        <v>0</v>
      </c>
      <c r="AE493" s="26">
        <f>IF(AND(-Z493&gt;=61,-Z493&lt;=90),D493,0)</f>
        <v>0</v>
      </c>
      <c r="AF493" s="26">
        <f>IF(AND(-Z493&gt;=91,-Z493&lt;=120),D493,0)</f>
        <v>0</v>
      </c>
      <c r="AG493" s="26">
        <f>IF(AND(-Z493&gt;=121,-Z493&lt;=150),D493,0)</f>
        <v>0</v>
      </c>
      <c r="AH493" s="26">
        <f>IF(AND(-Z493&gt;=151,-Z493&lt;=180),D493,0)</f>
        <v>0</v>
      </c>
      <c r="AI493" s="26">
        <f>IF(AND(-Z493&gt;=181,-Z493&lt;=210),D493,0)</f>
        <v>0</v>
      </c>
      <c r="AJ493" s="26">
        <f>IF(AND(-Z493&gt;=211,-Z493&lt;=250),D493,0)</f>
        <v>0</v>
      </c>
      <c r="AK493" s="26">
        <f>IF(-Z493&gt;=251,D493,0)</f>
        <v>0</v>
      </c>
      <c r="AL493" s="26">
        <f>SUM(AE493:AF493)</f>
        <v>0</v>
      </c>
      <c r="AM493" s="26">
        <f>SUM(AG493:AK493)</f>
        <v>0</v>
      </c>
      <c r="AN493" s="26">
        <f>SUM(AI493:AK493)</f>
        <v>0</v>
      </c>
      <c r="AO493" s="26">
        <f>+IF(SUM(AC493:AK493)=0,D493,0)</f>
        <v>1719.99</v>
      </c>
      <c r="AP493" s="26">
        <f>+SUM(AC493:AK493)</f>
        <v>0</v>
      </c>
      <c r="AQ493" s="26">
        <f>+Tabla_DatosExternos_142[[#This Row],[Total Vigente]]+Tabla_DatosExternos_142[[#This Row],[Total Vencido]]</f>
        <v>1719.99</v>
      </c>
      <c r="AR493" s="26">
        <f>SUM(AG493:AK493)</f>
        <v>0</v>
      </c>
      <c r="AS493" s="27">
        <f>+Tabla_DatosExternos_142[[#This Row],[Fecha]]-Tabla_DatosExternos_142[[#This Row],[Vence]]</f>
        <v>-30</v>
      </c>
      <c r="AT493" s="21"/>
      <c r="AU493" s="28" t="e">
        <f>+AR493-W493</f>
        <v>#VALUE!</v>
      </c>
    </row>
    <row r="494" spans="1:47" x14ac:dyDescent="0.35">
      <c r="A494" s="20">
        <v>46227</v>
      </c>
      <c r="B494" s="21">
        <v>289227</v>
      </c>
      <c r="C494" s="21">
        <v>2086</v>
      </c>
      <c r="D494" s="21">
        <v>2086</v>
      </c>
      <c r="E494" s="22">
        <v>46257</v>
      </c>
      <c r="F494" s="21">
        <v>11</v>
      </c>
      <c r="G494" s="21" t="s">
        <v>90</v>
      </c>
      <c r="H494" s="21" t="s">
        <v>95</v>
      </c>
      <c r="I494" s="21" t="s">
        <v>2777</v>
      </c>
      <c r="J494" s="21" t="s">
        <v>52</v>
      </c>
      <c r="K494" s="21" t="s">
        <v>127</v>
      </c>
      <c r="L494" s="21" t="s">
        <v>128</v>
      </c>
      <c r="M494" s="21" t="s">
        <v>214</v>
      </c>
      <c r="N494" s="21">
        <v>30</v>
      </c>
      <c r="O494" s="20"/>
      <c r="P494" s="21" t="s">
        <v>50</v>
      </c>
      <c r="Q494" s="21" t="s">
        <v>2778</v>
      </c>
      <c r="R494" s="21">
        <v>8001</v>
      </c>
      <c r="S494" s="21">
        <v>4</v>
      </c>
      <c r="T494" s="21">
        <v>-63.182364999999997</v>
      </c>
      <c r="U494" s="21">
        <v>-17.850878000000002</v>
      </c>
      <c r="V494" s="21" t="s">
        <v>2779</v>
      </c>
      <c r="W494" s="21" t="s">
        <v>51</v>
      </c>
      <c r="X494" s="21" t="s">
        <v>2780</v>
      </c>
      <c r="Y494" s="23">
        <v>46246</v>
      </c>
      <c r="Z494" s="24">
        <f>+E494-Y494</f>
        <v>11</v>
      </c>
      <c r="AA494" s="25">
        <f>+Tabla_DatosExternos_142[[#This Row],[Saldo]]/Tabla_DatosExternos_142[[#This Row],[Importe]]</f>
        <v>1</v>
      </c>
      <c r="AB494" s="21"/>
      <c r="AC494" s="26">
        <f>IF(AND(-Z494&gt;=1,-Z494&lt;=30),D494,0)</f>
        <v>0</v>
      </c>
      <c r="AD494" s="26">
        <f>IF(AND(-Z494&gt;=31,-Z494&lt;=60),D494,0)</f>
        <v>0</v>
      </c>
      <c r="AE494" s="26">
        <f>IF(AND(-Z494&gt;=61,-Z494&lt;=90),D494,0)</f>
        <v>0</v>
      </c>
      <c r="AF494" s="26">
        <f>IF(AND(-Z494&gt;=91,-Z494&lt;=120),D494,0)</f>
        <v>0</v>
      </c>
      <c r="AG494" s="26">
        <f>IF(AND(-Z494&gt;=121,-Z494&lt;=150),D494,0)</f>
        <v>0</v>
      </c>
      <c r="AH494" s="26">
        <f>IF(AND(-Z494&gt;=151,-Z494&lt;=180),D494,0)</f>
        <v>0</v>
      </c>
      <c r="AI494" s="26">
        <f>IF(AND(-Z494&gt;=181,-Z494&lt;=210),D494,0)</f>
        <v>0</v>
      </c>
      <c r="AJ494" s="26">
        <f>IF(AND(-Z494&gt;=211,-Z494&lt;=250),D494,0)</f>
        <v>0</v>
      </c>
      <c r="AK494" s="26">
        <f>IF(-Z494&gt;=251,D494,0)</f>
        <v>0</v>
      </c>
      <c r="AL494" s="26">
        <f>SUM(AE494:AF494)</f>
        <v>0</v>
      </c>
      <c r="AM494" s="26">
        <f>SUM(AG494:AK494)</f>
        <v>0</v>
      </c>
      <c r="AN494" s="26">
        <f>SUM(AI494:AK494)</f>
        <v>0</v>
      </c>
      <c r="AO494" s="26">
        <f>+IF(SUM(AC494:AK494)=0,D494,0)</f>
        <v>2086</v>
      </c>
      <c r="AP494" s="26">
        <f>+SUM(AC494:AK494)</f>
        <v>0</v>
      </c>
      <c r="AQ494" s="26">
        <f>+Tabla_DatosExternos_142[[#This Row],[Total Vigente]]+Tabla_DatosExternos_142[[#This Row],[Total Vencido]]</f>
        <v>2086</v>
      </c>
      <c r="AR494" s="26">
        <f>SUM(AG494:AK494)</f>
        <v>0</v>
      </c>
      <c r="AS494" s="27">
        <f>+Tabla_DatosExternos_142[[#This Row],[Fecha]]-Tabla_DatosExternos_142[[#This Row],[Vence]]</f>
        <v>-30</v>
      </c>
      <c r="AT494" s="21"/>
      <c r="AU494" s="28" t="e">
        <f>+AR494-W494</f>
        <v>#VALUE!</v>
      </c>
    </row>
    <row r="495" spans="1:47" x14ac:dyDescent="0.35">
      <c r="A495" s="20">
        <v>46227</v>
      </c>
      <c r="B495" s="21">
        <v>289228</v>
      </c>
      <c r="C495" s="21">
        <v>1149.98</v>
      </c>
      <c r="D495" s="21">
        <v>1149.98</v>
      </c>
      <c r="E495" s="22">
        <v>46257</v>
      </c>
      <c r="F495" s="21">
        <v>11</v>
      </c>
      <c r="G495" s="21" t="s">
        <v>90</v>
      </c>
      <c r="H495" s="21" t="s">
        <v>95</v>
      </c>
      <c r="I495" s="21" t="s">
        <v>2777</v>
      </c>
      <c r="J495" s="21" t="s">
        <v>52</v>
      </c>
      <c r="K495" s="21" t="s">
        <v>127</v>
      </c>
      <c r="L495" s="21" t="s">
        <v>128</v>
      </c>
      <c r="M495" s="21" t="s">
        <v>214</v>
      </c>
      <c r="N495" s="21">
        <v>30</v>
      </c>
      <c r="O495" s="20"/>
      <c r="P495" s="21" t="s">
        <v>50</v>
      </c>
      <c r="Q495" s="21" t="s">
        <v>2778</v>
      </c>
      <c r="R495" s="21">
        <v>8001</v>
      </c>
      <c r="S495" s="21">
        <v>4</v>
      </c>
      <c r="T495" s="21">
        <v>-63.182364999999997</v>
      </c>
      <c r="U495" s="21">
        <v>-17.850878000000002</v>
      </c>
      <c r="V495" s="21" t="s">
        <v>2779</v>
      </c>
      <c r="W495" s="21" t="s">
        <v>51</v>
      </c>
      <c r="X495" s="21" t="s">
        <v>2780</v>
      </c>
      <c r="Y495" s="23">
        <v>46246</v>
      </c>
      <c r="Z495" s="24">
        <f>+E495-Y495</f>
        <v>11</v>
      </c>
      <c r="AA495" s="25">
        <f>+Tabla_DatosExternos_142[[#This Row],[Saldo]]/Tabla_DatosExternos_142[[#This Row],[Importe]]</f>
        <v>1</v>
      </c>
      <c r="AB495" s="21"/>
      <c r="AC495" s="26">
        <f>IF(AND(-Z495&gt;=1,-Z495&lt;=30),D495,0)</f>
        <v>0</v>
      </c>
      <c r="AD495" s="26">
        <f>IF(AND(-Z495&gt;=31,-Z495&lt;=60),D495,0)</f>
        <v>0</v>
      </c>
      <c r="AE495" s="26">
        <f>IF(AND(-Z495&gt;=61,-Z495&lt;=90),D495,0)</f>
        <v>0</v>
      </c>
      <c r="AF495" s="26">
        <f>IF(AND(-Z495&gt;=91,-Z495&lt;=120),D495,0)</f>
        <v>0</v>
      </c>
      <c r="AG495" s="26">
        <f>IF(AND(-Z495&gt;=121,-Z495&lt;=150),D495,0)</f>
        <v>0</v>
      </c>
      <c r="AH495" s="26">
        <f>IF(AND(-Z495&gt;=151,-Z495&lt;=180),D495,0)</f>
        <v>0</v>
      </c>
      <c r="AI495" s="26">
        <f>IF(AND(-Z495&gt;=181,-Z495&lt;=210),D495,0)</f>
        <v>0</v>
      </c>
      <c r="AJ495" s="26">
        <f>IF(AND(-Z495&gt;=211,-Z495&lt;=250),D495,0)</f>
        <v>0</v>
      </c>
      <c r="AK495" s="26">
        <f>IF(-Z495&gt;=251,D495,0)</f>
        <v>0</v>
      </c>
      <c r="AL495" s="26">
        <f>SUM(AE495:AF495)</f>
        <v>0</v>
      </c>
      <c r="AM495" s="26">
        <f>SUM(AG495:AK495)</f>
        <v>0</v>
      </c>
      <c r="AN495" s="26">
        <f>SUM(AI495:AK495)</f>
        <v>0</v>
      </c>
      <c r="AO495" s="26">
        <f>+IF(SUM(AC495:AK495)=0,D495,0)</f>
        <v>1149.98</v>
      </c>
      <c r="AP495" s="26">
        <f>+SUM(AC495:AK495)</f>
        <v>0</v>
      </c>
      <c r="AQ495" s="26">
        <f>+Tabla_DatosExternos_142[[#This Row],[Total Vigente]]+Tabla_DatosExternos_142[[#This Row],[Total Vencido]]</f>
        <v>1149.98</v>
      </c>
      <c r="AR495" s="26">
        <f>SUM(AG495:AK495)</f>
        <v>0</v>
      </c>
      <c r="AS495" s="27">
        <f>+Tabla_DatosExternos_142[[#This Row],[Fecha]]-Tabla_DatosExternos_142[[#This Row],[Vence]]</f>
        <v>-30</v>
      </c>
      <c r="AT495" s="21"/>
      <c r="AU495" s="28" t="e">
        <f>+AR495-W495</f>
        <v>#VALUE!</v>
      </c>
    </row>
    <row r="496" spans="1:47" x14ac:dyDescent="0.35">
      <c r="A496" s="20">
        <v>46227</v>
      </c>
      <c r="B496" s="21">
        <v>289232</v>
      </c>
      <c r="C496" s="21">
        <v>1160</v>
      </c>
      <c r="D496" s="21">
        <v>1160</v>
      </c>
      <c r="E496" s="22">
        <v>46257</v>
      </c>
      <c r="F496" s="21">
        <v>11</v>
      </c>
      <c r="G496" s="21" t="s">
        <v>90</v>
      </c>
      <c r="H496" s="21" t="s">
        <v>95</v>
      </c>
      <c r="I496" s="21" t="s">
        <v>2781</v>
      </c>
      <c r="J496" s="21" t="s">
        <v>52</v>
      </c>
      <c r="K496" s="21" t="s">
        <v>127</v>
      </c>
      <c r="L496" s="21" t="s">
        <v>128</v>
      </c>
      <c r="M496" s="21" t="s">
        <v>214</v>
      </c>
      <c r="N496" s="21">
        <v>30</v>
      </c>
      <c r="O496" s="20"/>
      <c r="P496" s="21" t="s">
        <v>50</v>
      </c>
      <c r="Q496" s="21" t="s">
        <v>2782</v>
      </c>
      <c r="R496" s="21">
        <v>22000</v>
      </c>
      <c r="S496" s="21">
        <v>4</v>
      </c>
      <c r="T496" s="21">
        <v>-63.182723000000003</v>
      </c>
      <c r="U496" s="21">
        <v>-17.851018</v>
      </c>
      <c r="V496" s="21" t="s">
        <v>2783</v>
      </c>
      <c r="W496" s="21" t="s">
        <v>51</v>
      </c>
      <c r="X496" s="21" t="s">
        <v>2784</v>
      </c>
      <c r="Y496" s="23">
        <v>46246</v>
      </c>
      <c r="Z496" s="24">
        <f>+E496-Y496</f>
        <v>11</v>
      </c>
      <c r="AA496" s="25">
        <f>+Tabla_DatosExternos_142[[#This Row],[Saldo]]/Tabla_DatosExternos_142[[#This Row],[Importe]]</f>
        <v>1</v>
      </c>
      <c r="AB496" s="21"/>
      <c r="AC496" s="26">
        <f>IF(AND(-Z496&gt;=1,-Z496&lt;=30),D496,0)</f>
        <v>0</v>
      </c>
      <c r="AD496" s="26">
        <f>IF(AND(-Z496&gt;=31,-Z496&lt;=60),D496,0)</f>
        <v>0</v>
      </c>
      <c r="AE496" s="26">
        <f>IF(AND(-Z496&gt;=61,-Z496&lt;=90),D496,0)</f>
        <v>0</v>
      </c>
      <c r="AF496" s="26">
        <f>IF(AND(-Z496&gt;=91,-Z496&lt;=120),D496,0)</f>
        <v>0</v>
      </c>
      <c r="AG496" s="26">
        <f>IF(AND(-Z496&gt;=121,-Z496&lt;=150),D496,0)</f>
        <v>0</v>
      </c>
      <c r="AH496" s="26">
        <f>IF(AND(-Z496&gt;=151,-Z496&lt;=180),D496,0)</f>
        <v>0</v>
      </c>
      <c r="AI496" s="26">
        <f>IF(AND(-Z496&gt;=181,-Z496&lt;=210),D496,0)</f>
        <v>0</v>
      </c>
      <c r="AJ496" s="26">
        <f>IF(AND(-Z496&gt;=211,-Z496&lt;=250),D496,0)</f>
        <v>0</v>
      </c>
      <c r="AK496" s="26">
        <f>IF(-Z496&gt;=251,D496,0)</f>
        <v>0</v>
      </c>
      <c r="AL496" s="26">
        <f>SUM(AE496:AF496)</f>
        <v>0</v>
      </c>
      <c r="AM496" s="26">
        <f>SUM(AG496:AK496)</f>
        <v>0</v>
      </c>
      <c r="AN496" s="26">
        <f>SUM(AI496:AK496)</f>
        <v>0</v>
      </c>
      <c r="AO496" s="26">
        <f>+IF(SUM(AC496:AK496)=0,D496,0)</f>
        <v>1160</v>
      </c>
      <c r="AP496" s="26">
        <f>+SUM(AC496:AK496)</f>
        <v>0</v>
      </c>
      <c r="AQ496" s="26">
        <f>+Tabla_DatosExternos_142[[#This Row],[Total Vigente]]+Tabla_DatosExternos_142[[#This Row],[Total Vencido]]</f>
        <v>1160</v>
      </c>
      <c r="AR496" s="26">
        <f>SUM(AG496:AK496)</f>
        <v>0</v>
      </c>
      <c r="AS496" s="27">
        <f>+Tabla_DatosExternos_142[[#This Row],[Fecha]]-Tabla_DatosExternos_142[[#This Row],[Vence]]</f>
        <v>-30</v>
      </c>
      <c r="AT496" s="21"/>
      <c r="AU496" s="28" t="e">
        <f>+AR496-W496</f>
        <v>#VALUE!</v>
      </c>
    </row>
    <row r="497" spans="1:47" x14ac:dyDescent="0.35">
      <c r="A497" s="20">
        <v>46228</v>
      </c>
      <c r="B497" s="21">
        <v>289517</v>
      </c>
      <c r="C497" s="21">
        <v>1840</v>
      </c>
      <c r="D497" s="21">
        <v>1840</v>
      </c>
      <c r="E497" s="22">
        <v>46258</v>
      </c>
      <c r="F497" s="21">
        <v>12</v>
      </c>
      <c r="G497" s="21" t="s">
        <v>90</v>
      </c>
      <c r="H497" s="21" t="s">
        <v>95</v>
      </c>
      <c r="I497" s="21" t="s">
        <v>2814</v>
      </c>
      <c r="J497" s="21" t="s">
        <v>52</v>
      </c>
      <c r="K497" s="21" t="s">
        <v>127</v>
      </c>
      <c r="L497" s="21" t="s">
        <v>128</v>
      </c>
      <c r="M497" s="21" t="s">
        <v>214</v>
      </c>
      <c r="N497" s="21">
        <v>30</v>
      </c>
      <c r="O497" s="20"/>
      <c r="P497" s="21" t="s">
        <v>50</v>
      </c>
      <c r="Q497" s="21" t="s">
        <v>2815</v>
      </c>
      <c r="R497" s="21">
        <v>10000</v>
      </c>
      <c r="S497" s="21">
        <v>4</v>
      </c>
      <c r="T497" s="21">
        <v>-63.199905999999999</v>
      </c>
      <c r="U497" s="21">
        <v>-17.855526999999999</v>
      </c>
      <c r="V497" s="21" t="s">
        <v>2816</v>
      </c>
      <c r="W497" s="21" t="s">
        <v>51</v>
      </c>
      <c r="X497" s="21" t="s">
        <v>2817</v>
      </c>
      <c r="Y497" s="23">
        <v>46246</v>
      </c>
      <c r="Z497" s="24">
        <f>+E497-Y497</f>
        <v>12</v>
      </c>
      <c r="AA497" s="25">
        <f>+Tabla_DatosExternos_142[[#This Row],[Saldo]]/Tabla_DatosExternos_142[[#This Row],[Importe]]</f>
        <v>1</v>
      </c>
      <c r="AB497" s="21"/>
      <c r="AC497" s="26">
        <f>IF(AND(-Z497&gt;=1,-Z497&lt;=30),D497,0)</f>
        <v>0</v>
      </c>
      <c r="AD497" s="26">
        <f>IF(AND(-Z497&gt;=31,-Z497&lt;=60),D497,0)</f>
        <v>0</v>
      </c>
      <c r="AE497" s="26">
        <f>IF(AND(-Z497&gt;=61,-Z497&lt;=90),D497,0)</f>
        <v>0</v>
      </c>
      <c r="AF497" s="26">
        <f>IF(AND(-Z497&gt;=91,-Z497&lt;=120),D497,0)</f>
        <v>0</v>
      </c>
      <c r="AG497" s="26">
        <f>IF(AND(-Z497&gt;=121,-Z497&lt;=150),D497,0)</f>
        <v>0</v>
      </c>
      <c r="AH497" s="26">
        <f>IF(AND(-Z497&gt;=151,-Z497&lt;=180),D497,0)</f>
        <v>0</v>
      </c>
      <c r="AI497" s="26">
        <f>IF(AND(-Z497&gt;=181,-Z497&lt;=210),D497,0)</f>
        <v>0</v>
      </c>
      <c r="AJ497" s="26">
        <f>IF(AND(-Z497&gt;=211,-Z497&lt;=250),D497,0)</f>
        <v>0</v>
      </c>
      <c r="AK497" s="26">
        <f>IF(-Z497&gt;=251,D497,0)</f>
        <v>0</v>
      </c>
      <c r="AL497" s="26">
        <f>SUM(AE497:AF497)</f>
        <v>0</v>
      </c>
      <c r="AM497" s="26">
        <f>SUM(AG497:AK497)</f>
        <v>0</v>
      </c>
      <c r="AN497" s="26">
        <f>SUM(AI497:AK497)</f>
        <v>0</v>
      </c>
      <c r="AO497" s="26">
        <f>+IF(SUM(AC497:AK497)=0,D497,0)</f>
        <v>1840</v>
      </c>
      <c r="AP497" s="26">
        <f>+SUM(AC497:AK497)</f>
        <v>0</v>
      </c>
      <c r="AQ497" s="26">
        <f>+Tabla_DatosExternos_142[[#This Row],[Total Vigente]]+Tabla_DatosExternos_142[[#This Row],[Total Vencido]]</f>
        <v>1840</v>
      </c>
      <c r="AR497" s="26">
        <f>SUM(AG497:AK497)</f>
        <v>0</v>
      </c>
      <c r="AS497" s="27">
        <f>+Tabla_DatosExternos_142[[#This Row],[Fecha]]-Tabla_DatosExternos_142[[#This Row],[Vence]]</f>
        <v>-30</v>
      </c>
      <c r="AT497" s="21"/>
      <c r="AU497" s="28" t="e">
        <f>+AR497-W497</f>
        <v>#VALUE!</v>
      </c>
    </row>
    <row r="498" spans="1:47" x14ac:dyDescent="0.35">
      <c r="A498" s="20">
        <v>46228</v>
      </c>
      <c r="B498" s="21">
        <v>289535</v>
      </c>
      <c r="C498" s="21">
        <v>11199.84</v>
      </c>
      <c r="D498" s="21">
        <v>11059.84</v>
      </c>
      <c r="E498" s="22">
        <v>46258</v>
      </c>
      <c r="F498" s="21">
        <v>12</v>
      </c>
      <c r="G498" s="21" t="s">
        <v>90</v>
      </c>
      <c r="H498" s="21" t="s">
        <v>95</v>
      </c>
      <c r="I498" s="21" t="s">
        <v>2818</v>
      </c>
      <c r="J498" s="21" t="s">
        <v>52</v>
      </c>
      <c r="K498" s="21" t="s">
        <v>127</v>
      </c>
      <c r="L498" s="21" t="s">
        <v>128</v>
      </c>
      <c r="M498" s="21" t="s">
        <v>233</v>
      </c>
      <c r="N498" s="21">
        <v>30</v>
      </c>
      <c r="O498" s="20">
        <v>46238</v>
      </c>
      <c r="P498" s="21" t="s">
        <v>50</v>
      </c>
      <c r="Q498" s="21" t="s">
        <v>2819</v>
      </c>
      <c r="R498" s="21">
        <v>15000</v>
      </c>
      <c r="S498" s="21">
        <v>5</v>
      </c>
      <c r="T498" s="21">
        <v>-63.168682099999998</v>
      </c>
      <c r="U498" s="21">
        <v>-17.8659477</v>
      </c>
      <c r="V498" s="21" t="s">
        <v>2820</v>
      </c>
      <c r="W498" s="21" t="s">
        <v>51</v>
      </c>
      <c r="X498" s="21" t="s">
        <v>2821</v>
      </c>
      <c r="Y498" s="23">
        <v>46246</v>
      </c>
      <c r="Z498" s="24">
        <f>+E498-Y498</f>
        <v>12</v>
      </c>
      <c r="AA498" s="25">
        <f>+Tabla_DatosExternos_142[[#This Row],[Saldo]]/Tabla_DatosExternos_142[[#This Row],[Importe]]</f>
        <v>0.98749982142602033</v>
      </c>
      <c r="AB498" s="21"/>
      <c r="AC498" s="26">
        <f>IF(AND(-Z498&gt;=1,-Z498&lt;=30),D498,0)</f>
        <v>0</v>
      </c>
      <c r="AD498" s="26">
        <f>IF(AND(-Z498&gt;=31,-Z498&lt;=60),D498,0)</f>
        <v>0</v>
      </c>
      <c r="AE498" s="26">
        <f>IF(AND(-Z498&gt;=61,-Z498&lt;=90),D498,0)</f>
        <v>0</v>
      </c>
      <c r="AF498" s="26">
        <f>IF(AND(-Z498&gt;=91,-Z498&lt;=120),D498,0)</f>
        <v>0</v>
      </c>
      <c r="AG498" s="26">
        <f>IF(AND(-Z498&gt;=121,-Z498&lt;=150),D498,0)</f>
        <v>0</v>
      </c>
      <c r="AH498" s="26">
        <f>IF(AND(-Z498&gt;=151,-Z498&lt;=180),D498,0)</f>
        <v>0</v>
      </c>
      <c r="AI498" s="26">
        <f>IF(AND(-Z498&gt;=181,-Z498&lt;=210),D498,0)</f>
        <v>0</v>
      </c>
      <c r="AJ498" s="26">
        <f>IF(AND(-Z498&gt;=211,-Z498&lt;=250),D498,0)</f>
        <v>0</v>
      </c>
      <c r="AK498" s="26">
        <f>IF(-Z498&gt;=251,D498,0)</f>
        <v>0</v>
      </c>
      <c r="AL498" s="26">
        <f>SUM(AE498:AF498)</f>
        <v>0</v>
      </c>
      <c r="AM498" s="26">
        <f>SUM(AG498:AK498)</f>
        <v>0</v>
      </c>
      <c r="AN498" s="26">
        <f>SUM(AI498:AK498)</f>
        <v>0</v>
      </c>
      <c r="AO498" s="26">
        <f>+IF(SUM(AC498:AK498)=0,D498,0)</f>
        <v>11059.84</v>
      </c>
      <c r="AP498" s="26">
        <f>+SUM(AC498:AK498)</f>
        <v>0</v>
      </c>
      <c r="AQ498" s="26">
        <f>+Tabla_DatosExternos_142[[#This Row],[Total Vigente]]+Tabla_DatosExternos_142[[#This Row],[Total Vencido]]</f>
        <v>11059.84</v>
      </c>
      <c r="AR498" s="26">
        <f>SUM(AG498:AK498)</f>
        <v>0</v>
      </c>
      <c r="AS498" s="27">
        <f>+Tabla_DatosExternos_142[[#This Row],[Fecha]]-Tabla_DatosExternos_142[[#This Row],[Vence]]</f>
        <v>-30</v>
      </c>
      <c r="AT498" s="21"/>
      <c r="AU498" s="28" t="e">
        <f>+AR498-W498</f>
        <v>#VALUE!</v>
      </c>
    </row>
    <row r="499" spans="1:47" x14ac:dyDescent="0.35">
      <c r="A499" s="20">
        <v>46228</v>
      </c>
      <c r="B499" s="21">
        <v>289536</v>
      </c>
      <c r="C499" s="21">
        <v>1160</v>
      </c>
      <c r="D499" s="21">
        <v>1160</v>
      </c>
      <c r="E499" s="22">
        <v>46258</v>
      </c>
      <c r="F499" s="21">
        <v>12</v>
      </c>
      <c r="G499" s="21" t="s">
        <v>90</v>
      </c>
      <c r="H499" s="21" t="s">
        <v>95</v>
      </c>
      <c r="I499" s="21" t="s">
        <v>2818</v>
      </c>
      <c r="J499" s="21" t="s">
        <v>52</v>
      </c>
      <c r="K499" s="21" t="s">
        <v>127</v>
      </c>
      <c r="L499" s="21" t="s">
        <v>128</v>
      </c>
      <c r="M499" s="21" t="s">
        <v>233</v>
      </c>
      <c r="N499" s="21">
        <v>30</v>
      </c>
      <c r="O499" s="20"/>
      <c r="P499" s="21" t="s">
        <v>50</v>
      </c>
      <c r="Q499" s="21" t="s">
        <v>2819</v>
      </c>
      <c r="R499" s="21">
        <v>15000</v>
      </c>
      <c r="S499" s="21">
        <v>5</v>
      </c>
      <c r="T499" s="21">
        <v>-63.168682099999998</v>
      </c>
      <c r="U499" s="21">
        <v>-17.8659477</v>
      </c>
      <c r="V499" s="21" t="s">
        <v>2820</v>
      </c>
      <c r="W499" s="21" t="s">
        <v>51</v>
      </c>
      <c r="X499" s="21" t="s">
        <v>2821</v>
      </c>
      <c r="Y499" s="23">
        <v>46246</v>
      </c>
      <c r="Z499" s="24">
        <f>+E499-Y499</f>
        <v>12</v>
      </c>
      <c r="AA499" s="25">
        <f>+Tabla_DatosExternos_142[[#This Row],[Saldo]]/Tabla_DatosExternos_142[[#This Row],[Importe]]</f>
        <v>1</v>
      </c>
      <c r="AB499" s="21"/>
      <c r="AC499" s="26">
        <f>IF(AND(-Z499&gt;=1,-Z499&lt;=30),D499,0)</f>
        <v>0</v>
      </c>
      <c r="AD499" s="26">
        <f>IF(AND(-Z499&gt;=31,-Z499&lt;=60),D499,0)</f>
        <v>0</v>
      </c>
      <c r="AE499" s="26">
        <f>IF(AND(-Z499&gt;=61,-Z499&lt;=90),D499,0)</f>
        <v>0</v>
      </c>
      <c r="AF499" s="26">
        <f>IF(AND(-Z499&gt;=91,-Z499&lt;=120),D499,0)</f>
        <v>0</v>
      </c>
      <c r="AG499" s="26">
        <f>IF(AND(-Z499&gt;=121,-Z499&lt;=150),D499,0)</f>
        <v>0</v>
      </c>
      <c r="AH499" s="26">
        <f>IF(AND(-Z499&gt;=151,-Z499&lt;=180),D499,0)</f>
        <v>0</v>
      </c>
      <c r="AI499" s="26">
        <f>IF(AND(-Z499&gt;=181,-Z499&lt;=210),D499,0)</f>
        <v>0</v>
      </c>
      <c r="AJ499" s="26">
        <f>IF(AND(-Z499&gt;=211,-Z499&lt;=250),D499,0)</f>
        <v>0</v>
      </c>
      <c r="AK499" s="26">
        <f>IF(-Z499&gt;=251,D499,0)</f>
        <v>0</v>
      </c>
      <c r="AL499" s="26">
        <f>SUM(AE499:AF499)</f>
        <v>0</v>
      </c>
      <c r="AM499" s="26">
        <f>SUM(AG499:AK499)</f>
        <v>0</v>
      </c>
      <c r="AN499" s="26">
        <f>SUM(AI499:AK499)</f>
        <v>0</v>
      </c>
      <c r="AO499" s="26">
        <f>+IF(SUM(AC499:AK499)=0,D499,0)</f>
        <v>1160</v>
      </c>
      <c r="AP499" s="26">
        <f>+SUM(AC499:AK499)</f>
        <v>0</v>
      </c>
      <c r="AQ499" s="26">
        <f>+Tabla_DatosExternos_142[[#This Row],[Total Vigente]]+Tabla_DatosExternos_142[[#This Row],[Total Vencido]]</f>
        <v>1160</v>
      </c>
      <c r="AR499" s="26">
        <f>SUM(AG499:AK499)</f>
        <v>0</v>
      </c>
      <c r="AS499" s="27">
        <f>+Tabla_DatosExternos_142[[#This Row],[Fecha]]-Tabla_DatosExternos_142[[#This Row],[Vence]]</f>
        <v>-30</v>
      </c>
      <c r="AT499" s="21"/>
      <c r="AU499" s="28" t="e">
        <f>+AR499-W499</f>
        <v>#VALUE!</v>
      </c>
    </row>
    <row r="500" spans="1:47" x14ac:dyDescent="0.35">
      <c r="A500" s="20">
        <v>46232</v>
      </c>
      <c r="B500" s="21">
        <v>291311</v>
      </c>
      <c r="C500" s="21">
        <v>1740</v>
      </c>
      <c r="D500" s="21">
        <v>1740</v>
      </c>
      <c r="E500" s="22">
        <v>46262</v>
      </c>
      <c r="F500" s="21">
        <v>16</v>
      </c>
      <c r="G500" s="21" t="s">
        <v>90</v>
      </c>
      <c r="H500" s="21" t="s">
        <v>95</v>
      </c>
      <c r="I500" s="21" t="s">
        <v>2877</v>
      </c>
      <c r="J500" s="21" t="s">
        <v>52</v>
      </c>
      <c r="K500" s="21" t="s">
        <v>127</v>
      </c>
      <c r="L500" s="21" t="s">
        <v>128</v>
      </c>
      <c r="M500" s="21" t="s">
        <v>233</v>
      </c>
      <c r="N500" s="21">
        <v>30</v>
      </c>
      <c r="O500" s="20"/>
      <c r="P500" s="21" t="s">
        <v>50</v>
      </c>
      <c r="Q500" s="21" t="s">
        <v>2878</v>
      </c>
      <c r="R500" s="21">
        <v>5000</v>
      </c>
      <c r="S500" s="21">
        <v>5</v>
      </c>
      <c r="T500" s="21">
        <v>-63.172641300000002</v>
      </c>
      <c r="U500" s="21">
        <v>-17.893582500000001</v>
      </c>
      <c r="V500" s="21" t="s">
        <v>2879</v>
      </c>
      <c r="W500" s="21" t="s">
        <v>51</v>
      </c>
      <c r="X500" s="21" t="s">
        <v>2880</v>
      </c>
      <c r="Y500" s="23">
        <v>46246</v>
      </c>
      <c r="Z500" s="24">
        <f>+E500-Y500</f>
        <v>16</v>
      </c>
      <c r="AA500" s="25">
        <f>+Tabla_DatosExternos_142[[#This Row],[Saldo]]/Tabla_DatosExternos_142[[#This Row],[Importe]]</f>
        <v>1</v>
      </c>
      <c r="AB500" s="21"/>
      <c r="AC500" s="26">
        <f>IF(AND(-Z500&gt;=1,-Z500&lt;=30),D500,0)</f>
        <v>0</v>
      </c>
      <c r="AD500" s="26">
        <f>IF(AND(-Z500&gt;=31,-Z500&lt;=60),D500,0)</f>
        <v>0</v>
      </c>
      <c r="AE500" s="26">
        <f>IF(AND(-Z500&gt;=61,-Z500&lt;=90),D500,0)</f>
        <v>0</v>
      </c>
      <c r="AF500" s="26">
        <f>IF(AND(-Z500&gt;=91,-Z500&lt;=120),D500,0)</f>
        <v>0</v>
      </c>
      <c r="AG500" s="26">
        <f>IF(AND(-Z500&gt;=121,-Z500&lt;=150),D500,0)</f>
        <v>0</v>
      </c>
      <c r="AH500" s="26">
        <f>IF(AND(-Z500&gt;=151,-Z500&lt;=180),D500,0)</f>
        <v>0</v>
      </c>
      <c r="AI500" s="26">
        <f>IF(AND(-Z500&gt;=181,-Z500&lt;=210),D500,0)</f>
        <v>0</v>
      </c>
      <c r="AJ500" s="26">
        <f>IF(AND(-Z500&gt;=211,-Z500&lt;=250),D500,0)</f>
        <v>0</v>
      </c>
      <c r="AK500" s="26">
        <f>IF(-Z500&gt;=251,D500,0)</f>
        <v>0</v>
      </c>
      <c r="AL500" s="26">
        <f>SUM(AE500:AF500)</f>
        <v>0</v>
      </c>
      <c r="AM500" s="26">
        <f>SUM(AG500:AK500)</f>
        <v>0</v>
      </c>
      <c r="AN500" s="26">
        <f>SUM(AI500:AK500)</f>
        <v>0</v>
      </c>
      <c r="AO500" s="26">
        <f>+IF(SUM(AC500:AK500)=0,D500,0)</f>
        <v>1740</v>
      </c>
      <c r="AP500" s="26">
        <f>+SUM(AC500:AK500)</f>
        <v>0</v>
      </c>
      <c r="AQ500" s="26">
        <f>+Tabla_DatosExternos_142[[#This Row],[Total Vigente]]+Tabla_DatosExternos_142[[#This Row],[Total Vencido]]</f>
        <v>1740</v>
      </c>
      <c r="AR500" s="26">
        <f>SUM(AG500:AK500)</f>
        <v>0</v>
      </c>
      <c r="AS500" s="27">
        <f>+Tabla_DatosExternos_142[[#This Row],[Fecha]]-Tabla_DatosExternos_142[[#This Row],[Vence]]</f>
        <v>-30</v>
      </c>
      <c r="AT500" s="21"/>
      <c r="AU500" s="28" t="e">
        <f>+AR500-W500</f>
        <v>#VALUE!</v>
      </c>
    </row>
    <row r="501" spans="1:47" x14ac:dyDescent="0.35">
      <c r="A501" s="20">
        <v>46242</v>
      </c>
      <c r="B501" s="21">
        <v>295863</v>
      </c>
      <c r="C501" s="21">
        <v>3344</v>
      </c>
      <c r="D501" s="21">
        <v>3344</v>
      </c>
      <c r="E501" s="22">
        <v>46272</v>
      </c>
      <c r="F501" s="21">
        <v>26</v>
      </c>
      <c r="G501" s="21" t="s">
        <v>90</v>
      </c>
      <c r="H501" s="21" t="s">
        <v>95</v>
      </c>
      <c r="I501" s="21" t="s">
        <v>2508</v>
      </c>
      <c r="J501" s="21" t="s">
        <v>52</v>
      </c>
      <c r="K501" s="21" t="s">
        <v>127</v>
      </c>
      <c r="L501" s="21" t="s">
        <v>128</v>
      </c>
      <c r="M501" s="21" t="s">
        <v>214</v>
      </c>
      <c r="N501" s="21">
        <v>30</v>
      </c>
      <c r="O501" s="20"/>
      <c r="P501" s="21" t="s">
        <v>50</v>
      </c>
      <c r="Q501" s="21" t="s">
        <v>2509</v>
      </c>
      <c r="R501" s="21">
        <v>5000</v>
      </c>
      <c r="S501" s="21">
        <v>4</v>
      </c>
      <c r="T501" s="21">
        <v>-63.199675999999997</v>
      </c>
      <c r="U501" s="21">
        <v>-17.855229999999999</v>
      </c>
      <c r="V501" s="21" t="s">
        <v>2510</v>
      </c>
      <c r="W501" s="21" t="s">
        <v>51</v>
      </c>
      <c r="X501" s="21" t="s">
        <v>2511</v>
      </c>
      <c r="Y501" s="23">
        <v>46246</v>
      </c>
      <c r="Z501" s="24">
        <f>+E501-Y501</f>
        <v>26</v>
      </c>
      <c r="AA501" s="25">
        <f>+Tabla_DatosExternos_142[[#This Row],[Saldo]]/Tabla_DatosExternos_142[[#This Row],[Importe]]</f>
        <v>1</v>
      </c>
      <c r="AB501" s="21"/>
      <c r="AC501" s="26">
        <f>IF(AND(-Z501&gt;=1,-Z501&lt;=30),D501,0)</f>
        <v>0</v>
      </c>
      <c r="AD501" s="26">
        <f>IF(AND(-Z501&gt;=31,-Z501&lt;=60),D501,0)</f>
        <v>0</v>
      </c>
      <c r="AE501" s="26">
        <f>IF(AND(-Z501&gt;=61,-Z501&lt;=90),D501,0)</f>
        <v>0</v>
      </c>
      <c r="AF501" s="26">
        <f>IF(AND(-Z501&gt;=91,-Z501&lt;=120),D501,0)</f>
        <v>0</v>
      </c>
      <c r="AG501" s="26">
        <f>IF(AND(-Z501&gt;=121,-Z501&lt;=150),D501,0)</f>
        <v>0</v>
      </c>
      <c r="AH501" s="26">
        <f>IF(AND(-Z501&gt;=151,-Z501&lt;=180),D501,0)</f>
        <v>0</v>
      </c>
      <c r="AI501" s="26">
        <f>IF(AND(-Z501&gt;=181,-Z501&lt;=210),D501,0)</f>
        <v>0</v>
      </c>
      <c r="AJ501" s="26">
        <f>IF(AND(-Z501&gt;=211,-Z501&lt;=250),D501,0)</f>
        <v>0</v>
      </c>
      <c r="AK501" s="26">
        <f>IF(-Z501&gt;=251,D501,0)</f>
        <v>0</v>
      </c>
      <c r="AL501" s="26">
        <f>SUM(AE501:AF501)</f>
        <v>0</v>
      </c>
      <c r="AM501" s="26">
        <f>SUM(AG501:AK501)</f>
        <v>0</v>
      </c>
      <c r="AN501" s="26">
        <f>SUM(AI501:AK501)</f>
        <v>0</v>
      </c>
      <c r="AO501" s="26">
        <f>+IF(SUM(AC501:AK501)=0,D501,0)</f>
        <v>3344</v>
      </c>
      <c r="AP501" s="26">
        <f>+SUM(AC501:AK501)</f>
        <v>0</v>
      </c>
      <c r="AQ501" s="26">
        <f>+Tabla_DatosExternos_142[[#This Row],[Total Vigente]]+Tabla_DatosExternos_142[[#This Row],[Total Vencido]]</f>
        <v>3344</v>
      </c>
      <c r="AR501" s="26">
        <f>SUM(AG501:AK501)</f>
        <v>0</v>
      </c>
      <c r="AS501" s="27">
        <f>+Tabla_DatosExternos_142[[#This Row],[Fecha]]-Tabla_DatosExternos_142[[#This Row],[Vence]]</f>
        <v>-30</v>
      </c>
      <c r="AT501" s="21"/>
      <c r="AU501" s="28" t="e">
        <f>+AR501-W501</f>
        <v>#VALUE!</v>
      </c>
    </row>
    <row r="502" spans="1:47" x14ac:dyDescent="0.35">
      <c r="A502" s="20">
        <v>46242</v>
      </c>
      <c r="B502" s="21">
        <v>295868</v>
      </c>
      <c r="C502" s="21">
        <v>5900</v>
      </c>
      <c r="D502" s="21">
        <v>5900</v>
      </c>
      <c r="E502" s="22">
        <v>46272</v>
      </c>
      <c r="F502" s="21">
        <v>26</v>
      </c>
      <c r="G502" s="21" t="s">
        <v>90</v>
      </c>
      <c r="H502" s="21" t="s">
        <v>95</v>
      </c>
      <c r="I502" s="21" t="s">
        <v>3276</v>
      </c>
      <c r="J502" s="21" t="s">
        <v>52</v>
      </c>
      <c r="K502" s="21" t="s">
        <v>127</v>
      </c>
      <c r="L502" s="21" t="s">
        <v>128</v>
      </c>
      <c r="M502" s="21" t="s">
        <v>214</v>
      </c>
      <c r="N502" s="21">
        <v>30</v>
      </c>
      <c r="O502" s="20"/>
      <c r="P502" s="21" t="s">
        <v>50</v>
      </c>
      <c r="Q502" s="21" t="s">
        <v>3277</v>
      </c>
      <c r="R502" s="21">
        <v>9000</v>
      </c>
      <c r="S502" s="21">
        <v>4</v>
      </c>
      <c r="T502" s="21">
        <v>-63.199908999999998</v>
      </c>
      <c r="U502" s="21">
        <v>-17.855460000000001</v>
      </c>
      <c r="V502" s="21" t="s">
        <v>3278</v>
      </c>
      <c r="W502" s="21" t="s">
        <v>51</v>
      </c>
      <c r="X502" s="21" t="s">
        <v>3279</v>
      </c>
      <c r="Y502" s="23">
        <v>46246</v>
      </c>
      <c r="Z502" s="24">
        <f>+E502-Y502</f>
        <v>26</v>
      </c>
      <c r="AA502" s="25">
        <f>+Tabla_DatosExternos_142[[#This Row],[Saldo]]/Tabla_DatosExternos_142[[#This Row],[Importe]]</f>
        <v>1</v>
      </c>
      <c r="AB502" s="21"/>
      <c r="AC502" s="26">
        <f>IF(AND(-Z502&gt;=1,-Z502&lt;=30),D502,0)</f>
        <v>0</v>
      </c>
      <c r="AD502" s="26">
        <f>IF(AND(-Z502&gt;=31,-Z502&lt;=60),D502,0)</f>
        <v>0</v>
      </c>
      <c r="AE502" s="26">
        <f>IF(AND(-Z502&gt;=61,-Z502&lt;=90),D502,0)</f>
        <v>0</v>
      </c>
      <c r="AF502" s="26">
        <f>IF(AND(-Z502&gt;=91,-Z502&lt;=120),D502,0)</f>
        <v>0</v>
      </c>
      <c r="AG502" s="26">
        <f>IF(AND(-Z502&gt;=121,-Z502&lt;=150),D502,0)</f>
        <v>0</v>
      </c>
      <c r="AH502" s="26">
        <f>IF(AND(-Z502&gt;=151,-Z502&lt;=180),D502,0)</f>
        <v>0</v>
      </c>
      <c r="AI502" s="26">
        <f>IF(AND(-Z502&gt;=181,-Z502&lt;=210),D502,0)</f>
        <v>0</v>
      </c>
      <c r="AJ502" s="26">
        <f>IF(AND(-Z502&gt;=211,-Z502&lt;=250),D502,0)</f>
        <v>0</v>
      </c>
      <c r="AK502" s="26">
        <f>IF(-Z502&gt;=251,D502,0)</f>
        <v>0</v>
      </c>
      <c r="AL502" s="26">
        <f>SUM(AE502:AF502)</f>
        <v>0</v>
      </c>
      <c r="AM502" s="26">
        <f>SUM(AG502:AK502)</f>
        <v>0</v>
      </c>
      <c r="AN502" s="26">
        <f>SUM(AI502:AK502)</f>
        <v>0</v>
      </c>
      <c r="AO502" s="26">
        <f>+IF(SUM(AC502:AK502)=0,D502,0)</f>
        <v>5900</v>
      </c>
      <c r="AP502" s="26">
        <f>+SUM(AC502:AK502)</f>
        <v>0</v>
      </c>
      <c r="AQ502" s="26">
        <f>+Tabla_DatosExternos_142[[#This Row],[Total Vigente]]+Tabla_DatosExternos_142[[#This Row],[Total Vencido]]</f>
        <v>5900</v>
      </c>
      <c r="AR502" s="26">
        <f>SUM(AG502:AK502)</f>
        <v>0</v>
      </c>
      <c r="AS502" s="27">
        <f>+Tabla_DatosExternos_142[[#This Row],[Fecha]]-Tabla_DatosExternos_142[[#This Row],[Vence]]</f>
        <v>-30</v>
      </c>
      <c r="AT502" s="21"/>
      <c r="AU502" s="28" t="e">
        <f>+AR502-W502</f>
        <v>#VALUE!</v>
      </c>
    </row>
    <row r="503" spans="1:47" x14ac:dyDescent="0.35">
      <c r="A503" s="20">
        <v>45115</v>
      </c>
      <c r="B503" s="21">
        <v>157656</v>
      </c>
      <c r="C503" s="21">
        <v>2085</v>
      </c>
      <c r="D503" s="21">
        <v>2085</v>
      </c>
      <c r="E503" s="22">
        <v>45145</v>
      </c>
      <c r="F503" s="21">
        <v>1101</v>
      </c>
      <c r="G503" s="21" t="s">
        <v>47</v>
      </c>
      <c r="H503" s="21" t="s">
        <v>48</v>
      </c>
      <c r="I503" s="21" t="s">
        <v>345</v>
      </c>
      <c r="J503" s="21" t="s">
        <v>52</v>
      </c>
      <c r="K503" s="21" t="s">
        <v>346</v>
      </c>
      <c r="L503" s="21" t="s">
        <v>347</v>
      </c>
      <c r="M503" s="21" t="s">
        <v>348</v>
      </c>
      <c r="N503" s="21">
        <v>30</v>
      </c>
      <c r="O503" s="20"/>
      <c r="P503" s="21" t="s">
        <v>50</v>
      </c>
      <c r="Q503" s="21" t="s">
        <v>349</v>
      </c>
      <c r="R503" s="21">
        <v>5000</v>
      </c>
      <c r="S503" s="21">
        <v>1051</v>
      </c>
      <c r="T503" s="21">
        <v>-63.232146</v>
      </c>
      <c r="U503" s="21">
        <v>-17.761872</v>
      </c>
      <c r="V503" s="21" t="s">
        <v>350</v>
      </c>
      <c r="W503" s="21" t="s">
        <v>51</v>
      </c>
      <c r="X503" s="21" t="s">
        <v>351</v>
      </c>
      <c r="Y503" s="23">
        <v>46246</v>
      </c>
      <c r="Z503" s="24">
        <f>+E503-Y503</f>
        <v>-1101</v>
      </c>
      <c r="AA503" s="25">
        <f>+Tabla_DatosExternos_142[[#This Row],[Saldo]]/Tabla_DatosExternos_142[[#This Row],[Importe]]</f>
        <v>1</v>
      </c>
      <c r="AB503" s="21"/>
      <c r="AC503" s="26">
        <f>IF(AND(-Z503&gt;=1,-Z503&lt;=30),D503,0)</f>
        <v>0</v>
      </c>
      <c r="AD503" s="26">
        <f>IF(AND(-Z503&gt;=31,-Z503&lt;=60),D503,0)</f>
        <v>0</v>
      </c>
      <c r="AE503" s="26">
        <f>IF(AND(-Z503&gt;=61,-Z503&lt;=90),D503,0)</f>
        <v>0</v>
      </c>
      <c r="AF503" s="26">
        <f>IF(AND(-Z503&gt;=91,-Z503&lt;=120),D503,0)</f>
        <v>0</v>
      </c>
      <c r="AG503" s="26">
        <f>IF(AND(-Z503&gt;=121,-Z503&lt;=150),D503,0)</f>
        <v>0</v>
      </c>
      <c r="AH503" s="26">
        <f>IF(AND(-Z503&gt;=151,-Z503&lt;=180),D503,0)</f>
        <v>0</v>
      </c>
      <c r="AI503" s="26">
        <f>IF(AND(-Z503&gt;=181,-Z503&lt;=210),D503,0)</f>
        <v>0</v>
      </c>
      <c r="AJ503" s="26">
        <f>IF(AND(-Z503&gt;=211,-Z503&lt;=250),D503,0)</f>
        <v>0</v>
      </c>
      <c r="AK503" s="26">
        <f>IF(-Z503&gt;=251,D503,0)</f>
        <v>2085</v>
      </c>
      <c r="AL503" s="26">
        <f>SUM(AE503:AF503)</f>
        <v>0</v>
      </c>
      <c r="AM503" s="26">
        <f>SUM(AG503:AK503)</f>
        <v>2085</v>
      </c>
      <c r="AN503" s="26">
        <f>SUM(AI503:AK503)</f>
        <v>2085</v>
      </c>
      <c r="AO503" s="26">
        <f>+IF(SUM(AC503:AK503)=0,D503,0)</f>
        <v>0</v>
      </c>
      <c r="AP503" s="26">
        <f>+SUM(AC503:AK503)</f>
        <v>2085</v>
      </c>
      <c r="AQ503" s="26">
        <f>+Tabla_DatosExternos_142[[#This Row],[Total Vigente]]+Tabla_DatosExternos_142[[#This Row],[Total Vencido]]</f>
        <v>2085</v>
      </c>
      <c r="AR503" s="26">
        <f>SUM(AG503:AK503)</f>
        <v>2085</v>
      </c>
      <c r="AS503" s="27">
        <f>+Tabla_DatosExternos_142[[#This Row],[Fecha]]-Tabla_DatosExternos_142[[#This Row],[Vence]]</f>
        <v>-30</v>
      </c>
      <c r="AT503" s="21"/>
      <c r="AU503" s="28" t="e">
        <f>+AR503-W503</f>
        <v>#VALUE!</v>
      </c>
    </row>
    <row r="504" spans="1:47" x14ac:dyDescent="0.35">
      <c r="A504" s="20">
        <v>45122</v>
      </c>
      <c r="B504" s="21">
        <v>161754</v>
      </c>
      <c r="C504" s="21">
        <v>1066</v>
      </c>
      <c r="D504" s="21">
        <v>1066</v>
      </c>
      <c r="E504" s="22">
        <v>45152</v>
      </c>
      <c r="F504" s="21">
        <v>1094</v>
      </c>
      <c r="G504" s="21" t="s">
        <v>47</v>
      </c>
      <c r="H504" s="21" t="s">
        <v>48</v>
      </c>
      <c r="I504" s="21" t="s">
        <v>345</v>
      </c>
      <c r="J504" s="21" t="s">
        <v>52</v>
      </c>
      <c r="K504" s="21" t="s">
        <v>346</v>
      </c>
      <c r="L504" s="21" t="s">
        <v>347</v>
      </c>
      <c r="M504" s="21" t="s">
        <v>348</v>
      </c>
      <c r="N504" s="21">
        <v>30</v>
      </c>
      <c r="O504" s="20"/>
      <c r="P504" s="21" t="s">
        <v>50</v>
      </c>
      <c r="Q504" s="21" t="s">
        <v>349</v>
      </c>
      <c r="R504" s="21">
        <v>5000</v>
      </c>
      <c r="S504" s="21">
        <v>1051</v>
      </c>
      <c r="T504" s="21">
        <v>-63.232146</v>
      </c>
      <c r="U504" s="21">
        <v>-17.761872</v>
      </c>
      <c r="V504" s="21" t="s">
        <v>350</v>
      </c>
      <c r="W504" s="21" t="s">
        <v>51</v>
      </c>
      <c r="X504" s="21" t="s">
        <v>351</v>
      </c>
      <c r="Y504" s="23">
        <v>46246</v>
      </c>
      <c r="Z504" s="24">
        <f>+E504-Y504</f>
        <v>-1094</v>
      </c>
      <c r="AA504" s="25">
        <f>+Tabla_DatosExternos_142[[#This Row],[Saldo]]/Tabla_DatosExternos_142[[#This Row],[Importe]]</f>
        <v>1</v>
      </c>
      <c r="AB504" s="21"/>
      <c r="AC504" s="26">
        <f>IF(AND(-Z504&gt;=1,-Z504&lt;=30),D504,0)</f>
        <v>0</v>
      </c>
      <c r="AD504" s="26">
        <f>IF(AND(-Z504&gt;=31,-Z504&lt;=60),D504,0)</f>
        <v>0</v>
      </c>
      <c r="AE504" s="26">
        <f>IF(AND(-Z504&gt;=61,-Z504&lt;=90),D504,0)</f>
        <v>0</v>
      </c>
      <c r="AF504" s="26">
        <f>IF(AND(-Z504&gt;=91,-Z504&lt;=120),D504,0)</f>
        <v>0</v>
      </c>
      <c r="AG504" s="26">
        <f>IF(AND(-Z504&gt;=121,-Z504&lt;=150),D504,0)</f>
        <v>0</v>
      </c>
      <c r="AH504" s="26">
        <f>IF(AND(-Z504&gt;=151,-Z504&lt;=180),D504,0)</f>
        <v>0</v>
      </c>
      <c r="AI504" s="26">
        <f>IF(AND(-Z504&gt;=181,-Z504&lt;=210),D504,0)</f>
        <v>0</v>
      </c>
      <c r="AJ504" s="26">
        <f>IF(AND(-Z504&gt;=211,-Z504&lt;=250),D504,0)</f>
        <v>0</v>
      </c>
      <c r="AK504" s="26">
        <f>IF(-Z504&gt;=251,D504,0)</f>
        <v>1066</v>
      </c>
      <c r="AL504" s="26">
        <f>SUM(AE504:AF504)</f>
        <v>0</v>
      </c>
      <c r="AM504" s="26">
        <f>SUM(AG504:AK504)</f>
        <v>1066</v>
      </c>
      <c r="AN504" s="26">
        <f>SUM(AI504:AK504)</f>
        <v>1066</v>
      </c>
      <c r="AO504" s="26">
        <f>+IF(SUM(AC504:AK504)=0,D504,0)</f>
        <v>0</v>
      </c>
      <c r="AP504" s="26">
        <f>+SUM(AC504:AK504)</f>
        <v>1066</v>
      </c>
      <c r="AQ504" s="26">
        <f>+Tabla_DatosExternos_142[[#This Row],[Total Vigente]]+Tabla_DatosExternos_142[[#This Row],[Total Vencido]]</f>
        <v>1066</v>
      </c>
      <c r="AR504" s="26">
        <f>SUM(AG504:AK504)</f>
        <v>1066</v>
      </c>
      <c r="AS504" s="27">
        <f>+Tabla_DatosExternos_142[[#This Row],[Fecha]]-Tabla_DatosExternos_142[[#This Row],[Vence]]</f>
        <v>-30</v>
      </c>
      <c r="AT504" s="21"/>
      <c r="AU504" s="28" t="e">
        <f>+AR504-W504</f>
        <v>#VALUE!</v>
      </c>
    </row>
    <row r="505" spans="1:47" x14ac:dyDescent="0.35">
      <c r="A505" s="20">
        <v>45139</v>
      </c>
      <c r="B505" s="21">
        <v>170955</v>
      </c>
      <c r="C505" s="21">
        <v>1034</v>
      </c>
      <c r="D505" s="21">
        <v>1034</v>
      </c>
      <c r="E505" s="22">
        <v>45169</v>
      </c>
      <c r="F505" s="21">
        <v>1077</v>
      </c>
      <c r="G505" s="21" t="s">
        <v>47</v>
      </c>
      <c r="H505" s="21" t="s">
        <v>48</v>
      </c>
      <c r="I505" s="21" t="s">
        <v>345</v>
      </c>
      <c r="J505" s="21" t="s">
        <v>52</v>
      </c>
      <c r="K505" s="21" t="s">
        <v>346</v>
      </c>
      <c r="L505" s="21" t="s">
        <v>347</v>
      </c>
      <c r="M505" s="21" t="s">
        <v>348</v>
      </c>
      <c r="N505" s="21">
        <v>30</v>
      </c>
      <c r="O505" s="20"/>
      <c r="P505" s="21" t="s">
        <v>50</v>
      </c>
      <c r="Q505" s="21" t="s">
        <v>349</v>
      </c>
      <c r="R505" s="21">
        <v>5000</v>
      </c>
      <c r="S505" s="21">
        <v>1051</v>
      </c>
      <c r="T505" s="21">
        <v>-63.232146</v>
      </c>
      <c r="U505" s="21">
        <v>-17.761872</v>
      </c>
      <c r="V505" s="21" t="s">
        <v>350</v>
      </c>
      <c r="W505" s="21" t="s">
        <v>51</v>
      </c>
      <c r="X505" s="21" t="s">
        <v>351</v>
      </c>
      <c r="Y505" s="23">
        <v>46246</v>
      </c>
      <c r="Z505" s="24">
        <f>+E505-Y505</f>
        <v>-1077</v>
      </c>
      <c r="AA505" s="25">
        <f>+Tabla_DatosExternos_142[[#This Row],[Saldo]]/Tabla_DatosExternos_142[[#This Row],[Importe]]</f>
        <v>1</v>
      </c>
      <c r="AB505" s="21"/>
      <c r="AC505" s="26">
        <f>IF(AND(-Z505&gt;=1,-Z505&lt;=30),D505,0)</f>
        <v>0</v>
      </c>
      <c r="AD505" s="26">
        <f>IF(AND(-Z505&gt;=31,-Z505&lt;=60),D505,0)</f>
        <v>0</v>
      </c>
      <c r="AE505" s="26">
        <f>IF(AND(-Z505&gt;=61,-Z505&lt;=90),D505,0)</f>
        <v>0</v>
      </c>
      <c r="AF505" s="26">
        <f>IF(AND(-Z505&gt;=91,-Z505&lt;=120),D505,0)</f>
        <v>0</v>
      </c>
      <c r="AG505" s="26">
        <f>IF(AND(-Z505&gt;=121,-Z505&lt;=150),D505,0)</f>
        <v>0</v>
      </c>
      <c r="AH505" s="26">
        <f>IF(AND(-Z505&gt;=151,-Z505&lt;=180),D505,0)</f>
        <v>0</v>
      </c>
      <c r="AI505" s="26">
        <f>IF(AND(-Z505&gt;=181,-Z505&lt;=210),D505,0)</f>
        <v>0</v>
      </c>
      <c r="AJ505" s="26">
        <f>IF(AND(-Z505&gt;=211,-Z505&lt;=250),D505,0)</f>
        <v>0</v>
      </c>
      <c r="AK505" s="26">
        <f>IF(-Z505&gt;=251,D505,0)</f>
        <v>1034</v>
      </c>
      <c r="AL505" s="26">
        <f>SUM(AE505:AF505)</f>
        <v>0</v>
      </c>
      <c r="AM505" s="26">
        <f>SUM(AG505:AK505)</f>
        <v>1034</v>
      </c>
      <c r="AN505" s="26">
        <f>SUM(AI505:AK505)</f>
        <v>1034</v>
      </c>
      <c r="AO505" s="26">
        <f>+IF(SUM(AC505:AK505)=0,D505,0)</f>
        <v>0</v>
      </c>
      <c r="AP505" s="26">
        <f>+SUM(AC505:AK505)</f>
        <v>1034</v>
      </c>
      <c r="AQ505" s="26">
        <f>+Tabla_DatosExternos_142[[#This Row],[Total Vigente]]+Tabla_DatosExternos_142[[#This Row],[Total Vencido]]</f>
        <v>1034</v>
      </c>
      <c r="AR505" s="26">
        <f>SUM(AG505:AK505)</f>
        <v>1034</v>
      </c>
      <c r="AS505" s="27">
        <f>+Tabla_DatosExternos_142[[#This Row],[Fecha]]-Tabla_DatosExternos_142[[#This Row],[Vence]]</f>
        <v>-30</v>
      </c>
      <c r="AT505" s="21"/>
      <c r="AU505" s="28" t="e">
        <f>+AR505-W505</f>
        <v>#VALUE!</v>
      </c>
    </row>
    <row r="506" spans="1:47" x14ac:dyDescent="0.35">
      <c r="A506" s="20">
        <v>45178</v>
      </c>
      <c r="B506" s="21">
        <v>197285</v>
      </c>
      <c r="C506" s="21">
        <v>74999.990000000005</v>
      </c>
      <c r="D506" s="21">
        <v>8511.99</v>
      </c>
      <c r="E506" s="22">
        <v>45208</v>
      </c>
      <c r="F506" s="21">
        <v>1038</v>
      </c>
      <c r="G506" s="21" t="s">
        <v>47</v>
      </c>
      <c r="H506" s="21" t="s">
        <v>48</v>
      </c>
      <c r="I506" s="21" t="s">
        <v>357</v>
      </c>
      <c r="J506" s="21" t="s">
        <v>52</v>
      </c>
      <c r="K506" s="21" t="s">
        <v>346</v>
      </c>
      <c r="L506" s="21" t="s">
        <v>347</v>
      </c>
      <c r="M506" s="21" t="s">
        <v>348</v>
      </c>
      <c r="N506" s="21">
        <v>30</v>
      </c>
      <c r="O506" s="20">
        <v>45308</v>
      </c>
      <c r="P506" s="21" t="s">
        <v>50</v>
      </c>
      <c r="Q506" s="21" t="s">
        <v>358</v>
      </c>
      <c r="R506" s="21">
        <v>80000</v>
      </c>
      <c r="S506" s="21">
        <v>1051</v>
      </c>
      <c r="T506" s="21">
        <v>-63.147489999999998</v>
      </c>
      <c r="U506" s="21">
        <v>-17.765091000000002</v>
      </c>
      <c r="V506" s="21" t="s">
        <v>359</v>
      </c>
      <c r="W506" s="21" t="s">
        <v>51</v>
      </c>
      <c r="X506" s="21" t="s">
        <v>360</v>
      </c>
      <c r="Y506" s="23">
        <v>46246</v>
      </c>
      <c r="Z506" s="24">
        <f>+E506-Y506</f>
        <v>-1038</v>
      </c>
      <c r="AA506" s="25">
        <f>+Tabla_DatosExternos_142[[#This Row],[Saldo]]/Tabla_DatosExternos_142[[#This Row],[Importe]]</f>
        <v>0.11349321513242867</v>
      </c>
      <c r="AB506" s="21"/>
      <c r="AC506" s="26">
        <f>IF(AND(-Z506&gt;=1,-Z506&lt;=30),D506,0)</f>
        <v>0</v>
      </c>
      <c r="AD506" s="26">
        <f>IF(AND(-Z506&gt;=31,-Z506&lt;=60),D506,0)</f>
        <v>0</v>
      </c>
      <c r="AE506" s="26">
        <f>IF(AND(-Z506&gt;=61,-Z506&lt;=90),D506,0)</f>
        <v>0</v>
      </c>
      <c r="AF506" s="26">
        <f>IF(AND(-Z506&gt;=91,-Z506&lt;=120),D506,0)</f>
        <v>0</v>
      </c>
      <c r="AG506" s="26">
        <f>IF(AND(-Z506&gt;=121,-Z506&lt;=150),D506,0)</f>
        <v>0</v>
      </c>
      <c r="AH506" s="26">
        <f>IF(AND(-Z506&gt;=151,-Z506&lt;=180),D506,0)</f>
        <v>0</v>
      </c>
      <c r="AI506" s="26">
        <f>IF(AND(-Z506&gt;=181,-Z506&lt;=210),D506,0)</f>
        <v>0</v>
      </c>
      <c r="AJ506" s="26">
        <f>IF(AND(-Z506&gt;=211,-Z506&lt;=250),D506,0)</f>
        <v>0</v>
      </c>
      <c r="AK506" s="26">
        <f>IF(-Z506&gt;=251,D506,0)</f>
        <v>8511.99</v>
      </c>
      <c r="AL506" s="26">
        <f>SUM(AE506:AF506)</f>
        <v>0</v>
      </c>
      <c r="AM506" s="26">
        <f>SUM(AG506:AK506)</f>
        <v>8511.99</v>
      </c>
      <c r="AN506" s="26">
        <f>SUM(AI506:AK506)</f>
        <v>8511.99</v>
      </c>
      <c r="AO506" s="26">
        <f>+IF(SUM(AC506:AK506)=0,D506,0)</f>
        <v>0</v>
      </c>
      <c r="AP506" s="26">
        <f>+SUM(AC506:AK506)</f>
        <v>8511.99</v>
      </c>
      <c r="AQ506" s="26">
        <f>+Tabla_DatosExternos_142[[#This Row],[Total Vigente]]+Tabla_DatosExternos_142[[#This Row],[Total Vencido]]</f>
        <v>8511.99</v>
      </c>
      <c r="AR506" s="26">
        <f>SUM(AG506:AK506)</f>
        <v>8511.99</v>
      </c>
      <c r="AS506" s="27">
        <f>+Tabla_DatosExternos_142[[#This Row],[Fecha]]-Tabla_DatosExternos_142[[#This Row],[Vence]]</f>
        <v>-30</v>
      </c>
      <c r="AT506" s="21"/>
      <c r="AU506" s="28" t="e">
        <f>+AR506-W506</f>
        <v>#VALUE!</v>
      </c>
    </row>
    <row r="507" spans="1:47" x14ac:dyDescent="0.35">
      <c r="A507" s="20">
        <v>45281</v>
      </c>
      <c r="B507" s="21">
        <v>270354</v>
      </c>
      <c r="C507" s="21">
        <v>1425</v>
      </c>
      <c r="D507" s="21">
        <v>1425</v>
      </c>
      <c r="E507" s="22">
        <v>45311</v>
      </c>
      <c r="F507" s="21">
        <v>935</v>
      </c>
      <c r="G507" s="21" t="s">
        <v>47</v>
      </c>
      <c r="H507" s="21" t="s">
        <v>48</v>
      </c>
      <c r="I507" s="21" t="s">
        <v>479</v>
      </c>
      <c r="J507" s="21" t="s">
        <v>52</v>
      </c>
      <c r="K507" s="21" t="s">
        <v>346</v>
      </c>
      <c r="L507" s="21" t="s">
        <v>347</v>
      </c>
      <c r="M507" s="21" t="s">
        <v>348</v>
      </c>
      <c r="N507" s="21">
        <v>30</v>
      </c>
      <c r="O507" s="20"/>
      <c r="P507" s="21" t="s">
        <v>50</v>
      </c>
      <c r="Q507" s="21" t="s">
        <v>480</v>
      </c>
      <c r="R507" s="21">
        <v>100000</v>
      </c>
      <c r="S507" s="21">
        <v>1051</v>
      </c>
      <c r="T507" s="21">
        <v>-63.152137000000003</v>
      </c>
      <c r="U507" s="21">
        <v>-17.842628999999999</v>
      </c>
      <c r="V507" s="21" t="s">
        <v>481</v>
      </c>
      <c r="W507" s="21" t="s">
        <v>51</v>
      </c>
      <c r="X507" s="21" t="s">
        <v>482</v>
      </c>
      <c r="Y507" s="23">
        <v>46246</v>
      </c>
      <c r="Z507" s="24">
        <f>+E507-Y507</f>
        <v>-935</v>
      </c>
      <c r="AA507" s="25">
        <f>+Tabla_DatosExternos_142[[#This Row],[Saldo]]/Tabla_DatosExternos_142[[#This Row],[Importe]]</f>
        <v>1</v>
      </c>
      <c r="AB507" s="21"/>
      <c r="AC507" s="26">
        <f>IF(AND(-Z507&gt;=1,-Z507&lt;=30),D507,0)</f>
        <v>0</v>
      </c>
      <c r="AD507" s="26">
        <f>IF(AND(-Z507&gt;=31,-Z507&lt;=60),D507,0)</f>
        <v>0</v>
      </c>
      <c r="AE507" s="26">
        <f>IF(AND(-Z507&gt;=61,-Z507&lt;=90),D507,0)</f>
        <v>0</v>
      </c>
      <c r="AF507" s="26">
        <f>IF(AND(-Z507&gt;=91,-Z507&lt;=120),D507,0)</f>
        <v>0</v>
      </c>
      <c r="AG507" s="26">
        <f>IF(AND(-Z507&gt;=121,-Z507&lt;=150),D507,0)</f>
        <v>0</v>
      </c>
      <c r="AH507" s="26">
        <f>IF(AND(-Z507&gt;=151,-Z507&lt;=180),D507,0)</f>
        <v>0</v>
      </c>
      <c r="AI507" s="26">
        <f>IF(AND(-Z507&gt;=181,-Z507&lt;=210),D507,0)</f>
        <v>0</v>
      </c>
      <c r="AJ507" s="26">
        <f>IF(AND(-Z507&gt;=211,-Z507&lt;=250),D507,0)</f>
        <v>0</v>
      </c>
      <c r="AK507" s="26">
        <f>IF(-Z507&gt;=251,D507,0)</f>
        <v>1425</v>
      </c>
      <c r="AL507" s="26">
        <f>SUM(AE507:AF507)</f>
        <v>0</v>
      </c>
      <c r="AM507" s="26">
        <f>SUM(AG507:AK507)</f>
        <v>1425</v>
      </c>
      <c r="AN507" s="26">
        <f>SUM(AI507:AK507)</f>
        <v>1425</v>
      </c>
      <c r="AO507" s="26">
        <f>+IF(SUM(AC507:AK507)=0,D507,0)</f>
        <v>0</v>
      </c>
      <c r="AP507" s="26">
        <f>+SUM(AC507:AK507)</f>
        <v>1425</v>
      </c>
      <c r="AQ507" s="26">
        <f>+Tabla_DatosExternos_142[[#This Row],[Total Vigente]]+Tabla_DatosExternos_142[[#This Row],[Total Vencido]]</f>
        <v>1425</v>
      </c>
      <c r="AR507" s="26">
        <f>SUM(AG507:AK507)</f>
        <v>1425</v>
      </c>
      <c r="AS507" s="27">
        <f>+Tabla_DatosExternos_142[[#This Row],[Fecha]]-Tabla_DatosExternos_142[[#This Row],[Vence]]</f>
        <v>-30</v>
      </c>
      <c r="AT507" s="21"/>
      <c r="AU507" s="28" t="e">
        <f>+AR507-W507</f>
        <v>#VALUE!</v>
      </c>
    </row>
    <row r="508" spans="1:47" x14ac:dyDescent="0.35">
      <c r="A508" s="20">
        <v>45310</v>
      </c>
      <c r="B508" s="21">
        <v>12475</v>
      </c>
      <c r="C508" s="21">
        <v>189</v>
      </c>
      <c r="D508" s="21">
        <v>189</v>
      </c>
      <c r="E508" s="22">
        <v>45340</v>
      </c>
      <c r="F508" s="21">
        <v>906</v>
      </c>
      <c r="G508" s="21" t="s">
        <v>47</v>
      </c>
      <c r="H508" s="21" t="s">
        <v>48</v>
      </c>
      <c r="I508" s="21" t="s">
        <v>479</v>
      </c>
      <c r="J508" s="21" t="s">
        <v>52</v>
      </c>
      <c r="K508" s="21" t="s">
        <v>346</v>
      </c>
      <c r="L508" s="21" t="s">
        <v>347</v>
      </c>
      <c r="M508" s="21" t="s">
        <v>348</v>
      </c>
      <c r="N508" s="21">
        <v>30</v>
      </c>
      <c r="O508" s="20"/>
      <c r="P508" s="21" t="s">
        <v>50</v>
      </c>
      <c r="Q508" s="21" t="s">
        <v>480</v>
      </c>
      <c r="R508" s="21">
        <v>100000</v>
      </c>
      <c r="S508" s="21">
        <v>1051</v>
      </c>
      <c r="T508" s="21">
        <v>-63.152137000000003</v>
      </c>
      <c r="U508" s="21">
        <v>-17.842628999999999</v>
      </c>
      <c r="V508" s="21" t="s">
        <v>481</v>
      </c>
      <c r="W508" s="21" t="s">
        <v>51</v>
      </c>
      <c r="X508" s="21" t="s">
        <v>482</v>
      </c>
      <c r="Y508" s="23">
        <v>46246</v>
      </c>
      <c r="Z508" s="24">
        <f>+E508-Y508</f>
        <v>-906</v>
      </c>
      <c r="AA508" s="25">
        <f>+Tabla_DatosExternos_142[[#This Row],[Saldo]]/Tabla_DatosExternos_142[[#This Row],[Importe]]</f>
        <v>1</v>
      </c>
      <c r="AB508" s="21"/>
      <c r="AC508" s="26">
        <f>IF(AND(-Z508&gt;=1,-Z508&lt;=30),D508,0)</f>
        <v>0</v>
      </c>
      <c r="AD508" s="26">
        <f>IF(AND(-Z508&gt;=31,-Z508&lt;=60),D508,0)</f>
        <v>0</v>
      </c>
      <c r="AE508" s="26">
        <f>IF(AND(-Z508&gt;=61,-Z508&lt;=90),D508,0)</f>
        <v>0</v>
      </c>
      <c r="AF508" s="26">
        <f>IF(AND(-Z508&gt;=91,-Z508&lt;=120),D508,0)</f>
        <v>0</v>
      </c>
      <c r="AG508" s="26">
        <f>IF(AND(-Z508&gt;=121,-Z508&lt;=150),D508,0)</f>
        <v>0</v>
      </c>
      <c r="AH508" s="26">
        <f>IF(AND(-Z508&gt;=151,-Z508&lt;=180),D508,0)</f>
        <v>0</v>
      </c>
      <c r="AI508" s="26">
        <f>IF(AND(-Z508&gt;=181,-Z508&lt;=210),D508,0)</f>
        <v>0</v>
      </c>
      <c r="AJ508" s="26">
        <f>IF(AND(-Z508&gt;=211,-Z508&lt;=250),D508,0)</f>
        <v>0</v>
      </c>
      <c r="AK508" s="26">
        <f>IF(-Z508&gt;=251,D508,0)</f>
        <v>189</v>
      </c>
      <c r="AL508" s="26">
        <f>SUM(AE508:AF508)</f>
        <v>0</v>
      </c>
      <c r="AM508" s="26">
        <f>SUM(AG508:AK508)</f>
        <v>189</v>
      </c>
      <c r="AN508" s="26">
        <f>SUM(AI508:AK508)</f>
        <v>189</v>
      </c>
      <c r="AO508" s="26">
        <f>+IF(SUM(AC508:AK508)=0,D508,0)</f>
        <v>0</v>
      </c>
      <c r="AP508" s="26">
        <f>+SUM(AC508:AK508)</f>
        <v>189</v>
      </c>
      <c r="AQ508" s="26">
        <f>+Tabla_DatosExternos_142[[#This Row],[Total Vigente]]+Tabla_DatosExternos_142[[#This Row],[Total Vencido]]</f>
        <v>189</v>
      </c>
      <c r="AR508" s="26">
        <f>SUM(AG508:AK508)</f>
        <v>189</v>
      </c>
      <c r="AS508" s="27">
        <f>+Tabla_DatosExternos_142[[#This Row],[Fecha]]-Tabla_DatosExternos_142[[#This Row],[Vence]]</f>
        <v>-30</v>
      </c>
      <c r="AT508" s="21"/>
      <c r="AU508" s="28" t="e">
        <f>+AR508-W508</f>
        <v>#VALUE!</v>
      </c>
    </row>
    <row r="509" spans="1:47" x14ac:dyDescent="0.35">
      <c r="A509" s="20">
        <v>45672</v>
      </c>
      <c r="B509" s="21">
        <v>9106</v>
      </c>
      <c r="C509" s="21">
        <v>1149.98</v>
      </c>
      <c r="D509" s="21">
        <v>1149.98</v>
      </c>
      <c r="E509" s="22">
        <v>45687</v>
      </c>
      <c r="F509" s="21">
        <v>559</v>
      </c>
      <c r="G509" s="21" t="s">
        <v>47</v>
      </c>
      <c r="H509" s="21" t="s">
        <v>48</v>
      </c>
      <c r="I509" s="21" t="s">
        <v>759</v>
      </c>
      <c r="J509" s="21" t="s">
        <v>52</v>
      </c>
      <c r="K509" s="21" t="s">
        <v>346</v>
      </c>
      <c r="L509" s="21" t="s">
        <v>347</v>
      </c>
      <c r="M509" s="21" t="s">
        <v>348</v>
      </c>
      <c r="N509" s="21">
        <v>15</v>
      </c>
      <c r="O509" s="20"/>
      <c r="P509" s="21" t="s">
        <v>50</v>
      </c>
      <c r="Q509" s="21" t="s">
        <v>760</v>
      </c>
      <c r="R509" s="21">
        <v>5000</v>
      </c>
      <c r="S509" s="21">
        <v>1051</v>
      </c>
      <c r="T509" s="21">
        <v>-63.180160899999997</v>
      </c>
      <c r="U509" s="21">
        <v>-17.7857001</v>
      </c>
      <c r="V509" s="21" t="s">
        <v>761</v>
      </c>
      <c r="W509" s="21" t="s">
        <v>51</v>
      </c>
      <c r="X509" s="21" t="s">
        <v>762</v>
      </c>
      <c r="Y509" s="23">
        <v>46246</v>
      </c>
      <c r="Z509" s="24">
        <f>+E509-Y509</f>
        <v>-559</v>
      </c>
      <c r="AA509" s="25">
        <f>+Tabla_DatosExternos_142[[#This Row],[Saldo]]/Tabla_DatosExternos_142[[#This Row],[Importe]]</f>
        <v>1</v>
      </c>
      <c r="AB509" s="21"/>
      <c r="AC509" s="26">
        <f>IF(AND(-Z509&gt;=1,-Z509&lt;=30),D509,0)</f>
        <v>0</v>
      </c>
      <c r="AD509" s="26">
        <f>IF(AND(-Z509&gt;=31,-Z509&lt;=60),D509,0)</f>
        <v>0</v>
      </c>
      <c r="AE509" s="26">
        <f>IF(AND(-Z509&gt;=61,-Z509&lt;=90),D509,0)</f>
        <v>0</v>
      </c>
      <c r="AF509" s="26">
        <f>IF(AND(-Z509&gt;=91,-Z509&lt;=120),D509,0)</f>
        <v>0</v>
      </c>
      <c r="AG509" s="26">
        <f>IF(AND(-Z509&gt;=121,-Z509&lt;=150),D509,0)</f>
        <v>0</v>
      </c>
      <c r="AH509" s="26">
        <f>IF(AND(-Z509&gt;=151,-Z509&lt;=180),D509,0)</f>
        <v>0</v>
      </c>
      <c r="AI509" s="26">
        <f>IF(AND(-Z509&gt;=181,-Z509&lt;=210),D509,0)</f>
        <v>0</v>
      </c>
      <c r="AJ509" s="26">
        <f>IF(AND(-Z509&gt;=211,-Z509&lt;=250),D509,0)</f>
        <v>0</v>
      </c>
      <c r="AK509" s="26">
        <f>IF(-Z509&gt;=251,D509,0)</f>
        <v>1149.98</v>
      </c>
      <c r="AL509" s="26">
        <f>SUM(AE509:AF509)</f>
        <v>0</v>
      </c>
      <c r="AM509" s="26">
        <f>SUM(AG509:AK509)</f>
        <v>1149.98</v>
      </c>
      <c r="AN509" s="26">
        <f>SUM(AI509:AK509)</f>
        <v>1149.98</v>
      </c>
      <c r="AO509" s="26">
        <f>+IF(SUM(AC509:AK509)=0,D509,0)</f>
        <v>0</v>
      </c>
      <c r="AP509" s="26">
        <f>+SUM(AC509:AK509)</f>
        <v>1149.98</v>
      </c>
      <c r="AQ509" s="26">
        <f>+Tabla_DatosExternos_142[[#This Row],[Total Vigente]]+Tabla_DatosExternos_142[[#This Row],[Total Vencido]]</f>
        <v>1149.98</v>
      </c>
      <c r="AR509" s="26">
        <f>SUM(AG509:AK509)</f>
        <v>1149.98</v>
      </c>
      <c r="AS509" s="27">
        <f>+Tabla_DatosExternos_142[[#This Row],[Fecha]]-Tabla_DatosExternos_142[[#This Row],[Vence]]</f>
        <v>-15</v>
      </c>
      <c r="AT509" s="21"/>
      <c r="AU509" s="28" t="e">
        <f>+AR509-W509</f>
        <v>#VALUE!</v>
      </c>
    </row>
    <row r="510" spans="1:47" x14ac:dyDescent="0.35">
      <c r="A510" s="20">
        <v>45687</v>
      </c>
      <c r="B510" s="21">
        <v>17878</v>
      </c>
      <c r="C510" s="21">
        <v>5590</v>
      </c>
      <c r="D510" s="21">
        <v>5590</v>
      </c>
      <c r="E510" s="22">
        <v>45717</v>
      </c>
      <c r="F510" s="21">
        <v>529</v>
      </c>
      <c r="G510" s="21" t="s">
        <v>47</v>
      </c>
      <c r="H510" s="21" t="s">
        <v>48</v>
      </c>
      <c r="I510" s="21" t="s">
        <v>763</v>
      </c>
      <c r="J510" s="21" t="s">
        <v>52</v>
      </c>
      <c r="K510" s="21" t="s">
        <v>346</v>
      </c>
      <c r="L510" s="21" t="s">
        <v>347</v>
      </c>
      <c r="M510" s="21" t="s">
        <v>348</v>
      </c>
      <c r="N510" s="21">
        <v>30</v>
      </c>
      <c r="O510" s="20"/>
      <c r="P510" s="21" t="s">
        <v>50</v>
      </c>
      <c r="Q510" s="21" t="s">
        <v>764</v>
      </c>
      <c r="R510" s="21">
        <v>8000</v>
      </c>
      <c r="S510" s="21">
        <v>1051</v>
      </c>
      <c r="T510" s="21">
        <v>-63.198862699999999</v>
      </c>
      <c r="U510" s="21">
        <v>-17.7699119</v>
      </c>
      <c r="V510" s="21" t="s">
        <v>765</v>
      </c>
      <c r="W510" s="21" t="s">
        <v>51</v>
      </c>
      <c r="X510" s="21" t="s">
        <v>766</v>
      </c>
      <c r="Y510" s="23">
        <v>46246</v>
      </c>
      <c r="Z510" s="24">
        <f>+E510-Y510</f>
        <v>-529</v>
      </c>
      <c r="AA510" s="25">
        <f>+Tabla_DatosExternos_142[[#This Row],[Saldo]]/Tabla_DatosExternos_142[[#This Row],[Importe]]</f>
        <v>1</v>
      </c>
      <c r="AB510" s="21"/>
      <c r="AC510" s="26">
        <f>IF(AND(-Z510&gt;=1,-Z510&lt;=30),D510,0)</f>
        <v>0</v>
      </c>
      <c r="AD510" s="26">
        <f>IF(AND(-Z510&gt;=31,-Z510&lt;=60),D510,0)</f>
        <v>0</v>
      </c>
      <c r="AE510" s="26">
        <f>IF(AND(-Z510&gt;=61,-Z510&lt;=90),D510,0)</f>
        <v>0</v>
      </c>
      <c r="AF510" s="26">
        <f>IF(AND(-Z510&gt;=91,-Z510&lt;=120),D510,0)</f>
        <v>0</v>
      </c>
      <c r="AG510" s="26">
        <f>IF(AND(-Z510&gt;=121,-Z510&lt;=150),D510,0)</f>
        <v>0</v>
      </c>
      <c r="AH510" s="26">
        <f>IF(AND(-Z510&gt;=151,-Z510&lt;=180),D510,0)</f>
        <v>0</v>
      </c>
      <c r="AI510" s="26">
        <f>IF(AND(-Z510&gt;=181,-Z510&lt;=210),D510,0)</f>
        <v>0</v>
      </c>
      <c r="AJ510" s="26">
        <f>IF(AND(-Z510&gt;=211,-Z510&lt;=250),D510,0)</f>
        <v>0</v>
      </c>
      <c r="AK510" s="26">
        <f>IF(-Z510&gt;=251,D510,0)</f>
        <v>5590</v>
      </c>
      <c r="AL510" s="26">
        <f>SUM(AE510:AF510)</f>
        <v>0</v>
      </c>
      <c r="AM510" s="26">
        <f>SUM(AG510:AK510)</f>
        <v>5590</v>
      </c>
      <c r="AN510" s="26">
        <f>SUM(AI510:AK510)</f>
        <v>5590</v>
      </c>
      <c r="AO510" s="26">
        <f>+IF(SUM(AC510:AK510)=0,D510,0)</f>
        <v>0</v>
      </c>
      <c r="AP510" s="26">
        <f>+SUM(AC510:AK510)</f>
        <v>5590</v>
      </c>
      <c r="AQ510" s="26">
        <f>+Tabla_DatosExternos_142[[#This Row],[Total Vigente]]+Tabla_DatosExternos_142[[#This Row],[Total Vencido]]</f>
        <v>5590</v>
      </c>
      <c r="AR510" s="26">
        <f>SUM(AG510:AK510)</f>
        <v>5590</v>
      </c>
      <c r="AS510" s="27">
        <f>+Tabla_DatosExternos_142[[#This Row],[Fecha]]-Tabla_DatosExternos_142[[#This Row],[Vence]]</f>
        <v>-30</v>
      </c>
      <c r="AT510" s="21"/>
      <c r="AU510" s="28" t="e">
        <f>+AR510-W510</f>
        <v>#VALUE!</v>
      </c>
    </row>
    <row r="511" spans="1:47" x14ac:dyDescent="0.35">
      <c r="A511" s="20">
        <v>45700</v>
      </c>
      <c r="B511" s="21">
        <v>26839</v>
      </c>
      <c r="C511" s="21">
        <v>2349.98</v>
      </c>
      <c r="D511" s="21">
        <v>2349.98</v>
      </c>
      <c r="E511" s="22">
        <v>45730</v>
      </c>
      <c r="F511" s="21">
        <v>516</v>
      </c>
      <c r="G511" s="21" t="s">
        <v>47</v>
      </c>
      <c r="H511" s="21" t="s">
        <v>48</v>
      </c>
      <c r="I511" s="21" t="s">
        <v>763</v>
      </c>
      <c r="J511" s="21" t="s">
        <v>52</v>
      </c>
      <c r="K511" s="21" t="s">
        <v>346</v>
      </c>
      <c r="L511" s="21" t="s">
        <v>347</v>
      </c>
      <c r="M511" s="21" t="s">
        <v>348</v>
      </c>
      <c r="N511" s="21">
        <v>30</v>
      </c>
      <c r="O511" s="20"/>
      <c r="P511" s="21" t="s">
        <v>50</v>
      </c>
      <c r="Q511" s="21" t="s">
        <v>764</v>
      </c>
      <c r="R511" s="21">
        <v>8000</v>
      </c>
      <c r="S511" s="21">
        <v>1051</v>
      </c>
      <c r="T511" s="21">
        <v>-63.198862699999999</v>
      </c>
      <c r="U511" s="21">
        <v>-17.7699119</v>
      </c>
      <c r="V511" s="21" t="s">
        <v>765</v>
      </c>
      <c r="W511" s="21" t="s">
        <v>51</v>
      </c>
      <c r="X511" s="21" t="s">
        <v>766</v>
      </c>
      <c r="Y511" s="23">
        <v>46246</v>
      </c>
      <c r="Z511" s="24">
        <f>+E511-Y511</f>
        <v>-516</v>
      </c>
      <c r="AA511" s="25">
        <f>+Tabla_DatosExternos_142[[#This Row],[Saldo]]/Tabla_DatosExternos_142[[#This Row],[Importe]]</f>
        <v>1</v>
      </c>
      <c r="AB511" s="21"/>
      <c r="AC511" s="26">
        <f>IF(AND(-Z511&gt;=1,-Z511&lt;=30),D511,0)</f>
        <v>0</v>
      </c>
      <c r="AD511" s="26">
        <f>IF(AND(-Z511&gt;=31,-Z511&lt;=60),D511,0)</f>
        <v>0</v>
      </c>
      <c r="AE511" s="26">
        <f>IF(AND(-Z511&gt;=61,-Z511&lt;=90),D511,0)</f>
        <v>0</v>
      </c>
      <c r="AF511" s="26">
        <f>IF(AND(-Z511&gt;=91,-Z511&lt;=120),D511,0)</f>
        <v>0</v>
      </c>
      <c r="AG511" s="26">
        <f>IF(AND(-Z511&gt;=121,-Z511&lt;=150),D511,0)</f>
        <v>0</v>
      </c>
      <c r="AH511" s="26">
        <f>IF(AND(-Z511&gt;=151,-Z511&lt;=180),D511,0)</f>
        <v>0</v>
      </c>
      <c r="AI511" s="26">
        <f>IF(AND(-Z511&gt;=181,-Z511&lt;=210),D511,0)</f>
        <v>0</v>
      </c>
      <c r="AJ511" s="26">
        <f>IF(AND(-Z511&gt;=211,-Z511&lt;=250),D511,0)</f>
        <v>0</v>
      </c>
      <c r="AK511" s="26">
        <f>IF(-Z511&gt;=251,D511,0)</f>
        <v>2349.98</v>
      </c>
      <c r="AL511" s="26">
        <f>SUM(AE511:AF511)</f>
        <v>0</v>
      </c>
      <c r="AM511" s="26">
        <f>SUM(AG511:AK511)</f>
        <v>2349.98</v>
      </c>
      <c r="AN511" s="26">
        <f>SUM(AI511:AK511)</f>
        <v>2349.98</v>
      </c>
      <c r="AO511" s="26">
        <f>+IF(SUM(AC511:AK511)=0,D511,0)</f>
        <v>0</v>
      </c>
      <c r="AP511" s="26">
        <f>+SUM(AC511:AK511)</f>
        <v>2349.98</v>
      </c>
      <c r="AQ511" s="26">
        <f>+Tabla_DatosExternos_142[[#This Row],[Total Vigente]]+Tabla_DatosExternos_142[[#This Row],[Total Vencido]]</f>
        <v>2349.98</v>
      </c>
      <c r="AR511" s="26">
        <f>SUM(AG511:AK511)</f>
        <v>2349.98</v>
      </c>
      <c r="AS511" s="27">
        <f>+Tabla_DatosExternos_142[[#This Row],[Fecha]]-Tabla_DatosExternos_142[[#This Row],[Vence]]</f>
        <v>-30</v>
      </c>
      <c r="AT511" s="21"/>
      <c r="AU511" s="28" t="e">
        <f>+AR511-W511</f>
        <v>#VALUE!</v>
      </c>
    </row>
    <row r="512" spans="1:47" x14ac:dyDescent="0.35">
      <c r="A512" s="20">
        <v>45925</v>
      </c>
      <c r="B512" s="21">
        <v>145215</v>
      </c>
      <c r="C512" s="21">
        <v>7300</v>
      </c>
      <c r="D512" s="21">
        <v>1786</v>
      </c>
      <c r="E512" s="22">
        <v>45955</v>
      </c>
      <c r="F512" s="21">
        <v>291</v>
      </c>
      <c r="G512" s="21" t="s">
        <v>47</v>
      </c>
      <c r="H512" s="21" t="s">
        <v>48</v>
      </c>
      <c r="I512" s="21" t="s">
        <v>1054</v>
      </c>
      <c r="J512" s="21" t="s">
        <v>52</v>
      </c>
      <c r="K512" s="21" t="s">
        <v>346</v>
      </c>
      <c r="L512" s="21" t="s">
        <v>347</v>
      </c>
      <c r="M512" s="21" t="s">
        <v>348</v>
      </c>
      <c r="N512" s="21">
        <v>30</v>
      </c>
      <c r="O512" s="20">
        <v>46001</v>
      </c>
      <c r="P512" s="21" t="s">
        <v>50</v>
      </c>
      <c r="Q512" s="21" t="s">
        <v>1055</v>
      </c>
      <c r="R512" s="21">
        <v>50000</v>
      </c>
      <c r="S512" s="21">
        <v>1051</v>
      </c>
      <c r="T512" s="21">
        <v>-63.208946400000002</v>
      </c>
      <c r="U512" s="21">
        <v>-17.785103599999999</v>
      </c>
      <c r="V512" s="21" t="s">
        <v>1056</v>
      </c>
      <c r="W512" s="21" t="s">
        <v>51</v>
      </c>
      <c r="X512" s="21" t="s">
        <v>1057</v>
      </c>
      <c r="Y512" s="23">
        <v>46246</v>
      </c>
      <c r="Z512" s="24">
        <f>+E512-Y512</f>
        <v>-291</v>
      </c>
      <c r="AA512" s="25">
        <f>+Tabla_DatosExternos_142[[#This Row],[Saldo]]/Tabla_DatosExternos_142[[#This Row],[Importe]]</f>
        <v>0.24465753424657535</v>
      </c>
      <c r="AB512" s="21"/>
      <c r="AC512" s="26">
        <f>IF(AND(-Z512&gt;=1,-Z512&lt;=30),D512,0)</f>
        <v>0</v>
      </c>
      <c r="AD512" s="26">
        <f>IF(AND(-Z512&gt;=31,-Z512&lt;=60),D512,0)</f>
        <v>0</v>
      </c>
      <c r="AE512" s="26">
        <f>IF(AND(-Z512&gt;=61,-Z512&lt;=90),D512,0)</f>
        <v>0</v>
      </c>
      <c r="AF512" s="26">
        <f>IF(AND(-Z512&gt;=91,-Z512&lt;=120),D512,0)</f>
        <v>0</v>
      </c>
      <c r="AG512" s="26">
        <f>IF(AND(-Z512&gt;=121,-Z512&lt;=150),D512,0)</f>
        <v>0</v>
      </c>
      <c r="AH512" s="26">
        <f>IF(AND(-Z512&gt;=151,-Z512&lt;=180),D512,0)</f>
        <v>0</v>
      </c>
      <c r="AI512" s="26">
        <f>IF(AND(-Z512&gt;=181,-Z512&lt;=210),D512,0)</f>
        <v>0</v>
      </c>
      <c r="AJ512" s="26">
        <f>IF(AND(-Z512&gt;=211,-Z512&lt;=250),D512,0)</f>
        <v>0</v>
      </c>
      <c r="AK512" s="26">
        <f>IF(-Z512&gt;=251,D512,0)</f>
        <v>1786</v>
      </c>
      <c r="AL512" s="26">
        <f>SUM(AE512:AF512)</f>
        <v>0</v>
      </c>
      <c r="AM512" s="26">
        <f>SUM(AG512:AK512)</f>
        <v>1786</v>
      </c>
      <c r="AN512" s="26">
        <f>SUM(AI512:AK512)</f>
        <v>1786</v>
      </c>
      <c r="AO512" s="26">
        <f>+IF(SUM(AC512:AK512)=0,D512,0)</f>
        <v>0</v>
      </c>
      <c r="AP512" s="26">
        <f>+SUM(AC512:AK512)</f>
        <v>1786</v>
      </c>
      <c r="AQ512" s="26">
        <f>+Tabla_DatosExternos_142[[#This Row],[Total Vigente]]+Tabla_DatosExternos_142[[#This Row],[Total Vencido]]</f>
        <v>1786</v>
      </c>
      <c r="AR512" s="26">
        <f>SUM(AG512:AK512)</f>
        <v>1786</v>
      </c>
      <c r="AS512" s="27">
        <f>+Tabla_DatosExternos_142[[#This Row],[Fecha]]-Tabla_DatosExternos_142[[#This Row],[Vence]]</f>
        <v>-30</v>
      </c>
      <c r="AT512" s="21"/>
      <c r="AU512" s="28" t="e">
        <f>+AR512-W512</f>
        <v>#VALUE!</v>
      </c>
    </row>
    <row r="513" spans="1:47" x14ac:dyDescent="0.35">
      <c r="A513" s="20">
        <v>46053</v>
      </c>
      <c r="B513" s="21">
        <v>208375</v>
      </c>
      <c r="C513" s="21">
        <v>26399.57</v>
      </c>
      <c r="D513" s="21">
        <v>13269.57</v>
      </c>
      <c r="E513" s="22">
        <v>46132</v>
      </c>
      <c r="F513" s="21">
        <v>114</v>
      </c>
      <c r="G513" s="21" t="s">
        <v>88</v>
      </c>
      <c r="H513" s="21" t="s">
        <v>48</v>
      </c>
      <c r="I513" s="21" t="s">
        <v>1282</v>
      </c>
      <c r="J513" s="21" t="s">
        <v>52</v>
      </c>
      <c r="K513" s="21" t="s">
        <v>346</v>
      </c>
      <c r="L513" s="21" t="s">
        <v>347</v>
      </c>
      <c r="M513" s="21" t="s">
        <v>1221</v>
      </c>
      <c r="N513" s="21">
        <v>79</v>
      </c>
      <c r="O513" s="20">
        <v>46216</v>
      </c>
      <c r="P513" s="21" t="s">
        <v>50</v>
      </c>
      <c r="Q513" s="21" t="s">
        <v>1283</v>
      </c>
      <c r="R513" s="21">
        <v>90000</v>
      </c>
      <c r="S513" s="21">
        <v>2019</v>
      </c>
      <c r="T513" s="21">
        <v>-63.314796999999999</v>
      </c>
      <c r="U513" s="21">
        <v>-17.897375</v>
      </c>
      <c r="V513" s="21" t="s">
        <v>1284</v>
      </c>
      <c r="W513" s="21" t="s">
        <v>51</v>
      </c>
      <c r="X513" s="21" t="s">
        <v>1285</v>
      </c>
      <c r="Y513" s="23">
        <v>46246</v>
      </c>
      <c r="Z513" s="24">
        <f>+E513-Y513</f>
        <v>-114</v>
      </c>
      <c r="AA513" s="25">
        <f>+Tabla_DatosExternos_142[[#This Row],[Saldo]]/Tabla_DatosExternos_142[[#This Row],[Importe]]</f>
        <v>0.5026434142677324</v>
      </c>
      <c r="AB513" s="21"/>
      <c r="AC513" s="26">
        <f>IF(AND(-Z513&gt;=1,-Z513&lt;=30),D513,0)</f>
        <v>0</v>
      </c>
      <c r="AD513" s="26">
        <f>IF(AND(-Z513&gt;=31,-Z513&lt;=60),D513,0)</f>
        <v>0</v>
      </c>
      <c r="AE513" s="26">
        <f>IF(AND(-Z513&gt;=61,-Z513&lt;=90),D513,0)</f>
        <v>0</v>
      </c>
      <c r="AF513" s="26">
        <f>IF(AND(-Z513&gt;=91,-Z513&lt;=120),D513,0)</f>
        <v>13269.57</v>
      </c>
      <c r="AG513" s="26">
        <f>IF(AND(-Z513&gt;=121,-Z513&lt;=150),D513,0)</f>
        <v>0</v>
      </c>
      <c r="AH513" s="26">
        <f>IF(AND(-Z513&gt;=151,-Z513&lt;=180),D513,0)</f>
        <v>0</v>
      </c>
      <c r="AI513" s="26">
        <f>IF(AND(-Z513&gt;=181,-Z513&lt;=210),D513,0)</f>
        <v>0</v>
      </c>
      <c r="AJ513" s="26">
        <f>IF(AND(-Z513&gt;=211,-Z513&lt;=250),D513,0)</f>
        <v>0</v>
      </c>
      <c r="AK513" s="26">
        <f>IF(-Z513&gt;=251,D513,0)</f>
        <v>0</v>
      </c>
      <c r="AL513" s="26">
        <f>SUM(AE513:AF513)</f>
        <v>13269.57</v>
      </c>
      <c r="AM513" s="26">
        <f>SUM(AG513:AK513)</f>
        <v>0</v>
      </c>
      <c r="AN513" s="26">
        <f>SUM(AI513:AK513)</f>
        <v>0</v>
      </c>
      <c r="AO513" s="26">
        <f>+IF(SUM(AC513:AK513)=0,D513,0)</f>
        <v>0</v>
      </c>
      <c r="AP513" s="26">
        <f>+SUM(AC513:AK513)</f>
        <v>13269.57</v>
      </c>
      <c r="AQ513" s="26">
        <f>+Tabla_DatosExternos_142[[#This Row],[Total Vigente]]+Tabla_DatosExternos_142[[#This Row],[Total Vencido]]</f>
        <v>13269.57</v>
      </c>
      <c r="AR513" s="26">
        <f>SUM(AG513:AK513)</f>
        <v>0</v>
      </c>
      <c r="AS513" s="27">
        <f>+Tabla_DatosExternos_142[[#This Row],[Fecha]]-Tabla_DatosExternos_142[[#This Row],[Vence]]</f>
        <v>-79</v>
      </c>
      <c r="AT513" s="21"/>
      <c r="AU513" s="28" t="e">
        <f>+AR513-W513</f>
        <v>#VALUE!</v>
      </c>
    </row>
    <row r="514" spans="1:47" x14ac:dyDescent="0.35">
      <c r="A514" s="20">
        <v>46074</v>
      </c>
      <c r="B514" s="21">
        <v>217625</v>
      </c>
      <c r="C514" s="21">
        <v>4415.9799999999996</v>
      </c>
      <c r="D514" s="21">
        <v>687.54</v>
      </c>
      <c r="E514" s="22">
        <v>46104</v>
      </c>
      <c r="F514" s="21">
        <v>142</v>
      </c>
      <c r="G514" s="21" t="s">
        <v>89</v>
      </c>
      <c r="H514" s="21" t="s">
        <v>48</v>
      </c>
      <c r="I514" s="21" t="s">
        <v>1373</v>
      </c>
      <c r="J514" s="21" t="s">
        <v>52</v>
      </c>
      <c r="K514" s="21" t="s">
        <v>346</v>
      </c>
      <c r="L514" s="21" t="s">
        <v>347</v>
      </c>
      <c r="M514" s="21" t="s">
        <v>348</v>
      </c>
      <c r="N514" s="21">
        <v>30</v>
      </c>
      <c r="O514" s="20">
        <v>46192</v>
      </c>
      <c r="P514" s="21" t="s">
        <v>50</v>
      </c>
      <c r="Q514" s="21" t="s">
        <v>1374</v>
      </c>
      <c r="R514" s="21">
        <v>8000</v>
      </c>
      <c r="S514" s="21">
        <v>1051</v>
      </c>
      <c r="T514" s="21">
        <v>-63.159686600000001</v>
      </c>
      <c r="U514" s="21">
        <v>-17.730808199999998</v>
      </c>
      <c r="V514" s="21" t="s">
        <v>1375</v>
      </c>
      <c r="W514" s="21" t="s">
        <v>51</v>
      </c>
      <c r="X514" s="21" t="s">
        <v>1376</v>
      </c>
      <c r="Y514" s="23">
        <v>46246</v>
      </c>
      <c r="Z514" s="24">
        <f>+E514-Y514</f>
        <v>-142</v>
      </c>
      <c r="AA514" s="25">
        <f>+Tabla_DatosExternos_142[[#This Row],[Saldo]]/Tabla_DatosExternos_142[[#This Row],[Importe]]</f>
        <v>0.15569363991684745</v>
      </c>
      <c r="AB514" s="21"/>
      <c r="AC514" s="26">
        <f>IF(AND(-Z514&gt;=1,-Z514&lt;=30),D514,0)</f>
        <v>0</v>
      </c>
      <c r="AD514" s="26">
        <f>IF(AND(-Z514&gt;=31,-Z514&lt;=60),D514,0)</f>
        <v>0</v>
      </c>
      <c r="AE514" s="26">
        <f>IF(AND(-Z514&gt;=61,-Z514&lt;=90),D514,0)</f>
        <v>0</v>
      </c>
      <c r="AF514" s="26">
        <f>IF(AND(-Z514&gt;=91,-Z514&lt;=120),D514,0)</f>
        <v>0</v>
      </c>
      <c r="AG514" s="26">
        <f>IF(AND(-Z514&gt;=121,-Z514&lt;=150),D514,0)</f>
        <v>687.54</v>
      </c>
      <c r="AH514" s="26">
        <f>IF(AND(-Z514&gt;=151,-Z514&lt;=180),D514,0)</f>
        <v>0</v>
      </c>
      <c r="AI514" s="26">
        <f>IF(AND(-Z514&gt;=181,-Z514&lt;=210),D514,0)</f>
        <v>0</v>
      </c>
      <c r="AJ514" s="26">
        <f>IF(AND(-Z514&gt;=211,-Z514&lt;=250),D514,0)</f>
        <v>0</v>
      </c>
      <c r="AK514" s="26">
        <f>IF(-Z514&gt;=251,D514,0)</f>
        <v>0</v>
      </c>
      <c r="AL514" s="26">
        <f>SUM(AE514:AF514)</f>
        <v>0</v>
      </c>
      <c r="AM514" s="26">
        <f>SUM(AG514:AK514)</f>
        <v>687.54</v>
      </c>
      <c r="AN514" s="26">
        <f>SUM(AI514:AK514)</f>
        <v>0</v>
      </c>
      <c r="AO514" s="26">
        <f>+IF(SUM(AC514:AK514)=0,D514,0)</f>
        <v>0</v>
      </c>
      <c r="AP514" s="26">
        <f>+SUM(AC514:AK514)</f>
        <v>687.54</v>
      </c>
      <c r="AQ514" s="26">
        <f>+Tabla_DatosExternos_142[[#This Row],[Total Vigente]]+Tabla_DatosExternos_142[[#This Row],[Total Vencido]]</f>
        <v>687.54</v>
      </c>
      <c r="AR514" s="26">
        <f>SUM(AG514:AK514)</f>
        <v>687.54</v>
      </c>
      <c r="AS514" s="27">
        <f>+Tabla_DatosExternos_142[[#This Row],[Fecha]]-Tabla_DatosExternos_142[[#This Row],[Vence]]</f>
        <v>-30</v>
      </c>
      <c r="AT514" s="21"/>
      <c r="AU514" s="28" t="e">
        <f>+AR514-W514</f>
        <v>#VALUE!</v>
      </c>
    </row>
    <row r="515" spans="1:47" x14ac:dyDescent="0.35">
      <c r="A515" s="20">
        <v>46081</v>
      </c>
      <c r="B515" s="21">
        <v>221304</v>
      </c>
      <c r="C515" s="21">
        <v>26399.57</v>
      </c>
      <c r="D515" s="21">
        <v>26399.57</v>
      </c>
      <c r="E515" s="22">
        <v>46132</v>
      </c>
      <c r="F515" s="21">
        <v>114</v>
      </c>
      <c r="G515" s="21" t="s">
        <v>88</v>
      </c>
      <c r="H515" s="21" t="s">
        <v>48</v>
      </c>
      <c r="I515" s="21" t="s">
        <v>1282</v>
      </c>
      <c r="J515" s="21" t="s">
        <v>52</v>
      </c>
      <c r="K515" s="21" t="s">
        <v>346</v>
      </c>
      <c r="L515" s="21" t="s">
        <v>347</v>
      </c>
      <c r="M515" s="21" t="s">
        <v>1221</v>
      </c>
      <c r="N515" s="21">
        <v>51</v>
      </c>
      <c r="O515" s="20"/>
      <c r="P515" s="21" t="s">
        <v>50</v>
      </c>
      <c r="Q515" s="21" t="s">
        <v>1283</v>
      </c>
      <c r="R515" s="21">
        <v>90000</v>
      </c>
      <c r="S515" s="21">
        <v>2019</v>
      </c>
      <c r="T515" s="21">
        <v>-63.314796999999999</v>
      </c>
      <c r="U515" s="21">
        <v>-17.897375</v>
      </c>
      <c r="V515" s="21" t="s">
        <v>1284</v>
      </c>
      <c r="W515" s="21" t="s">
        <v>51</v>
      </c>
      <c r="X515" s="21" t="s">
        <v>1285</v>
      </c>
      <c r="Y515" s="23">
        <v>46246</v>
      </c>
      <c r="Z515" s="24">
        <f>+E515-Y515</f>
        <v>-114</v>
      </c>
      <c r="AA515" s="25">
        <f>+Tabla_DatosExternos_142[[#This Row],[Saldo]]/Tabla_DatosExternos_142[[#This Row],[Importe]]</f>
        <v>1</v>
      </c>
      <c r="AB515" s="21"/>
      <c r="AC515" s="26">
        <f>IF(AND(-Z515&gt;=1,-Z515&lt;=30),D515,0)</f>
        <v>0</v>
      </c>
      <c r="AD515" s="26">
        <f>IF(AND(-Z515&gt;=31,-Z515&lt;=60),D515,0)</f>
        <v>0</v>
      </c>
      <c r="AE515" s="26">
        <f>IF(AND(-Z515&gt;=61,-Z515&lt;=90),D515,0)</f>
        <v>0</v>
      </c>
      <c r="AF515" s="26">
        <f>IF(AND(-Z515&gt;=91,-Z515&lt;=120),D515,0)</f>
        <v>26399.57</v>
      </c>
      <c r="AG515" s="26">
        <f>IF(AND(-Z515&gt;=121,-Z515&lt;=150),D515,0)</f>
        <v>0</v>
      </c>
      <c r="AH515" s="26">
        <f>IF(AND(-Z515&gt;=151,-Z515&lt;=180),D515,0)</f>
        <v>0</v>
      </c>
      <c r="AI515" s="26">
        <f>IF(AND(-Z515&gt;=181,-Z515&lt;=210),D515,0)</f>
        <v>0</v>
      </c>
      <c r="AJ515" s="26">
        <f>IF(AND(-Z515&gt;=211,-Z515&lt;=250),D515,0)</f>
        <v>0</v>
      </c>
      <c r="AK515" s="26">
        <f>IF(-Z515&gt;=251,D515,0)</f>
        <v>0</v>
      </c>
      <c r="AL515" s="26">
        <f>SUM(AE515:AF515)</f>
        <v>26399.57</v>
      </c>
      <c r="AM515" s="26">
        <f>SUM(AG515:AK515)</f>
        <v>0</v>
      </c>
      <c r="AN515" s="26">
        <f>SUM(AI515:AK515)</f>
        <v>0</v>
      </c>
      <c r="AO515" s="26">
        <f>+IF(SUM(AC515:AK515)=0,D515,0)</f>
        <v>0</v>
      </c>
      <c r="AP515" s="26">
        <f>+SUM(AC515:AK515)</f>
        <v>26399.57</v>
      </c>
      <c r="AQ515" s="26">
        <f>+Tabla_DatosExternos_142[[#This Row],[Total Vigente]]+Tabla_DatosExternos_142[[#This Row],[Total Vencido]]</f>
        <v>26399.57</v>
      </c>
      <c r="AR515" s="26">
        <f>SUM(AG515:AK515)</f>
        <v>0</v>
      </c>
      <c r="AS515" s="27">
        <f>+Tabla_DatosExternos_142[[#This Row],[Fecha]]-Tabla_DatosExternos_142[[#This Row],[Vence]]</f>
        <v>-51</v>
      </c>
      <c r="AT515" s="21"/>
      <c r="AU515" s="28" t="e">
        <f>+AR515-W515</f>
        <v>#VALUE!</v>
      </c>
    </row>
    <row r="516" spans="1:47" x14ac:dyDescent="0.35">
      <c r="A516" s="20">
        <v>46112</v>
      </c>
      <c r="B516" s="21">
        <v>400</v>
      </c>
      <c r="C516" s="21">
        <v>13016.486699999999</v>
      </c>
      <c r="D516" s="21">
        <v>2081.5</v>
      </c>
      <c r="E516" s="22">
        <v>46244</v>
      </c>
      <c r="F516" s="21">
        <v>2</v>
      </c>
      <c r="G516" s="21" t="s">
        <v>90</v>
      </c>
      <c r="H516" s="21" t="s">
        <v>48</v>
      </c>
      <c r="I516" s="21" t="s">
        <v>1220</v>
      </c>
      <c r="J516" s="21" t="s">
        <v>52</v>
      </c>
      <c r="K516" s="21" t="s">
        <v>346</v>
      </c>
      <c r="L516" s="21" t="s">
        <v>347</v>
      </c>
      <c r="M516" s="21" t="s">
        <v>1221</v>
      </c>
      <c r="N516" s="21">
        <v>132</v>
      </c>
      <c r="O516" s="20">
        <v>46245</v>
      </c>
      <c r="P516" s="21" t="s">
        <v>120</v>
      </c>
      <c r="Q516" s="21" t="s">
        <v>1222</v>
      </c>
      <c r="R516" s="21">
        <v>250000</v>
      </c>
      <c r="S516" s="21">
        <v>2019</v>
      </c>
      <c r="T516" s="21">
        <v>-63.134440499999997</v>
      </c>
      <c r="U516" s="21">
        <v>-17.809890200000002</v>
      </c>
      <c r="V516" s="21" t="s">
        <v>1223</v>
      </c>
      <c r="W516" s="21" t="s">
        <v>51</v>
      </c>
      <c r="X516" s="21" t="s">
        <v>1224</v>
      </c>
      <c r="Y516" s="23">
        <v>46246</v>
      </c>
      <c r="Z516" s="24">
        <f>+E516-Y516</f>
        <v>-2</v>
      </c>
      <c r="AA516" s="25">
        <f>+Tabla_DatosExternos_142[[#This Row],[Saldo]]/Tabla_DatosExternos_142[[#This Row],[Importe]]</f>
        <v>0.15991258224848032</v>
      </c>
      <c r="AB516" s="21"/>
      <c r="AC516" s="26">
        <f>IF(AND(-Z516&gt;=1,-Z516&lt;=30),D516,0)</f>
        <v>2081.5</v>
      </c>
      <c r="AD516" s="26">
        <f>IF(AND(-Z516&gt;=31,-Z516&lt;=60),D516,0)</f>
        <v>0</v>
      </c>
      <c r="AE516" s="26">
        <f>IF(AND(-Z516&gt;=61,-Z516&lt;=90),D516,0)</f>
        <v>0</v>
      </c>
      <c r="AF516" s="26">
        <f>IF(AND(-Z516&gt;=91,-Z516&lt;=120),D516,0)</f>
        <v>0</v>
      </c>
      <c r="AG516" s="26">
        <f>IF(AND(-Z516&gt;=121,-Z516&lt;=150),D516,0)</f>
        <v>0</v>
      </c>
      <c r="AH516" s="26">
        <f>IF(AND(-Z516&gt;=151,-Z516&lt;=180),D516,0)</f>
        <v>0</v>
      </c>
      <c r="AI516" s="26">
        <f>IF(AND(-Z516&gt;=181,-Z516&lt;=210),D516,0)</f>
        <v>0</v>
      </c>
      <c r="AJ516" s="26">
        <f>IF(AND(-Z516&gt;=211,-Z516&lt;=250),D516,0)</f>
        <v>0</v>
      </c>
      <c r="AK516" s="26">
        <f>IF(-Z516&gt;=251,D516,0)</f>
        <v>0</v>
      </c>
      <c r="AL516" s="26">
        <f>SUM(AE516:AF516)</f>
        <v>0</v>
      </c>
      <c r="AM516" s="26">
        <f>SUM(AG516:AK516)</f>
        <v>0</v>
      </c>
      <c r="AN516" s="26">
        <f>SUM(AI516:AK516)</f>
        <v>0</v>
      </c>
      <c r="AO516" s="26">
        <f>+IF(SUM(AC516:AK516)=0,D516,0)</f>
        <v>0</v>
      </c>
      <c r="AP516" s="26">
        <f>+SUM(AC516:AK516)</f>
        <v>2081.5</v>
      </c>
      <c r="AQ516" s="26">
        <f>+Tabla_DatosExternos_142[[#This Row],[Total Vigente]]+Tabla_DatosExternos_142[[#This Row],[Total Vencido]]</f>
        <v>2081.5</v>
      </c>
      <c r="AR516" s="26">
        <f>SUM(AG516:AK516)</f>
        <v>0</v>
      </c>
      <c r="AS516" s="27">
        <f>+Tabla_DatosExternos_142[[#This Row],[Fecha]]-Tabla_DatosExternos_142[[#This Row],[Vence]]</f>
        <v>-132</v>
      </c>
      <c r="AT516" s="21"/>
      <c r="AU516" s="28" t="e">
        <f>+AR516-W516</f>
        <v>#VALUE!</v>
      </c>
    </row>
    <row r="517" spans="1:47" x14ac:dyDescent="0.35">
      <c r="A517" s="20">
        <v>46112</v>
      </c>
      <c r="B517" s="21">
        <v>401</v>
      </c>
      <c r="C517" s="21">
        <v>13016.486699999999</v>
      </c>
      <c r="D517" s="21">
        <v>13016.486699999999</v>
      </c>
      <c r="E517" s="22">
        <v>46275</v>
      </c>
      <c r="F517" s="21">
        <v>29</v>
      </c>
      <c r="G517" s="21" t="s">
        <v>90</v>
      </c>
      <c r="H517" s="21" t="s">
        <v>95</v>
      </c>
      <c r="I517" s="21" t="s">
        <v>1220</v>
      </c>
      <c r="J517" s="21" t="s">
        <v>52</v>
      </c>
      <c r="K517" s="21" t="s">
        <v>346</v>
      </c>
      <c r="L517" s="21" t="s">
        <v>347</v>
      </c>
      <c r="M517" s="21" t="s">
        <v>1221</v>
      </c>
      <c r="N517" s="21">
        <v>163</v>
      </c>
      <c r="O517" s="20"/>
      <c r="P517" s="21" t="s">
        <v>120</v>
      </c>
      <c r="Q517" s="21" t="s">
        <v>1222</v>
      </c>
      <c r="R517" s="21">
        <v>250000</v>
      </c>
      <c r="S517" s="21">
        <v>2019</v>
      </c>
      <c r="T517" s="21">
        <v>-63.134440499999997</v>
      </c>
      <c r="U517" s="21">
        <v>-17.809890200000002</v>
      </c>
      <c r="V517" s="21" t="s">
        <v>1223</v>
      </c>
      <c r="W517" s="21" t="s">
        <v>51</v>
      </c>
      <c r="X517" s="21" t="s">
        <v>1224</v>
      </c>
      <c r="Y517" s="23">
        <v>46246</v>
      </c>
      <c r="Z517" s="24">
        <f>+E517-Y517</f>
        <v>29</v>
      </c>
      <c r="AA517" s="25">
        <f>+Tabla_DatosExternos_142[[#This Row],[Saldo]]/Tabla_DatosExternos_142[[#This Row],[Importe]]</f>
        <v>1</v>
      </c>
      <c r="AB517" s="21"/>
      <c r="AC517" s="26">
        <f>IF(AND(-Z517&gt;=1,-Z517&lt;=30),D517,0)</f>
        <v>0</v>
      </c>
      <c r="AD517" s="26">
        <f>IF(AND(-Z517&gt;=31,-Z517&lt;=60),D517,0)</f>
        <v>0</v>
      </c>
      <c r="AE517" s="26">
        <f>IF(AND(-Z517&gt;=61,-Z517&lt;=90),D517,0)</f>
        <v>0</v>
      </c>
      <c r="AF517" s="26">
        <f>IF(AND(-Z517&gt;=91,-Z517&lt;=120),D517,0)</f>
        <v>0</v>
      </c>
      <c r="AG517" s="26">
        <f>IF(AND(-Z517&gt;=121,-Z517&lt;=150),D517,0)</f>
        <v>0</v>
      </c>
      <c r="AH517" s="26">
        <f>IF(AND(-Z517&gt;=151,-Z517&lt;=180),D517,0)</f>
        <v>0</v>
      </c>
      <c r="AI517" s="26">
        <f>IF(AND(-Z517&gt;=181,-Z517&lt;=210),D517,0)</f>
        <v>0</v>
      </c>
      <c r="AJ517" s="26">
        <f>IF(AND(-Z517&gt;=211,-Z517&lt;=250),D517,0)</f>
        <v>0</v>
      </c>
      <c r="AK517" s="26">
        <f>IF(-Z517&gt;=251,D517,0)</f>
        <v>0</v>
      </c>
      <c r="AL517" s="26">
        <f>SUM(AE517:AF517)</f>
        <v>0</v>
      </c>
      <c r="AM517" s="26">
        <f>SUM(AG517:AK517)</f>
        <v>0</v>
      </c>
      <c r="AN517" s="26">
        <f>SUM(AI517:AK517)</f>
        <v>0</v>
      </c>
      <c r="AO517" s="26">
        <f>+IF(SUM(AC517:AK517)=0,D517,0)</f>
        <v>13016.486699999999</v>
      </c>
      <c r="AP517" s="26">
        <f>+SUM(AC517:AK517)</f>
        <v>0</v>
      </c>
      <c r="AQ517" s="26">
        <f>+Tabla_DatosExternos_142[[#This Row],[Total Vigente]]+Tabla_DatosExternos_142[[#This Row],[Total Vencido]]</f>
        <v>13016.486699999999</v>
      </c>
      <c r="AR517" s="26">
        <f>SUM(AG517:AK517)</f>
        <v>0</v>
      </c>
      <c r="AS517" s="27">
        <f>+Tabla_DatosExternos_142[[#This Row],[Fecha]]-Tabla_DatosExternos_142[[#This Row],[Vence]]</f>
        <v>-163</v>
      </c>
      <c r="AT517" s="21"/>
      <c r="AU517" s="28" t="e">
        <f>+AR517-W517</f>
        <v>#VALUE!</v>
      </c>
    </row>
    <row r="518" spans="1:47" x14ac:dyDescent="0.35">
      <c r="A518" s="20">
        <v>46162</v>
      </c>
      <c r="B518" s="21">
        <v>259719</v>
      </c>
      <c r="C518" s="21">
        <v>57499.18</v>
      </c>
      <c r="D518" s="21">
        <v>57499.18</v>
      </c>
      <c r="E518" s="22">
        <v>46207</v>
      </c>
      <c r="F518" s="21">
        <v>39</v>
      </c>
      <c r="G518" s="21" t="s">
        <v>96</v>
      </c>
      <c r="H518" s="21" t="s">
        <v>48</v>
      </c>
      <c r="I518" s="21" t="s">
        <v>1220</v>
      </c>
      <c r="J518" s="21" t="s">
        <v>52</v>
      </c>
      <c r="K518" s="21" t="s">
        <v>346</v>
      </c>
      <c r="L518" s="21" t="s">
        <v>347</v>
      </c>
      <c r="M518" s="21" t="s">
        <v>1221</v>
      </c>
      <c r="N518" s="21">
        <v>45</v>
      </c>
      <c r="O518" s="20"/>
      <c r="P518" s="21" t="s">
        <v>50</v>
      </c>
      <c r="Q518" s="21" t="s">
        <v>1222</v>
      </c>
      <c r="R518" s="21">
        <v>250000</v>
      </c>
      <c r="S518" s="21">
        <v>2019</v>
      </c>
      <c r="T518" s="21">
        <v>-63.134440499999997</v>
      </c>
      <c r="U518" s="21">
        <v>-17.809890200000002</v>
      </c>
      <c r="V518" s="21" t="s">
        <v>1223</v>
      </c>
      <c r="W518" s="21" t="s">
        <v>51</v>
      </c>
      <c r="X518" s="21" t="s">
        <v>1224</v>
      </c>
      <c r="Y518" s="23">
        <v>46246</v>
      </c>
      <c r="Z518" s="24">
        <f>+E518-Y518</f>
        <v>-39</v>
      </c>
      <c r="AA518" s="25">
        <f>+Tabla_DatosExternos_142[[#This Row],[Saldo]]/Tabla_DatosExternos_142[[#This Row],[Importe]]</f>
        <v>1</v>
      </c>
      <c r="AB518" s="21"/>
      <c r="AC518" s="26">
        <f>IF(AND(-Z518&gt;=1,-Z518&lt;=30),D518,0)</f>
        <v>0</v>
      </c>
      <c r="AD518" s="26">
        <f>IF(AND(-Z518&gt;=31,-Z518&lt;=60),D518,0)</f>
        <v>57499.18</v>
      </c>
      <c r="AE518" s="26">
        <f>IF(AND(-Z518&gt;=61,-Z518&lt;=90),D518,0)</f>
        <v>0</v>
      </c>
      <c r="AF518" s="26">
        <f>IF(AND(-Z518&gt;=91,-Z518&lt;=120),D518,0)</f>
        <v>0</v>
      </c>
      <c r="AG518" s="26">
        <f>IF(AND(-Z518&gt;=121,-Z518&lt;=150),D518,0)</f>
        <v>0</v>
      </c>
      <c r="AH518" s="26">
        <f>IF(AND(-Z518&gt;=151,-Z518&lt;=180),D518,0)</f>
        <v>0</v>
      </c>
      <c r="AI518" s="26">
        <f>IF(AND(-Z518&gt;=181,-Z518&lt;=210),D518,0)</f>
        <v>0</v>
      </c>
      <c r="AJ518" s="26">
        <f>IF(AND(-Z518&gt;=211,-Z518&lt;=250),D518,0)</f>
        <v>0</v>
      </c>
      <c r="AK518" s="26">
        <f>IF(-Z518&gt;=251,D518,0)</f>
        <v>0</v>
      </c>
      <c r="AL518" s="26">
        <f>SUM(AE518:AF518)</f>
        <v>0</v>
      </c>
      <c r="AM518" s="26">
        <f>SUM(AG518:AK518)</f>
        <v>0</v>
      </c>
      <c r="AN518" s="26">
        <f>SUM(AI518:AK518)</f>
        <v>0</v>
      </c>
      <c r="AO518" s="26">
        <f>+IF(SUM(AC518:AK518)=0,D518,0)</f>
        <v>0</v>
      </c>
      <c r="AP518" s="26">
        <f>+SUM(AC518:AK518)</f>
        <v>57499.18</v>
      </c>
      <c r="AQ518" s="26">
        <f>+Tabla_DatosExternos_142[[#This Row],[Total Vigente]]+Tabla_DatosExternos_142[[#This Row],[Total Vencido]]</f>
        <v>57499.18</v>
      </c>
      <c r="AR518" s="26">
        <f>SUM(AG518:AK518)</f>
        <v>0</v>
      </c>
      <c r="AS518" s="27">
        <f>+Tabla_DatosExternos_142[[#This Row],[Fecha]]-Tabla_DatosExternos_142[[#This Row],[Vence]]</f>
        <v>-45</v>
      </c>
      <c r="AT518" s="21"/>
      <c r="AU518" s="28" t="e">
        <f>+AR518-W518</f>
        <v>#VALUE!</v>
      </c>
    </row>
    <row r="519" spans="1:47" x14ac:dyDescent="0.35">
      <c r="A519" s="20">
        <v>46171</v>
      </c>
      <c r="B519" s="21">
        <v>263576</v>
      </c>
      <c r="C519" s="21">
        <v>1739.99</v>
      </c>
      <c r="D519" s="21">
        <v>999.99</v>
      </c>
      <c r="E519" s="22">
        <v>46201</v>
      </c>
      <c r="F519" s="21">
        <v>45</v>
      </c>
      <c r="G519" s="21" t="s">
        <v>96</v>
      </c>
      <c r="H519" s="21" t="s">
        <v>48</v>
      </c>
      <c r="I519" s="21" t="s">
        <v>1909</v>
      </c>
      <c r="J519" s="21" t="s">
        <v>52</v>
      </c>
      <c r="K519" s="21" t="s">
        <v>346</v>
      </c>
      <c r="L519" s="21" t="s">
        <v>347</v>
      </c>
      <c r="M519" s="21" t="s">
        <v>348</v>
      </c>
      <c r="N519" s="21">
        <v>30</v>
      </c>
      <c r="O519" s="20">
        <v>46245</v>
      </c>
      <c r="P519" s="21" t="s">
        <v>50</v>
      </c>
      <c r="Q519" s="21" t="s">
        <v>1910</v>
      </c>
      <c r="R519" s="21">
        <v>6000</v>
      </c>
      <c r="S519" s="21">
        <v>1051</v>
      </c>
      <c r="T519" s="21">
        <v>-63.180200999999997</v>
      </c>
      <c r="U519" s="21">
        <v>-17.783287999999999</v>
      </c>
      <c r="V519" s="21" t="s">
        <v>1911</v>
      </c>
      <c r="W519" s="21" t="s">
        <v>51</v>
      </c>
      <c r="X519" s="21" t="s">
        <v>1912</v>
      </c>
      <c r="Y519" s="23">
        <v>46246</v>
      </c>
      <c r="Z519" s="24">
        <f>+E519-Y519</f>
        <v>-45</v>
      </c>
      <c r="AA519" s="25">
        <f>+Tabla_DatosExternos_142[[#This Row],[Saldo]]/Tabla_DatosExternos_142[[#This Row],[Importe]]</f>
        <v>0.57471019948390512</v>
      </c>
      <c r="AB519" s="21"/>
      <c r="AC519" s="26">
        <f>IF(AND(-Z519&gt;=1,-Z519&lt;=30),D519,0)</f>
        <v>0</v>
      </c>
      <c r="AD519" s="26">
        <f>IF(AND(-Z519&gt;=31,-Z519&lt;=60),D519,0)</f>
        <v>999.99</v>
      </c>
      <c r="AE519" s="26">
        <f>IF(AND(-Z519&gt;=61,-Z519&lt;=90),D519,0)</f>
        <v>0</v>
      </c>
      <c r="AF519" s="26">
        <f>IF(AND(-Z519&gt;=91,-Z519&lt;=120),D519,0)</f>
        <v>0</v>
      </c>
      <c r="AG519" s="26">
        <f>IF(AND(-Z519&gt;=121,-Z519&lt;=150),D519,0)</f>
        <v>0</v>
      </c>
      <c r="AH519" s="26">
        <f>IF(AND(-Z519&gt;=151,-Z519&lt;=180),D519,0)</f>
        <v>0</v>
      </c>
      <c r="AI519" s="26">
        <f>IF(AND(-Z519&gt;=181,-Z519&lt;=210),D519,0)</f>
        <v>0</v>
      </c>
      <c r="AJ519" s="26">
        <f>IF(AND(-Z519&gt;=211,-Z519&lt;=250),D519,0)</f>
        <v>0</v>
      </c>
      <c r="AK519" s="26">
        <f>IF(-Z519&gt;=251,D519,0)</f>
        <v>0</v>
      </c>
      <c r="AL519" s="26">
        <f>SUM(AE519:AF519)</f>
        <v>0</v>
      </c>
      <c r="AM519" s="26">
        <f>SUM(AG519:AK519)</f>
        <v>0</v>
      </c>
      <c r="AN519" s="26">
        <f>SUM(AI519:AK519)</f>
        <v>0</v>
      </c>
      <c r="AO519" s="26">
        <f>+IF(SUM(AC519:AK519)=0,D519,0)</f>
        <v>0</v>
      </c>
      <c r="AP519" s="26">
        <f>+SUM(AC519:AK519)</f>
        <v>999.99</v>
      </c>
      <c r="AQ519" s="26">
        <f>+Tabla_DatosExternos_142[[#This Row],[Total Vigente]]+Tabla_DatosExternos_142[[#This Row],[Total Vencido]]</f>
        <v>999.99</v>
      </c>
      <c r="AR519" s="26">
        <f>SUM(AG519:AK519)</f>
        <v>0</v>
      </c>
      <c r="AS519" s="27">
        <f>+Tabla_DatosExternos_142[[#This Row],[Fecha]]-Tabla_DatosExternos_142[[#This Row],[Vence]]</f>
        <v>-30</v>
      </c>
      <c r="AT519" s="21"/>
      <c r="AU519" s="28" t="e">
        <f>+AR519-W519</f>
        <v>#VALUE!</v>
      </c>
    </row>
    <row r="520" spans="1:47" x14ac:dyDescent="0.35">
      <c r="A520" s="20">
        <v>46172</v>
      </c>
      <c r="B520" s="21">
        <v>507</v>
      </c>
      <c r="C520" s="21">
        <v>47688</v>
      </c>
      <c r="D520" s="21">
        <v>46539.17</v>
      </c>
      <c r="E520" s="22">
        <v>46371</v>
      </c>
      <c r="F520" s="21">
        <v>125</v>
      </c>
      <c r="G520" s="21" t="s">
        <v>89</v>
      </c>
      <c r="H520" s="21" t="s">
        <v>95</v>
      </c>
      <c r="I520" s="21" t="s">
        <v>1917</v>
      </c>
      <c r="J520" s="21" t="s">
        <v>52</v>
      </c>
      <c r="K520" s="21" t="s">
        <v>346</v>
      </c>
      <c r="L520" s="21" t="s">
        <v>347</v>
      </c>
      <c r="M520" s="21" t="s">
        <v>1221</v>
      </c>
      <c r="N520" s="21">
        <v>199</v>
      </c>
      <c r="O520" s="20">
        <v>46233</v>
      </c>
      <c r="P520" s="21" t="s">
        <v>50</v>
      </c>
      <c r="Q520" s="21" t="s">
        <v>1918</v>
      </c>
      <c r="R520" s="21">
        <v>455000</v>
      </c>
      <c r="S520" s="21">
        <v>2019</v>
      </c>
      <c r="T520" s="21">
        <v>-63.115751699999997</v>
      </c>
      <c r="U520" s="21">
        <v>-17.7419218</v>
      </c>
      <c r="V520" s="21" t="s">
        <v>1919</v>
      </c>
      <c r="W520" s="21" t="s">
        <v>51</v>
      </c>
      <c r="X520" s="21" t="s">
        <v>1920</v>
      </c>
      <c r="Y520" s="23">
        <v>46246</v>
      </c>
      <c r="Z520" s="24">
        <f>+E520-Y520</f>
        <v>125</v>
      </c>
      <c r="AA520" s="25">
        <f>+Tabla_DatosExternos_142[[#This Row],[Saldo]]/Tabla_DatosExternos_142[[#This Row],[Importe]]</f>
        <v>0.97590945311189392</v>
      </c>
      <c r="AB520" s="21"/>
      <c r="AC520" s="26">
        <f>IF(AND(-Z520&gt;=1,-Z520&lt;=30),D520,0)</f>
        <v>0</v>
      </c>
      <c r="AD520" s="26">
        <f>IF(AND(-Z520&gt;=31,-Z520&lt;=60),D520,0)</f>
        <v>0</v>
      </c>
      <c r="AE520" s="26">
        <f>IF(AND(-Z520&gt;=61,-Z520&lt;=90),D520,0)</f>
        <v>0</v>
      </c>
      <c r="AF520" s="26">
        <f>IF(AND(-Z520&gt;=91,-Z520&lt;=120),D520,0)</f>
        <v>0</v>
      </c>
      <c r="AG520" s="26">
        <f>IF(AND(-Z520&gt;=121,-Z520&lt;=150),D520,0)</f>
        <v>0</v>
      </c>
      <c r="AH520" s="26">
        <f>IF(AND(-Z520&gt;=151,-Z520&lt;=180),D520,0)</f>
        <v>0</v>
      </c>
      <c r="AI520" s="26">
        <f>IF(AND(-Z520&gt;=181,-Z520&lt;=210),D520,0)</f>
        <v>0</v>
      </c>
      <c r="AJ520" s="26">
        <f>IF(AND(-Z520&gt;=211,-Z520&lt;=250),D520,0)</f>
        <v>0</v>
      </c>
      <c r="AK520" s="26">
        <f>IF(-Z520&gt;=251,D520,0)</f>
        <v>0</v>
      </c>
      <c r="AL520" s="26">
        <f>SUM(AE520:AF520)</f>
        <v>0</v>
      </c>
      <c r="AM520" s="26">
        <f>SUM(AG520:AK520)</f>
        <v>0</v>
      </c>
      <c r="AN520" s="26">
        <f>SUM(AI520:AK520)</f>
        <v>0</v>
      </c>
      <c r="AO520" s="26">
        <f>+IF(SUM(AC520:AK520)=0,D520,0)</f>
        <v>46539.17</v>
      </c>
      <c r="AP520" s="26">
        <f>+SUM(AC520:AK520)</f>
        <v>0</v>
      </c>
      <c r="AQ520" s="26">
        <f>+Tabla_DatosExternos_142[[#This Row],[Total Vigente]]+Tabla_DatosExternos_142[[#This Row],[Total Vencido]]</f>
        <v>46539.17</v>
      </c>
      <c r="AR520" s="26">
        <f>SUM(AG520:AK520)</f>
        <v>0</v>
      </c>
      <c r="AS520" s="27">
        <f>+Tabla_DatosExternos_142[[#This Row],[Fecha]]-Tabla_DatosExternos_142[[#This Row],[Vence]]</f>
        <v>-199</v>
      </c>
      <c r="AT520" s="21"/>
      <c r="AU520" s="28" t="e">
        <f>+AR520-W520</f>
        <v>#VALUE!</v>
      </c>
    </row>
    <row r="521" spans="1:47" x14ac:dyDescent="0.35">
      <c r="A521" s="20">
        <v>46172</v>
      </c>
      <c r="B521" s="21">
        <v>508</v>
      </c>
      <c r="C521" s="21">
        <v>47688</v>
      </c>
      <c r="D521" s="21">
        <v>47688</v>
      </c>
      <c r="E521" s="22">
        <v>46402</v>
      </c>
      <c r="F521" s="21">
        <v>156</v>
      </c>
      <c r="G521" s="21" t="s">
        <v>47</v>
      </c>
      <c r="H521" s="21" t="s">
        <v>95</v>
      </c>
      <c r="I521" s="21" t="s">
        <v>1917</v>
      </c>
      <c r="J521" s="21" t="s">
        <v>52</v>
      </c>
      <c r="K521" s="21" t="s">
        <v>346</v>
      </c>
      <c r="L521" s="21" t="s">
        <v>347</v>
      </c>
      <c r="M521" s="21" t="s">
        <v>1221</v>
      </c>
      <c r="N521" s="21">
        <v>230</v>
      </c>
      <c r="O521" s="20"/>
      <c r="P521" s="21" t="s">
        <v>50</v>
      </c>
      <c r="Q521" s="21" t="s">
        <v>1918</v>
      </c>
      <c r="R521" s="21">
        <v>455000</v>
      </c>
      <c r="S521" s="21">
        <v>2019</v>
      </c>
      <c r="T521" s="21">
        <v>-63.115751699999997</v>
      </c>
      <c r="U521" s="21">
        <v>-17.7419218</v>
      </c>
      <c r="V521" s="21" t="s">
        <v>1919</v>
      </c>
      <c r="W521" s="21" t="s">
        <v>51</v>
      </c>
      <c r="X521" s="21" t="s">
        <v>1920</v>
      </c>
      <c r="Y521" s="23">
        <v>46246</v>
      </c>
      <c r="Z521" s="24">
        <f>+E521-Y521</f>
        <v>156</v>
      </c>
      <c r="AA521" s="25">
        <f>+Tabla_DatosExternos_142[[#This Row],[Saldo]]/Tabla_DatosExternos_142[[#This Row],[Importe]]</f>
        <v>1</v>
      </c>
      <c r="AB521" s="21"/>
      <c r="AC521" s="26">
        <f>IF(AND(-Z521&gt;=1,-Z521&lt;=30),D521,0)</f>
        <v>0</v>
      </c>
      <c r="AD521" s="26">
        <f>IF(AND(-Z521&gt;=31,-Z521&lt;=60),D521,0)</f>
        <v>0</v>
      </c>
      <c r="AE521" s="26">
        <f>IF(AND(-Z521&gt;=61,-Z521&lt;=90),D521,0)</f>
        <v>0</v>
      </c>
      <c r="AF521" s="26">
        <f>IF(AND(-Z521&gt;=91,-Z521&lt;=120),D521,0)</f>
        <v>0</v>
      </c>
      <c r="AG521" s="26">
        <f>IF(AND(-Z521&gt;=121,-Z521&lt;=150),D521,0)</f>
        <v>0</v>
      </c>
      <c r="AH521" s="26">
        <f>IF(AND(-Z521&gt;=151,-Z521&lt;=180),D521,0)</f>
        <v>0</v>
      </c>
      <c r="AI521" s="26">
        <f>IF(AND(-Z521&gt;=181,-Z521&lt;=210),D521,0)</f>
        <v>0</v>
      </c>
      <c r="AJ521" s="26">
        <f>IF(AND(-Z521&gt;=211,-Z521&lt;=250),D521,0)</f>
        <v>0</v>
      </c>
      <c r="AK521" s="26">
        <f>IF(-Z521&gt;=251,D521,0)</f>
        <v>0</v>
      </c>
      <c r="AL521" s="26">
        <f>SUM(AE521:AF521)</f>
        <v>0</v>
      </c>
      <c r="AM521" s="26">
        <f>SUM(AG521:AK521)</f>
        <v>0</v>
      </c>
      <c r="AN521" s="26">
        <f>SUM(AI521:AK521)</f>
        <v>0</v>
      </c>
      <c r="AO521" s="26">
        <f>+IF(SUM(AC521:AK521)=0,D521,0)</f>
        <v>47688</v>
      </c>
      <c r="AP521" s="26">
        <f>+SUM(AC521:AK521)</f>
        <v>0</v>
      </c>
      <c r="AQ521" s="26">
        <f>+Tabla_DatosExternos_142[[#This Row],[Total Vigente]]+Tabla_DatosExternos_142[[#This Row],[Total Vencido]]</f>
        <v>47688</v>
      </c>
      <c r="AR521" s="26">
        <f>SUM(AG521:AK521)</f>
        <v>0</v>
      </c>
      <c r="AS521" s="27">
        <f>+Tabla_DatosExternos_142[[#This Row],[Fecha]]-Tabla_DatosExternos_142[[#This Row],[Vence]]</f>
        <v>-230</v>
      </c>
      <c r="AT521" s="21"/>
      <c r="AU521" s="28" t="e">
        <f>+AR521-W521</f>
        <v>#VALUE!</v>
      </c>
    </row>
    <row r="522" spans="1:47" x14ac:dyDescent="0.35">
      <c r="A522" s="20">
        <v>46172</v>
      </c>
      <c r="B522" s="21">
        <v>509</v>
      </c>
      <c r="C522" s="21">
        <v>47688</v>
      </c>
      <c r="D522" s="21">
        <v>47688</v>
      </c>
      <c r="E522" s="22">
        <v>46433</v>
      </c>
      <c r="F522" s="21">
        <v>187</v>
      </c>
      <c r="G522" s="21" t="s">
        <v>47</v>
      </c>
      <c r="H522" s="21" t="s">
        <v>95</v>
      </c>
      <c r="I522" s="21" t="s">
        <v>1917</v>
      </c>
      <c r="J522" s="21" t="s">
        <v>52</v>
      </c>
      <c r="K522" s="21" t="s">
        <v>346</v>
      </c>
      <c r="L522" s="21" t="s">
        <v>347</v>
      </c>
      <c r="M522" s="21" t="s">
        <v>1221</v>
      </c>
      <c r="N522" s="21">
        <v>261</v>
      </c>
      <c r="O522" s="20"/>
      <c r="P522" s="21" t="s">
        <v>50</v>
      </c>
      <c r="Q522" s="21" t="s">
        <v>1918</v>
      </c>
      <c r="R522" s="21">
        <v>455000</v>
      </c>
      <c r="S522" s="21">
        <v>2019</v>
      </c>
      <c r="T522" s="21">
        <v>-63.115751699999997</v>
      </c>
      <c r="U522" s="21">
        <v>-17.7419218</v>
      </c>
      <c r="V522" s="21" t="s">
        <v>1919</v>
      </c>
      <c r="W522" s="21" t="s">
        <v>51</v>
      </c>
      <c r="X522" s="21" t="s">
        <v>1920</v>
      </c>
      <c r="Y522" s="23">
        <v>46246</v>
      </c>
      <c r="Z522" s="24">
        <f>+E522-Y522</f>
        <v>187</v>
      </c>
      <c r="AA522" s="25">
        <f>+Tabla_DatosExternos_142[[#This Row],[Saldo]]/Tabla_DatosExternos_142[[#This Row],[Importe]]</f>
        <v>1</v>
      </c>
      <c r="AB522" s="21"/>
      <c r="AC522" s="26">
        <f>IF(AND(-Z522&gt;=1,-Z522&lt;=30),D522,0)</f>
        <v>0</v>
      </c>
      <c r="AD522" s="26">
        <f>IF(AND(-Z522&gt;=31,-Z522&lt;=60),D522,0)</f>
        <v>0</v>
      </c>
      <c r="AE522" s="26">
        <f>IF(AND(-Z522&gt;=61,-Z522&lt;=90),D522,0)</f>
        <v>0</v>
      </c>
      <c r="AF522" s="26">
        <f>IF(AND(-Z522&gt;=91,-Z522&lt;=120),D522,0)</f>
        <v>0</v>
      </c>
      <c r="AG522" s="26">
        <f>IF(AND(-Z522&gt;=121,-Z522&lt;=150),D522,0)</f>
        <v>0</v>
      </c>
      <c r="AH522" s="26">
        <f>IF(AND(-Z522&gt;=151,-Z522&lt;=180),D522,0)</f>
        <v>0</v>
      </c>
      <c r="AI522" s="26">
        <f>IF(AND(-Z522&gt;=181,-Z522&lt;=210),D522,0)</f>
        <v>0</v>
      </c>
      <c r="AJ522" s="26">
        <f>IF(AND(-Z522&gt;=211,-Z522&lt;=250),D522,0)</f>
        <v>0</v>
      </c>
      <c r="AK522" s="26">
        <f>IF(-Z522&gt;=251,D522,0)</f>
        <v>0</v>
      </c>
      <c r="AL522" s="26">
        <f>SUM(AE522:AF522)</f>
        <v>0</v>
      </c>
      <c r="AM522" s="26">
        <f>SUM(AG522:AK522)</f>
        <v>0</v>
      </c>
      <c r="AN522" s="26">
        <f>SUM(AI522:AK522)</f>
        <v>0</v>
      </c>
      <c r="AO522" s="26">
        <f>+IF(SUM(AC522:AK522)=0,D522,0)</f>
        <v>47688</v>
      </c>
      <c r="AP522" s="26">
        <f>+SUM(AC522:AK522)</f>
        <v>0</v>
      </c>
      <c r="AQ522" s="26">
        <f>+Tabla_DatosExternos_142[[#This Row],[Total Vigente]]+Tabla_DatosExternos_142[[#This Row],[Total Vencido]]</f>
        <v>47688</v>
      </c>
      <c r="AR522" s="26">
        <f>SUM(AG522:AK522)</f>
        <v>0</v>
      </c>
      <c r="AS522" s="27">
        <f>+Tabla_DatosExternos_142[[#This Row],[Fecha]]-Tabla_DatosExternos_142[[#This Row],[Vence]]</f>
        <v>-261</v>
      </c>
      <c r="AT522" s="21"/>
      <c r="AU522" s="28" t="e">
        <f>+AR522-W522</f>
        <v>#VALUE!</v>
      </c>
    </row>
    <row r="523" spans="1:47" x14ac:dyDescent="0.35">
      <c r="A523" s="20">
        <v>46172</v>
      </c>
      <c r="B523" s="21">
        <v>510</v>
      </c>
      <c r="C523" s="21">
        <v>22688.44</v>
      </c>
      <c r="D523" s="21">
        <v>22688.44</v>
      </c>
      <c r="E523" s="22">
        <v>46461</v>
      </c>
      <c r="F523" s="21">
        <v>215</v>
      </c>
      <c r="G523" s="21" t="s">
        <v>47</v>
      </c>
      <c r="H523" s="21" t="s">
        <v>95</v>
      </c>
      <c r="I523" s="21" t="s">
        <v>1917</v>
      </c>
      <c r="J523" s="21" t="s">
        <v>52</v>
      </c>
      <c r="K523" s="21" t="s">
        <v>346</v>
      </c>
      <c r="L523" s="21" t="s">
        <v>347</v>
      </c>
      <c r="M523" s="21" t="s">
        <v>1221</v>
      </c>
      <c r="N523" s="21">
        <v>289</v>
      </c>
      <c r="O523" s="20"/>
      <c r="P523" s="21" t="s">
        <v>50</v>
      </c>
      <c r="Q523" s="21" t="s">
        <v>1918</v>
      </c>
      <c r="R523" s="21">
        <v>455000</v>
      </c>
      <c r="S523" s="21">
        <v>2019</v>
      </c>
      <c r="T523" s="21">
        <v>-63.115751699999997</v>
      </c>
      <c r="U523" s="21">
        <v>-17.7419218</v>
      </c>
      <c r="V523" s="21" t="s">
        <v>1919</v>
      </c>
      <c r="W523" s="21" t="s">
        <v>51</v>
      </c>
      <c r="X523" s="21" t="s">
        <v>1920</v>
      </c>
      <c r="Y523" s="23">
        <v>46246</v>
      </c>
      <c r="Z523" s="24">
        <f>+E523-Y523</f>
        <v>215</v>
      </c>
      <c r="AA523" s="25">
        <f>+Tabla_DatosExternos_142[[#This Row],[Saldo]]/Tabla_DatosExternos_142[[#This Row],[Importe]]</f>
        <v>1</v>
      </c>
      <c r="AB523" s="21"/>
      <c r="AC523" s="26">
        <f>IF(AND(-Z523&gt;=1,-Z523&lt;=30),D523,0)</f>
        <v>0</v>
      </c>
      <c r="AD523" s="26">
        <f>IF(AND(-Z523&gt;=31,-Z523&lt;=60),D523,0)</f>
        <v>0</v>
      </c>
      <c r="AE523" s="26">
        <f>IF(AND(-Z523&gt;=61,-Z523&lt;=90),D523,0)</f>
        <v>0</v>
      </c>
      <c r="AF523" s="26">
        <f>IF(AND(-Z523&gt;=91,-Z523&lt;=120),D523,0)</f>
        <v>0</v>
      </c>
      <c r="AG523" s="26">
        <f>IF(AND(-Z523&gt;=121,-Z523&lt;=150),D523,0)</f>
        <v>0</v>
      </c>
      <c r="AH523" s="26">
        <f>IF(AND(-Z523&gt;=151,-Z523&lt;=180),D523,0)</f>
        <v>0</v>
      </c>
      <c r="AI523" s="26">
        <f>IF(AND(-Z523&gt;=181,-Z523&lt;=210),D523,0)</f>
        <v>0</v>
      </c>
      <c r="AJ523" s="26">
        <f>IF(AND(-Z523&gt;=211,-Z523&lt;=250),D523,0)</f>
        <v>0</v>
      </c>
      <c r="AK523" s="26">
        <f>IF(-Z523&gt;=251,D523,0)</f>
        <v>0</v>
      </c>
      <c r="AL523" s="26">
        <f>SUM(AE523:AF523)</f>
        <v>0</v>
      </c>
      <c r="AM523" s="26">
        <f>SUM(AG523:AK523)</f>
        <v>0</v>
      </c>
      <c r="AN523" s="26">
        <f>SUM(AI523:AK523)</f>
        <v>0</v>
      </c>
      <c r="AO523" s="26">
        <f>+IF(SUM(AC523:AK523)=0,D523,0)</f>
        <v>22688.44</v>
      </c>
      <c r="AP523" s="26">
        <f>+SUM(AC523:AK523)</f>
        <v>0</v>
      </c>
      <c r="AQ523" s="26">
        <f>+Tabla_DatosExternos_142[[#This Row],[Total Vigente]]+Tabla_DatosExternos_142[[#This Row],[Total Vencido]]</f>
        <v>22688.44</v>
      </c>
      <c r="AR523" s="26">
        <f>SUM(AG523:AK523)</f>
        <v>0</v>
      </c>
      <c r="AS523" s="27">
        <f>+Tabla_DatosExternos_142[[#This Row],[Fecha]]-Tabla_DatosExternos_142[[#This Row],[Vence]]</f>
        <v>-289</v>
      </c>
      <c r="AT523" s="21"/>
      <c r="AU523" s="28" t="e">
        <f>+AR523-W523</f>
        <v>#VALUE!</v>
      </c>
    </row>
    <row r="524" spans="1:47" x14ac:dyDescent="0.35">
      <c r="A524" s="20">
        <v>46186</v>
      </c>
      <c r="B524" s="21">
        <v>270476</v>
      </c>
      <c r="C524" s="21">
        <v>283</v>
      </c>
      <c r="D524" s="21">
        <v>283</v>
      </c>
      <c r="E524" s="22">
        <v>46246</v>
      </c>
      <c r="F524" s="21">
        <v>0</v>
      </c>
      <c r="G524" s="21" t="s">
        <v>90</v>
      </c>
      <c r="H524" s="21" t="s">
        <v>48</v>
      </c>
      <c r="I524" s="21" t="s">
        <v>1794</v>
      </c>
      <c r="J524" s="21" t="s">
        <v>52</v>
      </c>
      <c r="K524" s="21" t="s">
        <v>346</v>
      </c>
      <c r="L524" s="21" t="s">
        <v>347</v>
      </c>
      <c r="M524" s="21" t="s">
        <v>348</v>
      </c>
      <c r="N524" s="21">
        <v>60</v>
      </c>
      <c r="O524" s="20"/>
      <c r="P524" s="21" t="s">
        <v>50</v>
      </c>
      <c r="Q524" s="21" t="s">
        <v>1795</v>
      </c>
      <c r="R524" s="21">
        <v>15000</v>
      </c>
      <c r="S524" s="21">
        <v>1051</v>
      </c>
      <c r="T524" s="21">
        <v>-63.191493000000001</v>
      </c>
      <c r="U524" s="21">
        <v>-17.763925</v>
      </c>
      <c r="V524" s="21" t="s">
        <v>1796</v>
      </c>
      <c r="W524" s="21" t="s">
        <v>51</v>
      </c>
      <c r="X524" s="21" t="s">
        <v>1797</v>
      </c>
      <c r="Y524" s="23">
        <v>46246</v>
      </c>
      <c r="Z524" s="24">
        <f>+E524-Y524</f>
        <v>0</v>
      </c>
      <c r="AA524" s="25">
        <f>+Tabla_DatosExternos_142[[#This Row],[Saldo]]/Tabla_DatosExternos_142[[#This Row],[Importe]]</f>
        <v>1</v>
      </c>
      <c r="AB524" s="21"/>
      <c r="AC524" s="26">
        <f>IF(AND(-Z524&gt;=1,-Z524&lt;=30),D524,0)</f>
        <v>0</v>
      </c>
      <c r="AD524" s="26">
        <f>IF(AND(-Z524&gt;=31,-Z524&lt;=60),D524,0)</f>
        <v>0</v>
      </c>
      <c r="AE524" s="26">
        <f>IF(AND(-Z524&gt;=61,-Z524&lt;=90),D524,0)</f>
        <v>0</v>
      </c>
      <c r="AF524" s="26">
        <f>IF(AND(-Z524&gt;=91,-Z524&lt;=120),D524,0)</f>
        <v>0</v>
      </c>
      <c r="AG524" s="26">
        <f>IF(AND(-Z524&gt;=121,-Z524&lt;=150),D524,0)</f>
        <v>0</v>
      </c>
      <c r="AH524" s="26">
        <f>IF(AND(-Z524&gt;=151,-Z524&lt;=180),D524,0)</f>
        <v>0</v>
      </c>
      <c r="AI524" s="26">
        <f>IF(AND(-Z524&gt;=181,-Z524&lt;=210),D524,0)</f>
        <v>0</v>
      </c>
      <c r="AJ524" s="26">
        <f>IF(AND(-Z524&gt;=211,-Z524&lt;=250),D524,0)</f>
        <v>0</v>
      </c>
      <c r="AK524" s="26">
        <f>IF(-Z524&gt;=251,D524,0)</f>
        <v>0</v>
      </c>
      <c r="AL524" s="26">
        <f>SUM(AE524:AF524)</f>
        <v>0</v>
      </c>
      <c r="AM524" s="26">
        <f>SUM(AG524:AK524)</f>
        <v>0</v>
      </c>
      <c r="AN524" s="26">
        <f>SUM(AI524:AK524)</f>
        <v>0</v>
      </c>
      <c r="AO524" s="26">
        <f>+IF(SUM(AC524:AK524)=0,D524,0)</f>
        <v>283</v>
      </c>
      <c r="AP524" s="26">
        <f>+SUM(AC524:AK524)</f>
        <v>0</v>
      </c>
      <c r="AQ524" s="26">
        <f>+Tabla_DatosExternos_142[[#This Row],[Total Vigente]]+Tabla_DatosExternos_142[[#This Row],[Total Vencido]]</f>
        <v>283</v>
      </c>
      <c r="AR524" s="26">
        <f>SUM(AG524:AK524)</f>
        <v>0</v>
      </c>
      <c r="AS524" s="27">
        <f>+Tabla_DatosExternos_142[[#This Row],[Fecha]]-Tabla_DatosExternos_142[[#This Row],[Vence]]</f>
        <v>-60</v>
      </c>
      <c r="AT524" s="21"/>
      <c r="AU524" s="28" t="e">
        <f>+AR524-W524</f>
        <v>#VALUE!</v>
      </c>
    </row>
    <row r="525" spans="1:47" x14ac:dyDescent="0.35">
      <c r="A525" s="20">
        <v>46186</v>
      </c>
      <c r="B525" s="21">
        <v>270558</v>
      </c>
      <c r="C525" s="21">
        <v>2614.98</v>
      </c>
      <c r="D525" s="21">
        <v>2614.98</v>
      </c>
      <c r="E525" s="22">
        <v>46216</v>
      </c>
      <c r="F525" s="21">
        <v>30</v>
      </c>
      <c r="G525" s="21" t="s">
        <v>90</v>
      </c>
      <c r="H525" s="21" t="s">
        <v>48</v>
      </c>
      <c r="I525" s="21" t="s">
        <v>2023</v>
      </c>
      <c r="J525" s="21" t="s">
        <v>52</v>
      </c>
      <c r="K525" s="21" t="s">
        <v>346</v>
      </c>
      <c r="L525" s="21" t="s">
        <v>347</v>
      </c>
      <c r="M525" s="21" t="s">
        <v>348</v>
      </c>
      <c r="N525" s="21">
        <v>30</v>
      </c>
      <c r="O525" s="20"/>
      <c r="P525" s="21" t="s">
        <v>50</v>
      </c>
      <c r="Q525" s="21" t="s">
        <v>2024</v>
      </c>
      <c r="R525" s="21">
        <v>5000</v>
      </c>
      <c r="S525" s="21">
        <v>1051</v>
      </c>
      <c r="T525" s="21">
        <v>-63.195563800000002</v>
      </c>
      <c r="U525" s="21">
        <v>-17.7563259</v>
      </c>
      <c r="V525" s="21" t="s">
        <v>2025</v>
      </c>
      <c r="W525" s="21" t="s">
        <v>51</v>
      </c>
      <c r="X525" s="21" t="s">
        <v>2026</v>
      </c>
      <c r="Y525" s="23">
        <v>46246</v>
      </c>
      <c r="Z525" s="24">
        <f>+E525-Y525</f>
        <v>-30</v>
      </c>
      <c r="AA525" s="25">
        <f>+Tabla_DatosExternos_142[[#This Row],[Saldo]]/Tabla_DatosExternos_142[[#This Row],[Importe]]</f>
        <v>1</v>
      </c>
      <c r="AB525" s="21"/>
      <c r="AC525" s="26">
        <f>IF(AND(-Z525&gt;=1,-Z525&lt;=30),D525,0)</f>
        <v>2614.98</v>
      </c>
      <c r="AD525" s="26">
        <f>IF(AND(-Z525&gt;=31,-Z525&lt;=60),D525,0)</f>
        <v>0</v>
      </c>
      <c r="AE525" s="26">
        <f>IF(AND(-Z525&gt;=61,-Z525&lt;=90),D525,0)</f>
        <v>0</v>
      </c>
      <c r="AF525" s="26">
        <f>IF(AND(-Z525&gt;=91,-Z525&lt;=120),D525,0)</f>
        <v>0</v>
      </c>
      <c r="AG525" s="26">
        <f>IF(AND(-Z525&gt;=121,-Z525&lt;=150),D525,0)</f>
        <v>0</v>
      </c>
      <c r="AH525" s="26">
        <f>IF(AND(-Z525&gt;=151,-Z525&lt;=180),D525,0)</f>
        <v>0</v>
      </c>
      <c r="AI525" s="26">
        <f>IF(AND(-Z525&gt;=181,-Z525&lt;=210),D525,0)</f>
        <v>0</v>
      </c>
      <c r="AJ525" s="26">
        <f>IF(AND(-Z525&gt;=211,-Z525&lt;=250),D525,0)</f>
        <v>0</v>
      </c>
      <c r="AK525" s="26">
        <f>IF(-Z525&gt;=251,D525,0)</f>
        <v>0</v>
      </c>
      <c r="AL525" s="26">
        <f>SUM(AE525:AF525)</f>
        <v>0</v>
      </c>
      <c r="AM525" s="26">
        <f>SUM(AG525:AK525)</f>
        <v>0</v>
      </c>
      <c r="AN525" s="26">
        <f>SUM(AI525:AK525)</f>
        <v>0</v>
      </c>
      <c r="AO525" s="26">
        <f>+IF(SUM(AC525:AK525)=0,D525,0)</f>
        <v>0</v>
      </c>
      <c r="AP525" s="26">
        <f>+SUM(AC525:AK525)</f>
        <v>2614.98</v>
      </c>
      <c r="AQ525" s="26">
        <f>+Tabla_DatosExternos_142[[#This Row],[Total Vigente]]+Tabla_DatosExternos_142[[#This Row],[Total Vencido]]</f>
        <v>2614.98</v>
      </c>
      <c r="AR525" s="26">
        <f>SUM(AG525:AK525)</f>
        <v>0</v>
      </c>
      <c r="AS525" s="27">
        <f>+Tabla_DatosExternos_142[[#This Row],[Fecha]]-Tabla_DatosExternos_142[[#This Row],[Vence]]</f>
        <v>-30</v>
      </c>
      <c r="AT525" s="21"/>
      <c r="AU525" s="28" t="e">
        <f>+AR525-W525</f>
        <v>#VALUE!</v>
      </c>
    </row>
    <row r="526" spans="1:47" x14ac:dyDescent="0.35">
      <c r="A526" s="20">
        <v>46190</v>
      </c>
      <c r="B526" s="21">
        <v>271954</v>
      </c>
      <c r="C526" s="21">
        <v>360</v>
      </c>
      <c r="D526" s="21">
        <v>360</v>
      </c>
      <c r="E526" s="22">
        <v>46250</v>
      </c>
      <c r="F526" s="21">
        <v>4</v>
      </c>
      <c r="G526" s="21" t="s">
        <v>90</v>
      </c>
      <c r="H526" s="21" t="s">
        <v>95</v>
      </c>
      <c r="I526" s="21" t="s">
        <v>2060</v>
      </c>
      <c r="J526" s="21" t="s">
        <v>52</v>
      </c>
      <c r="K526" s="21" t="s">
        <v>346</v>
      </c>
      <c r="L526" s="21" t="s">
        <v>347</v>
      </c>
      <c r="M526" s="21" t="s">
        <v>348</v>
      </c>
      <c r="N526" s="21">
        <v>60</v>
      </c>
      <c r="O526" s="20"/>
      <c r="P526" s="21" t="s">
        <v>50</v>
      </c>
      <c r="Q526" s="21" t="s">
        <v>2061</v>
      </c>
      <c r="R526" s="21">
        <v>6000</v>
      </c>
      <c r="S526" s="21">
        <v>1051</v>
      </c>
      <c r="T526" s="21">
        <v>-63.197614999999999</v>
      </c>
      <c r="U526" s="21">
        <v>-17.759059000000001</v>
      </c>
      <c r="V526" s="21" t="s">
        <v>2062</v>
      </c>
      <c r="W526" s="21" t="s">
        <v>51</v>
      </c>
      <c r="X526" s="21" t="s">
        <v>2063</v>
      </c>
      <c r="Y526" s="23">
        <v>46246</v>
      </c>
      <c r="Z526" s="24">
        <f>+E526-Y526</f>
        <v>4</v>
      </c>
      <c r="AA526" s="25">
        <f>+Tabla_DatosExternos_142[[#This Row],[Saldo]]/Tabla_DatosExternos_142[[#This Row],[Importe]]</f>
        <v>1</v>
      </c>
      <c r="AB526" s="21"/>
      <c r="AC526" s="26">
        <f>IF(AND(-Z526&gt;=1,-Z526&lt;=30),D526,0)</f>
        <v>0</v>
      </c>
      <c r="AD526" s="26">
        <f>IF(AND(-Z526&gt;=31,-Z526&lt;=60),D526,0)</f>
        <v>0</v>
      </c>
      <c r="AE526" s="26">
        <f>IF(AND(-Z526&gt;=61,-Z526&lt;=90),D526,0)</f>
        <v>0</v>
      </c>
      <c r="AF526" s="26">
        <f>IF(AND(-Z526&gt;=91,-Z526&lt;=120),D526,0)</f>
        <v>0</v>
      </c>
      <c r="AG526" s="26">
        <f>IF(AND(-Z526&gt;=121,-Z526&lt;=150),D526,0)</f>
        <v>0</v>
      </c>
      <c r="AH526" s="26">
        <f>IF(AND(-Z526&gt;=151,-Z526&lt;=180),D526,0)</f>
        <v>0</v>
      </c>
      <c r="AI526" s="26">
        <f>IF(AND(-Z526&gt;=181,-Z526&lt;=210),D526,0)</f>
        <v>0</v>
      </c>
      <c r="AJ526" s="26">
        <f>IF(AND(-Z526&gt;=211,-Z526&lt;=250),D526,0)</f>
        <v>0</v>
      </c>
      <c r="AK526" s="26">
        <f>IF(-Z526&gt;=251,D526,0)</f>
        <v>0</v>
      </c>
      <c r="AL526" s="26">
        <f>SUM(AE526:AF526)</f>
        <v>0</v>
      </c>
      <c r="AM526" s="26">
        <f>SUM(AG526:AK526)</f>
        <v>0</v>
      </c>
      <c r="AN526" s="26">
        <f>SUM(AI526:AK526)</f>
        <v>0</v>
      </c>
      <c r="AO526" s="26">
        <f>+IF(SUM(AC526:AK526)=0,D526,0)</f>
        <v>360</v>
      </c>
      <c r="AP526" s="26">
        <f>+SUM(AC526:AK526)</f>
        <v>0</v>
      </c>
      <c r="AQ526" s="26">
        <f>+Tabla_DatosExternos_142[[#This Row],[Total Vigente]]+Tabla_DatosExternos_142[[#This Row],[Total Vencido]]</f>
        <v>360</v>
      </c>
      <c r="AR526" s="26">
        <f>SUM(AG526:AK526)</f>
        <v>0</v>
      </c>
      <c r="AS526" s="27">
        <f>+Tabla_DatosExternos_142[[#This Row],[Fecha]]-Tabla_DatosExternos_142[[#This Row],[Vence]]</f>
        <v>-60</v>
      </c>
      <c r="AT526" s="21"/>
      <c r="AU526" s="28" t="e">
        <f>+AR526-W526</f>
        <v>#VALUE!</v>
      </c>
    </row>
    <row r="527" spans="1:47" x14ac:dyDescent="0.35">
      <c r="A527" s="20">
        <v>46192</v>
      </c>
      <c r="B527" s="21">
        <v>272618</v>
      </c>
      <c r="C527" s="21">
        <v>474</v>
      </c>
      <c r="D527" s="21">
        <v>474</v>
      </c>
      <c r="E527" s="22">
        <v>46252</v>
      </c>
      <c r="F527" s="21">
        <v>6</v>
      </c>
      <c r="G527" s="21" t="s">
        <v>90</v>
      </c>
      <c r="H527" s="21" t="s">
        <v>95</v>
      </c>
      <c r="I527" s="21" t="s">
        <v>1794</v>
      </c>
      <c r="J527" s="21" t="s">
        <v>52</v>
      </c>
      <c r="K527" s="21" t="s">
        <v>346</v>
      </c>
      <c r="L527" s="21" t="s">
        <v>347</v>
      </c>
      <c r="M527" s="21" t="s">
        <v>348</v>
      </c>
      <c r="N527" s="21">
        <v>60</v>
      </c>
      <c r="O527" s="20"/>
      <c r="P527" s="21" t="s">
        <v>50</v>
      </c>
      <c r="Q527" s="21" t="s">
        <v>1795</v>
      </c>
      <c r="R527" s="21">
        <v>15000</v>
      </c>
      <c r="S527" s="21">
        <v>1051</v>
      </c>
      <c r="T527" s="21">
        <v>-63.191493000000001</v>
      </c>
      <c r="U527" s="21">
        <v>-17.763925</v>
      </c>
      <c r="V527" s="21" t="s">
        <v>1796</v>
      </c>
      <c r="W527" s="21" t="s">
        <v>51</v>
      </c>
      <c r="X527" s="21" t="s">
        <v>1797</v>
      </c>
      <c r="Y527" s="23">
        <v>46246</v>
      </c>
      <c r="Z527" s="24">
        <f>+E527-Y527</f>
        <v>6</v>
      </c>
      <c r="AA527" s="25">
        <f>+Tabla_DatosExternos_142[[#This Row],[Saldo]]/Tabla_DatosExternos_142[[#This Row],[Importe]]</f>
        <v>1</v>
      </c>
      <c r="AB527" s="21"/>
      <c r="AC527" s="26">
        <f>IF(AND(-Z527&gt;=1,-Z527&lt;=30),D527,0)</f>
        <v>0</v>
      </c>
      <c r="AD527" s="26">
        <f>IF(AND(-Z527&gt;=31,-Z527&lt;=60),D527,0)</f>
        <v>0</v>
      </c>
      <c r="AE527" s="26">
        <f>IF(AND(-Z527&gt;=61,-Z527&lt;=90),D527,0)</f>
        <v>0</v>
      </c>
      <c r="AF527" s="26">
        <f>IF(AND(-Z527&gt;=91,-Z527&lt;=120),D527,0)</f>
        <v>0</v>
      </c>
      <c r="AG527" s="26">
        <f>IF(AND(-Z527&gt;=121,-Z527&lt;=150),D527,0)</f>
        <v>0</v>
      </c>
      <c r="AH527" s="26">
        <f>IF(AND(-Z527&gt;=151,-Z527&lt;=180),D527,0)</f>
        <v>0</v>
      </c>
      <c r="AI527" s="26">
        <f>IF(AND(-Z527&gt;=181,-Z527&lt;=210),D527,0)</f>
        <v>0</v>
      </c>
      <c r="AJ527" s="26">
        <f>IF(AND(-Z527&gt;=211,-Z527&lt;=250),D527,0)</f>
        <v>0</v>
      </c>
      <c r="AK527" s="26">
        <f>IF(-Z527&gt;=251,D527,0)</f>
        <v>0</v>
      </c>
      <c r="AL527" s="26">
        <f>SUM(AE527:AF527)</f>
        <v>0</v>
      </c>
      <c r="AM527" s="26">
        <f>SUM(AG527:AK527)</f>
        <v>0</v>
      </c>
      <c r="AN527" s="26">
        <f>SUM(AI527:AK527)</f>
        <v>0</v>
      </c>
      <c r="AO527" s="26">
        <f>+IF(SUM(AC527:AK527)=0,D527,0)</f>
        <v>474</v>
      </c>
      <c r="AP527" s="26">
        <f>+SUM(AC527:AK527)</f>
        <v>0</v>
      </c>
      <c r="AQ527" s="26">
        <f>+Tabla_DatosExternos_142[[#This Row],[Total Vigente]]+Tabla_DatosExternos_142[[#This Row],[Total Vencido]]</f>
        <v>474</v>
      </c>
      <c r="AR527" s="26">
        <f>SUM(AG527:AK527)</f>
        <v>0</v>
      </c>
      <c r="AS527" s="27">
        <f>+Tabla_DatosExternos_142[[#This Row],[Fecha]]-Tabla_DatosExternos_142[[#This Row],[Vence]]</f>
        <v>-60</v>
      </c>
      <c r="AT527" s="21"/>
      <c r="AU527" s="28" t="e">
        <f>+AR527-W527</f>
        <v>#VALUE!</v>
      </c>
    </row>
    <row r="528" spans="1:47" x14ac:dyDescent="0.35">
      <c r="A528" s="20">
        <v>46192</v>
      </c>
      <c r="B528" s="21">
        <v>272620</v>
      </c>
      <c r="C528" s="21">
        <v>180</v>
      </c>
      <c r="D528" s="21">
        <v>180</v>
      </c>
      <c r="E528" s="22">
        <v>46222</v>
      </c>
      <c r="F528" s="21">
        <v>24</v>
      </c>
      <c r="G528" s="21" t="s">
        <v>90</v>
      </c>
      <c r="H528" s="21" t="s">
        <v>48</v>
      </c>
      <c r="I528" s="21" t="s">
        <v>2104</v>
      </c>
      <c r="J528" s="21" t="s">
        <v>52</v>
      </c>
      <c r="K528" s="21" t="s">
        <v>346</v>
      </c>
      <c r="L528" s="21" t="s">
        <v>347</v>
      </c>
      <c r="M528" s="21" t="s">
        <v>348</v>
      </c>
      <c r="N528" s="21">
        <v>30</v>
      </c>
      <c r="O528" s="20"/>
      <c r="P528" s="21" t="s">
        <v>50</v>
      </c>
      <c r="Q528" s="21" t="s">
        <v>2105</v>
      </c>
      <c r="R528" s="21">
        <v>5000</v>
      </c>
      <c r="S528" s="21">
        <v>1051</v>
      </c>
      <c r="T528" s="21">
        <v>-63.194017000000002</v>
      </c>
      <c r="U528" s="21">
        <v>-17.770876999999999</v>
      </c>
      <c r="V528" s="21" t="s">
        <v>2106</v>
      </c>
      <c r="W528" s="21" t="s">
        <v>51</v>
      </c>
      <c r="X528" s="21" t="s">
        <v>2107</v>
      </c>
      <c r="Y528" s="23">
        <v>46246</v>
      </c>
      <c r="Z528" s="24">
        <f>+E528-Y528</f>
        <v>-24</v>
      </c>
      <c r="AA528" s="25">
        <f>+Tabla_DatosExternos_142[[#This Row],[Saldo]]/Tabla_DatosExternos_142[[#This Row],[Importe]]</f>
        <v>1</v>
      </c>
      <c r="AB528" s="21"/>
      <c r="AC528" s="26">
        <f>IF(AND(-Z528&gt;=1,-Z528&lt;=30),D528,0)</f>
        <v>180</v>
      </c>
      <c r="AD528" s="26">
        <f>IF(AND(-Z528&gt;=31,-Z528&lt;=60),D528,0)</f>
        <v>0</v>
      </c>
      <c r="AE528" s="26">
        <f>IF(AND(-Z528&gt;=61,-Z528&lt;=90),D528,0)</f>
        <v>0</v>
      </c>
      <c r="AF528" s="26">
        <f>IF(AND(-Z528&gt;=91,-Z528&lt;=120),D528,0)</f>
        <v>0</v>
      </c>
      <c r="AG528" s="26">
        <f>IF(AND(-Z528&gt;=121,-Z528&lt;=150),D528,0)</f>
        <v>0</v>
      </c>
      <c r="AH528" s="26">
        <f>IF(AND(-Z528&gt;=151,-Z528&lt;=180),D528,0)</f>
        <v>0</v>
      </c>
      <c r="AI528" s="26">
        <f>IF(AND(-Z528&gt;=181,-Z528&lt;=210),D528,0)</f>
        <v>0</v>
      </c>
      <c r="AJ528" s="26">
        <f>IF(AND(-Z528&gt;=211,-Z528&lt;=250),D528,0)</f>
        <v>0</v>
      </c>
      <c r="AK528" s="26">
        <f>IF(-Z528&gt;=251,D528,0)</f>
        <v>0</v>
      </c>
      <c r="AL528" s="26">
        <f>SUM(AE528:AF528)</f>
        <v>0</v>
      </c>
      <c r="AM528" s="26">
        <f>SUM(AG528:AK528)</f>
        <v>0</v>
      </c>
      <c r="AN528" s="26">
        <f>SUM(AI528:AK528)</f>
        <v>0</v>
      </c>
      <c r="AO528" s="26">
        <f>+IF(SUM(AC528:AK528)=0,D528,0)</f>
        <v>0</v>
      </c>
      <c r="AP528" s="26">
        <f>+SUM(AC528:AK528)</f>
        <v>180</v>
      </c>
      <c r="AQ528" s="26">
        <f>+Tabla_DatosExternos_142[[#This Row],[Total Vigente]]+Tabla_DatosExternos_142[[#This Row],[Total Vencido]]</f>
        <v>180</v>
      </c>
      <c r="AR528" s="26">
        <f>SUM(AG528:AK528)</f>
        <v>0</v>
      </c>
      <c r="AS528" s="27">
        <f>+Tabla_DatosExternos_142[[#This Row],[Fecha]]-Tabla_DatosExternos_142[[#This Row],[Vence]]</f>
        <v>-30</v>
      </c>
      <c r="AT528" s="21"/>
      <c r="AU528" s="28" t="e">
        <f>+AR528-W528</f>
        <v>#VALUE!</v>
      </c>
    </row>
    <row r="529" spans="1:47" x14ac:dyDescent="0.35">
      <c r="A529" s="20">
        <v>46193</v>
      </c>
      <c r="B529" s="21">
        <v>273477</v>
      </c>
      <c r="C529" s="21">
        <v>2474.9899999999998</v>
      </c>
      <c r="D529" s="21">
        <v>2474.9899999999998</v>
      </c>
      <c r="E529" s="22">
        <v>46223</v>
      </c>
      <c r="F529" s="21">
        <v>23</v>
      </c>
      <c r="G529" s="21" t="s">
        <v>90</v>
      </c>
      <c r="H529" s="21" t="s">
        <v>48</v>
      </c>
      <c r="I529" s="21" t="s">
        <v>2140</v>
      </c>
      <c r="J529" s="21" t="s">
        <v>52</v>
      </c>
      <c r="K529" s="21" t="s">
        <v>346</v>
      </c>
      <c r="L529" s="21" t="s">
        <v>347</v>
      </c>
      <c r="M529" s="21" t="s">
        <v>348</v>
      </c>
      <c r="N529" s="21">
        <v>30</v>
      </c>
      <c r="O529" s="20"/>
      <c r="P529" s="21" t="s">
        <v>50</v>
      </c>
      <c r="Q529" s="21" t="s">
        <v>2141</v>
      </c>
      <c r="R529" s="21">
        <v>30000</v>
      </c>
      <c r="S529" s="21">
        <v>1051</v>
      </c>
      <c r="T529" s="21">
        <v>-63.197564999999997</v>
      </c>
      <c r="U529" s="21">
        <v>-17.754518000000001</v>
      </c>
      <c r="V529" s="21" t="s">
        <v>2142</v>
      </c>
      <c r="W529" s="21" t="s">
        <v>51</v>
      </c>
      <c r="X529" s="21" t="s">
        <v>2143</v>
      </c>
      <c r="Y529" s="23">
        <v>46246</v>
      </c>
      <c r="Z529" s="24">
        <f>+E529-Y529</f>
        <v>-23</v>
      </c>
      <c r="AA529" s="25">
        <f>+Tabla_DatosExternos_142[[#This Row],[Saldo]]/Tabla_DatosExternos_142[[#This Row],[Importe]]</f>
        <v>1</v>
      </c>
      <c r="AB529" s="21"/>
      <c r="AC529" s="26">
        <f>IF(AND(-Z529&gt;=1,-Z529&lt;=30),D529,0)</f>
        <v>2474.9899999999998</v>
      </c>
      <c r="AD529" s="26">
        <f>IF(AND(-Z529&gt;=31,-Z529&lt;=60),D529,0)</f>
        <v>0</v>
      </c>
      <c r="AE529" s="26">
        <f>IF(AND(-Z529&gt;=61,-Z529&lt;=90),D529,0)</f>
        <v>0</v>
      </c>
      <c r="AF529" s="26">
        <f>IF(AND(-Z529&gt;=91,-Z529&lt;=120),D529,0)</f>
        <v>0</v>
      </c>
      <c r="AG529" s="26">
        <f>IF(AND(-Z529&gt;=121,-Z529&lt;=150),D529,0)</f>
        <v>0</v>
      </c>
      <c r="AH529" s="26">
        <f>IF(AND(-Z529&gt;=151,-Z529&lt;=180),D529,0)</f>
        <v>0</v>
      </c>
      <c r="AI529" s="26">
        <f>IF(AND(-Z529&gt;=181,-Z529&lt;=210),D529,0)</f>
        <v>0</v>
      </c>
      <c r="AJ529" s="26">
        <f>IF(AND(-Z529&gt;=211,-Z529&lt;=250),D529,0)</f>
        <v>0</v>
      </c>
      <c r="AK529" s="26">
        <f>IF(-Z529&gt;=251,D529,0)</f>
        <v>0</v>
      </c>
      <c r="AL529" s="26">
        <f>SUM(AE529:AF529)</f>
        <v>0</v>
      </c>
      <c r="AM529" s="26">
        <f>SUM(AG529:AK529)</f>
        <v>0</v>
      </c>
      <c r="AN529" s="26">
        <f>SUM(AI529:AK529)</f>
        <v>0</v>
      </c>
      <c r="AO529" s="26">
        <f>+IF(SUM(AC529:AK529)=0,D529,0)</f>
        <v>0</v>
      </c>
      <c r="AP529" s="26">
        <f>+SUM(AC529:AK529)</f>
        <v>2474.9899999999998</v>
      </c>
      <c r="AQ529" s="26">
        <f>+Tabla_DatosExternos_142[[#This Row],[Total Vigente]]+Tabla_DatosExternos_142[[#This Row],[Total Vencido]]</f>
        <v>2474.9899999999998</v>
      </c>
      <c r="AR529" s="26">
        <f>SUM(AG529:AK529)</f>
        <v>0</v>
      </c>
      <c r="AS529" s="27">
        <f>+Tabla_DatosExternos_142[[#This Row],[Fecha]]-Tabla_DatosExternos_142[[#This Row],[Vence]]</f>
        <v>-30</v>
      </c>
      <c r="AT529" s="21"/>
      <c r="AU529" s="28" t="e">
        <f>+AR529-W529</f>
        <v>#VALUE!</v>
      </c>
    </row>
    <row r="530" spans="1:47" x14ac:dyDescent="0.35">
      <c r="A530" s="20">
        <v>46198</v>
      </c>
      <c r="B530" s="21">
        <v>274927</v>
      </c>
      <c r="C530" s="21">
        <v>593</v>
      </c>
      <c r="D530" s="21">
        <v>593</v>
      </c>
      <c r="E530" s="22">
        <v>46258</v>
      </c>
      <c r="F530" s="21">
        <v>12</v>
      </c>
      <c r="G530" s="21" t="s">
        <v>90</v>
      </c>
      <c r="H530" s="21" t="s">
        <v>95</v>
      </c>
      <c r="I530" s="21" t="s">
        <v>1794</v>
      </c>
      <c r="J530" s="21" t="s">
        <v>52</v>
      </c>
      <c r="K530" s="21" t="s">
        <v>346</v>
      </c>
      <c r="L530" s="21" t="s">
        <v>347</v>
      </c>
      <c r="M530" s="21" t="s">
        <v>348</v>
      </c>
      <c r="N530" s="21">
        <v>60</v>
      </c>
      <c r="O530" s="20"/>
      <c r="P530" s="21" t="s">
        <v>50</v>
      </c>
      <c r="Q530" s="21" t="s">
        <v>1795</v>
      </c>
      <c r="R530" s="21">
        <v>15000</v>
      </c>
      <c r="S530" s="21">
        <v>1051</v>
      </c>
      <c r="T530" s="21">
        <v>-63.191493000000001</v>
      </c>
      <c r="U530" s="21">
        <v>-17.763925</v>
      </c>
      <c r="V530" s="21" t="s">
        <v>1796</v>
      </c>
      <c r="W530" s="21" t="s">
        <v>51</v>
      </c>
      <c r="X530" s="21" t="s">
        <v>1797</v>
      </c>
      <c r="Y530" s="23">
        <v>46246</v>
      </c>
      <c r="Z530" s="24">
        <f>+E530-Y530</f>
        <v>12</v>
      </c>
      <c r="AA530" s="25">
        <f>+Tabla_DatosExternos_142[[#This Row],[Saldo]]/Tabla_DatosExternos_142[[#This Row],[Importe]]</f>
        <v>1</v>
      </c>
      <c r="AB530" s="21"/>
      <c r="AC530" s="26">
        <f>IF(AND(-Z530&gt;=1,-Z530&lt;=30),D530,0)</f>
        <v>0</v>
      </c>
      <c r="AD530" s="26">
        <f>IF(AND(-Z530&gt;=31,-Z530&lt;=60),D530,0)</f>
        <v>0</v>
      </c>
      <c r="AE530" s="26">
        <f>IF(AND(-Z530&gt;=61,-Z530&lt;=90),D530,0)</f>
        <v>0</v>
      </c>
      <c r="AF530" s="26">
        <f>IF(AND(-Z530&gt;=91,-Z530&lt;=120),D530,0)</f>
        <v>0</v>
      </c>
      <c r="AG530" s="26">
        <f>IF(AND(-Z530&gt;=121,-Z530&lt;=150),D530,0)</f>
        <v>0</v>
      </c>
      <c r="AH530" s="26">
        <f>IF(AND(-Z530&gt;=151,-Z530&lt;=180),D530,0)</f>
        <v>0</v>
      </c>
      <c r="AI530" s="26">
        <f>IF(AND(-Z530&gt;=181,-Z530&lt;=210),D530,0)</f>
        <v>0</v>
      </c>
      <c r="AJ530" s="26">
        <f>IF(AND(-Z530&gt;=211,-Z530&lt;=250),D530,0)</f>
        <v>0</v>
      </c>
      <c r="AK530" s="26">
        <f>IF(-Z530&gt;=251,D530,0)</f>
        <v>0</v>
      </c>
      <c r="AL530" s="26">
        <f>SUM(AE530:AF530)</f>
        <v>0</v>
      </c>
      <c r="AM530" s="26">
        <f>SUM(AG530:AK530)</f>
        <v>0</v>
      </c>
      <c r="AN530" s="26">
        <f>SUM(AI530:AK530)</f>
        <v>0</v>
      </c>
      <c r="AO530" s="26">
        <f>+IF(SUM(AC530:AK530)=0,D530,0)</f>
        <v>593</v>
      </c>
      <c r="AP530" s="26">
        <f>+SUM(AC530:AK530)</f>
        <v>0</v>
      </c>
      <c r="AQ530" s="26">
        <f>+Tabla_DatosExternos_142[[#This Row],[Total Vigente]]+Tabla_DatosExternos_142[[#This Row],[Total Vencido]]</f>
        <v>593</v>
      </c>
      <c r="AR530" s="26">
        <f>SUM(AG530:AK530)</f>
        <v>0</v>
      </c>
      <c r="AS530" s="27">
        <f>+Tabla_DatosExternos_142[[#This Row],[Fecha]]-Tabla_DatosExternos_142[[#This Row],[Vence]]</f>
        <v>-60</v>
      </c>
      <c r="AT530" s="21"/>
      <c r="AU530" s="28" t="e">
        <f>+AR530-W530</f>
        <v>#VALUE!</v>
      </c>
    </row>
    <row r="531" spans="1:47" x14ac:dyDescent="0.35">
      <c r="A531" s="20">
        <v>46200</v>
      </c>
      <c r="B531" s="21">
        <v>276000</v>
      </c>
      <c r="C531" s="21">
        <v>3199.98</v>
      </c>
      <c r="D531" s="21">
        <v>3199.98</v>
      </c>
      <c r="E531" s="22">
        <v>46260</v>
      </c>
      <c r="F531" s="21">
        <v>14</v>
      </c>
      <c r="G531" s="21" t="s">
        <v>90</v>
      </c>
      <c r="H531" s="21" t="s">
        <v>95</v>
      </c>
      <c r="I531" s="21" t="s">
        <v>1705</v>
      </c>
      <c r="J531" s="21" t="s">
        <v>52</v>
      </c>
      <c r="K531" s="21" t="s">
        <v>346</v>
      </c>
      <c r="L531" s="21" t="s">
        <v>347</v>
      </c>
      <c r="M531" s="21" t="s">
        <v>348</v>
      </c>
      <c r="N531" s="21">
        <v>60</v>
      </c>
      <c r="O531" s="20"/>
      <c r="P531" s="21" t="s">
        <v>50</v>
      </c>
      <c r="Q531" s="21" t="s">
        <v>1706</v>
      </c>
      <c r="R531" s="21">
        <v>34000</v>
      </c>
      <c r="S531" s="21">
        <v>1051</v>
      </c>
      <c r="T531" s="21">
        <v>-63.213307</v>
      </c>
      <c r="U531" s="21">
        <v>-17.785589999999999</v>
      </c>
      <c r="V531" s="21" t="s">
        <v>1707</v>
      </c>
      <c r="W531" s="21" t="s">
        <v>51</v>
      </c>
      <c r="X531" s="21" t="s">
        <v>1708</v>
      </c>
      <c r="Y531" s="23">
        <v>46246</v>
      </c>
      <c r="Z531" s="24">
        <f>+E531-Y531</f>
        <v>14</v>
      </c>
      <c r="AA531" s="25">
        <f>+Tabla_DatosExternos_142[[#This Row],[Saldo]]/Tabla_DatosExternos_142[[#This Row],[Importe]]</f>
        <v>1</v>
      </c>
      <c r="AB531" s="21"/>
      <c r="AC531" s="26">
        <f>IF(AND(-Z531&gt;=1,-Z531&lt;=30),D531,0)</f>
        <v>0</v>
      </c>
      <c r="AD531" s="26">
        <f>IF(AND(-Z531&gt;=31,-Z531&lt;=60),D531,0)</f>
        <v>0</v>
      </c>
      <c r="AE531" s="26">
        <f>IF(AND(-Z531&gt;=61,-Z531&lt;=90),D531,0)</f>
        <v>0</v>
      </c>
      <c r="AF531" s="26">
        <f>IF(AND(-Z531&gt;=91,-Z531&lt;=120),D531,0)</f>
        <v>0</v>
      </c>
      <c r="AG531" s="26">
        <f>IF(AND(-Z531&gt;=121,-Z531&lt;=150),D531,0)</f>
        <v>0</v>
      </c>
      <c r="AH531" s="26">
        <f>IF(AND(-Z531&gt;=151,-Z531&lt;=180),D531,0)</f>
        <v>0</v>
      </c>
      <c r="AI531" s="26">
        <f>IF(AND(-Z531&gt;=181,-Z531&lt;=210),D531,0)</f>
        <v>0</v>
      </c>
      <c r="AJ531" s="26">
        <f>IF(AND(-Z531&gt;=211,-Z531&lt;=250),D531,0)</f>
        <v>0</v>
      </c>
      <c r="AK531" s="26">
        <f>IF(-Z531&gt;=251,D531,0)</f>
        <v>0</v>
      </c>
      <c r="AL531" s="26">
        <f>SUM(AE531:AF531)</f>
        <v>0</v>
      </c>
      <c r="AM531" s="26">
        <f>SUM(AG531:AK531)</f>
        <v>0</v>
      </c>
      <c r="AN531" s="26">
        <f>SUM(AI531:AK531)</f>
        <v>0</v>
      </c>
      <c r="AO531" s="26">
        <f>+IF(SUM(AC531:AK531)=0,D531,0)</f>
        <v>3199.98</v>
      </c>
      <c r="AP531" s="26">
        <f>+SUM(AC531:AK531)</f>
        <v>0</v>
      </c>
      <c r="AQ531" s="26">
        <f>+Tabla_DatosExternos_142[[#This Row],[Total Vigente]]+Tabla_DatosExternos_142[[#This Row],[Total Vencido]]</f>
        <v>3199.98</v>
      </c>
      <c r="AR531" s="26">
        <f>SUM(AG531:AK531)</f>
        <v>0</v>
      </c>
      <c r="AS531" s="27">
        <f>+Tabla_DatosExternos_142[[#This Row],[Fecha]]-Tabla_DatosExternos_142[[#This Row],[Vence]]</f>
        <v>-60</v>
      </c>
      <c r="AT531" s="21"/>
      <c r="AU531" s="28" t="e">
        <f>+AR531-W531</f>
        <v>#VALUE!</v>
      </c>
    </row>
    <row r="532" spans="1:47" x14ac:dyDescent="0.35">
      <c r="A532" s="20">
        <v>46203</v>
      </c>
      <c r="B532" s="21">
        <v>277110</v>
      </c>
      <c r="C532" s="21">
        <v>36000.03</v>
      </c>
      <c r="D532" s="21">
        <v>36000.03</v>
      </c>
      <c r="E532" s="22">
        <v>46293</v>
      </c>
      <c r="F532" s="21">
        <v>47</v>
      </c>
      <c r="G532" s="21" t="s">
        <v>96</v>
      </c>
      <c r="H532" s="21" t="s">
        <v>95</v>
      </c>
      <c r="I532" s="21" t="s">
        <v>162</v>
      </c>
      <c r="J532" s="21" t="s">
        <v>52</v>
      </c>
      <c r="K532" s="21" t="s">
        <v>346</v>
      </c>
      <c r="L532" s="21" t="s">
        <v>347</v>
      </c>
      <c r="M532" s="21" t="s">
        <v>1221</v>
      </c>
      <c r="N532" s="21">
        <v>90</v>
      </c>
      <c r="O532" s="20"/>
      <c r="P532" s="21" t="s">
        <v>50</v>
      </c>
      <c r="Q532" s="21" t="s">
        <v>2284</v>
      </c>
      <c r="R532" s="21">
        <v>300000</v>
      </c>
      <c r="S532" s="21">
        <v>2019</v>
      </c>
      <c r="T532" s="21">
        <v>-63.167357199999998</v>
      </c>
      <c r="U532" s="21">
        <v>-17.730351599999999</v>
      </c>
      <c r="V532" s="21" t="s">
        <v>163</v>
      </c>
      <c r="W532" s="21" t="s">
        <v>51</v>
      </c>
      <c r="X532" s="21" t="s">
        <v>2285</v>
      </c>
      <c r="Y532" s="23">
        <v>46246</v>
      </c>
      <c r="Z532" s="24">
        <f>+E532-Y532</f>
        <v>47</v>
      </c>
      <c r="AA532" s="25">
        <f>+Tabla_DatosExternos_142[[#This Row],[Saldo]]/Tabla_DatosExternos_142[[#This Row],[Importe]]</f>
        <v>1</v>
      </c>
      <c r="AB532" s="21"/>
      <c r="AC532" s="26">
        <f>IF(AND(-Z532&gt;=1,-Z532&lt;=30),D532,0)</f>
        <v>0</v>
      </c>
      <c r="AD532" s="26">
        <f>IF(AND(-Z532&gt;=31,-Z532&lt;=60),D532,0)</f>
        <v>0</v>
      </c>
      <c r="AE532" s="26">
        <f>IF(AND(-Z532&gt;=61,-Z532&lt;=90),D532,0)</f>
        <v>0</v>
      </c>
      <c r="AF532" s="26">
        <f>IF(AND(-Z532&gt;=91,-Z532&lt;=120),D532,0)</f>
        <v>0</v>
      </c>
      <c r="AG532" s="26">
        <f>IF(AND(-Z532&gt;=121,-Z532&lt;=150),D532,0)</f>
        <v>0</v>
      </c>
      <c r="AH532" s="26">
        <f>IF(AND(-Z532&gt;=151,-Z532&lt;=180),D532,0)</f>
        <v>0</v>
      </c>
      <c r="AI532" s="26">
        <f>IF(AND(-Z532&gt;=181,-Z532&lt;=210),D532,0)</f>
        <v>0</v>
      </c>
      <c r="AJ532" s="26">
        <f>IF(AND(-Z532&gt;=211,-Z532&lt;=250),D532,0)</f>
        <v>0</v>
      </c>
      <c r="AK532" s="26">
        <f>IF(-Z532&gt;=251,D532,0)</f>
        <v>0</v>
      </c>
      <c r="AL532" s="26">
        <f>SUM(AE532:AF532)</f>
        <v>0</v>
      </c>
      <c r="AM532" s="26">
        <f>SUM(AG532:AK532)</f>
        <v>0</v>
      </c>
      <c r="AN532" s="26">
        <f>SUM(AI532:AK532)</f>
        <v>0</v>
      </c>
      <c r="AO532" s="26">
        <f>+IF(SUM(AC532:AK532)=0,D532,0)</f>
        <v>36000.03</v>
      </c>
      <c r="AP532" s="26">
        <f>+SUM(AC532:AK532)</f>
        <v>0</v>
      </c>
      <c r="AQ532" s="26">
        <f>+Tabla_DatosExternos_142[[#This Row],[Total Vigente]]+Tabla_DatosExternos_142[[#This Row],[Total Vencido]]</f>
        <v>36000.03</v>
      </c>
      <c r="AR532" s="26">
        <f>SUM(AG532:AK532)</f>
        <v>0</v>
      </c>
      <c r="AS532" s="27">
        <f>+Tabla_DatosExternos_142[[#This Row],[Fecha]]-Tabla_DatosExternos_142[[#This Row],[Vence]]</f>
        <v>-90</v>
      </c>
      <c r="AT532" s="21"/>
      <c r="AU532" s="28" t="e">
        <f>+AR532-W532</f>
        <v>#VALUE!</v>
      </c>
    </row>
    <row r="533" spans="1:47" x14ac:dyDescent="0.35">
      <c r="A533" s="20">
        <v>46203</v>
      </c>
      <c r="B533" s="21">
        <v>277111</v>
      </c>
      <c r="C533" s="21">
        <v>36000</v>
      </c>
      <c r="D533" s="21">
        <v>36000</v>
      </c>
      <c r="E533" s="22">
        <v>46293</v>
      </c>
      <c r="F533" s="21">
        <v>47</v>
      </c>
      <c r="G533" s="21" t="s">
        <v>96</v>
      </c>
      <c r="H533" s="21" t="s">
        <v>95</v>
      </c>
      <c r="I533" s="21" t="s">
        <v>162</v>
      </c>
      <c r="J533" s="21" t="s">
        <v>52</v>
      </c>
      <c r="K533" s="21" t="s">
        <v>346</v>
      </c>
      <c r="L533" s="21" t="s">
        <v>347</v>
      </c>
      <c r="M533" s="21" t="s">
        <v>1221</v>
      </c>
      <c r="N533" s="21">
        <v>90</v>
      </c>
      <c r="O533" s="20"/>
      <c r="P533" s="21" t="s">
        <v>50</v>
      </c>
      <c r="Q533" s="21" t="s">
        <v>2284</v>
      </c>
      <c r="R533" s="21">
        <v>300000</v>
      </c>
      <c r="S533" s="21">
        <v>2019</v>
      </c>
      <c r="T533" s="21">
        <v>-63.167357199999998</v>
      </c>
      <c r="U533" s="21">
        <v>-17.730351599999999</v>
      </c>
      <c r="V533" s="21" t="s">
        <v>163</v>
      </c>
      <c r="W533" s="21" t="s">
        <v>51</v>
      </c>
      <c r="X533" s="21" t="s">
        <v>2285</v>
      </c>
      <c r="Y533" s="23">
        <v>46246</v>
      </c>
      <c r="Z533" s="24">
        <f>+E533-Y533</f>
        <v>47</v>
      </c>
      <c r="AA533" s="25">
        <f>+Tabla_DatosExternos_142[[#This Row],[Saldo]]/Tabla_DatosExternos_142[[#This Row],[Importe]]</f>
        <v>1</v>
      </c>
      <c r="AB533" s="21"/>
      <c r="AC533" s="26">
        <f>IF(AND(-Z533&gt;=1,-Z533&lt;=30),D533,0)</f>
        <v>0</v>
      </c>
      <c r="AD533" s="26">
        <f>IF(AND(-Z533&gt;=31,-Z533&lt;=60),D533,0)</f>
        <v>0</v>
      </c>
      <c r="AE533" s="26">
        <f>IF(AND(-Z533&gt;=61,-Z533&lt;=90),D533,0)</f>
        <v>0</v>
      </c>
      <c r="AF533" s="26">
        <f>IF(AND(-Z533&gt;=91,-Z533&lt;=120),D533,0)</f>
        <v>0</v>
      </c>
      <c r="AG533" s="26">
        <f>IF(AND(-Z533&gt;=121,-Z533&lt;=150),D533,0)</f>
        <v>0</v>
      </c>
      <c r="AH533" s="26">
        <f>IF(AND(-Z533&gt;=151,-Z533&lt;=180),D533,0)</f>
        <v>0</v>
      </c>
      <c r="AI533" s="26">
        <f>IF(AND(-Z533&gt;=181,-Z533&lt;=210),D533,0)</f>
        <v>0</v>
      </c>
      <c r="AJ533" s="26">
        <f>IF(AND(-Z533&gt;=211,-Z533&lt;=250),D533,0)</f>
        <v>0</v>
      </c>
      <c r="AK533" s="26">
        <f>IF(-Z533&gt;=251,D533,0)</f>
        <v>0</v>
      </c>
      <c r="AL533" s="26">
        <f>SUM(AE533:AF533)</f>
        <v>0</v>
      </c>
      <c r="AM533" s="26">
        <f>SUM(AG533:AK533)</f>
        <v>0</v>
      </c>
      <c r="AN533" s="26">
        <f>SUM(AI533:AK533)</f>
        <v>0</v>
      </c>
      <c r="AO533" s="26">
        <f>+IF(SUM(AC533:AK533)=0,D533,0)</f>
        <v>36000</v>
      </c>
      <c r="AP533" s="26">
        <f>+SUM(AC533:AK533)</f>
        <v>0</v>
      </c>
      <c r="AQ533" s="26">
        <f>+Tabla_DatosExternos_142[[#This Row],[Total Vigente]]+Tabla_DatosExternos_142[[#This Row],[Total Vencido]]</f>
        <v>36000</v>
      </c>
      <c r="AR533" s="26">
        <f>SUM(AG533:AK533)</f>
        <v>0</v>
      </c>
      <c r="AS533" s="27">
        <f>+Tabla_DatosExternos_142[[#This Row],[Fecha]]-Tabla_DatosExternos_142[[#This Row],[Vence]]</f>
        <v>-90</v>
      </c>
      <c r="AT533" s="21"/>
      <c r="AU533" s="28" t="e">
        <f>+AR533-W533</f>
        <v>#VALUE!</v>
      </c>
    </row>
    <row r="534" spans="1:47" x14ac:dyDescent="0.35">
      <c r="A534" s="20">
        <v>46203</v>
      </c>
      <c r="B534" s="21">
        <v>277112</v>
      </c>
      <c r="C534" s="21">
        <v>36000</v>
      </c>
      <c r="D534" s="21">
        <v>36000</v>
      </c>
      <c r="E534" s="22">
        <v>46293</v>
      </c>
      <c r="F534" s="21">
        <v>47</v>
      </c>
      <c r="G534" s="21" t="s">
        <v>96</v>
      </c>
      <c r="H534" s="21" t="s">
        <v>95</v>
      </c>
      <c r="I534" s="21" t="s">
        <v>162</v>
      </c>
      <c r="J534" s="21" t="s">
        <v>52</v>
      </c>
      <c r="K534" s="21" t="s">
        <v>346</v>
      </c>
      <c r="L534" s="21" t="s">
        <v>347</v>
      </c>
      <c r="M534" s="21" t="s">
        <v>1221</v>
      </c>
      <c r="N534" s="21">
        <v>90</v>
      </c>
      <c r="O534" s="20"/>
      <c r="P534" s="21" t="s">
        <v>50</v>
      </c>
      <c r="Q534" s="21" t="s">
        <v>2284</v>
      </c>
      <c r="R534" s="21">
        <v>300000</v>
      </c>
      <c r="S534" s="21">
        <v>2019</v>
      </c>
      <c r="T534" s="21">
        <v>-63.167357199999998</v>
      </c>
      <c r="U534" s="21">
        <v>-17.730351599999999</v>
      </c>
      <c r="V534" s="21" t="s">
        <v>163</v>
      </c>
      <c r="W534" s="21" t="s">
        <v>51</v>
      </c>
      <c r="X534" s="21" t="s">
        <v>2285</v>
      </c>
      <c r="Y534" s="23">
        <v>46246</v>
      </c>
      <c r="Z534" s="24">
        <f>+E534-Y534</f>
        <v>47</v>
      </c>
      <c r="AA534" s="25">
        <f>+Tabla_DatosExternos_142[[#This Row],[Saldo]]/Tabla_DatosExternos_142[[#This Row],[Importe]]</f>
        <v>1</v>
      </c>
      <c r="AB534" s="21"/>
      <c r="AC534" s="26">
        <f>IF(AND(-Z534&gt;=1,-Z534&lt;=30),D534,0)</f>
        <v>0</v>
      </c>
      <c r="AD534" s="26">
        <f>IF(AND(-Z534&gt;=31,-Z534&lt;=60),D534,0)</f>
        <v>0</v>
      </c>
      <c r="AE534" s="26">
        <f>IF(AND(-Z534&gt;=61,-Z534&lt;=90),D534,0)</f>
        <v>0</v>
      </c>
      <c r="AF534" s="26">
        <f>IF(AND(-Z534&gt;=91,-Z534&lt;=120),D534,0)</f>
        <v>0</v>
      </c>
      <c r="AG534" s="26">
        <f>IF(AND(-Z534&gt;=121,-Z534&lt;=150),D534,0)</f>
        <v>0</v>
      </c>
      <c r="AH534" s="26">
        <f>IF(AND(-Z534&gt;=151,-Z534&lt;=180),D534,0)</f>
        <v>0</v>
      </c>
      <c r="AI534" s="26">
        <f>IF(AND(-Z534&gt;=181,-Z534&lt;=210),D534,0)</f>
        <v>0</v>
      </c>
      <c r="AJ534" s="26">
        <f>IF(AND(-Z534&gt;=211,-Z534&lt;=250),D534,0)</f>
        <v>0</v>
      </c>
      <c r="AK534" s="26">
        <f>IF(-Z534&gt;=251,D534,0)</f>
        <v>0</v>
      </c>
      <c r="AL534" s="26">
        <f>SUM(AE534:AF534)</f>
        <v>0</v>
      </c>
      <c r="AM534" s="26">
        <f>SUM(AG534:AK534)</f>
        <v>0</v>
      </c>
      <c r="AN534" s="26">
        <f>SUM(AI534:AK534)</f>
        <v>0</v>
      </c>
      <c r="AO534" s="26">
        <f>+IF(SUM(AC534:AK534)=0,D534,0)</f>
        <v>36000</v>
      </c>
      <c r="AP534" s="26">
        <f>+SUM(AC534:AK534)</f>
        <v>0</v>
      </c>
      <c r="AQ534" s="26">
        <f>+Tabla_DatosExternos_142[[#This Row],[Total Vigente]]+Tabla_DatosExternos_142[[#This Row],[Total Vencido]]</f>
        <v>36000</v>
      </c>
      <c r="AR534" s="26">
        <f>SUM(AG534:AK534)</f>
        <v>0</v>
      </c>
      <c r="AS534" s="27">
        <f>+Tabla_DatosExternos_142[[#This Row],[Fecha]]-Tabla_DatosExternos_142[[#This Row],[Vence]]</f>
        <v>-90</v>
      </c>
      <c r="AT534" s="21"/>
      <c r="AU534" s="28" t="e">
        <f>+AR534-W534</f>
        <v>#VALUE!</v>
      </c>
    </row>
    <row r="535" spans="1:47" x14ac:dyDescent="0.35">
      <c r="A535" s="20">
        <v>46203</v>
      </c>
      <c r="B535" s="21">
        <v>277113</v>
      </c>
      <c r="C535" s="21">
        <v>36000</v>
      </c>
      <c r="D535" s="21">
        <v>36000</v>
      </c>
      <c r="E535" s="22">
        <v>46293</v>
      </c>
      <c r="F535" s="21">
        <v>47</v>
      </c>
      <c r="G535" s="21" t="s">
        <v>96</v>
      </c>
      <c r="H535" s="21" t="s">
        <v>95</v>
      </c>
      <c r="I535" s="21" t="s">
        <v>162</v>
      </c>
      <c r="J535" s="21" t="s">
        <v>52</v>
      </c>
      <c r="K535" s="21" t="s">
        <v>346</v>
      </c>
      <c r="L535" s="21" t="s">
        <v>347</v>
      </c>
      <c r="M535" s="21" t="s">
        <v>1221</v>
      </c>
      <c r="N535" s="21">
        <v>90</v>
      </c>
      <c r="O535" s="20"/>
      <c r="P535" s="21" t="s">
        <v>50</v>
      </c>
      <c r="Q535" s="21" t="s">
        <v>2284</v>
      </c>
      <c r="R535" s="21">
        <v>300000</v>
      </c>
      <c r="S535" s="21">
        <v>2019</v>
      </c>
      <c r="T535" s="21">
        <v>-63.167357199999998</v>
      </c>
      <c r="U535" s="21">
        <v>-17.730351599999999</v>
      </c>
      <c r="V535" s="21" t="s">
        <v>163</v>
      </c>
      <c r="W535" s="21" t="s">
        <v>51</v>
      </c>
      <c r="X535" s="21" t="s">
        <v>2285</v>
      </c>
      <c r="Y535" s="23">
        <v>46246</v>
      </c>
      <c r="Z535" s="24">
        <f>+E535-Y535</f>
        <v>47</v>
      </c>
      <c r="AA535" s="25">
        <f>+Tabla_DatosExternos_142[[#This Row],[Saldo]]/Tabla_DatosExternos_142[[#This Row],[Importe]]</f>
        <v>1</v>
      </c>
      <c r="AB535" s="21"/>
      <c r="AC535" s="26">
        <f>IF(AND(-Z535&gt;=1,-Z535&lt;=30),D535,0)</f>
        <v>0</v>
      </c>
      <c r="AD535" s="26">
        <f>IF(AND(-Z535&gt;=31,-Z535&lt;=60),D535,0)</f>
        <v>0</v>
      </c>
      <c r="AE535" s="26">
        <f>IF(AND(-Z535&gt;=61,-Z535&lt;=90),D535,0)</f>
        <v>0</v>
      </c>
      <c r="AF535" s="26">
        <f>IF(AND(-Z535&gt;=91,-Z535&lt;=120),D535,0)</f>
        <v>0</v>
      </c>
      <c r="AG535" s="26">
        <f>IF(AND(-Z535&gt;=121,-Z535&lt;=150),D535,0)</f>
        <v>0</v>
      </c>
      <c r="AH535" s="26">
        <f>IF(AND(-Z535&gt;=151,-Z535&lt;=180),D535,0)</f>
        <v>0</v>
      </c>
      <c r="AI535" s="26">
        <f>IF(AND(-Z535&gt;=181,-Z535&lt;=210),D535,0)</f>
        <v>0</v>
      </c>
      <c r="AJ535" s="26">
        <f>IF(AND(-Z535&gt;=211,-Z535&lt;=250),D535,0)</f>
        <v>0</v>
      </c>
      <c r="AK535" s="26">
        <f>IF(-Z535&gt;=251,D535,0)</f>
        <v>0</v>
      </c>
      <c r="AL535" s="26">
        <f>SUM(AE535:AF535)</f>
        <v>0</v>
      </c>
      <c r="AM535" s="26">
        <f>SUM(AG535:AK535)</f>
        <v>0</v>
      </c>
      <c r="AN535" s="26">
        <f>SUM(AI535:AK535)</f>
        <v>0</v>
      </c>
      <c r="AO535" s="26">
        <f>+IF(SUM(AC535:AK535)=0,D535,0)</f>
        <v>36000</v>
      </c>
      <c r="AP535" s="26">
        <f>+SUM(AC535:AK535)</f>
        <v>0</v>
      </c>
      <c r="AQ535" s="26">
        <f>+Tabla_DatosExternos_142[[#This Row],[Total Vigente]]+Tabla_DatosExternos_142[[#This Row],[Total Vencido]]</f>
        <v>36000</v>
      </c>
      <c r="AR535" s="26">
        <f>SUM(AG535:AK535)</f>
        <v>0</v>
      </c>
      <c r="AS535" s="27">
        <f>+Tabla_DatosExternos_142[[#This Row],[Fecha]]-Tabla_DatosExternos_142[[#This Row],[Vence]]</f>
        <v>-90</v>
      </c>
      <c r="AT535" s="21"/>
      <c r="AU535" s="28" t="e">
        <f>+AR535-W535</f>
        <v>#VALUE!</v>
      </c>
    </row>
    <row r="536" spans="1:47" x14ac:dyDescent="0.35">
      <c r="A536" s="20">
        <v>46204</v>
      </c>
      <c r="B536" s="21">
        <v>277314</v>
      </c>
      <c r="C536" s="21">
        <v>300</v>
      </c>
      <c r="D536" s="21">
        <v>300</v>
      </c>
      <c r="E536" s="22">
        <v>46234</v>
      </c>
      <c r="F536" s="21">
        <v>12</v>
      </c>
      <c r="G536" s="21" t="s">
        <v>90</v>
      </c>
      <c r="H536" s="21" t="s">
        <v>48</v>
      </c>
      <c r="I536" s="21" t="s">
        <v>2136</v>
      </c>
      <c r="J536" s="21" t="s">
        <v>52</v>
      </c>
      <c r="K536" s="21" t="s">
        <v>346</v>
      </c>
      <c r="L536" s="21" t="s">
        <v>347</v>
      </c>
      <c r="M536" s="21" t="s">
        <v>348</v>
      </c>
      <c r="N536" s="21">
        <v>30</v>
      </c>
      <c r="O536" s="20"/>
      <c r="P536" s="21" t="s">
        <v>50</v>
      </c>
      <c r="Q536" s="21" t="s">
        <v>2137</v>
      </c>
      <c r="R536" s="21">
        <v>10000</v>
      </c>
      <c r="S536" s="21">
        <v>1051</v>
      </c>
      <c r="T536" s="21">
        <v>-63.196852</v>
      </c>
      <c r="U536" s="21">
        <v>-17.762972000000001</v>
      </c>
      <c r="V536" s="21" t="s">
        <v>2138</v>
      </c>
      <c r="W536" s="21" t="s">
        <v>51</v>
      </c>
      <c r="X536" s="21" t="s">
        <v>2139</v>
      </c>
      <c r="Y536" s="23">
        <v>46246</v>
      </c>
      <c r="Z536" s="24">
        <f>+E536-Y536</f>
        <v>-12</v>
      </c>
      <c r="AA536" s="25">
        <f>+Tabla_DatosExternos_142[[#This Row],[Saldo]]/Tabla_DatosExternos_142[[#This Row],[Importe]]</f>
        <v>1</v>
      </c>
      <c r="AB536" s="21"/>
      <c r="AC536" s="26">
        <f>IF(AND(-Z536&gt;=1,-Z536&lt;=30),D536,0)</f>
        <v>300</v>
      </c>
      <c r="AD536" s="26">
        <f>IF(AND(-Z536&gt;=31,-Z536&lt;=60),D536,0)</f>
        <v>0</v>
      </c>
      <c r="AE536" s="26">
        <f>IF(AND(-Z536&gt;=61,-Z536&lt;=90),D536,0)</f>
        <v>0</v>
      </c>
      <c r="AF536" s="26">
        <f>IF(AND(-Z536&gt;=91,-Z536&lt;=120),D536,0)</f>
        <v>0</v>
      </c>
      <c r="AG536" s="26">
        <f>IF(AND(-Z536&gt;=121,-Z536&lt;=150),D536,0)</f>
        <v>0</v>
      </c>
      <c r="AH536" s="26">
        <f>IF(AND(-Z536&gt;=151,-Z536&lt;=180),D536,0)</f>
        <v>0</v>
      </c>
      <c r="AI536" s="26">
        <f>IF(AND(-Z536&gt;=181,-Z536&lt;=210),D536,0)</f>
        <v>0</v>
      </c>
      <c r="AJ536" s="26">
        <f>IF(AND(-Z536&gt;=211,-Z536&lt;=250),D536,0)</f>
        <v>0</v>
      </c>
      <c r="AK536" s="26">
        <f>IF(-Z536&gt;=251,D536,0)</f>
        <v>0</v>
      </c>
      <c r="AL536" s="26">
        <f>SUM(AE536:AF536)</f>
        <v>0</v>
      </c>
      <c r="AM536" s="26">
        <f>SUM(AG536:AK536)</f>
        <v>0</v>
      </c>
      <c r="AN536" s="26">
        <f>SUM(AI536:AK536)</f>
        <v>0</v>
      </c>
      <c r="AO536" s="26">
        <f>+IF(SUM(AC536:AK536)=0,D536,0)</f>
        <v>0</v>
      </c>
      <c r="AP536" s="26">
        <f>+SUM(AC536:AK536)</f>
        <v>300</v>
      </c>
      <c r="AQ536" s="26">
        <f>+Tabla_DatosExternos_142[[#This Row],[Total Vigente]]+Tabla_DatosExternos_142[[#This Row],[Total Vencido]]</f>
        <v>300</v>
      </c>
      <c r="AR536" s="26">
        <f>SUM(AG536:AK536)</f>
        <v>0</v>
      </c>
      <c r="AS536" s="27">
        <f>+Tabla_DatosExternos_142[[#This Row],[Fecha]]-Tabla_DatosExternos_142[[#This Row],[Vence]]</f>
        <v>-30</v>
      </c>
      <c r="AT536" s="21"/>
      <c r="AU536" s="28" t="e">
        <f>+AR536-W536</f>
        <v>#VALUE!</v>
      </c>
    </row>
    <row r="537" spans="1:47" x14ac:dyDescent="0.35">
      <c r="A537" s="20">
        <v>46207</v>
      </c>
      <c r="B537" s="21">
        <v>279219</v>
      </c>
      <c r="C537" s="21">
        <v>1800</v>
      </c>
      <c r="D537" s="21">
        <v>1800</v>
      </c>
      <c r="E537" s="22">
        <v>46267</v>
      </c>
      <c r="F537" s="21">
        <v>21</v>
      </c>
      <c r="G537" s="21" t="s">
        <v>90</v>
      </c>
      <c r="H537" s="21" t="s">
        <v>95</v>
      </c>
      <c r="I537" s="21" t="s">
        <v>1584</v>
      </c>
      <c r="J537" s="21" t="s">
        <v>52</v>
      </c>
      <c r="K537" s="21" t="s">
        <v>346</v>
      </c>
      <c r="L537" s="21" t="s">
        <v>347</v>
      </c>
      <c r="M537" s="21" t="s">
        <v>348</v>
      </c>
      <c r="N537" s="21">
        <v>60</v>
      </c>
      <c r="O537" s="20"/>
      <c r="P537" s="21" t="s">
        <v>50</v>
      </c>
      <c r="Q537" s="21" t="s">
        <v>1585</v>
      </c>
      <c r="R537" s="21">
        <v>27222</v>
      </c>
      <c r="S537" s="21">
        <v>1051</v>
      </c>
      <c r="T537" s="21">
        <v>-63.141475999999997</v>
      </c>
      <c r="U537" s="21">
        <v>-17.759315000000001</v>
      </c>
      <c r="V537" s="21" t="s">
        <v>262</v>
      </c>
      <c r="W537" s="21" t="s">
        <v>51</v>
      </c>
      <c r="X537" s="21" t="s">
        <v>1586</v>
      </c>
      <c r="Y537" s="23">
        <v>46246</v>
      </c>
      <c r="Z537" s="24">
        <f>+E537-Y537</f>
        <v>21</v>
      </c>
      <c r="AA537" s="25">
        <f>+Tabla_DatosExternos_142[[#This Row],[Saldo]]/Tabla_DatosExternos_142[[#This Row],[Importe]]</f>
        <v>1</v>
      </c>
      <c r="AB537" s="21"/>
      <c r="AC537" s="26">
        <f>IF(AND(-Z537&gt;=1,-Z537&lt;=30),D537,0)</f>
        <v>0</v>
      </c>
      <c r="AD537" s="26">
        <f>IF(AND(-Z537&gt;=31,-Z537&lt;=60),D537,0)</f>
        <v>0</v>
      </c>
      <c r="AE537" s="26">
        <f>IF(AND(-Z537&gt;=61,-Z537&lt;=90),D537,0)</f>
        <v>0</v>
      </c>
      <c r="AF537" s="26">
        <f>IF(AND(-Z537&gt;=91,-Z537&lt;=120),D537,0)</f>
        <v>0</v>
      </c>
      <c r="AG537" s="26">
        <f>IF(AND(-Z537&gt;=121,-Z537&lt;=150),D537,0)</f>
        <v>0</v>
      </c>
      <c r="AH537" s="26">
        <f>IF(AND(-Z537&gt;=151,-Z537&lt;=180),D537,0)</f>
        <v>0</v>
      </c>
      <c r="AI537" s="26">
        <f>IF(AND(-Z537&gt;=181,-Z537&lt;=210),D537,0)</f>
        <v>0</v>
      </c>
      <c r="AJ537" s="26">
        <f>IF(AND(-Z537&gt;=211,-Z537&lt;=250),D537,0)</f>
        <v>0</v>
      </c>
      <c r="AK537" s="26">
        <f>IF(-Z537&gt;=251,D537,0)</f>
        <v>0</v>
      </c>
      <c r="AL537" s="26">
        <f>SUM(AE537:AF537)</f>
        <v>0</v>
      </c>
      <c r="AM537" s="26">
        <f>SUM(AG537:AK537)</f>
        <v>0</v>
      </c>
      <c r="AN537" s="26">
        <f>SUM(AI537:AK537)</f>
        <v>0</v>
      </c>
      <c r="AO537" s="26">
        <f>+IF(SUM(AC537:AK537)=0,D537,0)</f>
        <v>1800</v>
      </c>
      <c r="AP537" s="26">
        <f>+SUM(AC537:AK537)</f>
        <v>0</v>
      </c>
      <c r="AQ537" s="26">
        <f>+Tabla_DatosExternos_142[[#This Row],[Total Vigente]]+Tabla_DatosExternos_142[[#This Row],[Total Vencido]]</f>
        <v>1800</v>
      </c>
      <c r="AR537" s="26">
        <f>SUM(AG537:AK537)</f>
        <v>0</v>
      </c>
      <c r="AS537" s="27">
        <f>+Tabla_DatosExternos_142[[#This Row],[Fecha]]-Tabla_DatosExternos_142[[#This Row],[Vence]]</f>
        <v>-60</v>
      </c>
      <c r="AT537" s="21"/>
      <c r="AU537" s="28" t="e">
        <f>+AR537-W537</f>
        <v>#VALUE!</v>
      </c>
    </row>
    <row r="538" spans="1:47" x14ac:dyDescent="0.35">
      <c r="A538" s="20">
        <v>46210</v>
      </c>
      <c r="B538" s="21">
        <v>280112</v>
      </c>
      <c r="C538" s="21">
        <v>869.99</v>
      </c>
      <c r="D538" s="21">
        <v>869.99</v>
      </c>
      <c r="E538" s="22">
        <v>46240</v>
      </c>
      <c r="F538" s="21">
        <v>6</v>
      </c>
      <c r="G538" s="21" t="s">
        <v>90</v>
      </c>
      <c r="H538" s="21" t="s">
        <v>48</v>
      </c>
      <c r="I538" s="21" t="s">
        <v>2434</v>
      </c>
      <c r="J538" s="21" t="s">
        <v>52</v>
      </c>
      <c r="K538" s="21" t="s">
        <v>346</v>
      </c>
      <c r="L538" s="21" t="s">
        <v>347</v>
      </c>
      <c r="M538" s="21" t="s">
        <v>348</v>
      </c>
      <c r="N538" s="21">
        <v>30</v>
      </c>
      <c r="O538" s="20"/>
      <c r="P538" s="21" t="s">
        <v>50</v>
      </c>
      <c r="Q538" s="21" t="s">
        <v>2435</v>
      </c>
      <c r="R538" s="21">
        <v>10000</v>
      </c>
      <c r="S538" s="21">
        <v>1051</v>
      </c>
      <c r="T538" s="21">
        <v>-63.169786000000002</v>
      </c>
      <c r="U538" s="21">
        <v>-17.770688</v>
      </c>
      <c r="V538" s="21" t="s">
        <v>2436</v>
      </c>
      <c r="W538" s="21" t="s">
        <v>51</v>
      </c>
      <c r="X538" s="21" t="s">
        <v>2437</v>
      </c>
      <c r="Y538" s="23">
        <v>46246</v>
      </c>
      <c r="Z538" s="24">
        <f>+E538-Y538</f>
        <v>-6</v>
      </c>
      <c r="AA538" s="25">
        <f>+Tabla_DatosExternos_142[[#This Row],[Saldo]]/Tabla_DatosExternos_142[[#This Row],[Importe]]</f>
        <v>1</v>
      </c>
      <c r="AB538" s="21"/>
      <c r="AC538" s="26">
        <f>IF(AND(-Z538&gt;=1,-Z538&lt;=30),D538,0)</f>
        <v>869.99</v>
      </c>
      <c r="AD538" s="26">
        <f>IF(AND(-Z538&gt;=31,-Z538&lt;=60),D538,0)</f>
        <v>0</v>
      </c>
      <c r="AE538" s="26">
        <f>IF(AND(-Z538&gt;=61,-Z538&lt;=90),D538,0)</f>
        <v>0</v>
      </c>
      <c r="AF538" s="26">
        <f>IF(AND(-Z538&gt;=91,-Z538&lt;=120),D538,0)</f>
        <v>0</v>
      </c>
      <c r="AG538" s="26">
        <f>IF(AND(-Z538&gt;=121,-Z538&lt;=150),D538,0)</f>
        <v>0</v>
      </c>
      <c r="AH538" s="26">
        <f>IF(AND(-Z538&gt;=151,-Z538&lt;=180),D538,0)</f>
        <v>0</v>
      </c>
      <c r="AI538" s="26">
        <f>IF(AND(-Z538&gt;=181,-Z538&lt;=210),D538,0)</f>
        <v>0</v>
      </c>
      <c r="AJ538" s="26">
        <f>IF(AND(-Z538&gt;=211,-Z538&lt;=250),D538,0)</f>
        <v>0</v>
      </c>
      <c r="AK538" s="26">
        <f>IF(-Z538&gt;=251,D538,0)</f>
        <v>0</v>
      </c>
      <c r="AL538" s="26">
        <f>SUM(AE538:AF538)</f>
        <v>0</v>
      </c>
      <c r="AM538" s="26">
        <f>SUM(AG538:AK538)</f>
        <v>0</v>
      </c>
      <c r="AN538" s="26">
        <f>SUM(AI538:AK538)</f>
        <v>0</v>
      </c>
      <c r="AO538" s="26">
        <f>+IF(SUM(AC538:AK538)=0,D538,0)</f>
        <v>0</v>
      </c>
      <c r="AP538" s="26">
        <f>+SUM(AC538:AK538)</f>
        <v>869.99</v>
      </c>
      <c r="AQ538" s="26">
        <f>+Tabla_DatosExternos_142[[#This Row],[Total Vigente]]+Tabla_DatosExternos_142[[#This Row],[Total Vencido]]</f>
        <v>869.99</v>
      </c>
      <c r="AR538" s="26">
        <f>SUM(AG538:AK538)</f>
        <v>0</v>
      </c>
      <c r="AS538" s="27">
        <f>+Tabla_DatosExternos_142[[#This Row],[Fecha]]-Tabla_DatosExternos_142[[#This Row],[Vence]]</f>
        <v>-30</v>
      </c>
      <c r="AT538" s="21"/>
      <c r="AU538" s="28" t="e">
        <f>+AR538-W538</f>
        <v>#VALUE!</v>
      </c>
    </row>
    <row r="539" spans="1:47" x14ac:dyDescent="0.35">
      <c r="A539" s="20">
        <v>46210</v>
      </c>
      <c r="B539" s="21">
        <v>280113</v>
      </c>
      <c r="C539" s="21">
        <v>30000</v>
      </c>
      <c r="D539" s="21">
        <v>30000</v>
      </c>
      <c r="E539" s="22">
        <v>46300</v>
      </c>
      <c r="F539" s="21">
        <v>54</v>
      </c>
      <c r="G539" s="21" t="s">
        <v>96</v>
      </c>
      <c r="H539" s="21" t="s">
        <v>95</v>
      </c>
      <c r="I539" s="21" t="s">
        <v>162</v>
      </c>
      <c r="J539" s="21" t="s">
        <v>52</v>
      </c>
      <c r="K539" s="21" t="s">
        <v>346</v>
      </c>
      <c r="L539" s="21" t="s">
        <v>347</v>
      </c>
      <c r="M539" s="21" t="s">
        <v>1221</v>
      </c>
      <c r="N539" s="21">
        <v>90</v>
      </c>
      <c r="O539" s="20"/>
      <c r="P539" s="21" t="s">
        <v>50</v>
      </c>
      <c r="Q539" s="21" t="s">
        <v>2284</v>
      </c>
      <c r="R539" s="21">
        <v>300000</v>
      </c>
      <c r="S539" s="21">
        <v>2019</v>
      </c>
      <c r="T539" s="21">
        <v>-63.167357199999998</v>
      </c>
      <c r="U539" s="21">
        <v>-17.730351599999999</v>
      </c>
      <c r="V539" s="21" t="s">
        <v>163</v>
      </c>
      <c r="W539" s="21" t="s">
        <v>51</v>
      </c>
      <c r="X539" s="21" t="s">
        <v>2285</v>
      </c>
      <c r="Y539" s="23">
        <v>46246</v>
      </c>
      <c r="Z539" s="24">
        <f>+E539-Y539</f>
        <v>54</v>
      </c>
      <c r="AA539" s="25">
        <f>+Tabla_DatosExternos_142[[#This Row],[Saldo]]/Tabla_DatosExternos_142[[#This Row],[Importe]]</f>
        <v>1</v>
      </c>
      <c r="AB539" s="21"/>
      <c r="AC539" s="26">
        <f>IF(AND(-Z539&gt;=1,-Z539&lt;=30),D539,0)</f>
        <v>0</v>
      </c>
      <c r="AD539" s="26">
        <f>IF(AND(-Z539&gt;=31,-Z539&lt;=60),D539,0)</f>
        <v>0</v>
      </c>
      <c r="AE539" s="26">
        <f>IF(AND(-Z539&gt;=61,-Z539&lt;=90),D539,0)</f>
        <v>0</v>
      </c>
      <c r="AF539" s="26">
        <f>IF(AND(-Z539&gt;=91,-Z539&lt;=120),D539,0)</f>
        <v>0</v>
      </c>
      <c r="AG539" s="26">
        <f>IF(AND(-Z539&gt;=121,-Z539&lt;=150),D539,0)</f>
        <v>0</v>
      </c>
      <c r="AH539" s="26">
        <f>IF(AND(-Z539&gt;=151,-Z539&lt;=180),D539,0)</f>
        <v>0</v>
      </c>
      <c r="AI539" s="26">
        <f>IF(AND(-Z539&gt;=181,-Z539&lt;=210),D539,0)</f>
        <v>0</v>
      </c>
      <c r="AJ539" s="26">
        <f>IF(AND(-Z539&gt;=211,-Z539&lt;=250),D539,0)</f>
        <v>0</v>
      </c>
      <c r="AK539" s="26">
        <f>IF(-Z539&gt;=251,D539,0)</f>
        <v>0</v>
      </c>
      <c r="AL539" s="26">
        <f>SUM(AE539:AF539)</f>
        <v>0</v>
      </c>
      <c r="AM539" s="26">
        <f>SUM(AG539:AK539)</f>
        <v>0</v>
      </c>
      <c r="AN539" s="26">
        <f>SUM(AI539:AK539)</f>
        <v>0</v>
      </c>
      <c r="AO539" s="26">
        <f>+IF(SUM(AC539:AK539)=0,D539,0)</f>
        <v>30000</v>
      </c>
      <c r="AP539" s="26">
        <f>+SUM(AC539:AK539)</f>
        <v>0</v>
      </c>
      <c r="AQ539" s="26">
        <f>+Tabla_DatosExternos_142[[#This Row],[Total Vigente]]+Tabla_DatosExternos_142[[#This Row],[Total Vencido]]</f>
        <v>30000</v>
      </c>
      <c r="AR539" s="26">
        <f>SUM(AG539:AK539)</f>
        <v>0</v>
      </c>
      <c r="AS539" s="27">
        <f>+Tabla_DatosExternos_142[[#This Row],[Fecha]]-Tabla_DatosExternos_142[[#This Row],[Vence]]</f>
        <v>-90</v>
      </c>
      <c r="AT539" s="21"/>
      <c r="AU539" s="28" t="e">
        <f>+AR539-W539</f>
        <v>#VALUE!</v>
      </c>
    </row>
    <row r="540" spans="1:47" x14ac:dyDescent="0.35">
      <c r="A540" s="20">
        <v>46211</v>
      </c>
      <c r="B540" s="21">
        <v>280274</v>
      </c>
      <c r="C540" s="21">
        <v>613</v>
      </c>
      <c r="D540" s="21">
        <v>613</v>
      </c>
      <c r="E540" s="22">
        <v>46271</v>
      </c>
      <c r="F540" s="21">
        <v>25</v>
      </c>
      <c r="G540" s="21" t="s">
        <v>90</v>
      </c>
      <c r="H540" s="21" t="s">
        <v>95</v>
      </c>
      <c r="I540" s="21" t="s">
        <v>1794</v>
      </c>
      <c r="J540" s="21" t="s">
        <v>52</v>
      </c>
      <c r="K540" s="21" t="s">
        <v>346</v>
      </c>
      <c r="L540" s="21" t="s">
        <v>347</v>
      </c>
      <c r="M540" s="21" t="s">
        <v>348</v>
      </c>
      <c r="N540" s="21">
        <v>60</v>
      </c>
      <c r="O540" s="20"/>
      <c r="P540" s="21" t="s">
        <v>50</v>
      </c>
      <c r="Q540" s="21" t="s">
        <v>1795</v>
      </c>
      <c r="R540" s="21">
        <v>15000</v>
      </c>
      <c r="S540" s="21">
        <v>1051</v>
      </c>
      <c r="T540" s="21">
        <v>-63.191493000000001</v>
      </c>
      <c r="U540" s="21">
        <v>-17.763925</v>
      </c>
      <c r="V540" s="21" t="s">
        <v>1796</v>
      </c>
      <c r="W540" s="21" t="s">
        <v>51</v>
      </c>
      <c r="X540" s="21" t="s">
        <v>1797</v>
      </c>
      <c r="Y540" s="23">
        <v>46246</v>
      </c>
      <c r="Z540" s="24">
        <f>+E540-Y540</f>
        <v>25</v>
      </c>
      <c r="AA540" s="25">
        <f>+Tabla_DatosExternos_142[[#This Row],[Saldo]]/Tabla_DatosExternos_142[[#This Row],[Importe]]</f>
        <v>1</v>
      </c>
      <c r="AB540" s="21"/>
      <c r="AC540" s="26">
        <f>IF(AND(-Z540&gt;=1,-Z540&lt;=30),D540,0)</f>
        <v>0</v>
      </c>
      <c r="AD540" s="26">
        <f>IF(AND(-Z540&gt;=31,-Z540&lt;=60),D540,0)</f>
        <v>0</v>
      </c>
      <c r="AE540" s="26">
        <f>IF(AND(-Z540&gt;=61,-Z540&lt;=90),D540,0)</f>
        <v>0</v>
      </c>
      <c r="AF540" s="26">
        <f>IF(AND(-Z540&gt;=91,-Z540&lt;=120),D540,0)</f>
        <v>0</v>
      </c>
      <c r="AG540" s="26">
        <f>IF(AND(-Z540&gt;=121,-Z540&lt;=150),D540,0)</f>
        <v>0</v>
      </c>
      <c r="AH540" s="26">
        <f>IF(AND(-Z540&gt;=151,-Z540&lt;=180),D540,0)</f>
        <v>0</v>
      </c>
      <c r="AI540" s="26">
        <f>IF(AND(-Z540&gt;=181,-Z540&lt;=210),D540,0)</f>
        <v>0</v>
      </c>
      <c r="AJ540" s="26">
        <f>IF(AND(-Z540&gt;=211,-Z540&lt;=250),D540,0)</f>
        <v>0</v>
      </c>
      <c r="AK540" s="26">
        <f>IF(-Z540&gt;=251,D540,0)</f>
        <v>0</v>
      </c>
      <c r="AL540" s="26">
        <f>SUM(AE540:AF540)</f>
        <v>0</v>
      </c>
      <c r="AM540" s="26">
        <f>SUM(AG540:AK540)</f>
        <v>0</v>
      </c>
      <c r="AN540" s="26">
        <f>SUM(AI540:AK540)</f>
        <v>0</v>
      </c>
      <c r="AO540" s="26">
        <f>+IF(SUM(AC540:AK540)=0,D540,0)</f>
        <v>613</v>
      </c>
      <c r="AP540" s="26">
        <f>+SUM(AC540:AK540)</f>
        <v>0</v>
      </c>
      <c r="AQ540" s="26">
        <f>+Tabla_DatosExternos_142[[#This Row],[Total Vigente]]+Tabla_DatosExternos_142[[#This Row],[Total Vencido]]</f>
        <v>613</v>
      </c>
      <c r="AR540" s="26">
        <f>SUM(AG540:AK540)</f>
        <v>0</v>
      </c>
      <c r="AS540" s="27">
        <f>+Tabla_DatosExternos_142[[#This Row],[Fecha]]-Tabla_DatosExternos_142[[#This Row],[Vence]]</f>
        <v>-60</v>
      </c>
      <c r="AT540" s="21"/>
      <c r="AU540" s="28" t="e">
        <f>+AR540-W540</f>
        <v>#VALUE!</v>
      </c>
    </row>
    <row r="541" spans="1:47" x14ac:dyDescent="0.35">
      <c r="A541" s="20">
        <v>46211</v>
      </c>
      <c r="B541" s="21">
        <v>280279</v>
      </c>
      <c r="C541" s="21">
        <v>62</v>
      </c>
      <c r="D541" s="21">
        <v>62</v>
      </c>
      <c r="E541" s="22">
        <v>46241</v>
      </c>
      <c r="F541" s="21">
        <v>5</v>
      </c>
      <c r="G541" s="21" t="s">
        <v>90</v>
      </c>
      <c r="H541" s="21" t="s">
        <v>48</v>
      </c>
      <c r="I541" s="21" t="s">
        <v>2453</v>
      </c>
      <c r="J541" s="21" t="s">
        <v>52</v>
      </c>
      <c r="K541" s="21" t="s">
        <v>346</v>
      </c>
      <c r="L541" s="21" t="s">
        <v>347</v>
      </c>
      <c r="M541" s="21" t="s">
        <v>348</v>
      </c>
      <c r="N541" s="21">
        <v>30</v>
      </c>
      <c r="O541" s="20"/>
      <c r="P541" s="21" t="s">
        <v>50</v>
      </c>
      <c r="Q541" s="21" t="s">
        <v>2454</v>
      </c>
      <c r="R541" s="21">
        <v>8000</v>
      </c>
      <c r="S541" s="21">
        <v>1051</v>
      </c>
      <c r="T541" s="21">
        <v>-63.1907742</v>
      </c>
      <c r="U541" s="21">
        <v>-17.760004599999998</v>
      </c>
      <c r="V541" s="21" t="s">
        <v>2455</v>
      </c>
      <c r="W541" s="21" t="s">
        <v>51</v>
      </c>
      <c r="X541" s="21" t="s">
        <v>2456</v>
      </c>
      <c r="Y541" s="23">
        <v>46246</v>
      </c>
      <c r="Z541" s="24">
        <f>+E541-Y541</f>
        <v>-5</v>
      </c>
      <c r="AA541" s="25">
        <f>+Tabla_DatosExternos_142[[#This Row],[Saldo]]/Tabla_DatosExternos_142[[#This Row],[Importe]]</f>
        <v>1</v>
      </c>
      <c r="AB541" s="21"/>
      <c r="AC541" s="26">
        <f>IF(AND(-Z541&gt;=1,-Z541&lt;=30),D541,0)</f>
        <v>62</v>
      </c>
      <c r="AD541" s="26">
        <f>IF(AND(-Z541&gt;=31,-Z541&lt;=60),D541,0)</f>
        <v>0</v>
      </c>
      <c r="AE541" s="26">
        <f>IF(AND(-Z541&gt;=61,-Z541&lt;=90),D541,0)</f>
        <v>0</v>
      </c>
      <c r="AF541" s="26">
        <f>IF(AND(-Z541&gt;=91,-Z541&lt;=120),D541,0)</f>
        <v>0</v>
      </c>
      <c r="AG541" s="26">
        <f>IF(AND(-Z541&gt;=121,-Z541&lt;=150),D541,0)</f>
        <v>0</v>
      </c>
      <c r="AH541" s="26">
        <f>IF(AND(-Z541&gt;=151,-Z541&lt;=180),D541,0)</f>
        <v>0</v>
      </c>
      <c r="AI541" s="26">
        <f>IF(AND(-Z541&gt;=181,-Z541&lt;=210),D541,0)</f>
        <v>0</v>
      </c>
      <c r="AJ541" s="26">
        <f>IF(AND(-Z541&gt;=211,-Z541&lt;=250),D541,0)</f>
        <v>0</v>
      </c>
      <c r="AK541" s="26">
        <f>IF(-Z541&gt;=251,D541,0)</f>
        <v>0</v>
      </c>
      <c r="AL541" s="26">
        <f>SUM(AE541:AF541)</f>
        <v>0</v>
      </c>
      <c r="AM541" s="26">
        <f>SUM(AG541:AK541)</f>
        <v>0</v>
      </c>
      <c r="AN541" s="26">
        <f>SUM(AI541:AK541)</f>
        <v>0</v>
      </c>
      <c r="AO541" s="26">
        <f>+IF(SUM(AC541:AK541)=0,D541,0)</f>
        <v>0</v>
      </c>
      <c r="AP541" s="26">
        <f>+SUM(AC541:AK541)</f>
        <v>62</v>
      </c>
      <c r="AQ541" s="26">
        <f>+Tabla_DatosExternos_142[[#This Row],[Total Vigente]]+Tabla_DatosExternos_142[[#This Row],[Total Vencido]]</f>
        <v>62</v>
      </c>
      <c r="AR541" s="26">
        <f>SUM(AG541:AK541)</f>
        <v>0</v>
      </c>
      <c r="AS541" s="27">
        <f>+Tabla_DatosExternos_142[[#This Row],[Fecha]]-Tabla_DatosExternos_142[[#This Row],[Vence]]</f>
        <v>-30</v>
      </c>
      <c r="AT541" s="21"/>
      <c r="AU541" s="28" t="e">
        <f>+AR541-W541</f>
        <v>#VALUE!</v>
      </c>
    </row>
    <row r="542" spans="1:47" x14ac:dyDescent="0.35">
      <c r="A542" s="20">
        <v>46211</v>
      </c>
      <c r="B542" s="21">
        <v>280280</v>
      </c>
      <c r="C542" s="21">
        <v>300</v>
      </c>
      <c r="D542" s="21">
        <v>300</v>
      </c>
      <c r="E542" s="22">
        <v>46241</v>
      </c>
      <c r="F542" s="21">
        <v>5</v>
      </c>
      <c r="G542" s="21" t="s">
        <v>90</v>
      </c>
      <c r="H542" s="21" t="s">
        <v>48</v>
      </c>
      <c r="I542" s="21" t="s">
        <v>2108</v>
      </c>
      <c r="J542" s="21" t="s">
        <v>52</v>
      </c>
      <c r="K542" s="21" t="s">
        <v>346</v>
      </c>
      <c r="L542" s="21" t="s">
        <v>347</v>
      </c>
      <c r="M542" s="21" t="s">
        <v>348</v>
      </c>
      <c r="N542" s="21">
        <v>30</v>
      </c>
      <c r="O542" s="20"/>
      <c r="P542" s="21" t="s">
        <v>50</v>
      </c>
      <c r="Q542" s="21" t="s">
        <v>2109</v>
      </c>
      <c r="R542" s="21">
        <v>6000</v>
      </c>
      <c r="S542" s="21">
        <v>1051</v>
      </c>
      <c r="T542" s="21">
        <v>-63.168050999999998</v>
      </c>
      <c r="U542" s="21">
        <v>-17.762125999999999</v>
      </c>
      <c r="V542" s="21" t="s">
        <v>2110</v>
      </c>
      <c r="W542" s="21" t="s">
        <v>51</v>
      </c>
      <c r="X542" s="21" t="s">
        <v>2111</v>
      </c>
      <c r="Y542" s="23">
        <v>46246</v>
      </c>
      <c r="Z542" s="24">
        <f>+E542-Y542</f>
        <v>-5</v>
      </c>
      <c r="AA542" s="25">
        <f>+Tabla_DatosExternos_142[[#This Row],[Saldo]]/Tabla_DatosExternos_142[[#This Row],[Importe]]</f>
        <v>1</v>
      </c>
      <c r="AB542" s="21"/>
      <c r="AC542" s="26">
        <f>IF(AND(-Z542&gt;=1,-Z542&lt;=30),D542,0)</f>
        <v>300</v>
      </c>
      <c r="AD542" s="26">
        <f>IF(AND(-Z542&gt;=31,-Z542&lt;=60),D542,0)</f>
        <v>0</v>
      </c>
      <c r="AE542" s="26">
        <f>IF(AND(-Z542&gt;=61,-Z542&lt;=90),D542,0)</f>
        <v>0</v>
      </c>
      <c r="AF542" s="26">
        <f>IF(AND(-Z542&gt;=91,-Z542&lt;=120),D542,0)</f>
        <v>0</v>
      </c>
      <c r="AG542" s="26">
        <f>IF(AND(-Z542&gt;=121,-Z542&lt;=150),D542,0)</f>
        <v>0</v>
      </c>
      <c r="AH542" s="26">
        <f>IF(AND(-Z542&gt;=151,-Z542&lt;=180),D542,0)</f>
        <v>0</v>
      </c>
      <c r="AI542" s="26">
        <f>IF(AND(-Z542&gt;=181,-Z542&lt;=210),D542,0)</f>
        <v>0</v>
      </c>
      <c r="AJ542" s="26">
        <f>IF(AND(-Z542&gt;=211,-Z542&lt;=250),D542,0)</f>
        <v>0</v>
      </c>
      <c r="AK542" s="26">
        <f>IF(-Z542&gt;=251,D542,0)</f>
        <v>0</v>
      </c>
      <c r="AL542" s="26">
        <f>SUM(AE542:AF542)</f>
        <v>0</v>
      </c>
      <c r="AM542" s="26">
        <f>SUM(AG542:AK542)</f>
        <v>0</v>
      </c>
      <c r="AN542" s="26">
        <f>SUM(AI542:AK542)</f>
        <v>0</v>
      </c>
      <c r="AO542" s="26">
        <f>+IF(SUM(AC542:AK542)=0,D542,0)</f>
        <v>0</v>
      </c>
      <c r="AP542" s="26">
        <f>+SUM(AC542:AK542)</f>
        <v>300</v>
      </c>
      <c r="AQ542" s="26">
        <f>+Tabla_DatosExternos_142[[#This Row],[Total Vigente]]+Tabla_DatosExternos_142[[#This Row],[Total Vencido]]</f>
        <v>300</v>
      </c>
      <c r="AR542" s="26">
        <f>SUM(AG542:AK542)</f>
        <v>0</v>
      </c>
      <c r="AS542" s="27">
        <f>+Tabla_DatosExternos_142[[#This Row],[Fecha]]-Tabla_DatosExternos_142[[#This Row],[Vence]]</f>
        <v>-30</v>
      </c>
      <c r="AT542" s="21"/>
      <c r="AU542" s="28" t="e">
        <f>+AR542-W542</f>
        <v>#VALUE!</v>
      </c>
    </row>
    <row r="543" spans="1:47" x14ac:dyDescent="0.35">
      <c r="A543" s="20">
        <v>46212</v>
      </c>
      <c r="B543" s="21">
        <v>281284</v>
      </c>
      <c r="C543" s="21">
        <v>1599.99</v>
      </c>
      <c r="D543" s="21">
        <v>1599.99</v>
      </c>
      <c r="E543" s="22">
        <v>46272</v>
      </c>
      <c r="F543" s="21">
        <v>26</v>
      </c>
      <c r="G543" s="21" t="s">
        <v>90</v>
      </c>
      <c r="H543" s="21" t="s">
        <v>95</v>
      </c>
      <c r="I543" s="21" t="s">
        <v>1584</v>
      </c>
      <c r="J543" s="21" t="s">
        <v>52</v>
      </c>
      <c r="K543" s="21" t="s">
        <v>346</v>
      </c>
      <c r="L543" s="21" t="s">
        <v>347</v>
      </c>
      <c r="M543" s="21" t="s">
        <v>348</v>
      </c>
      <c r="N543" s="21">
        <v>60</v>
      </c>
      <c r="O543" s="20"/>
      <c r="P543" s="21" t="s">
        <v>50</v>
      </c>
      <c r="Q543" s="21" t="s">
        <v>1585</v>
      </c>
      <c r="R543" s="21">
        <v>27222</v>
      </c>
      <c r="S543" s="21">
        <v>1051</v>
      </c>
      <c r="T543" s="21">
        <v>-63.141475999999997</v>
      </c>
      <c r="U543" s="21">
        <v>-17.759315000000001</v>
      </c>
      <c r="V543" s="21" t="s">
        <v>262</v>
      </c>
      <c r="W543" s="21" t="s">
        <v>51</v>
      </c>
      <c r="X543" s="21" t="s">
        <v>1586</v>
      </c>
      <c r="Y543" s="23">
        <v>46246</v>
      </c>
      <c r="Z543" s="24">
        <f>+E543-Y543</f>
        <v>26</v>
      </c>
      <c r="AA543" s="25">
        <f>+Tabla_DatosExternos_142[[#This Row],[Saldo]]/Tabla_DatosExternos_142[[#This Row],[Importe]]</f>
        <v>1</v>
      </c>
      <c r="AB543" s="21"/>
      <c r="AC543" s="26">
        <f>IF(AND(-Z543&gt;=1,-Z543&lt;=30),D543,0)</f>
        <v>0</v>
      </c>
      <c r="AD543" s="26">
        <f>IF(AND(-Z543&gt;=31,-Z543&lt;=60),D543,0)</f>
        <v>0</v>
      </c>
      <c r="AE543" s="26">
        <f>IF(AND(-Z543&gt;=61,-Z543&lt;=90),D543,0)</f>
        <v>0</v>
      </c>
      <c r="AF543" s="26">
        <f>IF(AND(-Z543&gt;=91,-Z543&lt;=120),D543,0)</f>
        <v>0</v>
      </c>
      <c r="AG543" s="26">
        <f>IF(AND(-Z543&gt;=121,-Z543&lt;=150),D543,0)</f>
        <v>0</v>
      </c>
      <c r="AH543" s="26">
        <f>IF(AND(-Z543&gt;=151,-Z543&lt;=180),D543,0)</f>
        <v>0</v>
      </c>
      <c r="AI543" s="26">
        <f>IF(AND(-Z543&gt;=181,-Z543&lt;=210),D543,0)</f>
        <v>0</v>
      </c>
      <c r="AJ543" s="26">
        <f>IF(AND(-Z543&gt;=211,-Z543&lt;=250),D543,0)</f>
        <v>0</v>
      </c>
      <c r="AK543" s="26">
        <f>IF(-Z543&gt;=251,D543,0)</f>
        <v>0</v>
      </c>
      <c r="AL543" s="26">
        <f>SUM(AE543:AF543)</f>
        <v>0</v>
      </c>
      <c r="AM543" s="26">
        <f>SUM(AG543:AK543)</f>
        <v>0</v>
      </c>
      <c r="AN543" s="26">
        <f>SUM(AI543:AK543)</f>
        <v>0</v>
      </c>
      <c r="AO543" s="26">
        <f>+IF(SUM(AC543:AK543)=0,D543,0)</f>
        <v>1599.99</v>
      </c>
      <c r="AP543" s="26">
        <f>+SUM(AC543:AK543)</f>
        <v>0</v>
      </c>
      <c r="AQ543" s="26">
        <f>+Tabla_DatosExternos_142[[#This Row],[Total Vigente]]+Tabla_DatosExternos_142[[#This Row],[Total Vencido]]</f>
        <v>1599.99</v>
      </c>
      <c r="AR543" s="26">
        <f>SUM(AG543:AK543)</f>
        <v>0</v>
      </c>
      <c r="AS543" s="27">
        <f>+Tabla_DatosExternos_142[[#This Row],[Fecha]]-Tabla_DatosExternos_142[[#This Row],[Vence]]</f>
        <v>-60</v>
      </c>
      <c r="AT543" s="21"/>
      <c r="AU543" s="28" t="e">
        <f>+AR543-W543</f>
        <v>#VALUE!</v>
      </c>
    </row>
    <row r="544" spans="1:47" x14ac:dyDescent="0.35">
      <c r="A544" s="20">
        <v>46213</v>
      </c>
      <c r="B544" s="21">
        <v>281423</v>
      </c>
      <c r="C544" s="21">
        <v>1560</v>
      </c>
      <c r="D544" s="21">
        <v>1560</v>
      </c>
      <c r="E544" s="22">
        <v>46273</v>
      </c>
      <c r="F544" s="21">
        <v>27</v>
      </c>
      <c r="G544" s="21" t="s">
        <v>90</v>
      </c>
      <c r="H544" s="21" t="s">
        <v>95</v>
      </c>
      <c r="I544" s="21" t="s">
        <v>2060</v>
      </c>
      <c r="J544" s="21" t="s">
        <v>52</v>
      </c>
      <c r="K544" s="21" t="s">
        <v>346</v>
      </c>
      <c r="L544" s="21" t="s">
        <v>347</v>
      </c>
      <c r="M544" s="21" t="s">
        <v>348</v>
      </c>
      <c r="N544" s="21">
        <v>60</v>
      </c>
      <c r="O544" s="20"/>
      <c r="P544" s="21" t="s">
        <v>50</v>
      </c>
      <c r="Q544" s="21" t="s">
        <v>2061</v>
      </c>
      <c r="R544" s="21">
        <v>6000</v>
      </c>
      <c r="S544" s="21">
        <v>1051</v>
      </c>
      <c r="T544" s="21">
        <v>-63.197614999999999</v>
      </c>
      <c r="U544" s="21">
        <v>-17.759059000000001</v>
      </c>
      <c r="V544" s="21" t="s">
        <v>2062</v>
      </c>
      <c r="W544" s="21" t="s">
        <v>51</v>
      </c>
      <c r="X544" s="21" t="s">
        <v>2063</v>
      </c>
      <c r="Y544" s="23">
        <v>46246</v>
      </c>
      <c r="Z544" s="24">
        <f>+E544-Y544</f>
        <v>27</v>
      </c>
      <c r="AA544" s="25">
        <f>+Tabla_DatosExternos_142[[#This Row],[Saldo]]/Tabla_DatosExternos_142[[#This Row],[Importe]]</f>
        <v>1</v>
      </c>
      <c r="AB544" s="21"/>
      <c r="AC544" s="26">
        <f>IF(AND(-Z544&gt;=1,-Z544&lt;=30),D544,0)</f>
        <v>0</v>
      </c>
      <c r="AD544" s="26">
        <f>IF(AND(-Z544&gt;=31,-Z544&lt;=60),D544,0)</f>
        <v>0</v>
      </c>
      <c r="AE544" s="26">
        <f>IF(AND(-Z544&gt;=61,-Z544&lt;=90),D544,0)</f>
        <v>0</v>
      </c>
      <c r="AF544" s="26">
        <f>IF(AND(-Z544&gt;=91,-Z544&lt;=120),D544,0)</f>
        <v>0</v>
      </c>
      <c r="AG544" s="26">
        <f>IF(AND(-Z544&gt;=121,-Z544&lt;=150),D544,0)</f>
        <v>0</v>
      </c>
      <c r="AH544" s="26">
        <f>IF(AND(-Z544&gt;=151,-Z544&lt;=180),D544,0)</f>
        <v>0</v>
      </c>
      <c r="AI544" s="26">
        <f>IF(AND(-Z544&gt;=181,-Z544&lt;=210),D544,0)</f>
        <v>0</v>
      </c>
      <c r="AJ544" s="26">
        <f>IF(AND(-Z544&gt;=211,-Z544&lt;=250),D544,0)</f>
        <v>0</v>
      </c>
      <c r="AK544" s="26">
        <f>IF(-Z544&gt;=251,D544,0)</f>
        <v>0</v>
      </c>
      <c r="AL544" s="26">
        <f>SUM(AE544:AF544)</f>
        <v>0</v>
      </c>
      <c r="AM544" s="26">
        <f>SUM(AG544:AK544)</f>
        <v>0</v>
      </c>
      <c r="AN544" s="26">
        <f>SUM(AI544:AK544)</f>
        <v>0</v>
      </c>
      <c r="AO544" s="26">
        <f>+IF(SUM(AC544:AK544)=0,D544,0)</f>
        <v>1560</v>
      </c>
      <c r="AP544" s="26">
        <f>+SUM(AC544:AK544)</f>
        <v>0</v>
      </c>
      <c r="AQ544" s="26">
        <f>+Tabla_DatosExternos_142[[#This Row],[Total Vigente]]+Tabla_DatosExternos_142[[#This Row],[Total Vencido]]</f>
        <v>1560</v>
      </c>
      <c r="AR544" s="26">
        <f>SUM(AG544:AK544)</f>
        <v>0</v>
      </c>
      <c r="AS544" s="27">
        <f>+Tabla_DatosExternos_142[[#This Row],[Fecha]]-Tabla_DatosExternos_142[[#This Row],[Vence]]</f>
        <v>-60</v>
      </c>
      <c r="AT544" s="21"/>
      <c r="AU544" s="28" t="e">
        <f>+AR544-W544</f>
        <v>#VALUE!</v>
      </c>
    </row>
    <row r="545" spans="1:47" x14ac:dyDescent="0.35">
      <c r="A545" s="20">
        <v>46213</v>
      </c>
      <c r="B545" s="21">
        <v>281424</v>
      </c>
      <c r="C545" s="21">
        <v>460</v>
      </c>
      <c r="D545" s="21">
        <v>460</v>
      </c>
      <c r="E545" s="22">
        <v>46273</v>
      </c>
      <c r="F545" s="21">
        <v>27</v>
      </c>
      <c r="G545" s="21" t="s">
        <v>90</v>
      </c>
      <c r="H545" s="21" t="s">
        <v>95</v>
      </c>
      <c r="I545" s="21" t="s">
        <v>1794</v>
      </c>
      <c r="J545" s="21" t="s">
        <v>52</v>
      </c>
      <c r="K545" s="21" t="s">
        <v>346</v>
      </c>
      <c r="L545" s="21" t="s">
        <v>347</v>
      </c>
      <c r="M545" s="21" t="s">
        <v>348</v>
      </c>
      <c r="N545" s="21">
        <v>60</v>
      </c>
      <c r="O545" s="20"/>
      <c r="P545" s="21" t="s">
        <v>50</v>
      </c>
      <c r="Q545" s="21" t="s">
        <v>1795</v>
      </c>
      <c r="R545" s="21">
        <v>15000</v>
      </c>
      <c r="S545" s="21">
        <v>1051</v>
      </c>
      <c r="T545" s="21">
        <v>-63.191493000000001</v>
      </c>
      <c r="U545" s="21">
        <v>-17.763925</v>
      </c>
      <c r="V545" s="21" t="s">
        <v>1796</v>
      </c>
      <c r="W545" s="21" t="s">
        <v>51</v>
      </c>
      <c r="X545" s="21" t="s">
        <v>1797</v>
      </c>
      <c r="Y545" s="23">
        <v>46246</v>
      </c>
      <c r="Z545" s="24">
        <f>+E545-Y545</f>
        <v>27</v>
      </c>
      <c r="AA545" s="25">
        <f>+Tabla_DatosExternos_142[[#This Row],[Saldo]]/Tabla_DatosExternos_142[[#This Row],[Importe]]</f>
        <v>1</v>
      </c>
      <c r="AB545" s="21"/>
      <c r="AC545" s="26">
        <f>IF(AND(-Z545&gt;=1,-Z545&lt;=30),D545,0)</f>
        <v>0</v>
      </c>
      <c r="AD545" s="26">
        <f>IF(AND(-Z545&gt;=31,-Z545&lt;=60),D545,0)</f>
        <v>0</v>
      </c>
      <c r="AE545" s="26">
        <f>IF(AND(-Z545&gt;=61,-Z545&lt;=90),D545,0)</f>
        <v>0</v>
      </c>
      <c r="AF545" s="26">
        <f>IF(AND(-Z545&gt;=91,-Z545&lt;=120),D545,0)</f>
        <v>0</v>
      </c>
      <c r="AG545" s="26">
        <f>IF(AND(-Z545&gt;=121,-Z545&lt;=150),D545,0)</f>
        <v>0</v>
      </c>
      <c r="AH545" s="26">
        <f>IF(AND(-Z545&gt;=151,-Z545&lt;=180),D545,0)</f>
        <v>0</v>
      </c>
      <c r="AI545" s="26">
        <f>IF(AND(-Z545&gt;=181,-Z545&lt;=210),D545,0)</f>
        <v>0</v>
      </c>
      <c r="AJ545" s="26">
        <f>IF(AND(-Z545&gt;=211,-Z545&lt;=250),D545,0)</f>
        <v>0</v>
      </c>
      <c r="AK545" s="26">
        <f>IF(-Z545&gt;=251,D545,0)</f>
        <v>0</v>
      </c>
      <c r="AL545" s="26">
        <f>SUM(AE545:AF545)</f>
        <v>0</v>
      </c>
      <c r="AM545" s="26">
        <f>SUM(AG545:AK545)</f>
        <v>0</v>
      </c>
      <c r="AN545" s="26">
        <f>SUM(AI545:AK545)</f>
        <v>0</v>
      </c>
      <c r="AO545" s="26">
        <f>+IF(SUM(AC545:AK545)=0,D545,0)</f>
        <v>460</v>
      </c>
      <c r="AP545" s="26">
        <f>+SUM(AC545:AK545)</f>
        <v>0</v>
      </c>
      <c r="AQ545" s="26">
        <f>+Tabla_DatosExternos_142[[#This Row],[Total Vigente]]+Tabla_DatosExternos_142[[#This Row],[Total Vencido]]</f>
        <v>460</v>
      </c>
      <c r="AR545" s="26">
        <f>SUM(AG545:AK545)</f>
        <v>0</v>
      </c>
      <c r="AS545" s="27">
        <f>+Tabla_DatosExternos_142[[#This Row],[Fecha]]-Tabla_DatosExternos_142[[#This Row],[Vence]]</f>
        <v>-60</v>
      </c>
      <c r="AT545" s="21"/>
      <c r="AU545" s="28" t="e">
        <f>+AR545-W545</f>
        <v>#VALUE!</v>
      </c>
    </row>
    <row r="546" spans="1:47" x14ac:dyDescent="0.35">
      <c r="A546" s="20">
        <v>46216</v>
      </c>
      <c r="B546" s="21">
        <v>283181</v>
      </c>
      <c r="C546" s="21">
        <v>11760</v>
      </c>
      <c r="D546" s="21">
        <v>11760</v>
      </c>
      <c r="E546" s="22">
        <v>46246</v>
      </c>
      <c r="F546" s="21">
        <v>0</v>
      </c>
      <c r="G546" s="21" t="s">
        <v>90</v>
      </c>
      <c r="H546" s="21" t="s">
        <v>48</v>
      </c>
      <c r="I546" s="21" t="s">
        <v>2544</v>
      </c>
      <c r="J546" s="21" t="s">
        <v>52</v>
      </c>
      <c r="K546" s="21" t="s">
        <v>346</v>
      </c>
      <c r="L546" s="21" t="s">
        <v>347</v>
      </c>
      <c r="M546" s="21" t="s">
        <v>348</v>
      </c>
      <c r="N546" s="21">
        <v>30</v>
      </c>
      <c r="O546" s="20"/>
      <c r="P546" s="21" t="s">
        <v>50</v>
      </c>
      <c r="Q546" s="21" t="s">
        <v>2545</v>
      </c>
      <c r="R546" s="21">
        <v>0</v>
      </c>
      <c r="S546" s="21">
        <v>1051</v>
      </c>
      <c r="T546" s="21">
        <v>-63.204442</v>
      </c>
      <c r="U546" s="21">
        <v>-17.803432999999998</v>
      </c>
      <c r="V546" s="21" t="s">
        <v>2546</v>
      </c>
      <c r="W546" s="21" t="s">
        <v>51</v>
      </c>
      <c r="X546" s="21" t="s">
        <v>262</v>
      </c>
      <c r="Y546" s="23">
        <v>46246</v>
      </c>
      <c r="Z546" s="24">
        <f>+E546-Y546</f>
        <v>0</v>
      </c>
      <c r="AA546" s="25">
        <f>+Tabla_DatosExternos_142[[#This Row],[Saldo]]/Tabla_DatosExternos_142[[#This Row],[Importe]]</f>
        <v>1</v>
      </c>
      <c r="AB546" s="21"/>
      <c r="AC546" s="26">
        <f>IF(AND(-Z546&gt;=1,-Z546&lt;=30),D546,0)</f>
        <v>0</v>
      </c>
      <c r="AD546" s="26">
        <f>IF(AND(-Z546&gt;=31,-Z546&lt;=60),D546,0)</f>
        <v>0</v>
      </c>
      <c r="AE546" s="26">
        <f>IF(AND(-Z546&gt;=61,-Z546&lt;=90),D546,0)</f>
        <v>0</v>
      </c>
      <c r="AF546" s="26">
        <f>IF(AND(-Z546&gt;=91,-Z546&lt;=120),D546,0)</f>
        <v>0</v>
      </c>
      <c r="AG546" s="26">
        <f>IF(AND(-Z546&gt;=121,-Z546&lt;=150),D546,0)</f>
        <v>0</v>
      </c>
      <c r="AH546" s="26">
        <f>IF(AND(-Z546&gt;=151,-Z546&lt;=180),D546,0)</f>
        <v>0</v>
      </c>
      <c r="AI546" s="26">
        <f>IF(AND(-Z546&gt;=181,-Z546&lt;=210),D546,0)</f>
        <v>0</v>
      </c>
      <c r="AJ546" s="26">
        <f>IF(AND(-Z546&gt;=211,-Z546&lt;=250),D546,0)</f>
        <v>0</v>
      </c>
      <c r="AK546" s="26">
        <f>IF(-Z546&gt;=251,D546,0)</f>
        <v>0</v>
      </c>
      <c r="AL546" s="26">
        <f>SUM(AE546:AF546)</f>
        <v>0</v>
      </c>
      <c r="AM546" s="26">
        <f>SUM(AG546:AK546)</f>
        <v>0</v>
      </c>
      <c r="AN546" s="26">
        <f>SUM(AI546:AK546)</f>
        <v>0</v>
      </c>
      <c r="AO546" s="26">
        <f>+IF(SUM(AC546:AK546)=0,D546,0)</f>
        <v>11760</v>
      </c>
      <c r="AP546" s="26">
        <f>+SUM(AC546:AK546)</f>
        <v>0</v>
      </c>
      <c r="AQ546" s="26">
        <f>+Tabla_DatosExternos_142[[#This Row],[Total Vigente]]+Tabla_DatosExternos_142[[#This Row],[Total Vencido]]</f>
        <v>11760</v>
      </c>
      <c r="AR546" s="26">
        <f>SUM(AG546:AK546)</f>
        <v>0</v>
      </c>
      <c r="AS546" s="27">
        <f>+Tabla_DatosExternos_142[[#This Row],[Fecha]]-Tabla_DatosExternos_142[[#This Row],[Vence]]</f>
        <v>-30</v>
      </c>
      <c r="AT546" s="21"/>
      <c r="AU546" s="28" t="e">
        <f>+AR546-W546</f>
        <v>#VALUE!</v>
      </c>
    </row>
    <row r="547" spans="1:47" x14ac:dyDescent="0.35">
      <c r="A547" s="20">
        <v>46216</v>
      </c>
      <c r="B547" s="21">
        <v>283182</v>
      </c>
      <c r="C547" s="21">
        <v>5150</v>
      </c>
      <c r="D547" s="21">
        <v>5150</v>
      </c>
      <c r="E547" s="22">
        <v>46246</v>
      </c>
      <c r="F547" s="21">
        <v>0</v>
      </c>
      <c r="G547" s="21" t="s">
        <v>90</v>
      </c>
      <c r="H547" s="21" t="s">
        <v>48</v>
      </c>
      <c r="I547" s="21" t="s">
        <v>2544</v>
      </c>
      <c r="J547" s="21" t="s">
        <v>52</v>
      </c>
      <c r="K547" s="21" t="s">
        <v>346</v>
      </c>
      <c r="L547" s="21" t="s">
        <v>347</v>
      </c>
      <c r="M547" s="21" t="s">
        <v>348</v>
      </c>
      <c r="N547" s="21">
        <v>30</v>
      </c>
      <c r="O547" s="20"/>
      <c r="P547" s="21" t="s">
        <v>50</v>
      </c>
      <c r="Q547" s="21" t="s">
        <v>2545</v>
      </c>
      <c r="R547" s="21">
        <v>0</v>
      </c>
      <c r="S547" s="21">
        <v>1051</v>
      </c>
      <c r="T547" s="21">
        <v>-63.204442</v>
      </c>
      <c r="U547" s="21">
        <v>-17.803432999999998</v>
      </c>
      <c r="V547" s="21" t="s">
        <v>2546</v>
      </c>
      <c r="W547" s="21" t="s">
        <v>51</v>
      </c>
      <c r="X547" s="21" t="s">
        <v>262</v>
      </c>
      <c r="Y547" s="23">
        <v>46246</v>
      </c>
      <c r="Z547" s="24">
        <f>+E547-Y547</f>
        <v>0</v>
      </c>
      <c r="AA547" s="25">
        <f>+Tabla_DatosExternos_142[[#This Row],[Saldo]]/Tabla_DatosExternos_142[[#This Row],[Importe]]</f>
        <v>1</v>
      </c>
      <c r="AB547" s="21"/>
      <c r="AC547" s="26">
        <f>IF(AND(-Z547&gt;=1,-Z547&lt;=30),D547,0)</f>
        <v>0</v>
      </c>
      <c r="AD547" s="26">
        <f>IF(AND(-Z547&gt;=31,-Z547&lt;=60),D547,0)</f>
        <v>0</v>
      </c>
      <c r="AE547" s="26">
        <f>IF(AND(-Z547&gt;=61,-Z547&lt;=90),D547,0)</f>
        <v>0</v>
      </c>
      <c r="AF547" s="26">
        <f>IF(AND(-Z547&gt;=91,-Z547&lt;=120),D547,0)</f>
        <v>0</v>
      </c>
      <c r="AG547" s="26">
        <f>IF(AND(-Z547&gt;=121,-Z547&lt;=150),D547,0)</f>
        <v>0</v>
      </c>
      <c r="AH547" s="26">
        <f>IF(AND(-Z547&gt;=151,-Z547&lt;=180),D547,0)</f>
        <v>0</v>
      </c>
      <c r="AI547" s="26">
        <f>IF(AND(-Z547&gt;=181,-Z547&lt;=210),D547,0)</f>
        <v>0</v>
      </c>
      <c r="AJ547" s="26">
        <f>IF(AND(-Z547&gt;=211,-Z547&lt;=250),D547,0)</f>
        <v>0</v>
      </c>
      <c r="AK547" s="26">
        <f>IF(-Z547&gt;=251,D547,0)</f>
        <v>0</v>
      </c>
      <c r="AL547" s="26">
        <f>SUM(AE547:AF547)</f>
        <v>0</v>
      </c>
      <c r="AM547" s="26">
        <f>SUM(AG547:AK547)</f>
        <v>0</v>
      </c>
      <c r="AN547" s="26">
        <f>SUM(AI547:AK547)</f>
        <v>0</v>
      </c>
      <c r="AO547" s="26">
        <f>+IF(SUM(AC547:AK547)=0,D547,0)</f>
        <v>5150</v>
      </c>
      <c r="AP547" s="26">
        <f>+SUM(AC547:AK547)</f>
        <v>0</v>
      </c>
      <c r="AQ547" s="26">
        <f>+Tabla_DatosExternos_142[[#This Row],[Total Vigente]]+Tabla_DatosExternos_142[[#This Row],[Total Vencido]]</f>
        <v>5150</v>
      </c>
      <c r="AR547" s="26">
        <f>SUM(AG547:AK547)</f>
        <v>0</v>
      </c>
      <c r="AS547" s="27">
        <f>+Tabla_DatosExternos_142[[#This Row],[Fecha]]-Tabla_DatosExternos_142[[#This Row],[Vence]]</f>
        <v>-30</v>
      </c>
      <c r="AT547" s="21"/>
      <c r="AU547" s="28" t="e">
        <f>+AR547-W547</f>
        <v>#VALUE!</v>
      </c>
    </row>
    <row r="548" spans="1:47" x14ac:dyDescent="0.35">
      <c r="A548" s="20">
        <v>46216</v>
      </c>
      <c r="B548" s="21">
        <v>283183</v>
      </c>
      <c r="C548" s="21">
        <v>9230</v>
      </c>
      <c r="D548" s="21">
        <v>9230</v>
      </c>
      <c r="E548" s="22">
        <v>46246</v>
      </c>
      <c r="F548" s="21">
        <v>0</v>
      </c>
      <c r="G548" s="21" t="s">
        <v>90</v>
      </c>
      <c r="H548" s="21" t="s">
        <v>48</v>
      </c>
      <c r="I548" s="21" t="s">
        <v>2544</v>
      </c>
      <c r="J548" s="21" t="s">
        <v>52</v>
      </c>
      <c r="K548" s="21" t="s">
        <v>346</v>
      </c>
      <c r="L548" s="21" t="s">
        <v>347</v>
      </c>
      <c r="M548" s="21" t="s">
        <v>348</v>
      </c>
      <c r="N548" s="21">
        <v>30</v>
      </c>
      <c r="O548" s="20"/>
      <c r="P548" s="21" t="s">
        <v>50</v>
      </c>
      <c r="Q548" s="21" t="s">
        <v>2545</v>
      </c>
      <c r="R548" s="21">
        <v>0</v>
      </c>
      <c r="S548" s="21">
        <v>1051</v>
      </c>
      <c r="T548" s="21">
        <v>-63.204442</v>
      </c>
      <c r="U548" s="21">
        <v>-17.803432999999998</v>
      </c>
      <c r="V548" s="21" t="s">
        <v>2546</v>
      </c>
      <c r="W548" s="21" t="s">
        <v>51</v>
      </c>
      <c r="X548" s="21" t="s">
        <v>262</v>
      </c>
      <c r="Y548" s="23">
        <v>46246</v>
      </c>
      <c r="Z548" s="24">
        <f>+E548-Y548</f>
        <v>0</v>
      </c>
      <c r="AA548" s="25">
        <f>+Tabla_DatosExternos_142[[#This Row],[Saldo]]/Tabla_DatosExternos_142[[#This Row],[Importe]]</f>
        <v>1</v>
      </c>
      <c r="AB548" s="21"/>
      <c r="AC548" s="26">
        <f>IF(AND(-Z548&gt;=1,-Z548&lt;=30),D548,0)</f>
        <v>0</v>
      </c>
      <c r="AD548" s="26">
        <f>IF(AND(-Z548&gt;=31,-Z548&lt;=60),D548,0)</f>
        <v>0</v>
      </c>
      <c r="AE548" s="26">
        <f>IF(AND(-Z548&gt;=61,-Z548&lt;=90),D548,0)</f>
        <v>0</v>
      </c>
      <c r="AF548" s="26">
        <f>IF(AND(-Z548&gt;=91,-Z548&lt;=120),D548,0)</f>
        <v>0</v>
      </c>
      <c r="AG548" s="26">
        <f>IF(AND(-Z548&gt;=121,-Z548&lt;=150),D548,0)</f>
        <v>0</v>
      </c>
      <c r="AH548" s="26">
        <f>IF(AND(-Z548&gt;=151,-Z548&lt;=180),D548,0)</f>
        <v>0</v>
      </c>
      <c r="AI548" s="26">
        <f>IF(AND(-Z548&gt;=181,-Z548&lt;=210),D548,0)</f>
        <v>0</v>
      </c>
      <c r="AJ548" s="26">
        <f>IF(AND(-Z548&gt;=211,-Z548&lt;=250),D548,0)</f>
        <v>0</v>
      </c>
      <c r="AK548" s="26">
        <f>IF(-Z548&gt;=251,D548,0)</f>
        <v>0</v>
      </c>
      <c r="AL548" s="26">
        <f>SUM(AE548:AF548)</f>
        <v>0</v>
      </c>
      <c r="AM548" s="26">
        <f>SUM(AG548:AK548)</f>
        <v>0</v>
      </c>
      <c r="AN548" s="26">
        <f>SUM(AI548:AK548)</f>
        <v>0</v>
      </c>
      <c r="AO548" s="26">
        <f>+IF(SUM(AC548:AK548)=0,D548,0)</f>
        <v>9230</v>
      </c>
      <c r="AP548" s="26">
        <f>+SUM(AC548:AK548)</f>
        <v>0</v>
      </c>
      <c r="AQ548" s="26">
        <f>+Tabla_DatosExternos_142[[#This Row],[Total Vigente]]+Tabla_DatosExternos_142[[#This Row],[Total Vencido]]</f>
        <v>9230</v>
      </c>
      <c r="AR548" s="26">
        <f>SUM(AG548:AK548)</f>
        <v>0</v>
      </c>
      <c r="AS548" s="27">
        <f>+Tabla_DatosExternos_142[[#This Row],[Fecha]]-Tabla_DatosExternos_142[[#This Row],[Vence]]</f>
        <v>-30</v>
      </c>
      <c r="AT548" s="21"/>
      <c r="AU548" s="28" t="e">
        <f>+AR548-W548</f>
        <v>#VALUE!</v>
      </c>
    </row>
    <row r="549" spans="1:47" x14ac:dyDescent="0.35">
      <c r="A549" s="20">
        <v>46217</v>
      </c>
      <c r="B549" s="21">
        <v>283389</v>
      </c>
      <c r="C549" s="21">
        <v>600</v>
      </c>
      <c r="D549" s="21">
        <v>600</v>
      </c>
      <c r="E549" s="22">
        <v>46247</v>
      </c>
      <c r="F549" s="21">
        <v>1</v>
      </c>
      <c r="G549" s="21" t="s">
        <v>90</v>
      </c>
      <c r="H549" s="21" t="s">
        <v>95</v>
      </c>
      <c r="I549" s="21" t="s">
        <v>2453</v>
      </c>
      <c r="J549" s="21" t="s">
        <v>52</v>
      </c>
      <c r="K549" s="21" t="s">
        <v>346</v>
      </c>
      <c r="L549" s="21" t="s">
        <v>347</v>
      </c>
      <c r="M549" s="21" t="s">
        <v>348</v>
      </c>
      <c r="N549" s="21">
        <v>30</v>
      </c>
      <c r="O549" s="20"/>
      <c r="P549" s="21" t="s">
        <v>50</v>
      </c>
      <c r="Q549" s="21" t="s">
        <v>2454</v>
      </c>
      <c r="R549" s="21">
        <v>8000</v>
      </c>
      <c r="S549" s="21">
        <v>1051</v>
      </c>
      <c r="T549" s="21">
        <v>-63.1907742</v>
      </c>
      <c r="U549" s="21">
        <v>-17.760004599999998</v>
      </c>
      <c r="V549" s="21" t="s">
        <v>2455</v>
      </c>
      <c r="W549" s="21" t="s">
        <v>51</v>
      </c>
      <c r="X549" s="21" t="s">
        <v>2456</v>
      </c>
      <c r="Y549" s="23">
        <v>46246</v>
      </c>
      <c r="Z549" s="24">
        <f>+E549-Y549</f>
        <v>1</v>
      </c>
      <c r="AA549" s="25">
        <f>+Tabla_DatosExternos_142[[#This Row],[Saldo]]/Tabla_DatosExternos_142[[#This Row],[Importe]]</f>
        <v>1</v>
      </c>
      <c r="AB549" s="21"/>
      <c r="AC549" s="26">
        <f>IF(AND(-Z549&gt;=1,-Z549&lt;=30),D549,0)</f>
        <v>0</v>
      </c>
      <c r="AD549" s="26">
        <f>IF(AND(-Z549&gt;=31,-Z549&lt;=60),D549,0)</f>
        <v>0</v>
      </c>
      <c r="AE549" s="26">
        <f>IF(AND(-Z549&gt;=61,-Z549&lt;=90),D549,0)</f>
        <v>0</v>
      </c>
      <c r="AF549" s="26">
        <f>IF(AND(-Z549&gt;=91,-Z549&lt;=120),D549,0)</f>
        <v>0</v>
      </c>
      <c r="AG549" s="26">
        <f>IF(AND(-Z549&gt;=121,-Z549&lt;=150),D549,0)</f>
        <v>0</v>
      </c>
      <c r="AH549" s="26">
        <f>IF(AND(-Z549&gt;=151,-Z549&lt;=180),D549,0)</f>
        <v>0</v>
      </c>
      <c r="AI549" s="26">
        <f>IF(AND(-Z549&gt;=181,-Z549&lt;=210),D549,0)</f>
        <v>0</v>
      </c>
      <c r="AJ549" s="26">
        <f>IF(AND(-Z549&gt;=211,-Z549&lt;=250),D549,0)</f>
        <v>0</v>
      </c>
      <c r="AK549" s="26">
        <f>IF(-Z549&gt;=251,D549,0)</f>
        <v>0</v>
      </c>
      <c r="AL549" s="26">
        <f>SUM(AE549:AF549)</f>
        <v>0</v>
      </c>
      <c r="AM549" s="26">
        <f>SUM(AG549:AK549)</f>
        <v>0</v>
      </c>
      <c r="AN549" s="26">
        <f>SUM(AI549:AK549)</f>
        <v>0</v>
      </c>
      <c r="AO549" s="26">
        <f>+IF(SUM(AC549:AK549)=0,D549,0)</f>
        <v>600</v>
      </c>
      <c r="AP549" s="26">
        <f>+SUM(AC549:AK549)</f>
        <v>0</v>
      </c>
      <c r="AQ549" s="26">
        <f>+Tabla_DatosExternos_142[[#This Row],[Total Vigente]]+Tabla_DatosExternos_142[[#This Row],[Total Vencido]]</f>
        <v>600</v>
      </c>
      <c r="AR549" s="26">
        <f>SUM(AG549:AK549)</f>
        <v>0</v>
      </c>
      <c r="AS549" s="27">
        <f>+Tabla_DatosExternos_142[[#This Row],[Fecha]]-Tabla_DatosExternos_142[[#This Row],[Vence]]</f>
        <v>-30</v>
      </c>
      <c r="AT549" s="21"/>
      <c r="AU549" s="28" t="e">
        <f>+AR549-W549</f>
        <v>#VALUE!</v>
      </c>
    </row>
    <row r="550" spans="1:47" x14ac:dyDescent="0.35">
      <c r="A550" s="20">
        <v>46217</v>
      </c>
      <c r="B550" s="21">
        <v>283393</v>
      </c>
      <c r="C550" s="21">
        <v>2640</v>
      </c>
      <c r="D550" s="21">
        <v>2640</v>
      </c>
      <c r="E550" s="22">
        <v>46277</v>
      </c>
      <c r="F550" s="21">
        <v>31</v>
      </c>
      <c r="G550" s="21" t="s">
        <v>96</v>
      </c>
      <c r="H550" s="21" t="s">
        <v>95</v>
      </c>
      <c r="I550" s="21" t="s">
        <v>1584</v>
      </c>
      <c r="J550" s="21" t="s">
        <v>52</v>
      </c>
      <c r="K550" s="21" t="s">
        <v>346</v>
      </c>
      <c r="L550" s="21" t="s">
        <v>347</v>
      </c>
      <c r="M550" s="21" t="s">
        <v>348</v>
      </c>
      <c r="N550" s="21">
        <v>60</v>
      </c>
      <c r="O550" s="20"/>
      <c r="P550" s="21" t="s">
        <v>50</v>
      </c>
      <c r="Q550" s="21" t="s">
        <v>1585</v>
      </c>
      <c r="R550" s="21">
        <v>27222</v>
      </c>
      <c r="S550" s="21">
        <v>1051</v>
      </c>
      <c r="T550" s="21">
        <v>-63.141475999999997</v>
      </c>
      <c r="U550" s="21">
        <v>-17.759315000000001</v>
      </c>
      <c r="V550" s="21" t="s">
        <v>262</v>
      </c>
      <c r="W550" s="21" t="s">
        <v>51</v>
      </c>
      <c r="X550" s="21" t="s">
        <v>1586</v>
      </c>
      <c r="Y550" s="23">
        <v>46246</v>
      </c>
      <c r="Z550" s="24">
        <f>+E550-Y550</f>
        <v>31</v>
      </c>
      <c r="AA550" s="25">
        <f>+Tabla_DatosExternos_142[[#This Row],[Saldo]]/Tabla_DatosExternos_142[[#This Row],[Importe]]</f>
        <v>1</v>
      </c>
      <c r="AB550" s="21"/>
      <c r="AC550" s="26">
        <f>IF(AND(-Z550&gt;=1,-Z550&lt;=30),D550,0)</f>
        <v>0</v>
      </c>
      <c r="AD550" s="26">
        <f>IF(AND(-Z550&gt;=31,-Z550&lt;=60),D550,0)</f>
        <v>0</v>
      </c>
      <c r="AE550" s="26">
        <f>IF(AND(-Z550&gt;=61,-Z550&lt;=90),D550,0)</f>
        <v>0</v>
      </c>
      <c r="AF550" s="26">
        <f>IF(AND(-Z550&gt;=91,-Z550&lt;=120),D550,0)</f>
        <v>0</v>
      </c>
      <c r="AG550" s="26">
        <f>IF(AND(-Z550&gt;=121,-Z550&lt;=150),D550,0)</f>
        <v>0</v>
      </c>
      <c r="AH550" s="26">
        <f>IF(AND(-Z550&gt;=151,-Z550&lt;=180),D550,0)</f>
        <v>0</v>
      </c>
      <c r="AI550" s="26">
        <f>IF(AND(-Z550&gt;=181,-Z550&lt;=210),D550,0)</f>
        <v>0</v>
      </c>
      <c r="AJ550" s="26">
        <f>IF(AND(-Z550&gt;=211,-Z550&lt;=250),D550,0)</f>
        <v>0</v>
      </c>
      <c r="AK550" s="26">
        <f>IF(-Z550&gt;=251,D550,0)</f>
        <v>0</v>
      </c>
      <c r="AL550" s="26">
        <f>SUM(AE550:AF550)</f>
        <v>0</v>
      </c>
      <c r="AM550" s="26">
        <f>SUM(AG550:AK550)</f>
        <v>0</v>
      </c>
      <c r="AN550" s="26">
        <f>SUM(AI550:AK550)</f>
        <v>0</v>
      </c>
      <c r="AO550" s="26">
        <f>+IF(SUM(AC550:AK550)=0,D550,0)</f>
        <v>2640</v>
      </c>
      <c r="AP550" s="26">
        <f>+SUM(AC550:AK550)</f>
        <v>0</v>
      </c>
      <c r="AQ550" s="26">
        <f>+Tabla_DatosExternos_142[[#This Row],[Total Vigente]]+Tabla_DatosExternos_142[[#This Row],[Total Vencido]]</f>
        <v>2640</v>
      </c>
      <c r="AR550" s="26">
        <f>SUM(AG550:AK550)</f>
        <v>0</v>
      </c>
      <c r="AS550" s="27">
        <f>+Tabla_DatosExternos_142[[#This Row],[Fecha]]-Tabla_DatosExternos_142[[#This Row],[Vence]]</f>
        <v>-60</v>
      </c>
      <c r="AT550" s="21"/>
      <c r="AU550" s="28" t="e">
        <f>+AR550-W550</f>
        <v>#VALUE!</v>
      </c>
    </row>
    <row r="551" spans="1:47" x14ac:dyDescent="0.35">
      <c r="A551" s="20">
        <v>46221</v>
      </c>
      <c r="B551" s="21">
        <v>286082</v>
      </c>
      <c r="C551" s="21">
        <v>863</v>
      </c>
      <c r="D551" s="21">
        <v>863</v>
      </c>
      <c r="E551" s="22">
        <v>46281</v>
      </c>
      <c r="F551" s="21">
        <v>35</v>
      </c>
      <c r="G551" s="21" t="s">
        <v>96</v>
      </c>
      <c r="H551" s="21" t="s">
        <v>95</v>
      </c>
      <c r="I551" s="21" t="s">
        <v>1794</v>
      </c>
      <c r="J551" s="21" t="s">
        <v>52</v>
      </c>
      <c r="K551" s="21" t="s">
        <v>346</v>
      </c>
      <c r="L551" s="21" t="s">
        <v>347</v>
      </c>
      <c r="M551" s="21" t="s">
        <v>348</v>
      </c>
      <c r="N551" s="21">
        <v>60</v>
      </c>
      <c r="O551" s="20"/>
      <c r="P551" s="21" t="s">
        <v>50</v>
      </c>
      <c r="Q551" s="21" t="s">
        <v>1795</v>
      </c>
      <c r="R551" s="21">
        <v>15000</v>
      </c>
      <c r="S551" s="21">
        <v>1051</v>
      </c>
      <c r="T551" s="21">
        <v>-63.191493000000001</v>
      </c>
      <c r="U551" s="21">
        <v>-17.763925</v>
      </c>
      <c r="V551" s="21" t="s">
        <v>1796</v>
      </c>
      <c r="W551" s="21" t="s">
        <v>51</v>
      </c>
      <c r="X551" s="21" t="s">
        <v>1797</v>
      </c>
      <c r="Y551" s="23">
        <v>46246</v>
      </c>
      <c r="Z551" s="24">
        <f>+E551-Y551</f>
        <v>35</v>
      </c>
      <c r="AA551" s="25">
        <f>+Tabla_DatosExternos_142[[#This Row],[Saldo]]/Tabla_DatosExternos_142[[#This Row],[Importe]]</f>
        <v>1</v>
      </c>
      <c r="AB551" s="21"/>
      <c r="AC551" s="26">
        <f>IF(AND(-Z551&gt;=1,-Z551&lt;=30),D551,0)</f>
        <v>0</v>
      </c>
      <c r="AD551" s="26">
        <f>IF(AND(-Z551&gt;=31,-Z551&lt;=60),D551,0)</f>
        <v>0</v>
      </c>
      <c r="AE551" s="26">
        <f>IF(AND(-Z551&gt;=61,-Z551&lt;=90),D551,0)</f>
        <v>0</v>
      </c>
      <c r="AF551" s="26">
        <f>IF(AND(-Z551&gt;=91,-Z551&lt;=120),D551,0)</f>
        <v>0</v>
      </c>
      <c r="AG551" s="26">
        <f>IF(AND(-Z551&gt;=121,-Z551&lt;=150),D551,0)</f>
        <v>0</v>
      </c>
      <c r="AH551" s="26">
        <f>IF(AND(-Z551&gt;=151,-Z551&lt;=180),D551,0)</f>
        <v>0</v>
      </c>
      <c r="AI551" s="26">
        <f>IF(AND(-Z551&gt;=181,-Z551&lt;=210),D551,0)</f>
        <v>0</v>
      </c>
      <c r="AJ551" s="26">
        <f>IF(AND(-Z551&gt;=211,-Z551&lt;=250),D551,0)</f>
        <v>0</v>
      </c>
      <c r="AK551" s="26">
        <f>IF(-Z551&gt;=251,D551,0)</f>
        <v>0</v>
      </c>
      <c r="AL551" s="26">
        <f>SUM(AE551:AF551)</f>
        <v>0</v>
      </c>
      <c r="AM551" s="26">
        <f>SUM(AG551:AK551)</f>
        <v>0</v>
      </c>
      <c r="AN551" s="26">
        <f>SUM(AI551:AK551)</f>
        <v>0</v>
      </c>
      <c r="AO551" s="26">
        <f>+IF(SUM(AC551:AK551)=0,D551,0)</f>
        <v>863</v>
      </c>
      <c r="AP551" s="26">
        <f>+SUM(AC551:AK551)</f>
        <v>0</v>
      </c>
      <c r="AQ551" s="26">
        <f>+Tabla_DatosExternos_142[[#This Row],[Total Vigente]]+Tabla_DatosExternos_142[[#This Row],[Total Vencido]]</f>
        <v>863</v>
      </c>
      <c r="AR551" s="26">
        <f>SUM(AG551:AK551)</f>
        <v>0</v>
      </c>
      <c r="AS551" s="27">
        <f>+Tabla_DatosExternos_142[[#This Row],[Fecha]]-Tabla_DatosExternos_142[[#This Row],[Vence]]</f>
        <v>-60</v>
      </c>
      <c r="AT551" s="21"/>
      <c r="AU551" s="28" t="e">
        <f>+AR551-W551</f>
        <v>#VALUE!</v>
      </c>
    </row>
    <row r="552" spans="1:47" x14ac:dyDescent="0.35">
      <c r="A552" s="20">
        <v>46221</v>
      </c>
      <c r="B552" s="21">
        <v>286083</v>
      </c>
      <c r="C552" s="21">
        <v>2079.9899999999998</v>
      </c>
      <c r="D552" s="21">
        <v>2079.9899999999998</v>
      </c>
      <c r="E552" s="22">
        <v>46281</v>
      </c>
      <c r="F552" s="21">
        <v>35</v>
      </c>
      <c r="G552" s="21" t="s">
        <v>96</v>
      </c>
      <c r="H552" s="21" t="s">
        <v>95</v>
      </c>
      <c r="I552" s="21" t="s">
        <v>1705</v>
      </c>
      <c r="J552" s="21" t="s">
        <v>52</v>
      </c>
      <c r="K552" s="21" t="s">
        <v>346</v>
      </c>
      <c r="L552" s="21" t="s">
        <v>347</v>
      </c>
      <c r="M552" s="21" t="s">
        <v>348</v>
      </c>
      <c r="N552" s="21">
        <v>60</v>
      </c>
      <c r="O552" s="20"/>
      <c r="P552" s="21" t="s">
        <v>50</v>
      </c>
      <c r="Q552" s="21" t="s">
        <v>1706</v>
      </c>
      <c r="R552" s="21">
        <v>34000</v>
      </c>
      <c r="S552" s="21">
        <v>1051</v>
      </c>
      <c r="T552" s="21">
        <v>-63.213307</v>
      </c>
      <c r="U552" s="21">
        <v>-17.785589999999999</v>
      </c>
      <c r="V552" s="21" t="s">
        <v>1707</v>
      </c>
      <c r="W552" s="21" t="s">
        <v>51</v>
      </c>
      <c r="X552" s="21" t="s">
        <v>1708</v>
      </c>
      <c r="Y552" s="23">
        <v>46246</v>
      </c>
      <c r="Z552" s="24">
        <f>+E552-Y552</f>
        <v>35</v>
      </c>
      <c r="AA552" s="25">
        <f>+Tabla_DatosExternos_142[[#This Row],[Saldo]]/Tabla_DatosExternos_142[[#This Row],[Importe]]</f>
        <v>1</v>
      </c>
      <c r="AB552" s="21"/>
      <c r="AC552" s="26">
        <f>IF(AND(-Z552&gt;=1,-Z552&lt;=30),D552,0)</f>
        <v>0</v>
      </c>
      <c r="AD552" s="26">
        <f>IF(AND(-Z552&gt;=31,-Z552&lt;=60),D552,0)</f>
        <v>0</v>
      </c>
      <c r="AE552" s="26">
        <f>IF(AND(-Z552&gt;=61,-Z552&lt;=90),D552,0)</f>
        <v>0</v>
      </c>
      <c r="AF552" s="26">
        <f>IF(AND(-Z552&gt;=91,-Z552&lt;=120),D552,0)</f>
        <v>0</v>
      </c>
      <c r="AG552" s="26">
        <f>IF(AND(-Z552&gt;=121,-Z552&lt;=150),D552,0)</f>
        <v>0</v>
      </c>
      <c r="AH552" s="26">
        <f>IF(AND(-Z552&gt;=151,-Z552&lt;=180),D552,0)</f>
        <v>0</v>
      </c>
      <c r="AI552" s="26">
        <f>IF(AND(-Z552&gt;=181,-Z552&lt;=210),D552,0)</f>
        <v>0</v>
      </c>
      <c r="AJ552" s="26">
        <f>IF(AND(-Z552&gt;=211,-Z552&lt;=250),D552,0)</f>
        <v>0</v>
      </c>
      <c r="AK552" s="26">
        <f>IF(-Z552&gt;=251,D552,0)</f>
        <v>0</v>
      </c>
      <c r="AL552" s="26">
        <f>SUM(AE552:AF552)</f>
        <v>0</v>
      </c>
      <c r="AM552" s="26">
        <f>SUM(AG552:AK552)</f>
        <v>0</v>
      </c>
      <c r="AN552" s="26">
        <f>SUM(AI552:AK552)</f>
        <v>0</v>
      </c>
      <c r="AO552" s="26">
        <f>+IF(SUM(AC552:AK552)=0,D552,0)</f>
        <v>2079.9899999999998</v>
      </c>
      <c r="AP552" s="26">
        <f>+SUM(AC552:AK552)</f>
        <v>0</v>
      </c>
      <c r="AQ552" s="26">
        <f>+Tabla_DatosExternos_142[[#This Row],[Total Vigente]]+Tabla_DatosExternos_142[[#This Row],[Total Vencido]]</f>
        <v>2079.9899999999998</v>
      </c>
      <c r="AR552" s="26">
        <f>SUM(AG552:AK552)</f>
        <v>0</v>
      </c>
      <c r="AS552" s="27">
        <f>+Tabla_DatosExternos_142[[#This Row],[Fecha]]-Tabla_DatosExternos_142[[#This Row],[Vence]]</f>
        <v>-60</v>
      </c>
      <c r="AT552" s="21"/>
      <c r="AU552" s="28" t="e">
        <f>+AR552-W552</f>
        <v>#VALUE!</v>
      </c>
    </row>
    <row r="553" spans="1:47" x14ac:dyDescent="0.35">
      <c r="A553" s="20">
        <v>46221</v>
      </c>
      <c r="B553" s="21">
        <v>286087</v>
      </c>
      <c r="C553" s="21">
        <v>1229.99</v>
      </c>
      <c r="D553" s="21">
        <v>1229.99</v>
      </c>
      <c r="E553" s="22">
        <v>46251</v>
      </c>
      <c r="F553" s="21">
        <v>5</v>
      </c>
      <c r="G553" s="21" t="s">
        <v>90</v>
      </c>
      <c r="H553" s="21" t="s">
        <v>95</v>
      </c>
      <c r="I553" s="21" t="s">
        <v>1978</v>
      </c>
      <c r="J553" s="21" t="s">
        <v>52</v>
      </c>
      <c r="K553" s="21" t="s">
        <v>346</v>
      </c>
      <c r="L553" s="21" t="s">
        <v>347</v>
      </c>
      <c r="M553" s="21" t="s">
        <v>348</v>
      </c>
      <c r="N553" s="21">
        <v>30</v>
      </c>
      <c r="O553" s="20"/>
      <c r="P553" s="21" t="s">
        <v>50</v>
      </c>
      <c r="Q553" s="21" t="s">
        <v>1979</v>
      </c>
      <c r="R553" s="21">
        <v>12000</v>
      </c>
      <c r="S553" s="21">
        <v>1051</v>
      </c>
      <c r="T553" s="21">
        <v>-63.195723000000001</v>
      </c>
      <c r="U553" s="21">
        <v>-17.766877999999998</v>
      </c>
      <c r="V553" s="21" t="s">
        <v>1980</v>
      </c>
      <c r="W553" s="21" t="s">
        <v>51</v>
      </c>
      <c r="X553" s="21" t="s">
        <v>1981</v>
      </c>
      <c r="Y553" s="23">
        <v>46246</v>
      </c>
      <c r="Z553" s="24">
        <f>+E553-Y553</f>
        <v>5</v>
      </c>
      <c r="AA553" s="25">
        <f>+Tabla_DatosExternos_142[[#This Row],[Saldo]]/Tabla_DatosExternos_142[[#This Row],[Importe]]</f>
        <v>1</v>
      </c>
      <c r="AB553" s="21"/>
      <c r="AC553" s="26">
        <f>IF(AND(-Z553&gt;=1,-Z553&lt;=30),D553,0)</f>
        <v>0</v>
      </c>
      <c r="AD553" s="26">
        <f>IF(AND(-Z553&gt;=31,-Z553&lt;=60),D553,0)</f>
        <v>0</v>
      </c>
      <c r="AE553" s="26">
        <f>IF(AND(-Z553&gt;=61,-Z553&lt;=90),D553,0)</f>
        <v>0</v>
      </c>
      <c r="AF553" s="26">
        <f>IF(AND(-Z553&gt;=91,-Z553&lt;=120),D553,0)</f>
        <v>0</v>
      </c>
      <c r="AG553" s="26">
        <f>IF(AND(-Z553&gt;=121,-Z553&lt;=150),D553,0)</f>
        <v>0</v>
      </c>
      <c r="AH553" s="26">
        <f>IF(AND(-Z553&gt;=151,-Z553&lt;=180),D553,0)</f>
        <v>0</v>
      </c>
      <c r="AI553" s="26">
        <f>IF(AND(-Z553&gt;=181,-Z553&lt;=210),D553,0)</f>
        <v>0</v>
      </c>
      <c r="AJ553" s="26">
        <f>IF(AND(-Z553&gt;=211,-Z553&lt;=250),D553,0)</f>
        <v>0</v>
      </c>
      <c r="AK553" s="26">
        <f>IF(-Z553&gt;=251,D553,0)</f>
        <v>0</v>
      </c>
      <c r="AL553" s="26">
        <f>SUM(AE553:AF553)</f>
        <v>0</v>
      </c>
      <c r="AM553" s="26">
        <f>SUM(AG553:AK553)</f>
        <v>0</v>
      </c>
      <c r="AN553" s="26">
        <f>SUM(AI553:AK553)</f>
        <v>0</v>
      </c>
      <c r="AO553" s="26">
        <f>+IF(SUM(AC553:AK553)=0,D553,0)</f>
        <v>1229.99</v>
      </c>
      <c r="AP553" s="26">
        <f>+SUM(AC553:AK553)</f>
        <v>0</v>
      </c>
      <c r="AQ553" s="26">
        <f>+Tabla_DatosExternos_142[[#This Row],[Total Vigente]]+Tabla_DatosExternos_142[[#This Row],[Total Vencido]]</f>
        <v>1229.99</v>
      </c>
      <c r="AR553" s="26">
        <f>SUM(AG553:AK553)</f>
        <v>0</v>
      </c>
      <c r="AS553" s="27">
        <f>+Tabla_DatosExternos_142[[#This Row],[Fecha]]-Tabla_DatosExternos_142[[#This Row],[Vence]]</f>
        <v>-30</v>
      </c>
      <c r="AT553" s="21"/>
      <c r="AU553" s="28" t="e">
        <f>+AR553-W553</f>
        <v>#VALUE!</v>
      </c>
    </row>
    <row r="554" spans="1:47" x14ac:dyDescent="0.35">
      <c r="A554" s="20">
        <v>46221</v>
      </c>
      <c r="B554" s="21">
        <v>286090</v>
      </c>
      <c r="C554" s="21">
        <v>150</v>
      </c>
      <c r="D554" s="21">
        <v>150</v>
      </c>
      <c r="E554" s="22">
        <v>46251</v>
      </c>
      <c r="F554" s="21">
        <v>5</v>
      </c>
      <c r="G554" s="21" t="s">
        <v>90</v>
      </c>
      <c r="H554" s="21" t="s">
        <v>95</v>
      </c>
      <c r="I554" s="21" t="s">
        <v>2663</v>
      </c>
      <c r="J554" s="21" t="s">
        <v>52</v>
      </c>
      <c r="K554" s="21" t="s">
        <v>346</v>
      </c>
      <c r="L554" s="21" t="s">
        <v>347</v>
      </c>
      <c r="M554" s="21" t="s">
        <v>348</v>
      </c>
      <c r="N554" s="21">
        <v>30</v>
      </c>
      <c r="O554" s="20"/>
      <c r="P554" s="21" t="s">
        <v>50</v>
      </c>
      <c r="Q554" s="21" t="s">
        <v>2664</v>
      </c>
      <c r="R554" s="21">
        <v>8000</v>
      </c>
      <c r="S554" s="21">
        <v>1051</v>
      </c>
      <c r="T554" s="21">
        <v>-63.230270500000003</v>
      </c>
      <c r="U554" s="21">
        <v>-17.7968759</v>
      </c>
      <c r="V554" s="21" t="s">
        <v>2665</v>
      </c>
      <c r="W554" s="21" t="s">
        <v>51</v>
      </c>
      <c r="X554" s="21" t="s">
        <v>2666</v>
      </c>
      <c r="Y554" s="23">
        <v>46246</v>
      </c>
      <c r="Z554" s="24">
        <f>+E554-Y554</f>
        <v>5</v>
      </c>
      <c r="AA554" s="25">
        <f>+Tabla_DatosExternos_142[[#This Row],[Saldo]]/Tabla_DatosExternos_142[[#This Row],[Importe]]</f>
        <v>1</v>
      </c>
      <c r="AB554" s="21"/>
      <c r="AC554" s="26">
        <f>IF(AND(-Z554&gt;=1,-Z554&lt;=30),D554,0)</f>
        <v>0</v>
      </c>
      <c r="AD554" s="26">
        <f>IF(AND(-Z554&gt;=31,-Z554&lt;=60),D554,0)</f>
        <v>0</v>
      </c>
      <c r="AE554" s="26">
        <f>IF(AND(-Z554&gt;=61,-Z554&lt;=90),D554,0)</f>
        <v>0</v>
      </c>
      <c r="AF554" s="26">
        <f>IF(AND(-Z554&gt;=91,-Z554&lt;=120),D554,0)</f>
        <v>0</v>
      </c>
      <c r="AG554" s="26">
        <f>IF(AND(-Z554&gt;=121,-Z554&lt;=150),D554,0)</f>
        <v>0</v>
      </c>
      <c r="AH554" s="26">
        <f>IF(AND(-Z554&gt;=151,-Z554&lt;=180),D554,0)</f>
        <v>0</v>
      </c>
      <c r="AI554" s="26">
        <f>IF(AND(-Z554&gt;=181,-Z554&lt;=210),D554,0)</f>
        <v>0</v>
      </c>
      <c r="AJ554" s="26">
        <f>IF(AND(-Z554&gt;=211,-Z554&lt;=250),D554,0)</f>
        <v>0</v>
      </c>
      <c r="AK554" s="26">
        <f>IF(-Z554&gt;=251,D554,0)</f>
        <v>0</v>
      </c>
      <c r="AL554" s="26">
        <f>SUM(AE554:AF554)</f>
        <v>0</v>
      </c>
      <c r="AM554" s="26">
        <f>SUM(AG554:AK554)</f>
        <v>0</v>
      </c>
      <c r="AN554" s="26">
        <f>SUM(AI554:AK554)</f>
        <v>0</v>
      </c>
      <c r="AO554" s="26">
        <f>+IF(SUM(AC554:AK554)=0,D554,0)</f>
        <v>150</v>
      </c>
      <c r="AP554" s="26">
        <f>+SUM(AC554:AK554)</f>
        <v>0</v>
      </c>
      <c r="AQ554" s="26">
        <f>+Tabla_DatosExternos_142[[#This Row],[Total Vigente]]+Tabla_DatosExternos_142[[#This Row],[Total Vencido]]</f>
        <v>150</v>
      </c>
      <c r="AR554" s="26">
        <f>SUM(AG554:AK554)</f>
        <v>0</v>
      </c>
      <c r="AS554" s="27">
        <f>+Tabla_DatosExternos_142[[#This Row],[Fecha]]-Tabla_DatosExternos_142[[#This Row],[Vence]]</f>
        <v>-30</v>
      </c>
      <c r="AT554" s="21"/>
      <c r="AU554" s="28" t="e">
        <f>+AR554-W554</f>
        <v>#VALUE!</v>
      </c>
    </row>
    <row r="555" spans="1:47" x14ac:dyDescent="0.35">
      <c r="A555" s="20">
        <v>46223</v>
      </c>
      <c r="B555" s="21">
        <v>286977</v>
      </c>
      <c r="C555" s="21">
        <v>151</v>
      </c>
      <c r="D555" s="21">
        <v>151</v>
      </c>
      <c r="E555" s="22">
        <v>46253</v>
      </c>
      <c r="F555" s="21">
        <v>7</v>
      </c>
      <c r="G555" s="21" t="s">
        <v>90</v>
      </c>
      <c r="H555" s="21" t="s">
        <v>95</v>
      </c>
      <c r="I555" s="21" t="s">
        <v>2679</v>
      </c>
      <c r="J555" s="21" t="s">
        <v>52</v>
      </c>
      <c r="K555" s="21" t="s">
        <v>346</v>
      </c>
      <c r="L555" s="21" t="s">
        <v>347</v>
      </c>
      <c r="M555" s="21" t="s">
        <v>348</v>
      </c>
      <c r="N555" s="21">
        <v>30</v>
      </c>
      <c r="O555" s="20"/>
      <c r="P555" s="21" t="s">
        <v>50</v>
      </c>
      <c r="Q555" s="21" t="s">
        <v>2680</v>
      </c>
      <c r="R555" s="21">
        <v>15000</v>
      </c>
      <c r="S555" s="21">
        <v>1051</v>
      </c>
      <c r="T555" s="21">
        <v>-63.198701</v>
      </c>
      <c r="U555" s="21">
        <v>-17.763763000000001</v>
      </c>
      <c r="V555" s="21" t="s">
        <v>2116</v>
      </c>
      <c r="W555" s="21" t="s">
        <v>51</v>
      </c>
      <c r="X555" s="21" t="s">
        <v>2681</v>
      </c>
      <c r="Y555" s="23">
        <v>46246</v>
      </c>
      <c r="Z555" s="24">
        <f>+E555-Y555</f>
        <v>7</v>
      </c>
      <c r="AA555" s="25">
        <f>+Tabla_DatosExternos_142[[#This Row],[Saldo]]/Tabla_DatosExternos_142[[#This Row],[Importe]]</f>
        <v>1</v>
      </c>
      <c r="AB555" s="21"/>
      <c r="AC555" s="26">
        <f>IF(AND(-Z555&gt;=1,-Z555&lt;=30),D555,0)</f>
        <v>0</v>
      </c>
      <c r="AD555" s="26">
        <f>IF(AND(-Z555&gt;=31,-Z555&lt;=60),D555,0)</f>
        <v>0</v>
      </c>
      <c r="AE555" s="26">
        <f>IF(AND(-Z555&gt;=61,-Z555&lt;=90),D555,0)</f>
        <v>0</v>
      </c>
      <c r="AF555" s="26">
        <f>IF(AND(-Z555&gt;=91,-Z555&lt;=120),D555,0)</f>
        <v>0</v>
      </c>
      <c r="AG555" s="26">
        <f>IF(AND(-Z555&gt;=121,-Z555&lt;=150),D555,0)</f>
        <v>0</v>
      </c>
      <c r="AH555" s="26">
        <f>IF(AND(-Z555&gt;=151,-Z555&lt;=180),D555,0)</f>
        <v>0</v>
      </c>
      <c r="AI555" s="26">
        <f>IF(AND(-Z555&gt;=181,-Z555&lt;=210),D555,0)</f>
        <v>0</v>
      </c>
      <c r="AJ555" s="26">
        <f>IF(AND(-Z555&gt;=211,-Z555&lt;=250),D555,0)</f>
        <v>0</v>
      </c>
      <c r="AK555" s="26">
        <f>IF(-Z555&gt;=251,D555,0)</f>
        <v>0</v>
      </c>
      <c r="AL555" s="26">
        <f>SUM(AE555:AF555)</f>
        <v>0</v>
      </c>
      <c r="AM555" s="26">
        <f>SUM(AG555:AK555)</f>
        <v>0</v>
      </c>
      <c r="AN555" s="26">
        <f>SUM(AI555:AK555)</f>
        <v>0</v>
      </c>
      <c r="AO555" s="26">
        <f>+IF(SUM(AC555:AK555)=0,D555,0)</f>
        <v>151</v>
      </c>
      <c r="AP555" s="26">
        <f>+SUM(AC555:AK555)</f>
        <v>0</v>
      </c>
      <c r="AQ555" s="26">
        <f>+Tabla_DatosExternos_142[[#This Row],[Total Vigente]]+Tabla_DatosExternos_142[[#This Row],[Total Vencido]]</f>
        <v>151</v>
      </c>
      <c r="AR555" s="26">
        <f>SUM(AG555:AK555)</f>
        <v>0</v>
      </c>
      <c r="AS555" s="27">
        <f>+Tabla_DatosExternos_142[[#This Row],[Fecha]]-Tabla_DatosExternos_142[[#This Row],[Vence]]</f>
        <v>-30</v>
      </c>
      <c r="AT555" s="21"/>
      <c r="AU555" s="28" t="e">
        <f>+AR555-W555</f>
        <v>#VALUE!</v>
      </c>
    </row>
    <row r="556" spans="1:47" x14ac:dyDescent="0.35">
      <c r="A556" s="20">
        <v>46225</v>
      </c>
      <c r="B556" s="21">
        <v>287696</v>
      </c>
      <c r="C556" s="21">
        <v>180</v>
      </c>
      <c r="D556" s="21">
        <v>180</v>
      </c>
      <c r="E556" s="22">
        <v>46255</v>
      </c>
      <c r="F556" s="21">
        <v>9</v>
      </c>
      <c r="G556" s="21" t="s">
        <v>90</v>
      </c>
      <c r="H556" s="21" t="s">
        <v>95</v>
      </c>
      <c r="I556" s="21" t="s">
        <v>2716</v>
      </c>
      <c r="J556" s="21" t="s">
        <v>52</v>
      </c>
      <c r="K556" s="21" t="s">
        <v>346</v>
      </c>
      <c r="L556" s="21" t="s">
        <v>347</v>
      </c>
      <c r="M556" s="21" t="s">
        <v>348</v>
      </c>
      <c r="N556" s="21">
        <v>30</v>
      </c>
      <c r="O556" s="20"/>
      <c r="P556" s="21" t="s">
        <v>50</v>
      </c>
      <c r="Q556" s="21" t="s">
        <v>2717</v>
      </c>
      <c r="R556" s="21">
        <v>5000</v>
      </c>
      <c r="S556" s="21">
        <v>1051</v>
      </c>
      <c r="T556" s="21">
        <v>-63.199635000000001</v>
      </c>
      <c r="U556" s="21">
        <v>-17.764537000000001</v>
      </c>
      <c r="V556" s="21" t="s">
        <v>2718</v>
      </c>
      <c r="W556" s="21" t="s">
        <v>51</v>
      </c>
      <c r="X556" s="21" t="s">
        <v>2719</v>
      </c>
      <c r="Y556" s="23">
        <v>46246</v>
      </c>
      <c r="Z556" s="24">
        <f>+E556-Y556</f>
        <v>9</v>
      </c>
      <c r="AA556" s="25">
        <f>+Tabla_DatosExternos_142[[#This Row],[Saldo]]/Tabla_DatosExternos_142[[#This Row],[Importe]]</f>
        <v>1</v>
      </c>
      <c r="AB556" s="21"/>
      <c r="AC556" s="26">
        <f>IF(AND(-Z556&gt;=1,-Z556&lt;=30),D556,0)</f>
        <v>0</v>
      </c>
      <c r="AD556" s="26">
        <f>IF(AND(-Z556&gt;=31,-Z556&lt;=60),D556,0)</f>
        <v>0</v>
      </c>
      <c r="AE556" s="26">
        <f>IF(AND(-Z556&gt;=61,-Z556&lt;=90),D556,0)</f>
        <v>0</v>
      </c>
      <c r="AF556" s="26">
        <f>IF(AND(-Z556&gt;=91,-Z556&lt;=120),D556,0)</f>
        <v>0</v>
      </c>
      <c r="AG556" s="26">
        <f>IF(AND(-Z556&gt;=121,-Z556&lt;=150),D556,0)</f>
        <v>0</v>
      </c>
      <c r="AH556" s="26">
        <f>IF(AND(-Z556&gt;=151,-Z556&lt;=180),D556,0)</f>
        <v>0</v>
      </c>
      <c r="AI556" s="26">
        <f>IF(AND(-Z556&gt;=181,-Z556&lt;=210),D556,0)</f>
        <v>0</v>
      </c>
      <c r="AJ556" s="26">
        <f>IF(AND(-Z556&gt;=211,-Z556&lt;=250),D556,0)</f>
        <v>0</v>
      </c>
      <c r="AK556" s="26">
        <f>IF(-Z556&gt;=251,D556,0)</f>
        <v>0</v>
      </c>
      <c r="AL556" s="26">
        <f>SUM(AE556:AF556)</f>
        <v>0</v>
      </c>
      <c r="AM556" s="26">
        <f>SUM(AG556:AK556)</f>
        <v>0</v>
      </c>
      <c r="AN556" s="26">
        <f>SUM(AI556:AK556)</f>
        <v>0</v>
      </c>
      <c r="AO556" s="26">
        <f>+IF(SUM(AC556:AK556)=0,D556,0)</f>
        <v>180</v>
      </c>
      <c r="AP556" s="26">
        <f>+SUM(AC556:AK556)</f>
        <v>0</v>
      </c>
      <c r="AQ556" s="26">
        <f>+Tabla_DatosExternos_142[[#This Row],[Total Vigente]]+Tabla_DatosExternos_142[[#This Row],[Total Vencido]]</f>
        <v>180</v>
      </c>
      <c r="AR556" s="26">
        <f>SUM(AG556:AK556)</f>
        <v>0</v>
      </c>
      <c r="AS556" s="27">
        <f>+Tabla_DatosExternos_142[[#This Row],[Fecha]]-Tabla_DatosExternos_142[[#This Row],[Vence]]</f>
        <v>-30</v>
      </c>
      <c r="AT556" s="21"/>
      <c r="AU556" s="28" t="e">
        <f>+AR556-W556</f>
        <v>#VALUE!</v>
      </c>
    </row>
    <row r="557" spans="1:47" x14ac:dyDescent="0.35">
      <c r="A557" s="20">
        <v>46225</v>
      </c>
      <c r="B557" s="21">
        <v>287698</v>
      </c>
      <c r="C557" s="21">
        <v>2039.99</v>
      </c>
      <c r="D557" s="21">
        <v>2039.99</v>
      </c>
      <c r="E557" s="22">
        <v>46255</v>
      </c>
      <c r="F557" s="21">
        <v>9</v>
      </c>
      <c r="G557" s="21" t="s">
        <v>90</v>
      </c>
      <c r="H557" s="21" t="s">
        <v>95</v>
      </c>
      <c r="I557" s="21" t="s">
        <v>2199</v>
      </c>
      <c r="J557" s="21" t="s">
        <v>52</v>
      </c>
      <c r="K557" s="21" t="s">
        <v>346</v>
      </c>
      <c r="L557" s="21" t="s">
        <v>347</v>
      </c>
      <c r="M557" s="21" t="s">
        <v>348</v>
      </c>
      <c r="N557" s="21">
        <v>30</v>
      </c>
      <c r="O557" s="20"/>
      <c r="P557" s="21" t="s">
        <v>50</v>
      </c>
      <c r="Q557" s="21" t="s">
        <v>2200</v>
      </c>
      <c r="R557" s="21">
        <v>5000</v>
      </c>
      <c r="S557" s="21">
        <v>1051</v>
      </c>
      <c r="T557" s="21">
        <v>-63.160723300000001</v>
      </c>
      <c r="U557" s="21">
        <v>-17.7170877</v>
      </c>
      <c r="V557" s="21" t="s">
        <v>2201</v>
      </c>
      <c r="W557" s="21" t="s">
        <v>51</v>
      </c>
      <c r="X557" s="21" t="s">
        <v>2202</v>
      </c>
      <c r="Y557" s="23">
        <v>46246</v>
      </c>
      <c r="Z557" s="24">
        <f>+E557-Y557</f>
        <v>9</v>
      </c>
      <c r="AA557" s="25">
        <f>+Tabla_DatosExternos_142[[#This Row],[Saldo]]/Tabla_DatosExternos_142[[#This Row],[Importe]]</f>
        <v>1</v>
      </c>
      <c r="AB557" s="21"/>
      <c r="AC557" s="26">
        <f>IF(AND(-Z557&gt;=1,-Z557&lt;=30),D557,0)</f>
        <v>0</v>
      </c>
      <c r="AD557" s="26">
        <f>IF(AND(-Z557&gt;=31,-Z557&lt;=60),D557,0)</f>
        <v>0</v>
      </c>
      <c r="AE557" s="26">
        <f>IF(AND(-Z557&gt;=61,-Z557&lt;=90),D557,0)</f>
        <v>0</v>
      </c>
      <c r="AF557" s="26">
        <f>IF(AND(-Z557&gt;=91,-Z557&lt;=120),D557,0)</f>
        <v>0</v>
      </c>
      <c r="AG557" s="26">
        <f>IF(AND(-Z557&gt;=121,-Z557&lt;=150),D557,0)</f>
        <v>0</v>
      </c>
      <c r="AH557" s="26">
        <f>IF(AND(-Z557&gt;=151,-Z557&lt;=180),D557,0)</f>
        <v>0</v>
      </c>
      <c r="AI557" s="26">
        <f>IF(AND(-Z557&gt;=181,-Z557&lt;=210),D557,0)</f>
        <v>0</v>
      </c>
      <c r="AJ557" s="26">
        <f>IF(AND(-Z557&gt;=211,-Z557&lt;=250),D557,0)</f>
        <v>0</v>
      </c>
      <c r="AK557" s="26">
        <f>IF(-Z557&gt;=251,D557,0)</f>
        <v>0</v>
      </c>
      <c r="AL557" s="26">
        <f>SUM(AE557:AF557)</f>
        <v>0</v>
      </c>
      <c r="AM557" s="26">
        <f>SUM(AG557:AK557)</f>
        <v>0</v>
      </c>
      <c r="AN557" s="26">
        <f>SUM(AI557:AK557)</f>
        <v>0</v>
      </c>
      <c r="AO557" s="26">
        <f>+IF(SUM(AC557:AK557)=0,D557,0)</f>
        <v>2039.99</v>
      </c>
      <c r="AP557" s="26">
        <f>+SUM(AC557:AK557)</f>
        <v>0</v>
      </c>
      <c r="AQ557" s="26">
        <f>+Tabla_DatosExternos_142[[#This Row],[Total Vigente]]+Tabla_DatosExternos_142[[#This Row],[Total Vencido]]</f>
        <v>2039.99</v>
      </c>
      <c r="AR557" s="26">
        <f>SUM(AG557:AK557)</f>
        <v>0</v>
      </c>
      <c r="AS557" s="27">
        <f>+Tabla_DatosExternos_142[[#This Row],[Fecha]]-Tabla_DatosExternos_142[[#This Row],[Vence]]</f>
        <v>-30</v>
      </c>
      <c r="AT557" s="21"/>
      <c r="AU557" s="28" t="e">
        <f>+AR557-W557</f>
        <v>#VALUE!</v>
      </c>
    </row>
    <row r="558" spans="1:47" x14ac:dyDescent="0.35">
      <c r="A558" s="20">
        <v>46226</v>
      </c>
      <c r="B558" s="21">
        <v>288211</v>
      </c>
      <c r="C558" s="21">
        <v>600</v>
      </c>
      <c r="D558" s="21">
        <v>600</v>
      </c>
      <c r="E558" s="22">
        <v>46256</v>
      </c>
      <c r="F558" s="21">
        <v>10</v>
      </c>
      <c r="G558" s="21" t="s">
        <v>90</v>
      </c>
      <c r="H558" s="21" t="s">
        <v>95</v>
      </c>
      <c r="I558" s="21" t="s">
        <v>2724</v>
      </c>
      <c r="J558" s="21" t="s">
        <v>52</v>
      </c>
      <c r="K558" s="21" t="s">
        <v>346</v>
      </c>
      <c r="L558" s="21" t="s">
        <v>347</v>
      </c>
      <c r="M558" s="21" t="s">
        <v>348</v>
      </c>
      <c r="N558" s="21">
        <v>30</v>
      </c>
      <c r="O558" s="20"/>
      <c r="P558" s="21" t="s">
        <v>50</v>
      </c>
      <c r="Q558" s="21" t="s">
        <v>2725</v>
      </c>
      <c r="R558" s="21">
        <v>5000</v>
      </c>
      <c r="S558" s="21">
        <v>1051</v>
      </c>
      <c r="T558" s="21">
        <v>-63.202167199999998</v>
      </c>
      <c r="U558" s="21">
        <v>-17.7574471</v>
      </c>
      <c r="V558" s="21" t="s">
        <v>2726</v>
      </c>
      <c r="W558" s="21" t="s">
        <v>51</v>
      </c>
      <c r="X558" s="21" t="s">
        <v>2727</v>
      </c>
      <c r="Y558" s="23">
        <v>46246</v>
      </c>
      <c r="Z558" s="24">
        <f>+E558-Y558</f>
        <v>10</v>
      </c>
      <c r="AA558" s="25">
        <f>+Tabla_DatosExternos_142[[#This Row],[Saldo]]/Tabla_DatosExternos_142[[#This Row],[Importe]]</f>
        <v>1</v>
      </c>
      <c r="AB558" s="21"/>
      <c r="AC558" s="26">
        <f>IF(AND(-Z558&gt;=1,-Z558&lt;=30),D558,0)</f>
        <v>0</v>
      </c>
      <c r="AD558" s="26">
        <f>IF(AND(-Z558&gt;=31,-Z558&lt;=60),D558,0)</f>
        <v>0</v>
      </c>
      <c r="AE558" s="26">
        <f>IF(AND(-Z558&gt;=61,-Z558&lt;=90),D558,0)</f>
        <v>0</v>
      </c>
      <c r="AF558" s="26">
        <f>IF(AND(-Z558&gt;=91,-Z558&lt;=120),D558,0)</f>
        <v>0</v>
      </c>
      <c r="AG558" s="26">
        <f>IF(AND(-Z558&gt;=121,-Z558&lt;=150),D558,0)</f>
        <v>0</v>
      </c>
      <c r="AH558" s="26">
        <f>IF(AND(-Z558&gt;=151,-Z558&lt;=180),D558,0)</f>
        <v>0</v>
      </c>
      <c r="AI558" s="26">
        <f>IF(AND(-Z558&gt;=181,-Z558&lt;=210),D558,0)</f>
        <v>0</v>
      </c>
      <c r="AJ558" s="26">
        <f>IF(AND(-Z558&gt;=211,-Z558&lt;=250),D558,0)</f>
        <v>0</v>
      </c>
      <c r="AK558" s="26">
        <f>IF(-Z558&gt;=251,D558,0)</f>
        <v>0</v>
      </c>
      <c r="AL558" s="26">
        <f>SUM(AE558:AF558)</f>
        <v>0</v>
      </c>
      <c r="AM558" s="26">
        <f>SUM(AG558:AK558)</f>
        <v>0</v>
      </c>
      <c r="AN558" s="26">
        <f>SUM(AI558:AK558)</f>
        <v>0</v>
      </c>
      <c r="AO558" s="26">
        <f>+IF(SUM(AC558:AK558)=0,D558,0)</f>
        <v>600</v>
      </c>
      <c r="AP558" s="26">
        <f>+SUM(AC558:AK558)</f>
        <v>0</v>
      </c>
      <c r="AQ558" s="26">
        <f>+Tabla_DatosExternos_142[[#This Row],[Total Vigente]]+Tabla_DatosExternos_142[[#This Row],[Total Vencido]]</f>
        <v>600</v>
      </c>
      <c r="AR558" s="26">
        <f>SUM(AG558:AK558)</f>
        <v>0</v>
      </c>
      <c r="AS558" s="27">
        <f>+Tabla_DatosExternos_142[[#This Row],[Fecha]]-Tabla_DatosExternos_142[[#This Row],[Vence]]</f>
        <v>-30</v>
      </c>
      <c r="AT558" s="21"/>
      <c r="AU558" s="28" t="e">
        <f>+AR558-W558</f>
        <v>#VALUE!</v>
      </c>
    </row>
    <row r="559" spans="1:47" x14ac:dyDescent="0.35">
      <c r="A559" s="20">
        <v>46227</v>
      </c>
      <c r="B559" s="21">
        <v>288931</v>
      </c>
      <c r="C559" s="21">
        <v>6849.94</v>
      </c>
      <c r="D559" s="21">
        <v>6849.94</v>
      </c>
      <c r="E559" s="22">
        <v>46257</v>
      </c>
      <c r="F559" s="21">
        <v>11</v>
      </c>
      <c r="G559" s="21" t="s">
        <v>90</v>
      </c>
      <c r="H559" s="21" t="s">
        <v>95</v>
      </c>
      <c r="I559" s="21" t="s">
        <v>2770</v>
      </c>
      <c r="J559" s="21" t="s">
        <v>52</v>
      </c>
      <c r="K559" s="21" t="s">
        <v>346</v>
      </c>
      <c r="L559" s="21" t="s">
        <v>347</v>
      </c>
      <c r="M559" s="21" t="s">
        <v>348</v>
      </c>
      <c r="N559" s="21">
        <v>30</v>
      </c>
      <c r="O559" s="20"/>
      <c r="P559" s="21" t="s">
        <v>50</v>
      </c>
      <c r="Q559" s="21" t="s">
        <v>2771</v>
      </c>
      <c r="R559" s="21">
        <v>8000</v>
      </c>
      <c r="S559" s="21">
        <v>1051</v>
      </c>
      <c r="T559" s="21">
        <v>-63.146095000000003</v>
      </c>
      <c r="U559" s="21">
        <v>-17.789366000000001</v>
      </c>
      <c r="V559" s="21" t="s">
        <v>2772</v>
      </c>
      <c r="W559" s="21" t="s">
        <v>51</v>
      </c>
      <c r="X559" s="21" t="s">
        <v>2773</v>
      </c>
      <c r="Y559" s="23">
        <v>46246</v>
      </c>
      <c r="Z559" s="24">
        <f>+E559-Y559</f>
        <v>11</v>
      </c>
      <c r="AA559" s="25">
        <f>+Tabla_DatosExternos_142[[#This Row],[Saldo]]/Tabla_DatosExternos_142[[#This Row],[Importe]]</f>
        <v>1</v>
      </c>
      <c r="AB559" s="21"/>
      <c r="AC559" s="26">
        <f>IF(AND(-Z559&gt;=1,-Z559&lt;=30),D559,0)</f>
        <v>0</v>
      </c>
      <c r="AD559" s="26">
        <f>IF(AND(-Z559&gt;=31,-Z559&lt;=60),D559,0)</f>
        <v>0</v>
      </c>
      <c r="AE559" s="26">
        <f>IF(AND(-Z559&gt;=61,-Z559&lt;=90),D559,0)</f>
        <v>0</v>
      </c>
      <c r="AF559" s="26">
        <f>IF(AND(-Z559&gt;=91,-Z559&lt;=120),D559,0)</f>
        <v>0</v>
      </c>
      <c r="AG559" s="26">
        <f>IF(AND(-Z559&gt;=121,-Z559&lt;=150),D559,0)</f>
        <v>0</v>
      </c>
      <c r="AH559" s="26">
        <f>IF(AND(-Z559&gt;=151,-Z559&lt;=180),D559,0)</f>
        <v>0</v>
      </c>
      <c r="AI559" s="26">
        <f>IF(AND(-Z559&gt;=181,-Z559&lt;=210),D559,0)</f>
        <v>0</v>
      </c>
      <c r="AJ559" s="26">
        <f>IF(AND(-Z559&gt;=211,-Z559&lt;=250),D559,0)</f>
        <v>0</v>
      </c>
      <c r="AK559" s="26">
        <f>IF(-Z559&gt;=251,D559,0)</f>
        <v>0</v>
      </c>
      <c r="AL559" s="26">
        <f>SUM(AE559:AF559)</f>
        <v>0</v>
      </c>
      <c r="AM559" s="26">
        <f>SUM(AG559:AK559)</f>
        <v>0</v>
      </c>
      <c r="AN559" s="26">
        <f>SUM(AI559:AK559)</f>
        <v>0</v>
      </c>
      <c r="AO559" s="26">
        <f>+IF(SUM(AC559:AK559)=0,D559,0)</f>
        <v>6849.94</v>
      </c>
      <c r="AP559" s="26">
        <f>+SUM(AC559:AK559)</f>
        <v>0</v>
      </c>
      <c r="AQ559" s="26">
        <f>+Tabla_DatosExternos_142[[#This Row],[Total Vigente]]+Tabla_DatosExternos_142[[#This Row],[Total Vencido]]</f>
        <v>6849.94</v>
      </c>
      <c r="AR559" s="26">
        <f>SUM(AG559:AK559)</f>
        <v>0</v>
      </c>
      <c r="AS559" s="27">
        <f>+Tabla_DatosExternos_142[[#This Row],[Fecha]]-Tabla_DatosExternos_142[[#This Row],[Vence]]</f>
        <v>-30</v>
      </c>
      <c r="AT559" s="21"/>
      <c r="AU559" s="28" t="e">
        <f>+AR559-W559</f>
        <v>#VALUE!</v>
      </c>
    </row>
    <row r="560" spans="1:47" x14ac:dyDescent="0.35">
      <c r="A560" s="20">
        <v>46228</v>
      </c>
      <c r="B560" s="21">
        <v>289588</v>
      </c>
      <c r="C560" s="21">
        <v>600</v>
      </c>
      <c r="D560" s="21">
        <v>600</v>
      </c>
      <c r="E560" s="22">
        <v>46258</v>
      </c>
      <c r="F560" s="21">
        <v>12</v>
      </c>
      <c r="G560" s="21" t="s">
        <v>90</v>
      </c>
      <c r="H560" s="21" t="s">
        <v>95</v>
      </c>
      <c r="I560" s="21" t="s">
        <v>2453</v>
      </c>
      <c r="J560" s="21" t="s">
        <v>52</v>
      </c>
      <c r="K560" s="21" t="s">
        <v>346</v>
      </c>
      <c r="L560" s="21" t="s">
        <v>347</v>
      </c>
      <c r="M560" s="21" t="s">
        <v>348</v>
      </c>
      <c r="N560" s="21">
        <v>30</v>
      </c>
      <c r="O560" s="20"/>
      <c r="P560" s="21" t="s">
        <v>50</v>
      </c>
      <c r="Q560" s="21" t="s">
        <v>2454</v>
      </c>
      <c r="R560" s="21">
        <v>8000</v>
      </c>
      <c r="S560" s="21">
        <v>1051</v>
      </c>
      <c r="T560" s="21">
        <v>-63.1907742</v>
      </c>
      <c r="U560" s="21">
        <v>-17.760004599999998</v>
      </c>
      <c r="V560" s="21" t="s">
        <v>2455</v>
      </c>
      <c r="W560" s="21" t="s">
        <v>51</v>
      </c>
      <c r="X560" s="21" t="s">
        <v>2456</v>
      </c>
      <c r="Y560" s="23">
        <v>46246</v>
      </c>
      <c r="Z560" s="24">
        <f>+E560-Y560</f>
        <v>12</v>
      </c>
      <c r="AA560" s="25">
        <f>+Tabla_DatosExternos_142[[#This Row],[Saldo]]/Tabla_DatosExternos_142[[#This Row],[Importe]]</f>
        <v>1</v>
      </c>
      <c r="AB560" s="21"/>
      <c r="AC560" s="26">
        <f>IF(AND(-Z560&gt;=1,-Z560&lt;=30),D560,0)</f>
        <v>0</v>
      </c>
      <c r="AD560" s="26">
        <f>IF(AND(-Z560&gt;=31,-Z560&lt;=60),D560,0)</f>
        <v>0</v>
      </c>
      <c r="AE560" s="26">
        <f>IF(AND(-Z560&gt;=61,-Z560&lt;=90),D560,0)</f>
        <v>0</v>
      </c>
      <c r="AF560" s="26">
        <f>IF(AND(-Z560&gt;=91,-Z560&lt;=120),D560,0)</f>
        <v>0</v>
      </c>
      <c r="AG560" s="26">
        <f>IF(AND(-Z560&gt;=121,-Z560&lt;=150),D560,0)</f>
        <v>0</v>
      </c>
      <c r="AH560" s="26">
        <f>IF(AND(-Z560&gt;=151,-Z560&lt;=180),D560,0)</f>
        <v>0</v>
      </c>
      <c r="AI560" s="26">
        <f>IF(AND(-Z560&gt;=181,-Z560&lt;=210),D560,0)</f>
        <v>0</v>
      </c>
      <c r="AJ560" s="26">
        <f>IF(AND(-Z560&gt;=211,-Z560&lt;=250),D560,0)</f>
        <v>0</v>
      </c>
      <c r="AK560" s="26">
        <f>IF(-Z560&gt;=251,D560,0)</f>
        <v>0</v>
      </c>
      <c r="AL560" s="26">
        <f>SUM(AE560:AF560)</f>
        <v>0</v>
      </c>
      <c r="AM560" s="26">
        <f>SUM(AG560:AK560)</f>
        <v>0</v>
      </c>
      <c r="AN560" s="26">
        <f>SUM(AI560:AK560)</f>
        <v>0</v>
      </c>
      <c r="AO560" s="26">
        <f>+IF(SUM(AC560:AK560)=0,D560,0)</f>
        <v>600</v>
      </c>
      <c r="AP560" s="26">
        <f>+SUM(AC560:AK560)</f>
        <v>0</v>
      </c>
      <c r="AQ560" s="26">
        <f>+Tabla_DatosExternos_142[[#This Row],[Total Vigente]]+Tabla_DatosExternos_142[[#This Row],[Total Vencido]]</f>
        <v>600</v>
      </c>
      <c r="AR560" s="26">
        <f>SUM(AG560:AK560)</f>
        <v>0</v>
      </c>
      <c r="AS560" s="27">
        <f>+Tabla_DatosExternos_142[[#This Row],[Fecha]]-Tabla_DatosExternos_142[[#This Row],[Vence]]</f>
        <v>-30</v>
      </c>
      <c r="AT560" s="21"/>
      <c r="AU560" s="28" t="e">
        <f>+AR560-W560</f>
        <v>#VALUE!</v>
      </c>
    </row>
    <row r="561" spans="1:47" x14ac:dyDescent="0.35">
      <c r="A561" s="20">
        <v>46228</v>
      </c>
      <c r="B561" s="21">
        <v>289589</v>
      </c>
      <c r="C561" s="21">
        <v>540</v>
      </c>
      <c r="D561" s="21">
        <v>540</v>
      </c>
      <c r="E561" s="22">
        <v>46258</v>
      </c>
      <c r="F561" s="21">
        <v>12</v>
      </c>
      <c r="G561" s="21" t="s">
        <v>90</v>
      </c>
      <c r="H561" s="21" t="s">
        <v>95</v>
      </c>
      <c r="I561" s="21" t="s">
        <v>2822</v>
      </c>
      <c r="J561" s="21" t="s">
        <v>52</v>
      </c>
      <c r="K561" s="21" t="s">
        <v>346</v>
      </c>
      <c r="L561" s="21" t="s">
        <v>347</v>
      </c>
      <c r="M561" s="21" t="s">
        <v>348</v>
      </c>
      <c r="N561" s="21">
        <v>30</v>
      </c>
      <c r="O561" s="20"/>
      <c r="P561" s="21" t="s">
        <v>50</v>
      </c>
      <c r="Q561" s="21" t="s">
        <v>2823</v>
      </c>
      <c r="R561" s="21">
        <v>8000</v>
      </c>
      <c r="S561" s="21">
        <v>1051</v>
      </c>
      <c r="T561" s="21">
        <v>-63.181761000000002</v>
      </c>
      <c r="U561" s="21">
        <v>-17.782153000000001</v>
      </c>
      <c r="V561" s="21" t="s">
        <v>2824</v>
      </c>
      <c r="W561" s="21" t="s">
        <v>51</v>
      </c>
      <c r="X561" s="21" t="s">
        <v>2825</v>
      </c>
      <c r="Y561" s="23">
        <v>46246</v>
      </c>
      <c r="Z561" s="24">
        <f>+E561-Y561</f>
        <v>12</v>
      </c>
      <c r="AA561" s="25">
        <f>+Tabla_DatosExternos_142[[#This Row],[Saldo]]/Tabla_DatosExternos_142[[#This Row],[Importe]]</f>
        <v>1</v>
      </c>
      <c r="AB561" s="21"/>
      <c r="AC561" s="26">
        <f>IF(AND(-Z561&gt;=1,-Z561&lt;=30),D561,0)</f>
        <v>0</v>
      </c>
      <c r="AD561" s="26">
        <f>IF(AND(-Z561&gt;=31,-Z561&lt;=60),D561,0)</f>
        <v>0</v>
      </c>
      <c r="AE561" s="26">
        <f>IF(AND(-Z561&gt;=61,-Z561&lt;=90),D561,0)</f>
        <v>0</v>
      </c>
      <c r="AF561" s="26">
        <f>IF(AND(-Z561&gt;=91,-Z561&lt;=120),D561,0)</f>
        <v>0</v>
      </c>
      <c r="AG561" s="26">
        <f>IF(AND(-Z561&gt;=121,-Z561&lt;=150),D561,0)</f>
        <v>0</v>
      </c>
      <c r="AH561" s="26">
        <f>IF(AND(-Z561&gt;=151,-Z561&lt;=180),D561,0)</f>
        <v>0</v>
      </c>
      <c r="AI561" s="26">
        <f>IF(AND(-Z561&gt;=181,-Z561&lt;=210),D561,0)</f>
        <v>0</v>
      </c>
      <c r="AJ561" s="26">
        <f>IF(AND(-Z561&gt;=211,-Z561&lt;=250),D561,0)</f>
        <v>0</v>
      </c>
      <c r="AK561" s="26">
        <f>IF(-Z561&gt;=251,D561,0)</f>
        <v>0</v>
      </c>
      <c r="AL561" s="26">
        <f>SUM(AE561:AF561)</f>
        <v>0</v>
      </c>
      <c r="AM561" s="26">
        <f>SUM(AG561:AK561)</f>
        <v>0</v>
      </c>
      <c r="AN561" s="26">
        <f>SUM(AI561:AK561)</f>
        <v>0</v>
      </c>
      <c r="AO561" s="26">
        <f>+IF(SUM(AC561:AK561)=0,D561,0)</f>
        <v>540</v>
      </c>
      <c r="AP561" s="26">
        <f>+SUM(AC561:AK561)</f>
        <v>0</v>
      </c>
      <c r="AQ561" s="26">
        <f>+Tabla_DatosExternos_142[[#This Row],[Total Vigente]]+Tabla_DatosExternos_142[[#This Row],[Total Vencido]]</f>
        <v>540</v>
      </c>
      <c r="AR561" s="26">
        <f>SUM(AG561:AK561)</f>
        <v>0</v>
      </c>
      <c r="AS561" s="27">
        <f>+Tabla_DatosExternos_142[[#This Row],[Fecha]]-Tabla_DatosExternos_142[[#This Row],[Vence]]</f>
        <v>-30</v>
      </c>
      <c r="AT561" s="21"/>
      <c r="AU561" s="28" t="e">
        <f>+AR561-W561</f>
        <v>#VALUE!</v>
      </c>
    </row>
    <row r="562" spans="1:47" x14ac:dyDescent="0.35">
      <c r="A562" s="20">
        <v>46228</v>
      </c>
      <c r="B562" s="21">
        <v>289858</v>
      </c>
      <c r="C562" s="21">
        <v>1869.99</v>
      </c>
      <c r="D562" s="21">
        <v>1869.99</v>
      </c>
      <c r="E562" s="22">
        <v>46248</v>
      </c>
      <c r="F562" s="21">
        <v>2</v>
      </c>
      <c r="G562" s="21" t="s">
        <v>90</v>
      </c>
      <c r="H562" s="21" t="s">
        <v>95</v>
      </c>
      <c r="I562" s="21" t="s">
        <v>2112</v>
      </c>
      <c r="J562" s="21" t="s">
        <v>52</v>
      </c>
      <c r="K562" s="21" t="s">
        <v>346</v>
      </c>
      <c r="L562" s="21" t="s">
        <v>347</v>
      </c>
      <c r="M562" s="21" t="s">
        <v>348</v>
      </c>
      <c r="N562" s="21">
        <v>20</v>
      </c>
      <c r="O562" s="20"/>
      <c r="P562" s="21" t="s">
        <v>50</v>
      </c>
      <c r="Q562" s="21" t="s">
        <v>2113</v>
      </c>
      <c r="R562" s="21">
        <v>5000</v>
      </c>
      <c r="S562" s="21">
        <v>1051</v>
      </c>
      <c r="T562" s="21">
        <v>-63.180486999999999</v>
      </c>
      <c r="U562" s="21">
        <v>-17.782675999999999</v>
      </c>
      <c r="V562" s="21" t="s">
        <v>2114</v>
      </c>
      <c r="W562" s="21" t="s">
        <v>51</v>
      </c>
      <c r="X562" s="21" t="s">
        <v>2115</v>
      </c>
      <c r="Y562" s="23">
        <v>46246</v>
      </c>
      <c r="Z562" s="24">
        <f>+E562-Y562</f>
        <v>2</v>
      </c>
      <c r="AA562" s="25">
        <f>+Tabla_DatosExternos_142[[#This Row],[Saldo]]/Tabla_DatosExternos_142[[#This Row],[Importe]]</f>
        <v>1</v>
      </c>
      <c r="AB562" s="21"/>
      <c r="AC562" s="26">
        <f>IF(AND(-Z562&gt;=1,-Z562&lt;=30),D562,0)</f>
        <v>0</v>
      </c>
      <c r="AD562" s="26">
        <f>IF(AND(-Z562&gt;=31,-Z562&lt;=60),D562,0)</f>
        <v>0</v>
      </c>
      <c r="AE562" s="26">
        <f>IF(AND(-Z562&gt;=61,-Z562&lt;=90),D562,0)</f>
        <v>0</v>
      </c>
      <c r="AF562" s="26">
        <f>IF(AND(-Z562&gt;=91,-Z562&lt;=120),D562,0)</f>
        <v>0</v>
      </c>
      <c r="AG562" s="26">
        <f>IF(AND(-Z562&gt;=121,-Z562&lt;=150),D562,0)</f>
        <v>0</v>
      </c>
      <c r="AH562" s="26">
        <f>IF(AND(-Z562&gt;=151,-Z562&lt;=180),D562,0)</f>
        <v>0</v>
      </c>
      <c r="AI562" s="26">
        <f>IF(AND(-Z562&gt;=181,-Z562&lt;=210),D562,0)</f>
        <v>0</v>
      </c>
      <c r="AJ562" s="26">
        <f>IF(AND(-Z562&gt;=211,-Z562&lt;=250),D562,0)</f>
        <v>0</v>
      </c>
      <c r="AK562" s="26">
        <f>IF(-Z562&gt;=251,D562,0)</f>
        <v>0</v>
      </c>
      <c r="AL562" s="26">
        <f>SUM(AE562:AF562)</f>
        <v>0</v>
      </c>
      <c r="AM562" s="26">
        <f>SUM(AG562:AK562)</f>
        <v>0</v>
      </c>
      <c r="AN562" s="26">
        <f>SUM(AI562:AK562)</f>
        <v>0</v>
      </c>
      <c r="AO562" s="26">
        <f>+IF(SUM(AC562:AK562)=0,D562,0)</f>
        <v>1869.99</v>
      </c>
      <c r="AP562" s="26">
        <f>+SUM(AC562:AK562)</f>
        <v>0</v>
      </c>
      <c r="AQ562" s="26">
        <f>+Tabla_DatosExternos_142[[#This Row],[Total Vigente]]+Tabla_DatosExternos_142[[#This Row],[Total Vencido]]</f>
        <v>1869.99</v>
      </c>
      <c r="AR562" s="26">
        <f>SUM(AG562:AK562)</f>
        <v>0</v>
      </c>
      <c r="AS562" s="27">
        <f>+Tabla_DatosExternos_142[[#This Row],[Fecha]]-Tabla_DatosExternos_142[[#This Row],[Vence]]</f>
        <v>-20</v>
      </c>
      <c r="AT562" s="21"/>
      <c r="AU562" s="28" t="e">
        <f>+AR562-W562</f>
        <v>#VALUE!</v>
      </c>
    </row>
    <row r="563" spans="1:47" x14ac:dyDescent="0.35">
      <c r="A563" s="20">
        <v>46231</v>
      </c>
      <c r="B563" s="21">
        <v>290434</v>
      </c>
      <c r="C563" s="21">
        <v>160</v>
      </c>
      <c r="D563" s="21">
        <v>160</v>
      </c>
      <c r="E563" s="22">
        <v>46291</v>
      </c>
      <c r="F563" s="21">
        <v>45</v>
      </c>
      <c r="G563" s="21" t="s">
        <v>96</v>
      </c>
      <c r="H563" s="21" t="s">
        <v>95</v>
      </c>
      <c r="I563" s="21" t="s">
        <v>1794</v>
      </c>
      <c r="J563" s="21" t="s">
        <v>52</v>
      </c>
      <c r="K563" s="21" t="s">
        <v>346</v>
      </c>
      <c r="L563" s="21" t="s">
        <v>347</v>
      </c>
      <c r="M563" s="21" t="s">
        <v>348</v>
      </c>
      <c r="N563" s="21">
        <v>60</v>
      </c>
      <c r="O563" s="20"/>
      <c r="P563" s="21" t="s">
        <v>50</v>
      </c>
      <c r="Q563" s="21" t="s">
        <v>1795</v>
      </c>
      <c r="R563" s="21">
        <v>15000</v>
      </c>
      <c r="S563" s="21">
        <v>1051</v>
      </c>
      <c r="T563" s="21">
        <v>-63.191493000000001</v>
      </c>
      <c r="U563" s="21">
        <v>-17.763925</v>
      </c>
      <c r="V563" s="21" t="s">
        <v>1796</v>
      </c>
      <c r="W563" s="21" t="s">
        <v>51</v>
      </c>
      <c r="X563" s="21" t="s">
        <v>1797</v>
      </c>
      <c r="Y563" s="23">
        <v>46246</v>
      </c>
      <c r="Z563" s="24">
        <f>+E563-Y563</f>
        <v>45</v>
      </c>
      <c r="AA563" s="25">
        <f>+Tabla_DatosExternos_142[[#This Row],[Saldo]]/Tabla_DatosExternos_142[[#This Row],[Importe]]</f>
        <v>1</v>
      </c>
      <c r="AB563" s="21"/>
      <c r="AC563" s="26">
        <f>IF(AND(-Z563&gt;=1,-Z563&lt;=30),D563,0)</f>
        <v>0</v>
      </c>
      <c r="AD563" s="26">
        <f>IF(AND(-Z563&gt;=31,-Z563&lt;=60),D563,0)</f>
        <v>0</v>
      </c>
      <c r="AE563" s="26">
        <f>IF(AND(-Z563&gt;=61,-Z563&lt;=90),D563,0)</f>
        <v>0</v>
      </c>
      <c r="AF563" s="26">
        <f>IF(AND(-Z563&gt;=91,-Z563&lt;=120),D563,0)</f>
        <v>0</v>
      </c>
      <c r="AG563" s="26">
        <f>IF(AND(-Z563&gt;=121,-Z563&lt;=150),D563,0)</f>
        <v>0</v>
      </c>
      <c r="AH563" s="26">
        <f>IF(AND(-Z563&gt;=151,-Z563&lt;=180),D563,0)</f>
        <v>0</v>
      </c>
      <c r="AI563" s="26">
        <f>IF(AND(-Z563&gt;=181,-Z563&lt;=210),D563,0)</f>
        <v>0</v>
      </c>
      <c r="AJ563" s="26">
        <f>IF(AND(-Z563&gt;=211,-Z563&lt;=250),D563,0)</f>
        <v>0</v>
      </c>
      <c r="AK563" s="26">
        <f>IF(-Z563&gt;=251,D563,0)</f>
        <v>0</v>
      </c>
      <c r="AL563" s="26">
        <f>SUM(AE563:AF563)</f>
        <v>0</v>
      </c>
      <c r="AM563" s="26">
        <f>SUM(AG563:AK563)</f>
        <v>0</v>
      </c>
      <c r="AN563" s="26">
        <f>SUM(AI563:AK563)</f>
        <v>0</v>
      </c>
      <c r="AO563" s="26">
        <f>+IF(SUM(AC563:AK563)=0,D563,0)</f>
        <v>160</v>
      </c>
      <c r="AP563" s="26">
        <f>+SUM(AC563:AK563)</f>
        <v>0</v>
      </c>
      <c r="AQ563" s="26">
        <f>+Tabla_DatosExternos_142[[#This Row],[Total Vigente]]+Tabla_DatosExternos_142[[#This Row],[Total Vencido]]</f>
        <v>160</v>
      </c>
      <c r="AR563" s="26">
        <f>SUM(AG563:AK563)</f>
        <v>0</v>
      </c>
      <c r="AS563" s="27">
        <f>+Tabla_DatosExternos_142[[#This Row],[Fecha]]-Tabla_DatosExternos_142[[#This Row],[Vence]]</f>
        <v>-60</v>
      </c>
      <c r="AT563" s="21"/>
      <c r="AU563" s="28" t="e">
        <f>+AR563-W563</f>
        <v>#VALUE!</v>
      </c>
    </row>
    <row r="564" spans="1:47" x14ac:dyDescent="0.35">
      <c r="A564" s="20">
        <v>46231</v>
      </c>
      <c r="B564" s="21">
        <v>290436</v>
      </c>
      <c r="C564" s="21">
        <v>365</v>
      </c>
      <c r="D564" s="21">
        <v>365</v>
      </c>
      <c r="E564" s="22">
        <v>46261</v>
      </c>
      <c r="F564" s="21">
        <v>15</v>
      </c>
      <c r="G564" s="21" t="s">
        <v>90</v>
      </c>
      <c r="H564" s="21" t="s">
        <v>95</v>
      </c>
      <c r="I564" s="21" t="s">
        <v>2136</v>
      </c>
      <c r="J564" s="21" t="s">
        <v>52</v>
      </c>
      <c r="K564" s="21" t="s">
        <v>346</v>
      </c>
      <c r="L564" s="21" t="s">
        <v>347</v>
      </c>
      <c r="M564" s="21" t="s">
        <v>348</v>
      </c>
      <c r="N564" s="21">
        <v>30</v>
      </c>
      <c r="O564" s="20"/>
      <c r="P564" s="21" t="s">
        <v>50</v>
      </c>
      <c r="Q564" s="21" t="s">
        <v>2137</v>
      </c>
      <c r="R564" s="21">
        <v>10000</v>
      </c>
      <c r="S564" s="21">
        <v>1051</v>
      </c>
      <c r="T564" s="21">
        <v>-63.196852</v>
      </c>
      <c r="U564" s="21">
        <v>-17.762972000000001</v>
      </c>
      <c r="V564" s="21" t="s">
        <v>2138</v>
      </c>
      <c r="W564" s="21" t="s">
        <v>51</v>
      </c>
      <c r="X564" s="21" t="s">
        <v>2139</v>
      </c>
      <c r="Y564" s="23">
        <v>46246</v>
      </c>
      <c r="Z564" s="24">
        <f>+E564-Y564</f>
        <v>15</v>
      </c>
      <c r="AA564" s="25">
        <f>+Tabla_DatosExternos_142[[#This Row],[Saldo]]/Tabla_DatosExternos_142[[#This Row],[Importe]]</f>
        <v>1</v>
      </c>
      <c r="AB564" s="21"/>
      <c r="AC564" s="26">
        <f>IF(AND(-Z564&gt;=1,-Z564&lt;=30),D564,0)</f>
        <v>0</v>
      </c>
      <c r="AD564" s="26">
        <f>IF(AND(-Z564&gt;=31,-Z564&lt;=60),D564,0)</f>
        <v>0</v>
      </c>
      <c r="AE564" s="26">
        <f>IF(AND(-Z564&gt;=61,-Z564&lt;=90),D564,0)</f>
        <v>0</v>
      </c>
      <c r="AF564" s="26">
        <f>IF(AND(-Z564&gt;=91,-Z564&lt;=120),D564,0)</f>
        <v>0</v>
      </c>
      <c r="AG564" s="26">
        <f>IF(AND(-Z564&gt;=121,-Z564&lt;=150),D564,0)</f>
        <v>0</v>
      </c>
      <c r="AH564" s="26">
        <f>IF(AND(-Z564&gt;=151,-Z564&lt;=180),D564,0)</f>
        <v>0</v>
      </c>
      <c r="AI564" s="26">
        <f>IF(AND(-Z564&gt;=181,-Z564&lt;=210),D564,0)</f>
        <v>0</v>
      </c>
      <c r="AJ564" s="26">
        <f>IF(AND(-Z564&gt;=211,-Z564&lt;=250),D564,0)</f>
        <v>0</v>
      </c>
      <c r="AK564" s="26">
        <f>IF(-Z564&gt;=251,D564,0)</f>
        <v>0</v>
      </c>
      <c r="AL564" s="26">
        <f>SUM(AE564:AF564)</f>
        <v>0</v>
      </c>
      <c r="AM564" s="26">
        <f>SUM(AG564:AK564)</f>
        <v>0</v>
      </c>
      <c r="AN564" s="26">
        <f>SUM(AI564:AK564)</f>
        <v>0</v>
      </c>
      <c r="AO564" s="26">
        <f>+IF(SUM(AC564:AK564)=0,D564,0)</f>
        <v>365</v>
      </c>
      <c r="AP564" s="26">
        <f>+SUM(AC564:AK564)</f>
        <v>0</v>
      </c>
      <c r="AQ564" s="26">
        <f>+Tabla_DatosExternos_142[[#This Row],[Total Vigente]]+Tabla_DatosExternos_142[[#This Row],[Total Vencido]]</f>
        <v>365</v>
      </c>
      <c r="AR564" s="26">
        <f>SUM(AG564:AK564)</f>
        <v>0</v>
      </c>
      <c r="AS564" s="27">
        <f>+Tabla_DatosExternos_142[[#This Row],[Fecha]]-Tabla_DatosExternos_142[[#This Row],[Vence]]</f>
        <v>-30</v>
      </c>
      <c r="AT564" s="21"/>
      <c r="AU564" s="28" t="e">
        <f>+AR564-W564</f>
        <v>#VALUE!</v>
      </c>
    </row>
    <row r="565" spans="1:47" x14ac:dyDescent="0.35">
      <c r="A565" s="20">
        <v>46231</v>
      </c>
      <c r="B565" s="21">
        <v>290442</v>
      </c>
      <c r="C565" s="21">
        <v>600</v>
      </c>
      <c r="D565" s="21">
        <v>600</v>
      </c>
      <c r="E565" s="22">
        <v>46261</v>
      </c>
      <c r="F565" s="21">
        <v>15</v>
      </c>
      <c r="G565" s="21" t="s">
        <v>90</v>
      </c>
      <c r="H565" s="21" t="s">
        <v>95</v>
      </c>
      <c r="I565" s="21" t="s">
        <v>2837</v>
      </c>
      <c r="J565" s="21" t="s">
        <v>52</v>
      </c>
      <c r="K565" s="21" t="s">
        <v>346</v>
      </c>
      <c r="L565" s="21" t="s">
        <v>347</v>
      </c>
      <c r="M565" s="21" t="s">
        <v>348</v>
      </c>
      <c r="N565" s="21">
        <v>30</v>
      </c>
      <c r="O565" s="20"/>
      <c r="P565" s="21" t="s">
        <v>50</v>
      </c>
      <c r="Q565" s="21" t="s">
        <v>2838</v>
      </c>
      <c r="R565" s="21">
        <v>15000</v>
      </c>
      <c r="S565" s="21">
        <v>1051</v>
      </c>
      <c r="T565" s="21">
        <v>-63.199717</v>
      </c>
      <c r="U565" s="21">
        <v>-17.757418999999999</v>
      </c>
      <c r="V565" s="21" t="s">
        <v>2839</v>
      </c>
      <c r="W565" s="21" t="s">
        <v>51</v>
      </c>
      <c r="X565" s="21" t="s">
        <v>2840</v>
      </c>
      <c r="Y565" s="23">
        <v>46246</v>
      </c>
      <c r="Z565" s="24">
        <f>+E565-Y565</f>
        <v>15</v>
      </c>
      <c r="AA565" s="25">
        <f>+Tabla_DatosExternos_142[[#This Row],[Saldo]]/Tabla_DatosExternos_142[[#This Row],[Importe]]</f>
        <v>1</v>
      </c>
      <c r="AB565" s="21"/>
      <c r="AC565" s="26">
        <f>IF(AND(-Z565&gt;=1,-Z565&lt;=30),D565,0)</f>
        <v>0</v>
      </c>
      <c r="AD565" s="26">
        <f>IF(AND(-Z565&gt;=31,-Z565&lt;=60),D565,0)</f>
        <v>0</v>
      </c>
      <c r="AE565" s="26">
        <f>IF(AND(-Z565&gt;=61,-Z565&lt;=90),D565,0)</f>
        <v>0</v>
      </c>
      <c r="AF565" s="26">
        <f>IF(AND(-Z565&gt;=91,-Z565&lt;=120),D565,0)</f>
        <v>0</v>
      </c>
      <c r="AG565" s="26">
        <f>IF(AND(-Z565&gt;=121,-Z565&lt;=150),D565,0)</f>
        <v>0</v>
      </c>
      <c r="AH565" s="26">
        <f>IF(AND(-Z565&gt;=151,-Z565&lt;=180),D565,0)</f>
        <v>0</v>
      </c>
      <c r="AI565" s="26">
        <f>IF(AND(-Z565&gt;=181,-Z565&lt;=210),D565,0)</f>
        <v>0</v>
      </c>
      <c r="AJ565" s="26">
        <f>IF(AND(-Z565&gt;=211,-Z565&lt;=250),D565,0)</f>
        <v>0</v>
      </c>
      <c r="AK565" s="26">
        <f>IF(-Z565&gt;=251,D565,0)</f>
        <v>0</v>
      </c>
      <c r="AL565" s="26">
        <f>SUM(AE565:AF565)</f>
        <v>0</v>
      </c>
      <c r="AM565" s="26">
        <f>SUM(AG565:AK565)</f>
        <v>0</v>
      </c>
      <c r="AN565" s="26">
        <f>SUM(AI565:AK565)</f>
        <v>0</v>
      </c>
      <c r="AO565" s="26">
        <f>+IF(SUM(AC565:AK565)=0,D565,0)</f>
        <v>600</v>
      </c>
      <c r="AP565" s="26">
        <f>+SUM(AC565:AK565)</f>
        <v>0</v>
      </c>
      <c r="AQ565" s="26">
        <f>+Tabla_DatosExternos_142[[#This Row],[Total Vigente]]+Tabla_DatosExternos_142[[#This Row],[Total Vencido]]</f>
        <v>600</v>
      </c>
      <c r="AR565" s="26">
        <f>SUM(AG565:AK565)</f>
        <v>0</v>
      </c>
      <c r="AS565" s="27">
        <f>+Tabla_DatosExternos_142[[#This Row],[Fecha]]-Tabla_DatosExternos_142[[#This Row],[Vence]]</f>
        <v>-30</v>
      </c>
      <c r="AT565" s="21"/>
      <c r="AU565" s="28" t="e">
        <f>+AR565-W565</f>
        <v>#VALUE!</v>
      </c>
    </row>
    <row r="566" spans="1:47" x14ac:dyDescent="0.35">
      <c r="A566" s="20">
        <v>46231</v>
      </c>
      <c r="B566" s="21">
        <v>290443</v>
      </c>
      <c r="C566" s="21">
        <v>360</v>
      </c>
      <c r="D566" s="21">
        <v>360</v>
      </c>
      <c r="E566" s="22">
        <v>46261</v>
      </c>
      <c r="F566" s="21">
        <v>15</v>
      </c>
      <c r="G566" s="21" t="s">
        <v>90</v>
      </c>
      <c r="H566" s="21" t="s">
        <v>95</v>
      </c>
      <c r="I566" s="21" t="s">
        <v>2837</v>
      </c>
      <c r="J566" s="21" t="s">
        <v>52</v>
      </c>
      <c r="K566" s="21" t="s">
        <v>346</v>
      </c>
      <c r="L566" s="21" t="s">
        <v>347</v>
      </c>
      <c r="M566" s="21" t="s">
        <v>348</v>
      </c>
      <c r="N566" s="21">
        <v>30</v>
      </c>
      <c r="O566" s="20"/>
      <c r="P566" s="21" t="s">
        <v>50</v>
      </c>
      <c r="Q566" s="21" t="s">
        <v>2838</v>
      </c>
      <c r="R566" s="21">
        <v>15000</v>
      </c>
      <c r="S566" s="21">
        <v>1051</v>
      </c>
      <c r="T566" s="21">
        <v>-63.199717</v>
      </c>
      <c r="U566" s="21">
        <v>-17.757418999999999</v>
      </c>
      <c r="V566" s="21" t="s">
        <v>2839</v>
      </c>
      <c r="W566" s="21" t="s">
        <v>51</v>
      </c>
      <c r="X566" s="21" t="s">
        <v>2840</v>
      </c>
      <c r="Y566" s="23">
        <v>46246</v>
      </c>
      <c r="Z566" s="24">
        <f>+E566-Y566</f>
        <v>15</v>
      </c>
      <c r="AA566" s="25">
        <f>+Tabla_DatosExternos_142[[#This Row],[Saldo]]/Tabla_DatosExternos_142[[#This Row],[Importe]]</f>
        <v>1</v>
      </c>
      <c r="AB566" s="21"/>
      <c r="AC566" s="26">
        <f>IF(AND(-Z566&gt;=1,-Z566&lt;=30),D566,0)</f>
        <v>0</v>
      </c>
      <c r="AD566" s="26">
        <f>IF(AND(-Z566&gt;=31,-Z566&lt;=60),D566,0)</f>
        <v>0</v>
      </c>
      <c r="AE566" s="26">
        <f>IF(AND(-Z566&gt;=61,-Z566&lt;=90),D566,0)</f>
        <v>0</v>
      </c>
      <c r="AF566" s="26">
        <f>IF(AND(-Z566&gt;=91,-Z566&lt;=120),D566,0)</f>
        <v>0</v>
      </c>
      <c r="AG566" s="26">
        <f>IF(AND(-Z566&gt;=121,-Z566&lt;=150),D566,0)</f>
        <v>0</v>
      </c>
      <c r="AH566" s="26">
        <f>IF(AND(-Z566&gt;=151,-Z566&lt;=180),D566,0)</f>
        <v>0</v>
      </c>
      <c r="AI566" s="26">
        <f>IF(AND(-Z566&gt;=181,-Z566&lt;=210),D566,0)</f>
        <v>0</v>
      </c>
      <c r="AJ566" s="26">
        <f>IF(AND(-Z566&gt;=211,-Z566&lt;=250),D566,0)</f>
        <v>0</v>
      </c>
      <c r="AK566" s="26">
        <f>IF(-Z566&gt;=251,D566,0)</f>
        <v>0</v>
      </c>
      <c r="AL566" s="26">
        <f>SUM(AE566:AF566)</f>
        <v>0</v>
      </c>
      <c r="AM566" s="26">
        <f>SUM(AG566:AK566)</f>
        <v>0</v>
      </c>
      <c r="AN566" s="26">
        <f>SUM(AI566:AK566)</f>
        <v>0</v>
      </c>
      <c r="AO566" s="26">
        <f>+IF(SUM(AC566:AK566)=0,D566,0)</f>
        <v>360</v>
      </c>
      <c r="AP566" s="26">
        <f>+SUM(AC566:AK566)</f>
        <v>0</v>
      </c>
      <c r="AQ566" s="26">
        <f>+Tabla_DatosExternos_142[[#This Row],[Total Vigente]]+Tabla_DatosExternos_142[[#This Row],[Total Vencido]]</f>
        <v>360</v>
      </c>
      <c r="AR566" s="26">
        <f>SUM(AG566:AK566)</f>
        <v>0</v>
      </c>
      <c r="AS566" s="27">
        <f>+Tabla_DatosExternos_142[[#This Row],[Fecha]]-Tabla_DatosExternos_142[[#This Row],[Vence]]</f>
        <v>-30</v>
      </c>
      <c r="AT566" s="21"/>
      <c r="AU566" s="28" t="e">
        <f>+AR566-W566</f>
        <v>#VALUE!</v>
      </c>
    </row>
    <row r="567" spans="1:47" x14ac:dyDescent="0.35">
      <c r="A567" s="20">
        <v>46231</v>
      </c>
      <c r="B567" s="21">
        <v>290444</v>
      </c>
      <c r="C567" s="21">
        <v>475</v>
      </c>
      <c r="D567" s="21">
        <v>475</v>
      </c>
      <c r="E567" s="22">
        <v>46261</v>
      </c>
      <c r="F567" s="21">
        <v>15</v>
      </c>
      <c r="G567" s="21" t="s">
        <v>90</v>
      </c>
      <c r="H567" s="21" t="s">
        <v>95</v>
      </c>
      <c r="I567" s="21" t="s">
        <v>2457</v>
      </c>
      <c r="J567" s="21" t="s">
        <v>52</v>
      </c>
      <c r="K567" s="21" t="s">
        <v>346</v>
      </c>
      <c r="L567" s="21" t="s">
        <v>347</v>
      </c>
      <c r="M567" s="21" t="s">
        <v>348</v>
      </c>
      <c r="N567" s="21">
        <v>30</v>
      </c>
      <c r="O567" s="20"/>
      <c r="P567" s="21" t="s">
        <v>50</v>
      </c>
      <c r="Q567" s="21" t="s">
        <v>2458</v>
      </c>
      <c r="R567" s="21">
        <v>30000</v>
      </c>
      <c r="S567" s="21">
        <v>1051</v>
      </c>
      <c r="T567" s="21">
        <v>-63.139657</v>
      </c>
      <c r="U567" s="21">
        <v>-17.752246</v>
      </c>
      <c r="V567" s="21" t="s">
        <v>2459</v>
      </c>
      <c r="W567" s="21" t="s">
        <v>51</v>
      </c>
      <c r="X567" s="21" t="s">
        <v>2460</v>
      </c>
      <c r="Y567" s="23">
        <v>46246</v>
      </c>
      <c r="Z567" s="24">
        <f>+E567-Y567</f>
        <v>15</v>
      </c>
      <c r="AA567" s="25">
        <f>+Tabla_DatosExternos_142[[#This Row],[Saldo]]/Tabla_DatosExternos_142[[#This Row],[Importe]]</f>
        <v>1</v>
      </c>
      <c r="AB567" s="21"/>
      <c r="AC567" s="26">
        <f>IF(AND(-Z567&gt;=1,-Z567&lt;=30),D567,0)</f>
        <v>0</v>
      </c>
      <c r="AD567" s="26">
        <f>IF(AND(-Z567&gt;=31,-Z567&lt;=60),D567,0)</f>
        <v>0</v>
      </c>
      <c r="AE567" s="26">
        <f>IF(AND(-Z567&gt;=61,-Z567&lt;=90),D567,0)</f>
        <v>0</v>
      </c>
      <c r="AF567" s="26">
        <f>IF(AND(-Z567&gt;=91,-Z567&lt;=120),D567,0)</f>
        <v>0</v>
      </c>
      <c r="AG567" s="26">
        <f>IF(AND(-Z567&gt;=121,-Z567&lt;=150),D567,0)</f>
        <v>0</v>
      </c>
      <c r="AH567" s="26">
        <f>IF(AND(-Z567&gt;=151,-Z567&lt;=180),D567,0)</f>
        <v>0</v>
      </c>
      <c r="AI567" s="26">
        <f>IF(AND(-Z567&gt;=181,-Z567&lt;=210),D567,0)</f>
        <v>0</v>
      </c>
      <c r="AJ567" s="26">
        <f>IF(AND(-Z567&gt;=211,-Z567&lt;=250),D567,0)</f>
        <v>0</v>
      </c>
      <c r="AK567" s="26">
        <f>IF(-Z567&gt;=251,D567,0)</f>
        <v>0</v>
      </c>
      <c r="AL567" s="26">
        <f>SUM(AE567:AF567)</f>
        <v>0</v>
      </c>
      <c r="AM567" s="26">
        <f>SUM(AG567:AK567)</f>
        <v>0</v>
      </c>
      <c r="AN567" s="26">
        <f>SUM(AI567:AK567)</f>
        <v>0</v>
      </c>
      <c r="AO567" s="26">
        <f>+IF(SUM(AC567:AK567)=0,D567,0)</f>
        <v>475</v>
      </c>
      <c r="AP567" s="26">
        <f>+SUM(AC567:AK567)</f>
        <v>0</v>
      </c>
      <c r="AQ567" s="26">
        <f>+Tabla_DatosExternos_142[[#This Row],[Total Vigente]]+Tabla_DatosExternos_142[[#This Row],[Total Vencido]]</f>
        <v>475</v>
      </c>
      <c r="AR567" s="26">
        <f>SUM(AG567:AK567)</f>
        <v>0</v>
      </c>
      <c r="AS567" s="27">
        <f>+Tabla_DatosExternos_142[[#This Row],[Fecha]]-Tabla_DatosExternos_142[[#This Row],[Vence]]</f>
        <v>-30</v>
      </c>
      <c r="AT567" s="21"/>
      <c r="AU567" s="28" t="e">
        <f>+AR567-W567</f>
        <v>#VALUE!</v>
      </c>
    </row>
    <row r="568" spans="1:47" x14ac:dyDescent="0.35">
      <c r="A568" s="20">
        <v>46231</v>
      </c>
      <c r="B568" s="21">
        <v>290446</v>
      </c>
      <c r="C568" s="21">
        <v>300</v>
      </c>
      <c r="D568" s="21">
        <v>300</v>
      </c>
      <c r="E568" s="22">
        <v>46261</v>
      </c>
      <c r="F568" s="21">
        <v>15</v>
      </c>
      <c r="G568" s="21" t="s">
        <v>90</v>
      </c>
      <c r="H568" s="21" t="s">
        <v>95</v>
      </c>
      <c r="I568" s="21" t="s">
        <v>2841</v>
      </c>
      <c r="J568" s="21" t="s">
        <v>52</v>
      </c>
      <c r="K568" s="21" t="s">
        <v>346</v>
      </c>
      <c r="L568" s="21" t="s">
        <v>347</v>
      </c>
      <c r="M568" s="21" t="s">
        <v>348</v>
      </c>
      <c r="N568" s="21">
        <v>30</v>
      </c>
      <c r="O568" s="20"/>
      <c r="P568" s="21" t="s">
        <v>50</v>
      </c>
      <c r="Q568" s="21" t="s">
        <v>2842</v>
      </c>
      <c r="R568" s="21">
        <v>7000</v>
      </c>
      <c r="S568" s="21">
        <v>1051</v>
      </c>
      <c r="T568" s="21">
        <v>-63.184212000000002</v>
      </c>
      <c r="U568" s="21">
        <v>-17.771885999999999</v>
      </c>
      <c r="V568" s="21" t="s">
        <v>2843</v>
      </c>
      <c r="W568" s="21" t="s">
        <v>51</v>
      </c>
      <c r="X568" s="21" t="s">
        <v>2844</v>
      </c>
      <c r="Y568" s="23">
        <v>46246</v>
      </c>
      <c r="Z568" s="24">
        <f>+E568-Y568</f>
        <v>15</v>
      </c>
      <c r="AA568" s="25">
        <f>+Tabla_DatosExternos_142[[#This Row],[Saldo]]/Tabla_DatosExternos_142[[#This Row],[Importe]]</f>
        <v>1</v>
      </c>
      <c r="AB568" s="21"/>
      <c r="AC568" s="26">
        <f>IF(AND(-Z568&gt;=1,-Z568&lt;=30),D568,0)</f>
        <v>0</v>
      </c>
      <c r="AD568" s="26">
        <f>IF(AND(-Z568&gt;=31,-Z568&lt;=60),D568,0)</f>
        <v>0</v>
      </c>
      <c r="AE568" s="26">
        <f>IF(AND(-Z568&gt;=61,-Z568&lt;=90),D568,0)</f>
        <v>0</v>
      </c>
      <c r="AF568" s="26">
        <f>IF(AND(-Z568&gt;=91,-Z568&lt;=120),D568,0)</f>
        <v>0</v>
      </c>
      <c r="AG568" s="26">
        <f>IF(AND(-Z568&gt;=121,-Z568&lt;=150),D568,0)</f>
        <v>0</v>
      </c>
      <c r="AH568" s="26">
        <f>IF(AND(-Z568&gt;=151,-Z568&lt;=180),D568,0)</f>
        <v>0</v>
      </c>
      <c r="AI568" s="26">
        <f>IF(AND(-Z568&gt;=181,-Z568&lt;=210),D568,0)</f>
        <v>0</v>
      </c>
      <c r="AJ568" s="26">
        <f>IF(AND(-Z568&gt;=211,-Z568&lt;=250),D568,0)</f>
        <v>0</v>
      </c>
      <c r="AK568" s="26">
        <f>IF(-Z568&gt;=251,D568,0)</f>
        <v>0</v>
      </c>
      <c r="AL568" s="26">
        <f>SUM(AE568:AF568)</f>
        <v>0</v>
      </c>
      <c r="AM568" s="26">
        <f>SUM(AG568:AK568)</f>
        <v>0</v>
      </c>
      <c r="AN568" s="26">
        <f>SUM(AI568:AK568)</f>
        <v>0</v>
      </c>
      <c r="AO568" s="26">
        <f>+IF(SUM(AC568:AK568)=0,D568,0)</f>
        <v>300</v>
      </c>
      <c r="AP568" s="26">
        <f>+SUM(AC568:AK568)</f>
        <v>0</v>
      </c>
      <c r="AQ568" s="26">
        <f>+Tabla_DatosExternos_142[[#This Row],[Total Vigente]]+Tabla_DatosExternos_142[[#This Row],[Total Vencido]]</f>
        <v>300</v>
      </c>
      <c r="AR568" s="26">
        <f>SUM(AG568:AK568)</f>
        <v>0</v>
      </c>
      <c r="AS568" s="27">
        <f>+Tabla_DatosExternos_142[[#This Row],[Fecha]]-Tabla_DatosExternos_142[[#This Row],[Vence]]</f>
        <v>-30</v>
      </c>
      <c r="AT568" s="21"/>
      <c r="AU568" s="28" t="e">
        <f>+AR568-W568</f>
        <v>#VALUE!</v>
      </c>
    </row>
    <row r="569" spans="1:47" x14ac:dyDescent="0.35">
      <c r="A569" s="20">
        <v>46232</v>
      </c>
      <c r="B569" s="21">
        <v>291196</v>
      </c>
      <c r="C569" s="21">
        <v>960</v>
      </c>
      <c r="D569" s="21">
        <v>960</v>
      </c>
      <c r="E569" s="22">
        <v>46262</v>
      </c>
      <c r="F569" s="21">
        <v>16</v>
      </c>
      <c r="G569" s="21" t="s">
        <v>90</v>
      </c>
      <c r="H569" s="21" t="s">
        <v>95</v>
      </c>
      <c r="I569" s="21" t="s">
        <v>1978</v>
      </c>
      <c r="J569" s="21" t="s">
        <v>52</v>
      </c>
      <c r="K569" s="21" t="s">
        <v>346</v>
      </c>
      <c r="L569" s="21" t="s">
        <v>347</v>
      </c>
      <c r="M569" s="21" t="s">
        <v>348</v>
      </c>
      <c r="N569" s="21">
        <v>30</v>
      </c>
      <c r="O569" s="20"/>
      <c r="P569" s="21" t="s">
        <v>50</v>
      </c>
      <c r="Q569" s="21" t="s">
        <v>1979</v>
      </c>
      <c r="R569" s="21">
        <v>12000</v>
      </c>
      <c r="S569" s="21">
        <v>1051</v>
      </c>
      <c r="T569" s="21">
        <v>-63.195723000000001</v>
      </c>
      <c r="U569" s="21">
        <v>-17.766877999999998</v>
      </c>
      <c r="V569" s="21" t="s">
        <v>1980</v>
      </c>
      <c r="W569" s="21" t="s">
        <v>51</v>
      </c>
      <c r="X569" s="21" t="s">
        <v>1981</v>
      </c>
      <c r="Y569" s="23">
        <v>46246</v>
      </c>
      <c r="Z569" s="24">
        <f>+E569-Y569</f>
        <v>16</v>
      </c>
      <c r="AA569" s="25">
        <f>+Tabla_DatosExternos_142[[#This Row],[Saldo]]/Tabla_DatosExternos_142[[#This Row],[Importe]]</f>
        <v>1</v>
      </c>
      <c r="AB569" s="21"/>
      <c r="AC569" s="26">
        <f>IF(AND(-Z569&gt;=1,-Z569&lt;=30),D569,0)</f>
        <v>0</v>
      </c>
      <c r="AD569" s="26">
        <f>IF(AND(-Z569&gt;=31,-Z569&lt;=60),D569,0)</f>
        <v>0</v>
      </c>
      <c r="AE569" s="26">
        <f>IF(AND(-Z569&gt;=61,-Z569&lt;=90),D569,0)</f>
        <v>0</v>
      </c>
      <c r="AF569" s="26">
        <f>IF(AND(-Z569&gt;=91,-Z569&lt;=120),D569,0)</f>
        <v>0</v>
      </c>
      <c r="AG569" s="26">
        <f>IF(AND(-Z569&gt;=121,-Z569&lt;=150),D569,0)</f>
        <v>0</v>
      </c>
      <c r="AH569" s="26">
        <f>IF(AND(-Z569&gt;=151,-Z569&lt;=180),D569,0)</f>
        <v>0</v>
      </c>
      <c r="AI569" s="26">
        <f>IF(AND(-Z569&gt;=181,-Z569&lt;=210),D569,0)</f>
        <v>0</v>
      </c>
      <c r="AJ569" s="26">
        <f>IF(AND(-Z569&gt;=211,-Z569&lt;=250),D569,0)</f>
        <v>0</v>
      </c>
      <c r="AK569" s="26">
        <f>IF(-Z569&gt;=251,D569,0)</f>
        <v>0</v>
      </c>
      <c r="AL569" s="26">
        <f>SUM(AE569:AF569)</f>
        <v>0</v>
      </c>
      <c r="AM569" s="26">
        <f>SUM(AG569:AK569)</f>
        <v>0</v>
      </c>
      <c r="AN569" s="26">
        <f>SUM(AI569:AK569)</f>
        <v>0</v>
      </c>
      <c r="AO569" s="26">
        <f>+IF(SUM(AC569:AK569)=0,D569,0)</f>
        <v>960</v>
      </c>
      <c r="AP569" s="26">
        <f>+SUM(AC569:AK569)</f>
        <v>0</v>
      </c>
      <c r="AQ569" s="26">
        <f>+Tabla_DatosExternos_142[[#This Row],[Total Vigente]]+Tabla_DatosExternos_142[[#This Row],[Total Vencido]]</f>
        <v>960</v>
      </c>
      <c r="AR569" s="26">
        <f>SUM(AG569:AK569)</f>
        <v>0</v>
      </c>
      <c r="AS569" s="27">
        <f>+Tabla_DatosExternos_142[[#This Row],[Fecha]]-Tabla_DatosExternos_142[[#This Row],[Vence]]</f>
        <v>-30</v>
      </c>
      <c r="AT569" s="21"/>
      <c r="AU569" s="28" t="e">
        <f>+AR569-W569</f>
        <v>#VALUE!</v>
      </c>
    </row>
    <row r="570" spans="1:47" x14ac:dyDescent="0.35">
      <c r="A570" s="20">
        <v>46232</v>
      </c>
      <c r="B570" s="21">
        <v>291200</v>
      </c>
      <c r="C570" s="21">
        <v>930</v>
      </c>
      <c r="D570" s="21">
        <v>930</v>
      </c>
      <c r="E570" s="22">
        <v>46262</v>
      </c>
      <c r="F570" s="21">
        <v>16</v>
      </c>
      <c r="G570" s="21" t="s">
        <v>90</v>
      </c>
      <c r="H570" s="21" t="s">
        <v>95</v>
      </c>
      <c r="I570" s="21" t="s">
        <v>2544</v>
      </c>
      <c r="J570" s="21" t="s">
        <v>52</v>
      </c>
      <c r="K570" s="21" t="s">
        <v>346</v>
      </c>
      <c r="L570" s="21" t="s">
        <v>347</v>
      </c>
      <c r="M570" s="21" t="s">
        <v>348</v>
      </c>
      <c r="N570" s="21">
        <v>30</v>
      </c>
      <c r="O570" s="20"/>
      <c r="P570" s="21" t="s">
        <v>50</v>
      </c>
      <c r="Q570" s="21" t="s">
        <v>2545</v>
      </c>
      <c r="R570" s="21">
        <v>0</v>
      </c>
      <c r="S570" s="21">
        <v>1051</v>
      </c>
      <c r="T570" s="21">
        <v>-63.204442</v>
      </c>
      <c r="U570" s="21">
        <v>-17.803432999999998</v>
      </c>
      <c r="V570" s="21" t="s">
        <v>2546</v>
      </c>
      <c r="W570" s="21" t="s">
        <v>51</v>
      </c>
      <c r="X570" s="21" t="s">
        <v>262</v>
      </c>
      <c r="Y570" s="23">
        <v>46246</v>
      </c>
      <c r="Z570" s="24">
        <f>+E570-Y570</f>
        <v>16</v>
      </c>
      <c r="AA570" s="25">
        <f>+Tabla_DatosExternos_142[[#This Row],[Saldo]]/Tabla_DatosExternos_142[[#This Row],[Importe]]</f>
        <v>1</v>
      </c>
      <c r="AB570" s="21"/>
      <c r="AC570" s="26">
        <f>IF(AND(-Z570&gt;=1,-Z570&lt;=30),D570,0)</f>
        <v>0</v>
      </c>
      <c r="AD570" s="26">
        <f>IF(AND(-Z570&gt;=31,-Z570&lt;=60),D570,0)</f>
        <v>0</v>
      </c>
      <c r="AE570" s="26">
        <f>IF(AND(-Z570&gt;=61,-Z570&lt;=90),D570,0)</f>
        <v>0</v>
      </c>
      <c r="AF570" s="26">
        <f>IF(AND(-Z570&gt;=91,-Z570&lt;=120),D570,0)</f>
        <v>0</v>
      </c>
      <c r="AG570" s="26">
        <f>IF(AND(-Z570&gt;=121,-Z570&lt;=150),D570,0)</f>
        <v>0</v>
      </c>
      <c r="AH570" s="26">
        <f>IF(AND(-Z570&gt;=151,-Z570&lt;=180),D570,0)</f>
        <v>0</v>
      </c>
      <c r="AI570" s="26">
        <f>IF(AND(-Z570&gt;=181,-Z570&lt;=210),D570,0)</f>
        <v>0</v>
      </c>
      <c r="AJ570" s="26">
        <f>IF(AND(-Z570&gt;=211,-Z570&lt;=250),D570,0)</f>
        <v>0</v>
      </c>
      <c r="AK570" s="26">
        <f>IF(-Z570&gt;=251,D570,0)</f>
        <v>0</v>
      </c>
      <c r="AL570" s="26">
        <f>SUM(AE570:AF570)</f>
        <v>0</v>
      </c>
      <c r="AM570" s="26">
        <f>SUM(AG570:AK570)</f>
        <v>0</v>
      </c>
      <c r="AN570" s="26">
        <f>SUM(AI570:AK570)</f>
        <v>0</v>
      </c>
      <c r="AO570" s="26">
        <f>+IF(SUM(AC570:AK570)=0,D570,0)</f>
        <v>930</v>
      </c>
      <c r="AP570" s="26">
        <f>+SUM(AC570:AK570)</f>
        <v>0</v>
      </c>
      <c r="AQ570" s="26">
        <f>+Tabla_DatosExternos_142[[#This Row],[Total Vigente]]+Tabla_DatosExternos_142[[#This Row],[Total Vencido]]</f>
        <v>930</v>
      </c>
      <c r="AR570" s="26">
        <f>SUM(AG570:AK570)</f>
        <v>0</v>
      </c>
      <c r="AS570" s="27">
        <f>+Tabla_DatosExternos_142[[#This Row],[Fecha]]-Tabla_DatosExternos_142[[#This Row],[Vence]]</f>
        <v>-30</v>
      </c>
      <c r="AT570" s="21"/>
      <c r="AU570" s="28" t="e">
        <f>+AR570-W570</f>
        <v>#VALUE!</v>
      </c>
    </row>
    <row r="571" spans="1:47" x14ac:dyDescent="0.35">
      <c r="A571" s="20">
        <v>46232</v>
      </c>
      <c r="B571" s="21">
        <v>291203</v>
      </c>
      <c r="C571" s="21">
        <v>268</v>
      </c>
      <c r="D571" s="21">
        <v>268</v>
      </c>
      <c r="E571" s="22">
        <v>46262</v>
      </c>
      <c r="F571" s="21">
        <v>16</v>
      </c>
      <c r="G571" s="21" t="s">
        <v>90</v>
      </c>
      <c r="H571" s="21" t="s">
        <v>95</v>
      </c>
      <c r="I571" s="21" t="s">
        <v>2888</v>
      </c>
      <c r="J571" s="21" t="s">
        <v>52</v>
      </c>
      <c r="K571" s="21" t="s">
        <v>346</v>
      </c>
      <c r="L571" s="21" t="s">
        <v>347</v>
      </c>
      <c r="M571" s="21" t="s">
        <v>348</v>
      </c>
      <c r="N571" s="21">
        <v>30</v>
      </c>
      <c r="O571" s="20"/>
      <c r="P571" s="21" t="s">
        <v>50</v>
      </c>
      <c r="Q571" s="21" t="s">
        <v>2889</v>
      </c>
      <c r="R571" s="21">
        <v>30000</v>
      </c>
      <c r="S571" s="21">
        <v>1051</v>
      </c>
      <c r="T571" s="21">
        <v>-63.178921000000003</v>
      </c>
      <c r="U571" s="21">
        <v>-17.758479999999999</v>
      </c>
      <c r="V571" s="21" t="s">
        <v>2890</v>
      </c>
      <c r="W571" s="21" t="s">
        <v>51</v>
      </c>
      <c r="X571" s="21" t="s">
        <v>2891</v>
      </c>
      <c r="Y571" s="23">
        <v>46246</v>
      </c>
      <c r="Z571" s="24">
        <f>+E571-Y571</f>
        <v>16</v>
      </c>
      <c r="AA571" s="25">
        <f>+Tabla_DatosExternos_142[[#This Row],[Saldo]]/Tabla_DatosExternos_142[[#This Row],[Importe]]</f>
        <v>1</v>
      </c>
      <c r="AB571" s="21"/>
      <c r="AC571" s="26">
        <f>IF(AND(-Z571&gt;=1,-Z571&lt;=30),D571,0)</f>
        <v>0</v>
      </c>
      <c r="AD571" s="26">
        <f>IF(AND(-Z571&gt;=31,-Z571&lt;=60),D571,0)</f>
        <v>0</v>
      </c>
      <c r="AE571" s="26">
        <f>IF(AND(-Z571&gt;=61,-Z571&lt;=90),D571,0)</f>
        <v>0</v>
      </c>
      <c r="AF571" s="26">
        <f>IF(AND(-Z571&gt;=91,-Z571&lt;=120),D571,0)</f>
        <v>0</v>
      </c>
      <c r="AG571" s="26">
        <f>IF(AND(-Z571&gt;=121,-Z571&lt;=150),D571,0)</f>
        <v>0</v>
      </c>
      <c r="AH571" s="26">
        <f>IF(AND(-Z571&gt;=151,-Z571&lt;=180),D571,0)</f>
        <v>0</v>
      </c>
      <c r="AI571" s="26">
        <f>IF(AND(-Z571&gt;=181,-Z571&lt;=210),D571,0)</f>
        <v>0</v>
      </c>
      <c r="AJ571" s="26">
        <f>IF(AND(-Z571&gt;=211,-Z571&lt;=250),D571,0)</f>
        <v>0</v>
      </c>
      <c r="AK571" s="26">
        <f>IF(-Z571&gt;=251,D571,0)</f>
        <v>0</v>
      </c>
      <c r="AL571" s="26">
        <f>SUM(AE571:AF571)</f>
        <v>0</v>
      </c>
      <c r="AM571" s="26">
        <f>SUM(AG571:AK571)</f>
        <v>0</v>
      </c>
      <c r="AN571" s="26">
        <f>SUM(AI571:AK571)</f>
        <v>0</v>
      </c>
      <c r="AO571" s="26">
        <f>+IF(SUM(AC571:AK571)=0,D571,0)</f>
        <v>268</v>
      </c>
      <c r="AP571" s="26">
        <f>+SUM(AC571:AK571)</f>
        <v>0</v>
      </c>
      <c r="AQ571" s="26">
        <f>+Tabla_DatosExternos_142[[#This Row],[Total Vigente]]+Tabla_DatosExternos_142[[#This Row],[Total Vencido]]</f>
        <v>268</v>
      </c>
      <c r="AR571" s="26">
        <f>SUM(AG571:AK571)</f>
        <v>0</v>
      </c>
      <c r="AS571" s="27">
        <f>+Tabla_DatosExternos_142[[#This Row],[Fecha]]-Tabla_DatosExternos_142[[#This Row],[Vence]]</f>
        <v>-30</v>
      </c>
      <c r="AT571" s="21"/>
      <c r="AU571" s="28" t="e">
        <f>+AR571-W571</f>
        <v>#VALUE!</v>
      </c>
    </row>
    <row r="572" spans="1:47" x14ac:dyDescent="0.35">
      <c r="A572" s="20">
        <v>46233</v>
      </c>
      <c r="B572" s="21">
        <v>291816</v>
      </c>
      <c r="C572" s="21">
        <v>1600</v>
      </c>
      <c r="D572" s="21">
        <v>1600</v>
      </c>
      <c r="E572" s="22">
        <v>46293</v>
      </c>
      <c r="F572" s="21">
        <v>47</v>
      </c>
      <c r="G572" s="21" t="s">
        <v>96</v>
      </c>
      <c r="H572" s="21" t="s">
        <v>95</v>
      </c>
      <c r="I572" s="21" t="s">
        <v>1705</v>
      </c>
      <c r="J572" s="21" t="s">
        <v>52</v>
      </c>
      <c r="K572" s="21" t="s">
        <v>346</v>
      </c>
      <c r="L572" s="21" t="s">
        <v>347</v>
      </c>
      <c r="M572" s="21" t="s">
        <v>348</v>
      </c>
      <c r="N572" s="21">
        <v>60</v>
      </c>
      <c r="O572" s="20"/>
      <c r="P572" s="21" t="s">
        <v>50</v>
      </c>
      <c r="Q572" s="21" t="s">
        <v>1706</v>
      </c>
      <c r="R572" s="21">
        <v>34000</v>
      </c>
      <c r="S572" s="21">
        <v>1051</v>
      </c>
      <c r="T572" s="21">
        <v>-63.213307</v>
      </c>
      <c r="U572" s="21">
        <v>-17.785589999999999</v>
      </c>
      <c r="V572" s="21" t="s">
        <v>1707</v>
      </c>
      <c r="W572" s="21" t="s">
        <v>51</v>
      </c>
      <c r="X572" s="21" t="s">
        <v>1708</v>
      </c>
      <c r="Y572" s="23">
        <v>46246</v>
      </c>
      <c r="Z572" s="24">
        <f>+E572-Y572</f>
        <v>47</v>
      </c>
      <c r="AA572" s="25">
        <f>+Tabla_DatosExternos_142[[#This Row],[Saldo]]/Tabla_DatosExternos_142[[#This Row],[Importe]]</f>
        <v>1</v>
      </c>
      <c r="AB572" s="21"/>
      <c r="AC572" s="26">
        <f>IF(AND(-Z572&gt;=1,-Z572&lt;=30),D572,0)</f>
        <v>0</v>
      </c>
      <c r="AD572" s="26">
        <f>IF(AND(-Z572&gt;=31,-Z572&lt;=60),D572,0)</f>
        <v>0</v>
      </c>
      <c r="AE572" s="26">
        <f>IF(AND(-Z572&gt;=61,-Z572&lt;=90),D572,0)</f>
        <v>0</v>
      </c>
      <c r="AF572" s="26">
        <f>IF(AND(-Z572&gt;=91,-Z572&lt;=120),D572,0)</f>
        <v>0</v>
      </c>
      <c r="AG572" s="26">
        <f>IF(AND(-Z572&gt;=121,-Z572&lt;=150),D572,0)</f>
        <v>0</v>
      </c>
      <c r="AH572" s="26">
        <f>IF(AND(-Z572&gt;=151,-Z572&lt;=180),D572,0)</f>
        <v>0</v>
      </c>
      <c r="AI572" s="26">
        <f>IF(AND(-Z572&gt;=181,-Z572&lt;=210),D572,0)</f>
        <v>0</v>
      </c>
      <c r="AJ572" s="26">
        <f>IF(AND(-Z572&gt;=211,-Z572&lt;=250),D572,0)</f>
        <v>0</v>
      </c>
      <c r="AK572" s="26">
        <f>IF(-Z572&gt;=251,D572,0)</f>
        <v>0</v>
      </c>
      <c r="AL572" s="26">
        <f>SUM(AE572:AF572)</f>
        <v>0</v>
      </c>
      <c r="AM572" s="26">
        <f>SUM(AG572:AK572)</f>
        <v>0</v>
      </c>
      <c r="AN572" s="26">
        <f>SUM(AI572:AK572)</f>
        <v>0</v>
      </c>
      <c r="AO572" s="26">
        <f>+IF(SUM(AC572:AK572)=0,D572,0)</f>
        <v>1600</v>
      </c>
      <c r="AP572" s="26">
        <f>+SUM(AC572:AK572)</f>
        <v>0</v>
      </c>
      <c r="AQ572" s="26">
        <f>+Tabla_DatosExternos_142[[#This Row],[Total Vigente]]+Tabla_DatosExternos_142[[#This Row],[Total Vencido]]</f>
        <v>1600</v>
      </c>
      <c r="AR572" s="26">
        <f>SUM(AG572:AK572)</f>
        <v>0</v>
      </c>
      <c r="AS572" s="27">
        <f>+Tabla_DatosExternos_142[[#This Row],[Fecha]]-Tabla_DatosExternos_142[[#This Row],[Vence]]</f>
        <v>-60</v>
      </c>
      <c r="AT572" s="21"/>
      <c r="AU572" s="28" t="e">
        <f>+AR572-W572</f>
        <v>#VALUE!</v>
      </c>
    </row>
    <row r="573" spans="1:47" x14ac:dyDescent="0.35">
      <c r="A573" s="20">
        <v>46233</v>
      </c>
      <c r="B573" s="21">
        <v>291817</v>
      </c>
      <c r="C573" s="21">
        <v>320</v>
      </c>
      <c r="D573" s="21">
        <v>320</v>
      </c>
      <c r="E573" s="22">
        <v>46263</v>
      </c>
      <c r="F573" s="21">
        <v>17</v>
      </c>
      <c r="G573" s="21" t="s">
        <v>90</v>
      </c>
      <c r="H573" s="21" t="s">
        <v>95</v>
      </c>
      <c r="I573" s="21" t="s">
        <v>1992</v>
      </c>
      <c r="J573" s="21" t="s">
        <v>52</v>
      </c>
      <c r="K573" s="21" t="s">
        <v>346</v>
      </c>
      <c r="L573" s="21" t="s">
        <v>347</v>
      </c>
      <c r="M573" s="21" t="s">
        <v>348</v>
      </c>
      <c r="N573" s="21">
        <v>30</v>
      </c>
      <c r="O573" s="20"/>
      <c r="P573" s="21" t="s">
        <v>50</v>
      </c>
      <c r="Q573" s="21" t="s">
        <v>1993</v>
      </c>
      <c r="R573" s="21">
        <v>7000</v>
      </c>
      <c r="S573" s="21">
        <v>1051</v>
      </c>
      <c r="T573" s="21">
        <v>-63.198135999999998</v>
      </c>
      <c r="U573" s="21">
        <v>-17.761025</v>
      </c>
      <c r="V573" s="21" t="s">
        <v>1994</v>
      </c>
      <c r="W573" s="21" t="s">
        <v>51</v>
      </c>
      <c r="X573" s="21" t="s">
        <v>1995</v>
      </c>
      <c r="Y573" s="23">
        <v>46246</v>
      </c>
      <c r="Z573" s="24">
        <f>+E573-Y573</f>
        <v>17</v>
      </c>
      <c r="AA573" s="25">
        <f>+Tabla_DatosExternos_142[[#This Row],[Saldo]]/Tabla_DatosExternos_142[[#This Row],[Importe]]</f>
        <v>1</v>
      </c>
      <c r="AB573" s="21"/>
      <c r="AC573" s="26">
        <f>IF(AND(-Z573&gt;=1,-Z573&lt;=30),D573,0)</f>
        <v>0</v>
      </c>
      <c r="AD573" s="26">
        <f>IF(AND(-Z573&gt;=31,-Z573&lt;=60),D573,0)</f>
        <v>0</v>
      </c>
      <c r="AE573" s="26">
        <f>IF(AND(-Z573&gt;=61,-Z573&lt;=90),D573,0)</f>
        <v>0</v>
      </c>
      <c r="AF573" s="26">
        <f>IF(AND(-Z573&gt;=91,-Z573&lt;=120),D573,0)</f>
        <v>0</v>
      </c>
      <c r="AG573" s="26">
        <f>IF(AND(-Z573&gt;=121,-Z573&lt;=150),D573,0)</f>
        <v>0</v>
      </c>
      <c r="AH573" s="26">
        <f>IF(AND(-Z573&gt;=151,-Z573&lt;=180),D573,0)</f>
        <v>0</v>
      </c>
      <c r="AI573" s="26">
        <f>IF(AND(-Z573&gt;=181,-Z573&lt;=210),D573,0)</f>
        <v>0</v>
      </c>
      <c r="AJ573" s="26">
        <f>IF(AND(-Z573&gt;=211,-Z573&lt;=250),D573,0)</f>
        <v>0</v>
      </c>
      <c r="AK573" s="26">
        <f>IF(-Z573&gt;=251,D573,0)</f>
        <v>0</v>
      </c>
      <c r="AL573" s="26">
        <f>SUM(AE573:AF573)</f>
        <v>0</v>
      </c>
      <c r="AM573" s="26">
        <f>SUM(AG573:AK573)</f>
        <v>0</v>
      </c>
      <c r="AN573" s="26">
        <f>SUM(AI573:AK573)</f>
        <v>0</v>
      </c>
      <c r="AO573" s="26">
        <f>+IF(SUM(AC573:AK573)=0,D573,0)</f>
        <v>320</v>
      </c>
      <c r="AP573" s="26">
        <f>+SUM(AC573:AK573)</f>
        <v>0</v>
      </c>
      <c r="AQ573" s="26">
        <f>+Tabla_DatosExternos_142[[#This Row],[Total Vigente]]+Tabla_DatosExternos_142[[#This Row],[Total Vencido]]</f>
        <v>320</v>
      </c>
      <c r="AR573" s="26">
        <f>SUM(AG573:AK573)</f>
        <v>0</v>
      </c>
      <c r="AS573" s="27">
        <f>+Tabla_DatosExternos_142[[#This Row],[Fecha]]-Tabla_DatosExternos_142[[#This Row],[Vence]]</f>
        <v>-30</v>
      </c>
      <c r="AT573" s="21"/>
      <c r="AU573" s="28" t="e">
        <f>+AR573-W573</f>
        <v>#VALUE!</v>
      </c>
    </row>
    <row r="574" spans="1:47" x14ac:dyDescent="0.35">
      <c r="A574" s="20">
        <v>46233</v>
      </c>
      <c r="B574" s="21">
        <v>291821</v>
      </c>
      <c r="C574" s="21">
        <v>940</v>
      </c>
      <c r="D574" s="21">
        <v>940</v>
      </c>
      <c r="E574" s="22">
        <v>46263</v>
      </c>
      <c r="F574" s="21">
        <v>17</v>
      </c>
      <c r="G574" s="21" t="s">
        <v>90</v>
      </c>
      <c r="H574" s="21" t="s">
        <v>95</v>
      </c>
      <c r="I574" s="21" t="s">
        <v>2841</v>
      </c>
      <c r="J574" s="21" t="s">
        <v>52</v>
      </c>
      <c r="K574" s="21" t="s">
        <v>346</v>
      </c>
      <c r="L574" s="21" t="s">
        <v>347</v>
      </c>
      <c r="M574" s="21" t="s">
        <v>348</v>
      </c>
      <c r="N574" s="21">
        <v>30</v>
      </c>
      <c r="O574" s="20"/>
      <c r="P574" s="21" t="s">
        <v>50</v>
      </c>
      <c r="Q574" s="21" t="s">
        <v>2842</v>
      </c>
      <c r="R574" s="21">
        <v>7000</v>
      </c>
      <c r="S574" s="21">
        <v>1051</v>
      </c>
      <c r="T574" s="21">
        <v>-63.184212000000002</v>
      </c>
      <c r="U574" s="21">
        <v>-17.771885999999999</v>
      </c>
      <c r="V574" s="21" t="s">
        <v>2843</v>
      </c>
      <c r="W574" s="21" t="s">
        <v>51</v>
      </c>
      <c r="X574" s="21" t="s">
        <v>2844</v>
      </c>
      <c r="Y574" s="23">
        <v>46246</v>
      </c>
      <c r="Z574" s="24">
        <f>+E574-Y574</f>
        <v>17</v>
      </c>
      <c r="AA574" s="25">
        <f>+Tabla_DatosExternos_142[[#This Row],[Saldo]]/Tabla_DatosExternos_142[[#This Row],[Importe]]</f>
        <v>1</v>
      </c>
      <c r="AB574" s="21"/>
      <c r="AC574" s="26">
        <f>IF(AND(-Z574&gt;=1,-Z574&lt;=30),D574,0)</f>
        <v>0</v>
      </c>
      <c r="AD574" s="26">
        <f>IF(AND(-Z574&gt;=31,-Z574&lt;=60),D574,0)</f>
        <v>0</v>
      </c>
      <c r="AE574" s="26">
        <f>IF(AND(-Z574&gt;=61,-Z574&lt;=90),D574,0)</f>
        <v>0</v>
      </c>
      <c r="AF574" s="26">
        <f>IF(AND(-Z574&gt;=91,-Z574&lt;=120),D574,0)</f>
        <v>0</v>
      </c>
      <c r="AG574" s="26">
        <f>IF(AND(-Z574&gt;=121,-Z574&lt;=150),D574,0)</f>
        <v>0</v>
      </c>
      <c r="AH574" s="26">
        <f>IF(AND(-Z574&gt;=151,-Z574&lt;=180),D574,0)</f>
        <v>0</v>
      </c>
      <c r="AI574" s="26">
        <f>IF(AND(-Z574&gt;=181,-Z574&lt;=210),D574,0)</f>
        <v>0</v>
      </c>
      <c r="AJ574" s="26">
        <f>IF(AND(-Z574&gt;=211,-Z574&lt;=250),D574,0)</f>
        <v>0</v>
      </c>
      <c r="AK574" s="26">
        <f>IF(-Z574&gt;=251,D574,0)</f>
        <v>0</v>
      </c>
      <c r="AL574" s="26">
        <f>SUM(AE574:AF574)</f>
        <v>0</v>
      </c>
      <c r="AM574" s="26">
        <f>SUM(AG574:AK574)</f>
        <v>0</v>
      </c>
      <c r="AN574" s="26">
        <f>SUM(AI574:AK574)</f>
        <v>0</v>
      </c>
      <c r="AO574" s="26">
        <f>+IF(SUM(AC574:AK574)=0,D574,0)</f>
        <v>940</v>
      </c>
      <c r="AP574" s="26">
        <f>+SUM(AC574:AK574)</f>
        <v>0</v>
      </c>
      <c r="AQ574" s="26">
        <f>+Tabla_DatosExternos_142[[#This Row],[Total Vigente]]+Tabla_DatosExternos_142[[#This Row],[Total Vencido]]</f>
        <v>940</v>
      </c>
      <c r="AR574" s="26">
        <f>SUM(AG574:AK574)</f>
        <v>0</v>
      </c>
      <c r="AS574" s="27">
        <f>+Tabla_DatosExternos_142[[#This Row],[Fecha]]-Tabla_DatosExternos_142[[#This Row],[Vence]]</f>
        <v>-30</v>
      </c>
      <c r="AT574" s="21"/>
      <c r="AU574" s="28" t="e">
        <f>+AR574-W574</f>
        <v>#VALUE!</v>
      </c>
    </row>
    <row r="575" spans="1:47" x14ac:dyDescent="0.35">
      <c r="A575" s="20">
        <v>46233</v>
      </c>
      <c r="B575" s="21">
        <v>291822</v>
      </c>
      <c r="C575" s="21">
        <v>6509.98</v>
      </c>
      <c r="D575" s="21">
        <v>6509.98</v>
      </c>
      <c r="E575" s="22">
        <v>46263</v>
      </c>
      <c r="F575" s="21">
        <v>17</v>
      </c>
      <c r="G575" s="21" t="s">
        <v>90</v>
      </c>
      <c r="H575" s="21" t="s">
        <v>95</v>
      </c>
      <c r="I575" s="21" t="s">
        <v>2822</v>
      </c>
      <c r="J575" s="21" t="s">
        <v>52</v>
      </c>
      <c r="K575" s="21" t="s">
        <v>346</v>
      </c>
      <c r="L575" s="21" t="s">
        <v>347</v>
      </c>
      <c r="M575" s="21" t="s">
        <v>348</v>
      </c>
      <c r="N575" s="21">
        <v>30</v>
      </c>
      <c r="O575" s="20"/>
      <c r="P575" s="21" t="s">
        <v>50</v>
      </c>
      <c r="Q575" s="21" t="s">
        <v>2823</v>
      </c>
      <c r="R575" s="21">
        <v>8000</v>
      </c>
      <c r="S575" s="21">
        <v>1051</v>
      </c>
      <c r="T575" s="21">
        <v>-63.181761000000002</v>
      </c>
      <c r="U575" s="21">
        <v>-17.782153000000001</v>
      </c>
      <c r="V575" s="21" t="s">
        <v>2824</v>
      </c>
      <c r="W575" s="21" t="s">
        <v>51</v>
      </c>
      <c r="X575" s="21" t="s">
        <v>2825</v>
      </c>
      <c r="Y575" s="23">
        <v>46246</v>
      </c>
      <c r="Z575" s="24">
        <f>+E575-Y575</f>
        <v>17</v>
      </c>
      <c r="AA575" s="25">
        <f>+Tabla_DatosExternos_142[[#This Row],[Saldo]]/Tabla_DatosExternos_142[[#This Row],[Importe]]</f>
        <v>1</v>
      </c>
      <c r="AB575" s="21"/>
      <c r="AC575" s="26">
        <f>IF(AND(-Z575&gt;=1,-Z575&lt;=30),D575,0)</f>
        <v>0</v>
      </c>
      <c r="AD575" s="26">
        <f>IF(AND(-Z575&gt;=31,-Z575&lt;=60),D575,0)</f>
        <v>0</v>
      </c>
      <c r="AE575" s="26">
        <f>IF(AND(-Z575&gt;=61,-Z575&lt;=90),D575,0)</f>
        <v>0</v>
      </c>
      <c r="AF575" s="26">
        <f>IF(AND(-Z575&gt;=91,-Z575&lt;=120),D575,0)</f>
        <v>0</v>
      </c>
      <c r="AG575" s="26">
        <f>IF(AND(-Z575&gt;=121,-Z575&lt;=150),D575,0)</f>
        <v>0</v>
      </c>
      <c r="AH575" s="26">
        <f>IF(AND(-Z575&gt;=151,-Z575&lt;=180),D575,0)</f>
        <v>0</v>
      </c>
      <c r="AI575" s="26">
        <f>IF(AND(-Z575&gt;=181,-Z575&lt;=210),D575,0)</f>
        <v>0</v>
      </c>
      <c r="AJ575" s="26">
        <f>IF(AND(-Z575&gt;=211,-Z575&lt;=250),D575,0)</f>
        <v>0</v>
      </c>
      <c r="AK575" s="26">
        <f>IF(-Z575&gt;=251,D575,0)</f>
        <v>0</v>
      </c>
      <c r="AL575" s="26">
        <f>SUM(AE575:AF575)</f>
        <v>0</v>
      </c>
      <c r="AM575" s="26">
        <f>SUM(AG575:AK575)</f>
        <v>0</v>
      </c>
      <c r="AN575" s="26">
        <f>SUM(AI575:AK575)</f>
        <v>0</v>
      </c>
      <c r="AO575" s="26">
        <f>+IF(SUM(AC575:AK575)=0,D575,0)</f>
        <v>6509.98</v>
      </c>
      <c r="AP575" s="26">
        <f>+SUM(AC575:AK575)</f>
        <v>0</v>
      </c>
      <c r="AQ575" s="26">
        <f>+Tabla_DatosExternos_142[[#This Row],[Total Vigente]]+Tabla_DatosExternos_142[[#This Row],[Total Vencido]]</f>
        <v>6509.98</v>
      </c>
      <c r="AR575" s="26">
        <f>SUM(AG575:AK575)</f>
        <v>0</v>
      </c>
      <c r="AS575" s="27">
        <f>+Tabla_DatosExternos_142[[#This Row],[Fecha]]-Tabla_DatosExternos_142[[#This Row],[Vence]]</f>
        <v>-30</v>
      </c>
      <c r="AT575" s="21"/>
      <c r="AU575" s="28" t="e">
        <f>+AR575-W575</f>
        <v>#VALUE!</v>
      </c>
    </row>
    <row r="576" spans="1:47" x14ac:dyDescent="0.35">
      <c r="A576" s="20">
        <v>46233</v>
      </c>
      <c r="B576" s="21">
        <v>291823</v>
      </c>
      <c r="C576" s="21">
        <v>6679.95</v>
      </c>
      <c r="D576" s="21">
        <v>6679.95</v>
      </c>
      <c r="E576" s="22">
        <v>46263</v>
      </c>
      <c r="F576" s="21">
        <v>17</v>
      </c>
      <c r="G576" s="21" t="s">
        <v>90</v>
      </c>
      <c r="H576" s="21" t="s">
        <v>95</v>
      </c>
      <c r="I576" s="21" t="s">
        <v>2928</v>
      </c>
      <c r="J576" s="21" t="s">
        <v>52</v>
      </c>
      <c r="K576" s="21" t="s">
        <v>346</v>
      </c>
      <c r="L576" s="21" t="s">
        <v>347</v>
      </c>
      <c r="M576" s="21" t="s">
        <v>348</v>
      </c>
      <c r="N576" s="21">
        <v>30</v>
      </c>
      <c r="O576" s="20"/>
      <c r="P576" s="21" t="s">
        <v>50</v>
      </c>
      <c r="Q576" s="21" t="s">
        <v>2929</v>
      </c>
      <c r="R576" s="21">
        <v>8000</v>
      </c>
      <c r="S576" s="21">
        <v>1051</v>
      </c>
      <c r="T576" s="21">
        <v>-63.136513000000001</v>
      </c>
      <c r="U576" s="21">
        <v>-17.811254999999999</v>
      </c>
      <c r="V576" s="21" t="s">
        <v>262</v>
      </c>
      <c r="W576" s="21" t="s">
        <v>51</v>
      </c>
      <c r="X576" s="21" t="s">
        <v>73</v>
      </c>
      <c r="Y576" s="23">
        <v>46246</v>
      </c>
      <c r="Z576" s="24">
        <f>+E576-Y576</f>
        <v>17</v>
      </c>
      <c r="AA576" s="25">
        <f>+Tabla_DatosExternos_142[[#This Row],[Saldo]]/Tabla_DatosExternos_142[[#This Row],[Importe]]</f>
        <v>1</v>
      </c>
      <c r="AB576" s="21"/>
      <c r="AC576" s="26">
        <f>IF(AND(-Z576&gt;=1,-Z576&lt;=30),D576,0)</f>
        <v>0</v>
      </c>
      <c r="AD576" s="26">
        <f>IF(AND(-Z576&gt;=31,-Z576&lt;=60),D576,0)</f>
        <v>0</v>
      </c>
      <c r="AE576" s="26">
        <f>IF(AND(-Z576&gt;=61,-Z576&lt;=90),D576,0)</f>
        <v>0</v>
      </c>
      <c r="AF576" s="26">
        <f>IF(AND(-Z576&gt;=91,-Z576&lt;=120),D576,0)</f>
        <v>0</v>
      </c>
      <c r="AG576" s="26">
        <f>IF(AND(-Z576&gt;=121,-Z576&lt;=150),D576,0)</f>
        <v>0</v>
      </c>
      <c r="AH576" s="26">
        <f>IF(AND(-Z576&gt;=151,-Z576&lt;=180),D576,0)</f>
        <v>0</v>
      </c>
      <c r="AI576" s="26">
        <f>IF(AND(-Z576&gt;=181,-Z576&lt;=210),D576,0)</f>
        <v>0</v>
      </c>
      <c r="AJ576" s="26">
        <f>IF(AND(-Z576&gt;=211,-Z576&lt;=250),D576,0)</f>
        <v>0</v>
      </c>
      <c r="AK576" s="26">
        <f>IF(-Z576&gt;=251,D576,0)</f>
        <v>0</v>
      </c>
      <c r="AL576" s="26">
        <f>SUM(AE576:AF576)</f>
        <v>0</v>
      </c>
      <c r="AM576" s="26">
        <f>SUM(AG576:AK576)</f>
        <v>0</v>
      </c>
      <c r="AN576" s="26">
        <f>SUM(AI576:AK576)</f>
        <v>0</v>
      </c>
      <c r="AO576" s="26">
        <f>+IF(SUM(AC576:AK576)=0,D576,0)</f>
        <v>6679.95</v>
      </c>
      <c r="AP576" s="26">
        <f>+SUM(AC576:AK576)</f>
        <v>0</v>
      </c>
      <c r="AQ576" s="26">
        <f>+Tabla_DatosExternos_142[[#This Row],[Total Vigente]]+Tabla_DatosExternos_142[[#This Row],[Total Vencido]]</f>
        <v>6679.95</v>
      </c>
      <c r="AR576" s="26">
        <f>SUM(AG576:AK576)</f>
        <v>0</v>
      </c>
      <c r="AS576" s="27">
        <f>+Tabla_DatosExternos_142[[#This Row],[Fecha]]-Tabla_DatosExternos_142[[#This Row],[Vence]]</f>
        <v>-30</v>
      </c>
      <c r="AT576" s="21"/>
      <c r="AU576" s="28" t="e">
        <f>+AR576-W576</f>
        <v>#VALUE!</v>
      </c>
    </row>
    <row r="577" spans="1:47" x14ac:dyDescent="0.35">
      <c r="A577" s="20">
        <v>46233</v>
      </c>
      <c r="B577" s="21">
        <v>292187</v>
      </c>
      <c r="C577" s="21">
        <v>2739.98</v>
      </c>
      <c r="D577" s="21">
        <v>2739.98</v>
      </c>
      <c r="E577" s="22">
        <v>46253</v>
      </c>
      <c r="F577" s="21">
        <v>7</v>
      </c>
      <c r="G577" s="21" t="s">
        <v>90</v>
      </c>
      <c r="H577" s="21" t="s">
        <v>95</v>
      </c>
      <c r="I577" s="21" t="s">
        <v>2112</v>
      </c>
      <c r="J577" s="21" t="s">
        <v>52</v>
      </c>
      <c r="K577" s="21" t="s">
        <v>346</v>
      </c>
      <c r="L577" s="21" t="s">
        <v>347</v>
      </c>
      <c r="M577" s="21" t="s">
        <v>348</v>
      </c>
      <c r="N577" s="21">
        <v>20</v>
      </c>
      <c r="O577" s="20"/>
      <c r="P577" s="21" t="s">
        <v>50</v>
      </c>
      <c r="Q577" s="21" t="s">
        <v>2113</v>
      </c>
      <c r="R577" s="21">
        <v>5000</v>
      </c>
      <c r="S577" s="21">
        <v>1051</v>
      </c>
      <c r="T577" s="21">
        <v>-63.180486999999999</v>
      </c>
      <c r="U577" s="21">
        <v>-17.782675999999999</v>
      </c>
      <c r="V577" s="21" t="s">
        <v>2114</v>
      </c>
      <c r="W577" s="21" t="s">
        <v>51</v>
      </c>
      <c r="X577" s="21" t="s">
        <v>2115</v>
      </c>
      <c r="Y577" s="23">
        <v>46246</v>
      </c>
      <c r="Z577" s="24">
        <f>+E577-Y577</f>
        <v>7</v>
      </c>
      <c r="AA577" s="25">
        <f>+Tabla_DatosExternos_142[[#This Row],[Saldo]]/Tabla_DatosExternos_142[[#This Row],[Importe]]</f>
        <v>1</v>
      </c>
      <c r="AB577" s="21"/>
      <c r="AC577" s="26">
        <f>IF(AND(-Z577&gt;=1,-Z577&lt;=30),D577,0)</f>
        <v>0</v>
      </c>
      <c r="AD577" s="26">
        <f>IF(AND(-Z577&gt;=31,-Z577&lt;=60),D577,0)</f>
        <v>0</v>
      </c>
      <c r="AE577" s="26">
        <f>IF(AND(-Z577&gt;=61,-Z577&lt;=90),D577,0)</f>
        <v>0</v>
      </c>
      <c r="AF577" s="26">
        <f>IF(AND(-Z577&gt;=91,-Z577&lt;=120),D577,0)</f>
        <v>0</v>
      </c>
      <c r="AG577" s="26">
        <f>IF(AND(-Z577&gt;=121,-Z577&lt;=150),D577,0)</f>
        <v>0</v>
      </c>
      <c r="AH577" s="26">
        <f>IF(AND(-Z577&gt;=151,-Z577&lt;=180),D577,0)</f>
        <v>0</v>
      </c>
      <c r="AI577" s="26">
        <f>IF(AND(-Z577&gt;=181,-Z577&lt;=210),D577,0)</f>
        <v>0</v>
      </c>
      <c r="AJ577" s="26">
        <f>IF(AND(-Z577&gt;=211,-Z577&lt;=250),D577,0)</f>
        <v>0</v>
      </c>
      <c r="AK577" s="26">
        <f>IF(-Z577&gt;=251,D577,0)</f>
        <v>0</v>
      </c>
      <c r="AL577" s="26">
        <f>SUM(AE577:AF577)</f>
        <v>0</v>
      </c>
      <c r="AM577" s="26">
        <f>SUM(AG577:AK577)</f>
        <v>0</v>
      </c>
      <c r="AN577" s="26">
        <f>SUM(AI577:AK577)</f>
        <v>0</v>
      </c>
      <c r="AO577" s="26">
        <f>+IF(SUM(AC577:AK577)=0,D577,0)</f>
        <v>2739.98</v>
      </c>
      <c r="AP577" s="26">
        <f>+SUM(AC577:AK577)</f>
        <v>0</v>
      </c>
      <c r="AQ577" s="26">
        <f>+Tabla_DatosExternos_142[[#This Row],[Total Vigente]]+Tabla_DatosExternos_142[[#This Row],[Total Vencido]]</f>
        <v>2739.98</v>
      </c>
      <c r="AR577" s="26">
        <f>SUM(AG577:AK577)</f>
        <v>0</v>
      </c>
      <c r="AS577" s="27">
        <f>+Tabla_DatosExternos_142[[#This Row],[Fecha]]-Tabla_DatosExternos_142[[#This Row],[Vence]]</f>
        <v>-20</v>
      </c>
      <c r="AT577" s="21"/>
      <c r="AU577" s="28" t="e">
        <f>+AR577-W577</f>
        <v>#VALUE!</v>
      </c>
    </row>
    <row r="578" spans="1:47" x14ac:dyDescent="0.35">
      <c r="A578" s="20">
        <v>46234</v>
      </c>
      <c r="B578" s="21">
        <v>292423</v>
      </c>
      <c r="C578" s="21">
        <v>1199.99</v>
      </c>
      <c r="D578" s="21">
        <v>1199.99</v>
      </c>
      <c r="E578" s="22">
        <v>46264</v>
      </c>
      <c r="F578" s="21">
        <v>18</v>
      </c>
      <c r="G578" s="21" t="s">
        <v>90</v>
      </c>
      <c r="H578" s="21" t="s">
        <v>95</v>
      </c>
      <c r="I578" s="21" t="s">
        <v>3036</v>
      </c>
      <c r="J578" s="21" t="s">
        <v>52</v>
      </c>
      <c r="K578" s="21" t="s">
        <v>346</v>
      </c>
      <c r="L578" s="21" t="s">
        <v>347</v>
      </c>
      <c r="M578" s="21" t="s">
        <v>348</v>
      </c>
      <c r="N578" s="21">
        <v>30</v>
      </c>
      <c r="O578" s="20"/>
      <c r="P578" s="21" t="s">
        <v>50</v>
      </c>
      <c r="Q578" s="21" t="s">
        <v>3037</v>
      </c>
      <c r="R578" s="21">
        <v>3000</v>
      </c>
      <c r="S578" s="21">
        <v>1051</v>
      </c>
      <c r="T578" s="21">
        <v>-63.179501999999999</v>
      </c>
      <c r="U578" s="21">
        <v>-17.750022000000001</v>
      </c>
      <c r="V578" s="21" t="s">
        <v>3038</v>
      </c>
      <c r="W578" s="21" t="s">
        <v>51</v>
      </c>
      <c r="X578" s="21" t="s">
        <v>3039</v>
      </c>
      <c r="Y578" s="23">
        <v>46246</v>
      </c>
      <c r="Z578" s="24">
        <f>+E578-Y578</f>
        <v>18</v>
      </c>
      <c r="AA578" s="25">
        <f>+Tabla_DatosExternos_142[[#This Row],[Saldo]]/Tabla_DatosExternos_142[[#This Row],[Importe]]</f>
        <v>1</v>
      </c>
      <c r="AB578" s="21"/>
      <c r="AC578" s="26">
        <f>IF(AND(-Z578&gt;=1,-Z578&lt;=30),D578,0)</f>
        <v>0</v>
      </c>
      <c r="AD578" s="26">
        <f>IF(AND(-Z578&gt;=31,-Z578&lt;=60),D578,0)</f>
        <v>0</v>
      </c>
      <c r="AE578" s="26">
        <f>IF(AND(-Z578&gt;=61,-Z578&lt;=90),D578,0)</f>
        <v>0</v>
      </c>
      <c r="AF578" s="26">
        <f>IF(AND(-Z578&gt;=91,-Z578&lt;=120),D578,0)</f>
        <v>0</v>
      </c>
      <c r="AG578" s="26">
        <f>IF(AND(-Z578&gt;=121,-Z578&lt;=150),D578,0)</f>
        <v>0</v>
      </c>
      <c r="AH578" s="26">
        <f>IF(AND(-Z578&gt;=151,-Z578&lt;=180),D578,0)</f>
        <v>0</v>
      </c>
      <c r="AI578" s="26">
        <f>IF(AND(-Z578&gt;=181,-Z578&lt;=210),D578,0)</f>
        <v>0</v>
      </c>
      <c r="AJ578" s="26">
        <f>IF(AND(-Z578&gt;=211,-Z578&lt;=250),D578,0)</f>
        <v>0</v>
      </c>
      <c r="AK578" s="26">
        <f>IF(-Z578&gt;=251,D578,0)</f>
        <v>0</v>
      </c>
      <c r="AL578" s="26">
        <f>SUM(AE578:AF578)</f>
        <v>0</v>
      </c>
      <c r="AM578" s="26">
        <f>SUM(AG578:AK578)</f>
        <v>0</v>
      </c>
      <c r="AN578" s="26">
        <f>SUM(AI578:AK578)</f>
        <v>0</v>
      </c>
      <c r="AO578" s="26">
        <f>+IF(SUM(AC578:AK578)=0,D578,0)</f>
        <v>1199.99</v>
      </c>
      <c r="AP578" s="26">
        <f>+SUM(AC578:AK578)</f>
        <v>0</v>
      </c>
      <c r="AQ578" s="26">
        <f>+Tabla_DatosExternos_142[[#This Row],[Total Vigente]]+Tabla_DatosExternos_142[[#This Row],[Total Vencido]]</f>
        <v>1199.99</v>
      </c>
      <c r="AR578" s="26">
        <f>SUM(AG578:AK578)</f>
        <v>0</v>
      </c>
      <c r="AS578" s="27">
        <f>+Tabla_DatosExternos_142[[#This Row],[Fecha]]-Tabla_DatosExternos_142[[#This Row],[Vence]]</f>
        <v>-30</v>
      </c>
      <c r="AT578" s="21"/>
      <c r="AU578" s="28" t="e">
        <f>+AR578-W578</f>
        <v>#VALUE!</v>
      </c>
    </row>
    <row r="579" spans="1:47" x14ac:dyDescent="0.35">
      <c r="A579" s="20">
        <v>46234</v>
      </c>
      <c r="B579" s="21">
        <v>292424</v>
      </c>
      <c r="C579" s="21">
        <v>1365</v>
      </c>
      <c r="D579" s="21">
        <v>1365</v>
      </c>
      <c r="E579" s="22">
        <v>46264</v>
      </c>
      <c r="F579" s="21">
        <v>18</v>
      </c>
      <c r="G579" s="21" t="s">
        <v>90</v>
      </c>
      <c r="H579" s="21" t="s">
        <v>95</v>
      </c>
      <c r="I579" s="21" t="s">
        <v>3040</v>
      </c>
      <c r="J579" s="21" t="s">
        <v>52</v>
      </c>
      <c r="K579" s="21" t="s">
        <v>346</v>
      </c>
      <c r="L579" s="21" t="s">
        <v>347</v>
      </c>
      <c r="M579" s="21" t="s">
        <v>348</v>
      </c>
      <c r="N579" s="21">
        <v>30</v>
      </c>
      <c r="O579" s="20"/>
      <c r="P579" s="21" t="s">
        <v>50</v>
      </c>
      <c r="Q579" s="21" t="s">
        <v>3041</v>
      </c>
      <c r="R579" s="21">
        <v>8000</v>
      </c>
      <c r="S579" s="21">
        <v>1051</v>
      </c>
      <c r="T579" s="21">
        <v>-63.223937999999997</v>
      </c>
      <c r="U579" s="21">
        <v>-17.753444699999999</v>
      </c>
      <c r="V579" s="21" t="s">
        <v>3042</v>
      </c>
      <c r="W579" s="21" t="s">
        <v>51</v>
      </c>
      <c r="X579" s="21" t="s">
        <v>3043</v>
      </c>
      <c r="Y579" s="23">
        <v>46246</v>
      </c>
      <c r="Z579" s="24">
        <f>+E579-Y579</f>
        <v>18</v>
      </c>
      <c r="AA579" s="25">
        <f>+Tabla_DatosExternos_142[[#This Row],[Saldo]]/Tabla_DatosExternos_142[[#This Row],[Importe]]</f>
        <v>1</v>
      </c>
      <c r="AB579" s="21"/>
      <c r="AC579" s="26">
        <f>IF(AND(-Z579&gt;=1,-Z579&lt;=30),D579,0)</f>
        <v>0</v>
      </c>
      <c r="AD579" s="26">
        <f>IF(AND(-Z579&gt;=31,-Z579&lt;=60),D579,0)</f>
        <v>0</v>
      </c>
      <c r="AE579" s="26">
        <f>IF(AND(-Z579&gt;=61,-Z579&lt;=90),D579,0)</f>
        <v>0</v>
      </c>
      <c r="AF579" s="26">
        <f>IF(AND(-Z579&gt;=91,-Z579&lt;=120),D579,0)</f>
        <v>0</v>
      </c>
      <c r="AG579" s="26">
        <f>IF(AND(-Z579&gt;=121,-Z579&lt;=150),D579,0)</f>
        <v>0</v>
      </c>
      <c r="AH579" s="26">
        <f>IF(AND(-Z579&gt;=151,-Z579&lt;=180),D579,0)</f>
        <v>0</v>
      </c>
      <c r="AI579" s="26">
        <f>IF(AND(-Z579&gt;=181,-Z579&lt;=210),D579,0)</f>
        <v>0</v>
      </c>
      <c r="AJ579" s="26">
        <f>IF(AND(-Z579&gt;=211,-Z579&lt;=250),D579,0)</f>
        <v>0</v>
      </c>
      <c r="AK579" s="26">
        <f>IF(-Z579&gt;=251,D579,0)</f>
        <v>0</v>
      </c>
      <c r="AL579" s="26">
        <f>SUM(AE579:AF579)</f>
        <v>0</v>
      </c>
      <c r="AM579" s="26">
        <f>SUM(AG579:AK579)</f>
        <v>0</v>
      </c>
      <c r="AN579" s="26">
        <f>SUM(AI579:AK579)</f>
        <v>0</v>
      </c>
      <c r="AO579" s="26">
        <f>+IF(SUM(AC579:AK579)=0,D579,0)</f>
        <v>1365</v>
      </c>
      <c r="AP579" s="26">
        <f>+SUM(AC579:AK579)</f>
        <v>0</v>
      </c>
      <c r="AQ579" s="26">
        <f>+Tabla_DatosExternos_142[[#This Row],[Total Vigente]]+Tabla_DatosExternos_142[[#This Row],[Total Vencido]]</f>
        <v>1365</v>
      </c>
      <c r="AR579" s="26">
        <f>SUM(AG579:AK579)</f>
        <v>0</v>
      </c>
      <c r="AS579" s="27">
        <f>+Tabla_DatosExternos_142[[#This Row],[Fecha]]-Tabla_DatosExternos_142[[#This Row],[Vence]]</f>
        <v>-30</v>
      </c>
      <c r="AT579" s="21"/>
      <c r="AU579" s="28" t="e">
        <f>+AR579-W579</f>
        <v>#VALUE!</v>
      </c>
    </row>
    <row r="580" spans="1:47" x14ac:dyDescent="0.35">
      <c r="A580" s="20">
        <v>46234</v>
      </c>
      <c r="B580" s="21">
        <v>292771</v>
      </c>
      <c r="C580" s="21">
        <v>1369.99</v>
      </c>
      <c r="D580" s="21">
        <v>1369.99</v>
      </c>
      <c r="E580" s="22">
        <v>46264</v>
      </c>
      <c r="F580" s="21">
        <v>18</v>
      </c>
      <c r="G580" s="21" t="s">
        <v>90</v>
      </c>
      <c r="H580" s="21" t="s">
        <v>95</v>
      </c>
      <c r="I580" s="21" t="s">
        <v>3044</v>
      </c>
      <c r="J580" s="21" t="s">
        <v>52</v>
      </c>
      <c r="K580" s="21" t="s">
        <v>346</v>
      </c>
      <c r="L580" s="21" t="s">
        <v>347</v>
      </c>
      <c r="M580" s="21" t="s">
        <v>348</v>
      </c>
      <c r="N580" s="21">
        <v>30</v>
      </c>
      <c r="O580" s="20"/>
      <c r="P580" s="21" t="s">
        <v>50</v>
      </c>
      <c r="Q580" s="21" t="s">
        <v>3045</v>
      </c>
      <c r="R580" s="21">
        <v>14500</v>
      </c>
      <c r="S580" s="21">
        <v>1051</v>
      </c>
      <c r="T580" s="21">
        <v>-63.224615</v>
      </c>
      <c r="U580" s="21">
        <v>-17.781815000000002</v>
      </c>
      <c r="V580" s="21" t="s">
        <v>3046</v>
      </c>
      <c r="W580" s="21" t="s">
        <v>51</v>
      </c>
      <c r="X580" s="21" t="s">
        <v>3047</v>
      </c>
      <c r="Y580" s="23">
        <v>46246</v>
      </c>
      <c r="Z580" s="24">
        <f>+E580-Y580</f>
        <v>18</v>
      </c>
      <c r="AA580" s="25">
        <f>+Tabla_DatosExternos_142[[#This Row],[Saldo]]/Tabla_DatosExternos_142[[#This Row],[Importe]]</f>
        <v>1</v>
      </c>
      <c r="AB580" s="21"/>
      <c r="AC580" s="26">
        <f>IF(AND(-Z580&gt;=1,-Z580&lt;=30),D580,0)</f>
        <v>0</v>
      </c>
      <c r="AD580" s="26">
        <f>IF(AND(-Z580&gt;=31,-Z580&lt;=60),D580,0)</f>
        <v>0</v>
      </c>
      <c r="AE580" s="26">
        <f>IF(AND(-Z580&gt;=61,-Z580&lt;=90),D580,0)</f>
        <v>0</v>
      </c>
      <c r="AF580" s="26">
        <f>IF(AND(-Z580&gt;=91,-Z580&lt;=120),D580,0)</f>
        <v>0</v>
      </c>
      <c r="AG580" s="26">
        <f>IF(AND(-Z580&gt;=121,-Z580&lt;=150),D580,0)</f>
        <v>0</v>
      </c>
      <c r="AH580" s="26">
        <f>IF(AND(-Z580&gt;=151,-Z580&lt;=180),D580,0)</f>
        <v>0</v>
      </c>
      <c r="AI580" s="26">
        <f>IF(AND(-Z580&gt;=181,-Z580&lt;=210),D580,0)</f>
        <v>0</v>
      </c>
      <c r="AJ580" s="26">
        <f>IF(AND(-Z580&gt;=211,-Z580&lt;=250),D580,0)</f>
        <v>0</v>
      </c>
      <c r="AK580" s="26">
        <f>IF(-Z580&gt;=251,D580,0)</f>
        <v>0</v>
      </c>
      <c r="AL580" s="26">
        <f>SUM(AE580:AF580)</f>
        <v>0</v>
      </c>
      <c r="AM580" s="26">
        <f>SUM(AG580:AK580)</f>
        <v>0</v>
      </c>
      <c r="AN580" s="26">
        <f>SUM(AI580:AK580)</f>
        <v>0</v>
      </c>
      <c r="AO580" s="26">
        <f>+IF(SUM(AC580:AK580)=0,D580,0)</f>
        <v>1369.99</v>
      </c>
      <c r="AP580" s="26">
        <f>+SUM(AC580:AK580)</f>
        <v>0</v>
      </c>
      <c r="AQ580" s="26">
        <f>+Tabla_DatosExternos_142[[#This Row],[Total Vigente]]+Tabla_DatosExternos_142[[#This Row],[Total Vencido]]</f>
        <v>1369.99</v>
      </c>
      <c r="AR580" s="26">
        <f>SUM(AG580:AK580)</f>
        <v>0</v>
      </c>
      <c r="AS580" s="27">
        <f>+Tabla_DatosExternos_142[[#This Row],[Fecha]]-Tabla_DatosExternos_142[[#This Row],[Vence]]</f>
        <v>-30</v>
      </c>
      <c r="AT580" s="21"/>
      <c r="AU580" s="28" t="e">
        <f>+AR580-W580</f>
        <v>#VALUE!</v>
      </c>
    </row>
    <row r="581" spans="1:47" x14ac:dyDescent="0.35">
      <c r="A581" s="20">
        <v>46234</v>
      </c>
      <c r="B581" s="21">
        <v>292772</v>
      </c>
      <c r="C581" s="21">
        <v>9570</v>
      </c>
      <c r="D581" s="21">
        <v>9570</v>
      </c>
      <c r="E581" s="22">
        <v>46264</v>
      </c>
      <c r="F581" s="21">
        <v>18</v>
      </c>
      <c r="G581" s="21" t="s">
        <v>90</v>
      </c>
      <c r="H581" s="21" t="s">
        <v>95</v>
      </c>
      <c r="I581" s="21" t="s">
        <v>2544</v>
      </c>
      <c r="J581" s="21" t="s">
        <v>52</v>
      </c>
      <c r="K581" s="21" t="s">
        <v>346</v>
      </c>
      <c r="L581" s="21" t="s">
        <v>347</v>
      </c>
      <c r="M581" s="21" t="s">
        <v>348</v>
      </c>
      <c r="N581" s="21">
        <v>30</v>
      </c>
      <c r="O581" s="20"/>
      <c r="P581" s="21" t="s">
        <v>50</v>
      </c>
      <c r="Q581" s="21" t="s">
        <v>2545</v>
      </c>
      <c r="R581" s="21">
        <v>0</v>
      </c>
      <c r="S581" s="21">
        <v>1051</v>
      </c>
      <c r="T581" s="21">
        <v>-63.204442</v>
      </c>
      <c r="U581" s="21">
        <v>-17.803432999999998</v>
      </c>
      <c r="V581" s="21" t="s">
        <v>2546</v>
      </c>
      <c r="W581" s="21" t="s">
        <v>51</v>
      </c>
      <c r="X581" s="21" t="s">
        <v>262</v>
      </c>
      <c r="Y581" s="23">
        <v>46246</v>
      </c>
      <c r="Z581" s="24">
        <f>+E581-Y581</f>
        <v>18</v>
      </c>
      <c r="AA581" s="25">
        <f>+Tabla_DatosExternos_142[[#This Row],[Saldo]]/Tabla_DatosExternos_142[[#This Row],[Importe]]</f>
        <v>1</v>
      </c>
      <c r="AB581" s="21"/>
      <c r="AC581" s="26">
        <f>IF(AND(-Z581&gt;=1,-Z581&lt;=30),D581,0)</f>
        <v>0</v>
      </c>
      <c r="AD581" s="26">
        <f>IF(AND(-Z581&gt;=31,-Z581&lt;=60),D581,0)</f>
        <v>0</v>
      </c>
      <c r="AE581" s="26">
        <f>IF(AND(-Z581&gt;=61,-Z581&lt;=90),D581,0)</f>
        <v>0</v>
      </c>
      <c r="AF581" s="26">
        <f>IF(AND(-Z581&gt;=91,-Z581&lt;=120),D581,0)</f>
        <v>0</v>
      </c>
      <c r="AG581" s="26">
        <f>IF(AND(-Z581&gt;=121,-Z581&lt;=150),D581,0)</f>
        <v>0</v>
      </c>
      <c r="AH581" s="26">
        <f>IF(AND(-Z581&gt;=151,-Z581&lt;=180),D581,0)</f>
        <v>0</v>
      </c>
      <c r="AI581" s="26">
        <f>IF(AND(-Z581&gt;=181,-Z581&lt;=210),D581,0)</f>
        <v>0</v>
      </c>
      <c r="AJ581" s="26">
        <f>IF(AND(-Z581&gt;=211,-Z581&lt;=250),D581,0)</f>
        <v>0</v>
      </c>
      <c r="AK581" s="26">
        <f>IF(-Z581&gt;=251,D581,0)</f>
        <v>0</v>
      </c>
      <c r="AL581" s="26">
        <f>SUM(AE581:AF581)</f>
        <v>0</v>
      </c>
      <c r="AM581" s="26">
        <f>SUM(AG581:AK581)</f>
        <v>0</v>
      </c>
      <c r="AN581" s="26">
        <f>SUM(AI581:AK581)</f>
        <v>0</v>
      </c>
      <c r="AO581" s="26">
        <f>+IF(SUM(AC581:AK581)=0,D581,0)</f>
        <v>9570</v>
      </c>
      <c r="AP581" s="26">
        <f>+SUM(AC581:AK581)</f>
        <v>0</v>
      </c>
      <c r="AQ581" s="26">
        <f>+Tabla_DatosExternos_142[[#This Row],[Total Vigente]]+Tabla_DatosExternos_142[[#This Row],[Total Vencido]]</f>
        <v>9570</v>
      </c>
      <c r="AR581" s="26">
        <f>SUM(AG581:AK581)</f>
        <v>0</v>
      </c>
      <c r="AS581" s="27">
        <f>+Tabla_DatosExternos_142[[#This Row],[Fecha]]-Tabla_DatosExternos_142[[#This Row],[Vence]]</f>
        <v>-30</v>
      </c>
      <c r="AT581" s="21"/>
      <c r="AU581" s="28" t="e">
        <f>+AR581-W581</f>
        <v>#VALUE!</v>
      </c>
    </row>
    <row r="582" spans="1:47" x14ac:dyDescent="0.35">
      <c r="A582" s="20">
        <v>46234</v>
      </c>
      <c r="B582" s="21">
        <v>292773</v>
      </c>
      <c r="C582" s="21">
        <v>180</v>
      </c>
      <c r="D582" s="21">
        <v>180</v>
      </c>
      <c r="E582" s="22">
        <v>46264</v>
      </c>
      <c r="F582" s="21">
        <v>18</v>
      </c>
      <c r="G582" s="21" t="s">
        <v>90</v>
      </c>
      <c r="H582" s="21" t="s">
        <v>95</v>
      </c>
      <c r="I582" s="21" t="s">
        <v>3048</v>
      </c>
      <c r="J582" s="21" t="s">
        <v>52</v>
      </c>
      <c r="K582" s="21" t="s">
        <v>346</v>
      </c>
      <c r="L582" s="21" t="s">
        <v>347</v>
      </c>
      <c r="M582" s="21" t="s">
        <v>348</v>
      </c>
      <c r="N582" s="21">
        <v>30</v>
      </c>
      <c r="O582" s="20"/>
      <c r="P582" s="21" t="s">
        <v>50</v>
      </c>
      <c r="Q582" s="21" t="s">
        <v>3049</v>
      </c>
      <c r="R582" s="21">
        <v>10000</v>
      </c>
      <c r="S582" s="21">
        <v>1051</v>
      </c>
      <c r="T582" s="21">
        <v>-63.195141</v>
      </c>
      <c r="U582" s="21">
        <v>-17.745940999999998</v>
      </c>
      <c r="V582" s="21" t="s">
        <v>3050</v>
      </c>
      <c r="W582" s="21" t="s">
        <v>51</v>
      </c>
      <c r="X582" s="21" t="s">
        <v>3051</v>
      </c>
      <c r="Y582" s="23">
        <v>46246</v>
      </c>
      <c r="Z582" s="24">
        <f>+E582-Y582</f>
        <v>18</v>
      </c>
      <c r="AA582" s="25">
        <f>+Tabla_DatosExternos_142[[#This Row],[Saldo]]/Tabla_DatosExternos_142[[#This Row],[Importe]]</f>
        <v>1</v>
      </c>
      <c r="AB582" s="21"/>
      <c r="AC582" s="26">
        <f>IF(AND(-Z582&gt;=1,-Z582&lt;=30),D582,0)</f>
        <v>0</v>
      </c>
      <c r="AD582" s="26">
        <f>IF(AND(-Z582&gt;=31,-Z582&lt;=60),D582,0)</f>
        <v>0</v>
      </c>
      <c r="AE582" s="26">
        <f>IF(AND(-Z582&gt;=61,-Z582&lt;=90),D582,0)</f>
        <v>0</v>
      </c>
      <c r="AF582" s="26">
        <f>IF(AND(-Z582&gt;=91,-Z582&lt;=120),D582,0)</f>
        <v>0</v>
      </c>
      <c r="AG582" s="26">
        <f>IF(AND(-Z582&gt;=121,-Z582&lt;=150),D582,0)</f>
        <v>0</v>
      </c>
      <c r="AH582" s="26">
        <f>IF(AND(-Z582&gt;=151,-Z582&lt;=180),D582,0)</f>
        <v>0</v>
      </c>
      <c r="AI582" s="26">
        <f>IF(AND(-Z582&gt;=181,-Z582&lt;=210),D582,0)</f>
        <v>0</v>
      </c>
      <c r="AJ582" s="26">
        <f>IF(AND(-Z582&gt;=211,-Z582&lt;=250),D582,0)</f>
        <v>0</v>
      </c>
      <c r="AK582" s="26">
        <f>IF(-Z582&gt;=251,D582,0)</f>
        <v>0</v>
      </c>
      <c r="AL582" s="26">
        <f>SUM(AE582:AF582)</f>
        <v>0</v>
      </c>
      <c r="AM582" s="26">
        <f>SUM(AG582:AK582)</f>
        <v>0</v>
      </c>
      <c r="AN582" s="26">
        <f>SUM(AI582:AK582)</f>
        <v>0</v>
      </c>
      <c r="AO582" s="26">
        <f>+IF(SUM(AC582:AK582)=0,D582,0)</f>
        <v>180</v>
      </c>
      <c r="AP582" s="26">
        <f>+SUM(AC582:AK582)</f>
        <v>0</v>
      </c>
      <c r="AQ582" s="26">
        <f>+Tabla_DatosExternos_142[[#This Row],[Total Vigente]]+Tabla_DatosExternos_142[[#This Row],[Total Vencido]]</f>
        <v>180</v>
      </c>
      <c r="AR582" s="26">
        <f>SUM(AG582:AK582)</f>
        <v>0</v>
      </c>
      <c r="AS582" s="27">
        <f>+Tabla_DatosExternos_142[[#This Row],[Fecha]]-Tabla_DatosExternos_142[[#This Row],[Vence]]</f>
        <v>-30</v>
      </c>
      <c r="AT582" s="21"/>
      <c r="AU582" s="28" t="e">
        <f>+AR582-W582</f>
        <v>#VALUE!</v>
      </c>
    </row>
    <row r="583" spans="1:47" x14ac:dyDescent="0.35">
      <c r="A583" s="20">
        <v>46234</v>
      </c>
      <c r="B583" s="21">
        <v>292847</v>
      </c>
      <c r="C583" s="21">
        <v>30250.01</v>
      </c>
      <c r="D583" s="21">
        <v>30250.01</v>
      </c>
      <c r="E583" s="22">
        <v>46294</v>
      </c>
      <c r="F583" s="21">
        <v>48</v>
      </c>
      <c r="G583" s="21" t="s">
        <v>96</v>
      </c>
      <c r="H583" s="21" t="s">
        <v>95</v>
      </c>
      <c r="I583" s="21" t="s">
        <v>1917</v>
      </c>
      <c r="J583" s="21" t="s">
        <v>52</v>
      </c>
      <c r="K583" s="21" t="s">
        <v>346</v>
      </c>
      <c r="L583" s="21" t="s">
        <v>347</v>
      </c>
      <c r="M583" s="21" t="s">
        <v>1221</v>
      </c>
      <c r="N583" s="21">
        <v>60</v>
      </c>
      <c r="O583" s="20"/>
      <c r="P583" s="21" t="s">
        <v>50</v>
      </c>
      <c r="Q583" s="21" t="s">
        <v>1918</v>
      </c>
      <c r="R583" s="21">
        <v>455000</v>
      </c>
      <c r="S583" s="21">
        <v>2019</v>
      </c>
      <c r="T583" s="21">
        <v>-63.115751699999997</v>
      </c>
      <c r="U583" s="21">
        <v>-17.7419218</v>
      </c>
      <c r="V583" s="21" t="s">
        <v>1919</v>
      </c>
      <c r="W583" s="21" t="s">
        <v>51</v>
      </c>
      <c r="X583" s="21" t="s">
        <v>1920</v>
      </c>
      <c r="Y583" s="23">
        <v>46246</v>
      </c>
      <c r="Z583" s="24">
        <f>+E583-Y583</f>
        <v>48</v>
      </c>
      <c r="AA583" s="25">
        <f>+Tabla_DatosExternos_142[[#This Row],[Saldo]]/Tabla_DatosExternos_142[[#This Row],[Importe]]</f>
        <v>1</v>
      </c>
      <c r="AB583" s="21"/>
      <c r="AC583" s="26">
        <f>IF(AND(-Z583&gt;=1,-Z583&lt;=30),D583,0)</f>
        <v>0</v>
      </c>
      <c r="AD583" s="26">
        <f>IF(AND(-Z583&gt;=31,-Z583&lt;=60),D583,0)</f>
        <v>0</v>
      </c>
      <c r="AE583" s="26">
        <f>IF(AND(-Z583&gt;=61,-Z583&lt;=90),D583,0)</f>
        <v>0</v>
      </c>
      <c r="AF583" s="26">
        <f>IF(AND(-Z583&gt;=91,-Z583&lt;=120),D583,0)</f>
        <v>0</v>
      </c>
      <c r="AG583" s="26">
        <f>IF(AND(-Z583&gt;=121,-Z583&lt;=150),D583,0)</f>
        <v>0</v>
      </c>
      <c r="AH583" s="26">
        <f>IF(AND(-Z583&gt;=151,-Z583&lt;=180),D583,0)</f>
        <v>0</v>
      </c>
      <c r="AI583" s="26">
        <f>IF(AND(-Z583&gt;=181,-Z583&lt;=210),D583,0)</f>
        <v>0</v>
      </c>
      <c r="AJ583" s="26">
        <f>IF(AND(-Z583&gt;=211,-Z583&lt;=250),D583,0)</f>
        <v>0</v>
      </c>
      <c r="AK583" s="26">
        <f>IF(-Z583&gt;=251,D583,0)</f>
        <v>0</v>
      </c>
      <c r="AL583" s="26">
        <f>SUM(AE583:AF583)</f>
        <v>0</v>
      </c>
      <c r="AM583" s="26">
        <f>SUM(AG583:AK583)</f>
        <v>0</v>
      </c>
      <c r="AN583" s="26">
        <f>SUM(AI583:AK583)</f>
        <v>0</v>
      </c>
      <c r="AO583" s="26">
        <f>+IF(SUM(AC583:AK583)=0,D583,0)</f>
        <v>30250.01</v>
      </c>
      <c r="AP583" s="26">
        <f>+SUM(AC583:AK583)</f>
        <v>0</v>
      </c>
      <c r="AQ583" s="26">
        <f>+Tabla_DatosExternos_142[[#This Row],[Total Vigente]]+Tabla_DatosExternos_142[[#This Row],[Total Vencido]]</f>
        <v>30250.01</v>
      </c>
      <c r="AR583" s="26">
        <f>SUM(AG583:AK583)</f>
        <v>0</v>
      </c>
      <c r="AS583" s="27">
        <f>+Tabla_DatosExternos_142[[#This Row],[Fecha]]-Tabla_DatosExternos_142[[#This Row],[Vence]]</f>
        <v>-60</v>
      </c>
      <c r="AT583" s="21"/>
      <c r="AU583" s="28" t="e">
        <f>+AR583-W583</f>
        <v>#VALUE!</v>
      </c>
    </row>
    <row r="584" spans="1:47" x14ac:dyDescent="0.35">
      <c r="A584" s="20">
        <v>46234</v>
      </c>
      <c r="B584" s="21">
        <v>292848</v>
      </c>
      <c r="C584" s="21">
        <v>30250.01</v>
      </c>
      <c r="D584" s="21">
        <v>30250.01</v>
      </c>
      <c r="E584" s="22">
        <v>46294</v>
      </c>
      <c r="F584" s="21">
        <v>48</v>
      </c>
      <c r="G584" s="21" t="s">
        <v>96</v>
      </c>
      <c r="H584" s="21" t="s">
        <v>95</v>
      </c>
      <c r="I584" s="21" t="s">
        <v>1917</v>
      </c>
      <c r="J584" s="21" t="s">
        <v>52</v>
      </c>
      <c r="K584" s="21" t="s">
        <v>346</v>
      </c>
      <c r="L584" s="21" t="s">
        <v>347</v>
      </c>
      <c r="M584" s="21" t="s">
        <v>1221</v>
      </c>
      <c r="N584" s="21">
        <v>60</v>
      </c>
      <c r="O584" s="20"/>
      <c r="P584" s="21" t="s">
        <v>50</v>
      </c>
      <c r="Q584" s="21" t="s">
        <v>1918</v>
      </c>
      <c r="R584" s="21">
        <v>455000</v>
      </c>
      <c r="S584" s="21">
        <v>2019</v>
      </c>
      <c r="T584" s="21">
        <v>-63.115751699999997</v>
      </c>
      <c r="U584" s="21">
        <v>-17.7419218</v>
      </c>
      <c r="V584" s="21" t="s">
        <v>1919</v>
      </c>
      <c r="W584" s="21" t="s">
        <v>51</v>
      </c>
      <c r="X584" s="21" t="s">
        <v>1920</v>
      </c>
      <c r="Y584" s="23">
        <v>46246</v>
      </c>
      <c r="Z584" s="24">
        <f>+E584-Y584</f>
        <v>48</v>
      </c>
      <c r="AA584" s="25">
        <f>+Tabla_DatosExternos_142[[#This Row],[Saldo]]/Tabla_DatosExternos_142[[#This Row],[Importe]]</f>
        <v>1</v>
      </c>
      <c r="AB584" s="21"/>
      <c r="AC584" s="26">
        <f>IF(AND(-Z584&gt;=1,-Z584&lt;=30),D584,0)</f>
        <v>0</v>
      </c>
      <c r="AD584" s="26">
        <f>IF(AND(-Z584&gt;=31,-Z584&lt;=60),D584,0)</f>
        <v>0</v>
      </c>
      <c r="AE584" s="26">
        <f>IF(AND(-Z584&gt;=61,-Z584&lt;=90),D584,0)</f>
        <v>0</v>
      </c>
      <c r="AF584" s="26">
        <f>IF(AND(-Z584&gt;=91,-Z584&lt;=120),D584,0)</f>
        <v>0</v>
      </c>
      <c r="AG584" s="26">
        <f>IF(AND(-Z584&gt;=121,-Z584&lt;=150),D584,0)</f>
        <v>0</v>
      </c>
      <c r="AH584" s="26">
        <f>IF(AND(-Z584&gt;=151,-Z584&lt;=180),D584,0)</f>
        <v>0</v>
      </c>
      <c r="AI584" s="26">
        <f>IF(AND(-Z584&gt;=181,-Z584&lt;=210),D584,0)</f>
        <v>0</v>
      </c>
      <c r="AJ584" s="26">
        <f>IF(AND(-Z584&gt;=211,-Z584&lt;=250),D584,0)</f>
        <v>0</v>
      </c>
      <c r="AK584" s="26">
        <f>IF(-Z584&gt;=251,D584,0)</f>
        <v>0</v>
      </c>
      <c r="AL584" s="26">
        <f>SUM(AE584:AF584)</f>
        <v>0</v>
      </c>
      <c r="AM584" s="26">
        <f>SUM(AG584:AK584)</f>
        <v>0</v>
      </c>
      <c r="AN584" s="26">
        <f>SUM(AI584:AK584)</f>
        <v>0</v>
      </c>
      <c r="AO584" s="26">
        <f>+IF(SUM(AC584:AK584)=0,D584,0)</f>
        <v>30250.01</v>
      </c>
      <c r="AP584" s="26">
        <f>+SUM(AC584:AK584)</f>
        <v>0</v>
      </c>
      <c r="AQ584" s="26">
        <f>+Tabla_DatosExternos_142[[#This Row],[Total Vigente]]+Tabla_DatosExternos_142[[#This Row],[Total Vencido]]</f>
        <v>30250.01</v>
      </c>
      <c r="AR584" s="26">
        <f>SUM(AG584:AK584)</f>
        <v>0</v>
      </c>
      <c r="AS584" s="27">
        <f>+Tabla_DatosExternos_142[[#This Row],[Fecha]]-Tabla_DatosExternos_142[[#This Row],[Vence]]</f>
        <v>-60</v>
      </c>
      <c r="AT584" s="21"/>
      <c r="AU584" s="28" t="e">
        <f>+AR584-W584</f>
        <v>#VALUE!</v>
      </c>
    </row>
    <row r="585" spans="1:47" x14ac:dyDescent="0.35">
      <c r="A585" s="20">
        <v>46239</v>
      </c>
      <c r="B585" s="21">
        <v>295083</v>
      </c>
      <c r="C585" s="21">
        <v>320</v>
      </c>
      <c r="D585" s="21">
        <v>320</v>
      </c>
      <c r="E585" s="22">
        <v>46299</v>
      </c>
      <c r="F585" s="21">
        <v>53</v>
      </c>
      <c r="G585" s="21" t="s">
        <v>96</v>
      </c>
      <c r="H585" s="21" t="s">
        <v>95</v>
      </c>
      <c r="I585" s="21" t="s">
        <v>1794</v>
      </c>
      <c r="J585" s="21" t="s">
        <v>52</v>
      </c>
      <c r="K585" s="21" t="s">
        <v>346</v>
      </c>
      <c r="L585" s="21" t="s">
        <v>347</v>
      </c>
      <c r="M585" s="21" t="s">
        <v>348</v>
      </c>
      <c r="N585" s="21">
        <v>60</v>
      </c>
      <c r="O585" s="20"/>
      <c r="P585" s="21" t="s">
        <v>50</v>
      </c>
      <c r="Q585" s="21" t="s">
        <v>1795</v>
      </c>
      <c r="R585" s="21">
        <v>15000</v>
      </c>
      <c r="S585" s="21">
        <v>1051</v>
      </c>
      <c r="T585" s="21">
        <v>-63.191493000000001</v>
      </c>
      <c r="U585" s="21">
        <v>-17.763925</v>
      </c>
      <c r="V585" s="21" t="s">
        <v>1796</v>
      </c>
      <c r="W585" s="21" t="s">
        <v>51</v>
      </c>
      <c r="X585" s="21" t="s">
        <v>1797</v>
      </c>
      <c r="Y585" s="23">
        <v>46246</v>
      </c>
      <c r="Z585" s="24">
        <f>+E585-Y585</f>
        <v>53</v>
      </c>
      <c r="AA585" s="25">
        <f>+Tabla_DatosExternos_142[[#This Row],[Saldo]]/Tabla_DatosExternos_142[[#This Row],[Importe]]</f>
        <v>1</v>
      </c>
      <c r="AB585" s="21"/>
      <c r="AC585" s="26">
        <f>IF(AND(-Z585&gt;=1,-Z585&lt;=30),D585,0)</f>
        <v>0</v>
      </c>
      <c r="AD585" s="26">
        <f>IF(AND(-Z585&gt;=31,-Z585&lt;=60),D585,0)</f>
        <v>0</v>
      </c>
      <c r="AE585" s="26">
        <f>IF(AND(-Z585&gt;=61,-Z585&lt;=90),D585,0)</f>
        <v>0</v>
      </c>
      <c r="AF585" s="26">
        <f>IF(AND(-Z585&gt;=91,-Z585&lt;=120),D585,0)</f>
        <v>0</v>
      </c>
      <c r="AG585" s="26">
        <f>IF(AND(-Z585&gt;=121,-Z585&lt;=150),D585,0)</f>
        <v>0</v>
      </c>
      <c r="AH585" s="26">
        <f>IF(AND(-Z585&gt;=151,-Z585&lt;=180),D585,0)</f>
        <v>0</v>
      </c>
      <c r="AI585" s="26">
        <f>IF(AND(-Z585&gt;=181,-Z585&lt;=210),D585,0)</f>
        <v>0</v>
      </c>
      <c r="AJ585" s="26">
        <f>IF(AND(-Z585&gt;=211,-Z585&lt;=250),D585,0)</f>
        <v>0</v>
      </c>
      <c r="AK585" s="26">
        <f>IF(-Z585&gt;=251,D585,0)</f>
        <v>0</v>
      </c>
      <c r="AL585" s="26">
        <f>SUM(AE585:AF585)</f>
        <v>0</v>
      </c>
      <c r="AM585" s="26">
        <f>SUM(AG585:AK585)</f>
        <v>0</v>
      </c>
      <c r="AN585" s="26">
        <f>SUM(AI585:AK585)</f>
        <v>0</v>
      </c>
      <c r="AO585" s="26">
        <f>+IF(SUM(AC585:AK585)=0,D585,0)</f>
        <v>320</v>
      </c>
      <c r="AP585" s="26">
        <f>+SUM(AC585:AK585)</f>
        <v>0</v>
      </c>
      <c r="AQ585" s="26">
        <f>+Tabla_DatosExternos_142[[#This Row],[Total Vigente]]+Tabla_DatosExternos_142[[#This Row],[Total Vencido]]</f>
        <v>320</v>
      </c>
      <c r="AR585" s="26">
        <f>SUM(AG585:AK585)</f>
        <v>0</v>
      </c>
      <c r="AS585" s="27">
        <f>+Tabla_DatosExternos_142[[#This Row],[Fecha]]-Tabla_DatosExternos_142[[#This Row],[Vence]]</f>
        <v>-60</v>
      </c>
      <c r="AT585" s="21"/>
      <c r="AU585" s="28" t="e">
        <f>+AR585-W585</f>
        <v>#VALUE!</v>
      </c>
    </row>
    <row r="586" spans="1:47" x14ac:dyDescent="0.35">
      <c r="A586" s="20">
        <v>46239</v>
      </c>
      <c r="B586" s="21">
        <v>295087</v>
      </c>
      <c r="C586" s="21">
        <v>300</v>
      </c>
      <c r="D586" s="21">
        <v>300</v>
      </c>
      <c r="E586" s="22">
        <v>46269</v>
      </c>
      <c r="F586" s="21">
        <v>23</v>
      </c>
      <c r="G586" s="21" t="s">
        <v>90</v>
      </c>
      <c r="H586" s="21" t="s">
        <v>95</v>
      </c>
      <c r="I586" s="21" t="s">
        <v>3323</v>
      </c>
      <c r="J586" s="21" t="s">
        <v>52</v>
      </c>
      <c r="K586" s="21" t="s">
        <v>346</v>
      </c>
      <c r="L586" s="21" t="s">
        <v>347</v>
      </c>
      <c r="M586" s="21" t="s">
        <v>348</v>
      </c>
      <c r="N586" s="21">
        <v>30</v>
      </c>
      <c r="O586" s="20"/>
      <c r="P586" s="21" t="s">
        <v>50</v>
      </c>
      <c r="Q586" s="21" t="s">
        <v>3324</v>
      </c>
      <c r="R586" s="21">
        <v>15000</v>
      </c>
      <c r="S586" s="21">
        <v>1051</v>
      </c>
      <c r="T586" s="21">
        <v>-63.195602000000001</v>
      </c>
      <c r="U586" s="21">
        <v>-17.767569999999999</v>
      </c>
      <c r="V586" s="21" t="s">
        <v>3325</v>
      </c>
      <c r="W586" s="21" t="s">
        <v>51</v>
      </c>
      <c r="X586" s="21" t="s">
        <v>3326</v>
      </c>
      <c r="Y586" s="23">
        <v>46246</v>
      </c>
      <c r="Z586" s="24">
        <f>+E586-Y586</f>
        <v>23</v>
      </c>
      <c r="AA586" s="25">
        <f>+Tabla_DatosExternos_142[[#This Row],[Saldo]]/Tabla_DatosExternos_142[[#This Row],[Importe]]</f>
        <v>1</v>
      </c>
      <c r="AB586" s="21"/>
      <c r="AC586" s="26">
        <f>IF(AND(-Z586&gt;=1,-Z586&lt;=30),D586,0)</f>
        <v>0</v>
      </c>
      <c r="AD586" s="26">
        <f>IF(AND(-Z586&gt;=31,-Z586&lt;=60),D586,0)</f>
        <v>0</v>
      </c>
      <c r="AE586" s="26">
        <f>IF(AND(-Z586&gt;=61,-Z586&lt;=90),D586,0)</f>
        <v>0</v>
      </c>
      <c r="AF586" s="26">
        <f>IF(AND(-Z586&gt;=91,-Z586&lt;=120),D586,0)</f>
        <v>0</v>
      </c>
      <c r="AG586" s="26">
        <f>IF(AND(-Z586&gt;=121,-Z586&lt;=150),D586,0)</f>
        <v>0</v>
      </c>
      <c r="AH586" s="26">
        <f>IF(AND(-Z586&gt;=151,-Z586&lt;=180),D586,0)</f>
        <v>0</v>
      </c>
      <c r="AI586" s="26">
        <f>IF(AND(-Z586&gt;=181,-Z586&lt;=210),D586,0)</f>
        <v>0</v>
      </c>
      <c r="AJ586" s="26">
        <f>IF(AND(-Z586&gt;=211,-Z586&lt;=250),D586,0)</f>
        <v>0</v>
      </c>
      <c r="AK586" s="26">
        <f>IF(-Z586&gt;=251,D586,0)</f>
        <v>0</v>
      </c>
      <c r="AL586" s="26">
        <f>SUM(AE586:AF586)</f>
        <v>0</v>
      </c>
      <c r="AM586" s="26">
        <f>SUM(AG586:AK586)</f>
        <v>0</v>
      </c>
      <c r="AN586" s="26">
        <f>SUM(AI586:AK586)</f>
        <v>0</v>
      </c>
      <c r="AO586" s="26">
        <f>+IF(SUM(AC586:AK586)=0,D586,0)</f>
        <v>300</v>
      </c>
      <c r="AP586" s="26">
        <f>+SUM(AC586:AK586)</f>
        <v>0</v>
      </c>
      <c r="AQ586" s="26">
        <f>+Tabla_DatosExternos_142[[#This Row],[Total Vigente]]+Tabla_DatosExternos_142[[#This Row],[Total Vencido]]</f>
        <v>300</v>
      </c>
      <c r="AR586" s="26">
        <f>SUM(AG586:AK586)</f>
        <v>0</v>
      </c>
      <c r="AS586" s="27">
        <f>+Tabla_DatosExternos_142[[#This Row],[Fecha]]-Tabla_DatosExternos_142[[#This Row],[Vence]]</f>
        <v>-30</v>
      </c>
      <c r="AT586" s="21"/>
      <c r="AU586" s="28" t="e">
        <f>+AR586-W586</f>
        <v>#VALUE!</v>
      </c>
    </row>
    <row r="587" spans="1:47" x14ac:dyDescent="0.35">
      <c r="A587" s="20">
        <v>46239</v>
      </c>
      <c r="B587" s="21">
        <v>295088</v>
      </c>
      <c r="C587" s="21">
        <v>68</v>
      </c>
      <c r="D587" s="21">
        <v>68</v>
      </c>
      <c r="E587" s="22">
        <v>46269</v>
      </c>
      <c r="F587" s="21">
        <v>23</v>
      </c>
      <c r="G587" s="21" t="s">
        <v>90</v>
      </c>
      <c r="H587" s="21" t="s">
        <v>95</v>
      </c>
      <c r="I587" s="21" t="s">
        <v>3323</v>
      </c>
      <c r="J587" s="21" t="s">
        <v>52</v>
      </c>
      <c r="K587" s="21" t="s">
        <v>346</v>
      </c>
      <c r="L587" s="21" t="s">
        <v>347</v>
      </c>
      <c r="M587" s="21" t="s">
        <v>348</v>
      </c>
      <c r="N587" s="21">
        <v>30</v>
      </c>
      <c r="O587" s="20"/>
      <c r="P587" s="21" t="s">
        <v>50</v>
      </c>
      <c r="Q587" s="21" t="s">
        <v>3324</v>
      </c>
      <c r="R587" s="21">
        <v>15000</v>
      </c>
      <c r="S587" s="21">
        <v>1051</v>
      </c>
      <c r="T587" s="21">
        <v>-63.195602000000001</v>
      </c>
      <c r="U587" s="21">
        <v>-17.767569999999999</v>
      </c>
      <c r="V587" s="21" t="s">
        <v>3325</v>
      </c>
      <c r="W587" s="21" t="s">
        <v>51</v>
      </c>
      <c r="X587" s="21" t="s">
        <v>3326</v>
      </c>
      <c r="Y587" s="23">
        <v>46246</v>
      </c>
      <c r="Z587" s="24">
        <f>+E587-Y587</f>
        <v>23</v>
      </c>
      <c r="AA587" s="25">
        <f>+Tabla_DatosExternos_142[[#This Row],[Saldo]]/Tabla_DatosExternos_142[[#This Row],[Importe]]</f>
        <v>1</v>
      </c>
      <c r="AB587" s="21"/>
      <c r="AC587" s="26">
        <f>IF(AND(-Z587&gt;=1,-Z587&lt;=30),D587,0)</f>
        <v>0</v>
      </c>
      <c r="AD587" s="26">
        <f>IF(AND(-Z587&gt;=31,-Z587&lt;=60),D587,0)</f>
        <v>0</v>
      </c>
      <c r="AE587" s="26">
        <f>IF(AND(-Z587&gt;=61,-Z587&lt;=90),D587,0)</f>
        <v>0</v>
      </c>
      <c r="AF587" s="26">
        <f>IF(AND(-Z587&gt;=91,-Z587&lt;=120),D587,0)</f>
        <v>0</v>
      </c>
      <c r="AG587" s="26">
        <f>IF(AND(-Z587&gt;=121,-Z587&lt;=150),D587,0)</f>
        <v>0</v>
      </c>
      <c r="AH587" s="26">
        <f>IF(AND(-Z587&gt;=151,-Z587&lt;=180),D587,0)</f>
        <v>0</v>
      </c>
      <c r="AI587" s="26">
        <f>IF(AND(-Z587&gt;=181,-Z587&lt;=210),D587,0)</f>
        <v>0</v>
      </c>
      <c r="AJ587" s="26">
        <f>IF(AND(-Z587&gt;=211,-Z587&lt;=250),D587,0)</f>
        <v>0</v>
      </c>
      <c r="AK587" s="26">
        <f>IF(-Z587&gt;=251,D587,0)</f>
        <v>0</v>
      </c>
      <c r="AL587" s="26">
        <f>SUM(AE587:AF587)</f>
        <v>0</v>
      </c>
      <c r="AM587" s="26">
        <f>SUM(AG587:AK587)</f>
        <v>0</v>
      </c>
      <c r="AN587" s="26">
        <f>SUM(AI587:AK587)</f>
        <v>0</v>
      </c>
      <c r="AO587" s="26">
        <f>+IF(SUM(AC587:AK587)=0,D587,0)</f>
        <v>68</v>
      </c>
      <c r="AP587" s="26">
        <f>+SUM(AC587:AK587)</f>
        <v>0</v>
      </c>
      <c r="AQ587" s="26">
        <f>+Tabla_DatosExternos_142[[#This Row],[Total Vigente]]+Tabla_DatosExternos_142[[#This Row],[Total Vencido]]</f>
        <v>68</v>
      </c>
      <c r="AR587" s="26">
        <f>SUM(AG587:AK587)</f>
        <v>0</v>
      </c>
      <c r="AS587" s="27">
        <f>+Tabla_DatosExternos_142[[#This Row],[Fecha]]-Tabla_DatosExternos_142[[#This Row],[Vence]]</f>
        <v>-30</v>
      </c>
      <c r="AT587" s="21"/>
      <c r="AU587" s="28" t="e">
        <f>+AR587-W587</f>
        <v>#VALUE!</v>
      </c>
    </row>
    <row r="588" spans="1:47" x14ac:dyDescent="0.35">
      <c r="A588" s="20">
        <v>46239</v>
      </c>
      <c r="B588" s="21">
        <v>295089</v>
      </c>
      <c r="C588" s="21">
        <v>68</v>
      </c>
      <c r="D588" s="21">
        <v>68</v>
      </c>
      <c r="E588" s="22">
        <v>46269</v>
      </c>
      <c r="F588" s="21">
        <v>23</v>
      </c>
      <c r="G588" s="21" t="s">
        <v>90</v>
      </c>
      <c r="H588" s="21" t="s">
        <v>95</v>
      </c>
      <c r="I588" s="21" t="s">
        <v>3327</v>
      </c>
      <c r="J588" s="21" t="s">
        <v>52</v>
      </c>
      <c r="K588" s="21" t="s">
        <v>346</v>
      </c>
      <c r="L588" s="21" t="s">
        <v>347</v>
      </c>
      <c r="M588" s="21" t="s">
        <v>348</v>
      </c>
      <c r="N588" s="21">
        <v>30</v>
      </c>
      <c r="O588" s="20"/>
      <c r="P588" s="21" t="s">
        <v>50</v>
      </c>
      <c r="Q588" s="21" t="s">
        <v>3328</v>
      </c>
      <c r="R588" s="21">
        <v>8000</v>
      </c>
      <c r="S588" s="21">
        <v>1051</v>
      </c>
      <c r="T588" s="21">
        <v>-63.170259999999999</v>
      </c>
      <c r="U588" s="21">
        <v>-17.765170000000001</v>
      </c>
      <c r="V588" s="21" t="s">
        <v>3325</v>
      </c>
      <c r="W588" s="21" t="s">
        <v>51</v>
      </c>
      <c r="X588" s="21" t="s">
        <v>3329</v>
      </c>
      <c r="Y588" s="23">
        <v>46246</v>
      </c>
      <c r="Z588" s="24">
        <f>+E588-Y588</f>
        <v>23</v>
      </c>
      <c r="AA588" s="25">
        <f>+Tabla_DatosExternos_142[[#This Row],[Saldo]]/Tabla_DatosExternos_142[[#This Row],[Importe]]</f>
        <v>1</v>
      </c>
      <c r="AB588" s="21"/>
      <c r="AC588" s="26">
        <f>IF(AND(-Z588&gt;=1,-Z588&lt;=30),D588,0)</f>
        <v>0</v>
      </c>
      <c r="AD588" s="26">
        <f>IF(AND(-Z588&gt;=31,-Z588&lt;=60),D588,0)</f>
        <v>0</v>
      </c>
      <c r="AE588" s="26">
        <f>IF(AND(-Z588&gt;=61,-Z588&lt;=90),D588,0)</f>
        <v>0</v>
      </c>
      <c r="AF588" s="26">
        <f>IF(AND(-Z588&gt;=91,-Z588&lt;=120),D588,0)</f>
        <v>0</v>
      </c>
      <c r="AG588" s="26">
        <f>IF(AND(-Z588&gt;=121,-Z588&lt;=150),D588,0)</f>
        <v>0</v>
      </c>
      <c r="AH588" s="26">
        <f>IF(AND(-Z588&gt;=151,-Z588&lt;=180),D588,0)</f>
        <v>0</v>
      </c>
      <c r="AI588" s="26">
        <f>IF(AND(-Z588&gt;=181,-Z588&lt;=210),D588,0)</f>
        <v>0</v>
      </c>
      <c r="AJ588" s="26">
        <f>IF(AND(-Z588&gt;=211,-Z588&lt;=250),D588,0)</f>
        <v>0</v>
      </c>
      <c r="AK588" s="26">
        <f>IF(-Z588&gt;=251,D588,0)</f>
        <v>0</v>
      </c>
      <c r="AL588" s="26">
        <f>SUM(AE588:AF588)</f>
        <v>0</v>
      </c>
      <c r="AM588" s="26">
        <f>SUM(AG588:AK588)</f>
        <v>0</v>
      </c>
      <c r="AN588" s="26">
        <f>SUM(AI588:AK588)</f>
        <v>0</v>
      </c>
      <c r="AO588" s="26">
        <f>+IF(SUM(AC588:AK588)=0,D588,0)</f>
        <v>68</v>
      </c>
      <c r="AP588" s="26">
        <f>+SUM(AC588:AK588)</f>
        <v>0</v>
      </c>
      <c r="AQ588" s="26">
        <f>+Tabla_DatosExternos_142[[#This Row],[Total Vigente]]+Tabla_DatosExternos_142[[#This Row],[Total Vencido]]</f>
        <v>68</v>
      </c>
      <c r="AR588" s="26">
        <f>SUM(AG588:AK588)</f>
        <v>0</v>
      </c>
      <c r="AS588" s="27">
        <f>+Tabla_DatosExternos_142[[#This Row],[Fecha]]-Tabla_DatosExternos_142[[#This Row],[Vence]]</f>
        <v>-30</v>
      </c>
      <c r="AT588" s="21"/>
      <c r="AU588" s="28" t="e">
        <f>+AR588-W588</f>
        <v>#VALUE!</v>
      </c>
    </row>
    <row r="589" spans="1:47" x14ac:dyDescent="0.35">
      <c r="A589" s="20">
        <v>46239</v>
      </c>
      <c r="B589" s="21">
        <v>295091</v>
      </c>
      <c r="C589" s="21">
        <v>1126</v>
      </c>
      <c r="D589" s="21">
        <v>1126</v>
      </c>
      <c r="E589" s="22">
        <v>46299</v>
      </c>
      <c r="F589" s="21">
        <v>53</v>
      </c>
      <c r="G589" s="21" t="s">
        <v>96</v>
      </c>
      <c r="H589" s="21" t="s">
        <v>95</v>
      </c>
      <c r="I589" s="21" t="s">
        <v>3330</v>
      </c>
      <c r="J589" s="21" t="s">
        <v>52</v>
      </c>
      <c r="K589" s="21" t="s">
        <v>346</v>
      </c>
      <c r="L589" s="21" t="s">
        <v>347</v>
      </c>
      <c r="M589" s="21" t="s">
        <v>348</v>
      </c>
      <c r="N589" s="21">
        <v>60</v>
      </c>
      <c r="O589" s="20"/>
      <c r="P589" s="21" t="s">
        <v>50</v>
      </c>
      <c r="Q589" s="21" t="s">
        <v>3331</v>
      </c>
      <c r="R589" s="21">
        <v>40000</v>
      </c>
      <c r="S589" s="21">
        <v>1051</v>
      </c>
      <c r="T589" s="21">
        <v>-63.180619999999998</v>
      </c>
      <c r="U589" s="21">
        <v>-17.782565999999999</v>
      </c>
      <c r="V589" s="21" t="s">
        <v>3332</v>
      </c>
      <c r="W589" s="21" t="s">
        <v>51</v>
      </c>
      <c r="X589" s="21" t="s">
        <v>3333</v>
      </c>
      <c r="Y589" s="23">
        <v>46246</v>
      </c>
      <c r="Z589" s="24">
        <f>+E589-Y589</f>
        <v>53</v>
      </c>
      <c r="AA589" s="25">
        <f>+Tabla_DatosExternos_142[[#This Row],[Saldo]]/Tabla_DatosExternos_142[[#This Row],[Importe]]</f>
        <v>1</v>
      </c>
      <c r="AB589" s="21"/>
      <c r="AC589" s="26">
        <f>IF(AND(-Z589&gt;=1,-Z589&lt;=30),D589,0)</f>
        <v>0</v>
      </c>
      <c r="AD589" s="26">
        <f>IF(AND(-Z589&gt;=31,-Z589&lt;=60),D589,0)</f>
        <v>0</v>
      </c>
      <c r="AE589" s="26">
        <f>IF(AND(-Z589&gt;=61,-Z589&lt;=90),D589,0)</f>
        <v>0</v>
      </c>
      <c r="AF589" s="26">
        <f>IF(AND(-Z589&gt;=91,-Z589&lt;=120),D589,0)</f>
        <v>0</v>
      </c>
      <c r="AG589" s="26">
        <f>IF(AND(-Z589&gt;=121,-Z589&lt;=150),D589,0)</f>
        <v>0</v>
      </c>
      <c r="AH589" s="26">
        <f>IF(AND(-Z589&gt;=151,-Z589&lt;=180),D589,0)</f>
        <v>0</v>
      </c>
      <c r="AI589" s="26">
        <f>IF(AND(-Z589&gt;=181,-Z589&lt;=210),D589,0)</f>
        <v>0</v>
      </c>
      <c r="AJ589" s="26">
        <f>IF(AND(-Z589&gt;=211,-Z589&lt;=250),D589,0)</f>
        <v>0</v>
      </c>
      <c r="AK589" s="26">
        <f>IF(-Z589&gt;=251,D589,0)</f>
        <v>0</v>
      </c>
      <c r="AL589" s="26">
        <f>SUM(AE589:AF589)</f>
        <v>0</v>
      </c>
      <c r="AM589" s="26">
        <f>SUM(AG589:AK589)</f>
        <v>0</v>
      </c>
      <c r="AN589" s="26">
        <f>SUM(AI589:AK589)</f>
        <v>0</v>
      </c>
      <c r="AO589" s="26">
        <f>+IF(SUM(AC589:AK589)=0,D589,0)</f>
        <v>1126</v>
      </c>
      <c r="AP589" s="26">
        <f>+SUM(AC589:AK589)</f>
        <v>0</v>
      </c>
      <c r="AQ589" s="26">
        <f>+Tabla_DatosExternos_142[[#This Row],[Total Vigente]]+Tabla_DatosExternos_142[[#This Row],[Total Vencido]]</f>
        <v>1126</v>
      </c>
      <c r="AR589" s="26">
        <f>SUM(AG589:AK589)</f>
        <v>0</v>
      </c>
      <c r="AS589" s="27">
        <f>+Tabla_DatosExternos_142[[#This Row],[Fecha]]-Tabla_DatosExternos_142[[#This Row],[Vence]]</f>
        <v>-60</v>
      </c>
      <c r="AT589" s="21"/>
      <c r="AU589" s="28" t="e">
        <f>+AR589-W589</f>
        <v>#VALUE!</v>
      </c>
    </row>
    <row r="590" spans="1:47" x14ac:dyDescent="0.35">
      <c r="A590" s="20">
        <v>46239</v>
      </c>
      <c r="B590" s="21">
        <v>295092</v>
      </c>
      <c r="C590" s="21">
        <v>600</v>
      </c>
      <c r="D590" s="21">
        <v>600</v>
      </c>
      <c r="E590" s="22">
        <v>46299</v>
      </c>
      <c r="F590" s="21">
        <v>53</v>
      </c>
      <c r="G590" s="21" t="s">
        <v>96</v>
      </c>
      <c r="H590" s="21" t="s">
        <v>95</v>
      </c>
      <c r="I590" s="21" t="s">
        <v>3334</v>
      </c>
      <c r="J590" s="21" t="s">
        <v>52</v>
      </c>
      <c r="K590" s="21" t="s">
        <v>346</v>
      </c>
      <c r="L590" s="21" t="s">
        <v>347</v>
      </c>
      <c r="M590" s="21" t="s">
        <v>348</v>
      </c>
      <c r="N590" s="21">
        <v>60</v>
      </c>
      <c r="O590" s="20"/>
      <c r="P590" s="21" t="s">
        <v>50</v>
      </c>
      <c r="Q590" s="21" t="s">
        <v>3335</v>
      </c>
      <c r="R590" s="21">
        <v>18000</v>
      </c>
      <c r="S590" s="21">
        <v>1051</v>
      </c>
      <c r="T590" s="21">
        <v>-63.202306999999998</v>
      </c>
      <c r="U590" s="21">
        <v>-17.761098</v>
      </c>
      <c r="V590" s="21" t="s">
        <v>3336</v>
      </c>
      <c r="W590" s="21" t="s">
        <v>51</v>
      </c>
      <c r="X590" s="21" t="s">
        <v>3337</v>
      </c>
      <c r="Y590" s="23">
        <v>46246</v>
      </c>
      <c r="Z590" s="24">
        <f>+E590-Y590</f>
        <v>53</v>
      </c>
      <c r="AA590" s="25">
        <f>+Tabla_DatosExternos_142[[#This Row],[Saldo]]/Tabla_DatosExternos_142[[#This Row],[Importe]]</f>
        <v>1</v>
      </c>
      <c r="AB590" s="21"/>
      <c r="AC590" s="26">
        <f>IF(AND(-Z590&gt;=1,-Z590&lt;=30),D590,0)</f>
        <v>0</v>
      </c>
      <c r="AD590" s="26">
        <f>IF(AND(-Z590&gt;=31,-Z590&lt;=60),D590,0)</f>
        <v>0</v>
      </c>
      <c r="AE590" s="26">
        <f>IF(AND(-Z590&gt;=61,-Z590&lt;=90),D590,0)</f>
        <v>0</v>
      </c>
      <c r="AF590" s="26">
        <f>IF(AND(-Z590&gt;=91,-Z590&lt;=120),D590,0)</f>
        <v>0</v>
      </c>
      <c r="AG590" s="26">
        <f>IF(AND(-Z590&gt;=121,-Z590&lt;=150),D590,0)</f>
        <v>0</v>
      </c>
      <c r="AH590" s="26">
        <f>IF(AND(-Z590&gt;=151,-Z590&lt;=180),D590,0)</f>
        <v>0</v>
      </c>
      <c r="AI590" s="26">
        <f>IF(AND(-Z590&gt;=181,-Z590&lt;=210),D590,0)</f>
        <v>0</v>
      </c>
      <c r="AJ590" s="26">
        <f>IF(AND(-Z590&gt;=211,-Z590&lt;=250),D590,0)</f>
        <v>0</v>
      </c>
      <c r="AK590" s="26">
        <f>IF(-Z590&gt;=251,D590,0)</f>
        <v>0</v>
      </c>
      <c r="AL590" s="26">
        <f>SUM(AE590:AF590)</f>
        <v>0</v>
      </c>
      <c r="AM590" s="26">
        <f>SUM(AG590:AK590)</f>
        <v>0</v>
      </c>
      <c r="AN590" s="26">
        <f>SUM(AI590:AK590)</f>
        <v>0</v>
      </c>
      <c r="AO590" s="26">
        <f>+IF(SUM(AC590:AK590)=0,D590,0)</f>
        <v>600</v>
      </c>
      <c r="AP590" s="26">
        <f>+SUM(AC590:AK590)</f>
        <v>0</v>
      </c>
      <c r="AQ590" s="26">
        <f>+Tabla_DatosExternos_142[[#This Row],[Total Vigente]]+Tabla_DatosExternos_142[[#This Row],[Total Vencido]]</f>
        <v>600</v>
      </c>
      <c r="AR590" s="26">
        <f>SUM(AG590:AK590)</f>
        <v>0</v>
      </c>
      <c r="AS590" s="27">
        <f>+Tabla_DatosExternos_142[[#This Row],[Fecha]]-Tabla_DatosExternos_142[[#This Row],[Vence]]</f>
        <v>-60</v>
      </c>
      <c r="AT590" s="21"/>
      <c r="AU590" s="28" t="e">
        <f>+AR590-W590</f>
        <v>#VALUE!</v>
      </c>
    </row>
    <row r="591" spans="1:47" x14ac:dyDescent="0.35">
      <c r="A591" s="20">
        <v>46239</v>
      </c>
      <c r="B591" s="21">
        <v>295638</v>
      </c>
      <c r="C591" s="21">
        <v>720</v>
      </c>
      <c r="D591" s="21">
        <v>720</v>
      </c>
      <c r="E591" s="22">
        <v>46269</v>
      </c>
      <c r="F591" s="21">
        <v>23</v>
      </c>
      <c r="G591" s="21" t="s">
        <v>90</v>
      </c>
      <c r="H591" s="21" t="s">
        <v>95</v>
      </c>
      <c r="I591" s="21" t="s">
        <v>2925</v>
      </c>
      <c r="J591" s="21" t="s">
        <v>52</v>
      </c>
      <c r="K591" s="21" t="s">
        <v>346</v>
      </c>
      <c r="L591" s="21" t="s">
        <v>347</v>
      </c>
      <c r="M591" s="21" t="s">
        <v>348</v>
      </c>
      <c r="N591" s="21">
        <v>30</v>
      </c>
      <c r="O591" s="20"/>
      <c r="P591" s="21" t="s">
        <v>50</v>
      </c>
      <c r="Q591" s="21" t="s">
        <v>2926</v>
      </c>
      <c r="R591" s="21">
        <v>35000</v>
      </c>
      <c r="S591" s="21">
        <v>1051</v>
      </c>
      <c r="T591" s="21">
        <v>-63.225317400000002</v>
      </c>
      <c r="U591" s="21">
        <v>-17.803099799999998</v>
      </c>
      <c r="V591" s="21" t="s">
        <v>2927</v>
      </c>
      <c r="W591" s="21" t="s">
        <v>51</v>
      </c>
      <c r="X591" s="21" t="s">
        <v>2925</v>
      </c>
      <c r="Y591" s="23">
        <v>46246</v>
      </c>
      <c r="Z591" s="24">
        <f>+E591-Y591</f>
        <v>23</v>
      </c>
      <c r="AA591" s="25">
        <f>+Tabla_DatosExternos_142[[#This Row],[Saldo]]/Tabla_DatosExternos_142[[#This Row],[Importe]]</f>
        <v>1</v>
      </c>
      <c r="AB591" s="21"/>
      <c r="AC591" s="26">
        <f>IF(AND(-Z591&gt;=1,-Z591&lt;=30),D591,0)</f>
        <v>0</v>
      </c>
      <c r="AD591" s="26">
        <f>IF(AND(-Z591&gt;=31,-Z591&lt;=60),D591,0)</f>
        <v>0</v>
      </c>
      <c r="AE591" s="26">
        <f>IF(AND(-Z591&gt;=61,-Z591&lt;=90),D591,0)</f>
        <v>0</v>
      </c>
      <c r="AF591" s="26">
        <f>IF(AND(-Z591&gt;=91,-Z591&lt;=120),D591,0)</f>
        <v>0</v>
      </c>
      <c r="AG591" s="26">
        <f>IF(AND(-Z591&gt;=121,-Z591&lt;=150),D591,0)</f>
        <v>0</v>
      </c>
      <c r="AH591" s="26">
        <f>IF(AND(-Z591&gt;=151,-Z591&lt;=180),D591,0)</f>
        <v>0</v>
      </c>
      <c r="AI591" s="26">
        <f>IF(AND(-Z591&gt;=181,-Z591&lt;=210),D591,0)</f>
        <v>0</v>
      </c>
      <c r="AJ591" s="26">
        <f>IF(AND(-Z591&gt;=211,-Z591&lt;=250),D591,0)</f>
        <v>0</v>
      </c>
      <c r="AK591" s="26">
        <f>IF(-Z591&gt;=251,D591,0)</f>
        <v>0</v>
      </c>
      <c r="AL591" s="26">
        <f>SUM(AE591:AF591)</f>
        <v>0</v>
      </c>
      <c r="AM591" s="26">
        <f>SUM(AG591:AK591)</f>
        <v>0</v>
      </c>
      <c r="AN591" s="26">
        <f>SUM(AI591:AK591)</f>
        <v>0</v>
      </c>
      <c r="AO591" s="26">
        <f>+IF(SUM(AC591:AK591)=0,D591,0)</f>
        <v>720</v>
      </c>
      <c r="AP591" s="26">
        <f>+SUM(AC591:AK591)</f>
        <v>0</v>
      </c>
      <c r="AQ591" s="26">
        <f>+Tabla_DatosExternos_142[[#This Row],[Total Vigente]]+Tabla_DatosExternos_142[[#This Row],[Total Vencido]]</f>
        <v>720</v>
      </c>
      <c r="AR591" s="26">
        <f>SUM(AG591:AK591)</f>
        <v>0</v>
      </c>
      <c r="AS591" s="27">
        <f>+Tabla_DatosExternos_142[[#This Row],[Fecha]]-Tabla_DatosExternos_142[[#This Row],[Vence]]</f>
        <v>-30</v>
      </c>
      <c r="AT591" s="21"/>
      <c r="AU591" s="28" t="e">
        <f>+AR591-W591</f>
        <v>#VALUE!</v>
      </c>
    </row>
    <row r="592" spans="1:47" x14ac:dyDescent="0.35">
      <c r="A592" s="20">
        <v>46242</v>
      </c>
      <c r="B592" s="21">
        <v>296346</v>
      </c>
      <c r="C592" s="21">
        <v>1298</v>
      </c>
      <c r="D592" s="21">
        <v>1298</v>
      </c>
      <c r="E592" s="22">
        <v>46272</v>
      </c>
      <c r="F592" s="21">
        <v>26</v>
      </c>
      <c r="G592" s="21" t="s">
        <v>90</v>
      </c>
      <c r="H592" s="21" t="s">
        <v>95</v>
      </c>
      <c r="I592" s="21" t="s">
        <v>3280</v>
      </c>
      <c r="J592" s="21" t="s">
        <v>52</v>
      </c>
      <c r="K592" s="21" t="s">
        <v>346</v>
      </c>
      <c r="L592" s="21" t="s">
        <v>347</v>
      </c>
      <c r="M592" s="21" t="s">
        <v>348</v>
      </c>
      <c r="N592" s="21">
        <v>30</v>
      </c>
      <c r="O592" s="20"/>
      <c r="P592" s="21" t="s">
        <v>50</v>
      </c>
      <c r="Q592" s="21" t="s">
        <v>3281</v>
      </c>
      <c r="R592" s="21">
        <v>8000</v>
      </c>
      <c r="S592" s="21">
        <v>1051</v>
      </c>
      <c r="T592" s="21">
        <v>-63.183412199999999</v>
      </c>
      <c r="U592" s="21">
        <v>-17.676153500000002</v>
      </c>
      <c r="V592" s="21" t="s">
        <v>2116</v>
      </c>
      <c r="W592" s="21" t="s">
        <v>51</v>
      </c>
      <c r="X592" s="21" t="s">
        <v>3282</v>
      </c>
      <c r="Y592" s="23">
        <v>46246</v>
      </c>
      <c r="Z592" s="24">
        <f>+E592-Y592</f>
        <v>26</v>
      </c>
      <c r="AA592" s="25">
        <f>+Tabla_DatosExternos_142[[#This Row],[Saldo]]/Tabla_DatosExternos_142[[#This Row],[Importe]]</f>
        <v>1</v>
      </c>
      <c r="AB592" s="21"/>
      <c r="AC592" s="26">
        <f>IF(AND(-Z592&gt;=1,-Z592&lt;=30),D592,0)</f>
        <v>0</v>
      </c>
      <c r="AD592" s="26">
        <f>IF(AND(-Z592&gt;=31,-Z592&lt;=60),D592,0)</f>
        <v>0</v>
      </c>
      <c r="AE592" s="26">
        <f>IF(AND(-Z592&gt;=61,-Z592&lt;=90),D592,0)</f>
        <v>0</v>
      </c>
      <c r="AF592" s="26">
        <f>IF(AND(-Z592&gt;=91,-Z592&lt;=120),D592,0)</f>
        <v>0</v>
      </c>
      <c r="AG592" s="26">
        <f>IF(AND(-Z592&gt;=121,-Z592&lt;=150),D592,0)</f>
        <v>0</v>
      </c>
      <c r="AH592" s="26">
        <f>IF(AND(-Z592&gt;=151,-Z592&lt;=180),D592,0)</f>
        <v>0</v>
      </c>
      <c r="AI592" s="26">
        <f>IF(AND(-Z592&gt;=181,-Z592&lt;=210),D592,0)</f>
        <v>0</v>
      </c>
      <c r="AJ592" s="26">
        <f>IF(AND(-Z592&gt;=211,-Z592&lt;=250),D592,0)</f>
        <v>0</v>
      </c>
      <c r="AK592" s="26">
        <f>IF(-Z592&gt;=251,D592,0)</f>
        <v>0</v>
      </c>
      <c r="AL592" s="26">
        <f>SUM(AE592:AF592)</f>
        <v>0</v>
      </c>
      <c r="AM592" s="26">
        <f>SUM(AG592:AK592)</f>
        <v>0</v>
      </c>
      <c r="AN592" s="26">
        <f>SUM(AI592:AK592)</f>
        <v>0</v>
      </c>
      <c r="AO592" s="26">
        <f>+IF(SUM(AC592:AK592)=0,D592,0)</f>
        <v>1298</v>
      </c>
      <c r="AP592" s="26">
        <f>+SUM(AC592:AK592)</f>
        <v>0</v>
      </c>
      <c r="AQ592" s="26">
        <f>+Tabla_DatosExternos_142[[#This Row],[Total Vigente]]+Tabla_DatosExternos_142[[#This Row],[Total Vencido]]</f>
        <v>1298</v>
      </c>
      <c r="AR592" s="26">
        <f>SUM(AG592:AK592)</f>
        <v>0</v>
      </c>
      <c r="AS592" s="27">
        <f>+Tabla_DatosExternos_142[[#This Row],[Fecha]]-Tabla_DatosExternos_142[[#This Row],[Vence]]</f>
        <v>-30</v>
      </c>
      <c r="AT592" s="21"/>
      <c r="AU592" s="28" t="e">
        <f>+AR592-W592</f>
        <v>#VALUE!</v>
      </c>
    </row>
    <row r="593" spans="1:47" x14ac:dyDescent="0.35">
      <c r="A593" s="20">
        <v>46244</v>
      </c>
      <c r="B593" s="21">
        <v>296855</v>
      </c>
      <c r="C593" s="21">
        <v>380</v>
      </c>
      <c r="D593" s="21">
        <v>380</v>
      </c>
      <c r="E593" s="22">
        <v>46304</v>
      </c>
      <c r="F593" s="21">
        <v>58</v>
      </c>
      <c r="G593" s="21" t="s">
        <v>96</v>
      </c>
      <c r="H593" s="21" t="s">
        <v>95</v>
      </c>
      <c r="I593" s="21" t="s">
        <v>3365</v>
      </c>
      <c r="J593" s="21" t="s">
        <v>52</v>
      </c>
      <c r="K593" s="21" t="s">
        <v>346</v>
      </c>
      <c r="L593" s="21" t="s">
        <v>347</v>
      </c>
      <c r="M593" s="21" t="s">
        <v>348</v>
      </c>
      <c r="N593" s="21">
        <v>60</v>
      </c>
      <c r="O593" s="20"/>
      <c r="P593" s="21" t="s">
        <v>50</v>
      </c>
      <c r="Q593" s="21" t="s">
        <v>3366</v>
      </c>
      <c r="R593" s="21">
        <v>45000</v>
      </c>
      <c r="S593" s="21">
        <v>1051</v>
      </c>
      <c r="T593" s="21">
        <v>-63.198425</v>
      </c>
      <c r="U593" s="21">
        <v>-17.764519</v>
      </c>
      <c r="V593" s="21" t="s">
        <v>3367</v>
      </c>
      <c r="W593" s="21" t="s">
        <v>51</v>
      </c>
      <c r="X593" s="21" t="s">
        <v>3368</v>
      </c>
      <c r="Y593" s="23">
        <v>46246</v>
      </c>
      <c r="Z593" s="24">
        <f>+E593-Y593</f>
        <v>58</v>
      </c>
      <c r="AA593" s="25">
        <f>+Tabla_DatosExternos_142[[#This Row],[Saldo]]/Tabla_DatosExternos_142[[#This Row],[Importe]]</f>
        <v>1</v>
      </c>
      <c r="AB593" s="21"/>
      <c r="AC593" s="26">
        <f>IF(AND(-Z593&gt;=1,-Z593&lt;=30),D593,0)</f>
        <v>0</v>
      </c>
      <c r="AD593" s="26">
        <f>IF(AND(-Z593&gt;=31,-Z593&lt;=60),D593,0)</f>
        <v>0</v>
      </c>
      <c r="AE593" s="26">
        <f>IF(AND(-Z593&gt;=61,-Z593&lt;=90),D593,0)</f>
        <v>0</v>
      </c>
      <c r="AF593" s="26">
        <f>IF(AND(-Z593&gt;=91,-Z593&lt;=120),D593,0)</f>
        <v>0</v>
      </c>
      <c r="AG593" s="26">
        <f>IF(AND(-Z593&gt;=121,-Z593&lt;=150),D593,0)</f>
        <v>0</v>
      </c>
      <c r="AH593" s="26">
        <f>IF(AND(-Z593&gt;=151,-Z593&lt;=180),D593,0)</f>
        <v>0</v>
      </c>
      <c r="AI593" s="26">
        <f>IF(AND(-Z593&gt;=181,-Z593&lt;=210),D593,0)</f>
        <v>0</v>
      </c>
      <c r="AJ593" s="26">
        <f>IF(AND(-Z593&gt;=211,-Z593&lt;=250),D593,0)</f>
        <v>0</v>
      </c>
      <c r="AK593" s="26">
        <f>IF(-Z593&gt;=251,D593,0)</f>
        <v>0</v>
      </c>
      <c r="AL593" s="26">
        <f>SUM(AE593:AF593)</f>
        <v>0</v>
      </c>
      <c r="AM593" s="26">
        <f>SUM(AG593:AK593)</f>
        <v>0</v>
      </c>
      <c r="AN593" s="26">
        <f>SUM(AI593:AK593)</f>
        <v>0</v>
      </c>
      <c r="AO593" s="26">
        <f>+IF(SUM(AC593:AK593)=0,D593,0)</f>
        <v>380</v>
      </c>
      <c r="AP593" s="26">
        <f>+SUM(AC593:AK593)</f>
        <v>0</v>
      </c>
      <c r="AQ593" s="26">
        <f>+Tabla_DatosExternos_142[[#This Row],[Total Vigente]]+Tabla_DatosExternos_142[[#This Row],[Total Vencido]]</f>
        <v>380</v>
      </c>
      <c r="AR593" s="26">
        <f>SUM(AG593:AK593)</f>
        <v>0</v>
      </c>
      <c r="AS593" s="27">
        <f>+Tabla_DatosExternos_142[[#This Row],[Fecha]]-Tabla_DatosExternos_142[[#This Row],[Vence]]</f>
        <v>-60</v>
      </c>
      <c r="AT593" s="21"/>
      <c r="AU593" s="28" t="e">
        <f>+AR593-W593</f>
        <v>#VALUE!</v>
      </c>
    </row>
    <row r="594" spans="1:47" x14ac:dyDescent="0.35">
      <c r="A594" s="20">
        <v>46245</v>
      </c>
      <c r="B594" s="21">
        <v>297072</v>
      </c>
      <c r="C594" s="21">
        <v>1142</v>
      </c>
      <c r="D594" s="21">
        <v>1142</v>
      </c>
      <c r="E594" s="22">
        <v>46305</v>
      </c>
      <c r="F594" s="21">
        <v>59</v>
      </c>
      <c r="G594" s="21" t="s">
        <v>96</v>
      </c>
      <c r="H594" s="21" t="s">
        <v>95</v>
      </c>
      <c r="I594" s="21" t="s">
        <v>3330</v>
      </c>
      <c r="J594" s="21" t="s">
        <v>52</v>
      </c>
      <c r="K594" s="21" t="s">
        <v>346</v>
      </c>
      <c r="L594" s="21" t="s">
        <v>347</v>
      </c>
      <c r="M594" s="21" t="s">
        <v>348</v>
      </c>
      <c r="N594" s="21">
        <v>60</v>
      </c>
      <c r="O594" s="20"/>
      <c r="P594" s="21" t="s">
        <v>50</v>
      </c>
      <c r="Q594" s="21" t="s">
        <v>3331</v>
      </c>
      <c r="R594" s="21">
        <v>40000</v>
      </c>
      <c r="S594" s="21">
        <v>1051</v>
      </c>
      <c r="T594" s="21">
        <v>-63.180619999999998</v>
      </c>
      <c r="U594" s="21">
        <v>-17.782565999999999</v>
      </c>
      <c r="V594" s="21" t="s">
        <v>3332</v>
      </c>
      <c r="W594" s="21" t="s">
        <v>51</v>
      </c>
      <c r="X594" s="21" t="s">
        <v>3333</v>
      </c>
      <c r="Y594" s="23">
        <v>46246</v>
      </c>
      <c r="Z594" s="24">
        <f>+E594-Y594</f>
        <v>59</v>
      </c>
      <c r="AA594" s="25">
        <f>+Tabla_DatosExternos_142[[#This Row],[Saldo]]/Tabla_DatosExternos_142[[#This Row],[Importe]]</f>
        <v>1</v>
      </c>
      <c r="AB594" s="21"/>
      <c r="AC594" s="26">
        <f>IF(AND(-Z594&gt;=1,-Z594&lt;=30),D594,0)</f>
        <v>0</v>
      </c>
      <c r="AD594" s="26">
        <f>IF(AND(-Z594&gt;=31,-Z594&lt;=60),D594,0)</f>
        <v>0</v>
      </c>
      <c r="AE594" s="26">
        <f>IF(AND(-Z594&gt;=61,-Z594&lt;=90),D594,0)</f>
        <v>0</v>
      </c>
      <c r="AF594" s="26">
        <f>IF(AND(-Z594&gt;=91,-Z594&lt;=120),D594,0)</f>
        <v>0</v>
      </c>
      <c r="AG594" s="26">
        <f>IF(AND(-Z594&gt;=121,-Z594&lt;=150),D594,0)</f>
        <v>0</v>
      </c>
      <c r="AH594" s="26">
        <f>IF(AND(-Z594&gt;=151,-Z594&lt;=180),D594,0)</f>
        <v>0</v>
      </c>
      <c r="AI594" s="26">
        <f>IF(AND(-Z594&gt;=181,-Z594&lt;=210),D594,0)</f>
        <v>0</v>
      </c>
      <c r="AJ594" s="26">
        <f>IF(AND(-Z594&gt;=211,-Z594&lt;=250),D594,0)</f>
        <v>0</v>
      </c>
      <c r="AK594" s="26">
        <f>IF(-Z594&gt;=251,D594,0)</f>
        <v>0</v>
      </c>
      <c r="AL594" s="26">
        <f>SUM(AE594:AF594)</f>
        <v>0</v>
      </c>
      <c r="AM594" s="26">
        <f>SUM(AG594:AK594)</f>
        <v>0</v>
      </c>
      <c r="AN594" s="26">
        <f>SUM(AI594:AK594)</f>
        <v>0</v>
      </c>
      <c r="AO594" s="26">
        <f>+IF(SUM(AC594:AK594)=0,D594,0)</f>
        <v>1142</v>
      </c>
      <c r="AP594" s="26">
        <f>+SUM(AC594:AK594)</f>
        <v>0</v>
      </c>
      <c r="AQ594" s="26">
        <f>+Tabla_DatosExternos_142[[#This Row],[Total Vigente]]+Tabla_DatosExternos_142[[#This Row],[Total Vencido]]</f>
        <v>1142</v>
      </c>
      <c r="AR594" s="26">
        <f>SUM(AG594:AK594)</f>
        <v>0</v>
      </c>
      <c r="AS594" s="27">
        <f>+Tabla_DatosExternos_142[[#This Row],[Fecha]]-Tabla_DatosExternos_142[[#This Row],[Vence]]</f>
        <v>-60</v>
      </c>
      <c r="AT594" s="21"/>
      <c r="AU594" s="28" t="e">
        <f>+AR594-W594</f>
        <v>#VALUE!</v>
      </c>
    </row>
    <row r="595" spans="1:47" x14ac:dyDescent="0.35">
      <c r="A595" s="20">
        <v>46245</v>
      </c>
      <c r="B595" s="21">
        <v>297073</v>
      </c>
      <c r="C595" s="21">
        <v>300</v>
      </c>
      <c r="D595" s="21">
        <v>300</v>
      </c>
      <c r="E595" s="22">
        <v>46275</v>
      </c>
      <c r="F595" s="21">
        <v>29</v>
      </c>
      <c r="G595" s="21" t="s">
        <v>90</v>
      </c>
      <c r="H595" s="21" t="s">
        <v>95</v>
      </c>
      <c r="I595" s="21" t="s">
        <v>3386</v>
      </c>
      <c r="J595" s="21" t="s">
        <v>52</v>
      </c>
      <c r="K595" s="21" t="s">
        <v>346</v>
      </c>
      <c r="L595" s="21" t="s">
        <v>347</v>
      </c>
      <c r="M595" s="21" t="s">
        <v>348</v>
      </c>
      <c r="N595" s="21">
        <v>30</v>
      </c>
      <c r="O595" s="20"/>
      <c r="P595" s="21" t="s">
        <v>50</v>
      </c>
      <c r="Q595" s="21" t="s">
        <v>3387</v>
      </c>
      <c r="R595" s="21">
        <v>2000</v>
      </c>
      <c r="S595" s="21">
        <v>1051</v>
      </c>
      <c r="T595" s="21">
        <v>-63.219614999999997</v>
      </c>
      <c r="U595" s="21">
        <v>-17.821618000000001</v>
      </c>
      <c r="V595" s="21" t="s">
        <v>3388</v>
      </c>
      <c r="W595" s="21" t="s">
        <v>51</v>
      </c>
      <c r="X595" s="21" t="s">
        <v>3389</v>
      </c>
      <c r="Y595" s="23">
        <v>46246</v>
      </c>
      <c r="Z595" s="24">
        <f>+E595-Y595</f>
        <v>29</v>
      </c>
      <c r="AA595" s="25">
        <f>+Tabla_DatosExternos_142[[#This Row],[Saldo]]/Tabla_DatosExternos_142[[#This Row],[Importe]]</f>
        <v>1</v>
      </c>
      <c r="AB595" s="21"/>
      <c r="AC595" s="26">
        <f>IF(AND(-Z595&gt;=1,-Z595&lt;=30),D595,0)</f>
        <v>0</v>
      </c>
      <c r="AD595" s="26">
        <f>IF(AND(-Z595&gt;=31,-Z595&lt;=60),D595,0)</f>
        <v>0</v>
      </c>
      <c r="AE595" s="26">
        <f>IF(AND(-Z595&gt;=61,-Z595&lt;=90),D595,0)</f>
        <v>0</v>
      </c>
      <c r="AF595" s="26">
        <f>IF(AND(-Z595&gt;=91,-Z595&lt;=120),D595,0)</f>
        <v>0</v>
      </c>
      <c r="AG595" s="26">
        <f>IF(AND(-Z595&gt;=121,-Z595&lt;=150),D595,0)</f>
        <v>0</v>
      </c>
      <c r="AH595" s="26">
        <f>IF(AND(-Z595&gt;=151,-Z595&lt;=180),D595,0)</f>
        <v>0</v>
      </c>
      <c r="AI595" s="26">
        <f>IF(AND(-Z595&gt;=181,-Z595&lt;=210),D595,0)</f>
        <v>0</v>
      </c>
      <c r="AJ595" s="26">
        <f>IF(AND(-Z595&gt;=211,-Z595&lt;=250),D595,0)</f>
        <v>0</v>
      </c>
      <c r="AK595" s="26">
        <f>IF(-Z595&gt;=251,D595,0)</f>
        <v>0</v>
      </c>
      <c r="AL595" s="26">
        <f>SUM(AE595:AF595)</f>
        <v>0</v>
      </c>
      <c r="AM595" s="26">
        <f>SUM(AG595:AK595)</f>
        <v>0</v>
      </c>
      <c r="AN595" s="26">
        <f>SUM(AI595:AK595)</f>
        <v>0</v>
      </c>
      <c r="AO595" s="26">
        <f>+IF(SUM(AC595:AK595)=0,D595,0)</f>
        <v>300</v>
      </c>
      <c r="AP595" s="26">
        <f>+SUM(AC595:AK595)</f>
        <v>0</v>
      </c>
      <c r="AQ595" s="26">
        <f>+Tabla_DatosExternos_142[[#This Row],[Total Vigente]]+Tabla_DatosExternos_142[[#This Row],[Total Vencido]]</f>
        <v>300</v>
      </c>
      <c r="AR595" s="26">
        <f>SUM(AG595:AK595)</f>
        <v>0</v>
      </c>
      <c r="AS595" s="27">
        <f>+Tabla_DatosExternos_142[[#This Row],[Fecha]]-Tabla_DatosExternos_142[[#This Row],[Vence]]</f>
        <v>-30</v>
      </c>
      <c r="AT595" s="21"/>
      <c r="AU595" s="28" t="e">
        <f>+AR595-W595</f>
        <v>#VALUE!</v>
      </c>
    </row>
    <row r="596" spans="1:47" x14ac:dyDescent="0.35">
      <c r="A596" s="20">
        <v>46245</v>
      </c>
      <c r="B596" s="21">
        <v>297074</v>
      </c>
      <c r="C596" s="21">
        <v>514</v>
      </c>
      <c r="D596" s="21">
        <v>514</v>
      </c>
      <c r="E596" s="22">
        <v>46275</v>
      </c>
      <c r="F596" s="21">
        <v>29</v>
      </c>
      <c r="G596" s="21" t="s">
        <v>90</v>
      </c>
      <c r="H596" s="21" t="s">
        <v>95</v>
      </c>
      <c r="I596" s="21" t="s">
        <v>3386</v>
      </c>
      <c r="J596" s="21" t="s">
        <v>52</v>
      </c>
      <c r="K596" s="21" t="s">
        <v>346</v>
      </c>
      <c r="L596" s="21" t="s">
        <v>347</v>
      </c>
      <c r="M596" s="21" t="s">
        <v>348</v>
      </c>
      <c r="N596" s="21">
        <v>30</v>
      </c>
      <c r="O596" s="20"/>
      <c r="P596" s="21" t="s">
        <v>50</v>
      </c>
      <c r="Q596" s="21" t="s">
        <v>3387</v>
      </c>
      <c r="R596" s="21">
        <v>2000</v>
      </c>
      <c r="S596" s="21">
        <v>1051</v>
      </c>
      <c r="T596" s="21">
        <v>-63.219614999999997</v>
      </c>
      <c r="U596" s="21">
        <v>-17.821618000000001</v>
      </c>
      <c r="V596" s="21" t="s">
        <v>3388</v>
      </c>
      <c r="W596" s="21" t="s">
        <v>51</v>
      </c>
      <c r="X596" s="21" t="s">
        <v>3389</v>
      </c>
      <c r="Y596" s="23">
        <v>46246</v>
      </c>
      <c r="Z596" s="24">
        <f>+E596-Y596</f>
        <v>29</v>
      </c>
      <c r="AA596" s="25">
        <f>+Tabla_DatosExternos_142[[#This Row],[Saldo]]/Tabla_DatosExternos_142[[#This Row],[Importe]]</f>
        <v>1</v>
      </c>
      <c r="AB596" s="21"/>
      <c r="AC596" s="26">
        <f>IF(AND(-Z596&gt;=1,-Z596&lt;=30),D596,0)</f>
        <v>0</v>
      </c>
      <c r="AD596" s="26">
        <f>IF(AND(-Z596&gt;=31,-Z596&lt;=60),D596,0)</f>
        <v>0</v>
      </c>
      <c r="AE596" s="26">
        <f>IF(AND(-Z596&gt;=61,-Z596&lt;=90),D596,0)</f>
        <v>0</v>
      </c>
      <c r="AF596" s="26">
        <f>IF(AND(-Z596&gt;=91,-Z596&lt;=120),D596,0)</f>
        <v>0</v>
      </c>
      <c r="AG596" s="26">
        <f>IF(AND(-Z596&gt;=121,-Z596&lt;=150),D596,0)</f>
        <v>0</v>
      </c>
      <c r="AH596" s="26">
        <f>IF(AND(-Z596&gt;=151,-Z596&lt;=180),D596,0)</f>
        <v>0</v>
      </c>
      <c r="AI596" s="26">
        <f>IF(AND(-Z596&gt;=181,-Z596&lt;=210),D596,0)</f>
        <v>0</v>
      </c>
      <c r="AJ596" s="26">
        <f>IF(AND(-Z596&gt;=211,-Z596&lt;=250),D596,0)</f>
        <v>0</v>
      </c>
      <c r="AK596" s="26">
        <f>IF(-Z596&gt;=251,D596,0)</f>
        <v>0</v>
      </c>
      <c r="AL596" s="26">
        <f>SUM(AE596:AF596)</f>
        <v>0</v>
      </c>
      <c r="AM596" s="26">
        <f>SUM(AG596:AK596)</f>
        <v>0</v>
      </c>
      <c r="AN596" s="26">
        <f>SUM(AI596:AK596)</f>
        <v>0</v>
      </c>
      <c r="AO596" s="26">
        <f>+IF(SUM(AC596:AK596)=0,D596,0)</f>
        <v>514</v>
      </c>
      <c r="AP596" s="26">
        <f>+SUM(AC596:AK596)</f>
        <v>0</v>
      </c>
      <c r="AQ596" s="26">
        <f>+Tabla_DatosExternos_142[[#This Row],[Total Vigente]]+Tabla_DatosExternos_142[[#This Row],[Total Vencido]]</f>
        <v>514</v>
      </c>
      <c r="AR596" s="26">
        <f>SUM(AG596:AK596)</f>
        <v>0</v>
      </c>
      <c r="AS596" s="27">
        <f>+Tabla_DatosExternos_142[[#This Row],[Fecha]]-Tabla_DatosExternos_142[[#This Row],[Vence]]</f>
        <v>-30</v>
      </c>
      <c r="AT596" s="21"/>
      <c r="AU596" s="28" t="e">
        <f>+AR596-W596</f>
        <v>#VALUE!</v>
      </c>
    </row>
    <row r="597" spans="1:47" x14ac:dyDescent="0.35">
      <c r="A597" s="20">
        <v>45149</v>
      </c>
      <c r="B597" s="21">
        <v>177591</v>
      </c>
      <c r="C597" s="21">
        <v>4930</v>
      </c>
      <c r="D597" s="21">
        <v>3430</v>
      </c>
      <c r="E597" s="22">
        <v>45169</v>
      </c>
      <c r="F597" s="21">
        <v>1077</v>
      </c>
      <c r="G597" s="21" t="s">
        <v>47</v>
      </c>
      <c r="H597" s="21" t="s">
        <v>48</v>
      </c>
      <c r="I597" s="21" t="s">
        <v>58</v>
      </c>
      <c r="J597" s="21" t="s">
        <v>52</v>
      </c>
      <c r="K597" s="21" t="s">
        <v>2393</v>
      </c>
      <c r="L597" s="21" t="s">
        <v>56</v>
      </c>
      <c r="M597" s="21" t="s">
        <v>59</v>
      </c>
      <c r="N597" s="21">
        <v>20</v>
      </c>
      <c r="O597" s="20">
        <v>45659</v>
      </c>
      <c r="P597" s="21" t="s">
        <v>50</v>
      </c>
      <c r="Q597" s="21" t="s">
        <v>60</v>
      </c>
      <c r="R597" s="21">
        <v>5000</v>
      </c>
      <c r="S597" s="21">
        <v>56</v>
      </c>
      <c r="T597" s="21">
        <v>-63.212268000000002</v>
      </c>
      <c r="U597" s="21">
        <v>-17.841391999999999</v>
      </c>
      <c r="V597" s="21" t="s">
        <v>61</v>
      </c>
      <c r="W597" s="21" t="s">
        <v>51</v>
      </c>
      <c r="X597" s="21" t="s">
        <v>62</v>
      </c>
      <c r="Y597" s="23">
        <v>46246</v>
      </c>
      <c r="Z597" s="24">
        <f>+E597-Y597</f>
        <v>-1077</v>
      </c>
      <c r="AA597" s="25">
        <f>+Tabla_DatosExternos_142[[#This Row],[Saldo]]/Tabla_DatosExternos_142[[#This Row],[Importe]]</f>
        <v>0.6957403651115619</v>
      </c>
      <c r="AB597" s="21"/>
      <c r="AC597" s="26">
        <f>IF(AND(-Z597&gt;=1,-Z597&lt;=30),D597,0)</f>
        <v>0</v>
      </c>
      <c r="AD597" s="26">
        <f>IF(AND(-Z597&gt;=31,-Z597&lt;=60),D597,0)</f>
        <v>0</v>
      </c>
      <c r="AE597" s="26">
        <f>IF(AND(-Z597&gt;=61,-Z597&lt;=90),D597,0)</f>
        <v>0</v>
      </c>
      <c r="AF597" s="26">
        <f>IF(AND(-Z597&gt;=91,-Z597&lt;=120),D597,0)</f>
        <v>0</v>
      </c>
      <c r="AG597" s="26">
        <f>IF(AND(-Z597&gt;=121,-Z597&lt;=150),D597,0)</f>
        <v>0</v>
      </c>
      <c r="AH597" s="26">
        <f>IF(AND(-Z597&gt;=151,-Z597&lt;=180),D597,0)</f>
        <v>0</v>
      </c>
      <c r="AI597" s="26">
        <f>IF(AND(-Z597&gt;=181,-Z597&lt;=210),D597,0)</f>
        <v>0</v>
      </c>
      <c r="AJ597" s="26">
        <f>IF(AND(-Z597&gt;=211,-Z597&lt;=250),D597,0)</f>
        <v>0</v>
      </c>
      <c r="AK597" s="26">
        <f>IF(-Z597&gt;=251,D597,0)</f>
        <v>3430</v>
      </c>
      <c r="AL597" s="26">
        <f>SUM(AE597:AF597)</f>
        <v>0</v>
      </c>
      <c r="AM597" s="26">
        <f>SUM(AG597:AK597)</f>
        <v>3430</v>
      </c>
      <c r="AN597" s="26">
        <f>SUM(AI597:AK597)</f>
        <v>3430</v>
      </c>
      <c r="AO597" s="26">
        <f>+IF(SUM(AC597:AK597)=0,D597,0)</f>
        <v>0</v>
      </c>
      <c r="AP597" s="26">
        <f>+SUM(AC597:AK597)</f>
        <v>3430</v>
      </c>
      <c r="AQ597" s="26">
        <f>+Tabla_DatosExternos_142[[#This Row],[Total Vigente]]+Tabla_DatosExternos_142[[#This Row],[Total Vencido]]</f>
        <v>3430</v>
      </c>
      <c r="AR597" s="26">
        <f>SUM(AG597:AK597)</f>
        <v>3430</v>
      </c>
      <c r="AS597" s="27">
        <f>+Tabla_DatosExternos_142[[#This Row],[Fecha]]-Tabla_DatosExternos_142[[#This Row],[Vence]]</f>
        <v>-20</v>
      </c>
      <c r="AT597" s="21"/>
      <c r="AU597" s="28" t="e">
        <f>+AR597-W597</f>
        <v>#VALUE!</v>
      </c>
    </row>
    <row r="598" spans="1:47" x14ac:dyDescent="0.35">
      <c r="A598" s="20">
        <v>45171</v>
      </c>
      <c r="B598" s="21">
        <v>192561</v>
      </c>
      <c r="C598" s="21">
        <v>3400</v>
      </c>
      <c r="D598" s="21">
        <v>2300</v>
      </c>
      <c r="E598" s="22">
        <v>45201</v>
      </c>
      <c r="F598" s="21">
        <v>1045</v>
      </c>
      <c r="G598" s="21" t="s">
        <v>47</v>
      </c>
      <c r="H598" s="21" t="s">
        <v>48</v>
      </c>
      <c r="I598" s="21" t="s">
        <v>69</v>
      </c>
      <c r="J598" s="21" t="s">
        <v>52</v>
      </c>
      <c r="K598" s="21" t="s">
        <v>2393</v>
      </c>
      <c r="L598" s="21" t="s">
        <v>56</v>
      </c>
      <c r="M598" s="21" t="s">
        <v>70</v>
      </c>
      <c r="N598" s="21">
        <v>30</v>
      </c>
      <c r="O598" s="20">
        <v>45362</v>
      </c>
      <c r="P598" s="21" t="s">
        <v>50</v>
      </c>
      <c r="Q598" s="21" t="s">
        <v>71</v>
      </c>
      <c r="R598" s="21">
        <v>5000</v>
      </c>
      <c r="S598" s="21">
        <v>59</v>
      </c>
      <c r="T598" s="21">
        <v>-63.137805999999998</v>
      </c>
      <c r="U598" s="21">
        <v>-17.815642</v>
      </c>
      <c r="V598" s="21" t="s">
        <v>72</v>
      </c>
      <c r="W598" s="21" t="s">
        <v>51</v>
      </c>
      <c r="X598" s="21" t="s">
        <v>73</v>
      </c>
      <c r="Y598" s="23">
        <v>46246</v>
      </c>
      <c r="Z598" s="24">
        <f>+E598-Y598</f>
        <v>-1045</v>
      </c>
      <c r="AA598" s="25">
        <f>+Tabla_DatosExternos_142[[#This Row],[Saldo]]/Tabla_DatosExternos_142[[#This Row],[Importe]]</f>
        <v>0.67647058823529416</v>
      </c>
      <c r="AB598" s="21"/>
      <c r="AC598" s="26">
        <f>IF(AND(-Z598&gt;=1,-Z598&lt;=30),D598,0)</f>
        <v>0</v>
      </c>
      <c r="AD598" s="26">
        <f>IF(AND(-Z598&gt;=31,-Z598&lt;=60),D598,0)</f>
        <v>0</v>
      </c>
      <c r="AE598" s="26">
        <f>IF(AND(-Z598&gt;=61,-Z598&lt;=90),D598,0)</f>
        <v>0</v>
      </c>
      <c r="AF598" s="26">
        <f>IF(AND(-Z598&gt;=91,-Z598&lt;=120),D598,0)</f>
        <v>0</v>
      </c>
      <c r="AG598" s="26">
        <f>IF(AND(-Z598&gt;=121,-Z598&lt;=150),D598,0)</f>
        <v>0</v>
      </c>
      <c r="AH598" s="26">
        <f>IF(AND(-Z598&gt;=151,-Z598&lt;=180),D598,0)</f>
        <v>0</v>
      </c>
      <c r="AI598" s="26">
        <f>IF(AND(-Z598&gt;=181,-Z598&lt;=210),D598,0)</f>
        <v>0</v>
      </c>
      <c r="AJ598" s="26">
        <f>IF(AND(-Z598&gt;=211,-Z598&lt;=250),D598,0)</f>
        <v>0</v>
      </c>
      <c r="AK598" s="26">
        <f>IF(-Z598&gt;=251,D598,0)</f>
        <v>2300</v>
      </c>
      <c r="AL598" s="26">
        <f>SUM(AE598:AF598)</f>
        <v>0</v>
      </c>
      <c r="AM598" s="26">
        <f>SUM(AG598:AK598)</f>
        <v>2300</v>
      </c>
      <c r="AN598" s="26">
        <f>SUM(AI598:AK598)</f>
        <v>2300</v>
      </c>
      <c r="AO598" s="26">
        <f>+IF(SUM(AC598:AK598)=0,D598,0)</f>
        <v>0</v>
      </c>
      <c r="AP598" s="26">
        <f>+SUM(AC598:AK598)</f>
        <v>2300</v>
      </c>
      <c r="AQ598" s="26">
        <f>+Tabla_DatosExternos_142[[#This Row],[Total Vigente]]+Tabla_DatosExternos_142[[#This Row],[Total Vencido]]</f>
        <v>2300</v>
      </c>
      <c r="AR598" s="26">
        <f>SUM(AG598:AK598)</f>
        <v>2300</v>
      </c>
      <c r="AS598" s="27">
        <f>+Tabla_DatosExternos_142[[#This Row],[Fecha]]-Tabla_DatosExternos_142[[#This Row],[Vence]]</f>
        <v>-30</v>
      </c>
      <c r="AT598" s="21"/>
      <c r="AU598" s="28" t="e">
        <f>+AR598-W598</f>
        <v>#VALUE!</v>
      </c>
    </row>
    <row r="599" spans="1:47" x14ac:dyDescent="0.35">
      <c r="A599" s="20">
        <v>45191</v>
      </c>
      <c r="B599" s="21">
        <v>206889</v>
      </c>
      <c r="C599" s="21">
        <v>1275</v>
      </c>
      <c r="D599" s="21">
        <v>1275</v>
      </c>
      <c r="E599" s="22">
        <v>45221</v>
      </c>
      <c r="F599" s="21">
        <v>1025</v>
      </c>
      <c r="G599" s="21" t="s">
        <v>47</v>
      </c>
      <c r="H599" s="21" t="s">
        <v>48</v>
      </c>
      <c r="I599" s="21" t="s">
        <v>69</v>
      </c>
      <c r="J599" s="21" t="s">
        <v>52</v>
      </c>
      <c r="K599" s="21" t="s">
        <v>2393</v>
      </c>
      <c r="L599" s="21" t="s">
        <v>56</v>
      </c>
      <c r="M599" s="21" t="s">
        <v>70</v>
      </c>
      <c r="N599" s="21">
        <v>30</v>
      </c>
      <c r="O599" s="20"/>
      <c r="P599" s="21" t="s">
        <v>50</v>
      </c>
      <c r="Q599" s="21" t="s">
        <v>71</v>
      </c>
      <c r="R599" s="21">
        <v>5000</v>
      </c>
      <c r="S599" s="21">
        <v>59</v>
      </c>
      <c r="T599" s="21">
        <v>-63.137805999999998</v>
      </c>
      <c r="U599" s="21">
        <v>-17.815642</v>
      </c>
      <c r="V599" s="21" t="s">
        <v>72</v>
      </c>
      <c r="W599" s="21" t="s">
        <v>51</v>
      </c>
      <c r="X599" s="21" t="s">
        <v>73</v>
      </c>
      <c r="Y599" s="23">
        <v>46246</v>
      </c>
      <c r="Z599" s="24">
        <f>+E599-Y599</f>
        <v>-1025</v>
      </c>
      <c r="AA599" s="25">
        <f>+Tabla_DatosExternos_142[[#This Row],[Saldo]]/Tabla_DatosExternos_142[[#This Row],[Importe]]</f>
        <v>1</v>
      </c>
      <c r="AB599" s="21"/>
      <c r="AC599" s="26">
        <f>IF(AND(-Z599&gt;=1,-Z599&lt;=30),D599,0)</f>
        <v>0</v>
      </c>
      <c r="AD599" s="26">
        <f>IF(AND(-Z599&gt;=31,-Z599&lt;=60),D599,0)</f>
        <v>0</v>
      </c>
      <c r="AE599" s="26">
        <f>IF(AND(-Z599&gt;=61,-Z599&lt;=90),D599,0)</f>
        <v>0</v>
      </c>
      <c r="AF599" s="26">
        <f>IF(AND(-Z599&gt;=91,-Z599&lt;=120),D599,0)</f>
        <v>0</v>
      </c>
      <c r="AG599" s="26">
        <f>IF(AND(-Z599&gt;=121,-Z599&lt;=150),D599,0)</f>
        <v>0</v>
      </c>
      <c r="AH599" s="26">
        <f>IF(AND(-Z599&gt;=151,-Z599&lt;=180),D599,0)</f>
        <v>0</v>
      </c>
      <c r="AI599" s="26">
        <f>IF(AND(-Z599&gt;=181,-Z599&lt;=210),D599,0)</f>
        <v>0</v>
      </c>
      <c r="AJ599" s="26">
        <f>IF(AND(-Z599&gt;=211,-Z599&lt;=250),D599,0)</f>
        <v>0</v>
      </c>
      <c r="AK599" s="26">
        <f>IF(-Z599&gt;=251,D599,0)</f>
        <v>1275</v>
      </c>
      <c r="AL599" s="26">
        <f>SUM(AE599:AF599)</f>
        <v>0</v>
      </c>
      <c r="AM599" s="26">
        <f>SUM(AG599:AK599)</f>
        <v>1275</v>
      </c>
      <c r="AN599" s="26">
        <f>SUM(AI599:AK599)</f>
        <v>1275</v>
      </c>
      <c r="AO599" s="26">
        <f>+IF(SUM(AC599:AK599)=0,D599,0)</f>
        <v>0</v>
      </c>
      <c r="AP599" s="26">
        <f>+SUM(AC599:AK599)</f>
        <v>1275</v>
      </c>
      <c r="AQ599" s="26">
        <f>+Tabla_DatosExternos_142[[#This Row],[Total Vigente]]+Tabla_DatosExternos_142[[#This Row],[Total Vencido]]</f>
        <v>1275</v>
      </c>
      <c r="AR599" s="26">
        <f>SUM(AG599:AK599)</f>
        <v>1275</v>
      </c>
      <c r="AS599" s="27">
        <f>+Tabla_DatosExternos_142[[#This Row],[Fecha]]-Tabla_DatosExternos_142[[#This Row],[Vence]]</f>
        <v>-30</v>
      </c>
      <c r="AT599" s="21"/>
      <c r="AU599" s="28" t="e">
        <f>+AR599-W599</f>
        <v>#VALUE!</v>
      </c>
    </row>
    <row r="600" spans="1:47" x14ac:dyDescent="0.35">
      <c r="A600" s="20">
        <v>45222</v>
      </c>
      <c r="B600" s="21">
        <v>227722</v>
      </c>
      <c r="C600" s="21">
        <v>4965.0200000000004</v>
      </c>
      <c r="D600" s="21">
        <v>3515.02</v>
      </c>
      <c r="E600" s="22">
        <v>45247</v>
      </c>
      <c r="F600" s="21">
        <v>999</v>
      </c>
      <c r="G600" s="21" t="s">
        <v>47</v>
      </c>
      <c r="H600" s="21" t="s">
        <v>48</v>
      </c>
      <c r="I600" s="21" t="s">
        <v>76</v>
      </c>
      <c r="J600" s="21" t="s">
        <v>52</v>
      </c>
      <c r="K600" s="21" t="s">
        <v>2393</v>
      </c>
      <c r="L600" s="21" t="s">
        <v>56</v>
      </c>
      <c r="M600" s="21" t="s">
        <v>59</v>
      </c>
      <c r="N600" s="21">
        <v>25</v>
      </c>
      <c r="O600" s="20">
        <v>45601</v>
      </c>
      <c r="P600" s="21" t="s">
        <v>50</v>
      </c>
      <c r="Q600" s="21" t="s">
        <v>77</v>
      </c>
      <c r="R600" s="21">
        <v>5000</v>
      </c>
      <c r="S600" s="21">
        <v>56</v>
      </c>
      <c r="T600" s="21">
        <v>-63.104376000000002</v>
      </c>
      <c r="U600" s="21">
        <v>-17.84975</v>
      </c>
      <c r="V600" s="21" t="s">
        <v>78</v>
      </c>
      <c r="W600" s="21" t="s">
        <v>51</v>
      </c>
      <c r="X600" s="21" t="s">
        <v>79</v>
      </c>
      <c r="Y600" s="23">
        <v>46246</v>
      </c>
      <c r="Z600" s="24">
        <f>+E600-Y600</f>
        <v>-999</v>
      </c>
      <c r="AA600" s="25">
        <f>+Tabla_DatosExternos_142[[#This Row],[Saldo]]/Tabla_DatosExternos_142[[#This Row],[Importe]]</f>
        <v>0.70795686623618825</v>
      </c>
      <c r="AB600" s="21"/>
      <c r="AC600" s="26">
        <f>IF(AND(-Z600&gt;=1,-Z600&lt;=30),D600,0)</f>
        <v>0</v>
      </c>
      <c r="AD600" s="26">
        <f>IF(AND(-Z600&gt;=31,-Z600&lt;=60),D600,0)</f>
        <v>0</v>
      </c>
      <c r="AE600" s="26">
        <f>IF(AND(-Z600&gt;=61,-Z600&lt;=90),D600,0)</f>
        <v>0</v>
      </c>
      <c r="AF600" s="26">
        <f>IF(AND(-Z600&gt;=91,-Z600&lt;=120),D600,0)</f>
        <v>0</v>
      </c>
      <c r="AG600" s="26">
        <f>IF(AND(-Z600&gt;=121,-Z600&lt;=150),D600,0)</f>
        <v>0</v>
      </c>
      <c r="AH600" s="26">
        <f>IF(AND(-Z600&gt;=151,-Z600&lt;=180),D600,0)</f>
        <v>0</v>
      </c>
      <c r="AI600" s="26">
        <f>IF(AND(-Z600&gt;=181,-Z600&lt;=210),D600,0)</f>
        <v>0</v>
      </c>
      <c r="AJ600" s="26">
        <f>IF(AND(-Z600&gt;=211,-Z600&lt;=250),D600,0)</f>
        <v>0</v>
      </c>
      <c r="AK600" s="26">
        <f>IF(-Z600&gt;=251,D600,0)</f>
        <v>3515.02</v>
      </c>
      <c r="AL600" s="26">
        <f>SUM(AE600:AF600)</f>
        <v>0</v>
      </c>
      <c r="AM600" s="26">
        <f>SUM(AG600:AK600)</f>
        <v>3515.02</v>
      </c>
      <c r="AN600" s="26">
        <f>SUM(AI600:AK600)</f>
        <v>3515.02</v>
      </c>
      <c r="AO600" s="26">
        <f>+IF(SUM(AC600:AK600)=0,D600,0)</f>
        <v>0</v>
      </c>
      <c r="AP600" s="26">
        <f>+SUM(AC600:AK600)</f>
        <v>3515.02</v>
      </c>
      <c r="AQ600" s="26">
        <f>+Tabla_DatosExternos_142[[#This Row],[Total Vigente]]+Tabla_DatosExternos_142[[#This Row],[Total Vencido]]</f>
        <v>3515.02</v>
      </c>
      <c r="AR600" s="26">
        <f>SUM(AG600:AK600)</f>
        <v>3515.02</v>
      </c>
      <c r="AS600" s="27">
        <f>+Tabla_DatosExternos_142[[#This Row],[Fecha]]-Tabla_DatosExternos_142[[#This Row],[Vence]]</f>
        <v>-25</v>
      </c>
      <c r="AT600" s="21"/>
      <c r="AU600" s="28" t="e">
        <f>+AR600-W600</f>
        <v>#VALUE!</v>
      </c>
    </row>
    <row r="601" spans="1:47" x14ac:dyDescent="0.35">
      <c r="A601" s="20">
        <v>45714</v>
      </c>
      <c r="B601" s="21">
        <v>35686</v>
      </c>
      <c r="C601" s="21">
        <v>1578.98</v>
      </c>
      <c r="D601" s="21">
        <v>1578.98</v>
      </c>
      <c r="E601" s="22">
        <v>45744</v>
      </c>
      <c r="F601" s="21">
        <v>502</v>
      </c>
      <c r="G601" s="21" t="s">
        <v>47</v>
      </c>
      <c r="H601" s="21" t="s">
        <v>48</v>
      </c>
      <c r="I601" s="21" t="s">
        <v>169</v>
      </c>
      <c r="J601" s="21" t="s">
        <v>52</v>
      </c>
      <c r="K601" s="21" t="s">
        <v>2393</v>
      </c>
      <c r="L601" s="21" t="s">
        <v>56</v>
      </c>
      <c r="M601" s="21" t="s">
        <v>155</v>
      </c>
      <c r="N601" s="21">
        <v>30</v>
      </c>
      <c r="O601" s="20"/>
      <c r="P601" s="21" t="s">
        <v>50</v>
      </c>
      <c r="Q601" s="21" t="s">
        <v>170</v>
      </c>
      <c r="R601" s="21">
        <v>0</v>
      </c>
      <c r="S601" s="21">
        <v>55</v>
      </c>
      <c r="T601" s="21">
        <v>-63.161850999999999</v>
      </c>
      <c r="U601" s="21">
        <v>-17.778478</v>
      </c>
      <c r="V601" s="21" t="s">
        <v>171</v>
      </c>
      <c r="W601" s="21" t="s">
        <v>51</v>
      </c>
      <c r="X601" s="21" t="s">
        <v>172</v>
      </c>
      <c r="Y601" s="23">
        <v>46246</v>
      </c>
      <c r="Z601" s="24">
        <f>+E601-Y601</f>
        <v>-502</v>
      </c>
      <c r="AA601" s="25">
        <f>+Tabla_DatosExternos_142[[#This Row],[Saldo]]/Tabla_DatosExternos_142[[#This Row],[Importe]]</f>
        <v>1</v>
      </c>
      <c r="AB601" s="21"/>
      <c r="AC601" s="26">
        <f>IF(AND(-Z601&gt;=1,-Z601&lt;=30),D601,0)</f>
        <v>0</v>
      </c>
      <c r="AD601" s="26">
        <f>IF(AND(-Z601&gt;=31,-Z601&lt;=60),D601,0)</f>
        <v>0</v>
      </c>
      <c r="AE601" s="26">
        <f>IF(AND(-Z601&gt;=61,-Z601&lt;=90),D601,0)</f>
        <v>0</v>
      </c>
      <c r="AF601" s="26">
        <f>IF(AND(-Z601&gt;=91,-Z601&lt;=120),D601,0)</f>
        <v>0</v>
      </c>
      <c r="AG601" s="26">
        <f>IF(AND(-Z601&gt;=121,-Z601&lt;=150),D601,0)</f>
        <v>0</v>
      </c>
      <c r="AH601" s="26">
        <f>IF(AND(-Z601&gt;=151,-Z601&lt;=180),D601,0)</f>
        <v>0</v>
      </c>
      <c r="AI601" s="26">
        <f>IF(AND(-Z601&gt;=181,-Z601&lt;=210),D601,0)</f>
        <v>0</v>
      </c>
      <c r="AJ601" s="26">
        <f>IF(AND(-Z601&gt;=211,-Z601&lt;=250),D601,0)</f>
        <v>0</v>
      </c>
      <c r="AK601" s="26">
        <f>IF(-Z601&gt;=251,D601,0)</f>
        <v>1578.98</v>
      </c>
      <c r="AL601" s="26">
        <f>SUM(AE601:AF601)</f>
        <v>0</v>
      </c>
      <c r="AM601" s="26">
        <f>SUM(AG601:AK601)</f>
        <v>1578.98</v>
      </c>
      <c r="AN601" s="26">
        <f>SUM(AI601:AK601)</f>
        <v>1578.98</v>
      </c>
      <c r="AO601" s="26">
        <f>+IF(SUM(AC601:AK601)=0,D601,0)</f>
        <v>0</v>
      </c>
      <c r="AP601" s="26">
        <f>+SUM(AC601:AK601)</f>
        <v>1578.98</v>
      </c>
      <c r="AQ601" s="26">
        <f>+Tabla_DatosExternos_142[[#This Row],[Total Vigente]]+Tabla_DatosExternos_142[[#This Row],[Total Vencido]]</f>
        <v>1578.98</v>
      </c>
      <c r="AR601" s="26">
        <f>SUM(AG601:AK601)</f>
        <v>1578.98</v>
      </c>
      <c r="AS601" s="27">
        <f>+Tabla_DatosExternos_142[[#This Row],[Fecha]]-Tabla_DatosExternos_142[[#This Row],[Vence]]</f>
        <v>-30</v>
      </c>
      <c r="AT601" s="21"/>
      <c r="AU601" s="28" t="e">
        <f>+AR601-W601</f>
        <v>#VALUE!</v>
      </c>
    </row>
    <row r="602" spans="1:47" x14ac:dyDescent="0.35">
      <c r="A602" s="20">
        <v>46112</v>
      </c>
      <c r="B602" s="21">
        <v>391</v>
      </c>
      <c r="C602" s="21">
        <v>1000</v>
      </c>
      <c r="D602" s="21">
        <v>1000</v>
      </c>
      <c r="E602" s="22">
        <v>46152</v>
      </c>
      <c r="F602" s="21">
        <v>94</v>
      </c>
      <c r="G602" s="21" t="s">
        <v>88</v>
      </c>
      <c r="H602" s="21" t="s">
        <v>48</v>
      </c>
      <c r="I602" s="21" t="s">
        <v>187</v>
      </c>
      <c r="J602" s="21" t="s">
        <v>52</v>
      </c>
      <c r="K602" s="21" t="s">
        <v>2393</v>
      </c>
      <c r="L602" s="21" t="s">
        <v>56</v>
      </c>
      <c r="M602" s="21" t="s">
        <v>155</v>
      </c>
      <c r="N602" s="21">
        <v>40</v>
      </c>
      <c r="O602" s="20"/>
      <c r="P602" s="21" t="s">
        <v>120</v>
      </c>
      <c r="Q602" s="21" t="s">
        <v>188</v>
      </c>
      <c r="R602" s="21">
        <v>10000</v>
      </c>
      <c r="S602" s="21">
        <v>55</v>
      </c>
      <c r="T602" s="21">
        <v>-63.205728000000001</v>
      </c>
      <c r="U602" s="21">
        <v>-17.813807000000001</v>
      </c>
      <c r="V602" s="21" t="s">
        <v>189</v>
      </c>
      <c r="W602" s="21" t="s">
        <v>51</v>
      </c>
      <c r="X602" s="21" t="s">
        <v>190</v>
      </c>
      <c r="Y602" s="23">
        <v>46246</v>
      </c>
      <c r="Z602" s="24">
        <f>+E602-Y602</f>
        <v>-94</v>
      </c>
      <c r="AA602" s="25">
        <f>+Tabla_DatosExternos_142[[#This Row],[Saldo]]/Tabla_DatosExternos_142[[#This Row],[Importe]]</f>
        <v>1</v>
      </c>
      <c r="AB602" s="21"/>
      <c r="AC602" s="26">
        <f>IF(AND(-Z602&gt;=1,-Z602&lt;=30),D602,0)</f>
        <v>0</v>
      </c>
      <c r="AD602" s="26">
        <f>IF(AND(-Z602&gt;=31,-Z602&lt;=60),D602,0)</f>
        <v>0</v>
      </c>
      <c r="AE602" s="26">
        <f>IF(AND(-Z602&gt;=61,-Z602&lt;=90),D602,0)</f>
        <v>0</v>
      </c>
      <c r="AF602" s="26">
        <f>IF(AND(-Z602&gt;=91,-Z602&lt;=120),D602,0)</f>
        <v>1000</v>
      </c>
      <c r="AG602" s="26">
        <f>IF(AND(-Z602&gt;=121,-Z602&lt;=150),D602,0)</f>
        <v>0</v>
      </c>
      <c r="AH602" s="26">
        <f>IF(AND(-Z602&gt;=151,-Z602&lt;=180),D602,0)</f>
        <v>0</v>
      </c>
      <c r="AI602" s="26">
        <f>IF(AND(-Z602&gt;=181,-Z602&lt;=210),D602,0)</f>
        <v>0</v>
      </c>
      <c r="AJ602" s="26">
        <f>IF(AND(-Z602&gt;=211,-Z602&lt;=250),D602,0)</f>
        <v>0</v>
      </c>
      <c r="AK602" s="26">
        <f>IF(-Z602&gt;=251,D602,0)</f>
        <v>0</v>
      </c>
      <c r="AL602" s="26">
        <f>SUM(AE602:AF602)</f>
        <v>1000</v>
      </c>
      <c r="AM602" s="26">
        <f>SUM(AG602:AK602)</f>
        <v>0</v>
      </c>
      <c r="AN602" s="26">
        <f>SUM(AI602:AK602)</f>
        <v>0</v>
      </c>
      <c r="AO602" s="26">
        <f>+IF(SUM(AC602:AK602)=0,D602,0)</f>
        <v>0</v>
      </c>
      <c r="AP602" s="26">
        <f>+SUM(AC602:AK602)</f>
        <v>1000</v>
      </c>
      <c r="AQ602" s="26">
        <f>+Tabla_DatosExternos_142[[#This Row],[Total Vigente]]+Tabla_DatosExternos_142[[#This Row],[Total Vencido]]</f>
        <v>1000</v>
      </c>
      <c r="AR602" s="26">
        <f>SUM(AG602:AK602)</f>
        <v>0</v>
      </c>
      <c r="AS602" s="27">
        <f>+Tabla_DatosExternos_142[[#This Row],[Fecha]]-Tabla_DatosExternos_142[[#This Row],[Vence]]</f>
        <v>-40</v>
      </c>
      <c r="AT602" s="21"/>
      <c r="AU602" s="28" t="e">
        <f>+AR602-W602</f>
        <v>#VALUE!</v>
      </c>
    </row>
    <row r="603" spans="1:47" x14ac:dyDescent="0.35">
      <c r="A603" s="20">
        <v>46112</v>
      </c>
      <c r="B603" s="21">
        <v>392</v>
      </c>
      <c r="C603" s="21">
        <v>809.96</v>
      </c>
      <c r="D603" s="21">
        <v>809.96</v>
      </c>
      <c r="E603" s="22">
        <v>46183</v>
      </c>
      <c r="F603" s="21">
        <v>63</v>
      </c>
      <c r="G603" s="21" t="s">
        <v>81</v>
      </c>
      <c r="H603" s="21" t="s">
        <v>48</v>
      </c>
      <c r="I603" s="21" t="s">
        <v>187</v>
      </c>
      <c r="J603" s="21" t="s">
        <v>52</v>
      </c>
      <c r="K603" s="21" t="s">
        <v>2393</v>
      </c>
      <c r="L603" s="21" t="s">
        <v>56</v>
      </c>
      <c r="M603" s="21" t="s">
        <v>155</v>
      </c>
      <c r="N603" s="21">
        <v>71</v>
      </c>
      <c r="O603" s="20"/>
      <c r="P603" s="21" t="s">
        <v>120</v>
      </c>
      <c r="Q603" s="21" t="s">
        <v>188</v>
      </c>
      <c r="R603" s="21">
        <v>10000</v>
      </c>
      <c r="S603" s="21">
        <v>55</v>
      </c>
      <c r="T603" s="21">
        <v>-63.205728000000001</v>
      </c>
      <c r="U603" s="21">
        <v>-17.813807000000001</v>
      </c>
      <c r="V603" s="21" t="s">
        <v>189</v>
      </c>
      <c r="W603" s="21" t="s">
        <v>51</v>
      </c>
      <c r="X603" s="21" t="s">
        <v>190</v>
      </c>
      <c r="Y603" s="23">
        <v>46246</v>
      </c>
      <c r="Z603" s="24">
        <f>+E603-Y603</f>
        <v>-63</v>
      </c>
      <c r="AA603" s="25">
        <f>+Tabla_DatosExternos_142[[#This Row],[Saldo]]/Tabla_DatosExternos_142[[#This Row],[Importe]]</f>
        <v>1</v>
      </c>
      <c r="AB603" s="21"/>
      <c r="AC603" s="26">
        <f>IF(AND(-Z603&gt;=1,-Z603&lt;=30),D603,0)</f>
        <v>0</v>
      </c>
      <c r="AD603" s="26">
        <f>IF(AND(-Z603&gt;=31,-Z603&lt;=60),D603,0)</f>
        <v>0</v>
      </c>
      <c r="AE603" s="26">
        <f>IF(AND(-Z603&gt;=61,-Z603&lt;=90),D603,0)</f>
        <v>809.96</v>
      </c>
      <c r="AF603" s="26">
        <f>IF(AND(-Z603&gt;=91,-Z603&lt;=120),D603,0)</f>
        <v>0</v>
      </c>
      <c r="AG603" s="26">
        <f>IF(AND(-Z603&gt;=121,-Z603&lt;=150),D603,0)</f>
        <v>0</v>
      </c>
      <c r="AH603" s="26">
        <f>IF(AND(-Z603&gt;=151,-Z603&lt;=180),D603,0)</f>
        <v>0</v>
      </c>
      <c r="AI603" s="26">
        <f>IF(AND(-Z603&gt;=181,-Z603&lt;=210),D603,0)</f>
        <v>0</v>
      </c>
      <c r="AJ603" s="26">
        <f>IF(AND(-Z603&gt;=211,-Z603&lt;=250),D603,0)</f>
        <v>0</v>
      </c>
      <c r="AK603" s="26">
        <f>IF(-Z603&gt;=251,D603,0)</f>
        <v>0</v>
      </c>
      <c r="AL603" s="26">
        <f>SUM(AE603:AF603)</f>
        <v>809.96</v>
      </c>
      <c r="AM603" s="26">
        <f>SUM(AG603:AK603)</f>
        <v>0</v>
      </c>
      <c r="AN603" s="26">
        <f>SUM(AI603:AK603)</f>
        <v>0</v>
      </c>
      <c r="AO603" s="26">
        <f>+IF(SUM(AC603:AK603)=0,D603,0)</f>
        <v>0</v>
      </c>
      <c r="AP603" s="26">
        <f>+SUM(AC603:AK603)</f>
        <v>809.96</v>
      </c>
      <c r="AQ603" s="26">
        <f>+Tabla_DatosExternos_142[[#This Row],[Total Vigente]]+Tabla_DatosExternos_142[[#This Row],[Total Vencido]]</f>
        <v>809.96</v>
      </c>
      <c r="AR603" s="26">
        <f>SUM(AG603:AK603)</f>
        <v>0</v>
      </c>
      <c r="AS603" s="27">
        <f>+Tabla_DatosExternos_142[[#This Row],[Fecha]]-Tabla_DatosExternos_142[[#This Row],[Vence]]</f>
        <v>-71</v>
      </c>
      <c r="AT603" s="21"/>
      <c r="AU603" s="28" t="e">
        <f>+AR603-W603</f>
        <v>#VALUE!</v>
      </c>
    </row>
    <row r="604" spans="1:47" x14ac:dyDescent="0.35">
      <c r="A604" s="20">
        <v>46112</v>
      </c>
      <c r="B604" s="21">
        <v>393</v>
      </c>
      <c r="C604" s="21">
        <v>1000</v>
      </c>
      <c r="D604" s="21">
        <v>1000</v>
      </c>
      <c r="E604" s="22">
        <v>46122</v>
      </c>
      <c r="F604" s="21">
        <v>124</v>
      </c>
      <c r="G604" s="21" t="s">
        <v>89</v>
      </c>
      <c r="H604" s="21" t="s">
        <v>48</v>
      </c>
      <c r="I604" s="21" t="s">
        <v>201</v>
      </c>
      <c r="J604" s="21" t="s">
        <v>52</v>
      </c>
      <c r="K604" s="21" t="s">
        <v>2393</v>
      </c>
      <c r="L604" s="21" t="s">
        <v>56</v>
      </c>
      <c r="M604" s="21" t="s">
        <v>59</v>
      </c>
      <c r="N604" s="21">
        <v>10</v>
      </c>
      <c r="O604" s="20"/>
      <c r="P604" s="21" t="s">
        <v>120</v>
      </c>
      <c r="Q604" s="21" t="s">
        <v>202</v>
      </c>
      <c r="R604" s="21">
        <v>5000</v>
      </c>
      <c r="S604" s="21">
        <v>56</v>
      </c>
      <c r="T604" s="21">
        <v>-63.156374</v>
      </c>
      <c r="U604" s="21">
        <v>-17.850102</v>
      </c>
      <c r="V604" s="21" t="s">
        <v>203</v>
      </c>
      <c r="W604" s="21" t="s">
        <v>51</v>
      </c>
      <c r="X604" s="21" t="s">
        <v>204</v>
      </c>
      <c r="Y604" s="23">
        <v>46246</v>
      </c>
      <c r="Z604" s="24">
        <f>+E604-Y604</f>
        <v>-124</v>
      </c>
      <c r="AA604" s="25">
        <f>+Tabla_DatosExternos_142[[#This Row],[Saldo]]/Tabla_DatosExternos_142[[#This Row],[Importe]]</f>
        <v>1</v>
      </c>
      <c r="AB604" s="21"/>
      <c r="AC604" s="26">
        <f>IF(AND(-Z604&gt;=1,-Z604&lt;=30),D604,0)</f>
        <v>0</v>
      </c>
      <c r="AD604" s="26">
        <f>IF(AND(-Z604&gt;=31,-Z604&lt;=60),D604,0)</f>
        <v>0</v>
      </c>
      <c r="AE604" s="26">
        <f>IF(AND(-Z604&gt;=61,-Z604&lt;=90),D604,0)</f>
        <v>0</v>
      </c>
      <c r="AF604" s="26">
        <f>IF(AND(-Z604&gt;=91,-Z604&lt;=120),D604,0)</f>
        <v>0</v>
      </c>
      <c r="AG604" s="26">
        <f>IF(AND(-Z604&gt;=121,-Z604&lt;=150),D604,0)</f>
        <v>1000</v>
      </c>
      <c r="AH604" s="26">
        <f>IF(AND(-Z604&gt;=151,-Z604&lt;=180),D604,0)</f>
        <v>0</v>
      </c>
      <c r="AI604" s="26">
        <f>IF(AND(-Z604&gt;=181,-Z604&lt;=210),D604,0)</f>
        <v>0</v>
      </c>
      <c r="AJ604" s="26">
        <f>IF(AND(-Z604&gt;=211,-Z604&lt;=250),D604,0)</f>
        <v>0</v>
      </c>
      <c r="AK604" s="26">
        <f>IF(-Z604&gt;=251,D604,0)</f>
        <v>0</v>
      </c>
      <c r="AL604" s="26">
        <f>SUM(AE604:AF604)</f>
        <v>0</v>
      </c>
      <c r="AM604" s="26">
        <f>SUM(AG604:AK604)</f>
        <v>1000</v>
      </c>
      <c r="AN604" s="26">
        <f>SUM(AI604:AK604)</f>
        <v>0</v>
      </c>
      <c r="AO604" s="26">
        <f>+IF(SUM(AC604:AK604)=0,D604,0)</f>
        <v>0</v>
      </c>
      <c r="AP604" s="26">
        <f>+SUM(AC604:AK604)</f>
        <v>1000</v>
      </c>
      <c r="AQ604" s="26">
        <f>+Tabla_DatosExternos_142[[#This Row],[Total Vigente]]+Tabla_DatosExternos_142[[#This Row],[Total Vencido]]</f>
        <v>1000</v>
      </c>
      <c r="AR604" s="26">
        <f>SUM(AG604:AK604)</f>
        <v>1000</v>
      </c>
      <c r="AS604" s="27">
        <f>+Tabla_DatosExternos_142[[#This Row],[Fecha]]-Tabla_DatosExternos_142[[#This Row],[Vence]]</f>
        <v>-10</v>
      </c>
      <c r="AT604" s="21"/>
      <c r="AU604" s="28" t="e">
        <f>+AR604-W604</f>
        <v>#VALUE!</v>
      </c>
    </row>
    <row r="605" spans="1:47" x14ac:dyDescent="0.35">
      <c r="A605" s="20">
        <v>46112</v>
      </c>
      <c r="B605" s="21">
        <v>394</v>
      </c>
      <c r="C605" s="21">
        <v>1000</v>
      </c>
      <c r="D605" s="21">
        <v>1000</v>
      </c>
      <c r="E605" s="22">
        <v>46152</v>
      </c>
      <c r="F605" s="21">
        <v>94</v>
      </c>
      <c r="G605" s="21" t="s">
        <v>88</v>
      </c>
      <c r="H605" s="21" t="s">
        <v>48</v>
      </c>
      <c r="I605" s="21" t="s">
        <v>201</v>
      </c>
      <c r="J605" s="21" t="s">
        <v>52</v>
      </c>
      <c r="K605" s="21" t="s">
        <v>2393</v>
      </c>
      <c r="L605" s="21" t="s">
        <v>56</v>
      </c>
      <c r="M605" s="21" t="s">
        <v>59</v>
      </c>
      <c r="N605" s="21">
        <v>40</v>
      </c>
      <c r="O605" s="20"/>
      <c r="P605" s="21" t="s">
        <v>120</v>
      </c>
      <c r="Q605" s="21" t="s">
        <v>202</v>
      </c>
      <c r="R605" s="21">
        <v>5000</v>
      </c>
      <c r="S605" s="21">
        <v>56</v>
      </c>
      <c r="T605" s="21">
        <v>-63.156374</v>
      </c>
      <c r="U605" s="21">
        <v>-17.850102</v>
      </c>
      <c r="V605" s="21" t="s">
        <v>203</v>
      </c>
      <c r="W605" s="21" t="s">
        <v>51</v>
      </c>
      <c r="X605" s="21" t="s">
        <v>204</v>
      </c>
      <c r="Y605" s="23">
        <v>46246</v>
      </c>
      <c r="Z605" s="24">
        <f>+E605-Y605</f>
        <v>-94</v>
      </c>
      <c r="AA605" s="25">
        <f>+Tabla_DatosExternos_142[[#This Row],[Saldo]]/Tabla_DatosExternos_142[[#This Row],[Importe]]</f>
        <v>1</v>
      </c>
      <c r="AB605" s="21"/>
      <c r="AC605" s="26">
        <f>IF(AND(-Z605&gt;=1,-Z605&lt;=30),D605,0)</f>
        <v>0</v>
      </c>
      <c r="AD605" s="26">
        <f>IF(AND(-Z605&gt;=31,-Z605&lt;=60),D605,0)</f>
        <v>0</v>
      </c>
      <c r="AE605" s="26">
        <f>IF(AND(-Z605&gt;=61,-Z605&lt;=90),D605,0)</f>
        <v>0</v>
      </c>
      <c r="AF605" s="26">
        <f>IF(AND(-Z605&gt;=91,-Z605&lt;=120),D605,0)</f>
        <v>1000</v>
      </c>
      <c r="AG605" s="26">
        <f>IF(AND(-Z605&gt;=121,-Z605&lt;=150),D605,0)</f>
        <v>0</v>
      </c>
      <c r="AH605" s="26">
        <f>IF(AND(-Z605&gt;=151,-Z605&lt;=180),D605,0)</f>
        <v>0</v>
      </c>
      <c r="AI605" s="26">
        <f>IF(AND(-Z605&gt;=181,-Z605&lt;=210),D605,0)</f>
        <v>0</v>
      </c>
      <c r="AJ605" s="26">
        <f>IF(AND(-Z605&gt;=211,-Z605&lt;=250),D605,0)</f>
        <v>0</v>
      </c>
      <c r="AK605" s="26">
        <f>IF(-Z605&gt;=251,D605,0)</f>
        <v>0</v>
      </c>
      <c r="AL605" s="26">
        <f>SUM(AE605:AF605)</f>
        <v>1000</v>
      </c>
      <c r="AM605" s="26">
        <f>SUM(AG605:AK605)</f>
        <v>0</v>
      </c>
      <c r="AN605" s="26">
        <f>SUM(AI605:AK605)</f>
        <v>0</v>
      </c>
      <c r="AO605" s="26">
        <f>+IF(SUM(AC605:AK605)=0,D605,0)</f>
        <v>0</v>
      </c>
      <c r="AP605" s="26">
        <f>+SUM(AC605:AK605)</f>
        <v>1000</v>
      </c>
      <c r="AQ605" s="26">
        <f>+Tabla_DatosExternos_142[[#This Row],[Total Vigente]]+Tabla_DatosExternos_142[[#This Row],[Total Vencido]]</f>
        <v>1000</v>
      </c>
      <c r="AR605" s="26">
        <f>SUM(AG605:AK605)</f>
        <v>0</v>
      </c>
      <c r="AS605" s="27">
        <f>+Tabla_DatosExternos_142[[#This Row],[Fecha]]-Tabla_DatosExternos_142[[#This Row],[Vence]]</f>
        <v>-40</v>
      </c>
      <c r="AT605" s="21"/>
      <c r="AU605" s="28" t="e">
        <f>+AR605-W605</f>
        <v>#VALUE!</v>
      </c>
    </row>
    <row r="606" spans="1:47" x14ac:dyDescent="0.35">
      <c r="A606" s="20">
        <v>46112</v>
      </c>
      <c r="B606" s="21">
        <v>395</v>
      </c>
      <c r="C606" s="21">
        <v>600</v>
      </c>
      <c r="D606" s="21">
        <v>600</v>
      </c>
      <c r="E606" s="22">
        <v>46183</v>
      </c>
      <c r="F606" s="21">
        <v>63</v>
      </c>
      <c r="G606" s="21" t="s">
        <v>81</v>
      </c>
      <c r="H606" s="21" t="s">
        <v>48</v>
      </c>
      <c r="I606" s="21" t="s">
        <v>201</v>
      </c>
      <c r="J606" s="21" t="s">
        <v>52</v>
      </c>
      <c r="K606" s="21" t="s">
        <v>2393</v>
      </c>
      <c r="L606" s="21" t="s">
        <v>56</v>
      </c>
      <c r="M606" s="21" t="s">
        <v>59</v>
      </c>
      <c r="N606" s="21">
        <v>71</v>
      </c>
      <c r="O606" s="20"/>
      <c r="P606" s="21" t="s">
        <v>120</v>
      </c>
      <c r="Q606" s="21" t="s">
        <v>202</v>
      </c>
      <c r="R606" s="21">
        <v>5000</v>
      </c>
      <c r="S606" s="21">
        <v>56</v>
      </c>
      <c r="T606" s="21">
        <v>-63.156374</v>
      </c>
      <c r="U606" s="21">
        <v>-17.850102</v>
      </c>
      <c r="V606" s="21" t="s">
        <v>203</v>
      </c>
      <c r="W606" s="21" t="s">
        <v>51</v>
      </c>
      <c r="X606" s="21" t="s">
        <v>204</v>
      </c>
      <c r="Y606" s="23">
        <v>46246</v>
      </c>
      <c r="Z606" s="24">
        <f>+E606-Y606</f>
        <v>-63</v>
      </c>
      <c r="AA606" s="25">
        <f>+Tabla_DatosExternos_142[[#This Row],[Saldo]]/Tabla_DatosExternos_142[[#This Row],[Importe]]</f>
        <v>1</v>
      </c>
      <c r="AB606" s="21"/>
      <c r="AC606" s="26">
        <f>IF(AND(-Z606&gt;=1,-Z606&lt;=30),D606,0)</f>
        <v>0</v>
      </c>
      <c r="AD606" s="26">
        <f>IF(AND(-Z606&gt;=31,-Z606&lt;=60),D606,0)</f>
        <v>0</v>
      </c>
      <c r="AE606" s="26">
        <f>IF(AND(-Z606&gt;=61,-Z606&lt;=90),D606,0)</f>
        <v>600</v>
      </c>
      <c r="AF606" s="26">
        <f>IF(AND(-Z606&gt;=91,-Z606&lt;=120),D606,0)</f>
        <v>0</v>
      </c>
      <c r="AG606" s="26">
        <f>IF(AND(-Z606&gt;=121,-Z606&lt;=150),D606,0)</f>
        <v>0</v>
      </c>
      <c r="AH606" s="26">
        <f>IF(AND(-Z606&gt;=151,-Z606&lt;=180),D606,0)</f>
        <v>0</v>
      </c>
      <c r="AI606" s="26">
        <f>IF(AND(-Z606&gt;=181,-Z606&lt;=210),D606,0)</f>
        <v>0</v>
      </c>
      <c r="AJ606" s="26">
        <f>IF(AND(-Z606&gt;=211,-Z606&lt;=250),D606,0)</f>
        <v>0</v>
      </c>
      <c r="AK606" s="26">
        <f>IF(-Z606&gt;=251,D606,0)</f>
        <v>0</v>
      </c>
      <c r="AL606" s="26">
        <f>SUM(AE606:AF606)</f>
        <v>600</v>
      </c>
      <c r="AM606" s="26">
        <f>SUM(AG606:AK606)</f>
        <v>0</v>
      </c>
      <c r="AN606" s="26">
        <f>SUM(AI606:AK606)</f>
        <v>0</v>
      </c>
      <c r="AO606" s="26">
        <f>+IF(SUM(AC606:AK606)=0,D606,0)</f>
        <v>0</v>
      </c>
      <c r="AP606" s="26">
        <f>+SUM(AC606:AK606)</f>
        <v>600</v>
      </c>
      <c r="AQ606" s="26">
        <f>+Tabla_DatosExternos_142[[#This Row],[Total Vigente]]+Tabla_DatosExternos_142[[#This Row],[Total Vencido]]</f>
        <v>600</v>
      </c>
      <c r="AR606" s="26">
        <f>SUM(AG606:AK606)</f>
        <v>0</v>
      </c>
      <c r="AS606" s="27">
        <f>+Tabla_DatosExternos_142[[#This Row],[Fecha]]-Tabla_DatosExternos_142[[#This Row],[Vence]]</f>
        <v>-71</v>
      </c>
      <c r="AT606" s="21"/>
      <c r="AU606" s="28" t="e">
        <f>+AR606-W606</f>
        <v>#VALUE!</v>
      </c>
    </row>
    <row r="607" spans="1:47" x14ac:dyDescent="0.35">
      <c r="A607" s="20">
        <v>46214</v>
      </c>
      <c r="B607" s="21">
        <v>282661</v>
      </c>
      <c r="C607" s="21">
        <v>16359.94</v>
      </c>
      <c r="D607" s="21">
        <v>16359.94</v>
      </c>
      <c r="E607" s="22">
        <v>46244</v>
      </c>
      <c r="F607" s="21">
        <v>2</v>
      </c>
      <c r="G607" s="21" t="s">
        <v>90</v>
      </c>
      <c r="H607" s="21" t="s">
        <v>48</v>
      </c>
      <c r="I607" s="21" t="s">
        <v>2528</v>
      </c>
      <c r="J607" s="21" t="s">
        <v>52</v>
      </c>
      <c r="K607" s="21" t="s">
        <v>2393</v>
      </c>
      <c r="L607" s="21" t="s">
        <v>56</v>
      </c>
      <c r="M607" s="21" t="s">
        <v>70</v>
      </c>
      <c r="N607" s="21">
        <v>30</v>
      </c>
      <c r="O607" s="20"/>
      <c r="P607" s="21" t="s">
        <v>50</v>
      </c>
      <c r="Q607" s="21" t="s">
        <v>2529</v>
      </c>
      <c r="R607" s="21">
        <v>25000</v>
      </c>
      <c r="S607" s="21">
        <v>59</v>
      </c>
      <c r="T607" s="21">
        <v>-63.080889999999997</v>
      </c>
      <c r="U607" s="21">
        <v>-17.847363999999999</v>
      </c>
      <c r="V607" s="21" t="s">
        <v>2530</v>
      </c>
      <c r="W607" s="21" t="s">
        <v>51</v>
      </c>
      <c r="X607" s="21" t="s">
        <v>2531</v>
      </c>
      <c r="Y607" s="23">
        <v>46246</v>
      </c>
      <c r="Z607" s="24">
        <f>+E607-Y607</f>
        <v>-2</v>
      </c>
      <c r="AA607" s="25">
        <f>+Tabla_DatosExternos_142[[#This Row],[Saldo]]/Tabla_DatosExternos_142[[#This Row],[Importe]]</f>
        <v>1</v>
      </c>
      <c r="AB607" s="21"/>
      <c r="AC607" s="26">
        <f>IF(AND(-Z607&gt;=1,-Z607&lt;=30),D607,0)</f>
        <v>16359.94</v>
      </c>
      <c r="AD607" s="26">
        <f>IF(AND(-Z607&gt;=31,-Z607&lt;=60),D607,0)</f>
        <v>0</v>
      </c>
      <c r="AE607" s="26">
        <f>IF(AND(-Z607&gt;=61,-Z607&lt;=90),D607,0)</f>
        <v>0</v>
      </c>
      <c r="AF607" s="26">
        <f>IF(AND(-Z607&gt;=91,-Z607&lt;=120),D607,0)</f>
        <v>0</v>
      </c>
      <c r="AG607" s="26">
        <f>IF(AND(-Z607&gt;=121,-Z607&lt;=150),D607,0)</f>
        <v>0</v>
      </c>
      <c r="AH607" s="26">
        <f>IF(AND(-Z607&gt;=151,-Z607&lt;=180),D607,0)</f>
        <v>0</v>
      </c>
      <c r="AI607" s="26">
        <f>IF(AND(-Z607&gt;=181,-Z607&lt;=210),D607,0)</f>
        <v>0</v>
      </c>
      <c r="AJ607" s="26">
        <f>IF(AND(-Z607&gt;=211,-Z607&lt;=250),D607,0)</f>
        <v>0</v>
      </c>
      <c r="AK607" s="26">
        <f>IF(-Z607&gt;=251,D607,0)</f>
        <v>0</v>
      </c>
      <c r="AL607" s="26">
        <f>SUM(AE607:AF607)</f>
        <v>0</v>
      </c>
      <c r="AM607" s="26">
        <f>SUM(AG607:AK607)</f>
        <v>0</v>
      </c>
      <c r="AN607" s="26">
        <f>SUM(AI607:AK607)</f>
        <v>0</v>
      </c>
      <c r="AO607" s="26">
        <f>+IF(SUM(AC607:AK607)=0,D607,0)</f>
        <v>0</v>
      </c>
      <c r="AP607" s="26">
        <f>+SUM(AC607:AK607)</f>
        <v>16359.94</v>
      </c>
      <c r="AQ607" s="26">
        <f>+Tabla_DatosExternos_142[[#This Row],[Total Vigente]]+Tabla_DatosExternos_142[[#This Row],[Total Vencido]]</f>
        <v>16359.94</v>
      </c>
      <c r="AR607" s="26">
        <f>SUM(AG607:AK607)</f>
        <v>0</v>
      </c>
      <c r="AS607" s="27">
        <f>+Tabla_DatosExternos_142[[#This Row],[Fecha]]-Tabla_DatosExternos_142[[#This Row],[Vence]]</f>
        <v>-30</v>
      </c>
      <c r="AT607" s="21"/>
      <c r="AU607" s="28" t="e">
        <f>+AR607-W607</f>
        <v>#VALUE!</v>
      </c>
    </row>
    <row r="608" spans="1:47" x14ac:dyDescent="0.35">
      <c r="A608" s="20">
        <v>46218</v>
      </c>
      <c r="B608" s="21">
        <v>284631</v>
      </c>
      <c r="C608" s="21">
        <v>11199.84</v>
      </c>
      <c r="D608" s="21">
        <v>11199.84</v>
      </c>
      <c r="E608" s="22">
        <v>46248</v>
      </c>
      <c r="F608" s="21">
        <v>2</v>
      </c>
      <c r="G608" s="21" t="s">
        <v>90</v>
      </c>
      <c r="H608" s="21" t="s">
        <v>95</v>
      </c>
      <c r="I608" s="21" t="s">
        <v>2594</v>
      </c>
      <c r="J608" s="21" t="s">
        <v>52</v>
      </c>
      <c r="K608" s="21" t="s">
        <v>2393</v>
      </c>
      <c r="L608" s="21" t="s">
        <v>56</v>
      </c>
      <c r="M608" s="21" t="s">
        <v>70</v>
      </c>
      <c r="N608" s="21">
        <v>30</v>
      </c>
      <c r="O608" s="20"/>
      <c r="P608" s="21" t="s">
        <v>50</v>
      </c>
      <c r="Q608" s="21" t="s">
        <v>2595</v>
      </c>
      <c r="R608" s="21">
        <v>15000</v>
      </c>
      <c r="S608" s="21">
        <v>59</v>
      </c>
      <c r="T608" s="21">
        <v>-63.105277999999998</v>
      </c>
      <c r="U608" s="21">
        <v>-17.848963999999999</v>
      </c>
      <c r="V608" s="21" t="s">
        <v>2596</v>
      </c>
      <c r="W608" s="21" t="s">
        <v>51</v>
      </c>
      <c r="X608" s="21" t="s">
        <v>2597</v>
      </c>
      <c r="Y608" s="23">
        <v>46246</v>
      </c>
      <c r="Z608" s="24">
        <f>+E608-Y608</f>
        <v>2</v>
      </c>
      <c r="AA608" s="25">
        <f>+Tabla_DatosExternos_142[[#This Row],[Saldo]]/Tabla_DatosExternos_142[[#This Row],[Importe]]</f>
        <v>1</v>
      </c>
      <c r="AB608" s="21"/>
      <c r="AC608" s="26">
        <f>IF(AND(-Z608&gt;=1,-Z608&lt;=30),D608,0)</f>
        <v>0</v>
      </c>
      <c r="AD608" s="26">
        <f>IF(AND(-Z608&gt;=31,-Z608&lt;=60),D608,0)</f>
        <v>0</v>
      </c>
      <c r="AE608" s="26">
        <f>IF(AND(-Z608&gt;=61,-Z608&lt;=90),D608,0)</f>
        <v>0</v>
      </c>
      <c r="AF608" s="26">
        <f>IF(AND(-Z608&gt;=91,-Z608&lt;=120),D608,0)</f>
        <v>0</v>
      </c>
      <c r="AG608" s="26">
        <f>IF(AND(-Z608&gt;=121,-Z608&lt;=150),D608,0)</f>
        <v>0</v>
      </c>
      <c r="AH608" s="26">
        <f>IF(AND(-Z608&gt;=151,-Z608&lt;=180),D608,0)</f>
        <v>0</v>
      </c>
      <c r="AI608" s="26">
        <f>IF(AND(-Z608&gt;=181,-Z608&lt;=210),D608,0)</f>
        <v>0</v>
      </c>
      <c r="AJ608" s="26">
        <f>IF(AND(-Z608&gt;=211,-Z608&lt;=250),D608,0)</f>
        <v>0</v>
      </c>
      <c r="AK608" s="26">
        <f>IF(-Z608&gt;=251,D608,0)</f>
        <v>0</v>
      </c>
      <c r="AL608" s="26">
        <f>SUM(AE608:AF608)</f>
        <v>0</v>
      </c>
      <c r="AM608" s="26">
        <f>SUM(AG608:AK608)</f>
        <v>0</v>
      </c>
      <c r="AN608" s="26">
        <f>SUM(AI608:AK608)</f>
        <v>0</v>
      </c>
      <c r="AO608" s="26">
        <f>+IF(SUM(AC608:AK608)=0,D608,0)</f>
        <v>11199.84</v>
      </c>
      <c r="AP608" s="26">
        <f>+SUM(AC608:AK608)</f>
        <v>0</v>
      </c>
      <c r="AQ608" s="26">
        <f>+Tabla_DatosExternos_142[[#This Row],[Total Vigente]]+Tabla_DatosExternos_142[[#This Row],[Total Vencido]]</f>
        <v>11199.84</v>
      </c>
      <c r="AR608" s="26">
        <f>SUM(AG608:AK608)</f>
        <v>0</v>
      </c>
      <c r="AS608" s="27">
        <f>+Tabla_DatosExternos_142[[#This Row],[Fecha]]-Tabla_DatosExternos_142[[#This Row],[Vence]]</f>
        <v>-30</v>
      </c>
      <c r="AT608" s="21"/>
      <c r="AU608" s="28" t="e">
        <f>+AR608-W608</f>
        <v>#VALUE!</v>
      </c>
    </row>
    <row r="609" spans="1:47" x14ac:dyDescent="0.35">
      <c r="A609" s="20">
        <v>46219</v>
      </c>
      <c r="B609" s="21">
        <v>285213</v>
      </c>
      <c r="C609" s="21">
        <v>6849.94</v>
      </c>
      <c r="D609" s="21">
        <v>6849.94</v>
      </c>
      <c r="E609" s="22">
        <v>46249</v>
      </c>
      <c r="F609" s="21">
        <v>3</v>
      </c>
      <c r="G609" s="21" t="s">
        <v>90</v>
      </c>
      <c r="H609" s="21" t="s">
        <v>95</v>
      </c>
      <c r="I609" s="21" t="s">
        <v>292</v>
      </c>
      <c r="J609" s="21" t="s">
        <v>52</v>
      </c>
      <c r="K609" s="21" t="s">
        <v>2393</v>
      </c>
      <c r="L609" s="21" t="s">
        <v>56</v>
      </c>
      <c r="M609" s="21" t="s">
        <v>59</v>
      </c>
      <c r="N609" s="21">
        <v>30</v>
      </c>
      <c r="O609" s="20"/>
      <c r="P609" s="21" t="s">
        <v>50</v>
      </c>
      <c r="Q609" s="21" t="s">
        <v>293</v>
      </c>
      <c r="R609" s="21">
        <v>7000</v>
      </c>
      <c r="S609" s="21">
        <v>56</v>
      </c>
      <c r="T609" s="21">
        <v>-63.254101900000002</v>
      </c>
      <c r="U609" s="21">
        <v>-17.850398899999998</v>
      </c>
      <c r="V609" s="21" t="s">
        <v>294</v>
      </c>
      <c r="W609" s="21" t="s">
        <v>51</v>
      </c>
      <c r="X609" s="21" t="s">
        <v>295</v>
      </c>
      <c r="Y609" s="23">
        <v>46246</v>
      </c>
      <c r="Z609" s="24">
        <f>+E609-Y609</f>
        <v>3</v>
      </c>
      <c r="AA609" s="25">
        <f>+Tabla_DatosExternos_142[[#This Row],[Saldo]]/Tabla_DatosExternos_142[[#This Row],[Importe]]</f>
        <v>1</v>
      </c>
      <c r="AB609" s="21"/>
      <c r="AC609" s="26">
        <f>IF(AND(-Z609&gt;=1,-Z609&lt;=30),D609,0)</f>
        <v>0</v>
      </c>
      <c r="AD609" s="26">
        <f>IF(AND(-Z609&gt;=31,-Z609&lt;=60),D609,0)</f>
        <v>0</v>
      </c>
      <c r="AE609" s="26">
        <f>IF(AND(-Z609&gt;=61,-Z609&lt;=90),D609,0)</f>
        <v>0</v>
      </c>
      <c r="AF609" s="26">
        <f>IF(AND(-Z609&gt;=91,-Z609&lt;=120),D609,0)</f>
        <v>0</v>
      </c>
      <c r="AG609" s="26">
        <f>IF(AND(-Z609&gt;=121,-Z609&lt;=150),D609,0)</f>
        <v>0</v>
      </c>
      <c r="AH609" s="26">
        <f>IF(AND(-Z609&gt;=151,-Z609&lt;=180),D609,0)</f>
        <v>0</v>
      </c>
      <c r="AI609" s="26">
        <f>IF(AND(-Z609&gt;=181,-Z609&lt;=210),D609,0)</f>
        <v>0</v>
      </c>
      <c r="AJ609" s="26">
        <f>IF(AND(-Z609&gt;=211,-Z609&lt;=250),D609,0)</f>
        <v>0</v>
      </c>
      <c r="AK609" s="26">
        <f>IF(-Z609&gt;=251,D609,0)</f>
        <v>0</v>
      </c>
      <c r="AL609" s="26">
        <f>SUM(AE609:AF609)</f>
        <v>0</v>
      </c>
      <c r="AM609" s="26">
        <f>SUM(AG609:AK609)</f>
        <v>0</v>
      </c>
      <c r="AN609" s="26">
        <f>SUM(AI609:AK609)</f>
        <v>0</v>
      </c>
      <c r="AO609" s="26">
        <f>+IF(SUM(AC609:AK609)=0,D609,0)</f>
        <v>6849.94</v>
      </c>
      <c r="AP609" s="26">
        <f>+SUM(AC609:AK609)</f>
        <v>0</v>
      </c>
      <c r="AQ609" s="26">
        <f>+Tabla_DatosExternos_142[[#This Row],[Total Vigente]]+Tabla_DatosExternos_142[[#This Row],[Total Vencido]]</f>
        <v>6849.94</v>
      </c>
      <c r="AR609" s="26">
        <f>SUM(AG609:AK609)</f>
        <v>0</v>
      </c>
      <c r="AS609" s="27">
        <f>+Tabla_DatosExternos_142[[#This Row],[Fecha]]-Tabla_DatosExternos_142[[#This Row],[Vence]]</f>
        <v>-30</v>
      </c>
      <c r="AT609" s="21"/>
      <c r="AU609" s="28" t="e">
        <f>+AR609-W609</f>
        <v>#VALUE!</v>
      </c>
    </row>
    <row r="610" spans="1:47" x14ac:dyDescent="0.35">
      <c r="A610" s="20">
        <v>46220</v>
      </c>
      <c r="B610" s="21">
        <v>285834</v>
      </c>
      <c r="C610" s="21">
        <v>2759.96</v>
      </c>
      <c r="D610" s="21">
        <v>2759.96</v>
      </c>
      <c r="E610" s="22">
        <v>46250</v>
      </c>
      <c r="F610" s="21">
        <v>4</v>
      </c>
      <c r="G610" s="21" t="s">
        <v>90</v>
      </c>
      <c r="H610" s="21" t="s">
        <v>95</v>
      </c>
      <c r="I610" s="21" t="s">
        <v>2630</v>
      </c>
      <c r="J610" s="21" t="s">
        <v>52</v>
      </c>
      <c r="K610" s="21" t="s">
        <v>2393</v>
      </c>
      <c r="L610" s="21" t="s">
        <v>56</v>
      </c>
      <c r="M610" s="21" t="s">
        <v>57</v>
      </c>
      <c r="N610" s="21">
        <v>30</v>
      </c>
      <c r="O610" s="20"/>
      <c r="P610" s="21" t="s">
        <v>50</v>
      </c>
      <c r="Q610" s="21" t="s">
        <v>2631</v>
      </c>
      <c r="R610" s="21">
        <v>11000</v>
      </c>
      <c r="S610" s="21">
        <v>57</v>
      </c>
      <c r="T610" s="21">
        <v>-63.135744000000003</v>
      </c>
      <c r="U610" s="21">
        <v>-17.807535000000001</v>
      </c>
      <c r="V610" s="21" t="s">
        <v>2632</v>
      </c>
      <c r="W610" s="21" t="s">
        <v>51</v>
      </c>
      <c r="X610" s="21" t="s">
        <v>2633</v>
      </c>
      <c r="Y610" s="23">
        <v>46246</v>
      </c>
      <c r="Z610" s="24">
        <f>+E610-Y610</f>
        <v>4</v>
      </c>
      <c r="AA610" s="25">
        <f>+Tabla_DatosExternos_142[[#This Row],[Saldo]]/Tabla_DatosExternos_142[[#This Row],[Importe]]</f>
        <v>1</v>
      </c>
      <c r="AB610" s="21"/>
      <c r="AC610" s="26">
        <f>IF(AND(-Z610&gt;=1,-Z610&lt;=30),D610,0)</f>
        <v>0</v>
      </c>
      <c r="AD610" s="26">
        <f>IF(AND(-Z610&gt;=31,-Z610&lt;=60),D610,0)</f>
        <v>0</v>
      </c>
      <c r="AE610" s="26">
        <f>IF(AND(-Z610&gt;=61,-Z610&lt;=90),D610,0)</f>
        <v>0</v>
      </c>
      <c r="AF610" s="26">
        <f>IF(AND(-Z610&gt;=91,-Z610&lt;=120),D610,0)</f>
        <v>0</v>
      </c>
      <c r="AG610" s="26">
        <f>IF(AND(-Z610&gt;=121,-Z610&lt;=150),D610,0)</f>
        <v>0</v>
      </c>
      <c r="AH610" s="26">
        <f>IF(AND(-Z610&gt;=151,-Z610&lt;=180),D610,0)</f>
        <v>0</v>
      </c>
      <c r="AI610" s="26">
        <f>IF(AND(-Z610&gt;=181,-Z610&lt;=210),D610,0)</f>
        <v>0</v>
      </c>
      <c r="AJ610" s="26">
        <f>IF(AND(-Z610&gt;=211,-Z610&lt;=250),D610,0)</f>
        <v>0</v>
      </c>
      <c r="AK610" s="26">
        <f>IF(-Z610&gt;=251,D610,0)</f>
        <v>0</v>
      </c>
      <c r="AL610" s="26">
        <f>SUM(AE610:AF610)</f>
        <v>0</v>
      </c>
      <c r="AM610" s="26">
        <f>SUM(AG610:AK610)</f>
        <v>0</v>
      </c>
      <c r="AN610" s="26">
        <f>SUM(AI610:AK610)</f>
        <v>0</v>
      </c>
      <c r="AO610" s="26">
        <f>+IF(SUM(AC610:AK610)=0,D610,0)</f>
        <v>2759.96</v>
      </c>
      <c r="AP610" s="26">
        <f>+SUM(AC610:AK610)</f>
        <v>0</v>
      </c>
      <c r="AQ610" s="26">
        <f>+Tabla_DatosExternos_142[[#This Row],[Total Vigente]]+Tabla_DatosExternos_142[[#This Row],[Total Vencido]]</f>
        <v>2759.96</v>
      </c>
      <c r="AR610" s="26">
        <f>SUM(AG610:AK610)</f>
        <v>0</v>
      </c>
      <c r="AS610" s="27">
        <f>+Tabla_DatosExternos_142[[#This Row],[Fecha]]-Tabla_DatosExternos_142[[#This Row],[Vence]]</f>
        <v>-30</v>
      </c>
      <c r="AT610" s="21"/>
      <c r="AU610" s="28" t="e">
        <f>+AR610-W610</f>
        <v>#VALUE!</v>
      </c>
    </row>
    <row r="611" spans="1:47" x14ac:dyDescent="0.35">
      <c r="A611" s="20">
        <v>46220</v>
      </c>
      <c r="B611" s="21">
        <v>285850</v>
      </c>
      <c r="C611" s="21">
        <v>1369.99</v>
      </c>
      <c r="D611" s="21">
        <v>1369.99</v>
      </c>
      <c r="E611" s="22">
        <v>46250</v>
      </c>
      <c r="F611" s="21">
        <v>4</v>
      </c>
      <c r="G611" s="21" t="s">
        <v>90</v>
      </c>
      <c r="H611" s="21" t="s">
        <v>95</v>
      </c>
      <c r="I611" s="21" t="s">
        <v>2659</v>
      </c>
      <c r="J611" s="21" t="s">
        <v>52</v>
      </c>
      <c r="K611" s="21" t="s">
        <v>2393</v>
      </c>
      <c r="L611" s="21" t="s">
        <v>56</v>
      </c>
      <c r="M611" s="21" t="s">
        <v>70</v>
      </c>
      <c r="N611" s="21">
        <v>30</v>
      </c>
      <c r="O611" s="20"/>
      <c r="P611" s="21" t="s">
        <v>50</v>
      </c>
      <c r="Q611" s="21" t="s">
        <v>2660</v>
      </c>
      <c r="R611" s="21">
        <v>10000</v>
      </c>
      <c r="S611" s="21">
        <v>59</v>
      </c>
      <c r="T611" s="21">
        <v>-63.113072000000003</v>
      </c>
      <c r="U611" s="21">
        <v>-17.816825000000001</v>
      </c>
      <c r="V611" s="21" t="s">
        <v>2661</v>
      </c>
      <c r="W611" s="21" t="s">
        <v>51</v>
      </c>
      <c r="X611" s="21" t="s">
        <v>2662</v>
      </c>
      <c r="Y611" s="23">
        <v>46246</v>
      </c>
      <c r="Z611" s="24">
        <f>+E611-Y611</f>
        <v>4</v>
      </c>
      <c r="AA611" s="25">
        <f>+Tabla_DatosExternos_142[[#This Row],[Saldo]]/Tabla_DatosExternos_142[[#This Row],[Importe]]</f>
        <v>1</v>
      </c>
      <c r="AB611" s="21"/>
      <c r="AC611" s="26">
        <f>IF(AND(-Z611&gt;=1,-Z611&lt;=30),D611,0)</f>
        <v>0</v>
      </c>
      <c r="AD611" s="26">
        <f>IF(AND(-Z611&gt;=31,-Z611&lt;=60),D611,0)</f>
        <v>0</v>
      </c>
      <c r="AE611" s="26">
        <f>IF(AND(-Z611&gt;=61,-Z611&lt;=90),D611,0)</f>
        <v>0</v>
      </c>
      <c r="AF611" s="26">
        <f>IF(AND(-Z611&gt;=91,-Z611&lt;=120),D611,0)</f>
        <v>0</v>
      </c>
      <c r="AG611" s="26">
        <f>IF(AND(-Z611&gt;=121,-Z611&lt;=150),D611,0)</f>
        <v>0</v>
      </c>
      <c r="AH611" s="26">
        <f>IF(AND(-Z611&gt;=151,-Z611&lt;=180),D611,0)</f>
        <v>0</v>
      </c>
      <c r="AI611" s="26">
        <f>IF(AND(-Z611&gt;=181,-Z611&lt;=210),D611,0)</f>
        <v>0</v>
      </c>
      <c r="AJ611" s="26">
        <f>IF(AND(-Z611&gt;=211,-Z611&lt;=250),D611,0)</f>
        <v>0</v>
      </c>
      <c r="AK611" s="26">
        <f>IF(-Z611&gt;=251,D611,0)</f>
        <v>0</v>
      </c>
      <c r="AL611" s="26">
        <f>SUM(AE611:AF611)</f>
        <v>0</v>
      </c>
      <c r="AM611" s="26">
        <f>SUM(AG611:AK611)</f>
        <v>0</v>
      </c>
      <c r="AN611" s="26">
        <f>SUM(AI611:AK611)</f>
        <v>0</v>
      </c>
      <c r="AO611" s="26">
        <f>+IF(SUM(AC611:AK611)=0,D611,0)</f>
        <v>1369.99</v>
      </c>
      <c r="AP611" s="26">
        <f>+SUM(AC611:AK611)</f>
        <v>0</v>
      </c>
      <c r="AQ611" s="26">
        <f>+Tabla_DatosExternos_142[[#This Row],[Total Vigente]]+Tabla_DatosExternos_142[[#This Row],[Total Vencido]]</f>
        <v>1369.99</v>
      </c>
      <c r="AR611" s="26">
        <f>SUM(AG611:AK611)</f>
        <v>0</v>
      </c>
      <c r="AS611" s="27">
        <f>+Tabla_DatosExternos_142[[#This Row],[Fecha]]-Tabla_DatosExternos_142[[#This Row],[Vence]]</f>
        <v>-30</v>
      </c>
      <c r="AT611" s="21"/>
      <c r="AU611" s="28" t="e">
        <f>+AR611-W611</f>
        <v>#VALUE!</v>
      </c>
    </row>
    <row r="612" spans="1:47" x14ac:dyDescent="0.35">
      <c r="A612" s="20">
        <v>46225</v>
      </c>
      <c r="B612" s="21">
        <v>288144</v>
      </c>
      <c r="C612" s="21">
        <v>5599.92</v>
      </c>
      <c r="D612" s="21">
        <v>5599.92</v>
      </c>
      <c r="E612" s="22">
        <v>46255</v>
      </c>
      <c r="F612" s="21">
        <v>9</v>
      </c>
      <c r="G612" s="21" t="s">
        <v>90</v>
      </c>
      <c r="H612" s="21" t="s">
        <v>95</v>
      </c>
      <c r="I612" s="21" t="s">
        <v>2342</v>
      </c>
      <c r="J612" s="21" t="s">
        <v>52</v>
      </c>
      <c r="K612" s="21" t="s">
        <v>2393</v>
      </c>
      <c r="L612" s="21" t="s">
        <v>56</v>
      </c>
      <c r="M612" s="21" t="s">
        <v>57</v>
      </c>
      <c r="N612" s="21">
        <v>30</v>
      </c>
      <c r="O612" s="20"/>
      <c r="P612" s="21" t="s">
        <v>50</v>
      </c>
      <c r="Q612" s="21" t="s">
        <v>2343</v>
      </c>
      <c r="R612" s="21">
        <v>14000</v>
      </c>
      <c r="S612" s="21">
        <v>57</v>
      </c>
      <c r="T612" s="21">
        <v>-63.135956999999998</v>
      </c>
      <c r="U612" s="21">
        <v>-17.807721999999998</v>
      </c>
      <c r="V612" s="21" t="s">
        <v>2344</v>
      </c>
      <c r="W612" s="21" t="s">
        <v>51</v>
      </c>
      <c r="X612" s="21" t="s">
        <v>2345</v>
      </c>
      <c r="Y612" s="23">
        <v>46246</v>
      </c>
      <c r="Z612" s="24">
        <f>+E612-Y612</f>
        <v>9</v>
      </c>
      <c r="AA612" s="25">
        <f>+Tabla_DatosExternos_142[[#This Row],[Saldo]]/Tabla_DatosExternos_142[[#This Row],[Importe]]</f>
        <v>1</v>
      </c>
      <c r="AB612" s="21"/>
      <c r="AC612" s="26">
        <f>IF(AND(-Z612&gt;=1,-Z612&lt;=30),D612,0)</f>
        <v>0</v>
      </c>
      <c r="AD612" s="26">
        <f>IF(AND(-Z612&gt;=31,-Z612&lt;=60),D612,0)</f>
        <v>0</v>
      </c>
      <c r="AE612" s="26">
        <f>IF(AND(-Z612&gt;=61,-Z612&lt;=90),D612,0)</f>
        <v>0</v>
      </c>
      <c r="AF612" s="26">
        <f>IF(AND(-Z612&gt;=91,-Z612&lt;=120),D612,0)</f>
        <v>0</v>
      </c>
      <c r="AG612" s="26">
        <f>IF(AND(-Z612&gt;=121,-Z612&lt;=150),D612,0)</f>
        <v>0</v>
      </c>
      <c r="AH612" s="26">
        <f>IF(AND(-Z612&gt;=151,-Z612&lt;=180),D612,0)</f>
        <v>0</v>
      </c>
      <c r="AI612" s="26">
        <f>IF(AND(-Z612&gt;=181,-Z612&lt;=210),D612,0)</f>
        <v>0</v>
      </c>
      <c r="AJ612" s="26">
        <f>IF(AND(-Z612&gt;=211,-Z612&lt;=250),D612,0)</f>
        <v>0</v>
      </c>
      <c r="AK612" s="26">
        <f>IF(-Z612&gt;=251,D612,0)</f>
        <v>0</v>
      </c>
      <c r="AL612" s="26">
        <f>SUM(AE612:AF612)</f>
        <v>0</v>
      </c>
      <c r="AM612" s="26">
        <f>SUM(AG612:AK612)</f>
        <v>0</v>
      </c>
      <c r="AN612" s="26">
        <f>SUM(AI612:AK612)</f>
        <v>0</v>
      </c>
      <c r="AO612" s="26">
        <f>+IF(SUM(AC612:AK612)=0,D612,0)</f>
        <v>5599.92</v>
      </c>
      <c r="AP612" s="26">
        <f>+SUM(AC612:AK612)</f>
        <v>0</v>
      </c>
      <c r="AQ612" s="26">
        <f>+Tabla_DatosExternos_142[[#This Row],[Total Vigente]]+Tabla_DatosExternos_142[[#This Row],[Total Vencido]]</f>
        <v>5599.92</v>
      </c>
      <c r="AR612" s="26">
        <f>SUM(AG612:AK612)</f>
        <v>0</v>
      </c>
      <c r="AS612" s="27">
        <f>+Tabla_DatosExternos_142[[#This Row],[Fecha]]-Tabla_DatosExternos_142[[#This Row],[Vence]]</f>
        <v>-30</v>
      </c>
      <c r="AT612" s="21"/>
      <c r="AU612" s="28" t="e">
        <f>+AR612-W612</f>
        <v>#VALUE!</v>
      </c>
    </row>
    <row r="613" spans="1:47" x14ac:dyDescent="0.35">
      <c r="A613" s="20">
        <v>46225</v>
      </c>
      <c r="B613" s="21">
        <v>288162</v>
      </c>
      <c r="C613" s="21">
        <v>6995.94</v>
      </c>
      <c r="D613" s="21">
        <v>6995.94</v>
      </c>
      <c r="E613" s="22">
        <v>46255</v>
      </c>
      <c r="F613" s="21">
        <v>9</v>
      </c>
      <c r="G613" s="21" t="s">
        <v>90</v>
      </c>
      <c r="H613" s="21" t="s">
        <v>95</v>
      </c>
      <c r="I613" s="21" t="s">
        <v>2395</v>
      </c>
      <c r="J613" s="21" t="s">
        <v>52</v>
      </c>
      <c r="K613" s="21" t="s">
        <v>2393</v>
      </c>
      <c r="L613" s="21" t="s">
        <v>56</v>
      </c>
      <c r="M613" s="21" t="s">
        <v>59</v>
      </c>
      <c r="N613" s="21">
        <v>30</v>
      </c>
      <c r="O613" s="20"/>
      <c r="P613" s="21" t="s">
        <v>50</v>
      </c>
      <c r="Q613" s="21" t="s">
        <v>2396</v>
      </c>
      <c r="R613" s="21">
        <v>7000</v>
      </c>
      <c r="S613" s="21">
        <v>56</v>
      </c>
      <c r="T613" s="21">
        <v>-63.204621000000003</v>
      </c>
      <c r="U613" s="21">
        <v>-17.814654999999998</v>
      </c>
      <c r="V613" s="21" t="s">
        <v>2397</v>
      </c>
      <c r="W613" s="21" t="s">
        <v>51</v>
      </c>
      <c r="X613" s="21" t="s">
        <v>2398</v>
      </c>
      <c r="Y613" s="23">
        <v>46246</v>
      </c>
      <c r="Z613" s="24">
        <f>+E613-Y613</f>
        <v>9</v>
      </c>
      <c r="AA613" s="25">
        <f>+Tabla_DatosExternos_142[[#This Row],[Saldo]]/Tabla_DatosExternos_142[[#This Row],[Importe]]</f>
        <v>1</v>
      </c>
      <c r="AB613" s="21"/>
      <c r="AC613" s="26">
        <f>IF(AND(-Z613&gt;=1,-Z613&lt;=30),D613,0)</f>
        <v>0</v>
      </c>
      <c r="AD613" s="26">
        <f>IF(AND(-Z613&gt;=31,-Z613&lt;=60),D613,0)</f>
        <v>0</v>
      </c>
      <c r="AE613" s="26">
        <f>IF(AND(-Z613&gt;=61,-Z613&lt;=90),D613,0)</f>
        <v>0</v>
      </c>
      <c r="AF613" s="26">
        <f>IF(AND(-Z613&gt;=91,-Z613&lt;=120),D613,0)</f>
        <v>0</v>
      </c>
      <c r="AG613" s="26">
        <f>IF(AND(-Z613&gt;=121,-Z613&lt;=150),D613,0)</f>
        <v>0</v>
      </c>
      <c r="AH613" s="26">
        <f>IF(AND(-Z613&gt;=151,-Z613&lt;=180),D613,0)</f>
        <v>0</v>
      </c>
      <c r="AI613" s="26">
        <f>IF(AND(-Z613&gt;=181,-Z613&lt;=210),D613,0)</f>
        <v>0</v>
      </c>
      <c r="AJ613" s="26">
        <f>IF(AND(-Z613&gt;=211,-Z613&lt;=250),D613,0)</f>
        <v>0</v>
      </c>
      <c r="AK613" s="26">
        <f>IF(-Z613&gt;=251,D613,0)</f>
        <v>0</v>
      </c>
      <c r="AL613" s="26">
        <f>SUM(AE613:AF613)</f>
        <v>0</v>
      </c>
      <c r="AM613" s="26">
        <f>SUM(AG613:AK613)</f>
        <v>0</v>
      </c>
      <c r="AN613" s="26">
        <f>SUM(AI613:AK613)</f>
        <v>0</v>
      </c>
      <c r="AO613" s="26">
        <f>+IF(SUM(AC613:AK613)=0,D613,0)</f>
        <v>6995.94</v>
      </c>
      <c r="AP613" s="26">
        <f>+SUM(AC613:AK613)</f>
        <v>0</v>
      </c>
      <c r="AQ613" s="26">
        <f>+Tabla_DatosExternos_142[[#This Row],[Total Vigente]]+Tabla_DatosExternos_142[[#This Row],[Total Vencido]]</f>
        <v>6995.94</v>
      </c>
      <c r="AR613" s="26">
        <f>SUM(AG613:AK613)</f>
        <v>0</v>
      </c>
      <c r="AS613" s="27">
        <f>+Tabla_DatosExternos_142[[#This Row],[Fecha]]-Tabla_DatosExternos_142[[#This Row],[Vence]]</f>
        <v>-30</v>
      </c>
      <c r="AT613" s="21"/>
      <c r="AU613" s="28" t="e">
        <f>+AR613-W613</f>
        <v>#VALUE!</v>
      </c>
    </row>
    <row r="614" spans="1:47" x14ac:dyDescent="0.35">
      <c r="A614" s="20">
        <v>46226</v>
      </c>
      <c r="B614" s="21">
        <v>288727</v>
      </c>
      <c r="C614" s="21">
        <v>11199.84</v>
      </c>
      <c r="D614" s="21">
        <v>11199.84</v>
      </c>
      <c r="E614" s="22">
        <v>46256</v>
      </c>
      <c r="F614" s="21">
        <v>10</v>
      </c>
      <c r="G614" s="21" t="s">
        <v>90</v>
      </c>
      <c r="H614" s="21" t="s">
        <v>95</v>
      </c>
      <c r="I614" s="21" t="s">
        <v>2736</v>
      </c>
      <c r="J614" s="21" t="s">
        <v>52</v>
      </c>
      <c r="K614" s="21" t="s">
        <v>2393</v>
      </c>
      <c r="L614" s="21" t="s">
        <v>56</v>
      </c>
      <c r="M614" s="21" t="s">
        <v>70</v>
      </c>
      <c r="N614" s="21">
        <v>30</v>
      </c>
      <c r="O614" s="20"/>
      <c r="P614" s="21" t="s">
        <v>50</v>
      </c>
      <c r="Q614" s="21" t="s">
        <v>2737</v>
      </c>
      <c r="R614" s="21">
        <v>11500</v>
      </c>
      <c r="S614" s="21">
        <v>59</v>
      </c>
      <c r="T614" s="21">
        <v>-63.1052818</v>
      </c>
      <c r="U614" s="21">
        <v>-17.848926500000001</v>
      </c>
      <c r="V614" s="21" t="s">
        <v>2738</v>
      </c>
      <c r="W614" s="21" t="s">
        <v>51</v>
      </c>
      <c r="X614" s="21" t="s">
        <v>2739</v>
      </c>
      <c r="Y614" s="23">
        <v>46246</v>
      </c>
      <c r="Z614" s="24">
        <f>+E614-Y614</f>
        <v>10</v>
      </c>
      <c r="AA614" s="25">
        <f>+Tabla_DatosExternos_142[[#This Row],[Saldo]]/Tabla_DatosExternos_142[[#This Row],[Importe]]</f>
        <v>1</v>
      </c>
      <c r="AB614" s="21"/>
      <c r="AC614" s="26">
        <f>IF(AND(-Z614&gt;=1,-Z614&lt;=30),D614,0)</f>
        <v>0</v>
      </c>
      <c r="AD614" s="26">
        <f>IF(AND(-Z614&gt;=31,-Z614&lt;=60),D614,0)</f>
        <v>0</v>
      </c>
      <c r="AE614" s="26">
        <f>IF(AND(-Z614&gt;=61,-Z614&lt;=90),D614,0)</f>
        <v>0</v>
      </c>
      <c r="AF614" s="26">
        <f>IF(AND(-Z614&gt;=91,-Z614&lt;=120),D614,0)</f>
        <v>0</v>
      </c>
      <c r="AG614" s="26">
        <f>IF(AND(-Z614&gt;=121,-Z614&lt;=150),D614,0)</f>
        <v>0</v>
      </c>
      <c r="AH614" s="26">
        <f>IF(AND(-Z614&gt;=151,-Z614&lt;=180),D614,0)</f>
        <v>0</v>
      </c>
      <c r="AI614" s="26">
        <f>IF(AND(-Z614&gt;=181,-Z614&lt;=210),D614,0)</f>
        <v>0</v>
      </c>
      <c r="AJ614" s="26">
        <f>IF(AND(-Z614&gt;=211,-Z614&lt;=250),D614,0)</f>
        <v>0</v>
      </c>
      <c r="AK614" s="26">
        <f>IF(-Z614&gt;=251,D614,0)</f>
        <v>0</v>
      </c>
      <c r="AL614" s="26">
        <f>SUM(AE614:AF614)</f>
        <v>0</v>
      </c>
      <c r="AM614" s="26">
        <f>SUM(AG614:AK614)</f>
        <v>0</v>
      </c>
      <c r="AN614" s="26">
        <f>SUM(AI614:AK614)</f>
        <v>0</v>
      </c>
      <c r="AO614" s="26">
        <f>+IF(SUM(AC614:AK614)=0,D614,0)</f>
        <v>11199.84</v>
      </c>
      <c r="AP614" s="26">
        <f>+SUM(AC614:AK614)</f>
        <v>0</v>
      </c>
      <c r="AQ614" s="26">
        <f>+Tabla_DatosExternos_142[[#This Row],[Total Vigente]]+Tabla_DatosExternos_142[[#This Row],[Total Vencido]]</f>
        <v>11199.84</v>
      </c>
      <c r="AR614" s="26">
        <f>SUM(AG614:AK614)</f>
        <v>0</v>
      </c>
      <c r="AS614" s="27">
        <f>+Tabla_DatosExternos_142[[#This Row],[Fecha]]-Tabla_DatosExternos_142[[#This Row],[Vence]]</f>
        <v>-30</v>
      </c>
      <c r="AT614" s="21"/>
      <c r="AU614" s="28" t="e">
        <f>+AR614-W614</f>
        <v>#VALUE!</v>
      </c>
    </row>
    <row r="615" spans="1:47" x14ac:dyDescent="0.35">
      <c r="A615" s="20">
        <v>46226</v>
      </c>
      <c r="B615" s="21">
        <v>288730</v>
      </c>
      <c r="C615" s="21">
        <v>2759.96</v>
      </c>
      <c r="D615" s="21">
        <v>2759.96</v>
      </c>
      <c r="E615" s="22">
        <v>46256</v>
      </c>
      <c r="F615" s="21">
        <v>10</v>
      </c>
      <c r="G615" s="21" t="s">
        <v>90</v>
      </c>
      <c r="H615" s="21" t="s">
        <v>95</v>
      </c>
      <c r="I615" s="21" t="s">
        <v>2594</v>
      </c>
      <c r="J615" s="21" t="s">
        <v>52</v>
      </c>
      <c r="K615" s="21" t="s">
        <v>2393</v>
      </c>
      <c r="L615" s="21" t="s">
        <v>56</v>
      </c>
      <c r="M615" s="21" t="s">
        <v>70</v>
      </c>
      <c r="N615" s="21">
        <v>30</v>
      </c>
      <c r="O615" s="20"/>
      <c r="P615" s="21" t="s">
        <v>50</v>
      </c>
      <c r="Q615" s="21" t="s">
        <v>2595</v>
      </c>
      <c r="R615" s="21">
        <v>15000</v>
      </c>
      <c r="S615" s="21">
        <v>59</v>
      </c>
      <c r="T615" s="21">
        <v>-63.105277999999998</v>
      </c>
      <c r="U615" s="21">
        <v>-17.848963999999999</v>
      </c>
      <c r="V615" s="21" t="s">
        <v>2596</v>
      </c>
      <c r="W615" s="21" t="s">
        <v>51</v>
      </c>
      <c r="X615" s="21" t="s">
        <v>2597</v>
      </c>
      <c r="Y615" s="23">
        <v>46246</v>
      </c>
      <c r="Z615" s="24">
        <f>+E615-Y615</f>
        <v>10</v>
      </c>
      <c r="AA615" s="25">
        <f>+Tabla_DatosExternos_142[[#This Row],[Saldo]]/Tabla_DatosExternos_142[[#This Row],[Importe]]</f>
        <v>1</v>
      </c>
      <c r="AB615" s="21"/>
      <c r="AC615" s="26">
        <f>IF(AND(-Z615&gt;=1,-Z615&lt;=30),D615,0)</f>
        <v>0</v>
      </c>
      <c r="AD615" s="26">
        <f>IF(AND(-Z615&gt;=31,-Z615&lt;=60),D615,0)</f>
        <v>0</v>
      </c>
      <c r="AE615" s="26">
        <f>IF(AND(-Z615&gt;=61,-Z615&lt;=90),D615,0)</f>
        <v>0</v>
      </c>
      <c r="AF615" s="26">
        <f>IF(AND(-Z615&gt;=91,-Z615&lt;=120),D615,0)</f>
        <v>0</v>
      </c>
      <c r="AG615" s="26">
        <f>IF(AND(-Z615&gt;=121,-Z615&lt;=150),D615,0)</f>
        <v>0</v>
      </c>
      <c r="AH615" s="26">
        <f>IF(AND(-Z615&gt;=151,-Z615&lt;=180),D615,0)</f>
        <v>0</v>
      </c>
      <c r="AI615" s="26">
        <f>IF(AND(-Z615&gt;=181,-Z615&lt;=210),D615,0)</f>
        <v>0</v>
      </c>
      <c r="AJ615" s="26">
        <f>IF(AND(-Z615&gt;=211,-Z615&lt;=250),D615,0)</f>
        <v>0</v>
      </c>
      <c r="AK615" s="26">
        <f>IF(-Z615&gt;=251,D615,0)</f>
        <v>0</v>
      </c>
      <c r="AL615" s="26">
        <f>SUM(AE615:AF615)</f>
        <v>0</v>
      </c>
      <c r="AM615" s="26">
        <f>SUM(AG615:AK615)</f>
        <v>0</v>
      </c>
      <c r="AN615" s="26">
        <f>SUM(AI615:AK615)</f>
        <v>0</v>
      </c>
      <c r="AO615" s="26">
        <f>+IF(SUM(AC615:AK615)=0,D615,0)</f>
        <v>2759.96</v>
      </c>
      <c r="AP615" s="26">
        <f>+SUM(AC615:AK615)</f>
        <v>0</v>
      </c>
      <c r="AQ615" s="26">
        <f>+Tabla_DatosExternos_142[[#This Row],[Total Vigente]]+Tabla_DatosExternos_142[[#This Row],[Total Vencido]]</f>
        <v>2759.96</v>
      </c>
      <c r="AR615" s="26">
        <f>SUM(AG615:AK615)</f>
        <v>0</v>
      </c>
      <c r="AS615" s="27">
        <f>+Tabla_DatosExternos_142[[#This Row],[Fecha]]-Tabla_DatosExternos_142[[#This Row],[Vence]]</f>
        <v>-30</v>
      </c>
      <c r="AT615" s="21"/>
      <c r="AU615" s="28" t="e">
        <f>+AR615-W615</f>
        <v>#VALUE!</v>
      </c>
    </row>
    <row r="616" spans="1:47" x14ac:dyDescent="0.35">
      <c r="A616" s="20">
        <v>46226</v>
      </c>
      <c r="B616" s="21">
        <v>288746</v>
      </c>
      <c r="C616" s="21">
        <v>22399.68</v>
      </c>
      <c r="D616" s="21">
        <v>22399.68</v>
      </c>
      <c r="E616" s="22">
        <v>46256</v>
      </c>
      <c r="F616" s="21">
        <v>10</v>
      </c>
      <c r="G616" s="21" t="s">
        <v>90</v>
      </c>
      <c r="H616" s="21" t="s">
        <v>95</v>
      </c>
      <c r="I616" s="21" t="s">
        <v>2740</v>
      </c>
      <c r="J616" s="21" t="s">
        <v>52</v>
      </c>
      <c r="K616" s="21" t="s">
        <v>2393</v>
      </c>
      <c r="L616" s="21" t="s">
        <v>56</v>
      </c>
      <c r="M616" s="21" t="s">
        <v>59</v>
      </c>
      <c r="N616" s="21">
        <v>30</v>
      </c>
      <c r="O616" s="20"/>
      <c r="P616" s="21" t="s">
        <v>50</v>
      </c>
      <c r="Q616" s="21" t="s">
        <v>2741</v>
      </c>
      <c r="R616" s="21">
        <v>22500</v>
      </c>
      <c r="S616" s="21">
        <v>56</v>
      </c>
      <c r="T616" s="21">
        <v>-63.203068000000002</v>
      </c>
      <c r="U616" s="21">
        <v>-17.816595</v>
      </c>
      <c r="V616" s="21" t="s">
        <v>2742</v>
      </c>
      <c r="W616" s="21" t="s">
        <v>51</v>
      </c>
      <c r="X616" s="21" t="s">
        <v>2743</v>
      </c>
      <c r="Y616" s="23">
        <v>46246</v>
      </c>
      <c r="Z616" s="24">
        <f>+E616-Y616</f>
        <v>10</v>
      </c>
      <c r="AA616" s="25">
        <f>+Tabla_DatosExternos_142[[#This Row],[Saldo]]/Tabla_DatosExternos_142[[#This Row],[Importe]]</f>
        <v>1</v>
      </c>
      <c r="AB616" s="21"/>
      <c r="AC616" s="26">
        <f>IF(AND(-Z616&gt;=1,-Z616&lt;=30),D616,0)</f>
        <v>0</v>
      </c>
      <c r="AD616" s="26">
        <f>IF(AND(-Z616&gt;=31,-Z616&lt;=60),D616,0)</f>
        <v>0</v>
      </c>
      <c r="AE616" s="26">
        <f>IF(AND(-Z616&gt;=61,-Z616&lt;=90),D616,0)</f>
        <v>0</v>
      </c>
      <c r="AF616" s="26">
        <f>IF(AND(-Z616&gt;=91,-Z616&lt;=120),D616,0)</f>
        <v>0</v>
      </c>
      <c r="AG616" s="26">
        <f>IF(AND(-Z616&gt;=121,-Z616&lt;=150),D616,0)</f>
        <v>0</v>
      </c>
      <c r="AH616" s="26">
        <f>IF(AND(-Z616&gt;=151,-Z616&lt;=180),D616,0)</f>
        <v>0</v>
      </c>
      <c r="AI616" s="26">
        <f>IF(AND(-Z616&gt;=181,-Z616&lt;=210),D616,0)</f>
        <v>0</v>
      </c>
      <c r="AJ616" s="26">
        <f>IF(AND(-Z616&gt;=211,-Z616&lt;=250),D616,0)</f>
        <v>0</v>
      </c>
      <c r="AK616" s="26">
        <f>IF(-Z616&gt;=251,D616,0)</f>
        <v>0</v>
      </c>
      <c r="AL616" s="26">
        <f>SUM(AE616:AF616)</f>
        <v>0</v>
      </c>
      <c r="AM616" s="26">
        <f>SUM(AG616:AK616)</f>
        <v>0</v>
      </c>
      <c r="AN616" s="26">
        <f>SUM(AI616:AK616)</f>
        <v>0</v>
      </c>
      <c r="AO616" s="26">
        <f>+IF(SUM(AC616:AK616)=0,D616,0)</f>
        <v>22399.68</v>
      </c>
      <c r="AP616" s="26">
        <f>+SUM(AC616:AK616)</f>
        <v>0</v>
      </c>
      <c r="AQ616" s="26">
        <f>+Tabla_DatosExternos_142[[#This Row],[Total Vigente]]+Tabla_DatosExternos_142[[#This Row],[Total Vencido]]</f>
        <v>22399.68</v>
      </c>
      <c r="AR616" s="26">
        <f>SUM(AG616:AK616)</f>
        <v>0</v>
      </c>
      <c r="AS616" s="27">
        <f>+Tabla_DatosExternos_142[[#This Row],[Fecha]]-Tabla_DatosExternos_142[[#This Row],[Vence]]</f>
        <v>-30</v>
      </c>
      <c r="AT616" s="21"/>
      <c r="AU616" s="28" t="e">
        <f>+AR616-W616</f>
        <v>#VALUE!</v>
      </c>
    </row>
    <row r="617" spans="1:47" x14ac:dyDescent="0.35">
      <c r="A617" s="20">
        <v>46227</v>
      </c>
      <c r="B617" s="21">
        <v>289316</v>
      </c>
      <c r="C617" s="21">
        <v>2059.98</v>
      </c>
      <c r="D617" s="21">
        <v>2059.98</v>
      </c>
      <c r="E617" s="22">
        <v>46257</v>
      </c>
      <c r="F617" s="21">
        <v>11</v>
      </c>
      <c r="G617" s="21" t="s">
        <v>90</v>
      </c>
      <c r="H617" s="21" t="s">
        <v>95</v>
      </c>
      <c r="I617" s="21" t="s">
        <v>2810</v>
      </c>
      <c r="J617" s="21" t="s">
        <v>52</v>
      </c>
      <c r="K617" s="21" t="s">
        <v>2393</v>
      </c>
      <c r="L617" s="21" t="s">
        <v>56</v>
      </c>
      <c r="M617" s="21" t="s">
        <v>155</v>
      </c>
      <c r="N617" s="21">
        <v>30</v>
      </c>
      <c r="O617" s="20"/>
      <c r="P617" s="21" t="s">
        <v>50</v>
      </c>
      <c r="Q617" s="21" t="s">
        <v>2811</v>
      </c>
      <c r="R617" s="21">
        <v>6000</v>
      </c>
      <c r="S617" s="21">
        <v>55</v>
      </c>
      <c r="T617" s="21">
        <v>-63.187573999999998</v>
      </c>
      <c r="U617" s="21">
        <v>-17.774325999999999</v>
      </c>
      <c r="V617" s="21" t="s">
        <v>2812</v>
      </c>
      <c r="W617" s="21" t="s">
        <v>51</v>
      </c>
      <c r="X617" s="21" t="s">
        <v>2813</v>
      </c>
      <c r="Y617" s="23">
        <v>46246</v>
      </c>
      <c r="Z617" s="24">
        <f>+E617-Y617</f>
        <v>11</v>
      </c>
      <c r="AA617" s="25">
        <f>+Tabla_DatosExternos_142[[#This Row],[Saldo]]/Tabla_DatosExternos_142[[#This Row],[Importe]]</f>
        <v>1</v>
      </c>
      <c r="AB617" s="21"/>
      <c r="AC617" s="26">
        <f>IF(AND(-Z617&gt;=1,-Z617&lt;=30),D617,0)</f>
        <v>0</v>
      </c>
      <c r="AD617" s="26">
        <f>IF(AND(-Z617&gt;=31,-Z617&lt;=60),D617,0)</f>
        <v>0</v>
      </c>
      <c r="AE617" s="26">
        <f>IF(AND(-Z617&gt;=61,-Z617&lt;=90),D617,0)</f>
        <v>0</v>
      </c>
      <c r="AF617" s="26">
        <f>IF(AND(-Z617&gt;=91,-Z617&lt;=120),D617,0)</f>
        <v>0</v>
      </c>
      <c r="AG617" s="26">
        <f>IF(AND(-Z617&gt;=121,-Z617&lt;=150),D617,0)</f>
        <v>0</v>
      </c>
      <c r="AH617" s="26">
        <f>IF(AND(-Z617&gt;=151,-Z617&lt;=180),D617,0)</f>
        <v>0</v>
      </c>
      <c r="AI617" s="26">
        <f>IF(AND(-Z617&gt;=181,-Z617&lt;=210),D617,0)</f>
        <v>0</v>
      </c>
      <c r="AJ617" s="26">
        <f>IF(AND(-Z617&gt;=211,-Z617&lt;=250),D617,0)</f>
        <v>0</v>
      </c>
      <c r="AK617" s="26">
        <f>IF(-Z617&gt;=251,D617,0)</f>
        <v>0</v>
      </c>
      <c r="AL617" s="26">
        <f>SUM(AE617:AF617)</f>
        <v>0</v>
      </c>
      <c r="AM617" s="26">
        <f>SUM(AG617:AK617)</f>
        <v>0</v>
      </c>
      <c r="AN617" s="26">
        <f>SUM(AI617:AK617)</f>
        <v>0</v>
      </c>
      <c r="AO617" s="26">
        <f>+IF(SUM(AC617:AK617)=0,D617,0)</f>
        <v>2059.98</v>
      </c>
      <c r="AP617" s="26">
        <f>+SUM(AC617:AK617)</f>
        <v>0</v>
      </c>
      <c r="AQ617" s="26">
        <f>+Tabla_DatosExternos_142[[#This Row],[Total Vigente]]+Tabla_DatosExternos_142[[#This Row],[Total Vencido]]</f>
        <v>2059.98</v>
      </c>
      <c r="AR617" s="26">
        <f>SUM(AG617:AK617)</f>
        <v>0</v>
      </c>
      <c r="AS617" s="27">
        <f>+Tabla_DatosExternos_142[[#This Row],[Fecha]]-Tabla_DatosExternos_142[[#This Row],[Vence]]</f>
        <v>-30</v>
      </c>
      <c r="AT617" s="21"/>
      <c r="AU617" s="28" t="e">
        <f>+AR617-W617</f>
        <v>#VALUE!</v>
      </c>
    </row>
    <row r="618" spans="1:47" x14ac:dyDescent="0.35">
      <c r="A618" s="20">
        <v>46227</v>
      </c>
      <c r="B618" s="21">
        <v>289333</v>
      </c>
      <c r="C618" s="21">
        <v>1369.99</v>
      </c>
      <c r="D618" s="21">
        <v>1369.99</v>
      </c>
      <c r="E618" s="22">
        <v>46257</v>
      </c>
      <c r="F618" s="21">
        <v>11</v>
      </c>
      <c r="G618" s="21" t="s">
        <v>90</v>
      </c>
      <c r="H618" s="21" t="s">
        <v>95</v>
      </c>
      <c r="I618" s="21" t="s">
        <v>2659</v>
      </c>
      <c r="J618" s="21" t="s">
        <v>52</v>
      </c>
      <c r="K618" s="21" t="s">
        <v>2393</v>
      </c>
      <c r="L618" s="21" t="s">
        <v>56</v>
      </c>
      <c r="M618" s="21" t="s">
        <v>70</v>
      </c>
      <c r="N618" s="21">
        <v>30</v>
      </c>
      <c r="O618" s="20"/>
      <c r="P618" s="21" t="s">
        <v>50</v>
      </c>
      <c r="Q618" s="21" t="s">
        <v>2660</v>
      </c>
      <c r="R618" s="21">
        <v>10000</v>
      </c>
      <c r="S618" s="21">
        <v>59</v>
      </c>
      <c r="T618" s="21">
        <v>-63.113072000000003</v>
      </c>
      <c r="U618" s="21">
        <v>-17.816825000000001</v>
      </c>
      <c r="V618" s="21" t="s">
        <v>2661</v>
      </c>
      <c r="W618" s="21" t="s">
        <v>51</v>
      </c>
      <c r="X618" s="21" t="s">
        <v>2662</v>
      </c>
      <c r="Y618" s="23">
        <v>46246</v>
      </c>
      <c r="Z618" s="24">
        <f>+E618-Y618</f>
        <v>11</v>
      </c>
      <c r="AA618" s="25">
        <f>+Tabla_DatosExternos_142[[#This Row],[Saldo]]/Tabla_DatosExternos_142[[#This Row],[Importe]]</f>
        <v>1</v>
      </c>
      <c r="AB618" s="21"/>
      <c r="AC618" s="26">
        <f>IF(AND(-Z618&gt;=1,-Z618&lt;=30),D618,0)</f>
        <v>0</v>
      </c>
      <c r="AD618" s="26">
        <f>IF(AND(-Z618&gt;=31,-Z618&lt;=60),D618,0)</f>
        <v>0</v>
      </c>
      <c r="AE618" s="26">
        <f>IF(AND(-Z618&gt;=61,-Z618&lt;=90),D618,0)</f>
        <v>0</v>
      </c>
      <c r="AF618" s="26">
        <f>IF(AND(-Z618&gt;=91,-Z618&lt;=120),D618,0)</f>
        <v>0</v>
      </c>
      <c r="AG618" s="26">
        <f>IF(AND(-Z618&gt;=121,-Z618&lt;=150),D618,0)</f>
        <v>0</v>
      </c>
      <c r="AH618" s="26">
        <f>IF(AND(-Z618&gt;=151,-Z618&lt;=180),D618,0)</f>
        <v>0</v>
      </c>
      <c r="AI618" s="26">
        <f>IF(AND(-Z618&gt;=181,-Z618&lt;=210),D618,0)</f>
        <v>0</v>
      </c>
      <c r="AJ618" s="26">
        <f>IF(AND(-Z618&gt;=211,-Z618&lt;=250),D618,0)</f>
        <v>0</v>
      </c>
      <c r="AK618" s="26">
        <f>IF(-Z618&gt;=251,D618,0)</f>
        <v>0</v>
      </c>
      <c r="AL618" s="26">
        <f>SUM(AE618:AF618)</f>
        <v>0</v>
      </c>
      <c r="AM618" s="26">
        <f>SUM(AG618:AK618)</f>
        <v>0</v>
      </c>
      <c r="AN618" s="26">
        <f>SUM(AI618:AK618)</f>
        <v>0</v>
      </c>
      <c r="AO618" s="26">
        <f>+IF(SUM(AC618:AK618)=0,D618,0)</f>
        <v>1369.99</v>
      </c>
      <c r="AP618" s="26">
        <f>+SUM(AC618:AK618)</f>
        <v>0</v>
      </c>
      <c r="AQ618" s="26">
        <f>+Tabla_DatosExternos_142[[#This Row],[Total Vigente]]+Tabla_DatosExternos_142[[#This Row],[Total Vencido]]</f>
        <v>1369.99</v>
      </c>
      <c r="AR618" s="26">
        <f>SUM(AG618:AK618)</f>
        <v>0</v>
      </c>
      <c r="AS618" s="27">
        <f>+Tabla_DatosExternos_142[[#This Row],[Fecha]]-Tabla_DatosExternos_142[[#This Row],[Vence]]</f>
        <v>-30</v>
      </c>
      <c r="AT618" s="21"/>
      <c r="AU618" s="28" t="e">
        <f>+AR618-W618</f>
        <v>#VALUE!</v>
      </c>
    </row>
    <row r="619" spans="1:47" x14ac:dyDescent="0.35">
      <c r="A619" s="20">
        <v>46228</v>
      </c>
      <c r="B619" s="21">
        <v>289866</v>
      </c>
      <c r="C619" s="21">
        <v>5599.92</v>
      </c>
      <c r="D619" s="21">
        <v>5599.92</v>
      </c>
      <c r="E619" s="22">
        <v>46258</v>
      </c>
      <c r="F619" s="21">
        <v>12</v>
      </c>
      <c r="G619" s="21" t="s">
        <v>90</v>
      </c>
      <c r="H619" s="21" t="s">
        <v>95</v>
      </c>
      <c r="I619" s="21" t="s">
        <v>2630</v>
      </c>
      <c r="J619" s="21" t="s">
        <v>52</v>
      </c>
      <c r="K619" s="21" t="s">
        <v>2393</v>
      </c>
      <c r="L619" s="21" t="s">
        <v>56</v>
      </c>
      <c r="M619" s="21" t="s">
        <v>57</v>
      </c>
      <c r="N619" s="21">
        <v>30</v>
      </c>
      <c r="O619" s="20"/>
      <c r="P619" s="21" t="s">
        <v>50</v>
      </c>
      <c r="Q619" s="21" t="s">
        <v>2631</v>
      </c>
      <c r="R619" s="21">
        <v>11000</v>
      </c>
      <c r="S619" s="21">
        <v>57</v>
      </c>
      <c r="T619" s="21">
        <v>-63.135744000000003</v>
      </c>
      <c r="U619" s="21">
        <v>-17.807535000000001</v>
      </c>
      <c r="V619" s="21" t="s">
        <v>2632</v>
      </c>
      <c r="W619" s="21" t="s">
        <v>51</v>
      </c>
      <c r="X619" s="21" t="s">
        <v>2633</v>
      </c>
      <c r="Y619" s="23">
        <v>46246</v>
      </c>
      <c r="Z619" s="24">
        <f>+E619-Y619</f>
        <v>12</v>
      </c>
      <c r="AA619" s="25">
        <f>+Tabla_DatosExternos_142[[#This Row],[Saldo]]/Tabla_DatosExternos_142[[#This Row],[Importe]]</f>
        <v>1</v>
      </c>
      <c r="AB619" s="21"/>
      <c r="AC619" s="26">
        <f>IF(AND(-Z619&gt;=1,-Z619&lt;=30),D619,0)</f>
        <v>0</v>
      </c>
      <c r="AD619" s="26">
        <f>IF(AND(-Z619&gt;=31,-Z619&lt;=60),D619,0)</f>
        <v>0</v>
      </c>
      <c r="AE619" s="26">
        <f>IF(AND(-Z619&gt;=61,-Z619&lt;=90),D619,0)</f>
        <v>0</v>
      </c>
      <c r="AF619" s="26">
        <f>IF(AND(-Z619&gt;=91,-Z619&lt;=120),D619,0)</f>
        <v>0</v>
      </c>
      <c r="AG619" s="26">
        <f>IF(AND(-Z619&gt;=121,-Z619&lt;=150),D619,0)</f>
        <v>0</v>
      </c>
      <c r="AH619" s="26">
        <f>IF(AND(-Z619&gt;=151,-Z619&lt;=180),D619,0)</f>
        <v>0</v>
      </c>
      <c r="AI619" s="26">
        <f>IF(AND(-Z619&gt;=181,-Z619&lt;=210),D619,0)</f>
        <v>0</v>
      </c>
      <c r="AJ619" s="26">
        <f>IF(AND(-Z619&gt;=211,-Z619&lt;=250),D619,0)</f>
        <v>0</v>
      </c>
      <c r="AK619" s="26">
        <f>IF(-Z619&gt;=251,D619,0)</f>
        <v>0</v>
      </c>
      <c r="AL619" s="26">
        <f>SUM(AE619:AF619)</f>
        <v>0</v>
      </c>
      <c r="AM619" s="26">
        <f>SUM(AG619:AK619)</f>
        <v>0</v>
      </c>
      <c r="AN619" s="26">
        <f>SUM(AI619:AK619)</f>
        <v>0</v>
      </c>
      <c r="AO619" s="26">
        <f>+IF(SUM(AC619:AK619)=0,D619,0)</f>
        <v>5599.92</v>
      </c>
      <c r="AP619" s="26">
        <f>+SUM(AC619:AK619)</f>
        <v>0</v>
      </c>
      <c r="AQ619" s="26">
        <f>+Tabla_DatosExternos_142[[#This Row],[Total Vigente]]+Tabla_DatosExternos_142[[#This Row],[Total Vencido]]</f>
        <v>5599.92</v>
      </c>
      <c r="AR619" s="26">
        <f>SUM(AG619:AK619)</f>
        <v>0</v>
      </c>
      <c r="AS619" s="27">
        <f>+Tabla_DatosExternos_142[[#This Row],[Fecha]]-Tabla_DatosExternos_142[[#This Row],[Vence]]</f>
        <v>-30</v>
      </c>
      <c r="AT619" s="21"/>
      <c r="AU619" s="28" t="e">
        <f>+AR619-W619</f>
        <v>#VALUE!</v>
      </c>
    </row>
    <row r="620" spans="1:47" x14ac:dyDescent="0.35">
      <c r="A620" s="20">
        <v>46231</v>
      </c>
      <c r="B620" s="21">
        <v>290924</v>
      </c>
      <c r="C620" s="21">
        <v>13699.89</v>
      </c>
      <c r="D620" s="21">
        <v>13699.89</v>
      </c>
      <c r="E620" s="22">
        <v>46261</v>
      </c>
      <c r="F620" s="21">
        <v>15</v>
      </c>
      <c r="G620" s="21" t="s">
        <v>90</v>
      </c>
      <c r="H620" s="21" t="s">
        <v>95</v>
      </c>
      <c r="I620" s="21" t="s">
        <v>246</v>
      </c>
      <c r="J620" s="21" t="s">
        <v>52</v>
      </c>
      <c r="K620" s="21" t="s">
        <v>2393</v>
      </c>
      <c r="L620" s="21" t="s">
        <v>56</v>
      </c>
      <c r="M620" s="21" t="s">
        <v>155</v>
      </c>
      <c r="N620" s="21">
        <v>30</v>
      </c>
      <c r="O620" s="20"/>
      <c r="P620" s="21" t="s">
        <v>50</v>
      </c>
      <c r="Q620" s="21" t="s">
        <v>247</v>
      </c>
      <c r="R620" s="21">
        <v>21000</v>
      </c>
      <c r="S620" s="21">
        <v>55</v>
      </c>
      <c r="T620" s="21">
        <v>-63.179634</v>
      </c>
      <c r="U620" s="21">
        <v>-17.778003999999999</v>
      </c>
      <c r="V620" s="21" t="s">
        <v>248</v>
      </c>
      <c r="W620" s="21" t="s">
        <v>51</v>
      </c>
      <c r="X620" s="21" t="s">
        <v>249</v>
      </c>
      <c r="Y620" s="23">
        <v>46246</v>
      </c>
      <c r="Z620" s="24">
        <f>+E620-Y620</f>
        <v>15</v>
      </c>
      <c r="AA620" s="25">
        <f>+Tabla_DatosExternos_142[[#This Row],[Saldo]]/Tabla_DatosExternos_142[[#This Row],[Importe]]</f>
        <v>1</v>
      </c>
      <c r="AB620" s="21"/>
      <c r="AC620" s="26">
        <f>IF(AND(-Z620&gt;=1,-Z620&lt;=30),D620,0)</f>
        <v>0</v>
      </c>
      <c r="AD620" s="26">
        <f>IF(AND(-Z620&gt;=31,-Z620&lt;=60),D620,0)</f>
        <v>0</v>
      </c>
      <c r="AE620" s="26">
        <f>IF(AND(-Z620&gt;=61,-Z620&lt;=90),D620,0)</f>
        <v>0</v>
      </c>
      <c r="AF620" s="26">
        <f>IF(AND(-Z620&gt;=91,-Z620&lt;=120),D620,0)</f>
        <v>0</v>
      </c>
      <c r="AG620" s="26">
        <f>IF(AND(-Z620&gt;=121,-Z620&lt;=150),D620,0)</f>
        <v>0</v>
      </c>
      <c r="AH620" s="26">
        <f>IF(AND(-Z620&gt;=151,-Z620&lt;=180),D620,0)</f>
        <v>0</v>
      </c>
      <c r="AI620" s="26">
        <f>IF(AND(-Z620&gt;=181,-Z620&lt;=210),D620,0)</f>
        <v>0</v>
      </c>
      <c r="AJ620" s="26">
        <f>IF(AND(-Z620&gt;=211,-Z620&lt;=250),D620,0)</f>
        <v>0</v>
      </c>
      <c r="AK620" s="26">
        <f>IF(-Z620&gt;=251,D620,0)</f>
        <v>0</v>
      </c>
      <c r="AL620" s="26">
        <f>SUM(AE620:AF620)</f>
        <v>0</v>
      </c>
      <c r="AM620" s="26">
        <f>SUM(AG620:AK620)</f>
        <v>0</v>
      </c>
      <c r="AN620" s="26">
        <f>SUM(AI620:AK620)</f>
        <v>0</v>
      </c>
      <c r="AO620" s="26">
        <f>+IF(SUM(AC620:AK620)=0,D620,0)</f>
        <v>13699.89</v>
      </c>
      <c r="AP620" s="26">
        <f>+SUM(AC620:AK620)</f>
        <v>0</v>
      </c>
      <c r="AQ620" s="26">
        <f>+Tabla_DatosExternos_142[[#This Row],[Total Vigente]]+Tabla_DatosExternos_142[[#This Row],[Total Vencido]]</f>
        <v>13699.89</v>
      </c>
      <c r="AR620" s="26">
        <f>SUM(AG620:AK620)</f>
        <v>0</v>
      </c>
      <c r="AS620" s="27">
        <f>+Tabla_DatosExternos_142[[#This Row],[Fecha]]-Tabla_DatosExternos_142[[#This Row],[Vence]]</f>
        <v>-30</v>
      </c>
      <c r="AT620" s="21"/>
      <c r="AU620" s="28" t="e">
        <f>+AR620-W620</f>
        <v>#VALUE!</v>
      </c>
    </row>
    <row r="621" spans="1:47" x14ac:dyDescent="0.35">
      <c r="A621" s="20">
        <v>46231</v>
      </c>
      <c r="B621" s="21">
        <v>290931</v>
      </c>
      <c r="C621" s="21">
        <v>6849.94</v>
      </c>
      <c r="D621" s="21">
        <v>6849.94</v>
      </c>
      <c r="E621" s="22">
        <v>46261</v>
      </c>
      <c r="F621" s="21">
        <v>15</v>
      </c>
      <c r="G621" s="21" t="s">
        <v>90</v>
      </c>
      <c r="H621" s="21" t="s">
        <v>95</v>
      </c>
      <c r="I621" s="21" t="s">
        <v>2852</v>
      </c>
      <c r="J621" s="21" t="s">
        <v>52</v>
      </c>
      <c r="K621" s="21" t="s">
        <v>2393</v>
      </c>
      <c r="L621" s="21" t="s">
        <v>56</v>
      </c>
      <c r="M621" s="21" t="s">
        <v>59</v>
      </c>
      <c r="N621" s="21">
        <v>30</v>
      </c>
      <c r="O621" s="20"/>
      <c r="P621" s="21" t="s">
        <v>50</v>
      </c>
      <c r="Q621" s="21" t="s">
        <v>2853</v>
      </c>
      <c r="R621" s="21">
        <v>13700</v>
      </c>
      <c r="S621" s="21">
        <v>56</v>
      </c>
      <c r="T621" s="21">
        <v>-63.146749</v>
      </c>
      <c r="U621" s="21">
        <v>-17.850536000000002</v>
      </c>
      <c r="V621" s="21" t="s">
        <v>2854</v>
      </c>
      <c r="W621" s="21" t="s">
        <v>51</v>
      </c>
      <c r="X621" s="21" t="s">
        <v>2855</v>
      </c>
      <c r="Y621" s="23">
        <v>46246</v>
      </c>
      <c r="Z621" s="24">
        <f>+E621-Y621</f>
        <v>15</v>
      </c>
      <c r="AA621" s="25">
        <f>+Tabla_DatosExternos_142[[#This Row],[Saldo]]/Tabla_DatosExternos_142[[#This Row],[Importe]]</f>
        <v>1</v>
      </c>
      <c r="AB621" s="21"/>
      <c r="AC621" s="26">
        <f>IF(AND(-Z621&gt;=1,-Z621&lt;=30),D621,0)</f>
        <v>0</v>
      </c>
      <c r="AD621" s="26">
        <f>IF(AND(-Z621&gt;=31,-Z621&lt;=60),D621,0)</f>
        <v>0</v>
      </c>
      <c r="AE621" s="26">
        <f>IF(AND(-Z621&gt;=61,-Z621&lt;=90),D621,0)</f>
        <v>0</v>
      </c>
      <c r="AF621" s="26">
        <f>IF(AND(-Z621&gt;=91,-Z621&lt;=120),D621,0)</f>
        <v>0</v>
      </c>
      <c r="AG621" s="26">
        <f>IF(AND(-Z621&gt;=121,-Z621&lt;=150),D621,0)</f>
        <v>0</v>
      </c>
      <c r="AH621" s="26">
        <f>IF(AND(-Z621&gt;=151,-Z621&lt;=180),D621,0)</f>
        <v>0</v>
      </c>
      <c r="AI621" s="26">
        <f>IF(AND(-Z621&gt;=181,-Z621&lt;=210),D621,0)</f>
        <v>0</v>
      </c>
      <c r="AJ621" s="26">
        <f>IF(AND(-Z621&gt;=211,-Z621&lt;=250),D621,0)</f>
        <v>0</v>
      </c>
      <c r="AK621" s="26">
        <f>IF(-Z621&gt;=251,D621,0)</f>
        <v>0</v>
      </c>
      <c r="AL621" s="26">
        <f>SUM(AE621:AF621)</f>
        <v>0</v>
      </c>
      <c r="AM621" s="26">
        <f>SUM(AG621:AK621)</f>
        <v>0</v>
      </c>
      <c r="AN621" s="26">
        <f>SUM(AI621:AK621)</f>
        <v>0</v>
      </c>
      <c r="AO621" s="26">
        <f>+IF(SUM(AC621:AK621)=0,D621,0)</f>
        <v>6849.94</v>
      </c>
      <c r="AP621" s="26">
        <f>+SUM(AC621:AK621)</f>
        <v>0</v>
      </c>
      <c r="AQ621" s="26">
        <f>+Tabla_DatosExternos_142[[#This Row],[Total Vigente]]+Tabla_DatosExternos_142[[#This Row],[Total Vencido]]</f>
        <v>6849.94</v>
      </c>
      <c r="AR621" s="26">
        <f>SUM(AG621:AK621)</f>
        <v>0</v>
      </c>
      <c r="AS621" s="27">
        <f>+Tabla_DatosExternos_142[[#This Row],[Fecha]]-Tabla_DatosExternos_142[[#This Row],[Vence]]</f>
        <v>-30</v>
      </c>
      <c r="AT621" s="21"/>
      <c r="AU621" s="28" t="e">
        <f>+AR621-W621</f>
        <v>#VALUE!</v>
      </c>
    </row>
    <row r="622" spans="1:47" x14ac:dyDescent="0.35">
      <c r="A622" s="20">
        <v>46233</v>
      </c>
      <c r="B622" s="21">
        <v>292167</v>
      </c>
      <c r="C622" s="21">
        <v>5599.92</v>
      </c>
      <c r="D622" s="21">
        <v>5599.92</v>
      </c>
      <c r="E622" s="22">
        <v>46263</v>
      </c>
      <c r="F622" s="21">
        <v>17</v>
      </c>
      <c r="G622" s="21" t="s">
        <v>90</v>
      </c>
      <c r="H622" s="21" t="s">
        <v>95</v>
      </c>
      <c r="I622" s="21" t="s">
        <v>304</v>
      </c>
      <c r="J622" s="21" t="s">
        <v>52</v>
      </c>
      <c r="K622" s="21" t="s">
        <v>2393</v>
      </c>
      <c r="L622" s="21" t="s">
        <v>56</v>
      </c>
      <c r="M622" s="21" t="s">
        <v>59</v>
      </c>
      <c r="N622" s="21">
        <v>30</v>
      </c>
      <c r="O622" s="20"/>
      <c r="P622" s="21" t="s">
        <v>50</v>
      </c>
      <c r="Q622" s="21" t="s">
        <v>305</v>
      </c>
      <c r="R622" s="21">
        <v>11500</v>
      </c>
      <c r="S622" s="21">
        <v>56</v>
      </c>
      <c r="T622" s="21">
        <v>-63.171371499999999</v>
      </c>
      <c r="U622" s="21">
        <v>-17.828525500000001</v>
      </c>
      <c r="V622" s="21" t="s">
        <v>306</v>
      </c>
      <c r="W622" s="21" t="s">
        <v>51</v>
      </c>
      <c r="X622" s="21" t="s">
        <v>307</v>
      </c>
      <c r="Y622" s="23">
        <v>46246</v>
      </c>
      <c r="Z622" s="24">
        <f>+E622-Y622</f>
        <v>17</v>
      </c>
      <c r="AA622" s="25">
        <f>+Tabla_DatosExternos_142[[#This Row],[Saldo]]/Tabla_DatosExternos_142[[#This Row],[Importe]]</f>
        <v>1</v>
      </c>
      <c r="AB622" s="21"/>
      <c r="AC622" s="26">
        <f>IF(AND(-Z622&gt;=1,-Z622&lt;=30),D622,0)</f>
        <v>0</v>
      </c>
      <c r="AD622" s="26">
        <f>IF(AND(-Z622&gt;=31,-Z622&lt;=60),D622,0)</f>
        <v>0</v>
      </c>
      <c r="AE622" s="26">
        <f>IF(AND(-Z622&gt;=61,-Z622&lt;=90),D622,0)</f>
        <v>0</v>
      </c>
      <c r="AF622" s="26">
        <f>IF(AND(-Z622&gt;=91,-Z622&lt;=120),D622,0)</f>
        <v>0</v>
      </c>
      <c r="AG622" s="26">
        <f>IF(AND(-Z622&gt;=121,-Z622&lt;=150),D622,0)</f>
        <v>0</v>
      </c>
      <c r="AH622" s="26">
        <f>IF(AND(-Z622&gt;=151,-Z622&lt;=180),D622,0)</f>
        <v>0</v>
      </c>
      <c r="AI622" s="26">
        <f>IF(AND(-Z622&gt;=181,-Z622&lt;=210),D622,0)</f>
        <v>0</v>
      </c>
      <c r="AJ622" s="26">
        <f>IF(AND(-Z622&gt;=211,-Z622&lt;=250),D622,0)</f>
        <v>0</v>
      </c>
      <c r="AK622" s="26">
        <f>IF(-Z622&gt;=251,D622,0)</f>
        <v>0</v>
      </c>
      <c r="AL622" s="26">
        <f>SUM(AE622:AF622)</f>
        <v>0</v>
      </c>
      <c r="AM622" s="26">
        <f>SUM(AG622:AK622)</f>
        <v>0</v>
      </c>
      <c r="AN622" s="26">
        <f>SUM(AI622:AK622)</f>
        <v>0</v>
      </c>
      <c r="AO622" s="26">
        <f>+IF(SUM(AC622:AK622)=0,D622,0)</f>
        <v>5599.92</v>
      </c>
      <c r="AP622" s="26">
        <f>+SUM(AC622:AK622)</f>
        <v>0</v>
      </c>
      <c r="AQ622" s="26">
        <f>+Tabla_DatosExternos_142[[#This Row],[Total Vigente]]+Tabla_DatosExternos_142[[#This Row],[Total Vencido]]</f>
        <v>5599.92</v>
      </c>
      <c r="AR622" s="26">
        <f>SUM(AG622:AK622)</f>
        <v>0</v>
      </c>
      <c r="AS622" s="27">
        <f>+Tabla_DatosExternos_142[[#This Row],[Fecha]]-Tabla_DatosExternos_142[[#This Row],[Vence]]</f>
        <v>-30</v>
      </c>
      <c r="AT622" s="21"/>
      <c r="AU622" s="28" t="e">
        <f>+AR622-W622</f>
        <v>#VALUE!</v>
      </c>
    </row>
    <row r="623" spans="1:47" x14ac:dyDescent="0.35">
      <c r="A623" s="20">
        <v>46233</v>
      </c>
      <c r="B623" s="21">
        <v>292186</v>
      </c>
      <c r="C623" s="21">
        <v>3600</v>
      </c>
      <c r="D623" s="21">
        <v>3600</v>
      </c>
      <c r="E623" s="22">
        <v>46263</v>
      </c>
      <c r="F623" s="21">
        <v>17</v>
      </c>
      <c r="G623" s="21" t="s">
        <v>90</v>
      </c>
      <c r="H623" s="21" t="s">
        <v>95</v>
      </c>
      <c r="I623" s="21" t="s">
        <v>2934</v>
      </c>
      <c r="J623" s="21" t="s">
        <v>52</v>
      </c>
      <c r="K623" s="21" t="s">
        <v>2393</v>
      </c>
      <c r="L623" s="21" t="s">
        <v>56</v>
      </c>
      <c r="M623" s="21" t="s">
        <v>2598</v>
      </c>
      <c r="N623" s="21">
        <v>30</v>
      </c>
      <c r="O623" s="20"/>
      <c r="P623" s="21" t="s">
        <v>50</v>
      </c>
      <c r="Q623" s="21" t="s">
        <v>2935</v>
      </c>
      <c r="R623" s="21">
        <v>15000</v>
      </c>
      <c r="S623" s="21">
        <v>58</v>
      </c>
      <c r="T623" s="21">
        <v>-63.156669999999998</v>
      </c>
      <c r="U623" s="21">
        <v>-17.738416999999998</v>
      </c>
      <c r="V623" s="21" t="s">
        <v>2936</v>
      </c>
      <c r="W623" s="21" t="s">
        <v>51</v>
      </c>
      <c r="X623" s="21" t="s">
        <v>2937</v>
      </c>
      <c r="Y623" s="23">
        <v>46246</v>
      </c>
      <c r="Z623" s="24">
        <f>+E623-Y623</f>
        <v>17</v>
      </c>
      <c r="AA623" s="25">
        <f>+Tabla_DatosExternos_142[[#This Row],[Saldo]]/Tabla_DatosExternos_142[[#This Row],[Importe]]</f>
        <v>1</v>
      </c>
      <c r="AB623" s="21"/>
      <c r="AC623" s="26">
        <f>IF(AND(-Z623&gt;=1,-Z623&lt;=30),D623,0)</f>
        <v>0</v>
      </c>
      <c r="AD623" s="26">
        <f>IF(AND(-Z623&gt;=31,-Z623&lt;=60),D623,0)</f>
        <v>0</v>
      </c>
      <c r="AE623" s="26">
        <f>IF(AND(-Z623&gt;=61,-Z623&lt;=90),D623,0)</f>
        <v>0</v>
      </c>
      <c r="AF623" s="26">
        <f>IF(AND(-Z623&gt;=91,-Z623&lt;=120),D623,0)</f>
        <v>0</v>
      </c>
      <c r="AG623" s="26">
        <f>IF(AND(-Z623&gt;=121,-Z623&lt;=150),D623,0)</f>
        <v>0</v>
      </c>
      <c r="AH623" s="26">
        <f>IF(AND(-Z623&gt;=151,-Z623&lt;=180),D623,0)</f>
        <v>0</v>
      </c>
      <c r="AI623" s="26">
        <f>IF(AND(-Z623&gt;=181,-Z623&lt;=210),D623,0)</f>
        <v>0</v>
      </c>
      <c r="AJ623" s="26">
        <f>IF(AND(-Z623&gt;=211,-Z623&lt;=250),D623,0)</f>
        <v>0</v>
      </c>
      <c r="AK623" s="26">
        <f>IF(-Z623&gt;=251,D623,0)</f>
        <v>0</v>
      </c>
      <c r="AL623" s="26">
        <f>SUM(AE623:AF623)</f>
        <v>0</v>
      </c>
      <c r="AM623" s="26">
        <f>SUM(AG623:AK623)</f>
        <v>0</v>
      </c>
      <c r="AN623" s="26">
        <f>SUM(AI623:AK623)</f>
        <v>0</v>
      </c>
      <c r="AO623" s="26">
        <f>+IF(SUM(AC623:AK623)=0,D623,0)</f>
        <v>3600</v>
      </c>
      <c r="AP623" s="26">
        <f>+SUM(AC623:AK623)</f>
        <v>0</v>
      </c>
      <c r="AQ623" s="26">
        <f>+Tabla_DatosExternos_142[[#This Row],[Total Vigente]]+Tabla_DatosExternos_142[[#This Row],[Total Vencido]]</f>
        <v>3600</v>
      </c>
      <c r="AR623" s="26">
        <f>SUM(AG623:AK623)</f>
        <v>0</v>
      </c>
      <c r="AS623" s="27">
        <f>+Tabla_DatosExternos_142[[#This Row],[Fecha]]-Tabla_DatosExternos_142[[#This Row],[Vence]]</f>
        <v>-30</v>
      </c>
      <c r="AT623" s="21"/>
      <c r="AU623" s="28" t="e">
        <f>+AR623-W623</f>
        <v>#VALUE!</v>
      </c>
    </row>
    <row r="624" spans="1:47" x14ac:dyDescent="0.35">
      <c r="A624" s="20">
        <v>46234</v>
      </c>
      <c r="B624" s="21">
        <v>292811</v>
      </c>
      <c r="C624" s="21">
        <v>5599.92</v>
      </c>
      <c r="D624" s="21">
        <v>5599.92</v>
      </c>
      <c r="E624" s="22">
        <v>46264</v>
      </c>
      <c r="F624" s="21">
        <v>18</v>
      </c>
      <c r="G624" s="21" t="s">
        <v>90</v>
      </c>
      <c r="H624" s="21" t="s">
        <v>95</v>
      </c>
      <c r="I624" s="21" t="s">
        <v>173</v>
      </c>
      <c r="J624" s="21" t="s">
        <v>52</v>
      </c>
      <c r="K624" s="21" t="s">
        <v>2393</v>
      </c>
      <c r="L624" s="21" t="s">
        <v>56</v>
      </c>
      <c r="M624" s="21" t="s">
        <v>59</v>
      </c>
      <c r="N624" s="21">
        <v>30</v>
      </c>
      <c r="O624" s="20"/>
      <c r="P624" s="21" t="s">
        <v>50</v>
      </c>
      <c r="Q624" s="21" t="s">
        <v>174</v>
      </c>
      <c r="R624" s="21">
        <v>10000</v>
      </c>
      <c r="S624" s="21">
        <v>56</v>
      </c>
      <c r="T624" s="21">
        <v>-63.171222</v>
      </c>
      <c r="U624" s="21">
        <v>-17.869308</v>
      </c>
      <c r="V624" s="21" t="s">
        <v>175</v>
      </c>
      <c r="W624" s="21" t="s">
        <v>51</v>
      </c>
      <c r="X624" s="21" t="s">
        <v>232</v>
      </c>
      <c r="Y624" s="23">
        <v>46246</v>
      </c>
      <c r="Z624" s="24">
        <f>+E624-Y624</f>
        <v>18</v>
      </c>
      <c r="AA624" s="25">
        <f>+Tabla_DatosExternos_142[[#This Row],[Saldo]]/Tabla_DatosExternos_142[[#This Row],[Importe]]</f>
        <v>1</v>
      </c>
      <c r="AB624" s="21"/>
      <c r="AC624" s="26">
        <f>IF(AND(-Z624&gt;=1,-Z624&lt;=30),D624,0)</f>
        <v>0</v>
      </c>
      <c r="AD624" s="26">
        <f>IF(AND(-Z624&gt;=31,-Z624&lt;=60),D624,0)</f>
        <v>0</v>
      </c>
      <c r="AE624" s="26">
        <f>IF(AND(-Z624&gt;=61,-Z624&lt;=90),D624,0)</f>
        <v>0</v>
      </c>
      <c r="AF624" s="26">
        <f>IF(AND(-Z624&gt;=91,-Z624&lt;=120),D624,0)</f>
        <v>0</v>
      </c>
      <c r="AG624" s="26">
        <f>IF(AND(-Z624&gt;=121,-Z624&lt;=150),D624,0)</f>
        <v>0</v>
      </c>
      <c r="AH624" s="26">
        <f>IF(AND(-Z624&gt;=151,-Z624&lt;=180),D624,0)</f>
        <v>0</v>
      </c>
      <c r="AI624" s="26">
        <f>IF(AND(-Z624&gt;=181,-Z624&lt;=210),D624,0)</f>
        <v>0</v>
      </c>
      <c r="AJ624" s="26">
        <f>IF(AND(-Z624&gt;=211,-Z624&lt;=250),D624,0)</f>
        <v>0</v>
      </c>
      <c r="AK624" s="26">
        <f>IF(-Z624&gt;=251,D624,0)</f>
        <v>0</v>
      </c>
      <c r="AL624" s="26">
        <f>SUM(AE624:AF624)</f>
        <v>0</v>
      </c>
      <c r="AM624" s="26">
        <f>SUM(AG624:AK624)</f>
        <v>0</v>
      </c>
      <c r="AN624" s="26">
        <f>SUM(AI624:AK624)</f>
        <v>0</v>
      </c>
      <c r="AO624" s="26">
        <f>+IF(SUM(AC624:AK624)=0,D624,0)</f>
        <v>5599.92</v>
      </c>
      <c r="AP624" s="26">
        <f>+SUM(AC624:AK624)</f>
        <v>0</v>
      </c>
      <c r="AQ624" s="26">
        <f>+Tabla_DatosExternos_142[[#This Row],[Total Vigente]]+Tabla_DatosExternos_142[[#This Row],[Total Vencido]]</f>
        <v>5599.92</v>
      </c>
      <c r="AR624" s="26">
        <f>SUM(AG624:AK624)</f>
        <v>0</v>
      </c>
      <c r="AS624" s="27">
        <f>+Tabla_DatosExternos_142[[#This Row],[Fecha]]-Tabla_DatosExternos_142[[#This Row],[Vence]]</f>
        <v>-30</v>
      </c>
      <c r="AT624" s="21"/>
      <c r="AU624" s="28" t="e">
        <f>+AR624-W624</f>
        <v>#VALUE!</v>
      </c>
    </row>
    <row r="625" spans="1:47" x14ac:dyDescent="0.35">
      <c r="A625" s="20">
        <v>46234</v>
      </c>
      <c r="B625" s="21">
        <v>292818</v>
      </c>
      <c r="C625" s="21">
        <v>1149.98</v>
      </c>
      <c r="D625" s="21">
        <v>1149.98</v>
      </c>
      <c r="E625" s="22">
        <v>46254</v>
      </c>
      <c r="F625" s="21">
        <v>8</v>
      </c>
      <c r="G625" s="21" t="s">
        <v>90</v>
      </c>
      <c r="H625" s="21" t="s">
        <v>95</v>
      </c>
      <c r="I625" s="21" t="s">
        <v>3056</v>
      </c>
      <c r="J625" s="21" t="s">
        <v>52</v>
      </c>
      <c r="K625" s="21" t="s">
        <v>2393</v>
      </c>
      <c r="L625" s="21" t="s">
        <v>56</v>
      </c>
      <c r="M625" s="21" t="s">
        <v>57</v>
      </c>
      <c r="N625" s="21">
        <v>20</v>
      </c>
      <c r="O625" s="20"/>
      <c r="P625" s="21" t="s">
        <v>50</v>
      </c>
      <c r="Q625" s="21" t="s">
        <v>3057</v>
      </c>
      <c r="R625" s="21">
        <v>10000</v>
      </c>
      <c r="S625" s="21">
        <v>57</v>
      </c>
      <c r="T625" s="21">
        <v>-63.136369999999999</v>
      </c>
      <c r="U625" s="21">
        <v>-17.791698</v>
      </c>
      <c r="V625" s="21" t="s">
        <v>3058</v>
      </c>
      <c r="W625" s="21" t="s">
        <v>51</v>
      </c>
      <c r="X625" s="21" t="s">
        <v>3059</v>
      </c>
      <c r="Y625" s="23">
        <v>46246</v>
      </c>
      <c r="Z625" s="24">
        <f>+E625-Y625</f>
        <v>8</v>
      </c>
      <c r="AA625" s="25">
        <f>+Tabla_DatosExternos_142[[#This Row],[Saldo]]/Tabla_DatosExternos_142[[#This Row],[Importe]]</f>
        <v>1</v>
      </c>
      <c r="AB625" s="21"/>
      <c r="AC625" s="26">
        <f>IF(AND(-Z625&gt;=1,-Z625&lt;=30),D625,0)</f>
        <v>0</v>
      </c>
      <c r="AD625" s="26">
        <f>IF(AND(-Z625&gt;=31,-Z625&lt;=60),D625,0)</f>
        <v>0</v>
      </c>
      <c r="AE625" s="26">
        <f>IF(AND(-Z625&gt;=61,-Z625&lt;=90),D625,0)</f>
        <v>0</v>
      </c>
      <c r="AF625" s="26">
        <f>IF(AND(-Z625&gt;=91,-Z625&lt;=120),D625,0)</f>
        <v>0</v>
      </c>
      <c r="AG625" s="26">
        <f>IF(AND(-Z625&gt;=121,-Z625&lt;=150),D625,0)</f>
        <v>0</v>
      </c>
      <c r="AH625" s="26">
        <f>IF(AND(-Z625&gt;=151,-Z625&lt;=180),D625,0)</f>
        <v>0</v>
      </c>
      <c r="AI625" s="26">
        <f>IF(AND(-Z625&gt;=181,-Z625&lt;=210),D625,0)</f>
        <v>0</v>
      </c>
      <c r="AJ625" s="26">
        <f>IF(AND(-Z625&gt;=211,-Z625&lt;=250),D625,0)</f>
        <v>0</v>
      </c>
      <c r="AK625" s="26">
        <f>IF(-Z625&gt;=251,D625,0)</f>
        <v>0</v>
      </c>
      <c r="AL625" s="26">
        <f>SUM(AE625:AF625)</f>
        <v>0</v>
      </c>
      <c r="AM625" s="26">
        <f>SUM(AG625:AK625)</f>
        <v>0</v>
      </c>
      <c r="AN625" s="26">
        <f>SUM(AI625:AK625)</f>
        <v>0</v>
      </c>
      <c r="AO625" s="26">
        <f>+IF(SUM(AC625:AK625)=0,D625,0)</f>
        <v>1149.98</v>
      </c>
      <c r="AP625" s="26">
        <f>+SUM(AC625:AK625)</f>
        <v>0</v>
      </c>
      <c r="AQ625" s="26">
        <f>+Tabla_DatosExternos_142[[#This Row],[Total Vigente]]+Tabla_DatosExternos_142[[#This Row],[Total Vencido]]</f>
        <v>1149.98</v>
      </c>
      <c r="AR625" s="26">
        <f>SUM(AG625:AK625)</f>
        <v>0</v>
      </c>
      <c r="AS625" s="27">
        <f>+Tabla_DatosExternos_142[[#This Row],[Fecha]]-Tabla_DatosExternos_142[[#This Row],[Vence]]</f>
        <v>-20</v>
      </c>
      <c r="AT625" s="21"/>
      <c r="AU625" s="28" t="e">
        <f>+AR625-W625</f>
        <v>#VALUE!</v>
      </c>
    </row>
    <row r="626" spans="1:47" x14ac:dyDescent="0.35">
      <c r="A626" s="20">
        <v>46234</v>
      </c>
      <c r="B626" s="21">
        <v>292820</v>
      </c>
      <c r="C626" s="21">
        <v>1149.98</v>
      </c>
      <c r="D626" s="21">
        <v>1149.98</v>
      </c>
      <c r="E626" s="22">
        <v>46264</v>
      </c>
      <c r="F626" s="21">
        <v>18</v>
      </c>
      <c r="G626" s="21" t="s">
        <v>90</v>
      </c>
      <c r="H626" s="21" t="s">
        <v>95</v>
      </c>
      <c r="I626" s="21" t="s">
        <v>3060</v>
      </c>
      <c r="J626" s="21" t="s">
        <v>52</v>
      </c>
      <c r="K626" s="21" t="s">
        <v>2393</v>
      </c>
      <c r="L626" s="21" t="s">
        <v>56</v>
      </c>
      <c r="M626" s="21" t="s">
        <v>57</v>
      </c>
      <c r="N626" s="21">
        <v>30</v>
      </c>
      <c r="O626" s="20"/>
      <c r="P626" s="21" t="s">
        <v>50</v>
      </c>
      <c r="Q626" s="21" t="s">
        <v>3061</v>
      </c>
      <c r="R626" s="21">
        <v>5000</v>
      </c>
      <c r="S626" s="21">
        <v>57</v>
      </c>
      <c r="T626" s="21">
        <v>-63.128051999999997</v>
      </c>
      <c r="U626" s="21">
        <v>-17.803604</v>
      </c>
      <c r="V626" s="21" t="s">
        <v>3062</v>
      </c>
      <c r="W626" s="21" t="s">
        <v>51</v>
      </c>
      <c r="X626" s="21" t="s">
        <v>3063</v>
      </c>
      <c r="Y626" s="23">
        <v>46246</v>
      </c>
      <c r="Z626" s="24">
        <f>+E626-Y626</f>
        <v>18</v>
      </c>
      <c r="AA626" s="25">
        <f>+Tabla_DatosExternos_142[[#This Row],[Saldo]]/Tabla_DatosExternos_142[[#This Row],[Importe]]</f>
        <v>1</v>
      </c>
      <c r="AB626" s="21"/>
      <c r="AC626" s="26">
        <f>IF(AND(-Z626&gt;=1,-Z626&lt;=30),D626,0)</f>
        <v>0</v>
      </c>
      <c r="AD626" s="26">
        <f>IF(AND(-Z626&gt;=31,-Z626&lt;=60),D626,0)</f>
        <v>0</v>
      </c>
      <c r="AE626" s="26">
        <f>IF(AND(-Z626&gt;=61,-Z626&lt;=90),D626,0)</f>
        <v>0</v>
      </c>
      <c r="AF626" s="26">
        <f>IF(AND(-Z626&gt;=91,-Z626&lt;=120),D626,0)</f>
        <v>0</v>
      </c>
      <c r="AG626" s="26">
        <f>IF(AND(-Z626&gt;=121,-Z626&lt;=150),D626,0)</f>
        <v>0</v>
      </c>
      <c r="AH626" s="26">
        <f>IF(AND(-Z626&gt;=151,-Z626&lt;=180),D626,0)</f>
        <v>0</v>
      </c>
      <c r="AI626" s="26">
        <f>IF(AND(-Z626&gt;=181,-Z626&lt;=210),D626,0)</f>
        <v>0</v>
      </c>
      <c r="AJ626" s="26">
        <f>IF(AND(-Z626&gt;=211,-Z626&lt;=250),D626,0)</f>
        <v>0</v>
      </c>
      <c r="AK626" s="26">
        <f>IF(-Z626&gt;=251,D626,0)</f>
        <v>0</v>
      </c>
      <c r="AL626" s="26">
        <f>SUM(AE626:AF626)</f>
        <v>0</v>
      </c>
      <c r="AM626" s="26">
        <f>SUM(AG626:AK626)</f>
        <v>0</v>
      </c>
      <c r="AN626" s="26">
        <f>SUM(AI626:AK626)</f>
        <v>0</v>
      </c>
      <c r="AO626" s="26">
        <f>+IF(SUM(AC626:AK626)=0,D626,0)</f>
        <v>1149.98</v>
      </c>
      <c r="AP626" s="26">
        <f>+SUM(AC626:AK626)</f>
        <v>0</v>
      </c>
      <c r="AQ626" s="26">
        <f>+Tabla_DatosExternos_142[[#This Row],[Total Vigente]]+Tabla_DatosExternos_142[[#This Row],[Total Vencido]]</f>
        <v>1149.98</v>
      </c>
      <c r="AR626" s="26">
        <f>SUM(AG626:AK626)</f>
        <v>0</v>
      </c>
      <c r="AS626" s="27">
        <f>+Tabla_DatosExternos_142[[#This Row],[Fecha]]-Tabla_DatosExternos_142[[#This Row],[Vence]]</f>
        <v>-30</v>
      </c>
      <c r="AT626" s="21"/>
      <c r="AU626" s="28" t="e">
        <f>+AR626-W626</f>
        <v>#VALUE!</v>
      </c>
    </row>
    <row r="627" spans="1:47" x14ac:dyDescent="0.35">
      <c r="A627" s="20">
        <v>46237</v>
      </c>
      <c r="B627" s="21">
        <v>293969</v>
      </c>
      <c r="C627" s="21">
        <v>11199.84</v>
      </c>
      <c r="D627" s="21">
        <v>11199.84</v>
      </c>
      <c r="E627" s="22">
        <v>46267</v>
      </c>
      <c r="F627" s="21">
        <v>21</v>
      </c>
      <c r="G627" s="21" t="s">
        <v>90</v>
      </c>
      <c r="H627" s="21" t="s">
        <v>95</v>
      </c>
      <c r="I627" s="21" t="s">
        <v>3115</v>
      </c>
      <c r="J627" s="21" t="s">
        <v>52</v>
      </c>
      <c r="K627" s="21" t="s">
        <v>2393</v>
      </c>
      <c r="L627" s="21" t="s">
        <v>56</v>
      </c>
      <c r="M627" s="21" t="s">
        <v>59</v>
      </c>
      <c r="N627" s="21">
        <v>30</v>
      </c>
      <c r="O627" s="20"/>
      <c r="P627" s="21" t="s">
        <v>50</v>
      </c>
      <c r="Q627" s="21" t="s">
        <v>3116</v>
      </c>
      <c r="R627" s="21">
        <v>11500</v>
      </c>
      <c r="S627" s="21">
        <v>56</v>
      </c>
      <c r="T627" s="21">
        <v>-63.156191</v>
      </c>
      <c r="U627" s="21">
        <v>-17.849920999999998</v>
      </c>
      <c r="V627" s="21" t="s">
        <v>3117</v>
      </c>
      <c r="W627" s="21" t="s">
        <v>51</v>
      </c>
      <c r="X627" s="21" t="s">
        <v>3118</v>
      </c>
      <c r="Y627" s="23">
        <v>46246</v>
      </c>
      <c r="Z627" s="24">
        <f>+E627-Y627</f>
        <v>21</v>
      </c>
      <c r="AA627" s="25">
        <f>+Tabla_DatosExternos_142[[#This Row],[Saldo]]/Tabla_DatosExternos_142[[#This Row],[Importe]]</f>
        <v>1</v>
      </c>
      <c r="AB627" s="21"/>
      <c r="AC627" s="26">
        <f>IF(AND(-Z627&gt;=1,-Z627&lt;=30),D627,0)</f>
        <v>0</v>
      </c>
      <c r="AD627" s="26">
        <f>IF(AND(-Z627&gt;=31,-Z627&lt;=60),D627,0)</f>
        <v>0</v>
      </c>
      <c r="AE627" s="26">
        <f>IF(AND(-Z627&gt;=61,-Z627&lt;=90),D627,0)</f>
        <v>0</v>
      </c>
      <c r="AF627" s="26">
        <f>IF(AND(-Z627&gt;=91,-Z627&lt;=120),D627,0)</f>
        <v>0</v>
      </c>
      <c r="AG627" s="26">
        <f>IF(AND(-Z627&gt;=121,-Z627&lt;=150),D627,0)</f>
        <v>0</v>
      </c>
      <c r="AH627" s="26">
        <f>IF(AND(-Z627&gt;=151,-Z627&lt;=180),D627,0)</f>
        <v>0</v>
      </c>
      <c r="AI627" s="26">
        <f>IF(AND(-Z627&gt;=181,-Z627&lt;=210),D627,0)</f>
        <v>0</v>
      </c>
      <c r="AJ627" s="26">
        <f>IF(AND(-Z627&gt;=211,-Z627&lt;=250),D627,0)</f>
        <v>0</v>
      </c>
      <c r="AK627" s="26">
        <f>IF(-Z627&gt;=251,D627,0)</f>
        <v>0</v>
      </c>
      <c r="AL627" s="26">
        <f>SUM(AE627:AF627)</f>
        <v>0</v>
      </c>
      <c r="AM627" s="26">
        <f>SUM(AG627:AK627)</f>
        <v>0</v>
      </c>
      <c r="AN627" s="26">
        <f>SUM(AI627:AK627)</f>
        <v>0</v>
      </c>
      <c r="AO627" s="26">
        <f>+IF(SUM(AC627:AK627)=0,D627,0)</f>
        <v>11199.84</v>
      </c>
      <c r="AP627" s="26">
        <f>+SUM(AC627:AK627)</f>
        <v>0</v>
      </c>
      <c r="AQ627" s="26">
        <f>+Tabla_DatosExternos_142[[#This Row],[Total Vigente]]+Tabla_DatosExternos_142[[#This Row],[Total Vencido]]</f>
        <v>11199.84</v>
      </c>
      <c r="AR627" s="26">
        <f>SUM(AG627:AK627)</f>
        <v>0</v>
      </c>
      <c r="AS627" s="27">
        <f>+Tabla_DatosExternos_142[[#This Row],[Fecha]]-Tabla_DatosExternos_142[[#This Row],[Vence]]</f>
        <v>-30</v>
      </c>
      <c r="AT627" s="21"/>
      <c r="AU627" s="28" t="e">
        <f>+AR627-W627</f>
        <v>#VALUE!</v>
      </c>
    </row>
    <row r="628" spans="1:47" x14ac:dyDescent="0.35">
      <c r="A628" s="20">
        <v>46238</v>
      </c>
      <c r="B628" s="21">
        <v>294813</v>
      </c>
      <c r="C628" s="21">
        <v>2519.9699999999998</v>
      </c>
      <c r="D628" s="21">
        <v>2519.9699999999998</v>
      </c>
      <c r="E628" s="22">
        <v>46258</v>
      </c>
      <c r="F628" s="21">
        <v>12</v>
      </c>
      <c r="G628" s="21" t="s">
        <v>90</v>
      </c>
      <c r="H628" s="21" t="s">
        <v>95</v>
      </c>
      <c r="I628" s="21" t="s">
        <v>3176</v>
      </c>
      <c r="J628" s="21" t="s">
        <v>52</v>
      </c>
      <c r="K628" s="21" t="s">
        <v>2393</v>
      </c>
      <c r="L628" s="21" t="s">
        <v>56</v>
      </c>
      <c r="M628" s="21" t="s">
        <v>2598</v>
      </c>
      <c r="N628" s="21">
        <v>20</v>
      </c>
      <c r="O628" s="20"/>
      <c r="P628" s="21" t="s">
        <v>50</v>
      </c>
      <c r="Q628" s="21" t="s">
        <v>3177</v>
      </c>
      <c r="R628" s="21">
        <v>10000</v>
      </c>
      <c r="S628" s="21">
        <v>58</v>
      </c>
      <c r="T628" s="21">
        <v>-63.137512000000001</v>
      </c>
      <c r="U628" s="21">
        <v>-17.724917999999999</v>
      </c>
      <c r="V628" s="21" t="s">
        <v>3178</v>
      </c>
      <c r="W628" s="21" t="s">
        <v>51</v>
      </c>
      <c r="X628" s="21" t="s">
        <v>3179</v>
      </c>
      <c r="Y628" s="23">
        <v>46246</v>
      </c>
      <c r="Z628" s="24">
        <f>+E628-Y628</f>
        <v>12</v>
      </c>
      <c r="AA628" s="25">
        <f>+Tabla_DatosExternos_142[[#This Row],[Saldo]]/Tabla_DatosExternos_142[[#This Row],[Importe]]</f>
        <v>1</v>
      </c>
      <c r="AB628" s="21"/>
      <c r="AC628" s="26">
        <f>IF(AND(-Z628&gt;=1,-Z628&lt;=30),D628,0)</f>
        <v>0</v>
      </c>
      <c r="AD628" s="26">
        <f>IF(AND(-Z628&gt;=31,-Z628&lt;=60),D628,0)</f>
        <v>0</v>
      </c>
      <c r="AE628" s="26">
        <f>IF(AND(-Z628&gt;=61,-Z628&lt;=90),D628,0)</f>
        <v>0</v>
      </c>
      <c r="AF628" s="26">
        <f>IF(AND(-Z628&gt;=91,-Z628&lt;=120),D628,0)</f>
        <v>0</v>
      </c>
      <c r="AG628" s="26">
        <f>IF(AND(-Z628&gt;=121,-Z628&lt;=150),D628,0)</f>
        <v>0</v>
      </c>
      <c r="AH628" s="26">
        <f>IF(AND(-Z628&gt;=151,-Z628&lt;=180),D628,0)</f>
        <v>0</v>
      </c>
      <c r="AI628" s="26">
        <f>IF(AND(-Z628&gt;=181,-Z628&lt;=210),D628,0)</f>
        <v>0</v>
      </c>
      <c r="AJ628" s="26">
        <f>IF(AND(-Z628&gt;=211,-Z628&lt;=250),D628,0)</f>
        <v>0</v>
      </c>
      <c r="AK628" s="26">
        <f>IF(-Z628&gt;=251,D628,0)</f>
        <v>0</v>
      </c>
      <c r="AL628" s="26">
        <f>SUM(AE628:AF628)</f>
        <v>0</v>
      </c>
      <c r="AM628" s="26">
        <f>SUM(AG628:AK628)</f>
        <v>0</v>
      </c>
      <c r="AN628" s="26">
        <f>SUM(AI628:AK628)</f>
        <v>0</v>
      </c>
      <c r="AO628" s="26">
        <f>+IF(SUM(AC628:AK628)=0,D628,0)</f>
        <v>2519.9699999999998</v>
      </c>
      <c r="AP628" s="26">
        <f>+SUM(AC628:AK628)</f>
        <v>0</v>
      </c>
      <c r="AQ628" s="26">
        <f>+Tabla_DatosExternos_142[[#This Row],[Total Vigente]]+Tabla_DatosExternos_142[[#This Row],[Total Vencido]]</f>
        <v>2519.9699999999998</v>
      </c>
      <c r="AR628" s="26">
        <f>SUM(AG628:AK628)</f>
        <v>0</v>
      </c>
      <c r="AS628" s="27">
        <f>+Tabla_DatosExternos_142[[#This Row],[Fecha]]-Tabla_DatosExternos_142[[#This Row],[Vence]]</f>
        <v>-20</v>
      </c>
      <c r="AT628" s="21"/>
      <c r="AU628" s="28" t="e">
        <f>+AR628-W628</f>
        <v>#VALUE!</v>
      </c>
    </row>
    <row r="629" spans="1:47" x14ac:dyDescent="0.35">
      <c r="A629" s="20">
        <v>46238</v>
      </c>
      <c r="B629" s="21">
        <v>294824</v>
      </c>
      <c r="C629" s="21">
        <v>11199.84</v>
      </c>
      <c r="D629" s="21">
        <v>11199.84</v>
      </c>
      <c r="E629" s="22">
        <v>46268</v>
      </c>
      <c r="F629" s="21">
        <v>22</v>
      </c>
      <c r="G629" s="21" t="s">
        <v>90</v>
      </c>
      <c r="H629" s="21" t="s">
        <v>95</v>
      </c>
      <c r="I629" s="21" t="s">
        <v>3180</v>
      </c>
      <c r="J629" s="21" t="s">
        <v>52</v>
      </c>
      <c r="K629" s="21" t="s">
        <v>2393</v>
      </c>
      <c r="L629" s="21" t="s">
        <v>56</v>
      </c>
      <c r="M629" s="21" t="s">
        <v>57</v>
      </c>
      <c r="N629" s="21">
        <v>30</v>
      </c>
      <c r="O629" s="20"/>
      <c r="P629" s="21" t="s">
        <v>50</v>
      </c>
      <c r="Q629" s="21" t="s">
        <v>3181</v>
      </c>
      <c r="R629" s="21">
        <v>14900</v>
      </c>
      <c r="S629" s="21">
        <v>57</v>
      </c>
      <c r="T629" s="21">
        <v>-63.124960999999999</v>
      </c>
      <c r="U629" s="21">
        <v>-17.775566000000001</v>
      </c>
      <c r="V629" s="21" t="s">
        <v>3182</v>
      </c>
      <c r="W629" s="21" t="s">
        <v>51</v>
      </c>
      <c r="X629" s="21" t="s">
        <v>3183</v>
      </c>
      <c r="Y629" s="23">
        <v>46246</v>
      </c>
      <c r="Z629" s="24">
        <f>+E629-Y629</f>
        <v>22</v>
      </c>
      <c r="AA629" s="25">
        <f>+Tabla_DatosExternos_142[[#This Row],[Saldo]]/Tabla_DatosExternos_142[[#This Row],[Importe]]</f>
        <v>1</v>
      </c>
      <c r="AB629" s="21"/>
      <c r="AC629" s="26">
        <f>IF(AND(-Z629&gt;=1,-Z629&lt;=30),D629,0)</f>
        <v>0</v>
      </c>
      <c r="AD629" s="26">
        <f>IF(AND(-Z629&gt;=31,-Z629&lt;=60),D629,0)</f>
        <v>0</v>
      </c>
      <c r="AE629" s="26">
        <f>IF(AND(-Z629&gt;=61,-Z629&lt;=90),D629,0)</f>
        <v>0</v>
      </c>
      <c r="AF629" s="26">
        <f>IF(AND(-Z629&gt;=91,-Z629&lt;=120),D629,0)</f>
        <v>0</v>
      </c>
      <c r="AG629" s="26">
        <f>IF(AND(-Z629&gt;=121,-Z629&lt;=150),D629,0)</f>
        <v>0</v>
      </c>
      <c r="AH629" s="26">
        <f>IF(AND(-Z629&gt;=151,-Z629&lt;=180),D629,0)</f>
        <v>0</v>
      </c>
      <c r="AI629" s="26">
        <f>IF(AND(-Z629&gt;=181,-Z629&lt;=210),D629,0)</f>
        <v>0</v>
      </c>
      <c r="AJ629" s="26">
        <f>IF(AND(-Z629&gt;=211,-Z629&lt;=250),D629,0)</f>
        <v>0</v>
      </c>
      <c r="AK629" s="26">
        <f>IF(-Z629&gt;=251,D629,0)</f>
        <v>0</v>
      </c>
      <c r="AL629" s="26">
        <f>SUM(AE629:AF629)</f>
        <v>0</v>
      </c>
      <c r="AM629" s="26">
        <f>SUM(AG629:AK629)</f>
        <v>0</v>
      </c>
      <c r="AN629" s="26">
        <f>SUM(AI629:AK629)</f>
        <v>0</v>
      </c>
      <c r="AO629" s="26">
        <f>+IF(SUM(AC629:AK629)=0,D629,0)</f>
        <v>11199.84</v>
      </c>
      <c r="AP629" s="26">
        <f>+SUM(AC629:AK629)</f>
        <v>0</v>
      </c>
      <c r="AQ629" s="26">
        <f>+Tabla_DatosExternos_142[[#This Row],[Total Vigente]]+Tabla_DatosExternos_142[[#This Row],[Total Vencido]]</f>
        <v>11199.84</v>
      </c>
      <c r="AR629" s="26">
        <f>SUM(AG629:AK629)</f>
        <v>0</v>
      </c>
      <c r="AS629" s="27">
        <f>+Tabla_DatosExternos_142[[#This Row],[Fecha]]-Tabla_DatosExternos_142[[#This Row],[Vence]]</f>
        <v>-30</v>
      </c>
      <c r="AT629" s="21"/>
      <c r="AU629" s="28" t="e">
        <f>+AR629-W629</f>
        <v>#VALUE!</v>
      </c>
    </row>
    <row r="630" spans="1:47" x14ac:dyDescent="0.35">
      <c r="A630" s="20">
        <v>46238</v>
      </c>
      <c r="B630" s="21">
        <v>294826</v>
      </c>
      <c r="C630" s="21">
        <v>4109.97</v>
      </c>
      <c r="D630" s="21">
        <v>4109.97</v>
      </c>
      <c r="E630" s="22">
        <v>46268</v>
      </c>
      <c r="F630" s="21">
        <v>22</v>
      </c>
      <c r="G630" s="21" t="s">
        <v>90</v>
      </c>
      <c r="H630" s="21" t="s">
        <v>95</v>
      </c>
      <c r="I630" s="21" t="s">
        <v>3184</v>
      </c>
      <c r="J630" s="21" t="s">
        <v>52</v>
      </c>
      <c r="K630" s="21" t="s">
        <v>2393</v>
      </c>
      <c r="L630" s="21" t="s">
        <v>56</v>
      </c>
      <c r="M630" s="21" t="s">
        <v>57</v>
      </c>
      <c r="N630" s="21">
        <v>30</v>
      </c>
      <c r="O630" s="20"/>
      <c r="P630" s="21" t="s">
        <v>50</v>
      </c>
      <c r="Q630" s="21" t="s">
        <v>3185</v>
      </c>
      <c r="R630" s="21">
        <v>6500</v>
      </c>
      <c r="S630" s="21">
        <v>57</v>
      </c>
      <c r="T630" s="21">
        <v>-63.156532300000002</v>
      </c>
      <c r="U630" s="21">
        <v>-17.808263799999999</v>
      </c>
      <c r="V630" s="21" t="s">
        <v>3186</v>
      </c>
      <c r="W630" s="21" t="s">
        <v>51</v>
      </c>
      <c r="X630" s="21" t="s">
        <v>3187</v>
      </c>
      <c r="Y630" s="23">
        <v>46246</v>
      </c>
      <c r="Z630" s="24">
        <f>+E630-Y630</f>
        <v>22</v>
      </c>
      <c r="AA630" s="25">
        <f>+Tabla_DatosExternos_142[[#This Row],[Saldo]]/Tabla_DatosExternos_142[[#This Row],[Importe]]</f>
        <v>1</v>
      </c>
      <c r="AB630" s="21"/>
      <c r="AC630" s="26">
        <f>IF(AND(-Z630&gt;=1,-Z630&lt;=30),D630,0)</f>
        <v>0</v>
      </c>
      <c r="AD630" s="26">
        <f>IF(AND(-Z630&gt;=31,-Z630&lt;=60),D630,0)</f>
        <v>0</v>
      </c>
      <c r="AE630" s="26">
        <f>IF(AND(-Z630&gt;=61,-Z630&lt;=90),D630,0)</f>
        <v>0</v>
      </c>
      <c r="AF630" s="26">
        <f>IF(AND(-Z630&gt;=91,-Z630&lt;=120),D630,0)</f>
        <v>0</v>
      </c>
      <c r="AG630" s="26">
        <f>IF(AND(-Z630&gt;=121,-Z630&lt;=150),D630,0)</f>
        <v>0</v>
      </c>
      <c r="AH630" s="26">
        <f>IF(AND(-Z630&gt;=151,-Z630&lt;=180),D630,0)</f>
        <v>0</v>
      </c>
      <c r="AI630" s="26">
        <f>IF(AND(-Z630&gt;=181,-Z630&lt;=210),D630,0)</f>
        <v>0</v>
      </c>
      <c r="AJ630" s="26">
        <f>IF(AND(-Z630&gt;=211,-Z630&lt;=250),D630,0)</f>
        <v>0</v>
      </c>
      <c r="AK630" s="26">
        <f>IF(-Z630&gt;=251,D630,0)</f>
        <v>0</v>
      </c>
      <c r="AL630" s="26">
        <f>SUM(AE630:AF630)</f>
        <v>0</v>
      </c>
      <c r="AM630" s="26">
        <f>SUM(AG630:AK630)</f>
        <v>0</v>
      </c>
      <c r="AN630" s="26">
        <f>SUM(AI630:AK630)</f>
        <v>0</v>
      </c>
      <c r="AO630" s="26">
        <f>+IF(SUM(AC630:AK630)=0,D630,0)</f>
        <v>4109.97</v>
      </c>
      <c r="AP630" s="26">
        <f>+SUM(AC630:AK630)</f>
        <v>0</v>
      </c>
      <c r="AQ630" s="26">
        <f>+Tabla_DatosExternos_142[[#This Row],[Total Vigente]]+Tabla_DatosExternos_142[[#This Row],[Total Vencido]]</f>
        <v>4109.97</v>
      </c>
      <c r="AR630" s="26">
        <f>SUM(AG630:AK630)</f>
        <v>0</v>
      </c>
      <c r="AS630" s="27">
        <f>+Tabla_DatosExternos_142[[#This Row],[Fecha]]-Tabla_DatosExternos_142[[#This Row],[Vence]]</f>
        <v>-30</v>
      </c>
      <c r="AT630" s="21"/>
      <c r="AU630" s="28" t="e">
        <f>+AR630-W630</f>
        <v>#VALUE!</v>
      </c>
    </row>
    <row r="631" spans="1:47" x14ac:dyDescent="0.35">
      <c r="A631" s="20">
        <v>46244</v>
      </c>
      <c r="B631" s="21">
        <v>296884</v>
      </c>
      <c r="C631" s="21">
        <v>2739.98</v>
      </c>
      <c r="D631" s="21">
        <v>2739.98</v>
      </c>
      <c r="E631" s="22">
        <v>46274</v>
      </c>
      <c r="F631" s="21">
        <v>28</v>
      </c>
      <c r="G631" s="21" t="s">
        <v>90</v>
      </c>
      <c r="H631" s="21" t="s">
        <v>95</v>
      </c>
      <c r="I631" s="21" t="s">
        <v>3369</v>
      </c>
      <c r="J631" s="21" t="s">
        <v>52</v>
      </c>
      <c r="K631" s="21" t="s">
        <v>2393</v>
      </c>
      <c r="L631" s="21" t="s">
        <v>56</v>
      </c>
      <c r="M631" s="21" t="s">
        <v>57</v>
      </c>
      <c r="N631" s="21">
        <v>30</v>
      </c>
      <c r="O631" s="20"/>
      <c r="P631" s="21" t="s">
        <v>50</v>
      </c>
      <c r="Q631" s="21" t="s">
        <v>3370</v>
      </c>
      <c r="R631" s="21">
        <v>7000</v>
      </c>
      <c r="S631" s="21">
        <v>57</v>
      </c>
      <c r="T631" s="21">
        <v>-63.115123699999998</v>
      </c>
      <c r="U631" s="21">
        <v>-17.7680407</v>
      </c>
      <c r="V631" s="21" t="s">
        <v>3371</v>
      </c>
      <c r="W631" s="21" t="s">
        <v>51</v>
      </c>
      <c r="X631" s="21" t="s">
        <v>3372</v>
      </c>
      <c r="Y631" s="23">
        <v>46246</v>
      </c>
      <c r="Z631" s="24">
        <f>+E631-Y631</f>
        <v>28</v>
      </c>
      <c r="AA631" s="25">
        <f>+Tabla_DatosExternos_142[[#This Row],[Saldo]]/Tabla_DatosExternos_142[[#This Row],[Importe]]</f>
        <v>1</v>
      </c>
      <c r="AB631" s="21"/>
      <c r="AC631" s="26">
        <f>IF(AND(-Z631&gt;=1,-Z631&lt;=30),D631,0)</f>
        <v>0</v>
      </c>
      <c r="AD631" s="26">
        <f>IF(AND(-Z631&gt;=31,-Z631&lt;=60),D631,0)</f>
        <v>0</v>
      </c>
      <c r="AE631" s="26">
        <f>IF(AND(-Z631&gt;=61,-Z631&lt;=90),D631,0)</f>
        <v>0</v>
      </c>
      <c r="AF631" s="26">
        <f>IF(AND(-Z631&gt;=91,-Z631&lt;=120),D631,0)</f>
        <v>0</v>
      </c>
      <c r="AG631" s="26">
        <f>IF(AND(-Z631&gt;=121,-Z631&lt;=150),D631,0)</f>
        <v>0</v>
      </c>
      <c r="AH631" s="26">
        <f>IF(AND(-Z631&gt;=151,-Z631&lt;=180),D631,0)</f>
        <v>0</v>
      </c>
      <c r="AI631" s="26">
        <f>IF(AND(-Z631&gt;=181,-Z631&lt;=210),D631,0)</f>
        <v>0</v>
      </c>
      <c r="AJ631" s="26">
        <f>IF(AND(-Z631&gt;=211,-Z631&lt;=250),D631,0)</f>
        <v>0</v>
      </c>
      <c r="AK631" s="26">
        <f>IF(-Z631&gt;=251,D631,0)</f>
        <v>0</v>
      </c>
      <c r="AL631" s="26">
        <f>SUM(AE631:AF631)</f>
        <v>0</v>
      </c>
      <c r="AM631" s="26">
        <f>SUM(AG631:AK631)</f>
        <v>0</v>
      </c>
      <c r="AN631" s="26">
        <f>SUM(AI631:AK631)</f>
        <v>0</v>
      </c>
      <c r="AO631" s="26">
        <f>+IF(SUM(AC631:AK631)=0,D631,0)</f>
        <v>2739.98</v>
      </c>
      <c r="AP631" s="26">
        <f>+SUM(AC631:AK631)</f>
        <v>0</v>
      </c>
      <c r="AQ631" s="26">
        <f>+Tabla_DatosExternos_142[[#This Row],[Total Vigente]]+Tabla_DatosExternos_142[[#This Row],[Total Vencido]]</f>
        <v>2739.98</v>
      </c>
      <c r="AR631" s="26">
        <f>SUM(AG631:AK631)</f>
        <v>0</v>
      </c>
      <c r="AS631" s="27">
        <f>+Tabla_DatosExternos_142[[#This Row],[Fecha]]-Tabla_DatosExternos_142[[#This Row],[Vence]]</f>
        <v>-30</v>
      </c>
      <c r="AT631" s="21"/>
      <c r="AU631" s="28" t="e">
        <f>+AR631-W631</f>
        <v>#VALUE!</v>
      </c>
    </row>
    <row r="632" spans="1:47" x14ac:dyDescent="0.35">
      <c r="A632" s="20">
        <v>46154</v>
      </c>
      <c r="B632" s="21">
        <v>18960</v>
      </c>
      <c r="C632" s="21">
        <v>7139.95</v>
      </c>
      <c r="D632" s="21">
        <v>4091.95</v>
      </c>
      <c r="E632" s="22">
        <v>46184</v>
      </c>
      <c r="F632" s="21">
        <v>62</v>
      </c>
      <c r="G632" s="21" t="s">
        <v>81</v>
      </c>
      <c r="H632" s="21" t="s">
        <v>48</v>
      </c>
      <c r="I632" s="21" t="s">
        <v>1651</v>
      </c>
      <c r="J632" s="21" t="s">
        <v>1652</v>
      </c>
      <c r="K632" s="21" t="s">
        <v>1653</v>
      </c>
      <c r="L632" s="21" t="s">
        <v>1654</v>
      </c>
      <c r="M632" s="21" t="s">
        <v>1655</v>
      </c>
      <c r="N632" s="21">
        <v>30</v>
      </c>
      <c r="O632" s="20">
        <v>46230</v>
      </c>
      <c r="P632" s="21" t="s">
        <v>1656</v>
      </c>
      <c r="Q632" s="21" t="s">
        <v>1657</v>
      </c>
      <c r="R632" s="21">
        <v>25000</v>
      </c>
      <c r="S632" s="21">
        <v>27049</v>
      </c>
      <c r="T632" s="21">
        <v>-64.910461400000003</v>
      </c>
      <c r="U632" s="21">
        <v>-14.8371248</v>
      </c>
      <c r="V632" s="21" t="s">
        <v>1658</v>
      </c>
      <c r="W632" s="21" t="s">
        <v>51</v>
      </c>
      <c r="X632" s="21" t="s">
        <v>1659</v>
      </c>
      <c r="Y632" s="23">
        <v>46246</v>
      </c>
      <c r="Z632" s="24">
        <f>+E632-Y632</f>
        <v>-62</v>
      </c>
      <c r="AA632" s="25">
        <f>+Tabla_DatosExternos_142[[#This Row],[Saldo]]/Tabla_DatosExternos_142[[#This Row],[Importe]]</f>
        <v>0.5731062542454779</v>
      </c>
      <c r="AB632" s="21"/>
      <c r="AC632" s="26">
        <f>IF(AND(-Z632&gt;=1,-Z632&lt;=30),D632,0)</f>
        <v>0</v>
      </c>
      <c r="AD632" s="26">
        <f>IF(AND(-Z632&gt;=31,-Z632&lt;=60),D632,0)</f>
        <v>0</v>
      </c>
      <c r="AE632" s="26">
        <f>IF(AND(-Z632&gt;=61,-Z632&lt;=90),D632,0)</f>
        <v>4091.95</v>
      </c>
      <c r="AF632" s="26">
        <f>IF(AND(-Z632&gt;=91,-Z632&lt;=120),D632,0)</f>
        <v>0</v>
      </c>
      <c r="AG632" s="26">
        <f>IF(AND(-Z632&gt;=121,-Z632&lt;=150),D632,0)</f>
        <v>0</v>
      </c>
      <c r="AH632" s="26">
        <f>IF(AND(-Z632&gt;=151,-Z632&lt;=180),D632,0)</f>
        <v>0</v>
      </c>
      <c r="AI632" s="26">
        <f>IF(AND(-Z632&gt;=181,-Z632&lt;=210),D632,0)</f>
        <v>0</v>
      </c>
      <c r="AJ632" s="26">
        <f>IF(AND(-Z632&gt;=211,-Z632&lt;=250),D632,0)</f>
        <v>0</v>
      </c>
      <c r="AK632" s="26">
        <f>IF(-Z632&gt;=251,D632,0)</f>
        <v>0</v>
      </c>
      <c r="AL632" s="26">
        <f>SUM(AE632:AF632)</f>
        <v>4091.95</v>
      </c>
      <c r="AM632" s="26">
        <f>SUM(AG632:AK632)</f>
        <v>0</v>
      </c>
      <c r="AN632" s="26">
        <f>SUM(AI632:AK632)</f>
        <v>0</v>
      </c>
      <c r="AO632" s="26">
        <f>+IF(SUM(AC632:AK632)=0,D632,0)</f>
        <v>0</v>
      </c>
      <c r="AP632" s="26">
        <f>+SUM(AC632:AK632)</f>
        <v>4091.95</v>
      </c>
      <c r="AQ632" s="26">
        <f>+Tabla_DatosExternos_142[[#This Row],[Total Vigente]]+Tabla_DatosExternos_142[[#This Row],[Total Vencido]]</f>
        <v>4091.95</v>
      </c>
      <c r="AR632" s="26">
        <f>SUM(AG632:AK632)</f>
        <v>0</v>
      </c>
      <c r="AS632" s="27">
        <f>+Tabla_DatosExternos_142[[#This Row],[Fecha]]-Tabla_DatosExternos_142[[#This Row],[Vence]]</f>
        <v>-30</v>
      </c>
      <c r="AT632" s="21"/>
      <c r="AU632" s="28" t="e">
        <f>+AR632-W632</f>
        <v>#VALUE!</v>
      </c>
    </row>
    <row r="633" spans="1:47" x14ac:dyDescent="0.35">
      <c r="A633" s="20">
        <v>46167</v>
      </c>
      <c r="B633" s="21">
        <v>19592</v>
      </c>
      <c r="C633" s="21">
        <v>10799.93</v>
      </c>
      <c r="D633" s="21">
        <v>8299.93</v>
      </c>
      <c r="E633" s="22">
        <v>46197</v>
      </c>
      <c r="F633" s="21">
        <v>49</v>
      </c>
      <c r="G633" s="21" t="s">
        <v>96</v>
      </c>
      <c r="H633" s="21" t="s">
        <v>48</v>
      </c>
      <c r="I633" s="21" t="s">
        <v>1864</v>
      </c>
      <c r="J633" s="21" t="s">
        <v>1652</v>
      </c>
      <c r="K633" s="21" t="s">
        <v>1653</v>
      </c>
      <c r="L633" s="21" t="s">
        <v>1654</v>
      </c>
      <c r="M633" s="21" t="s">
        <v>1865</v>
      </c>
      <c r="N633" s="21">
        <v>30</v>
      </c>
      <c r="O633" s="20">
        <v>46217</v>
      </c>
      <c r="P633" s="21" t="s">
        <v>1656</v>
      </c>
      <c r="Q633" s="21" t="s">
        <v>1866</v>
      </c>
      <c r="R633" s="21">
        <v>130000</v>
      </c>
      <c r="S633" s="21">
        <v>27019</v>
      </c>
      <c r="T633" s="21">
        <v>-64.891684999999995</v>
      </c>
      <c r="U633" s="21">
        <v>-14.833143</v>
      </c>
      <c r="V633" s="21" t="s">
        <v>1867</v>
      </c>
      <c r="W633" s="21" t="s">
        <v>51</v>
      </c>
      <c r="X633" s="21" t="s">
        <v>1868</v>
      </c>
      <c r="Y633" s="23">
        <v>46246</v>
      </c>
      <c r="Z633" s="24">
        <f>+E633-Y633</f>
        <v>-49</v>
      </c>
      <c r="AA633" s="25">
        <f>+Tabla_DatosExternos_142[[#This Row],[Saldo]]/Tabla_DatosExternos_142[[#This Row],[Importe]]</f>
        <v>0.76851701816585849</v>
      </c>
      <c r="AB633" s="21"/>
      <c r="AC633" s="26">
        <f>IF(AND(-Z633&gt;=1,-Z633&lt;=30),D633,0)</f>
        <v>0</v>
      </c>
      <c r="AD633" s="26">
        <f>IF(AND(-Z633&gt;=31,-Z633&lt;=60),D633,0)</f>
        <v>8299.93</v>
      </c>
      <c r="AE633" s="26">
        <f>IF(AND(-Z633&gt;=61,-Z633&lt;=90),D633,0)</f>
        <v>0</v>
      </c>
      <c r="AF633" s="26">
        <f>IF(AND(-Z633&gt;=91,-Z633&lt;=120),D633,0)</f>
        <v>0</v>
      </c>
      <c r="AG633" s="26">
        <f>IF(AND(-Z633&gt;=121,-Z633&lt;=150),D633,0)</f>
        <v>0</v>
      </c>
      <c r="AH633" s="26">
        <f>IF(AND(-Z633&gt;=151,-Z633&lt;=180),D633,0)</f>
        <v>0</v>
      </c>
      <c r="AI633" s="26">
        <f>IF(AND(-Z633&gt;=181,-Z633&lt;=210),D633,0)</f>
        <v>0</v>
      </c>
      <c r="AJ633" s="26">
        <f>IF(AND(-Z633&gt;=211,-Z633&lt;=250),D633,0)</f>
        <v>0</v>
      </c>
      <c r="AK633" s="26">
        <f>IF(-Z633&gt;=251,D633,0)</f>
        <v>0</v>
      </c>
      <c r="AL633" s="26">
        <f>SUM(AE633:AF633)</f>
        <v>0</v>
      </c>
      <c r="AM633" s="26">
        <f>SUM(AG633:AK633)</f>
        <v>0</v>
      </c>
      <c r="AN633" s="26">
        <f>SUM(AI633:AK633)</f>
        <v>0</v>
      </c>
      <c r="AO633" s="26">
        <f>+IF(SUM(AC633:AK633)=0,D633,0)</f>
        <v>0</v>
      </c>
      <c r="AP633" s="26">
        <f>+SUM(AC633:AK633)</f>
        <v>8299.93</v>
      </c>
      <c r="AQ633" s="26">
        <f>+Tabla_DatosExternos_142[[#This Row],[Total Vigente]]+Tabla_DatosExternos_142[[#This Row],[Total Vencido]]</f>
        <v>8299.93</v>
      </c>
      <c r="AR633" s="26">
        <f>SUM(AG633:AK633)</f>
        <v>0</v>
      </c>
      <c r="AS633" s="27">
        <f>+Tabla_DatosExternos_142[[#This Row],[Fecha]]-Tabla_DatosExternos_142[[#This Row],[Vence]]</f>
        <v>-30</v>
      </c>
      <c r="AT633" s="21"/>
      <c r="AU633" s="28" t="e">
        <f>+AR633-W633</f>
        <v>#VALUE!</v>
      </c>
    </row>
    <row r="634" spans="1:47" x14ac:dyDescent="0.35">
      <c r="A634" s="20">
        <v>46234</v>
      </c>
      <c r="B634" s="21">
        <v>22442</v>
      </c>
      <c r="C634" s="21">
        <v>9675</v>
      </c>
      <c r="D634" s="21">
        <v>9675</v>
      </c>
      <c r="E634" s="22">
        <v>46269</v>
      </c>
      <c r="F634" s="21">
        <v>23</v>
      </c>
      <c r="G634" s="21" t="s">
        <v>90</v>
      </c>
      <c r="H634" s="21" t="s">
        <v>95</v>
      </c>
      <c r="I634" s="21" t="s">
        <v>2957</v>
      </c>
      <c r="J634" s="21" t="s">
        <v>1652</v>
      </c>
      <c r="K634" s="21" t="s">
        <v>1653</v>
      </c>
      <c r="L634" s="21" t="s">
        <v>1654</v>
      </c>
      <c r="M634" s="21" t="s">
        <v>1865</v>
      </c>
      <c r="N634" s="21">
        <v>35</v>
      </c>
      <c r="O634" s="20"/>
      <c r="P634" s="21" t="s">
        <v>1656</v>
      </c>
      <c r="Q634" s="21" t="s">
        <v>2958</v>
      </c>
      <c r="R634" s="21">
        <v>10000</v>
      </c>
      <c r="S634" s="21">
        <v>27019</v>
      </c>
      <c r="T634" s="21">
        <v>-64.904853799999998</v>
      </c>
      <c r="U634" s="21">
        <v>-14.847648599999999</v>
      </c>
      <c r="V634" s="21" t="s">
        <v>2959</v>
      </c>
      <c r="W634" s="21" t="s">
        <v>51</v>
      </c>
      <c r="X634" s="21" t="s">
        <v>2960</v>
      </c>
      <c r="Y634" s="23">
        <v>46246</v>
      </c>
      <c r="Z634" s="24">
        <f>+E634-Y634</f>
        <v>23</v>
      </c>
      <c r="AA634" s="25">
        <f>+Tabla_DatosExternos_142[[#This Row],[Saldo]]/Tabla_DatosExternos_142[[#This Row],[Importe]]</f>
        <v>1</v>
      </c>
      <c r="AB634" s="21"/>
      <c r="AC634" s="26">
        <f>IF(AND(-Z634&gt;=1,-Z634&lt;=30),D634,0)</f>
        <v>0</v>
      </c>
      <c r="AD634" s="26">
        <f>IF(AND(-Z634&gt;=31,-Z634&lt;=60),D634,0)</f>
        <v>0</v>
      </c>
      <c r="AE634" s="26">
        <f>IF(AND(-Z634&gt;=61,-Z634&lt;=90),D634,0)</f>
        <v>0</v>
      </c>
      <c r="AF634" s="26">
        <f>IF(AND(-Z634&gt;=91,-Z634&lt;=120),D634,0)</f>
        <v>0</v>
      </c>
      <c r="AG634" s="26">
        <f>IF(AND(-Z634&gt;=121,-Z634&lt;=150),D634,0)</f>
        <v>0</v>
      </c>
      <c r="AH634" s="26">
        <f>IF(AND(-Z634&gt;=151,-Z634&lt;=180),D634,0)</f>
        <v>0</v>
      </c>
      <c r="AI634" s="26">
        <f>IF(AND(-Z634&gt;=181,-Z634&lt;=210),D634,0)</f>
        <v>0</v>
      </c>
      <c r="AJ634" s="26">
        <f>IF(AND(-Z634&gt;=211,-Z634&lt;=250),D634,0)</f>
        <v>0</v>
      </c>
      <c r="AK634" s="26">
        <f>IF(-Z634&gt;=251,D634,0)</f>
        <v>0</v>
      </c>
      <c r="AL634" s="26">
        <f>SUM(AE634:AF634)</f>
        <v>0</v>
      </c>
      <c r="AM634" s="26">
        <f>SUM(AG634:AK634)</f>
        <v>0</v>
      </c>
      <c r="AN634" s="26">
        <f>SUM(AI634:AK634)</f>
        <v>0</v>
      </c>
      <c r="AO634" s="26">
        <f>+IF(SUM(AC634:AK634)=0,D634,0)</f>
        <v>9675</v>
      </c>
      <c r="AP634" s="26">
        <f>+SUM(AC634:AK634)</f>
        <v>0</v>
      </c>
      <c r="AQ634" s="26">
        <f>+Tabla_DatosExternos_142[[#This Row],[Total Vigente]]+Tabla_DatosExternos_142[[#This Row],[Total Vencido]]</f>
        <v>9675</v>
      </c>
      <c r="AR634" s="26">
        <f>SUM(AG634:AK634)</f>
        <v>0</v>
      </c>
      <c r="AS634" s="27">
        <f>+Tabla_DatosExternos_142[[#This Row],[Fecha]]-Tabla_DatosExternos_142[[#This Row],[Vence]]</f>
        <v>-35</v>
      </c>
      <c r="AT634" s="21"/>
      <c r="AU634" s="28" t="e">
        <f>+AR634-W634</f>
        <v>#VALUE!</v>
      </c>
    </row>
    <row r="635" spans="1:47" x14ac:dyDescent="0.35">
      <c r="A635" s="20">
        <v>46225</v>
      </c>
      <c r="B635" s="21">
        <v>409</v>
      </c>
      <c r="C635" s="21">
        <v>10000</v>
      </c>
      <c r="D635" s="21">
        <v>10000</v>
      </c>
      <c r="E635" s="22">
        <v>46255</v>
      </c>
      <c r="F635" s="21">
        <v>9</v>
      </c>
      <c r="G635" s="21" t="s">
        <v>90</v>
      </c>
      <c r="H635" s="21" t="s">
        <v>95</v>
      </c>
      <c r="I635" s="21" t="s">
        <v>1996</v>
      </c>
      <c r="J635" s="21" t="s">
        <v>49</v>
      </c>
      <c r="K635" s="21" t="s">
        <v>1997</v>
      </c>
      <c r="L635" s="21" t="s">
        <v>382</v>
      </c>
      <c r="M635" s="21" t="s">
        <v>1998</v>
      </c>
      <c r="N635" s="21">
        <v>30</v>
      </c>
      <c r="O635" s="20"/>
      <c r="P635" s="21" t="s">
        <v>1999</v>
      </c>
      <c r="Q635" s="21" t="s">
        <v>2000</v>
      </c>
      <c r="R635" s="21">
        <v>45000</v>
      </c>
      <c r="S635" s="21">
        <v>940</v>
      </c>
      <c r="T635" s="21">
        <v>-68.760665900000006</v>
      </c>
      <c r="U635" s="21">
        <v>-11.032957100000001</v>
      </c>
      <c r="V635" s="21" t="s">
        <v>2001</v>
      </c>
      <c r="W635" s="21" t="s">
        <v>51</v>
      </c>
      <c r="X635" s="21" t="s">
        <v>2002</v>
      </c>
      <c r="Y635" s="23">
        <v>46246</v>
      </c>
      <c r="Z635" s="24">
        <f>+E635-Y635</f>
        <v>9</v>
      </c>
      <c r="AA635" s="25">
        <f>+Tabla_DatosExternos_142[[#This Row],[Saldo]]/Tabla_DatosExternos_142[[#This Row],[Importe]]</f>
        <v>1</v>
      </c>
      <c r="AB635" s="21"/>
      <c r="AC635" s="26">
        <f>IF(AND(-Z635&gt;=1,-Z635&lt;=30),D635,0)</f>
        <v>0</v>
      </c>
      <c r="AD635" s="26">
        <f>IF(AND(-Z635&gt;=31,-Z635&lt;=60),D635,0)</f>
        <v>0</v>
      </c>
      <c r="AE635" s="26">
        <f>IF(AND(-Z635&gt;=61,-Z635&lt;=90),D635,0)</f>
        <v>0</v>
      </c>
      <c r="AF635" s="26">
        <f>IF(AND(-Z635&gt;=91,-Z635&lt;=120),D635,0)</f>
        <v>0</v>
      </c>
      <c r="AG635" s="26">
        <f>IF(AND(-Z635&gt;=121,-Z635&lt;=150),D635,0)</f>
        <v>0</v>
      </c>
      <c r="AH635" s="26">
        <f>IF(AND(-Z635&gt;=151,-Z635&lt;=180),D635,0)</f>
        <v>0</v>
      </c>
      <c r="AI635" s="26">
        <f>IF(AND(-Z635&gt;=181,-Z635&lt;=210),D635,0)</f>
        <v>0</v>
      </c>
      <c r="AJ635" s="26">
        <f>IF(AND(-Z635&gt;=211,-Z635&lt;=250),D635,0)</f>
        <v>0</v>
      </c>
      <c r="AK635" s="26">
        <f>IF(-Z635&gt;=251,D635,0)</f>
        <v>0</v>
      </c>
      <c r="AL635" s="26">
        <f>SUM(AE635:AF635)</f>
        <v>0</v>
      </c>
      <c r="AM635" s="26">
        <f>SUM(AG635:AK635)</f>
        <v>0</v>
      </c>
      <c r="AN635" s="26">
        <f>SUM(AI635:AK635)</f>
        <v>0</v>
      </c>
      <c r="AO635" s="26">
        <f>+IF(SUM(AC635:AK635)=0,D635,0)</f>
        <v>10000</v>
      </c>
      <c r="AP635" s="26">
        <f>+SUM(AC635:AK635)</f>
        <v>0</v>
      </c>
      <c r="AQ635" s="26">
        <f>+Tabla_DatosExternos_142[[#This Row],[Total Vigente]]+Tabla_DatosExternos_142[[#This Row],[Total Vencido]]</f>
        <v>10000</v>
      </c>
      <c r="AR635" s="26">
        <f>SUM(AG635:AK635)</f>
        <v>0</v>
      </c>
      <c r="AS635" s="27">
        <f>+Tabla_DatosExternos_142[[#This Row],[Fecha]]-Tabla_DatosExternos_142[[#This Row],[Vence]]</f>
        <v>-30</v>
      </c>
      <c r="AT635" s="21"/>
      <c r="AU635" s="28" t="e">
        <f>+AR635-W635</f>
        <v>#VALUE!</v>
      </c>
    </row>
    <row r="636" spans="1:47" x14ac:dyDescent="0.35">
      <c r="A636" s="20">
        <v>46225</v>
      </c>
      <c r="B636" s="21">
        <v>410</v>
      </c>
      <c r="C636" s="21">
        <v>5000</v>
      </c>
      <c r="D636" s="21">
        <v>5000</v>
      </c>
      <c r="E636" s="22">
        <v>46255</v>
      </c>
      <c r="F636" s="21">
        <v>9</v>
      </c>
      <c r="G636" s="21" t="s">
        <v>90</v>
      </c>
      <c r="H636" s="21" t="s">
        <v>95</v>
      </c>
      <c r="I636" s="21" t="s">
        <v>1996</v>
      </c>
      <c r="J636" s="21" t="s">
        <v>49</v>
      </c>
      <c r="K636" s="21" t="s">
        <v>1997</v>
      </c>
      <c r="L636" s="21" t="s">
        <v>382</v>
      </c>
      <c r="M636" s="21" t="s">
        <v>1998</v>
      </c>
      <c r="N636" s="21">
        <v>30</v>
      </c>
      <c r="O636" s="20"/>
      <c r="P636" s="21" t="s">
        <v>1999</v>
      </c>
      <c r="Q636" s="21" t="s">
        <v>2000</v>
      </c>
      <c r="R636" s="21">
        <v>45000</v>
      </c>
      <c r="S636" s="21">
        <v>940</v>
      </c>
      <c r="T636" s="21">
        <v>-68.760665900000006</v>
      </c>
      <c r="U636" s="21">
        <v>-11.032957100000001</v>
      </c>
      <c r="V636" s="21" t="s">
        <v>2001</v>
      </c>
      <c r="W636" s="21" t="s">
        <v>51</v>
      </c>
      <c r="X636" s="21" t="s">
        <v>2002</v>
      </c>
      <c r="Y636" s="23">
        <v>46246</v>
      </c>
      <c r="Z636" s="24">
        <f>+E636-Y636</f>
        <v>9</v>
      </c>
      <c r="AA636" s="25">
        <f>+Tabla_DatosExternos_142[[#This Row],[Saldo]]/Tabla_DatosExternos_142[[#This Row],[Importe]]</f>
        <v>1</v>
      </c>
      <c r="AB636" s="21"/>
      <c r="AC636" s="26">
        <f>IF(AND(-Z636&gt;=1,-Z636&lt;=30),D636,0)</f>
        <v>0</v>
      </c>
      <c r="AD636" s="26">
        <f>IF(AND(-Z636&gt;=31,-Z636&lt;=60),D636,0)</f>
        <v>0</v>
      </c>
      <c r="AE636" s="26">
        <f>IF(AND(-Z636&gt;=61,-Z636&lt;=90),D636,0)</f>
        <v>0</v>
      </c>
      <c r="AF636" s="26">
        <f>IF(AND(-Z636&gt;=91,-Z636&lt;=120),D636,0)</f>
        <v>0</v>
      </c>
      <c r="AG636" s="26">
        <f>IF(AND(-Z636&gt;=121,-Z636&lt;=150),D636,0)</f>
        <v>0</v>
      </c>
      <c r="AH636" s="26">
        <f>IF(AND(-Z636&gt;=151,-Z636&lt;=180),D636,0)</f>
        <v>0</v>
      </c>
      <c r="AI636" s="26">
        <f>IF(AND(-Z636&gt;=181,-Z636&lt;=210),D636,0)</f>
        <v>0</v>
      </c>
      <c r="AJ636" s="26">
        <f>IF(AND(-Z636&gt;=211,-Z636&lt;=250),D636,0)</f>
        <v>0</v>
      </c>
      <c r="AK636" s="26">
        <f>IF(-Z636&gt;=251,D636,0)</f>
        <v>0</v>
      </c>
      <c r="AL636" s="26">
        <f>SUM(AE636:AF636)</f>
        <v>0</v>
      </c>
      <c r="AM636" s="26">
        <f>SUM(AG636:AK636)</f>
        <v>0</v>
      </c>
      <c r="AN636" s="26">
        <f>SUM(AI636:AK636)</f>
        <v>0</v>
      </c>
      <c r="AO636" s="26">
        <f>+IF(SUM(AC636:AK636)=0,D636,0)</f>
        <v>5000</v>
      </c>
      <c r="AP636" s="26">
        <f>+SUM(AC636:AK636)</f>
        <v>0</v>
      </c>
      <c r="AQ636" s="26">
        <f>+Tabla_DatosExternos_142[[#This Row],[Total Vigente]]+Tabla_DatosExternos_142[[#This Row],[Total Vencido]]</f>
        <v>5000</v>
      </c>
      <c r="AR636" s="26">
        <f>SUM(AG636:AK636)</f>
        <v>0</v>
      </c>
      <c r="AS636" s="27">
        <f>+Tabla_DatosExternos_142[[#This Row],[Fecha]]-Tabla_DatosExternos_142[[#This Row],[Vence]]</f>
        <v>-30</v>
      </c>
      <c r="AT636" s="21"/>
      <c r="AU636" s="28" t="e">
        <f>+AR636-W636</f>
        <v>#VALUE!</v>
      </c>
    </row>
    <row r="637" spans="1:47" x14ac:dyDescent="0.35">
      <c r="A637" s="20">
        <v>46233</v>
      </c>
      <c r="B637" s="21">
        <v>429</v>
      </c>
      <c r="C637" s="21">
        <v>5000</v>
      </c>
      <c r="D637" s="21">
        <v>5000</v>
      </c>
      <c r="E637" s="22">
        <v>46263</v>
      </c>
      <c r="F637" s="21">
        <v>17</v>
      </c>
      <c r="G637" s="21" t="s">
        <v>90</v>
      </c>
      <c r="H637" s="21" t="s">
        <v>95</v>
      </c>
      <c r="I637" s="21" t="s">
        <v>1996</v>
      </c>
      <c r="J637" s="21" t="s">
        <v>49</v>
      </c>
      <c r="K637" s="21" t="s">
        <v>1997</v>
      </c>
      <c r="L637" s="21" t="s">
        <v>382</v>
      </c>
      <c r="M637" s="21" t="s">
        <v>1998</v>
      </c>
      <c r="N637" s="21">
        <v>30</v>
      </c>
      <c r="O637" s="20"/>
      <c r="P637" s="21" t="s">
        <v>1999</v>
      </c>
      <c r="Q637" s="21" t="s">
        <v>2000</v>
      </c>
      <c r="R637" s="21">
        <v>45000</v>
      </c>
      <c r="S637" s="21">
        <v>940</v>
      </c>
      <c r="T637" s="21">
        <v>-68.760665900000006</v>
      </c>
      <c r="U637" s="21">
        <v>-11.032957100000001</v>
      </c>
      <c r="V637" s="21" t="s">
        <v>2001</v>
      </c>
      <c r="W637" s="21" t="s">
        <v>51</v>
      </c>
      <c r="X637" s="21" t="s">
        <v>2002</v>
      </c>
      <c r="Y637" s="23">
        <v>46246</v>
      </c>
      <c r="Z637" s="24">
        <f>+E637-Y637</f>
        <v>17</v>
      </c>
      <c r="AA637" s="25">
        <f>+Tabla_DatosExternos_142[[#This Row],[Saldo]]/Tabla_DatosExternos_142[[#This Row],[Importe]]</f>
        <v>1</v>
      </c>
      <c r="AB637" s="21"/>
      <c r="AC637" s="26">
        <f>IF(AND(-Z637&gt;=1,-Z637&lt;=30),D637,0)</f>
        <v>0</v>
      </c>
      <c r="AD637" s="26">
        <f>IF(AND(-Z637&gt;=31,-Z637&lt;=60),D637,0)</f>
        <v>0</v>
      </c>
      <c r="AE637" s="26">
        <f>IF(AND(-Z637&gt;=61,-Z637&lt;=90),D637,0)</f>
        <v>0</v>
      </c>
      <c r="AF637" s="26">
        <f>IF(AND(-Z637&gt;=91,-Z637&lt;=120),D637,0)</f>
        <v>0</v>
      </c>
      <c r="AG637" s="26">
        <f>IF(AND(-Z637&gt;=121,-Z637&lt;=150),D637,0)</f>
        <v>0</v>
      </c>
      <c r="AH637" s="26">
        <f>IF(AND(-Z637&gt;=151,-Z637&lt;=180),D637,0)</f>
        <v>0</v>
      </c>
      <c r="AI637" s="26">
        <f>IF(AND(-Z637&gt;=181,-Z637&lt;=210),D637,0)</f>
        <v>0</v>
      </c>
      <c r="AJ637" s="26">
        <f>IF(AND(-Z637&gt;=211,-Z637&lt;=250),D637,0)</f>
        <v>0</v>
      </c>
      <c r="AK637" s="26">
        <f>IF(-Z637&gt;=251,D637,0)</f>
        <v>0</v>
      </c>
      <c r="AL637" s="26">
        <f>SUM(AE637:AF637)</f>
        <v>0</v>
      </c>
      <c r="AM637" s="26">
        <f>SUM(AG637:AK637)</f>
        <v>0</v>
      </c>
      <c r="AN637" s="26">
        <f>SUM(AI637:AK637)</f>
        <v>0</v>
      </c>
      <c r="AO637" s="26">
        <f>+IF(SUM(AC637:AK637)=0,D637,0)</f>
        <v>5000</v>
      </c>
      <c r="AP637" s="26">
        <f>+SUM(AC637:AK637)</f>
        <v>0</v>
      </c>
      <c r="AQ637" s="26">
        <f>+Tabla_DatosExternos_142[[#This Row],[Total Vigente]]+Tabla_DatosExternos_142[[#This Row],[Total Vencido]]</f>
        <v>5000</v>
      </c>
      <c r="AR637" s="26">
        <f>SUM(AG637:AK637)</f>
        <v>0</v>
      </c>
      <c r="AS637" s="27">
        <f>+Tabla_DatosExternos_142[[#This Row],[Fecha]]-Tabla_DatosExternos_142[[#This Row],[Vence]]</f>
        <v>-30</v>
      </c>
      <c r="AT637" s="21"/>
      <c r="AU637" s="28" t="e">
        <f>+AR637-W637</f>
        <v>#VALUE!</v>
      </c>
    </row>
    <row r="638" spans="1:47" x14ac:dyDescent="0.35">
      <c r="A638" s="20">
        <v>46235</v>
      </c>
      <c r="B638" s="21">
        <v>443</v>
      </c>
      <c r="C638" s="21">
        <v>350</v>
      </c>
      <c r="D638" s="21">
        <v>350</v>
      </c>
      <c r="E638" s="22">
        <v>46265</v>
      </c>
      <c r="F638" s="21">
        <v>19</v>
      </c>
      <c r="G638" s="21" t="s">
        <v>90</v>
      </c>
      <c r="H638" s="21" t="s">
        <v>95</v>
      </c>
      <c r="I638" s="21" t="s">
        <v>1996</v>
      </c>
      <c r="J638" s="21" t="s">
        <v>49</v>
      </c>
      <c r="K638" s="21" t="s">
        <v>1997</v>
      </c>
      <c r="L638" s="21" t="s">
        <v>382</v>
      </c>
      <c r="M638" s="21" t="s">
        <v>1998</v>
      </c>
      <c r="N638" s="21">
        <v>30</v>
      </c>
      <c r="O638" s="20"/>
      <c r="P638" s="21" t="s">
        <v>1999</v>
      </c>
      <c r="Q638" s="21" t="s">
        <v>2000</v>
      </c>
      <c r="R638" s="21">
        <v>45000</v>
      </c>
      <c r="S638" s="21">
        <v>940</v>
      </c>
      <c r="T638" s="21">
        <v>-68.760665900000006</v>
      </c>
      <c r="U638" s="21">
        <v>-11.032957100000001</v>
      </c>
      <c r="V638" s="21" t="s">
        <v>2001</v>
      </c>
      <c r="W638" s="21" t="s">
        <v>51</v>
      </c>
      <c r="X638" s="21" t="s">
        <v>2002</v>
      </c>
      <c r="Y638" s="23">
        <v>46246</v>
      </c>
      <c r="Z638" s="24">
        <f>+E638-Y638</f>
        <v>19</v>
      </c>
      <c r="AA638" s="25">
        <f>+Tabla_DatosExternos_142[[#This Row],[Saldo]]/Tabla_DatosExternos_142[[#This Row],[Importe]]</f>
        <v>1</v>
      </c>
      <c r="AB638" s="21"/>
      <c r="AC638" s="26">
        <f>IF(AND(-Z638&gt;=1,-Z638&lt;=30),D638,0)</f>
        <v>0</v>
      </c>
      <c r="AD638" s="26">
        <f>IF(AND(-Z638&gt;=31,-Z638&lt;=60),D638,0)</f>
        <v>0</v>
      </c>
      <c r="AE638" s="26">
        <f>IF(AND(-Z638&gt;=61,-Z638&lt;=90),D638,0)</f>
        <v>0</v>
      </c>
      <c r="AF638" s="26">
        <f>IF(AND(-Z638&gt;=91,-Z638&lt;=120),D638,0)</f>
        <v>0</v>
      </c>
      <c r="AG638" s="26">
        <f>IF(AND(-Z638&gt;=121,-Z638&lt;=150),D638,0)</f>
        <v>0</v>
      </c>
      <c r="AH638" s="26">
        <f>IF(AND(-Z638&gt;=151,-Z638&lt;=180),D638,0)</f>
        <v>0</v>
      </c>
      <c r="AI638" s="26">
        <f>IF(AND(-Z638&gt;=181,-Z638&lt;=210),D638,0)</f>
        <v>0</v>
      </c>
      <c r="AJ638" s="26">
        <f>IF(AND(-Z638&gt;=211,-Z638&lt;=250),D638,0)</f>
        <v>0</v>
      </c>
      <c r="AK638" s="26">
        <f>IF(-Z638&gt;=251,D638,0)</f>
        <v>0</v>
      </c>
      <c r="AL638" s="26">
        <f>SUM(AE638:AF638)</f>
        <v>0</v>
      </c>
      <c r="AM638" s="26">
        <f>SUM(AG638:AK638)</f>
        <v>0</v>
      </c>
      <c r="AN638" s="26">
        <f>SUM(AI638:AK638)</f>
        <v>0</v>
      </c>
      <c r="AO638" s="26">
        <f>+IF(SUM(AC638:AK638)=0,D638,0)</f>
        <v>350</v>
      </c>
      <c r="AP638" s="26">
        <f>+SUM(AC638:AK638)</f>
        <v>0</v>
      </c>
      <c r="AQ638" s="26">
        <f>+Tabla_DatosExternos_142[[#This Row],[Total Vigente]]+Tabla_DatosExternos_142[[#This Row],[Total Vencido]]</f>
        <v>350</v>
      </c>
      <c r="AR638" s="26">
        <f>SUM(AG638:AK638)</f>
        <v>0</v>
      </c>
      <c r="AS638" s="27">
        <f>+Tabla_DatosExternos_142[[#This Row],[Fecha]]-Tabla_DatosExternos_142[[#This Row],[Vence]]</f>
        <v>-30</v>
      </c>
      <c r="AT638" s="21"/>
      <c r="AU638" s="28" t="e">
        <f>+AR638-W638</f>
        <v>#VALUE!</v>
      </c>
    </row>
    <row r="639" spans="1:47" x14ac:dyDescent="0.35">
      <c r="A639" s="20">
        <v>43818</v>
      </c>
      <c r="B639" s="21">
        <v>22239</v>
      </c>
      <c r="C639" s="21">
        <v>5119.99</v>
      </c>
      <c r="D639" s="21">
        <v>4059.99</v>
      </c>
      <c r="E639" s="22">
        <v>43838</v>
      </c>
      <c r="F639" s="21">
        <v>2408</v>
      </c>
      <c r="G639" s="21" t="s">
        <v>47</v>
      </c>
      <c r="H639" s="21" t="s">
        <v>48</v>
      </c>
      <c r="I639" s="21" t="s">
        <v>324</v>
      </c>
      <c r="J639" s="21" t="s">
        <v>49</v>
      </c>
      <c r="K639" s="21" t="s">
        <v>325</v>
      </c>
      <c r="L639" s="21" t="s">
        <v>326</v>
      </c>
      <c r="M639" s="21" t="s">
        <v>327</v>
      </c>
      <c r="N639" s="21">
        <v>20</v>
      </c>
      <c r="O639" s="20">
        <v>44854</v>
      </c>
      <c r="P639" s="21" t="s">
        <v>49</v>
      </c>
      <c r="Q639" s="21" t="s">
        <v>328</v>
      </c>
      <c r="R639" s="21">
        <v>0</v>
      </c>
      <c r="S639" s="21">
        <v>142</v>
      </c>
      <c r="T639" s="21">
        <v>-68.136088999999998</v>
      </c>
      <c r="U639" s="21">
        <v>-16.495705999999998</v>
      </c>
      <c r="V639" s="21" t="s">
        <v>329</v>
      </c>
      <c r="W639" s="21" t="s">
        <v>51</v>
      </c>
      <c r="X639" s="21" t="s">
        <v>330</v>
      </c>
      <c r="Y639" s="23">
        <v>46246</v>
      </c>
      <c r="Z639" s="24">
        <f>+E639-Y639</f>
        <v>-2408</v>
      </c>
      <c r="AA639" s="25">
        <f>+Tabla_DatosExternos_142[[#This Row],[Saldo]]/Tabla_DatosExternos_142[[#This Row],[Importe]]</f>
        <v>0.79296834564130003</v>
      </c>
      <c r="AB639" s="21"/>
      <c r="AC639" s="26">
        <f>IF(AND(-Z639&gt;=1,-Z639&lt;=30),D639,0)</f>
        <v>0</v>
      </c>
      <c r="AD639" s="26">
        <f>IF(AND(-Z639&gt;=31,-Z639&lt;=60),D639,0)</f>
        <v>0</v>
      </c>
      <c r="AE639" s="26">
        <f>IF(AND(-Z639&gt;=61,-Z639&lt;=90),D639,0)</f>
        <v>0</v>
      </c>
      <c r="AF639" s="26">
        <f>IF(AND(-Z639&gt;=91,-Z639&lt;=120),D639,0)</f>
        <v>0</v>
      </c>
      <c r="AG639" s="26">
        <f>IF(AND(-Z639&gt;=121,-Z639&lt;=150),D639,0)</f>
        <v>0</v>
      </c>
      <c r="AH639" s="26">
        <f>IF(AND(-Z639&gt;=151,-Z639&lt;=180),D639,0)</f>
        <v>0</v>
      </c>
      <c r="AI639" s="26">
        <f>IF(AND(-Z639&gt;=181,-Z639&lt;=210),D639,0)</f>
        <v>0</v>
      </c>
      <c r="AJ639" s="26">
        <f>IF(AND(-Z639&gt;=211,-Z639&lt;=250),D639,0)</f>
        <v>0</v>
      </c>
      <c r="AK639" s="26">
        <f>IF(-Z639&gt;=251,D639,0)</f>
        <v>4059.99</v>
      </c>
      <c r="AL639" s="26">
        <f>SUM(AE639:AF639)</f>
        <v>0</v>
      </c>
      <c r="AM639" s="26">
        <f>SUM(AG639:AK639)</f>
        <v>4059.99</v>
      </c>
      <c r="AN639" s="26">
        <f>SUM(AI639:AK639)</f>
        <v>4059.99</v>
      </c>
      <c r="AO639" s="26">
        <f>+IF(SUM(AC639:AK639)=0,D639,0)</f>
        <v>0</v>
      </c>
      <c r="AP639" s="26">
        <f>+SUM(AC639:AK639)</f>
        <v>4059.99</v>
      </c>
      <c r="AQ639" s="26">
        <f>+Tabla_DatosExternos_142[[#This Row],[Total Vigente]]+Tabla_DatosExternos_142[[#This Row],[Total Vencido]]</f>
        <v>4059.99</v>
      </c>
      <c r="AR639" s="26">
        <f>SUM(AG639:AK639)</f>
        <v>4059.99</v>
      </c>
      <c r="AS639" s="27">
        <f>+Tabla_DatosExternos_142[[#This Row],[Fecha]]-Tabla_DatosExternos_142[[#This Row],[Vence]]</f>
        <v>-20</v>
      </c>
      <c r="AT639" s="21"/>
      <c r="AU639" s="28" t="e">
        <f>+AR639-W639</f>
        <v>#VALUE!</v>
      </c>
    </row>
    <row r="640" spans="1:47" x14ac:dyDescent="0.35">
      <c r="A640" s="20">
        <v>45283</v>
      </c>
      <c r="B640" s="21">
        <v>151008</v>
      </c>
      <c r="C640" s="21">
        <v>14901</v>
      </c>
      <c r="D640" s="21">
        <v>14201</v>
      </c>
      <c r="E640" s="22">
        <v>45313</v>
      </c>
      <c r="F640" s="21">
        <v>933</v>
      </c>
      <c r="G640" s="21" t="s">
        <v>47</v>
      </c>
      <c r="H640" s="21" t="s">
        <v>48</v>
      </c>
      <c r="I640" s="21" t="s">
        <v>483</v>
      </c>
      <c r="J640" s="21" t="s">
        <v>49</v>
      </c>
      <c r="K640" s="21" t="s">
        <v>325</v>
      </c>
      <c r="L640" s="21" t="s">
        <v>326</v>
      </c>
      <c r="M640" s="21" t="s">
        <v>667</v>
      </c>
      <c r="N640" s="21">
        <v>30</v>
      </c>
      <c r="O640" s="20">
        <v>45631</v>
      </c>
      <c r="P640" s="21" t="s">
        <v>49</v>
      </c>
      <c r="Q640" s="21" t="s">
        <v>485</v>
      </c>
      <c r="R640" s="21">
        <v>15000</v>
      </c>
      <c r="S640" s="21">
        <v>153</v>
      </c>
      <c r="T640" s="21">
        <v>-68.154208999999994</v>
      </c>
      <c r="U640" s="21">
        <v>-16.496316</v>
      </c>
      <c r="V640" s="21" t="s">
        <v>486</v>
      </c>
      <c r="W640" s="21" t="s">
        <v>51</v>
      </c>
      <c r="X640" s="21" t="s">
        <v>487</v>
      </c>
      <c r="Y640" s="23">
        <v>46246</v>
      </c>
      <c r="Z640" s="24">
        <f>+E640-Y640</f>
        <v>-933</v>
      </c>
      <c r="AA640" s="25">
        <f>+Tabla_DatosExternos_142[[#This Row],[Saldo]]/Tabla_DatosExternos_142[[#This Row],[Importe]]</f>
        <v>0.95302328702771621</v>
      </c>
      <c r="AB640" s="21"/>
      <c r="AC640" s="26">
        <f>IF(AND(-Z640&gt;=1,-Z640&lt;=30),D640,0)</f>
        <v>0</v>
      </c>
      <c r="AD640" s="26">
        <f>IF(AND(-Z640&gt;=31,-Z640&lt;=60),D640,0)</f>
        <v>0</v>
      </c>
      <c r="AE640" s="26">
        <f>IF(AND(-Z640&gt;=61,-Z640&lt;=90),D640,0)</f>
        <v>0</v>
      </c>
      <c r="AF640" s="26">
        <f>IF(AND(-Z640&gt;=91,-Z640&lt;=120),D640,0)</f>
        <v>0</v>
      </c>
      <c r="AG640" s="26">
        <f>IF(AND(-Z640&gt;=121,-Z640&lt;=150),D640,0)</f>
        <v>0</v>
      </c>
      <c r="AH640" s="26">
        <f>IF(AND(-Z640&gt;=151,-Z640&lt;=180),D640,0)</f>
        <v>0</v>
      </c>
      <c r="AI640" s="26">
        <f>IF(AND(-Z640&gt;=181,-Z640&lt;=210),D640,0)</f>
        <v>0</v>
      </c>
      <c r="AJ640" s="26">
        <f>IF(AND(-Z640&gt;=211,-Z640&lt;=250),D640,0)</f>
        <v>0</v>
      </c>
      <c r="AK640" s="26">
        <f>IF(-Z640&gt;=251,D640,0)</f>
        <v>14201</v>
      </c>
      <c r="AL640" s="26">
        <f>SUM(AE640:AF640)</f>
        <v>0</v>
      </c>
      <c r="AM640" s="26">
        <f>SUM(AG640:AK640)</f>
        <v>14201</v>
      </c>
      <c r="AN640" s="26">
        <f>SUM(AI640:AK640)</f>
        <v>14201</v>
      </c>
      <c r="AO640" s="26">
        <f>+IF(SUM(AC640:AK640)=0,D640,0)</f>
        <v>0</v>
      </c>
      <c r="AP640" s="26">
        <f>+SUM(AC640:AK640)</f>
        <v>14201</v>
      </c>
      <c r="AQ640" s="26">
        <f>+Tabla_DatosExternos_142[[#This Row],[Total Vigente]]+Tabla_DatosExternos_142[[#This Row],[Total Vencido]]</f>
        <v>14201</v>
      </c>
      <c r="AR640" s="26">
        <f>SUM(AG640:AK640)</f>
        <v>14201</v>
      </c>
      <c r="AS640" s="27">
        <f>+Tabla_DatosExternos_142[[#This Row],[Fecha]]-Tabla_DatosExternos_142[[#This Row],[Vence]]</f>
        <v>-30</v>
      </c>
      <c r="AT640" s="21"/>
      <c r="AU640" s="28" t="e">
        <f>+AR640-W640</f>
        <v>#VALUE!</v>
      </c>
    </row>
    <row r="641" spans="1:47" x14ac:dyDescent="0.35">
      <c r="A641" s="20">
        <v>45330</v>
      </c>
      <c r="B641" s="21">
        <v>15015</v>
      </c>
      <c r="C641" s="21">
        <v>6900</v>
      </c>
      <c r="D641" s="21">
        <v>3900</v>
      </c>
      <c r="E641" s="22">
        <v>45360</v>
      </c>
      <c r="F641" s="21">
        <v>886</v>
      </c>
      <c r="G641" s="21" t="s">
        <v>47</v>
      </c>
      <c r="H641" s="21" t="s">
        <v>48</v>
      </c>
      <c r="I641" s="21" t="s">
        <v>530</v>
      </c>
      <c r="J641" s="21" t="s">
        <v>49</v>
      </c>
      <c r="K641" s="21" t="s">
        <v>325</v>
      </c>
      <c r="L641" s="21" t="s">
        <v>326</v>
      </c>
      <c r="M641" s="21" t="s">
        <v>327</v>
      </c>
      <c r="N641" s="21">
        <v>30</v>
      </c>
      <c r="O641" s="20">
        <v>45643</v>
      </c>
      <c r="P641" s="21" t="s">
        <v>49</v>
      </c>
      <c r="Q641" s="21" t="s">
        <v>531</v>
      </c>
      <c r="R641" s="21">
        <v>10000</v>
      </c>
      <c r="S641" s="21">
        <v>142</v>
      </c>
      <c r="T641" s="21">
        <v>-68.136565000000004</v>
      </c>
      <c r="U641" s="21">
        <v>-16.494866999999999</v>
      </c>
      <c r="V641" s="21" t="s">
        <v>532</v>
      </c>
      <c r="W641" s="21" t="s">
        <v>51</v>
      </c>
      <c r="X641" s="21" t="s">
        <v>533</v>
      </c>
      <c r="Y641" s="23">
        <v>46246</v>
      </c>
      <c r="Z641" s="24">
        <f>+E641-Y641</f>
        <v>-886</v>
      </c>
      <c r="AA641" s="25">
        <f>+Tabla_DatosExternos_142[[#This Row],[Saldo]]/Tabla_DatosExternos_142[[#This Row],[Importe]]</f>
        <v>0.56521739130434778</v>
      </c>
      <c r="AB641" s="21"/>
      <c r="AC641" s="26">
        <f>IF(AND(-Z641&gt;=1,-Z641&lt;=30),D641,0)</f>
        <v>0</v>
      </c>
      <c r="AD641" s="26">
        <f>IF(AND(-Z641&gt;=31,-Z641&lt;=60),D641,0)</f>
        <v>0</v>
      </c>
      <c r="AE641" s="26">
        <f>IF(AND(-Z641&gt;=61,-Z641&lt;=90),D641,0)</f>
        <v>0</v>
      </c>
      <c r="AF641" s="26">
        <f>IF(AND(-Z641&gt;=91,-Z641&lt;=120),D641,0)</f>
        <v>0</v>
      </c>
      <c r="AG641" s="26">
        <f>IF(AND(-Z641&gt;=121,-Z641&lt;=150),D641,0)</f>
        <v>0</v>
      </c>
      <c r="AH641" s="26">
        <f>IF(AND(-Z641&gt;=151,-Z641&lt;=180),D641,0)</f>
        <v>0</v>
      </c>
      <c r="AI641" s="26">
        <f>IF(AND(-Z641&gt;=181,-Z641&lt;=210),D641,0)</f>
        <v>0</v>
      </c>
      <c r="AJ641" s="26">
        <f>IF(AND(-Z641&gt;=211,-Z641&lt;=250),D641,0)</f>
        <v>0</v>
      </c>
      <c r="AK641" s="26">
        <f>IF(-Z641&gt;=251,D641,0)</f>
        <v>3900</v>
      </c>
      <c r="AL641" s="26">
        <f>SUM(AE641:AF641)</f>
        <v>0</v>
      </c>
      <c r="AM641" s="26">
        <f>SUM(AG641:AK641)</f>
        <v>3900</v>
      </c>
      <c r="AN641" s="26">
        <f>SUM(AI641:AK641)</f>
        <v>3900</v>
      </c>
      <c r="AO641" s="26">
        <f>+IF(SUM(AC641:AK641)=0,D641,0)</f>
        <v>0</v>
      </c>
      <c r="AP641" s="26">
        <f>+SUM(AC641:AK641)</f>
        <v>3900</v>
      </c>
      <c r="AQ641" s="26">
        <f>+Tabla_DatosExternos_142[[#This Row],[Total Vigente]]+Tabla_DatosExternos_142[[#This Row],[Total Vencido]]</f>
        <v>3900</v>
      </c>
      <c r="AR641" s="26">
        <f>SUM(AG641:AK641)</f>
        <v>3900</v>
      </c>
      <c r="AS641" s="27">
        <f>+Tabla_DatosExternos_142[[#This Row],[Fecha]]-Tabla_DatosExternos_142[[#This Row],[Vence]]</f>
        <v>-30</v>
      </c>
      <c r="AT641" s="21"/>
      <c r="AU641" s="28" t="e">
        <f>+AR641-W641</f>
        <v>#VALUE!</v>
      </c>
    </row>
    <row r="642" spans="1:47" x14ac:dyDescent="0.35">
      <c r="A642" s="20">
        <v>45435</v>
      </c>
      <c r="B642" s="21">
        <v>55105</v>
      </c>
      <c r="C642" s="21">
        <v>13846</v>
      </c>
      <c r="D642" s="21">
        <v>13846</v>
      </c>
      <c r="E642" s="22">
        <v>45465</v>
      </c>
      <c r="F642" s="21">
        <v>781</v>
      </c>
      <c r="G642" s="21" t="s">
        <v>47</v>
      </c>
      <c r="H642" s="21" t="s">
        <v>48</v>
      </c>
      <c r="I642" s="21" t="s">
        <v>614</v>
      </c>
      <c r="J642" s="21" t="s">
        <v>49</v>
      </c>
      <c r="K642" s="21" t="s">
        <v>325</v>
      </c>
      <c r="L642" s="21" t="s">
        <v>326</v>
      </c>
      <c r="M642" s="21" t="s">
        <v>667</v>
      </c>
      <c r="N642" s="21">
        <v>30</v>
      </c>
      <c r="O642" s="20"/>
      <c r="P642" s="21" t="s">
        <v>49</v>
      </c>
      <c r="Q642" s="21" t="s">
        <v>615</v>
      </c>
      <c r="R642" s="21">
        <v>0</v>
      </c>
      <c r="S642" s="21">
        <v>153</v>
      </c>
      <c r="T642" s="21">
        <v>-68.148458000000005</v>
      </c>
      <c r="U642" s="21">
        <v>-16.495799000000002</v>
      </c>
      <c r="V642" s="21" t="s">
        <v>616</v>
      </c>
      <c r="W642" s="21" t="s">
        <v>51</v>
      </c>
      <c r="X642" s="21" t="s">
        <v>617</v>
      </c>
      <c r="Y642" s="23">
        <v>46246</v>
      </c>
      <c r="Z642" s="24">
        <f>+E642-Y642</f>
        <v>-781</v>
      </c>
      <c r="AA642" s="25">
        <f>+Tabla_DatosExternos_142[[#This Row],[Saldo]]/Tabla_DatosExternos_142[[#This Row],[Importe]]</f>
        <v>1</v>
      </c>
      <c r="AB642" s="21"/>
      <c r="AC642" s="26">
        <f>IF(AND(-Z642&gt;=1,-Z642&lt;=30),D642,0)</f>
        <v>0</v>
      </c>
      <c r="AD642" s="26">
        <f>IF(AND(-Z642&gt;=31,-Z642&lt;=60),D642,0)</f>
        <v>0</v>
      </c>
      <c r="AE642" s="26">
        <f>IF(AND(-Z642&gt;=61,-Z642&lt;=90),D642,0)</f>
        <v>0</v>
      </c>
      <c r="AF642" s="26">
        <f>IF(AND(-Z642&gt;=91,-Z642&lt;=120),D642,0)</f>
        <v>0</v>
      </c>
      <c r="AG642" s="26">
        <f>IF(AND(-Z642&gt;=121,-Z642&lt;=150),D642,0)</f>
        <v>0</v>
      </c>
      <c r="AH642" s="26">
        <f>IF(AND(-Z642&gt;=151,-Z642&lt;=180),D642,0)</f>
        <v>0</v>
      </c>
      <c r="AI642" s="26">
        <f>IF(AND(-Z642&gt;=181,-Z642&lt;=210),D642,0)</f>
        <v>0</v>
      </c>
      <c r="AJ642" s="26">
        <f>IF(AND(-Z642&gt;=211,-Z642&lt;=250),D642,0)</f>
        <v>0</v>
      </c>
      <c r="AK642" s="26">
        <f>IF(-Z642&gt;=251,D642,0)</f>
        <v>13846</v>
      </c>
      <c r="AL642" s="26">
        <f>SUM(AE642:AF642)</f>
        <v>0</v>
      </c>
      <c r="AM642" s="26">
        <f>SUM(AG642:AK642)</f>
        <v>13846</v>
      </c>
      <c r="AN642" s="26">
        <f>SUM(AI642:AK642)</f>
        <v>13846</v>
      </c>
      <c r="AO642" s="26">
        <f>+IF(SUM(AC642:AK642)=0,D642,0)</f>
        <v>0</v>
      </c>
      <c r="AP642" s="26">
        <f>+SUM(AC642:AK642)</f>
        <v>13846</v>
      </c>
      <c r="AQ642" s="26">
        <f>+Tabla_DatosExternos_142[[#This Row],[Total Vigente]]+Tabla_DatosExternos_142[[#This Row],[Total Vencido]]</f>
        <v>13846</v>
      </c>
      <c r="AR642" s="26">
        <f>SUM(AG642:AK642)</f>
        <v>13846</v>
      </c>
      <c r="AS642" s="27">
        <f>+Tabla_DatosExternos_142[[#This Row],[Fecha]]-Tabla_DatosExternos_142[[#This Row],[Vence]]</f>
        <v>-30</v>
      </c>
      <c r="AT642" s="21"/>
      <c r="AU642" s="28" t="e">
        <f>+AR642-W642</f>
        <v>#VALUE!</v>
      </c>
    </row>
    <row r="643" spans="1:47" x14ac:dyDescent="0.35">
      <c r="A643" s="20">
        <v>45504</v>
      </c>
      <c r="B643" s="21">
        <v>80663</v>
      </c>
      <c r="C643" s="21">
        <v>17400</v>
      </c>
      <c r="D643" s="21">
        <v>12400</v>
      </c>
      <c r="E643" s="22">
        <v>45534</v>
      </c>
      <c r="F643" s="21">
        <v>712</v>
      </c>
      <c r="G643" s="21" t="s">
        <v>47</v>
      </c>
      <c r="H643" s="21" t="s">
        <v>48</v>
      </c>
      <c r="I643" s="21" t="s">
        <v>648</v>
      </c>
      <c r="J643" s="21" t="s">
        <v>49</v>
      </c>
      <c r="K643" s="21" t="s">
        <v>325</v>
      </c>
      <c r="L643" s="21" t="s">
        <v>326</v>
      </c>
      <c r="M643" s="21" t="s">
        <v>484</v>
      </c>
      <c r="N643" s="21">
        <v>30</v>
      </c>
      <c r="O643" s="20">
        <v>45700</v>
      </c>
      <c r="P643" s="21" t="s">
        <v>49</v>
      </c>
      <c r="Q643" s="21" t="s">
        <v>649</v>
      </c>
      <c r="R643" s="21">
        <v>19000</v>
      </c>
      <c r="S643" s="21">
        <v>152</v>
      </c>
      <c r="T643" s="21">
        <v>-68.141157000000007</v>
      </c>
      <c r="U643" s="21">
        <v>-16.501377999999999</v>
      </c>
      <c r="V643" s="21" t="s">
        <v>650</v>
      </c>
      <c r="W643" s="21" t="s">
        <v>51</v>
      </c>
      <c r="X643" s="21" t="s">
        <v>651</v>
      </c>
      <c r="Y643" s="23">
        <v>46246</v>
      </c>
      <c r="Z643" s="24">
        <f>+E643-Y643</f>
        <v>-712</v>
      </c>
      <c r="AA643" s="25">
        <f>+Tabla_DatosExternos_142[[#This Row],[Saldo]]/Tabla_DatosExternos_142[[#This Row],[Importe]]</f>
        <v>0.71264367816091956</v>
      </c>
      <c r="AB643" s="21"/>
      <c r="AC643" s="26">
        <f>IF(AND(-Z643&gt;=1,-Z643&lt;=30),D643,0)</f>
        <v>0</v>
      </c>
      <c r="AD643" s="26">
        <f>IF(AND(-Z643&gt;=31,-Z643&lt;=60),D643,0)</f>
        <v>0</v>
      </c>
      <c r="AE643" s="26">
        <f>IF(AND(-Z643&gt;=61,-Z643&lt;=90),D643,0)</f>
        <v>0</v>
      </c>
      <c r="AF643" s="26">
        <f>IF(AND(-Z643&gt;=91,-Z643&lt;=120),D643,0)</f>
        <v>0</v>
      </c>
      <c r="AG643" s="26">
        <f>IF(AND(-Z643&gt;=121,-Z643&lt;=150),D643,0)</f>
        <v>0</v>
      </c>
      <c r="AH643" s="26">
        <f>IF(AND(-Z643&gt;=151,-Z643&lt;=180),D643,0)</f>
        <v>0</v>
      </c>
      <c r="AI643" s="26">
        <f>IF(AND(-Z643&gt;=181,-Z643&lt;=210),D643,0)</f>
        <v>0</v>
      </c>
      <c r="AJ643" s="26">
        <f>IF(AND(-Z643&gt;=211,-Z643&lt;=250),D643,0)</f>
        <v>0</v>
      </c>
      <c r="AK643" s="26">
        <f>IF(-Z643&gt;=251,D643,0)</f>
        <v>12400</v>
      </c>
      <c r="AL643" s="26">
        <f>SUM(AE643:AF643)</f>
        <v>0</v>
      </c>
      <c r="AM643" s="26">
        <f>SUM(AG643:AK643)</f>
        <v>12400</v>
      </c>
      <c r="AN643" s="26">
        <f>SUM(AI643:AK643)</f>
        <v>12400</v>
      </c>
      <c r="AO643" s="26">
        <f>+IF(SUM(AC643:AK643)=0,D643,0)</f>
        <v>0</v>
      </c>
      <c r="AP643" s="26">
        <f>+SUM(AC643:AK643)</f>
        <v>12400</v>
      </c>
      <c r="AQ643" s="26">
        <f>+Tabla_DatosExternos_142[[#This Row],[Total Vigente]]+Tabla_DatosExternos_142[[#This Row],[Total Vencido]]</f>
        <v>12400</v>
      </c>
      <c r="AR643" s="26">
        <f>SUM(AG643:AK643)</f>
        <v>12400</v>
      </c>
      <c r="AS643" s="27">
        <f>+Tabla_DatosExternos_142[[#This Row],[Fecha]]-Tabla_DatosExternos_142[[#This Row],[Vence]]</f>
        <v>-30</v>
      </c>
      <c r="AT643" s="21"/>
      <c r="AU643" s="28" t="e">
        <f>+AR643-W643</f>
        <v>#VALUE!</v>
      </c>
    </row>
    <row r="644" spans="1:47" x14ac:dyDescent="0.35">
      <c r="A644" s="20">
        <v>45553</v>
      </c>
      <c r="B644" s="21">
        <v>98998</v>
      </c>
      <c r="C644" s="21">
        <v>13339.99</v>
      </c>
      <c r="D644" s="21">
        <v>4289.99</v>
      </c>
      <c r="E644" s="22">
        <v>45583</v>
      </c>
      <c r="F644" s="21">
        <v>663</v>
      </c>
      <c r="G644" s="21" t="s">
        <v>47</v>
      </c>
      <c r="H644" s="21" t="s">
        <v>48</v>
      </c>
      <c r="I644" s="21" t="s">
        <v>666</v>
      </c>
      <c r="J644" s="21" t="s">
        <v>49</v>
      </c>
      <c r="K644" s="21" t="s">
        <v>325</v>
      </c>
      <c r="L644" s="21" t="s">
        <v>326</v>
      </c>
      <c r="M644" s="21" t="s">
        <v>667</v>
      </c>
      <c r="N644" s="21">
        <v>30</v>
      </c>
      <c r="O644" s="20">
        <v>45874</v>
      </c>
      <c r="P644" s="21" t="s">
        <v>49</v>
      </c>
      <c r="Q644" s="21" t="s">
        <v>668</v>
      </c>
      <c r="R644" s="21">
        <v>0</v>
      </c>
      <c r="S644" s="21">
        <v>153</v>
      </c>
      <c r="T644" s="21">
        <v>-68.155503999999993</v>
      </c>
      <c r="U644" s="21">
        <v>-16.490300000000001</v>
      </c>
      <c r="V644" s="21" t="s">
        <v>669</v>
      </c>
      <c r="W644" s="21" t="s">
        <v>51</v>
      </c>
      <c r="X644" s="21" t="s">
        <v>670</v>
      </c>
      <c r="Y644" s="23">
        <v>46246</v>
      </c>
      <c r="Z644" s="24">
        <f>+E644-Y644</f>
        <v>-663</v>
      </c>
      <c r="AA644" s="25">
        <f>+Tabla_DatosExternos_142[[#This Row],[Saldo]]/Tabla_DatosExternos_142[[#This Row],[Importe]]</f>
        <v>0.3215886968431011</v>
      </c>
      <c r="AB644" s="21"/>
      <c r="AC644" s="26">
        <f>IF(AND(-Z644&gt;=1,-Z644&lt;=30),D644,0)</f>
        <v>0</v>
      </c>
      <c r="AD644" s="26">
        <f>IF(AND(-Z644&gt;=31,-Z644&lt;=60),D644,0)</f>
        <v>0</v>
      </c>
      <c r="AE644" s="26">
        <f>IF(AND(-Z644&gt;=61,-Z644&lt;=90),D644,0)</f>
        <v>0</v>
      </c>
      <c r="AF644" s="26">
        <f>IF(AND(-Z644&gt;=91,-Z644&lt;=120),D644,0)</f>
        <v>0</v>
      </c>
      <c r="AG644" s="26">
        <f>IF(AND(-Z644&gt;=121,-Z644&lt;=150),D644,0)</f>
        <v>0</v>
      </c>
      <c r="AH644" s="26">
        <f>IF(AND(-Z644&gt;=151,-Z644&lt;=180),D644,0)</f>
        <v>0</v>
      </c>
      <c r="AI644" s="26">
        <f>IF(AND(-Z644&gt;=181,-Z644&lt;=210),D644,0)</f>
        <v>0</v>
      </c>
      <c r="AJ644" s="26">
        <f>IF(AND(-Z644&gt;=211,-Z644&lt;=250),D644,0)</f>
        <v>0</v>
      </c>
      <c r="AK644" s="26">
        <f>IF(-Z644&gt;=251,D644,0)</f>
        <v>4289.99</v>
      </c>
      <c r="AL644" s="26">
        <f>SUM(AE644:AF644)</f>
        <v>0</v>
      </c>
      <c r="AM644" s="26">
        <f>SUM(AG644:AK644)</f>
        <v>4289.99</v>
      </c>
      <c r="AN644" s="26">
        <f>SUM(AI644:AK644)</f>
        <v>4289.99</v>
      </c>
      <c r="AO644" s="26">
        <f>+IF(SUM(AC644:AK644)=0,D644,0)</f>
        <v>0</v>
      </c>
      <c r="AP644" s="26">
        <f>+SUM(AC644:AK644)</f>
        <v>4289.99</v>
      </c>
      <c r="AQ644" s="26">
        <f>+Tabla_DatosExternos_142[[#This Row],[Total Vigente]]+Tabla_DatosExternos_142[[#This Row],[Total Vencido]]</f>
        <v>4289.99</v>
      </c>
      <c r="AR644" s="26">
        <f>SUM(AG644:AK644)</f>
        <v>4289.99</v>
      </c>
      <c r="AS644" s="27">
        <f>+Tabla_DatosExternos_142[[#This Row],[Fecha]]-Tabla_DatosExternos_142[[#This Row],[Vence]]</f>
        <v>-30</v>
      </c>
      <c r="AT644" s="21"/>
      <c r="AU644" s="28" t="e">
        <f>+AR644-W644</f>
        <v>#VALUE!</v>
      </c>
    </row>
    <row r="645" spans="1:47" x14ac:dyDescent="0.35">
      <c r="A645" s="20">
        <v>45589</v>
      </c>
      <c r="B645" s="21">
        <v>112741</v>
      </c>
      <c r="C645" s="21">
        <v>3140</v>
      </c>
      <c r="D645" s="21">
        <v>1465.95</v>
      </c>
      <c r="E645" s="22">
        <v>45619</v>
      </c>
      <c r="F645" s="21">
        <v>627</v>
      </c>
      <c r="G645" s="21" t="s">
        <v>47</v>
      </c>
      <c r="H645" s="21" t="s">
        <v>48</v>
      </c>
      <c r="I645" s="21" t="s">
        <v>686</v>
      </c>
      <c r="J645" s="21" t="s">
        <v>49</v>
      </c>
      <c r="K645" s="21" t="s">
        <v>325</v>
      </c>
      <c r="L645" s="21" t="s">
        <v>326</v>
      </c>
      <c r="M645" s="21" t="s">
        <v>327</v>
      </c>
      <c r="N645" s="21">
        <v>30</v>
      </c>
      <c r="O645" s="20">
        <v>46073</v>
      </c>
      <c r="P645" s="21" t="s">
        <v>49</v>
      </c>
      <c r="Q645" s="21" t="s">
        <v>687</v>
      </c>
      <c r="R645" s="21">
        <v>0</v>
      </c>
      <c r="S645" s="21">
        <v>142</v>
      </c>
      <c r="T645" s="21">
        <v>-68.136852000000005</v>
      </c>
      <c r="U645" s="21">
        <v>-16.493818999999998</v>
      </c>
      <c r="V645" s="21" t="s">
        <v>688</v>
      </c>
      <c r="W645" s="21" t="s">
        <v>51</v>
      </c>
      <c r="X645" s="21" t="s">
        <v>689</v>
      </c>
      <c r="Y645" s="23">
        <v>46246</v>
      </c>
      <c r="Z645" s="24">
        <f>+E645-Y645</f>
        <v>-627</v>
      </c>
      <c r="AA645" s="25">
        <f>+Tabla_DatosExternos_142[[#This Row],[Saldo]]/Tabla_DatosExternos_142[[#This Row],[Importe]]</f>
        <v>0.46686305732484079</v>
      </c>
      <c r="AB645" s="21"/>
      <c r="AC645" s="26">
        <f>IF(AND(-Z645&gt;=1,-Z645&lt;=30),D645,0)</f>
        <v>0</v>
      </c>
      <c r="AD645" s="26">
        <f>IF(AND(-Z645&gt;=31,-Z645&lt;=60),D645,0)</f>
        <v>0</v>
      </c>
      <c r="AE645" s="26">
        <f>IF(AND(-Z645&gt;=61,-Z645&lt;=90),D645,0)</f>
        <v>0</v>
      </c>
      <c r="AF645" s="26">
        <f>IF(AND(-Z645&gt;=91,-Z645&lt;=120),D645,0)</f>
        <v>0</v>
      </c>
      <c r="AG645" s="26">
        <f>IF(AND(-Z645&gt;=121,-Z645&lt;=150),D645,0)</f>
        <v>0</v>
      </c>
      <c r="AH645" s="26">
        <f>IF(AND(-Z645&gt;=151,-Z645&lt;=180),D645,0)</f>
        <v>0</v>
      </c>
      <c r="AI645" s="26">
        <f>IF(AND(-Z645&gt;=181,-Z645&lt;=210),D645,0)</f>
        <v>0</v>
      </c>
      <c r="AJ645" s="26">
        <f>IF(AND(-Z645&gt;=211,-Z645&lt;=250),D645,0)</f>
        <v>0</v>
      </c>
      <c r="AK645" s="26">
        <f>IF(-Z645&gt;=251,D645,0)</f>
        <v>1465.95</v>
      </c>
      <c r="AL645" s="26">
        <f>SUM(AE645:AF645)</f>
        <v>0</v>
      </c>
      <c r="AM645" s="26">
        <f>SUM(AG645:AK645)</f>
        <v>1465.95</v>
      </c>
      <c r="AN645" s="26">
        <f>SUM(AI645:AK645)</f>
        <v>1465.95</v>
      </c>
      <c r="AO645" s="26">
        <f>+IF(SUM(AC645:AK645)=0,D645,0)</f>
        <v>0</v>
      </c>
      <c r="AP645" s="26">
        <f>+SUM(AC645:AK645)</f>
        <v>1465.95</v>
      </c>
      <c r="AQ645" s="26">
        <f>+Tabla_DatosExternos_142[[#This Row],[Total Vigente]]+Tabla_DatosExternos_142[[#This Row],[Total Vencido]]</f>
        <v>1465.95</v>
      </c>
      <c r="AR645" s="26">
        <f>SUM(AG645:AK645)</f>
        <v>1465.95</v>
      </c>
      <c r="AS645" s="27">
        <f>+Tabla_DatosExternos_142[[#This Row],[Fecha]]-Tabla_DatosExternos_142[[#This Row],[Vence]]</f>
        <v>-30</v>
      </c>
      <c r="AT645" s="21"/>
      <c r="AU645" s="28" t="e">
        <f>+AR645-W645</f>
        <v>#VALUE!</v>
      </c>
    </row>
    <row r="646" spans="1:47" x14ac:dyDescent="0.35">
      <c r="A646" s="20">
        <v>45688</v>
      </c>
      <c r="B646" s="21">
        <v>9321</v>
      </c>
      <c r="C646" s="21">
        <v>2779.94</v>
      </c>
      <c r="D646" s="21">
        <v>1579.94</v>
      </c>
      <c r="E646" s="22">
        <v>45718</v>
      </c>
      <c r="F646" s="21">
        <v>528</v>
      </c>
      <c r="G646" s="21" t="s">
        <v>47</v>
      </c>
      <c r="H646" s="21" t="s">
        <v>48</v>
      </c>
      <c r="I646" s="21" t="s">
        <v>767</v>
      </c>
      <c r="J646" s="21" t="s">
        <v>49</v>
      </c>
      <c r="K646" s="21" t="s">
        <v>325</v>
      </c>
      <c r="L646" s="21" t="s">
        <v>326</v>
      </c>
      <c r="M646" s="21" t="s">
        <v>667</v>
      </c>
      <c r="N646" s="21">
        <v>30</v>
      </c>
      <c r="O646" s="20">
        <v>45931</v>
      </c>
      <c r="P646" s="21" t="s">
        <v>49</v>
      </c>
      <c r="Q646" s="21" t="s">
        <v>768</v>
      </c>
      <c r="R646" s="21">
        <v>5000</v>
      </c>
      <c r="S646" s="21">
        <v>153</v>
      </c>
      <c r="T646" s="21">
        <v>-68.152568400000007</v>
      </c>
      <c r="U646" s="21">
        <v>-16.492110700000001</v>
      </c>
      <c r="V646" s="21" t="s">
        <v>3285</v>
      </c>
      <c r="W646" s="21" t="s">
        <v>51</v>
      </c>
      <c r="X646" s="21" t="s">
        <v>769</v>
      </c>
      <c r="Y646" s="23">
        <v>46246</v>
      </c>
      <c r="Z646" s="24">
        <f>+E646-Y646</f>
        <v>-528</v>
      </c>
      <c r="AA646" s="25">
        <f>+Tabla_DatosExternos_142[[#This Row],[Saldo]]/Tabla_DatosExternos_142[[#This Row],[Importe]]</f>
        <v>0.5683360072519551</v>
      </c>
      <c r="AB646" s="21"/>
      <c r="AC646" s="26">
        <f>IF(AND(-Z646&gt;=1,-Z646&lt;=30),D646,0)</f>
        <v>0</v>
      </c>
      <c r="AD646" s="26">
        <f>IF(AND(-Z646&gt;=31,-Z646&lt;=60),D646,0)</f>
        <v>0</v>
      </c>
      <c r="AE646" s="26">
        <f>IF(AND(-Z646&gt;=61,-Z646&lt;=90),D646,0)</f>
        <v>0</v>
      </c>
      <c r="AF646" s="26">
        <f>IF(AND(-Z646&gt;=91,-Z646&lt;=120),D646,0)</f>
        <v>0</v>
      </c>
      <c r="AG646" s="26">
        <f>IF(AND(-Z646&gt;=121,-Z646&lt;=150),D646,0)</f>
        <v>0</v>
      </c>
      <c r="AH646" s="26">
        <f>IF(AND(-Z646&gt;=151,-Z646&lt;=180),D646,0)</f>
        <v>0</v>
      </c>
      <c r="AI646" s="26">
        <f>IF(AND(-Z646&gt;=181,-Z646&lt;=210),D646,0)</f>
        <v>0</v>
      </c>
      <c r="AJ646" s="26">
        <f>IF(AND(-Z646&gt;=211,-Z646&lt;=250),D646,0)</f>
        <v>0</v>
      </c>
      <c r="AK646" s="26">
        <f>IF(-Z646&gt;=251,D646,0)</f>
        <v>1579.94</v>
      </c>
      <c r="AL646" s="26">
        <f>SUM(AE646:AF646)</f>
        <v>0</v>
      </c>
      <c r="AM646" s="26">
        <f>SUM(AG646:AK646)</f>
        <v>1579.94</v>
      </c>
      <c r="AN646" s="26">
        <f>SUM(AI646:AK646)</f>
        <v>1579.94</v>
      </c>
      <c r="AO646" s="26">
        <f>+IF(SUM(AC646:AK646)=0,D646,0)</f>
        <v>0</v>
      </c>
      <c r="AP646" s="26">
        <f>+SUM(AC646:AK646)</f>
        <v>1579.94</v>
      </c>
      <c r="AQ646" s="26">
        <f>+Tabla_DatosExternos_142[[#This Row],[Total Vigente]]+Tabla_DatosExternos_142[[#This Row],[Total Vencido]]</f>
        <v>1579.94</v>
      </c>
      <c r="AR646" s="26">
        <f>SUM(AG646:AK646)</f>
        <v>1579.94</v>
      </c>
      <c r="AS646" s="27">
        <f>+Tabla_DatosExternos_142[[#This Row],[Fecha]]-Tabla_DatosExternos_142[[#This Row],[Vence]]</f>
        <v>-30</v>
      </c>
      <c r="AT646" s="21"/>
      <c r="AU646" s="28" t="e">
        <f>+AR646-W646</f>
        <v>#VALUE!</v>
      </c>
    </row>
    <row r="647" spans="1:47" x14ac:dyDescent="0.35">
      <c r="A647" s="20">
        <v>45688</v>
      </c>
      <c r="B647" s="21">
        <v>9322</v>
      </c>
      <c r="C647" s="21">
        <v>13799.8</v>
      </c>
      <c r="D647" s="21">
        <v>11199.8</v>
      </c>
      <c r="E647" s="22">
        <v>45718</v>
      </c>
      <c r="F647" s="21">
        <v>528</v>
      </c>
      <c r="G647" s="21" t="s">
        <v>47</v>
      </c>
      <c r="H647" s="21" t="s">
        <v>48</v>
      </c>
      <c r="I647" s="21" t="s">
        <v>770</v>
      </c>
      <c r="J647" s="21" t="s">
        <v>49</v>
      </c>
      <c r="K647" s="21" t="s">
        <v>325</v>
      </c>
      <c r="L647" s="21" t="s">
        <v>326</v>
      </c>
      <c r="M647" s="21" t="s">
        <v>667</v>
      </c>
      <c r="N647" s="21">
        <v>30</v>
      </c>
      <c r="O647" s="20">
        <v>45965</v>
      </c>
      <c r="P647" s="21" t="s">
        <v>49</v>
      </c>
      <c r="Q647" s="21" t="s">
        <v>771</v>
      </c>
      <c r="R647" s="21">
        <v>0</v>
      </c>
      <c r="S647" s="21">
        <v>153</v>
      </c>
      <c r="T647" s="21">
        <v>-68.128310999999997</v>
      </c>
      <c r="U647" s="21">
        <v>-16.509685999999999</v>
      </c>
      <c r="V647" s="21" t="s">
        <v>772</v>
      </c>
      <c r="W647" s="21" t="s">
        <v>51</v>
      </c>
      <c r="X647" s="21" t="s">
        <v>773</v>
      </c>
      <c r="Y647" s="23">
        <v>46246</v>
      </c>
      <c r="Z647" s="24">
        <f>+E647-Y647</f>
        <v>-528</v>
      </c>
      <c r="AA647" s="25">
        <f>+Tabla_DatosExternos_142[[#This Row],[Saldo]]/Tabla_DatosExternos_142[[#This Row],[Importe]]</f>
        <v>0.81159147234017881</v>
      </c>
      <c r="AB647" s="21"/>
      <c r="AC647" s="26">
        <f>IF(AND(-Z647&gt;=1,-Z647&lt;=30),D647,0)</f>
        <v>0</v>
      </c>
      <c r="AD647" s="26">
        <f>IF(AND(-Z647&gt;=31,-Z647&lt;=60),D647,0)</f>
        <v>0</v>
      </c>
      <c r="AE647" s="26">
        <f>IF(AND(-Z647&gt;=61,-Z647&lt;=90),D647,0)</f>
        <v>0</v>
      </c>
      <c r="AF647" s="26">
        <f>IF(AND(-Z647&gt;=91,-Z647&lt;=120),D647,0)</f>
        <v>0</v>
      </c>
      <c r="AG647" s="26">
        <f>IF(AND(-Z647&gt;=121,-Z647&lt;=150),D647,0)</f>
        <v>0</v>
      </c>
      <c r="AH647" s="26">
        <f>IF(AND(-Z647&gt;=151,-Z647&lt;=180),D647,0)</f>
        <v>0</v>
      </c>
      <c r="AI647" s="26">
        <f>IF(AND(-Z647&gt;=181,-Z647&lt;=210),D647,0)</f>
        <v>0</v>
      </c>
      <c r="AJ647" s="26">
        <f>IF(AND(-Z647&gt;=211,-Z647&lt;=250),D647,0)</f>
        <v>0</v>
      </c>
      <c r="AK647" s="26">
        <f>IF(-Z647&gt;=251,D647,0)</f>
        <v>11199.8</v>
      </c>
      <c r="AL647" s="26">
        <f>SUM(AE647:AF647)</f>
        <v>0</v>
      </c>
      <c r="AM647" s="26">
        <f>SUM(AG647:AK647)</f>
        <v>11199.8</v>
      </c>
      <c r="AN647" s="26">
        <f>SUM(AI647:AK647)</f>
        <v>11199.8</v>
      </c>
      <c r="AO647" s="26">
        <f>+IF(SUM(AC647:AK647)=0,D647,0)</f>
        <v>0</v>
      </c>
      <c r="AP647" s="26">
        <f>+SUM(AC647:AK647)</f>
        <v>11199.8</v>
      </c>
      <c r="AQ647" s="26">
        <f>+Tabla_DatosExternos_142[[#This Row],[Total Vigente]]+Tabla_DatosExternos_142[[#This Row],[Total Vencido]]</f>
        <v>11199.8</v>
      </c>
      <c r="AR647" s="26">
        <f>SUM(AG647:AK647)</f>
        <v>11199.8</v>
      </c>
      <c r="AS647" s="27">
        <f>+Tabla_DatosExternos_142[[#This Row],[Fecha]]-Tabla_DatosExternos_142[[#This Row],[Vence]]</f>
        <v>-30</v>
      </c>
      <c r="AT647" s="21"/>
      <c r="AU647" s="28" t="e">
        <f>+AR647-W647</f>
        <v>#VALUE!</v>
      </c>
    </row>
    <row r="648" spans="1:47" x14ac:dyDescent="0.35">
      <c r="A648" s="20">
        <v>45694</v>
      </c>
      <c r="B648" s="21">
        <v>11029</v>
      </c>
      <c r="C648" s="21">
        <v>6149.93</v>
      </c>
      <c r="D648" s="21">
        <v>6149.93</v>
      </c>
      <c r="E648" s="22">
        <v>45724</v>
      </c>
      <c r="F648" s="21">
        <v>522</v>
      </c>
      <c r="G648" s="21" t="s">
        <v>47</v>
      </c>
      <c r="H648" s="21" t="s">
        <v>48</v>
      </c>
      <c r="I648" s="21" t="s">
        <v>770</v>
      </c>
      <c r="J648" s="21" t="s">
        <v>49</v>
      </c>
      <c r="K648" s="21" t="s">
        <v>325</v>
      </c>
      <c r="L648" s="21" t="s">
        <v>326</v>
      </c>
      <c r="M648" s="21" t="s">
        <v>667</v>
      </c>
      <c r="N648" s="21">
        <v>30</v>
      </c>
      <c r="O648" s="20"/>
      <c r="P648" s="21" t="s">
        <v>49</v>
      </c>
      <c r="Q648" s="21" t="s">
        <v>771</v>
      </c>
      <c r="R648" s="21">
        <v>0</v>
      </c>
      <c r="S648" s="21">
        <v>153</v>
      </c>
      <c r="T648" s="21">
        <v>-68.128310999999997</v>
      </c>
      <c r="U648" s="21">
        <v>-16.509685999999999</v>
      </c>
      <c r="V648" s="21" t="s">
        <v>772</v>
      </c>
      <c r="W648" s="21" t="s">
        <v>51</v>
      </c>
      <c r="X648" s="21" t="s">
        <v>773</v>
      </c>
      <c r="Y648" s="23">
        <v>46246</v>
      </c>
      <c r="Z648" s="24">
        <f>+E648-Y648</f>
        <v>-522</v>
      </c>
      <c r="AA648" s="25">
        <f>+Tabla_DatosExternos_142[[#This Row],[Saldo]]/Tabla_DatosExternos_142[[#This Row],[Importe]]</f>
        <v>1</v>
      </c>
      <c r="AB648" s="21"/>
      <c r="AC648" s="26">
        <f>IF(AND(-Z648&gt;=1,-Z648&lt;=30),D648,0)</f>
        <v>0</v>
      </c>
      <c r="AD648" s="26">
        <f>IF(AND(-Z648&gt;=31,-Z648&lt;=60),D648,0)</f>
        <v>0</v>
      </c>
      <c r="AE648" s="26">
        <f>IF(AND(-Z648&gt;=61,-Z648&lt;=90),D648,0)</f>
        <v>0</v>
      </c>
      <c r="AF648" s="26">
        <f>IF(AND(-Z648&gt;=91,-Z648&lt;=120),D648,0)</f>
        <v>0</v>
      </c>
      <c r="AG648" s="26">
        <f>IF(AND(-Z648&gt;=121,-Z648&lt;=150),D648,0)</f>
        <v>0</v>
      </c>
      <c r="AH648" s="26">
        <f>IF(AND(-Z648&gt;=151,-Z648&lt;=180),D648,0)</f>
        <v>0</v>
      </c>
      <c r="AI648" s="26">
        <f>IF(AND(-Z648&gt;=181,-Z648&lt;=210),D648,0)</f>
        <v>0</v>
      </c>
      <c r="AJ648" s="26">
        <f>IF(AND(-Z648&gt;=211,-Z648&lt;=250),D648,0)</f>
        <v>0</v>
      </c>
      <c r="AK648" s="26">
        <f>IF(-Z648&gt;=251,D648,0)</f>
        <v>6149.93</v>
      </c>
      <c r="AL648" s="26">
        <f>SUM(AE648:AF648)</f>
        <v>0</v>
      </c>
      <c r="AM648" s="26">
        <f>SUM(AG648:AK648)</f>
        <v>6149.93</v>
      </c>
      <c r="AN648" s="26">
        <f>SUM(AI648:AK648)</f>
        <v>6149.93</v>
      </c>
      <c r="AO648" s="26">
        <f>+IF(SUM(AC648:AK648)=0,D648,0)</f>
        <v>0</v>
      </c>
      <c r="AP648" s="26">
        <f>+SUM(AC648:AK648)</f>
        <v>6149.93</v>
      </c>
      <c r="AQ648" s="26">
        <f>+Tabla_DatosExternos_142[[#This Row],[Total Vigente]]+Tabla_DatosExternos_142[[#This Row],[Total Vencido]]</f>
        <v>6149.93</v>
      </c>
      <c r="AR648" s="26">
        <f>SUM(AG648:AK648)</f>
        <v>6149.93</v>
      </c>
      <c r="AS648" s="27">
        <f>+Tabla_DatosExternos_142[[#This Row],[Fecha]]-Tabla_DatosExternos_142[[#This Row],[Vence]]</f>
        <v>-30</v>
      </c>
      <c r="AT648" s="21"/>
      <c r="AU648" s="28" t="e">
        <f>+AR648-W648</f>
        <v>#VALUE!</v>
      </c>
    </row>
    <row r="649" spans="1:47" x14ac:dyDescent="0.35">
      <c r="A649" s="20">
        <v>45712</v>
      </c>
      <c r="B649" s="21">
        <v>17040</v>
      </c>
      <c r="C649" s="21">
        <v>6899.9</v>
      </c>
      <c r="D649" s="21">
        <v>4199.8999999999996</v>
      </c>
      <c r="E649" s="22">
        <v>45757</v>
      </c>
      <c r="F649" s="21">
        <v>489</v>
      </c>
      <c r="G649" s="21" t="s">
        <v>47</v>
      </c>
      <c r="H649" s="21" t="s">
        <v>48</v>
      </c>
      <c r="I649" s="21" t="s">
        <v>791</v>
      </c>
      <c r="J649" s="21" t="s">
        <v>49</v>
      </c>
      <c r="K649" s="21" t="s">
        <v>325</v>
      </c>
      <c r="L649" s="21" t="s">
        <v>326</v>
      </c>
      <c r="M649" s="21" t="s">
        <v>484</v>
      </c>
      <c r="N649" s="21">
        <v>45</v>
      </c>
      <c r="O649" s="20">
        <v>46094</v>
      </c>
      <c r="P649" s="21" t="s">
        <v>49</v>
      </c>
      <c r="Q649" s="21" t="s">
        <v>792</v>
      </c>
      <c r="R649" s="21">
        <v>10000</v>
      </c>
      <c r="S649" s="21">
        <v>152</v>
      </c>
      <c r="T649" s="21">
        <v>-68.133865999999998</v>
      </c>
      <c r="U649" s="21">
        <v>-16.501733000000002</v>
      </c>
      <c r="V649" s="21" t="s">
        <v>793</v>
      </c>
      <c r="W649" s="21" t="s">
        <v>51</v>
      </c>
      <c r="X649" s="21" t="s">
        <v>794</v>
      </c>
      <c r="Y649" s="23">
        <v>46246</v>
      </c>
      <c r="Z649" s="24">
        <f>+E649-Y649</f>
        <v>-489</v>
      </c>
      <c r="AA649" s="25">
        <f>+Tabla_DatosExternos_142[[#This Row],[Saldo]]/Tabla_DatosExternos_142[[#This Row],[Importe]]</f>
        <v>0.60868998101421756</v>
      </c>
      <c r="AB649" s="21"/>
      <c r="AC649" s="26">
        <f>IF(AND(-Z649&gt;=1,-Z649&lt;=30),D649,0)</f>
        <v>0</v>
      </c>
      <c r="AD649" s="26">
        <f>IF(AND(-Z649&gt;=31,-Z649&lt;=60),D649,0)</f>
        <v>0</v>
      </c>
      <c r="AE649" s="26">
        <f>IF(AND(-Z649&gt;=61,-Z649&lt;=90),D649,0)</f>
        <v>0</v>
      </c>
      <c r="AF649" s="26">
        <f>IF(AND(-Z649&gt;=91,-Z649&lt;=120),D649,0)</f>
        <v>0</v>
      </c>
      <c r="AG649" s="26">
        <f>IF(AND(-Z649&gt;=121,-Z649&lt;=150),D649,0)</f>
        <v>0</v>
      </c>
      <c r="AH649" s="26">
        <f>IF(AND(-Z649&gt;=151,-Z649&lt;=180),D649,0)</f>
        <v>0</v>
      </c>
      <c r="AI649" s="26">
        <f>IF(AND(-Z649&gt;=181,-Z649&lt;=210),D649,0)</f>
        <v>0</v>
      </c>
      <c r="AJ649" s="26">
        <f>IF(AND(-Z649&gt;=211,-Z649&lt;=250),D649,0)</f>
        <v>0</v>
      </c>
      <c r="AK649" s="26">
        <f>IF(-Z649&gt;=251,D649,0)</f>
        <v>4199.8999999999996</v>
      </c>
      <c r="AL649" s="26">
        <f>SUM(AE649:AF649)</f>
        <v>0</v>
      </c>
      <c r="AM649" s="26">
        <f>SUM(AG649:AK649)</f>
        <v>4199.8999999999996</v>
      </c>
      <c r="AN649" s="26">
        <f>SUM(AI649:AK649)</f>
        <v>4199.8999999999996</v>
      </c>
      <c r="AO649" s="26">
        <f>+IF(SUM(AC649:AK649)=0,D649,0)</f>
        <v>0</v>
      </c>
      <c r="AP649" s="26">
        <f>+SUM(AC649:AK649)</f>
        <v>4199.8999999999996</v>
      </c>
      <c r="AQ649" s="26">
        <f>+Tabla_DatosExternos_142[[#This Row],[Total Vigente]]+Tabla_DatosExternos_142[[#This Row],[Total Vencido]]</f>
        <v>4199.8999999999996</v>
      </c>
      <c r="AR649" s="26">
        <f>SUM(AG649:AK649)</f>
        <v>4199.8999999999996</v>
      </c>
      <c r="AS649" s="27">
        <f>+Tabla_DatosExternos_142[[#This Row],[Fecha]]-Tabla_DatosExternos_142[[#This Row],[Vence]]</f>
        <v>-45</v>
      </c>
      <c r="AT649" s="21"/>
      <c r="AU649" s="28" t="e">
        <f>+AR649-W649</f>
        <v>#VALUE!</v>
      </c>
    </row>
    <row r="650" spans="1:47" x14ac:dyDescent="0.35">
      <c r="A650" s="20">
        <v>45713</v>
      </c>
      <c r="B650" s="21">
        <v>17536</v>
      </c>
      <c r="C650" s="21">
        <v>2124.98</v>
      </c>
      <c r="D650" s="21">
        <v>2124.98</v>
      </c>
      <c r="E650" s="22">
        <v>45743</v>
      </c>
      <c r="F650" s="21">
        <v>503</v>
      </c>
      <c r="G650" s="21" t="s">
        <v>47</v>
      </c>
      <c r="H650" s="21" t="s">
        <v>48</v>
      </c>
      <c r="I650" s="21" t="s">
        <v>767</v>
      </c>
      <c r="J650" s="21" t="s">
        <v>49</v>
      </c>
      <c r="K650" s="21" t="s">
        <v>325</v>
      </c>
      <c r="L650" s="21" t="s">
        <v>326</v>
      </c>
      <c r="M650" s="21" t="s">
        <v>667</v>
      </c>
      <c r="N650" s="21">
        <v>30</v>
      </c>
      <c r="O650" s="20"/>
      <c r="P650" s="21" t="s">
        <v>49</v>
      </c>
      <c r="Q650" s="21" t="s">
        <v>768</v>
      </c>
      <c r="R650" s="21">
        <v>5000</v>
      </c>
      <c r="S650" s="21">
        <v>153</v>
      </c>
      <c r="T650" s="21">
        <v>-68.152568400000007</v>
      </c>
      <c r="U650" s="21">
        <v>-16.492110700000001</v>
      </c>
      <c r="V650" s="21" t="s">
        <v>3285</v>
      </c>
      <c r="W650" s="21" t="s">
        <v>51</v>
      </c>
      <c r="X650" s="21" t="s">
        <v>769</v>
      </c>
      <c r="Y650" s="23">
        <v>46246</v>
      </c>
      <c r="Z650" s="24">
        <f>+E650-Y650</f>
        <v>-503</v>
      </c>
      <c r="AA650" s="25">
        <f>+Tabla_DatosExternos_142[[#This Row],[Saldo]]/Tabla_DatosExternos_142[[#This Row],[Importe]]</f>
        <v>1</v>
      </c>
      <c r="AB650" s="21"/>
      <c r="AC650" s="26">
        <f>IF(AND(-Z650&gt;=1,-Z650&lt;=30),D650,0)</f>
        <v>0</v>
      </c>
      <c r="AD650" s="26">
        <f>IF(AND(-Z650&gt;=31,-Z650&lt;=60),D650,0)</f>
        <v>0</v>
      </c>
      <c r="AE650" s="26">
        <f>IF(AND(-Z650&gt;=61,-Z650&lt;=90),D650,0)</f>
        <v>0</v>
      </c>
      <c r="AF650" s="26">
        <f>IF(AND(-Z650&gt;=91,-Z650&lt;=120),D650,0)</f>
        <v>0</v>
      </c>
      <c r="AG650" s="26">
        <f>IF(AND(-Z650&gt;=121,-Z650&lt;=150),D650,0)</f>
        <v>0</v>
      </c>
      <c r="AH650" s="26">
        <f>IF(AND(-Z650&gt;=151,-Z650&lt;=180),D650,0)</f>
        <v>0</v>
      </c>
      <c r="AI650" s="26">
        <f>IF(AND(-Z650&gt;=181,-Z650&lt;=210),D650,0)</f>
        <v>0</v>
      </c>
      <c r="AJ650" s="26">
        <f>IF(AND(-Z650&gt;=211,-Z650&lt;=250),D650,0)</f>
        <v>0</v>
      </c>
      <c r="AK650" s="26">
        <f>IF(-Z650&gt;=251,D650,0)</f>
        <v>2124.98</v>
      </c>
      <c r="AL650" s="26">
        <f>SUM(AE650:AF650)</f>
        <v>0</v>
      </c>
      <c r="AM650" s="26">
        <f>SUM(AG650:AK650)</f>
        <v>2124.98</v>
      </c>
      <c r="AN650" s="26">
        <f>SUM(AI650:AK650)</f>
        <v>2124.98</v>
      </c>
      <c r="AO650" s="26">
        <f>+IF(SUM(AC650:AK650)=0,D650,0)</f>
        <v>0</v>
      </c>
      <c r="AP650" s="26">
        <f>+SUM(AC650:AK650)</f>
        <v>2124.98</v>
      </c>
      <c r="AQ650" s="26">
        <f>+Tabla_DatosExternos_142[[#This Row],[Total Vigente]]+Tabla_DatosExternos_142[[#This Row],[Total Vencido]]</f>
        <v>2124.98</v>
      </c>
      <c r="AR650" s="26">
        <f>SUM(AG650:AK650)</f>
        <v>2124.98</v>
      </c>
      <c r="AS650" s="27">
        <f>+Tabla_DatosExternos_142[[#This Row],[Fecha]]-Tabla_DatosExternos_142[[#This Row],[Vence]]</f>
        <v>-30</v>
      </c>
      <c r="AT650" s="21"/>
      <c r="AU650" s="28" t="e">
        <f>+AR650-W650</f>
        <v>#VALUE!</v>
      </c>
    </row>
    <row r="651" spans="1:47" x14ac:dyDescent="0.35">
      <c r="A651" s="20">
        <v>45715</v>
      </c>
      <c r="B651" s="21">
        <v>18502</v>
      </c>
      <c r="C651" s="21">
        <v>11189.92</v>
      </c>
      <c r="D651" s="21">
        <v>2189.92</v>
      </c>
      <c r="E651" s="22">
        <v>45745</v>
      </c>
      <c r="F651" s="21">
        <v>501</v>
      </c>
      <c r="G651" s="21" t="s">
        <v>47</v>
      </c>
      <c r="H651" s="21" t="s">
        <v>48</v>
      </c>
      <c r="I651" s="21" t="s">
        <v>801</v>
      </c>
      <c r="J651" s="21" t="s">
        <v>49</v>
      </c>
      <c r="K651" s="21" t="s">
        <v>325</v>
      </c>
      <c r="L651" s="21" t="s">
        <v>326</v>
      </c>
      <c r="M651" s="21" t="s">
        <v>327</v>
      </c>
      <c r="N651" s="21">
        <v>30</v>
      </c>
      <c r="O651" s="20">
        <v>45986</v>
      </c>
      <c r="P651" s="21" t="s">
        <v>49</v>
      </c>
      <c r="Q651" s="21" t="s">
        <v>802</v>
      </c>
      <c r="R651" s="21">
        <v>0</v>
      </c>
      <c r="S651" s="21">
        <v>142</v>
      </c>
      <c r="T651" s="21">
        <v>-68.141095000000007</v>
      </c>
      <c r="U651" s="21">
        <v>-16.481449000000001</v>
      </c>
      <c r="V651" s="21" t="s">
        <v>803</v>
      </c>
      <c r="W651" s="21" t="s">
        <v>51</v>
      </c>
      <c r="X651" s="21" t="s">
        <v>804</v>
      </c>
      <c r="Y651" s="23">
        <v>46246</v>
      </c>
      <c r="Z651" s="24">
        <f>+E651-Y651</f>
        <v>-501</v>
      </c>
      <c r="AA651" s="25">
        <f>+Tabla_DatosExternos_142[[#This Row],[Saldo]]/Tabla_DatosExternos_142[[#This Row],[Importe]]</f>
        <v>0.19570470566366874</v>
      </c>
      <c r="AB651" s="21"/>
      <c r="AC651" s="26">
        <f>IF(AND(-Z651&gt;=1,-Z651&lt;=30),D651,0)</f>
        <v>0</v>
      </c>
      <c r="AD651" s="26">
        <f>IF(AND(-Z651&gt;=31,-Z651&lt;=60),D651,0)</f>
        <v>0</v>
      </c>
      <c r="AE651" s="26">
        <f>IF(AND(-Z651&gt;=61,-Z651&lt;=90),D651,0)</f>
        <v>0</v>
      </c>
      <c r="AF651" s="26">
        <f>IF(AND(-Z651&gt;=91,-Z651&lt;=120),D651,0)</f>
        <v>0</v>
      </c>
      <c r="AG651" s="26">
        <f>IF(AND(-Z651&gt;=121,-Z651&lt;=150),D651,0)</f>
        <v>0</v>
      </c>
      <c r="AH651" s="26">
        <f>IF(AND(-Z651&gt;=151,-Z651&lt;=180),D651,0)</f>
        <v>0</v>
      </c>
      <c r="AI651" s="26">
        <f>IF(AND(-Z651&gt;=181,-Z651&lt;=210),D651,0)</f>
        <v>0</v>
      </c>
      <c r="AJ651" s="26">
        <f>IF(AND(-Z651&gt;=211,-Z651&lt;=250),D651,0)</f>
        <v>0</v>
      </c>
      <c r="AK651" s="26">
        <f>IF(-Z651&gt;=251,D651,0)</f>
        <v>2189.92</v>
      </c>
      <c r="AL651" s="26">
        <f>SUM(AE651:AF651)</f>
        <v>0</v>
      </c>
      <c r="AM651" s="26">
        <f>SUM(AG651:AK651)</f>
        <v>2189.92</v>
      </c>
      <c r="AN651" s="26">
        <f>SUM(AI651:AK651)</f>
        <v>2189.92</v>
      </c>
      <c r="AO651" s="26">
        <f>+IF(SUM(AC651:AK651)=0,D651,0)</f>
        <v>0</v>
      </c>
      <c r="AP651" s="26">
        <f>+SUM(AC651:AK651)</f>
        <v>2189.92</v>
      </c>
      <c r="AQ651" s="26">
        <f>+Tabla_DatosExternos_142[[#This Row],[Total Vigente]]+Tabla_DatosExternos_142[[#This Row],[Total Vencido]]</f>
        <v>2189.92</v>
      </c>
      <c r="AR651" s="26">
        <f>SUM(AG651:AK651)</f>
        <v>2189.92</v>
      </c>
      <c r="AS651" s="27">
        <f>+Tabla_DatosExternos_142[[#This Row],[Fecha]]-Tabla_DatosExternos_142[[#This Row],[Vence]]</f>
        <v>-30</v>
      </c>
      <c r="AT651" s="21"/>
      <c r="AU651" s="28" t="e">
        <f>+AR651-W651</f>
        <v>#VALUE!</v>
      </c>
    </row>
    <row r="652" spans="1:47" x14ac:dyDescent="0.35">
      <c r="A652" s="20">
        <v>45716</v>
      </c>
      <c r="B652" s="21">
        <v>19036</v>
      </c>
      <c r="C652" s="21">
        <v>19000</v>
      </c>
      <c r="D652" s="21">
        <v>17529.990000000002</v>
      </c>
      <c r="E652" s="22">
        <v>45746</v>
      </c>
      <c r="F652" s="21">
        <v>500</v>
      </c>
      <c r="G652" s="21" t="s">
        <v>47</v>
      </c>
      <c r="H652" s="21" t="s">
        <v>48</v>
      </c>
      <c r="I652" s="21" t="s">
        <v>805</v>
      </c>
      <c r="J652" s="21" t="s">
        <v>49</v>
      </c>
      <c r="K652" s="21" t="s">
        <v>325</v>
      </c>
      <c r="L652" s="21" t="s">
        <v>326</v>
      </c>
      <c r="M652" s="21" t="s">
        <v>667</v>
      </c>
      <c r="N652" s="21">
        <v>30</v>
      </c>
      <c r="O652" s="20">
        <v>45881</v>
      </c>
      <c r="P652" s="21" t="s">
        <v>49</v>
      </c>
      <c r="Q652" s="21" t="s">
        <v>806</v>
      </c>
      <c r="R652" s="21">
        <v>0</v>
      </c>
      <c r="S652" s="21">
        <v>153</v>
      </c>
      <c r="T652" s="21">
        <v>-68.055080000000004</v>
      </c>
      <c r="U652" s="21">
        <v>-16.540175000000001</v>
      </c>
      <c r="V652" s="21" t="s">
        <v>807</v>
      </c>
      <c r="W652" s="21" t="s">
        <v>51</v>
      </c>
      <c r="X652" s="21" t="s">
        <v>808</v>
      </c>
      <c r="Y652" s="23">
        <v>46246</v>
      </c>
      <c r="Z652" s="24">
        <f>+E652-Y652</f>
        <v>-500</v>
      </c>
      <c r="AA652" s="25">
        <f>+Tabla_DatosExternos_142[[#This Row],[Saldo]]/Tabla_DatosExternos_142[[#This Row],[Importe]]</f>
        <v>0.92263105263157907</v>
      </c>
      <c r="AB652" s="21"/>
      <c r="AC652" s="26">
        <f>IF(AND(-Z652&gt;=1,-Z652&lt;=30),D652,0)</f>
        <v>0</v>
      </c>
      <c r="AD652" s="26">
        <f>IF(AND(-Z652&gt;=31,-Z652&lt;=60),D652,0)</f>
        <v>0</v>
      </c>
      <c r="AE652" s="26">
        <f>IF(AND(-Z652&gt;=61,-Z652&lt;=90),D652,0)</f>
        <v>0</v>
      </c>
      <c r="AF652" s="26">
        <f>IF(AND(-Z652&gt;=91,-Z652&lt;=120),D652,0)</f>
        <v>0</v>
      </c>
      <c r="AG652" s="26">
        <f>IF(AND(-Z652&gt;=121,-Z652&lt;=150),D652,0)</f>
        <v>0</v>
      </c>
      <c r="AH652" s="26">
        <f>IF(AND(-Z652&gt;=151,-Z652&lt;=180),D652,0)</f>
        <v>0</v>
      </c>
      <c r="AI652" s="26">
        <f>IF(AND(-Z652&gt;=181,-Z652&lt;=210),D652,0)</f>
        <v>0</v>
      </c>
      <c r="AJ652" s="26">
        <f>IF(AND(-Z652&gt;=211,-Z652&lt;=250),D652,0)</f>
        <v>0</v>
      </c>
      <c r="AK652" s="26">
        <f>IF(-Z652&gt;=251,D652,0)</f>
        <v>17529.990000000002</v>
      </c>
      <c r="AL652" s="26">
        <f>SUM(AE652:AF652)</f>
        <v>0</v>
      </c>
      <c r="AM652" s="26">
        <f>SUM(AG652:AK652)</f>
        <v>17529.990000000002</v>
      </c>
      <c r="AN652" s="26">
        <f>SUM(AI652:AK652)</f>
        <v>17529.990000000002</v>
      </c>
      <c r="AO652" s="26">
        <f>+IF(SUM(AC652:AK652)=0,D652,0)</f>
        <v>0</v>
      </c>
      <c r="AP652" s="26">
        <f>+SUM(AC652:AK652)</f>
        <v>17529.990000000002</v>
      </c>
      <c r="AQ652" s="26">
        <f>+Tabla_DatosExternos_142[[#This Row],[Total Vigente]]+Tabla_DatosExternos_142[[#This Row],[Total Vencido]]</f>
        <v>17529.990000000002</v>
      </c>
      <c r="AR652" s="26">
        <f>SUM(AG652:AK652)</f>
        <v>17529.990000000002</v>
      </c>
      <c r="AS652" s="27">
        <f>+Tabla_DatosExternos_142[[#This Row],[Fecha]]-Tabla_DatosExternos_142[[#This Row],[Vence]]</f>
        <v>-30</v>
      </c>
      <c r="AT652" s="21"/>
      <c r="AU652" s="28" t="e">
        <f>+AR652-W652</f>
        <v>#VALUE!</v>
      </c>
    </row>
    <row r="653" spans="1:47" x14ac:dyDescent="0.35">
      <c r="A653" s="20">
        <v>45716</v>
      </c>
      <c r="B653" s="21">
        <v>19037</v>
      </c>
      <c r="C653" s="21">
        <v>4549.93</v>
      </c>
      <c r="D653" s="21">
        <v>4549.93</v>
      </c>
      <c r="E653" s="22">
        <v>45746</v>
      </c>
      <c r="F653" s="21">
        <v>500</v>
      </c>
      <c r="G653" s="21" t="s">
        <v>47</v>
      </c>
      <c r="H653" s="21" t="s">
        <v>48</v>
      </c>
      <c r="I653" s="21" t="s">
        <v>809</v>
      </c>
      <c r="J653" s="21" t="s">
        <v>49</v>
      </c>
      <c r="K653" s="21" t="s">
        <v>325</v>
      </c>
      <c r="L653" s="21" t="s">
        <v>326</v>
      </c>
      <c r="M653" s="21" t="s">
        <v>667</v>
      </c>
      <c r="N653" s="21">
        <v>30</v>
      </c>
      <c r="O653" s="20"/>
      <c r="P653" s="21" t="s">
        <v>49</v>
      </c>
      <c r="Q653" s="21" t="s">
        <v>810</v>
      </c>
      <c r="R653" s="21">
        <v>5000</v>
      </c>
      <c r="S653" s="21">
        <v>153</v>
      </c>
      <c r="T653" s="21">
        <v>-68.129958999999999</v>
      </c>
      <c r="U653" s="21">
        <v>-16.507656000000001</v>
      </c>
      <c r="V653" s="21" t="s">
        <v>811</v>
      </c>
      <c r="W653" s="21" t="s">
        <v>51</v>
      </c>
      <c r="X653" s="21" t="s">
        <v>812</v>
      </c>
      <c r="Y653" s="23">
        <v>46246</v>
      </c>
      <c r="Z653" s="24">
        <f>+E653-Y653</f>
        <v>-500</v>
      </c>
      <c r="AA653" s="25">
        <f>+Tabla_DatosExternos_142[[#This Row],[Saldo]]/Tabla_DatosExternos_142[[#This Row],[Importe]]</f>
        <v>1</v>
      </c>
      <c r="AB653" s="21"/>
      <c r="AC653" s="26">
        <f>IF(AND(-Z653&gt;=1,-Z653&lt;=30),D653,0)</f>
        <v>0</v>
      </c>
      <c r="AD653" s="26">
        <f>IF(AND(-Z653&gt;=31,-Z653&lt;=60),D653,0)</f>
        <v>0</v>
      </c>
      <c r="AE653" s="26">
        <f>IF(AND(-Z653&gt;=61,-Z653&lt;=90),D653,0)</f>
        <v>0</v>
      </c>
      <c r="AF653" s="26">
        <f>IF(AND(-Z653&gt;=91,-Z653&lt;=120),D653,0)</f>
        <v>0</v>
      </c>
      <c r="AG653" s="26">
        <f>IF(AND(-Z653&gt;=121,-Z653&lt;=150),D653,0)</f>
        <v>0</v>
      </c>
      <c r="AH653" s="26">
        <f>IF(AND(-Z653&gt;=151,-Z653&lt;=180),D653,0)</f>
        <v>0</v>
      </c>
      <c r="AI653" s="26">
        <f>IF(AND(-Z653&gt;=181,-Z653&lt;=210),D653,0)</f>
        <v>0</v>
      </c>
      <c r="AJ653" s="26">
        <f>IF(AND(-Z653&gt;=211,-Z653&lt;=250),D653,0)</f>
        <v>0</v>
      </c>
      <c r="AK653" s="26">
        <f>IF(-Z653&gt;=251,D653,0)</f>
        <v>4549.93</v>
      </c>
      <c r="AL653" s="26">
        <f>SUM(AE653:AF653)</f>
        <v>0</v>
      </c>
      <c r="AM653" s="26">
        <f>SUM(AG653:AK653)</f>
        <v>4549.93</v>
      </c>
      <c r="AN653" s="26">
        <f>SUM(AI653:AK653)</f>
        <v>4549.93</v>
      </c>
      <c r="AO653" s="26">
        <f>+IF(SUM(AC653:AK653)=0,D653,0)</f>
        <v>0</v>
      </c>
      <c r="AP653" s="26">
        <f>+SUM(AC653:AK653)</f>
        <v>4549.93</v>
      </c>
      <c r="AQ653" s="26">
        <f>+Tabla_DatosExternos_142[[#This Row],[Total Vigente]]+Tabla_DatosExternos_142[[#This Row],[Total Vencido]]</f>
        <v>4549.93</v>
      </c>
      <c r="AR653" s="26">
        <f>SUM(AG653:AK653)</f>
        <v>4549.93</v>
      </c>
      <c r="AS653" s="27">
        <f>+Tabla_DatosExternos_142[[#This Row],[Fecha]]-Tabla_DatosExternos_142[[#This Row],[Vence]]</f>
        <v>-30</v>
      </c>
      <c r="AT653" s="21"/>
      <c r="AU653" s="28" t="e">
        <f>+AR653-W653</f>
        <v>#VALUE!</v>
      </c>
    </row>
    <row r="654" spans="1:47" x14ac:dyDescent="0.35">
      <c r="A654" s="20">
        <v>45716</v>
      </c>
      <c r="B654" s="21">
        <v>19038</v>
      </c>
      <c r="C654" s="21">
        <v>4468.95</v>
      </c>
      <c r="D654" s="21">
        <v>4468.95</v>
      </c>
      <c r="E654" s="22">
        <v>45746</v>
      </c>
      <c r="F654" s="21">
        <v>500</v>
      </c>
      <c r="G654" s="21" t="s">
        <v>47</v>
      </c>
      <c r="H654" s="21" t="s">
        <v>48</v>
      </c>
      <c r="I654" s="21" t="s">
        <v>809</v>
      </c>
      <c r="J654" s="21" t="s">
        <v>49</v>
      </c>
      <c r="K654" s="21" t="s">
        <v>325</v>
      </c>
      <c r="L654" s="21" t="s">
        <v>326</v>
      </c>
      <c r="M654" s="21" t="s">
        <v>667</v>
      </c>
      <c r="N654" s="21">
        <v>30</v>
      </c>
      <c r="O654" s="20"/>
      <c r="P654" s="21" t="s">
        <v>49</v>
      </c>
      <c r="Q654" s="21" t="s">
        <v>813</v>
      </c>
      <c r="R654" s="21">
        <v>5000</v>
      </c>
      <c r="S654" s="21">
        <v>153</v>
      </c>
      <c r="T654" s="21">
        <v>-68.133671000000007</v>
      </c>
      <c r="U654" s="21">
        <v>-16.504878000000001</v>
      </c>
      <c r="V654" s="21" t="s">
        <v>811</v>
      </c>
      <c r="W654" s="21" t="s">
        <v>51</v>
      </c>
      <c r="X654" s="21" t="s">
        <v>814</v>
      </c>
      <c r="Y654" s="23">
        <v>46246</v>
      </c>
      <c r="Z654" s="24">
        <f>+E654-Y654</f>
        <v>-500</v>
      </c>
      <c r="AA654" s="25">
        <f>+Tabla_DatosExternos_142[[#This Row],[Saldo]]/Tabla_DatosExternos_142[[#This Row],[Importe]]</f>
        <v>1</v>
      </c>
      <c r="AB654" s="21"/>
      <c r="AC654" s="26">
        <f>IF(AND(-Z654&gt;=1,-Z654&lt;=30),D654,0)</f>
        <v>0</v>
      </c>
      <c r="AD654" s="26">
        <f>IF(AND(-Z654&gt;=31,-Z654&lt;=60),D654,0)</f>
        <v>0</v>
      </c>
      <c r="AE654" s="26">
        <f>IF(AND(-Z654&gt;=61,-Z654&lt;=90),D654,0)</f>
        <v>0</v>
      </c>
      <c r="AF654" s="26">
        <f>IF(AND(-Z654&gt;=91,-Z654&lt;=120),D654,0)</f>
        <v>0</v>
      </c>
      <c r="AG654" s="26">
        <f>IF(AND(-Z654&gt;=121,-Z654&lt;=150),D654,0)</f>
        <v>0</v>
      </c>
      <c r="AH654" s="26">
        <f>IF(AND(-Z654&gt;=151,-Z654&lt;=180),D654,0)</f>
        <v>0</v>
      </c>
      <c r="AI654" s="26">
        <f>IF(AND(-Z654&gt;=181,-Z654&lt;=210),D654,0)</f>
        <v>0</v>
      </c>
      <c r="AJ654" s="26">
        <f>IF(AND(-Z654&gt;=211,-Z654&lt;=250),D654,0)</f>
        <v>0</v>
      </c>
      <c r="AK654" s="26">
        <f>IF(-Z654&gt;=251,D654,0)</f>
        <v>4468.95</v>
      </c>
      <c r="AL654" s="26">
        <f>SUM(AE654:AF654)</f>
        <v>0</v>
      </c>
      <c r="AM654" s="26">
        <f>SUM(AG654:AK654)</f>
        <v>4468.95</v>
      </c>
      <c r="AN654" s="26">
        <f>SUM(AI654:AK654)</f>
        <v>4468.95</v>
      </c>
      <c r="AO654" s="26">
        <f>+IF(SUM(AC654:AK654)=0,D654,0)</f>
        <v>0</v>
      </c>
      <c r="AP654" s="26">
        <f>+SUM(AC654:AK654)</f>
        <v>4468.95</v>
      </c>
      <c r="AQ654" s="26">
        <f>+Tabla_DatosExternos_142[[#This Row],[Total Vigente]]+Tabla_DatosExternos_142[[#This Row],[Total Vencido]]</f>
        <v>4468.95</v>
      </c>
      <c r="AR654" s="26">
        <f>SUM(AG654:AK654)</f>
        <v>4468.95</v>
      </c>
      <c r="AS654" s="27">
        <f>+Tabla_DatosExternos_142[[#This Row],[Fecha]]-Tabla_DatosExternos_142[[#This Row],[Vence]]</f>
        <v>-30</v>
      </c>
      <c r="AT654" s="21"/>
      <c r="AU654" s="28" t="e">
        <f>+AR654-W654</f>
        <v>#VALUE!</v>
      </c>
    </row>
    <row r="655" spans="1:47" x14ac:dyDescent="0.35">
      <c r="A655" s="20">
        <v>45742</v>
      </c>
      <c r="B655" s="21">
        <v>24650</v>
      </c>
      <c r="C655" s="21">
        <v>2779.97</v>
      </c>
      <c r="D655" s="21">
        <v>1459.91</v>
      </c>
      <c r="E655" s="22">
        <v>45772</v>
      </c>
      <c r="F655" s="21">
        <v>474</v>
      </c>
      <c r="G655" s="21" t="s">
        <v>47</v>
      </c>
      <c r="H655" s="21" t="s">
        <v>48</v>
      </c>
      <c r="I655" s="21" t="s">
        <v>818</v>
      </c>
      <c r="J655" s="21" t="s">
        <v>49</v>
      </c>
      <c r="K655" s="21" t="s">
        <v>325</v>
      </c>
      <c r="L655" s="21" t="s">
        <v>326</v>
      </c>
      <c r="M655" s="21" t="s">
        <v>484</v>
      </c>
      <c r="N655" s="21">
        <v>30</v>
      </c>
      <c r="O655" s="20">
        <v>46231</v>
      </c>
      <c r="P655" s="21" t="s">
        <v>49</v>
      </c>
      <c r="Q655" s="21" t="s">
        <v>819</v>
      </c>
      <c r="R655" s="21">
        <v>10001</v>
      </c>
      <c r="S655" s="21">
        <v>152</v>
      </c>
      <c r="T655" s="21">
        <v>-68.141700999999998</v>
      </c>
      <c r="U655" s="21">
        <v>-16.493632999999999</v>
      </c>
      <c r="V655" s="21" t="s">
        <v>820</v>
      </c>
      <c r="W655" s="21" t="s">
        <v>51</v>
      </c>
      <c r="X655" s="21" t="s">
        <v>821</v>
      </c>
      <c r="Y655" s="23">
        <v>46246</v>
      </c>
      <c r="Z655" s="24">
        <f>+E655-Y655</f>
        <v>-474</v>
      </c>
      <c r="AA655" s="25">
        <f>+Tabla_DatosExternos_142[[#This Row],[Saldo]]/Tabla_DatosExternos_142[[#This Row],[Importe]]</f>
        <v>0.52515314913470301</v>
      </c>
      <c r="AB655" s="21"/>
      <c r="AC655" s="26">
        <f>IF(AND(-Z655&gt;=1,-Z655&lt;=30),D655,0)</f>
        <v>0</v>
      </c>
      <c r="AD655" s="26">
        <f>IF(AND(-Z655&gt;=31,-Z655&lt;=60),D655,0)</f>
        <v>0</v>
      </c>
      <c r="AE655" s="26">
        <f>IF(AND(-Z655&gt;=61,-Z655&lt;=90),D655,0)</f>
        <v>0</v>
      </c>
      <c r="AF655" s="26">
        <f>IF(AND(-Z655&gt;=91,-Z655&lt;=120),D655,0)</f>
        <v>0</v>
      </c>
      <c r="AG655" s="26">
        <f>IF(AND(-Z655&gt;=121,-Z655&lt;=150),D655,0)</f>
        <v>0</v>
      </c>
      <c r="AH655" s="26">
        <f>IF(AND(-Z655&gt;=151,-Z655&lt;=180),D655,0)</f>
        <v>0</v>
      </c>
      <c r="AI655" s="26">
        <f>IF(AND(-Z655&gt;=181,-Z655&lt;=210),D655,0)</f>
        <v>0</v>
      </c>
      <c r="AJ655" s="26">
        <f>IF(AND(-Z655&gt;=211,-Z655&lt;=250),D655,0)</f>
        <v>0</v>
      </c>
      <c r="AK655" s="26">
        <f>IF(-Z655&gt;=251,D655,0)</f>
        <v>1459.91</v>
      </c>
      <c r="AL655" s="26">
        <f>SUM(AE655:AF655)</f>
        <v>0</v>
      </c>
      <c r="AM655" s="26">
        <f>SUM(AG655:AK655)</f>
        <v>1459.91</v>
      </c>
      <c r="AN655" s="26">
        <f>SUM(AI655:AK655)</f>
        <v>1459.91</v>
      </c>
      <c r="AO655" s="26">
        <f>+IF(SUM(AC655:AK655)=0,D655,0)</f>
        <v>0</v>
      </c>
      <c r="AP655" s="26">
        <f>+SUM(AC655:AK655)</f>
        <v>1459.91</v>
      </c>
      <c r="AQ655" s="26">
        <f>+Tabla_DatosExternos_142[[#This Row],[Total Vigente]]+Tabla_DatosExternos_142[[#This Row],[Total Vencido]]</f>
        <v>1459.91</v>
      </c>
      <c r="AR655" s="26">
        <f>SUM(AG655:AK655)</f>
        <v>1459.91</v>
      </c>
      <c r="AS655" s="27">
        <f>+Tabla_DatosExternos_142[[#This Row],[Fecha]]-Tabla_DatosExternos_142[[#This Row],[Vence]]</f>
        <v>-30</v>
      </c>
      <c r="AT655" s="21"/>
      <c r="AU655" s="28" t="e">
        <f>+AR655-W655</f>
        <v>#VALUE!</v>
      </c>
    </row>
    <row r="656" spans="1:47" x14ac:dyDescent="0.35">
      <c r="A656" s="20">
        <v>45763</v>
      </c>
      <c r="B656" s="21">
        <v>31976</v>
      </c>
      <c r="C656" s="21">
        <v>1409.98</v>
      </c>
      <c r="D656" s="21">
        <v>1409.98</v>
      </c>
      <c r="E656" s="22">
        <v>45793</v>
      </c>
      <c r="F656" s="21">
        <v>453</v>
      </c>
      <c r="G656" s="21" t="s">
        <v>47</v>
      </c>
      <c r="H656" s="21" t="s">
        <v>48</v>
      </c>
      <c r="I656" s="21" t="s">
        <v>822</v>
      </c>
      <c r="J656" s="21" t="s">
        <v>49</v>
      </c>
      <c r="K656" s="21" t="s">
        <v>325</v>
      </c>
      <c r="L656" s="21" t="s">
        <v>326</v>
      </c>
      <c r="M656" s="21" t="s">
        <v>484</v>
      </c>
      <c r="N656" s="21">
        <v>30</v>
      </c>
      <c r="O656" s="20"/>
      <c r="P656" s="21" t="s">
        <v>49</v>
      </c>
      <c r="Q656" s="21" t="s">
        <v>823</v>
      </c>
      <c r="R656" s="21">
        <v>10000</v>
      </c>
      <c r="S656" s="21">
        <v>152</v>
      </c>
      <c r="T656" s="21">
        <v>-68.138501000000005</v>
      </c>
      <c r="U656" s="21">
        <v>-16.4953</v>
      </c>
      <c r="V656" s="21" t="s">
        <v>824</v>
      </c>
      <c r="W656" s="21" t="s">
        <v>51</v>
      </c>
      <c r="X656" s="21" t="s">
        <v>825</v>
      </c>
      <c r="Y656" s="23">
        <v>46246</v>
      </c>
      <c r="Z656" s="24">
        <f>+E656-Y656</f>
        <v>-453</v>
      </c>
      <c r="AA656" s="25">
        <f>+Tabla_DatosExternos_142[[#This Row],[Saldo]]/Tabla_DatosExternos_142[[#This Row],[Importe]]</f>
        <v>1</v>
      </c>
      <c r="AB656" s="21"/>
      <c r="AC656" s="26">
        <f>IF(AND(-Z656&gt;=1,-Z656&lt;=30),D656,0)</f>
        <v>0</v>
      </c>
      <c r="AD656" s="26">
        <f>IF(AND(-Z656&gt;=31,-Z656&lt;=60),D656,0)</f>
        <v>0</v>
      </c>
      <c r="AE656" s="26">
        <f>IF(AND(-Z656&gt;=61,-Z656&lt;=90),D656,0)</f>
        <v>0</v>
      </c>
      <c r="AF656" s="26">
        <f>IF(AND(-Z656&gt;=91,-Z656&lt;=120),D656,0)</f>
        <v>0</v>
      </c>
      <c r="AG656" s="26">
        <f>IF(AND(-Z656&gt;=121,-Z656&lt;=150),D656,0)</f>
        <v>0</v>
      </c>
      <c r="AH656" s="26">
        <f>IF(AND(-Z656&gt;=151,-Z656&lt;=180),D656,0)</f>
        <v>0</v>
      </c>
      <c r="AI656" s="26">
        <f>IF(AND(-Z656&gt;=181,-Z656&lt;=210),D656,0)</f>
        <v>0</v>
      </c>
      <c r="AJ656" s="26">
        <f>IF(AND(-Z656&gt;=211,-Z656&lt;=250),D656,0)</f>
        <v>0</v>
      </c>
      <c r="AK656" s="26">
        <f>IF(-Z656&gt;=251,D656,0)</f>
        <v>1409.98</v>
      </c>
      <c r="AL656" s="26">
        <f>SUM(AE656:AF656)</f>
        <v>0</v>
      </c>
      <c r="AM656" s="26">
        <f>SUM(AG656:AK656)</f>
        <v>1409.98</v>
      </c>
      <c r="AN656" s="26">
        <f>SUM(AI656:AK656)</f>
        <v>1409.98</v>
      </c>
      <c r="AO656" s="26">
        <f>+IF(SUM(AC656:AK656)=0,D656,0)</f>
        <v>0</v>
      </c>
      <c r="AP656" s="26">
        <f>+SUM(AC656:AK656)</f>
        <v>1409.98</v>
      </c>
      <c r="AQ656" s="26">
        <f>+Tabla_DatosExternos_142[[#This Row],[Total Vigente]]+Tabla_DatosExternos_142[[#This Row],[Total Vencido]]</f>
        <v>1409.98</v>
      </c>
      <c r="AR656" s="26">
        <f>SUM(AG656:AK656)</f>
        <v>1409.98</v>
      </c>
      <c r="AS656" s="27">
        <f>+Tabla_DatosExternos_142[[#This Row],[Fecha]]-Tabla_DatosExternos_142[[#This Row],[Vence]]</f>
        <v>-30</v>
      </c>
      <c r="AT656" s="21"/>
      <c r="AU656" s="28" t="e">
        <f>+AR656-W656</f>
        <v>#VALUE!</v>
      </c>
    </row>
    <row r="657" spans="1:47" x14ac:dyDescent="0.35">
      <c r="A657" s="20">
        <v>45764</v>
      </c>
      <c r="B657" s="21">
        <v>32604</v>
      </c>
      <c r="C657" s="21">
        <v>20000</v>
      </c>
      <c r="D657" s="21">
        <v>20000</v>
      </c>
      <c r="E657" s="22">
        <v>45794</v>
      </c>
      <c r="F657" s="21">
        <v>452</v>
      </c>
      <c r="G657" s="21" t="s">
        <v>47</v>
      </c>
      <c r="H657" s="21" t="s">
        <v>48</v>
      </c>
      <c r="I657" s="21" t="s">
        <v>826</v>
      </c>
      <c r="J657" s="21" t="s">
        <v>49</v>
      </c>
      <c r="K657" s="21" t="s">
        <v>325</v>
      </c>
      <c r="L657" s="21" t="s">
        <v>326</v>
      </c>
      <c r="M657" s="21" t="s">
        <v>667</v>
      </c>
      <c r="N657" s="21">
        <v>30</v>
      </c>
      <c r="O657" s="20"/>
      <c r="P657" s="21" t="s">
        <v>49</v>
      </c>
      <c r="Q657" s="21" t="s">
        <v>827</v>
      </c>
      <c r="R657" s="21">
        <v>0</v>
      </c>
      <c r="S657" s="21">
        <v>153</v>
      </c>
      <c r="T657" s="21">
        <v>-68.112751000000003</v>
      </c>
      <c r="U657" s="21">
        <v>-16.485431999999999</v>
      </c>
      <c r="V657" s="21" t="s">
        <v>828</v>
      </c>
      <c r="W657" s="21" t="s">
        <v>51</v>
      </c>
      <c r="X657" s="21" t="s">
        <v>829</v>
      </c>
      <c r="Y657" s="23">
        <v>46246</v>
      </c>
      <c r="Z657" s="24">
        <f>+E657-Y657</f>
        <v>-452</v>
      </c>
      <c r="AA657" s="25">
        <f>+Tabla_DatosExternos_142[[#This Row],[Saldo]]/Tabla_DatosExternos_142[[#This Row],[Importe]]</f>
        <v>1</v>
      </c>
      <c r="AB657" s="21"/>
      <c r="AC657" s="26">
        <f>IF(AND(-Z657&gt;=1,-Z657&lt;=30),D657,0)</f>
        <v>0</v>
      </c>
      <c r="AD657" s="26">
        <f>IF(AND(-Z657&gt;=31,-Z657&lt;=60),D657,0)</f>
        <v>0</v>
      </c>
      <c r="AE657" s="26">
        <f>IF(AND(-Z657&gt;=61,-Z657&lt;=90),D657,0)</f>
        <v>0</v>
      </c>
      <c r="AF657" s="26">
        <f>IF(AND(-Z657&gt;=91,-Z657&lt;=120),D657,0)</f>
        <v>0</v>
      </c>
      <c r="AG657" s="26">
        <f>IF(AND(-Z657&gt;=121,-Z657&lt;=150),D657,0)</f>
        <v>0</v>
      </c>
      <c r="AH657" s="26">
        <f>IF(AND(-Z657&gt;=151,-Z657&lt;=180),D657,0)</f>
        <v>0</v>
      </c>
      <c r="AI657" s="26">
        <f>IF(AND(-Z657&gt;=181,-Z657&lt;=210),D657,0)</f>
        <v>0</v>
      </c>
      <c r="AJ657" s="26">
        <f>IF(AND(-Z657&gt;=211,-Z657&lt;=250),D657,0)</f>
        <v>0</v>
      </c>
      <c r="AK657" s="26">
        <f>IF(-Z657&gt;=251,D657,0)</f>
        <v>20000</v>
      </c>
      <c r="AL657" s="26">
        <f>SUM(AE657:AF657)</f>
        <v>0</v>
      </c>
      <c r="AM657" s="26">
        <f>SUM(AG657:AK657)</f>
        <v>20000</v>
      </c>
      <c r="AN657" s="26">
        <f>SUM(AI657:AK657)</f>
        <v>20000</v>
      </c>
      <c r="AO657" s="26">
        <f>+IF(SUM(AC657:AK657)=0,D657,0)</f>
        <v>0</v>
      </c>
      <c r="AP657" s="26">
        <f>+SUM(AC657:AK657)</f>
        <v>20000</v>
      </c>
      <c r="AQ657" s="26">
        <f>+Tabla_DatosExternos_142[[#This Row],[Total Vigente]]+Tabla_DatosExternos_142[[#This Row],[Total Vencido]]</f>
        <v>20000</v>
      </c>
      <c r="AR657" s="26">
        <f>SUM(AG657:AK657)</f>
        <v>20000</v>
      </c>
      <c r="AS657" s="27">
        <f>+Tabla_DatosExternos_142[[#This Row],[Fecha]]-Tabla_DatosExternos_142[[#This Row],[Vence]]</f>
        <v>-30</v>
      </c>
      <c r="AT657" s="21"/>
      <c r="AU657" s="28" t="e">
        <f>+AR657-W657</f>
        <v>#VALUE!</v>
      </c>
    </row>
    <row r="658" spans="1:47" x14ac:dyDescent="0.35">
      <c r="A658" s="20">
        <v>45773</v>
      </c>
      <c r="B658" s="21">
        <v>431</v>
      </c>
      <c r="C658" s="21">
        <v>19685.88</v>
      </c>
      <c r="D658" s="21">
        <v>19685.88</v>
      </c>
      <c r="E658" s="22">
        <v>45803</v>
      </c>
      <c r="F658" s="21">
        <v>443</v>
      </c>
      <c r="G658" s="21" t="s">
        <v>47</v>
      </c>
      <c r="H658" s="21" t="s">
        <v>48</v>
      </c>
      <c r="I658" s="21" t="s">
        <v>830</v>
      </c>
      <c r="J658" s="21" t="s">
        <v>49</v>
      </c>
      <c r="K658" s="21" t="s">
        <v>325</v>
      </c>
      <c r="L658" s="21" t="s">
        <v>326</v>
      </c>
      <c r="M658" s="21" t="s">
        <v>667</v>
      </c>
      <c r="N658" s="21">
        <v>30</v>
      </c>
      <c r="O658" s="20"/>
      <c r="P658" s="21" t="s">
        <v>49</v>
      </c>
      <c r="Q658" s="21" t="s">
        <v>831</v>
      </c>
      <c r="R658" s="21">
        <v>20000</v>
      </c>
      <c r="S658" s="21">
        <v>153</v>
      </c>
      <c r="T658" s="21">
        <v>-68.106331999999995</v>
      </c>
      <c r="U658" s="21">
        <v>-16.526019000000002</v>
      </c>
      <c r="V658" s="21" t="s">
        <v>832</v>
      </c>
      <c r="W658" s="21" t="s">
        <v>51</v>
      </c>
      <c r="X658" s="21" t="s">
        <v>833</v>
      </c>
      <c r="Y658" s="23">
        <v>46246</v>
      </c>
      <c r="Z658" s="24">
        <f>+E658-Y658</f>
        <v>-443</v>
      </c>
      <c r="AA658" s="25">
        <f>+Tabla_DatosExternos_142[[#This Row],[Saldo]]/Tabla_DatosExternos_142[[#This Row],[Importe]]</f>
        <v>1</v>
      </c>
      <c r="AB658" s="21"/>
      <c r="AC658" s="26">
        <f>IF(AND(-Z658&gt;=1,-Z658&lt;=30),D658,0)</f>
        <v>0</v>
      </c>
      <c r="AD658" s="26">
        <f>IF(AND(-Z658&gt;=31,-Z658&lt;=60),D658,0)</f>
        <v>0</v>
      </c>
      <c r="AE658" s="26">
        <f>IF(AND(-Z658&gt;=61,-Z658&lt;=90),D658,0)</f>
        <v>0</v>
      </c>
      <c r="AF658" s="26">
        <f>IF(AND(-Z658&gt;=91,-Z658&lt;=120),D658,0)</f>
        <v>0</v>
      </c>
      <c r="AG658" s="26">
        <f>IF(AND(-Z658&gt;=121,-Z658&lt;=150),D658,0)</f>
        <v>0</v>
      </c>
      <c r="AH658" s="26">
        <f>IF(AND(-Z658&gt;=151,-Z658&lt;=180),D658,0)</f>
        <v>0</v>
      </c>
      <c r="AI658" s="26">
        <f>IF(AND(-Z658&gt;=181,-Z658&lt;=210),D658,0)</f>
        <v>0</v>
      </c>
      <c r="AJ658" s="26">
        <f>IF(AND(-Z658&gt;=211,-Z658&lt;=250),D658,0)</f>
        <v>0</v>
      </c>
      <c r="AK658" s="26">
        <f>IF(-Z658&gt;=251,D658,0)</f>
        <v>19685.88</v>
      </c>
      <c r="AL658" s="26">
        <f>SUM(AE658:AF658)</f>
        <v>0</v>
      </c>
      <c r="AM658" s="26">
        <f>SUM(AG658:AK658)</f>
        <v>19685.88</v>
      </c>
      <c r="AN658" s="26">
        <f>SUM(AI658:AK658)</f>
        <v>19685.88</v>
      </c>
      <c r="AO658" s="26">
        <f>+IF(SUM(AC658:AK658)=0,D658,0)</f>
        <v>0</v>
      </c>
      <c r="AP658" s="26">
        <f>+SUM(AC658:AK658)</f>
        <v>19685.88</v>
      </c>
      <c r="AQ658" s="26">
        <f>+Tabla_DatosExternos_142[[#This Row],[Total Vigente]]+Tabla_DatosExternos_142[[#This Row],[Total Vencido]]</f>
        <v>19685.88</v>
      </c>
      <c r="AR658" s="26">
        <f>SUM(AG658:AK658)</f>
        <v>19685.88</v>
      </c>
      <c r="AS658" s="27">
        <f>+Tabla_DatosExternos_142[[#This Row],[Fecha]]-Tabla_DatosExternos_142[[#This Row],[Vence]]</f>
        <v>-30</v>
      </c>
      <c r="AT658" s="21"/>
      <c r="AU658" s="28" t="e">
        <f>+AR658-W658</f>
        <v>#VALUE!</v>
      </c>
    </row>
    <row r="659" spans="1:47" x14ac:dyDescent="0.35">
      <c r="A659" s="20">
        <v>45777</v>
      </c>
      <c r="B659" s="21">
        <v>36744</v>
      </c>
      <c r="C659" s="21">
        <v>6899.9</v>
      </c>
      <c r="D659" s="21">
        <v>6899.9</v>
      </c>
      <c r="E659" s="22">
        <v>45807</v>
      </c>
      <c r="F659" s="21">
        <v>439</v>
      </c>
      <c r="G659" s="21" t="s">
        <v>47</v>
      </c>
      <c r="H659" s="21" t="s">
        <v>48</v>
      </c>
      <c r="I659" s="21" t="s">
        <v>834</v>
      </c>
      <c r="J659" s="21" t="s">
        <v>49</v>
      </c>
      <c r="K659" s="21" t="s">
        <v>325</v>
      </c>
      <c r="L659" s="21" t="s">
        <v>326</v>
      </c>
      <c r="M659" s="21" t="s">
        <v>484</v>
      </c>
      <c r="N659" s="21">
        <v>30</v>
      </c>
      <c r="O659" s="20"/>
      <c r="P659" s="21" t="s">
        <v>49</v>
      </c>
      <c r="Q659" s="21" t="s">
        <v>835</v>
      </c>
      <c r="R659" s="21">
        <v>15000</v>
      </c>
      <c r="S659" s="21">
        <v>152</v>
      </c>
      <c r="T659" s="21">
        <v>-68.138073000000006</v>
      </c>
      <c r="U659" s="21">
        <v>-16.493995000000002</v>
      </c>
      <c r="V659" s="21" t="s">
        <v>616</v>
      </c>
      <c r="W659" s="21" t="s">
        <v>51</v>
      </c>
      <c r="X659" s="21" t="s">
        <v>836</v>
      </c>
      <c r="Y659" s="23">
        <v>46246</v>
      </c>
      <c r="Z659" s="24">
        <f>+E659-Y659</f>
        <v>-439</v>
      </c>
      <c r="AA659" s="25">
        <f>+Tabla_DatosExternos_142[[#This Row],[Saldo]]/Tabla_DatosExternos_142[[#This Row],[Importe]]</f>
        <v>1</v>
      </c>
      <c r="AB659" s="21"/>
      <c r="AC659" s="26">
        <f>IF(AND(-Z659&gt;=1,-Z659&lt;=30),D659,0)</f>
        <v>0</v>
      </c>
      <c r="AD659" s="26">
        <f>IF(AND(-Z659&gt;=31,-Z659&lt;=60),D659,0)</f>
        <v>0</v>
      </c>
      <c r="AE659" s="26">
        <f>IF(AND(-Z659&gt;=61,-Z659&lt;=90),D659,0)</f>
        <v>0</v>
      </c>
      <c r="AF659" s="26">
        <f>IF(AND(-Z659&gt;=91,-Z659&lt;=120),D659,0)</f>
        <v>0</v>
      </c>
      <c r="AG659" s="26">
        <f>IF(AND(-Z659&gt;=121,-Z659&lt;=150),D659,0)</f>
        <v>0</v>
      </c>
      <c r="AH659" s="26">
        <f>IF(AND(-Z659&gt;=151,-Z659&lt;=180),D659,0)</f>
        <v>0</v>
      </c>
      <c r="AI659" s="26">
        <f>IF(AND(-Z659&gt;=181,-Z659&lt;=210),D659,0)</f>
        <v>0</v>
      </c>
      <c r="AJ659" s="26">
        <f>IF(AND(-Z659&gt;=211,-Z659&lt;=250),D659,0)</f>
        <v>0</v>
      </c>
      <c r="AK659" s="26">
        <f>IF(-Z659&gt;=251,D659,0)</f>
        <v>6899.9</v>
      </c>
      <c r="AL659" s="26">
        <f>SUM(AE659:AF659)</f>
        <v>0</v>
      </c>
      <c r="AM659" s="26">
        <f>SUM(AG659:AK659)</f>
        <v>6899.9</v>
      </c>
      <c r="AN659" s="26">
        <f>SUM(AI659:AK659)</f>
        <v>6899.9</v>
      </c>
      <c r="AO659" s="26">
        <f>+IF(SUM(AC659:AK659)=0,D659,0)</f>
        <v>0</v>
      </c>
      <c r="AP659" s="26">
        <f>+SUM(AC659:AK659)</f>
        <v>6899.9</v>
      </c>
      <c r="AQ659" s="26">
        <f>+Tabla_DatosExternos_142[[#This Row],[Total Vigente]]+Tabla_DatosExternos_142[[#This Row],[Total Vencido]]</f>
        <v>6899.9</v>
      </c>
      <c r="AR659" s="26">
        <f>SUM(AG659:AK659)</f>
        <v>6899.9</v>
      </c>
      <c r="AS659" s="27">
        <f>+Tabla_DatosExternos_142[[#This Row],[Fecha]]-Tabla_DatosExternos_142[[#This Row],[Vence]]</f>
        <v>-30</v>
      </c>
      <c r="AT659" s="21"/>
      <c r="AU659" s="28" t="e">
        <f>+AR659-W659</f>
        <v>#VALUE!</v>
      </c>
    </row>
    <row r="660" spans="1:47" x14ac:dyDescent="0.35">
      <c r="A660" s="20">
        <v>45793</v>
      </c>
      <c r="B660" s="21">
        <v>40771</v>
      </c>
      <c r="C660" s="21">
        <v>1409.98</v>
      </c>
      <c r="D660" s="21">
        <v>1409.98</v>
      </c>
      <c r="E660" s="22">
        <v>45823</v>
      </c>
      <c r="F660" s="21">
        <v>423</v>
      </c>
      <c r="G660" s="21" t="s">
        <v>47</v>
      </c>
      <c r="H660" s="21" t="s">
        <v>48</v>
      </c>
      <c r="I660" s="21" t="s">
        <v>822</v>
      </c>
      <c r="J660" s="21" t="s">
        <v>49</v>
      </c>
      <c r="K660" s="21" t="s">
        <v>325</v>
      </c>
      <c r="L660" s="21" t="s">
        <v>326</v>
      </c>
      <c r="M660" s="21" t="s">
        <v>484</v>
      </c>
      <c r="N660" s="21">
        <v>30</v>
      </c>
      <c r="O660" s="20"/>
      <c r="P660" s="21" t="s">
        <v>49</v>
      </c>
      <c r="Q660" s="21" t="s">
        <v>823</v>
      </c>
      <c r="R660" s="21">
        <v>10000</v>
      </c>
      <c r="S660" s="21">
        <v>152</v>
      </c>
      <c r="T660" s="21">
        <v>-68.138501000000005</v>
      </c>
      <c r="U660" s="21">
        <v>-16.4953</v>
      </c>
      <c r="V660" s="21" t="s">
        <v>824</v>
      </c>
      <c r="W660" s="21" t="s">
        <v>51</v>
      </c>
      <c r="X660" s="21" t="s">
        <v>825</v>
      </c>
      <c r="Y660" s="23">
        <v>46246</v>
      </c>
      <c r="Z660" s="24">
        <f>+E660-Y660</f>
        <v>-423</v>
      </c>
      <c r="AA660" s="25">
        <f>+Tabla_DatosExternos_142[[#This Row],[Saldo]]/Tabla_DatosExternos_142[[#This Row],[Importe]]</f>
        <v>1</v>
      </c>
      <c r="AB660" s="21"/>
      <c r="AC660" s="26">
        <f>IF(AND(-Z660&gt;=1,-Z660&lt;=30),D660,0)</f>
        <v>0</v>
      </c>
      <c r="AD660" s="26">
        <f>IF(AND(-Z660&gt;=31,-Z660&lt;=60),D660,0)</f>
        <v>0</v>
      </c>
      <c r="AE660" s="26">
        <f>IF(AND(-Z660&gt;=61,-Z660&lt;=90),D660,0)</f>
        <v>0</v>
      </c>
      <c r="AF660" s="26">
        <f>IF(AND(-Z660&gt;=91,-Z660&lt;=120),D660,0)</f>
        <v>0</v>
      </c>
      <c r="AG660" s="26">
        <f>IF(AND(-Z660&gt;=121,-Z660&lt;=150),D660,0)</f>
        <v>0</v>
      </c>
      <c r="AH660" s="26">
        <f>IF(AND(-Z660&gt;=151,-Z660&lt;=180),D660,0)</f>
        <v>0</v>
      </c>
      <c r="AI660" s="26">
        <f>IF(AND(-Z660&gt;=181,-Z660&lt;=210),D660,0)</f>
        <v>0</v>
      </c>
      <c r="AJ660" s="26">
        <f>IF(AND(-Z660&gt;=211,-Z660&lt;=250),D660,0)</f>
        <v>0</v>
      </c>
      <c r="AK660" s="26">
        <f>IF(-Z660&gt;=251,D660,0)</f>
        <v>1409.98</v>
      </c>
      <c r="AL660" s="26">
        <f>SUM(AE660:AF660)</f>
        <v>0</v>
      </c>
      <c r="AM660" s="26">
        <f>SUM(AG660:AK660)</f>
        <v>1409.98</v>
      </c>
      <c r="AN660" s="26">
        <f>SUM(AI660:AK660)</f>
        <v>1409.98</v>
      </c>
      <c r="AO660" s="26">
        <f>+IF(SUM(AC660:AK660)=0,D660,0)</f>
        <v>0</v>
      </c>
      <c r="AP660" s="26">
        <f>+SUM(AC660:AK660)</f>
        <v>1409.98</v>
      </c>
      <c r="AQ660" s="26">
        <f>+Tabla_DatosExternos_142[[#This Row],[Total Vigente]]+Tabla_DatosExternos_142[[#This Row],[Total Vencido]]</f>
        <v>1409.98</v>
      </c>
      <c r="AR660" s="26">
        <f>SUM(AG660:AK660)</f>
        <v>1409.98</v>
      </c>
      <c r="AS660" s="27">
        <f>+Tabla_DatosExternos_142[[#This Row],[Fecha]]-Tabla_DatosExternos_142[[#This Row],[Vence]]</f>
        <v>-30</v>
      </c>
      <c r="AT660" s="21"/>
      <c r="AU660" s="28" t="e">
        <f>+AR660-W660</f>
        <v>#VALUE!</v>
      </c>
    </row>
    <row r="661" spans="1:47" x14ac:dyDescent="0.35">
      <c r="A661" s="20">
        <v>45801</v>
      </c>
      <c r="B661" s="21">
        <v>43214</v>
      </c>
      <c r="C661" s="21">
        <v>9036</v>
      </c>
      <c r="D661" s="21">
        <v>9036</v>
      </c>
      <c r="E661" s="22">
        <v>45831</v>
      </c>
      <c r="F661" s="21">
        <v>415</v>
      </c>
      <c r="G661" s="21" t="s">
        <v>47</v>
      </c>
      <c r="H661" s="21" t="s">
        <v>48</v>
      </c>
      <c r="I661" s="21" t="s">
        <v>838</v>
      </c>
      <c r="J661" s="21" t="s">
        <v>49</v>
      </c>
      <c r="K661" s="21" t="s">
        <v>325</v>
      </c>
      <c r="L661" s="21" t="s">
        <v>326</v>
      </c>
      <c r="M661" s="21" t="s">
        <v>667</v>
      </c>
      <c r="N661" s="21">
        <v>30</v>
      </c>
      <c r="O661" s="20"/>
      <c r="P661" s="21" t="s">
        <v>49</v>
      </c>
      <c r="Q661" s="21" t="s">
        <v>839</v>
      </c>
      <c r="R661" s="21">
        <v>10000</v>
      </c>
      <c r="S661" s="21">
        <v>153</v>
      </c>
      <c r="T661" s="21">
        <v>-68.053246999999999</v>
      </c>
      <c r="U661" s="21">
        <v>-16.538681</v>
      </c>
      <c r="V661" s="21" t="s">
        <v>832</v>
      </c>
      <c r="W661" s="21" t="s">
        <v>51</v>
      </c>
      <c r="X661" s="21" t="s">
        <v>840</v>
      </c>
      <c r="Y661" s="23">
        <v>46246</v>
      </c>
      <c r="Z661" s="24">
        <f>+E661-Y661</f>
        <v>-415</v>
      </c>
      <c r="AA661" s="25">
        <f>+Tabla_DatosExternos_142[[#This Row],[Saldo]]/Tabla_DatosExternos_142[[#This Row],[Importe]]</f>
        <v>1</v>
      </c>
      <c r="AB661" s="21"/>
      <c r="AC661" s="26">
        <f>IF(AND(-Z661&gt;=1,-Z661&lt;=30),D661,0)</f>
        <v>0</v>
      </c>
      <c r="AD661" s="26">
        <f>IF(AND(-Z661&gt;=31,-Z661&lt;=60),D661,0)</f>
        <v>0</v>
      </c>
      <c r="AE661" s="26">
        <f>IF(AND(-Z661&gt;=61,-Z661&lt;=90),D661,0)</f>
        <v>0</v>
      </c>
      <c r="AF661" s="26">
        <f>IF(AND(-Z661&gt;=91,-Z661&lt;=120),D661,0)</f>
        <v>0</v>
      </c>
      <c r="AG661" s="26">
        <f>IF(AND(-Z661&gt;=121,-Z661&lt;=150),D661,0)</f>
        <v>0</v>
      </c>
      <c r="AH661" s="26">
        <f>IF(AND(-Z661&gt;=151,-Z661&lt;=180),D661,0)</f>
        <v>0</v>
      </c>
      <c r="AI661" s="26">
        <f>IF(AND(-Z661&gt;=181,-Z661&lt;=210),D661,0)</f>
        <v>0</v>
      </c>
      <c r="AJ661" s="26">
        <f>IF(AND(-Z661&gt;=211,-Z661&lt;=250),D661,0)</f>
        <v>0</v>
      </c>
      <c r="AK661" s="26">
        <f>IF(-Z661&gt;=251,D661,0)</f>
        <v>9036</v>
      </c>
      <c r="AL661" s="26">
        <f>SUM(AE661:AF661)</f>
        <v>0</v>
      </c>
      <c r="AM661" s="26">
        <f>SUM(AG661:AK661)</f>
        <v>9036</v>
      </c>
      <c r="AN661" s="26">
        <f>SUM(AI661:AK661)</f>
        <v>9036</v>
      </c>
      <c r="AO661" s="26">
        <f>+IF(SUM(AC661:AK661)=0,D661,0)</f>
        <v>0</v>
      </c>
      <c r="AP661" s="26">
        <f>+SUM(AC661:AK661)</f>
        <v>9036</v>
      </c>
      <c r="AQ661" s="26">
        <f>+Tabla_DatosExternos_142[[#This Row],[Total Vigente]]+Tabla_DatosExternos_142[[#This Row],[Total Vencido]]</f>
        <v>9036</v>
      </c>
      <c r="AR661" s="26">
        <f>SUM(AG661:AK661)</f>
        <v>9036</v>
      </c>
      <c r="AS661" s="27">
        <f>+Tabla_DatosExternos_142[[#This Row],[Fecha]]-Tabla_DatosExternos_142[[#This Row],[Vence]]</f>
        <v>-30</v>
      </c>
      <c r="AT661" s="21"/>
      <c r="AU661" s="28" t="e">
        <f>+AR661-W661</f>
        <v>#VALUE!</v>
      </c>
    </row>
    <row r="662" spans="1:47" x14ac:dyDescent="0.35">
      <c r="A662" s="20">
        <v>45801</v>
      </c>
      <c r="B662" s="21">
        <v>43216</v>
      </c>
      <c r="C662" s="21">
        <v>8999.92</v>
      </c>
      <c r="D662" s="21">
        <v>8699.92</v>
      </c>
      <c r="E662" s="22">
        <v>45831</v>
      </c>
      <c r="F662" s="21">
        <v>415</v>
      </c>
      <c r="G662" s="21" t="s">
        <v>47</v>
      </c>
      <c r="H662" s="21" t="s">
        <v>48</v>
      </c>
      <c r="I662" s="21" t="s">
        <v>838</v>
      </c>
      <c r="J662" s="21" t="s">
        <v>49</v>
      </c>
      <c r="K662" s="21" t="s">
        <v>325</v>
      </c>
      <c r="L662" s="21" t="s">
        <v>326</v>
      </c>
      <c r="M662" s="21" t="s">
        <v>667</v>
      </c>
      <c r="N662" s="21">
        <v>30</v>
      </c>
      <c r="O662" s="20">
        <v>45804</v>
      </c>
      <c r="P662" s="21" t="s">
        <v>49</v>
      </c>
      <c r="Q662" s="21" t="s">
        <v>841</v>
      </c>
      <c r="R662" s="21">
        <v>20000</v>
      </c>
      <c r="S662" s="21">
        <v>153</v>
      </c>
      <c r="T662" s="21">
        <v>-68.067103000000003</v>
      </c>
      <c r="U662" s="21">
        <v>-16.54072</v>
      </c>
      <c r="V662" s="21" t="s">
        <v>842</v>
      </c>
      <c r="W662" s="21" t="s">
        <v>51</v>
      </c>
      <c r="X662" s="21" t="s">
        <v>843</v>
      </c>
      <c r="Y662" s="23">
        <v>46246</v>
      </c>
      <c r="Z662" s="24">
        <f>+E662-Y662</f>
        <v>-415</v>
      </c>
      <c r="AA662" s="25">
        <f>+Tabla_DatosExternos_142[[#This Row],[Saldo]]/Tabla_DatosExternos_142[[#This Row],[Importe]]</f>
        <v>0.96666637036773662</v>
      </c>
      <c r="AB662" s="21"/>
      <c r="AC662" s="26">
        <f>IF(AND(-Z662&gt;=1,-Z662&lt;=30),D662,0)</f>
        <v>0</v>
      </c>
      <c r="AD662" s="26">
        <f>IF(AND(-Z662&gt;=31,-Z662&lt;=60),D662,0)</f>
        <v>0</v>
      </c>
      <c r="AE662" s="26">
        <f>IF(AND(-Z662&gt;=61,-Z662&lt;=90),D662,0)</f>
        <v>0</v>
      </c>
      <c r="AF662" s="26">
        <f>IF(AND(-Z662&gt;=91,-Z662&lt;=120),D662,0)</f>
        <v>0</v>
      </c>
      <c r="AG662" s="26">
        <f>IF(AND(-Z662&gt;=121,-Z662&lt;=150),D662,0)</f>
        <v>0</v>
      </c>
      <c r="AH662" s="26">
        <f>IF(AND(-Z662&gt;=151,-Z662&lt;=180),D662,0)</f>
        <v>0</v>
      </c>
      <c r="AI662" s="26">
        <f>IF(AND(-Z662&gt;=181,-Z662&lt;=210),D662,0)</f>
        <v>0</v>
      </c>
      <c r="AJ662" s="26">
        <f>IF(AND(-Z662&gt;=211,-Z662&lt;=250),D662,0)</f>
        <v>0</v>
      </c>
      <c r="AK662" s="26">
        <f>IF(-Z662&gt;=251,D662,0)</f>
        <v>8699.92</v>
      </c>
      <c r="AL662" s="26">
        <f>SUM(AE662:AF662)</f>
        <v>0</v>
      </c>
      <c r="AM662" s="26">
        <f>SUM(AG662:AK662)</f>
        <v>8699.92</v>
      </c>
      <c r="AN662" s="26">
        <f>SUM(AI662:AK662)</f>
        <v>8699.92</v>
      </c>
      <c r="AO662" s="26">
        <f>+IF(SUM(AC662:AK662)=0,D662,0)</f>
        <v>0</v>
      </c>
      <c r="AP662" s="26">
        <f>+SUM(AC662:AK662)</f>
        <v>8699.92</v>
      </c>
      <c r="AQ662" s="26">
        <f>+Tabla_DatosExternos_142[[#This Row],[Total Vigente]]+Tabla_DatosExternos_142[[#This Row],[Total Vencido]]</f>
        <v>8699.92</v>
      </c>
      <c r="AR662" s="26">
        <f>SUM(AG662:AK662)</f>
        <v>8699.92</v>
      </c>
      <c r="AS662" s="27">
        <f>+Tabla_DatosExternos_142[[#This Row],[Fecha]]-Tabla_DatosExternos_142[[#This Row],[Vence]]</f>
        <v>-30</v>
      </c>
      <c r="AT662" s="21"/>
      <c r="AU662" s="28" t="e">
        <f>+AR662-W662</f>
        <v>#VALUE!</v>
      </c>
    </row>
    <row r="663" spans="1:47" x14ac:dyDescent="0.35">
      <c r="A663" s="20">
        <v>45805</v>
      </c>
      <c r="B663" s="21">
        <v>44204</v>
      </c>
      <c r="C663" s="21">
        <v>11199.89</v>
      </c>
      <c r="D663" s="21">
        <v>11199.89</v>
      </c>
      <c r="E663" s="22">
        <v>45835</v>
      </c>
      <c r="F663" s="21">
        <v>411</v>
      </c>
      <c r="G663" s="21" t="s">
        <v>47</v>
      </c>
      <c r="H663" s="21" t="s">
        <v>48</v>
      </c>
      <c r="I663" s="21" t="s">
        <v>838</v>
      </c>
      <c r="J663" s="21" t="s">
        <v>49</v>
      </c>
      <c r="K663" s="21" t="s">
        <v>325</v>
      </c>
      <c r="L663" s="21" t="s">
        <v>326</v>
      </c>
      <c r="M663" s="21" t="s">
        <v>667</v>
      </c>
      <c r="N663" s="21">
        <v>30</v>
      </c>
      <c r="O663" s="20"/>
      <c r="P663" s="21" t="s">
        <v>49</v>
      </c>
      <c r="Q663" s="21" t="s">
        <v>841</v>
      </c>
      <c r="R663" s="21">
        <v>20000</v>
      </c>
      <c r="S663" s="21">
        <v>153</v>
      </c>
      <c r="T663" s="21">
        <v>-68.067103000000003</v>
      </c>
      <c r="U663" s="21">
        <v>-16.54072</v>
      </c>
      <c r="V663" s="21" t="s">
        <v>842</v>
      </c>
      <c r="W663" s="21" t="s">
        <v>51</v>
      </c>
      <c r="X663" s="21" t="s">
        <v>843</v>
      </c>
      <c r="Y663" s="23">
        <v>46246</v>
      </c>
      <c r="Z663" s="24">
        <f>+E663-Y663</f>
        <v>-411</v>
      </c>
      <c r="AA663" s="25">
        <f>+Tabla_DatosExternos_142[[#This Row],[Saldo]]/Tabla_DatosExternos_142[[#This Row],[Importe]]</f>
        <v>1</v>
      </c>
      <c r="AB663" s="21"/>
      <c r="AC663" s="26">
        <f>IF(AND(-Z663&gt;=1,-Z663&lt;=30),D663,0)</f>
        <v>0</v>
      </c>
      <c r="AD663" s="26">
        <f>IF(AND(-Z663&gt;=31,-Z663&lt;=60),D663,0)</f>
        <v>0</v>
      </c>
      <c r="AE663" s="26">
        <f>IF(AND(-Z663&gt;=61,-Z663&lt;=90),D663,0)</f>
        <v>0</v>
      </c>
      <c r="AF663" s="26">
        <f>IF(AND(-Z663&gt;=91,-Z663&lt;=120),D663,0)</f>
        <v>0</v>
      </c>
      <c r="AG663" s="26">
        <f>IF(AND(-Z663&gt;=121,-Z663&lt;=150),D663,0)</f>
        <v>0</v>
      </c>
      <c r="AH663" s="26">
        <f>IF(AND(-Z663&gt;=151,-Z663&lt;=180),D663,0)</f>
        <v>0</v>
      </c>
      <c r="AI663" s="26">
        <f>IF(AND(-Z663&gt;=181,-Z663&lt;=210),D663,0)</f>
        <v>0</v>
      </c>
      <c r="AJ663" s="26">
        <f>IF(AND(-Z663&gt;=211,-Z663&lt;=250),D663,0)</f>
        <v>0</v>
      </c>
      <c r="AK663" s="26">
        <f>IF(-Z663&gt;=251,D663,0)</f>
        <v>11199.89</v>
      </c>
      <c r="AL663" s="26">
        <f>SUM(AE663:AF663)</f>
        <v>0</v>
      </c>
      <c r="AM663" s="26">
        <f>SUM(AG663:AK663)</f>
        <v>11199.89</v>
      </c>
      <c r="AN663" s="26">
        <f>SUM(AI663:AK663)</f>
        <v>11199.89</v>
      </c>
      <c r="AO663" s="26">
        <f>+IF(SUM(AC663:AK663)=0,D663,0)</f>
        <v>0</v>
      </c>
      <c r="AP663" s="26">
        <f>+SUM(AC663:AK663)</f>
        <v>11199.89</v>
      </c>
      <c r="AQ663" s="26">
        <f>+Tabla_DatosExternos_142[[#This Row],[Total Vigente]]+Tabla_DatosExternos_142[[#This Row],[Total Vencido]]</f>
        <v>11199.89</v>
      </c>
      <c r="AR663" s="26">
        <f>SUM(AG663:AK663)</f>
        <v>11199.89</v>
      </c>
      <c r="AS663" s="27">
        <f>+Tabla_DatosExternos_142[[#This Row],[Fecha]]-Tabla_DatosExternos_142[[#This Row],[Vence]]</f>
        <v>-30</v>
      </c>
      <c r="AT663" s="21"/>
      <c r="AU663" s="28" t="e">
        <f>+AR663-W663</f>
        <v>#VALUE!</v>
      </c>
    </row>
    <row r="664" spans="1:47" x14ac:dyDescent="0.35">
      <c r="A664" s="20">
        <v>45805</v>
      </c>
      <c r="B664" s="21">
        <v>44234</v>
      </c>
      <c r="C664" s="21">
        <v>8000</v>
      </c>
      <c r="D664" s="21">
        <v>7100</v>
      </c>
      <c r="E664" s="22">
        <v>45835</v>
      </c>
      <c r="F664" s="21">
        <v>411</v>
      </c>
      <c r="G664" s="21" t="s">
        <v>47</v>
      </c>
      <c r="H664" s="21" t="s">
        <v>48</v>
      </c>
      <c r="I664" s="21" t="s">
        <v>844</v>
      </c>
      <c r="J664" s="21" t="s">
        <v>49</v>
      </c>
      <c r="K664" s="21" t="s">
        <v>325</v>
      </c>
      <c r="L664" s="21" t="s">
        <v>326</v>
      </c>
      <c r="M664" s="21" t="s">
        <v>484</v>
      </c>
      <c r="N664" s="21">
        <v>30</v>
      </c>
      <c r="O664" s="20">
        <v>45944</v>
      </c>
      <c r="P664" s="21" t="s">
        <v>49</v>
      </c>
      <c r="Q664" s="21" t="s">
        <v>845</v>
      </c>
      <c r="R664" s="21">
        <v>10000</v>
      </c>
      <c r="S664" s="21">
        <v>152</v>
      </c>
      <c r="T664" s="21">
        <v>-68.139574999999994</v>
      </c>
      <c r="U664" s="21">
        <v>-16.500581</v>
      </c>
      <c r="V664" s="21" t="s">
        <v>846</v>
      </c>
      <c r="W664" s="21" t="s">
        <v>51</v>
      </c>
      <c r="X664" s="21" t="s">
        <v>847</v>
      </c>
      <c r="Y664" s="23">
        <v>46246</v>
      </c>
      <c r="Z664" s="24">
        <f>+E664-Y664</f>
        <v>-411</v>
      </c>
      <c r="AA664" s="25">
        <f>+Tabla_DatosExternos_142[[#This Row],[Saldo]]/Tabla_DatosExternos_142[[#This Row],[Importe]]</f>
        <v>0.88749999999999996</v>
      </c>
      <c r="AB664" s="21"/>
      <c r="AC664" s="26">
        <f>IF(AND(-Z664&gt;=1,-Z664&lt;=30),D664,0)</f>
        <v>0</v>
      </c>
      <c r="AD664" s="26">
        <f>IF(AND(-Z664&gt;=31,-Z664&lt;=60),D664,0)</f>
        <v>0</v>
      </c>
      <c r="AE664" s="26">
        <f>IF(AND(-Z664&gt;=61,-Z664&lt;=90),D664,0)</f>
        <v>0</v>
      </c>
      <c r="AF664" s="26">
        <f>IF(AND(-Z664&gt;=91,-Z664&lt;=120),D664,0)</f>
        <v>0</v>
      </c>
      <c r="AG664" s="26">
        <f>IF(AND(-Z664&gt;=121,-Z664&lt;=150),D664,0)</f>
        <v>0</v>
      </c>
      <c r="AH664" s="26">
        <f>IF(AND(-Z664&gt;=151,-Z664&lt;=180),D664,0)</f>
        <v>0</v>
      </c>
      <c r="AI664" s="26">
        <f>IF(AND(-Z664&gt;=181,-Z664&lt;=210),D664,0)</f>
        <v>0</v>
      </c>
      <c r="AJ664" s="26">
        <f>IF(AND(-Z664&gt;=211,-Z664&lt;=250),D664,0)</f>
        <v>0</v>
      </c>
      <c r="AK664" s="26">
        <f>IF(-Z664&gt;=251,D664,0)</f>
        <v>7100</v>
      </c>
      <c r="AL664" s="26">
        <f>SUM(AE664:AF664)</f>
        <v>0</v>
      </c>
      <c r="AM664" s="26">
        <f>SUM(AG664:AK664)</f>
        <v>7100</v>
      </c>
      <c r="AN664" s="26">
        <f>SUM(AI664:AK664)</f>
        <v>7100</v>
      </c>
      <c r="AO664" s="26">
        <f>+IF(SUM(AC664:AK664)=0,D664,0)</f>
        <v>0</v>
      </c>
      <c r="AP664" s="26">
        <f>+SUM(AC664:AK664)</f>
        <v>7100</v>
      </c>
      <c r="AQ664" s="26">
        <f>+Tabla_DatosExternos_142[[#This Row],[Total Vigente]]+Tabla_DatosExternos_142[[#This Row],[Total Vencido]]</f>
        <v>7100</v>
      </c>
      <c r="AR664" s="26">
        <f>SUM(AG664:AK664)</f>
        <v>7100</v>
      </c>
      <c r="AS664" s="27">
        <f>+Tabla_DatosExternos_142[[#This Row],[Fecha]]-Tabla_DatosExternos_142[[#This Row],[Vence]]</f>
        <v>-30</v>
      </c>
      <c r="AT664" s="21"/>
      <c r="AU664" s="28" t="e">
        <f>+AR664-W664</f>
        <v>#VALUE!</v>
      </c>
    </row>
    <row r="665" spans="1:47" x14ac:dyDescent="0.35">
      <c r="A665" s="20">
        <v>45805</v>
      </c>
      <c r="B665" s="21">
        <v>44239</v>
      </c>
      <c r="C665" s="21">
        <v>6899.9</v>
      </c>
      <c r="D665" s="21">
        <v>6899.9</v>
      </c>
      <c r="E665" s="22">
        <v>45835</v>
      </c>
      <c r="F665" s="21">
        <v>411</v>
      </c>
      <c r="G665" s="21" t="s">
        <v>47</v>
      </c>
      <c r="H665" s="21" t="s">
        <v>48</v>
      </c>
      <c r="I665" s="21" t="s">
        <v>834</v>
      </c>
      <c r="J665" s="21" t="s">
        <v>49</v>
      </c>
      <c r="K665" s="21" t="s">
        <v>325</v>
      </c>
      <c r="L665" s="21" t="s">
        <v>326</v>
      </c>
      <c r="M665" s="21" t="s">
        <v>484</v>
      </c>
      <c r="N665" s="21">
        <v>30</v>
      </c>
      <c r="O665" s="20"/>
      <c r="P665" s="21" t="s">
        <v>49</v>
      </c>
      <c r="Q665" s="21" t="s">
        <v>835</v>
      </c>
      <c r="R665" s="21">
        <v>15000</v>
      </c>
      <c r="S665" s="21">
        <v>152</v>
      </c>
      <c r="T665" s="21">
        <v>-68.138073000000006</v>
      </c>
      <c r="U665" s="21">
        <v>-16.493995000000002</v>
      </c>
      <c r="V665" s="21" t="s">
        <v>616</v>
      </c>
      <c r="W665" s="21" t="s">
        <v>51</v>
      </c>
      <c r="X665" s="21" t="s">
        <v>836</v>
      </c>
      <c r="Y665" s="23">
        <v>46246</v>
      </c>
      <c r="Z665" s="24">
        <f>+E665-Y665</f>
        <v>-411</v>
      </c>
      <c r="AA665" s="25">
        <f>+Tabla_DatosExternos_142[[#This Row],[Saldo]]/Tabla_DatosExternos_142[[#This Row],[Importe]]</f>
        <v>1</v>
      </c>
      <c r="AB665" s="21"/>
      <c r="AC665" s="26">
        <f>IF(AND(-Z665&gt;=1,-Z665&lt;=30),D665,0)</f>
        <v>0</v>
      </c>
      <c r="AD665" s="26">
        <f>IF(AND(-Z665&gt;=31,-Z665&lt;=60),D665,0)</f>
        <v>0</v>
      </c>
      <c r="AE665" s="26">
        <f>IF(AND(-Z665&gt;=61,-Z665&lt;=90),D665,0)</f>
        <v>0</v>
      </c>
      <c r="AF665" s="26">
        <f>IF(AND(-Z665&gt;=91,-Z665&lt;=120),D665,0)</f>
        <v>0</v>
      </c>
      <c r="AG665" s="26">
        <f>IF(AND(-Z665&gt;=121,-Z665&lt;=150),D665,0)</f>
        <v>0</v>
      </c>
      <c r="AH665" s="26">
        <f>IF(AND(-Z665&gt;=151,-Z665&lt;=180),D665,0)</f>
        <v>0</v>
      </c>
      <c r="AI665" s="26">
        <f>IF(AND(-Z665&gt;=181,-Z665&lt;=210),D665,0)</f>
        <v>0</v>
      </c>
      <c r="AJ665" s="26">
        <f>IF(AND(-Z665&gt;=211,-Z665&lt;=250),D665,0)</f>
        <v>0</v>
      </c>
      <c r="AK665" s="26">
        <f>IF(-Z665&gt;=251,D665,0)</f>
        <v>6899.9</v>
      </c>
      <c r="AL665" s="26">
        <f>SUM(AE665:AF665)</f>
        <v>0</v>
      </c>
      <c r="AM665" s="26">
        <f>SUM(AG665:AK665)</f>
        <v>6899.9</v>
      </c>
      <c r="AN665" s="26">
        <f>SUM(AI665:AK665)</f>
        <v>6899.9</v>
      </c>
      <c r="AO665" s="26">
        <f>+IF(SUM(AC665:AK665)=0,D665,0)</f>
        <v>0</v>
      </c>
      <c r="AP665" s="26">
        <f>+SUM(AC665:AK665)</f>
        <v>6899.9</v>
      </c>
      <c r="AQ665" s="26">
        <f>+Tabla_DatosExternos_142[[#This Row],[Total Vigente]]+Tabla_DatosExternos_142[[#This Row],[Total Vencido]]</f>
        <v>6899.9</v>
      </c>
      <c r="AR665" s="26">
        <f>SUM(AG665:AK665)</f>
        <v>6899.9</v>
      </c>
      <c r="AS665" s="27">
        <f>+Tabla_DatosExternos_142[[#This Row],[Fecha]]-Tabla_DatosExternos_142[[#This Row],[Vence]]</f>
        <v>-30</v>
      </c>
      <c r="AT665" s="21"/>
      <c r="AU665" s="28" t="e">
        <f>+AR665-W665</f>
        <v>#VALUE!</v>
      </c>
    </row>
    <row r="666" spans="1:47" x14ac:dyDescent="0.35">
      <c r="A666" s="20">
        <v>45808</v>
      </c>
      <c r="B666" s="21">
        <v>154</v>
      </c>
      <c r="C666" s="21">
        <v>3919.91</v>
      </c>
      <c r="D666" s="21">
        <v>3000</v>
      </c>
      <c r="E666" s="22">
        <v>45828</v>
      </c>
      <c r="F666" s="21">
        <v>418</v>
      </c>
      <c r="G666" s="21" t="s">
        <v>47</v>
      </c>
      <c r="H666" s="21" t="s">
        <v>48</v>
      </c>
      <c r="I666" s="21" t="s">
        <v>856</v>
      </c>
      <c r="J666" s="21" t="s">
        <v>49</v>
      </c>
      <c r="K666" s="21" t="s">
        <v>325</v>
      </c>
      <c r="L666" s="21" t="s">
        <v>326</v>
      </c>
      <c r="M666" s="21" t="s">
        <v>484</v>
      </c>
      <c r="N666" s="21">
        <v>20</v>
      </c>
      <c r="O666" s="20">
        <v>45959</v>
      </c>
      <c r="P666" s="21" t="s">
        <v>50</v>
      </c>
      <c r="Q666" s="21" t="s">
        <v>857</v>
      </c>
      <c r="R666" s="21">
        <v>0</v>
      </c>
      <c r="S666" s="21">
        <v>152</v>
      </c>
      <c r="T666" s="21">
        <v>-68.139494999999997</v>
      </c>
      <c r="U666" s="21">
        <v>-16.49738</v>
      </c>
      <c r="V666" s="21" t="s">
        <v>858</v>
      </c>
      <c r="W666" s="21" t="s">
        <v>51</v>
      </c>
      <c r="X666" s="21" t="s">
        <v>859</v>
      </c>
      <c r="Y666" s="23">
        <v>46246</v>
      </c>
      <c r="Z666" s="24">
        <f>+E666-Y666</f>
        <v>-418</v>
      </c>
      <c r="AA666" s="25">
        <f>+Tabla_DatosExternos_142[[#This Row],[Saldo]]/Tabla_DatosExternos_142[[#This Row],[Importe]]</f>
        <v>0.76532369365623198</v>
      </c>
      <c r="AB666" s="21"/>
      <c r="AC666" s="26">
        <f>IF(AND(-Z666&gt;=1,-Z666&lt;=30),D666,0)</f>
        <v>0</v>
      </c>
      <c r="AD666" s="26">
        <f>IF(AND(-Z666&gt;=31,-Z666&lt;=60),D666,0)</f>
        <v>0</v>
      </c>
      <c r="AE666" s="26">
        <f>IF(AND(-Z666&gt;=61,-Z666&lt;=90),D666,0)</f>
        <v>0</v>
      </c>
      <c r="AF666" s="26">
        <f>IF(AND(-Z666&gt;=91,-Z666&lt;=120),D666,0)</f>
        <v>0</v>
      </c>
      <c r="AG666" s="26">
        <f>IF(AND(-Z666&gt;=121,-Z666&lt;=150),D666,0)</f>
        <v>0</v>
      </c>
      <c r="AH666" s="26">
        <f>IF(AND(-Z666&gt;=151,-Z666&lt;=180),D666,0)</f>
        <v>0</v>
      </c>
      <c r="AI666" s="26">
        <f>IF(AND(-Z666&gt;=181,-Z666&lt;=210),D666,0)</f>
        <v>0</v>
      </c>
      <c r="AJ666" s="26">
        <f>IF(AND(-Z666&gt;=211,-Z666&lt;=250),D666,0)</f>
        <v>0</v>
      </c>
      <c r="AK666" s="26">
        <f>IF(-Z666&gt;=251,D666,0)</f>
        <v>3000</v>
      </c>
      <c r="AL666" s="26">
        <f>SUM(AE666:AF666)</f>
        <v>0</v>
      </c>
      <c r="AM666" s="26">
        <f>SUM(AG666:AK666)</f>
        <v>3000</v>
      </c>
      <c r="AN666" s="26">
        <f>SUM(AI666:AK666)</f>
        <v>3000</v>
      </c>
      <c r="AO666" s="26">
        <f>+IF(SUM(AC666:AK666)=0,D666,0)</f>
        <v>0</v>
      </c>
      <c r="AP666" s="26">
        <f>+SUM(AC666:AK666)</f>
        <v>3000</v>
      </c>
      <c r="AQ666" s="26">
        <f>+Tabla_DatosExternos_142[[#This Row],[Total Vigente]]+Tabla_DatosExternos_142[[#This Row],[Total Vencido]]</f>
        <v>3000</v>
      </c>
      <c r="AR666" s="26">
        <f>SUM(AG666:AK666)</f>
        <v>3000</v>
      </c>
      <c r="AS666" s="27">
        <f>+Tabla_DatosExternos_142[[#This Row],[Fecha]]-Tabla_DatosExternos_142[[#This Row],[Vence]]</f>
        <v>-20</v>
      </c>
      <c r="AT666" s="21"/>
      <c r="AU666" s="28" t="e">
        <f>+AR666-W666</f>
        <v>#VALUE!</v>
      </c>
    </row>
    <row r="667" spans="1:47" x14ac:dyDescent="0.35">
      <c r="A667" s="20">
        <v>45808</v>
      </c>
      <c r="B667" s="21">
        <v>155</v>
      </c>
      <c r="C667" s="21">
        <v>3000</v>
      </c>
      <c r="D667" s="21">
        <v>1000</v>
      </c>
      <c r="E667" s="22">
        <v>45858</v>
      </c>
      <c r="F667" s="21">
        <v>388</v>
      </c>
      <c r="G667" s="21" t="s">
        <v>47</v>
      </c>
      <c r="H667" s="21" t="s">
        <v>48</v>
      </c>
      <c r="I667" s="21" t="s">
        <v>856</v>
      </c>
      <c r="J667" s="21" t="s">
        <v>49</v>
      </c>
      <c r="K667" s="21" t="s">
        <v>325</v>
      </c>
      <c r="L667" s="21" t="s">
        <v>326</v>
      </c>
      <c r="M667" s="21" t="s">
        <v>484</v>
      </c>
      <c r="N667" s="21">
        <v>50</v>
      </c>
      <c r="O667" s="20">
        <v>45986</v>
      </c>
      <c r="P667" s="21" t="s">
        <v>50</v>
      </c>
      <c r="Q667" s="21" t="s">
        <v>857</v>
      </c>
      <c r="R667" s="21">
        <v>0</v>
      </c>
      <c r="S667" s="21">
        <v>152</v>
      </c>
      <c r="T667" s="21">
        <v>-68.139494999999997</v>
      </c>
      <c r="U667" s="21">
        <v>-16.49738</v>
      </c>
      <c r="V667" s="21" t="s">
        <v>858</v>
      </c>
      <c r="W667" s="21" t="s">
        <v>51</v>
      </c>
      <c r="X667" s="21" t="s">
        <v>859</v>
      </c>
      <c r="Y667" s="23">
        <v>46246</v>
      </c>
      <c r="Z667" s="24">
        <f>+E667-Y667</f>
        <v>-388</v>
      </c>
      <c r="AA667" s="25">
        <f>+Tabla_DatosExternos_142[[#This Row],[Saldo]]/Tabla_DatosExternos_142[[#This Row],[Importe]]</f>
        <v>0.33333333333333331</v>
      </c>
      <c r="AB667" s="21"/>
      <c r="AC667" s="26">
        <f>IF(AND(-Z667&gt;=1,-Z667&lt;=30),D667,0)</f>
        <v>0</v>
      </c>
      <c r="AD667" s="26">
        <f>IF(AND(-Z667&gt;=31,-Z667&lt;=60),D667,0)</f>
        <v>0</v>
      </c>
      <c r="AE667" s="26">
        <f>IF(AND(-Z667&gt;=61,-Z667&lt;=90),D667,0)</f>
        <v>0</v>
      </c>
      <c r="AF667" s="26">
        <f>IF(AND(-Z667&gt;=91,-Z667&lt;=120),D667,0)</f>
        <v>0</v>
      </c>
      <c r="AG667" s="26">
        <f>IF(AND(-Z667&gt;=121,-Z667&lt;=150),D667,0)</f>
        <v>0</v>
      </c>
      <c r="AH667" s="26">
        <f>IF(AND(-Z667&gt;=151,-Z667&lt;=180),D667,0)</f>
        <v>0</v>
      </c>
      <c r="AI667" s="26">
        <f>IF(AND(-Z667&gt;=181,-Z667&lt;=210),D667,0)</f>
        <v>0</v>
      </c>
      <c r="AJ667" s="26">
        <f>IF(AND(-Z667&gt;=211,-Z667&lt;=250),D667,0)</f>
        <v>0</v>
      </c>
      <c r="AK667" s="26">
        <f>IF(-Z667&gt;=251,D667,0)</f>
        <v>1000</v>
      </c>
      <c r="AL667" s="26">
        <f>SUM(AE667:AF667)</f>
        <v>0</v>
      </c>
      <c r="AM667" s="26">
        <f>SUM(AG667:AK667)</f>
        <v>1000</v>
      </c>
      <c r="AN667" s="26">
        <f>SUM(AI667:AK667)</f>
        <v>1000</v>
      </c>
      <c r="AO667" s="26">
        <f>+IF(SUM(AC667:AK667)=0,D667,0)</f>
        <v>0</v>
      </c>
      <c r="AP667" s="26">
        <f>+SUM(AC667:AK667)</f>
        <v>1000</v>
      </c>
      <c r="AQ667" s="26">
        <f>+Tabla_DatosExternos_142[[#This Row],[Total Vigente]]+Tabla_DatosExternos_142[[#This Row],[Total Vencido]]</f>
        <v>1000</v>
      </c>
      <c r="AR667" s="26">
        <f>SUM(AG667:AK667)</f>
        <v>1000</v>
      </c>
      <c r="AS667" s="27">
        <f>+Tabla_DatosExternos_142[[#This Row],[Fecha]]-Tabla_DatosExternos_142[[#This Row],[Vence]]</f>
        <v>-50</v>
      </c>
      <c r="AT667" s="21"/>
      <c r="AU667" s="28" t="e">
        <f>+AR667-W667</f>
        <v>#VALUE!</v>
      </c>
    </row>
    <row r="668" spans="1:47" x14ac:dyDescent="0.35">
      <c r="A668" s="20">
        <v>45808</v>
      </c>
      <c r="B668" s="21">
        <v>156</v>
      </c>
      <c r="C668" s="21">
        <v>1823.98</v>
      </c>
      <c r="D668" s="21">
        <v>1823.98</v>
      </c>
      <c r="E668" s="22">
        <v>45828</v>
      </c>
      <c r="F668" s="21">
        <v>418</v>
      </c>
      <c r="G668" s="21" t="s">
        <v>47</v>
      </c>
      <c r="H668" s="21" t="s">
        <v>48</v>
      </c>
      <c r="I668" s="21" t="s">
        <v>860</v>
      </c>
      <c r="J668" s="21" t="s">
        <v>49</v>
      </c>
      <c r="K668" s="21" t="s">
        <v>325</v>
      </c>
      <c r="L668" s="21" t="s">
        <v>326</v>
      </c>
      <c r="M668" s="21" t="s">
        <v>667</v>
      </c>
      <c r="N668" s="21">
        <v>20</v>
      </c>
      <c r="O668" s="20"/>
      <c r="P668" s="21" t="s">
        <v>50</v>
      </c>
      <c r="Q668" s="21" t="s">
        <v>861</v>
      </c>
      <c r="R668" s="21">
        <v>0</v>
      </c>
      <c r="S668" s="21">
        <v>153</v>
      </c>
      <c r="T668" s="21">
        <v>-68.045983000000007</v>
      </c>
      <c r="U668" s="21">
        <v>-16.540811000000001</v>
      </c>
      <c r="V668" s="21" t="s">
        <v>862</v>
      </c>
      <c r="W668" s="21" t="s">
        <v>51</v>
      </c>
      <c r="X668" s="21" t="s">
        <v>863</v>
      </c>
      <c r="Y668" s="23">
        <v>46246</v>
      </c>
      <c r="Z668" s="24">
        <f>+E668-Y668</f>
        <v>-418</v>
      </c>
      <c r="AA668" s="25">
        <f>+Tabla_DatosExternos_142[[#This Row],[Saldo]]/Tabla_DatosExternos_142[[#This Row],[Importe]]</f>
        <v>1</v>
      </c>
      <c r="AB668" s="21"/>
      <c r="AC668" s="26">
        <f>IF(AND(-Z668&gt;=1,-Z668&lt;=30),D668,0)</f>
        <v>0</v>
      </c>
      <c r="AD668" s="26">
        <f>IF(AND(-Z668&gt;=31,-Z668&lt;=60),D668,0)</f>
        <v>0</v>
      </c>
      <c r="AE668" s="26">
        <f>IF(AND(-Z668&gt;=61,-Z668&lt;=90),D668,0)</f>
        <v>0</v>
      </c>
      <c r="AF668" s="26">
        <f>IF(AND(-Z668&gt;=91,-Z668&lt;=120),D668,0)</f>
        <v>0</v>
      </c>
      <c r="AG668" s="26">
        <f>IF(AND(-Z668&gt;=121,-Z668&lt;=150),D668,0)</f>
        <v>0</v>
      </c>
      <c r="AH668" s="26">
        <f>IF(AND(-Z668&gt;=151,-Z668&lt;=180),D668,0)</f>
        <v>0</v>
      </c>
      <c r="AI668" s="26">
        <f>IF(AND(-Z668&gt;=181,-Z668&lt;=210),D668,0)</f>
        <v>0</v>
      </c>
      <c r="AJ668" s="26">
        <f>IF(AND(-Z668&gt;=211,-Z668&lt;=250),D668,0)</f>
        <v>0</v>
      </c>
      <c r="AK668" s="26">
        <f>IF(-Z668&gt;=251,D668,0)</f>
        <v>1823.98</v>
      </c>
      <c r="AL668" s="26">
        <f>SUM(AE668:AF668)</f>
        <v>0</v>
      </c>
      <c r="AM668" s="26">
        <f>SUM(AG668:AK668)</f>
        <v>1823.98</v>
      </c>
      <c r="AN668" s="26">
        <f>SUM(AI668:AK668)</f>
        <v>1823.98</v>
      </c>
      <c r="AO668" s="26">
        <f>+IF(SUM(AC668:AK668)=0,D668,0)</f>
        <v>0</v>
      </c>
      <c r="AP668" s="26">
        <f>+SUM(AC668:AK668)</f>
        <v>1823.98</v>
      </c>
      <c r="AQ668" s="26">
        <f>+Tabla_DatosExternos_142[[#This Row],[Total Vigente]]+Tabla_DatosExternos_142[[#This Row],[Total Vencido]]</f>
        <v>1823.98</v>
      </c>
      <c r="AR668" s="26">
        <f>SUM(AG668:AK668)</f>
        <v>1823.98</v>
      </c>
      <c r="AS668" s="27">
        <f>+Tabla_DatosExternos_142[[#This Row],[Fecha]]-Tabla_DatosExternos_142[[#This Row],[Vence]]</f>
        <v>-20</v>
      </c>
      <c r="AT668" s="21"/>
      <c r="AU668" s="28" t="e">
        <f>+AR668-W668</f>
        <v>#VALUE!</v>
      </c>
    </row>
    <row r="669" spans="1:47" x14ac:dyDescent="0.35">
      <c r="A669" s="20">
        <v>45808</v>
      </c>
      <c r="B669" s="21">
        <v>157</v>
      </c>
      <c r="C669" s="21">
        <v>1500</v>
      </c>
      <c r="D669" s="21">
        <v>270</v>
      </c>
      <c r="E669" s="22">
        <v>45858</v>
      </c>
      <c r="F669" s="21">
        <v>388</v>
      </c>
      <c r="G669" s="21" t="s">
        <v>47</v>
      </c>
      <c r="H669" s="21" t="s">
        <v>48</v>
      </c>
      <c r="I669" s="21" t="s">
        <v>860</v>
      </c>
      <c r="J669" s="21" t="s">
        <v>49</v>
      </c>
      <c r="K669" s="21" t="s">
        <v>325</v>
      </c>
      <c r="L669" s="21" t="s">
        <v>326</v>
      </c>
      <c r="M669" s="21" t="s">
        <v>667</v>
      </c>
      <c r="N669" s="21">
        <v>50</v>
      </c>
      <c r="O669" s="20">
        <v>45999</v>
      </c>
      <c r="P669" s="21" t="s">
        <v>50</v>
      </c>
      <c r="Q669" s="21" t="s">
        <v>861</v>
      </c>
      <c r="R669" s="21">
        <v>0</v>
      </c>
      <c r="S669" s="21">
        <v>153</v>
      </c>
      <c r="T669" s="21">
        <v>-68.045983000000007</v>
      </c>
      <c r="U669" s="21">
        <v>-16.540811000000001</v>
      </c>
      <c r="V669" s="21" t="s">
        <v>862</v>
      </c>
      <c r="W669" s="21" t="s">
        <v>51</v>
      </c>
      <c r="X669" s="21" t="s">
        <v>863</v>
      </c>
      <c r="Y669" s="23">
        <v>46246</v>
      </c>
      <c r="Z669" s="24">
        <f>+E669-Y669</f>
        <v>-388</v>
      </c>
      <c r="AA669" s="25">
        <f>+Tabla_DatosExternos_142[[#This Row],[Saldo]]/Tabla_DatosExternos_142[[#This Row],[Importe]]</f>
        <v>0.18</v>
      </c>
      <c r="AB669" s="21"/>
      <c r="AC669" s="26">
        <f>IF(AND(-Z669&gt;=1,-Z669&lt;=30),D669,0)</f>
        <v>0</v>
      </c>
      <c r="AD669" s="26">
        <f>IF(AND(-Z669&gt;=31,-Z669&lt;=60),D669,0)</f>
        <v>0</v>
      </c>
      <c r="AE669" s="26">
        <f>IF(AND(-Z669&gt;=61,-Z669&lt;=90),D669,0)</f>
        <v>0</v>
      </c>
      <c r="AF669" s="26">
        <f>IF(AND(-Z669&gt;=91,-Z669&lt;=120),D669,0)</f>
        <v>0</v>
      </c>
      <c r="AG669" s="26">
        <f>IF(AND(-Z669&gt;=121,-Z669&lt;=150),D669,0)</f>
        <v>0</v>
      </c>
      <c r="AH669" s="26">
        <f>IF(AND(-Z669&gt;=151,-Z669&lt;=180),D669,0)</f>
        <v>0</v>
      </c>
      <c r="AI669" s="26">
        <f>IF(AND(-Z669&gt;=181,-Z669&lt;=210),D669,0)</f>
        <v>0</v>
      </c>
      <c r="AJ669" s="26">
        <f>IF(AND(-Z669&gt;=211,-Z669&lt;=250),D669,0)</f>
        <v>0</v>
      </c>
      <c r="AK669" s="26">
        <f>IF(-Z669&gt;=251,D669,0)</f>
        <v>270</v>
      </c>
      <c r="AL669" s="26">
        <f>SUM(AE669:AF669)</f>
        <v>0</v>
      </c>
      <c r="AM669" s="26">
        <f>SUM(AG669:AK669)</f>
        <v>270</v>
      </c>
      <c r="AN669" s="26">
        <f>SUM(AI669:AK669)</f>
        <v>270</v>
      </c>
      <c r="AO669" s="26">
        <f>+IF(SUM(AC669:AK669)=0,D669,0)</f>
        <v>0</v>
      </c>
      <c r="AP669" s="26">
        <f>+SUM(AC669:AK669)</f>
        <v>270</v>
      </c>
      <c r="AQ669" s="26">
        <f>+Tabla_DatosExternos_142[[#This Row],[Total Vigente]]+Tabla_DatosExternos_142[[#This Row],[Total Vencido]]</f>
        <v>270</v>
      </c>
      <c r="AR669" s="26">
        <f>SUM(AG669:AK669)</f>
        <v>270</v>
      </c>
      <c r="AS669" s="27">
        <f>+Tabla_DatosExternos_142[[#This Row],[Fecha]]-Tabla_DatosExternos_142[[#This Row],[Vence]]</f>
        <v>-50</v>
      </c>
      <c r="AT669" s="21"/>
      <c r="AU669" s="28" t="e">
        <f>+AR669-W669</f>
        <v>#VALUE!</v>
      </c>
    </row>
    <row r="670" spans="1:47" x14ac:dyDescent="0.35">
      <c r="A670" s="20">
        <v>45808</v>
      </c>
      <c r="B670" s="21">
        <v>159</v>
      </c>
      <c r="C670" s="21">
        <v>9920</v>
      </c>
      <c r="D670" s="21">
        <v>9920</v>
      </c>
      <c r="E670" s="22">
        <v>45828</v>
      </c>
      <c r="F670" s="21">
        <v>418</v>
      </c>
      <c r="G670" s="21" t="s">
        <v>47</v>
      </c>
      <c r="H670" s="21" t="s">
        <v>48</v>
      </c>
      <c r="I670" s="21" t="s">
        <v>864</v>
      </c>
      <c r="J670" s="21" t="s">
        <v>49</v>
      </c>
      <c r="K670" s="21" t="s">
        <v>325</v>
      </c>
      <c r="L670" s="21" t="s">
        <v>326</v>
      </c>
      <c r="M670" s="21" t="s">
        <v>667</v>
      </c>
      <c r="N670" s="21">
        <v>20</v>
      </c>
      <c r="O670" s="20"/>
      <c r="P670" s="21" t="s">
        <v>50</v>
      </c>
      <c r="Q670" s="21" t="s">
        <v>865</v>
      </c>
      <c r="R670" s="21">
        <v>0</v>
      </c>
      <c r="S670" s="21">
        <v>153</v>
      </c>
      <c r="T670" s="21">
        <v>-68.145792200000002</v>
      </c>
      <c r="U670" s="21">
        <v>-16.528379000000001</v>
      </c>
      <c r="V670" s="21" t="s">
        <v>866</v>
      </c>
      <c r="W670" s="21" t="s">
        <v>51</v>
      </c>
      <c r="X670" s="21" t="s">
        <v>867</v>
      </c>
      <c r="Y670" s="23">
        <v>46246</v>
      </c>
      <c r="Z670" s="24">
        <f>+E670-Y670</f>
        <v>-418</v>
      </c>
      <c r="AA670" s="25">
        <f>+Tabla_DatosExternos_142[[#This Row],[Saldo]]/Tabla_DatosExternos_142[[#This Row],[Importe]]</f>
        <v>1</v>
      </c>
      <c r="AB670" s="21"/>
      <c r="AC670" s="26">
        <f>IF(AND(-Z670&gt;=1,-Z670&lt;=30),D670,0)</f>
        <v>0</v>
      </c>
      <c r="AD670" s="26">
        <f>IF(AND(-Z670&gt;=31,-Z670&lt;=60),D670,0)</f>
        <v>0</v>
      </c>
      <c r="AE670" s="26">
        <f>IF(AND(-Z670&gt;=61,-Z670&lt;=90),D670,0)</f>
        <v>0</v>
      </c>
      <c r="AF670" s="26">
        <f>IF(AND(-Z670&gt;=91,-Z670&lt;=120),D670,0)</f>
        <v>0</v>
      </c>
      <c r="AG670" s="26">
        <f>IF(AND(-Z670&gt;=121,-Z670&lt;=150),D670,0)</f>
        <v>0</v>
      </c>
      <c r="AH670" s="26">
        <f>IF(AND(-Z670&gt;=151,-Z670&lt;=180),D670,0)</f>
        <v>0</v>
      </c>
      <c r="AI670" s="26">
        <f>IF(AND(-Z670&gt;=181,-Z670&lt;=210),D670,0)</f>
        <v>0</v>
      </c>
      <c r="AJ670" s="26">
        <f>IF(AND(-Z670&gt;=211,-Z670&lt;=250),D670,0)</f>
        <v>0</v>
      </c>
      <c r="AK670" s="26">
        <f>IF(-Z670&gt;=251,D670,0)</f>
        <v>9920</v>
      </c>
      <c r="AL670" s="26">
        <f>SUM(AE670:AF670)</f>
        <v>0</v>
      </c>
      <c r="AM670" s="26">
        <f>SUM(AG670:AK670)</f>
        <v>9920</v>
      </c>
      <c r="AN670" s="26">
        <f>SUM(AI670:AK670)</f>
        <v>9920</v>
      </c>
      <c r="AO670" s="26">
        <f>+IF(SUM(AC670:AK670)=0,D670,0)</f>
        <v>0</v>
      </c>
      <c r="AP670" s="26">
        <f>+SUM(AC670:AK670)</f>
        <v>9920</v>
      </c>
      <c r="AQ670" s="26">
        <f>+Tabla_DatosExternos_142[[#This Row],[Total Vigente]]+Tabla_DatosExternos_142[[#This Row],[Total Vencido]]</f>
        <v>9920</v>
      </c>
      <c r="AR670" s="26">
        <f>SUM(AG670:AK670)</f>
        <v>9920</v>
      </c>
      <c r="AS670" s="27">
        <f>+Tabla_DatosExternos_142[[#This Row],[Fecha]]-Tabla_DatosExternos_142[[#This Row],[Vence]]</f>
        <v>-20</v>
      </c>
      <c r="AT670" s="21"/>
      <c r="AU670" s="28" t="e">
        <f>+AR670-W670</f>
        <v>#VALUE!</v>
      </c>
    </row>
    <row r="671" spans="1:47" x14ac:dyDescent="0.35">
      <c r="A671" s="20">
        <v>45808</v>
      </c>
      <c r="B671" s="21">
        <v>160</v>
      </c>
      <c r="C671" s="21">
        <v>5000</v>
      </c>
      <c r="D671" s="21">
        <v>5000</v>
      </c>
      <c r="E671" s="22">
        <v>45858</v>
      </c>
      <c r="F671" s="21">
        <v>388</v>
      </c>
      <c r="G671" s="21" t="s">
        <v>47</v>
      </c>
      <c r="H671" s="21" t="s">
        <v>48</v>
      </c>
      <c r="I671" s="21" t="s">
        <v>864</v>
      </c>
      <c r="J671" s="21" t="s">
        <v>49</v>
      </c>
      <c r="K671" s="21" t="s">
        <v>325</v>
      </c>
      <c r="L671" s="21" t="s">
        <v>326</v>
      </c>
      <c r="M671" s="21" t="s">
        <v>667</v>
      </c>
      <c r="N671" s="21">
        <v>50</v>
      </c>
      <c r="O671" s="20"/>
      <c r="P671" s="21" t="s">
        <v>50</v>
      </c>
      <c r="Q671" s="21" t="s">
        <v>865</v>
      </c>
      <c r="R671" s="21">
        <v>0</v>
      </c>
      <c r="S671" s="21">
        <v>153</v>
      </c>
      <c r="T671" s="21">
        <v>-68.145792200000002</v>
      </c>
      <c r="U671" s="21">
        <v>-16.528379000000001</v>
      </c>
      <c r="V671" s="21" t="s">
        <v>866</v>
      </c>
      <c r="W671" s="21" t="s">
        <v>51</v>
      </c>
      <c r="X671" s="21" t="s">
        <v>867</v>
      </c>
      <c r="Y671" s="23">
        <v>46246</v>
      </c>
      <c r="Z671" s="24">
        <f>+E671-Y671</f>
        <v>-388</v>
      </c>
      <c r="AA671" s="25">
        <f>+Tabla_DatosExternos_142[[#This Row],[Saldo]]/Tabla_DatosExternos_142[[#This Row],[Importe]]</f>
        <v>1</v>
      </c>
      <c r="AB671" s="21"/>
      <c r="AC671" s="26">
        <f>IF(AND(-Z671&gt;=1,-Z671&lt;=30),D671,0)</f>
        <v>0</v>
      </c>
      <c r="AD671" s="26">
        <f>IF(AND(-Z671&gt;=31,-Z671&lt;=60),D671,0)</f>
        <v>0</v>
      </c>
      <c r="AE671" s="26">
        <f>IF(AND(-Z671&gt;=61,-Z671&lt;=90),D671,0)</f>
        <v>0</v>
      </c>
      <c r="AF671" s="26">
        <f>IF(AND(-Z671&gt;=91,-Z671&lt;=120),D671,0)</f>
        <v>0</v>
      </c>
      <c r="AG671" s="26">
        <f>IF(AND(-Z671&gt;=121,-Z671&lt;=150),D671,0)</f>
        <v>0</v>
      </c>
      <c r="AH671" s="26">
        <f>IF(AND(-Z671&gt;=151,-Z671&lt;=180),D671,0)</f>
        <v>0</v>
      </c>
      <c r="AI671" s="26">
        <f>IF(AND(-Z671&gt;=181,-Z671&lt;=210),D671,0)</f>
        <v>0</v>
      </c>
      <c r="AJ671" s="26">
        <f>IF(AND(-Z671&gt;=211,-Z671&lt;=250),D671,0)</f>
        <v>0</v>
      </c>
      <c r="AK671" s="26">
        <f>IF(-Z671&gt;=251,D671,0)</f>
        <v>5000</v>
      </c>
      <c r="AL671" s="26">
        <f>SUM(AE671:AF671)</f>
        <v>0</v>
      </c>
      <c r="AM671" s="26">
        <f>SUM(AG671:AK671)</f>
        <v>5000</v>
      </c>
      <c r="AN671" s="26">
        <f>SUM(AI671:AK671)</f>
        <v>5000</v>
      </c>
      <c r="AO671" s="26">
        <f>+IF(SUM(AC671:AK671)=0,D671,0)</f>
        <v>0</v>
      </c>
      <c r="AP671" s="26">
        <f>+SUM(AC671:AK671)</f>
        <v>5000</v>
      </c>
      <c r="AQ671" s="26">
        <f>+Tabla_DatosExternos_142[[#This Row],[Total Vigente]]+Tabla_DatosExternos_142[[#This Row],[Total Vencido]]</f>
        <v>5000</v>
      </c>
      <c r="AR671" s="26">
        <f>SUM(AG671:AK671)</f>
        <v>5000</v>
      </c>
      <c r="AS671" s="27">
        <f>+Tabla_DatosExternos_142[[#This Row],[Fecha]]-Tabla_DatosExternos_142[[#This Row],[Vence]]</f>
        <v>-50</v>
      </c>
      <c r="AT671" s="21"/>
      <c r="AU671" s="28" t="e">
        <f>+AR671-W671</f>
        <v>#VALUE!</v>
      </c>
    </row>
    <row r="672" spans="1:47" x14ac:dyDescent="0.35">
      <c r="A672" s="20">
        <v>45808</v>
      </c>
      <c r="B672" s="21">
        <v>161</v>
      </c>
      <c r="C672" s="21">
        <v>5000</v>
      </c>
      <c r="D672" s="21">
        <v>5000</v>
      </c>
      <c r="E672" s="22">
        <v>45889</v>
      </c>
      <c r="F672" s="21">
        <v>357</v>
      </c>
      <c r="G672" s="21" t="s">
        <v>47</v>
      </c>
      <c r="H672" s="21" t="s">
        <v>48</v>
      </c>
      <c r="I672" s="21" t="s">
        <v>864</v>
      </c>
      <c r="J672" s="21" t="s">
        <v>49</v>
      </c>
      <c r="K672" s="21" t="s">
        <v>325</v>
      </c>
      <c r="L672" s="21" t="s">
        <v>326</v>
      </c>
      <c r="M672" s="21" t="s">
        <v>667</v>
      </c>
      <c r="N672" s="21">
        <v>81</v>
      </c>
      <c r="O672" s="20"/>
      <c r="P672" s="21" t="s">
        <v>50</v>
      </c>
      <c r="Q672" s="21" t="s">
        <v>865</v>
      </c>
      <c r="R672" s="21">
        <v>0</v>
      </c>
      <c r="S672" s="21">
        <v>153</v>
      </c>
      <c r="T672" s="21">
        <v>-68.145792200000002</v>
      </c>
      <c r="U672" s="21">
        <v>-16.528379000000001</v>
      </c>
      <c r="V672" s="21" t="s">
        <v>866</v>
      </c>
      <c r="W672" s="21" t="s">
        <v>51</v>
      </c>
      <c r="X672" s="21" t="s">
        <v>867</v>
      </c>
      <c r="Y672" s="23">
        <v>46246</v>
      </c>
      <c r="Z672" s="24">
        <f>+E672-Y672</f>
        <v>-357</v>
      </c>
      <c r="AA672" s="25">
        <f>+Tabla_DatosExternos_142[[#This Row],[Saldo]]/Tabla_DatosExternos_142[[#This Row],[Importe]]</f>
        <v>1</v>
      </c>
      <c r="AB672" s="21"/>
      <c r="AC672" s="26">
        <f>IF(AND(-Z672&gt;=1,-Z672&lt;=30),D672,0)</f>
        <v>0</v>
      </c>
      <c r="AD672" s="26">
        <f>IF(AND(-Z672&gt;=31,-Z672&lt;=60),D672,0)</f>
        <v>0</v>
      </c>
      <c r="AE672" s="26">
        <f>IF(AND(-Z672&gt;=61,-Z672&lt;=90),D672,0)</f>
        <v>0</v>
      </c>
      <c r="AF672" s="26">
        <f>IF(AND(-Z672&gt;=91,-Z672&lt;=120),D672,0)</f>
        <v>0</v>
      </c>
      <c r="AG672" s="26">
        <f>IF(AND(-Z672&gt;=121,-Z672&lt;=150),D672,0)</f>
        <v>0</v>
      </c>
      <c r="AH672" s="26">
        <f>IF(AND(-Z672&gt;=151,-Z672&lt;=180),D672,0)</f>
        <v>0</v>
      </c>
      <c r="AI672" s="26">
        <f>IF(AND(-Z672&gt;=181,-Z672&lt;=210),D672,0)</f>
        <v>0</v>
      </c>
      <c r="AJ672" s="26">
        <f>IF(AND(-Z672&gt;=211,-Z672&lt;=250),D672,0)</f>
        <v>0</v>
      </c>
      <c r="AK672" s="26">
        <f>IF(-Z672&gt;=251,D672,0)</f>
        <v>5000</v>
      </c>
      <c r="AL672" s="26">
        <f>SUM(AE672:AF672)</f>
        <v>0</v>
      </c>
      <c r="AM672" s="26">
        <f>SUM(AG672:AK672)</f>
        <v>5000</v>
      </c>
      <c r="AN672" s="26">
        <f>SUM(AI672:AK672)</f>
        <v>5000</v>
      </c>
      <c r="AO672" s="26">
        <f>+IF(SUM(AC672:AK672)=0,D672,0)</f>
        <v>0</v>
      </c>
      <c r="AP672" s="26">
        <f>+SUM(AC672:AK672)</f>
        <v>5000</v>
      </c>
      <c r="AQ672" s="26">
        <f>+Tabla_DatosExternos_142[[#This Row],[Total Vigente]]+Tabla_DatosExternos_142[[#This Row],[Total Vencido]]</f>
        <v>5000</v>
      </c>
      <c r="AR672" s="26">
        <f>SUM(AG672:AK672)</f>
        <v>5000</v>
      </c>
      <c r="AS672" s="27">
        <f>+Tabla_DatosExternos_142[[#This Row],[Fecha]]-Tabla_DatosExternos_142[[#This Row],[Vence]]</f>
        <v>-81</v>
      </c>
      <c r="AT672" s="21"/>
      <c r="AU672" s="28" t="e">
        <f>+AR672-W672</f>
        <v>#VALUE!</v>
      </c>
    </row>
    <row r="673" spans="1:47" x14ac:dyDescent="0.35">
      <c r="A673" s="20">
        <v>45819</v>
      </c>
      <c r="B673" s="21">
        <v>47481</v>
      </c>
      <c r="C673" s="21">
        <v>18750</v>
      </c>
      <c r="D673" s="21">
        <v>18750</v>
      </c>
      <c r="E673" s="22">
        <v>45864</v>
      </c>
      <c r="F673" s="21">
        <v>382</v>
      </c>
      <c r="G673" s="21" t="s">
        <v>47</v>
      </c>
      <c r="H673" s="21" t="s">
        <v>48</v>
      </c>
      <c r="I673" s="21" t="s">
        <v>886</v>
      </c>
      <c r="J673" s="21" t="s">
        <v>49</v>
      </c>
      <c r="K673" s="21" t="s">
        <v>325</v>
      </c>
      <c r="L673" s="21" t="s">
        <v>326</v>
      </c>
      <c r="M673" s="21" t="s">
        <v>327</v>
      </c>
      <c r="N673" s="21">
        <v>45</v>
      </c>
      <c r="O673" s="20"/>
      <c r="P673" s="21" t="s">
        <v>49</v>
      </c>
      <c r="Q673" s="21" t="s">
        <v>887</v>
      </c>
      <c r="R673" s="21">
        <v>0</v>
      </c>
      <c r="S673" s="21">
        <v>142</v>
      </c>
      <c r="T673" s="21">
        <v>-68.130944999999997</v>
      </c>
      <c r="U673" s="21">
        <v>-16.495000999999998</v>
      </c>
      <c r="V673" s="21" t="s">
        <v>888</v>
      </c>
      <c r="W673" s="21" t="s">
        <v>51</v>
      </c>
      <c r="X673" s="21" t="s">
        <v>889</v>
      </c>
      <c r="Y673" s="23">
        <v>46246</v>
      </c>
      <c r="Z673" s="24">
        <f>+E673-Y673</f>
        <v>-382</v>
      </c>
      <c r="AA673" s="25">
        <f>+Tabla_DatosExternos_142[[#This Row],[Saldo]]/Tabla_DatosExternos_142[[#This Row],[Importe]]</f>
        <v>1</v>
      </c>
      <c r="AB673" s="21"/>
      <c r="AC673" s="26">
        <f>IF(AND(-Z673&gt;=1,-Z673&lt;=30),D673,0)</f>
        <v>0</v>
      </c>
      <c r="AD673" s="26">
        <f>IF(AND(-Z673&gt;=31,-Z673&lt;=60),D673,0)</f>
        <v>0</v>
      </c>
      <c r="AE673" s="26">
        <f>IF(AND(-Z673&gt;=61,-Z673&lt;=90),D673,0)</f>
        <v>0</v>
      </c>
      <c r="AF673" s="26">
        <f>IF(AND(-Z673&gt;=91,-Z673&lt;=120),D673,0)</f>
        <v>0</v>
      </c>
      <c r="AG673" s="26">
        <f>IF(AND(-Z673&gt;=121,-Z673&lt;=150),D673,0)</f>
        <v>0</v>
      </c>
      <c r="AH673" s="26">
        <f>IF(AND(-Z673&gt;=151,-Z673&lt;=180),D673,0)</f>
        <v>0</v>
      </c>
      <c r="AI673" s="26">
        <f>IF(AND(-Z673&gt;=181,-Z673&lt;=210),D673,0)</f>
        <v>0</v>
      </c>
      <c r="AJ673" s="26">
        <f>IF(AND(-Z673&gt;=211,-Z673&lt;=250),D673,0)</f>
        <v>0</v>
      </c>
      <c r="AK673" s="26">
        <f>IF(-Z673&gt;=251,D673,0)</f>
        <v>18750</v>
      </c>
      <c r="AL673" s="26">
        <f>SUM(AE673:AF673)</f>
        <v>0</v>
      </c>
      <c r="AM673" s="26">
        <f>SUM(AG673:AK673)</f>
        <v>18750</v>
      </c>
      <c r="AN673" s="26">
        <f>SUM(AI673:AK673)</f>
        <v>18750</v>
      </c>
      <c r="AO673" s="26">
        <f>+IF(SUM(AC673:AK673)=0,D673,0)</f>
        <v>0</v>
      </c>
      <c r="AP673" s="26">
        <f>+SUM(AC673:AK673)</f>
        <v>18750</v>
      </c>
      <c r="AQ673" s="26">
        <f>+Tabla_DatosExternos_142[[#This Row],[Total Vigente]]+Tabla_DatosExternos_142[[#This Row],[Total Vencido]]</f>
        <v>18750</v>
      </c>
      <c r="AR673" s="26">
        <f>SUM(AG673:AK673)</f>
        <v>18750</v>
      </c>
      <c r="AS673" s="27">
        <f>+Tabla_DatosExternos_142[[#This Row],[Fecha]]-Tabla_DatosExternos_142[[#This Row],[Vence]]</f>
        <v>-45</v>
      </c>
      <c r="AT673" s="21"/>
      <c r="AU673" s="28" t="e">
        <f>+AR673-W673</f>
        <v>#VALUE!</v>
      </c>
    </row>
    <row r="674" spans="1:47" x14ac:dyDescent="0.35">
      <c r="A674" s="20">
        <v>45820</v>
      </c>
      <c r="B674" s="21">
        <v>47673</v>
      </c>
      <c r="C674" s="21">
        <v>9914.99</v>
      </c>
      <c r="D674" s="21">
        <v>9914.99</v>
      </c>
      <c r="E674" s="22">
        <v>45850</v>
      </c>
      <c r="F674" s="21">
        <v>396</v>
      </c>
      <c r="G674" s="21" t="s">
        <v>47</v>
      </c>
      <c r="H674" s="21" t="s">
        <v>48</v>
      </c>
      <c r="I674" s="21" t="s">
        <v>890</v>
      </c>
      <c r="J674" s="21" t="s">
        <v>49</v>
      </c>
      <c r="K674" s="21" t="s">
        <v>325</v>
      </c>
      <c r="L674" s="21" t="s">
        <v>326</v>
      </c>
      <c r="M674" s="21" t="s">
        <v>667</v>
      </c>
      <c r="N674" s="21">
        <v>30</v>
      </c>
      <c r="O674" s="20"/>
      <c r="P674" s="21" t="s">
        <v>49</v>
      </c>
      <c r="Q674" s="21" t="s">
        <v>891</v>
      </c>
      <c r="R674" s="21">
        <v>0</v>
      </c>
      <c r="S674" s="21">
        <v>153</v>
      </c>
      <c r="T674" s="21">
        <v>-68.106492799999998</v>
      </c>
      <c r="U674" s="21">
        <v>-16.5260584</v>
      </c>
      <c r="V674" s="21" t="s">
        <v>892</v>
      </c>
      <c r="W674" s="21" t="s">
        <v>51</v>
      </c>
      <c r="X674" s="21" t="s">
        <v>893</v>
      </c>
      <c r="Y674" s="23">
        <v>46246</v>
      </c>
      <c r="Z674" s="24">
        <f>+E674-Y674</f>
        <v>-396</v>
      </c>
      <c r="AA674" s="25">
        <f>+Tabla_DatosExternos_142[[#This Row],[Saldo]]/Tabla_DatosExternos_142[[#This Row],[Importe]]</f>
        <v>1</v>
      </c>
      <c r="AB674" s="21"/>
      <c r="AC674" s="26">
        <f>IF(AND(-Z674&gt;=1,-Z674&lt;=30),D674,0)</f>
        <v>0</v>
      </c>
      <c r="AD674" s="26">
        <f>IF(AND(-Z674&gt;=31,-Z674&lt;=60),D674,0)</f>
        <v>0</v>
      </c>
      <c r="AE674" s="26">
        <f>IF(AND(-Z674&gt;=61,-Z674&lt;=90),D674,0)</f>
        <v>0</v>
      </c>
      <c r="AF674" s="26">
        <f>IF(AND(-Z674&gt;=91,-Z674&lt;=120),D674,0)</f>
        <v>0</v>
      </c>
      <c r="AG674" s="26">
        <f>IF(AND(-Z674&gt;=121,-Z674&lt;=150),D674,0)</f>
        <v>0</v>
      </c>
      <c r="AH674" s="26">
        <f>IF(AND(-Z674&gt;=151,-Z674&lt;=180),D674,0)</f>
        <v>0</v>
      </c>
      <c r="AI674" s="26">
        <f>IF(AND(-Z674&gt;=181,-Z674&lt;=210),D674,0)</f>
        <v>0</v>
      </c>
      <c r="AJ674" s="26">
        <f>IF(AND(-Z674&gt;=211,-Z674&lt;=250),D674,0)</f>
        <v>0</v>
      </c>
      <c r="AK674" s="26">
        <f>IF(-Z674&gt;=251,D674,0)</f>
        <v>9914.99</v>
      </c>
      <c r="AL674" s="26">
        <f>SUM(AE674:AF674)</f>
        <v>0</v>
      </c>
      <c r="AM674" s="26">
        <f>SUM(AG674:AK674)</f>
        <v>9914.99</v>
      </c>
      <c r="AN674" s="26">
        <f>SUM(AI674:AK674)</f>
        <v>9914.99</v>
      </c>
      <c r="AO674" s="26">
        <f>+IF(SUM(AC674:AK674)=0,D674,0)</f>
        <v>0</v>
      </c>
      <c r="AP674" s="26">
        <f>+SUM(AC674:AK674)</f>
        <v>9914.99</v>
      </c>
      <c r="AQ674" s="26">
        <f>+Tabla_DatosExternos_142[[#This Row],[Total Vigente]]+Tabla_DatosExternos_142[[#This Row],[Total Vencido]]</f>
        <v>9914.99</v>
      </c>
      <c r="AR674" s="26">
        <f>SUM(AG674:AK674)</f>
        <v>9914.99</v>
      </c>
      <c r="AS674" s="27">
        <f>+Tabla_DatosExternos_142[[#This Row],[Fecha]]-Tabla_DatosExternos_142[[#This Row],[Vence]]</f>
        <v>-30</v>
      </c>
      <c r="AT674" s="21"/>
      <c r="AU674" s="28" t="e">
        <f>+AR674-W674</f>
        <v>#VALUE!</v>
      </c>
    </row>
    <row r="675" spans="1:47" x14ac:dyDescent="0.35">
      <c r="A675" s="20">
        <v>45828</v>
      </c>
      <c r="B675" s="21">
        <v>49169</v>
      </c>
      <c r="C675" s="21">
        <v>5959.94</v>
      </c>
      <c r="D675" s="21">
        <v>2459.94</v>
      </c>
      <c r="E675" s="22">
        <v>45858</v>
      </c>
      <c r="F675" s="21">
        <v>388</v>
      </c>
      <c r="G675" s="21" t="s">
        <v>47</v>
      </c>
      <c r="H675" s="21" t="s">
        <v>48</v>
      </c>
      <c r="I675" s="21" t="s">
        <v>898</v>
      </c>
      <c r="J675" s="21" t="s">
        <v>49</v>
      </c>
      <c r="K675" s="21" t="s">
        <v>325</v>
      </c>
      <c r="L675" s="21" t="s">
        <v>326</v>
      </c>
      <c r="M675" s="21" t="s">
        <v>484</v>
      </c>
      <c r="N675" s="21">
        <v>30</v>
      </c>
      <c r="O675" s="20">
        <v>46239</v>
      </c>
      <c r="P675" s="21" t="s">
        <v>49</v>
      </c>
      <c r="Q675" s="21" t="s">
        <v>899</v>
      </c>
      <c r="R675" s="21">
        <v>0</v>
      </c>
      <c r="S675" s="21">
        <v>152</v>
      </c>
      <c r="T675" s="21">
        <v>-68.139593000000005</v>
      </c>
      <c r="U675" s="21">
        <v>-16.496409</v>
      </c>
      <c r="V675" s="21" t="s">
        <v>900</v>
      </c>
      <c r="W675" s="21" t="s">
        <v>51</v>
      </c>
      <c r="X675" s="21" t="s">
        <v>901</v>
      </c>
      <c r="Y675" s="23">
        <v>46246</v>
      </c>
      <c r="Z675" s="24">
        <f>+E675-Y675</f>
        <v>-388</v>
      </c>
      <c r="AA675" s="25">
        <f>+Tabla_DatosExternos_142[[#This Row],[Saldo]]/Tabla_DatosExternos_142[[#This Row],[Importe]]</f>
        <v>0.41274576589697215</v>
      </c>
      <c r="AB675" s="21"/>
      <c r="AC675" s="26">
        <f>IF(AND(-Z675&gt;=1,-Z675&lt;=30),D675,0)</f>
        <v>0</v>
      </c>
      <c r="AD675" s="26">
        <f>IF(AND(-Z675&gt;=31,-Z675&lt;=60),D675,0)</f>
        <v>0</v>
      </c>
      <c r="AE675" s="26">
        <f>IF(AND(-Z675&gt;=61,-Z675&lt;=90),D675,0)</f>
        <v>0</v>
      </c>
      <c r="AF675" s="26">
        <f>IF(AND(-Z675&gt;=91,-Z675&lt;=120),D675,0)</f>
        <v>0</v>
      </c>
      <c r="AG675" s="26">
        <f>IF(AND(-Z675&gt;=121,-Z675&lt;=150),D675,0)</f>
        <v>0</v>
      </c>
      <c r="AH675" s="26">
        <f>IF(AND(-Z675&gt;=151,-Z675&lt;=180),D675,0)</f>
        <v>0</v>
      </c>
      <c r="AI675" s="26">
        <f>IF(AND(-Z675&gt;=181,-Z675&lt;=210),D675,0)</f>
        <v>0</v>
      </c>
      <c r="AJ675" s="26">
        <f>IF(AND(-Z675&gt;=211,-Z675&lt;=250),D675,0)</f>
        <v>0</v>
      </c>
      <c r="AK675" s="26">
        <f>IF(-Z675&gt;=251,D675,0)</f>
        <v>2459.94</v>
      </c>
      <c r="AL675" s="26">
        <f>SUM(AE675:AF675)</f>
        <v>0</v>
      </c>
      <c r="AM675" s="26">
        <f>SUM(AG675:AK675)</f>
        <v>2459.94</v>
      </c>
      <c r="AN675" s="26">
        <f>SUM(AI675:AK675)</f>
        <v>2459.94</v>
      </c>
      <c r="AO675" s="26">
        <f>+IF(SUM(AC675:AK675)=0,D675,0)</f>
        <v>0</v>
      </c>
      <c r="AP675" s="26">
        <f>+SUM(AC675:AK675)</f>
        <v>2459.94</v>
      </c>
      <c r="AQ675" s="26">
        <f>+Tabla_DatosExternos_142[[#This Row],[Total Vigente]]+Tabla_DatosExternos_142[[#This Row],[Total Vencido]]</f>
        <v>2459.94</v>
      </c>
      <c r="AR675" s="26">
        <f>SUM(AG675:AK675)</f>
        <v>2459.94</v>
      </c>
      <c r="AS675" s="27">
        <f>+Tabla_DatosExternos_142[[#This Row],[Fecha]]-Tabla_DatosExternos_142[[#This Row],[Vence]]</f>
        <v>-30</v>
      </c>
      <c r="AT675" s="21"/>
      <c r="AU675" s="28" t="e">
        <f>+AR675-W675</f>
        <v>#VALUE!</v>
      </c>
    </row>
    <row r="676" spans="1:47" x14ac:dyDescent="0.35">
      <c r="A676" s="20">
        <v>45833</v>
      </c>
      <c r="B676" s="21">
        <v>50280</v>
      </c>
      <c r="C676" s="21">
        <v>5559.94</v>
      </c>
      <c r="D676" s="21">
        <v>5559.94</v>
      </c>
      <c r="E676" s="22">
        <v>45863</v>
      </c>
      <c r="F676" s="21">
        <v>383</v>
      </c>
      <c r="G676" s="21" t="s">
        <v>47</v>
      </c>
      <c r="H676" s="21" t="s">
        <v>48</v>
      </c>
      <c r="I676" s="21" t="s">
        <v>902</v>
      </c>
      <c r="J676" s="21" t="s">
        <v>49</v>
      </c>
      <c r="K676" s="21" t="s">
        <v>325</v>
      </c>
      <c r="L676" s="21" t="s">
        <v>326</v>
      </c>
      <c r="M676" s="21" t="s">
        <v>327</v>
      </c>
      <c r="N676" s="21">
        <v>30</v>
      </c>
      <c r="O676" s="20"/>
      <c r="P676" s="21" t="s">
        <v>49</v>
      </c>
      <c r="Q676" s="21" t="s">
        <v>903</v>
      </c>
      <c r="R676" s="21">
        <v>0</v>
      </c>
      <c r="S676" s="21">
        <v>142</v>
      </c>
      <c r="T676" s="21">
        <v>-68.136726999999993</v>
      </c>
      <c r="U676" s="21">
        <v>-16.494195999999999</v>
      </c>
      <c r="V676" s="21" t="s">
        <v>3287</v>
      </c>
      <c r="W676" s="21" t="s">
        <v>51</v>
      </c>
      <c r="X676" s="21" t="s">
        <v>904</v>
      </c>
      <c r="Y676" s="23">
        <v>46246</v>
      </c>
      <c r="Z676" s="24">
        <f>+E676-Y676</f>
        <v>-383</v>
      </c>
      <c r="AA676" s="25">
        <f>+Tabla_DatosExternos_142[[#This Row],[Saldo]]/Tabla_DatosExternos_142[[#This Row],[Importe]]</f>
        <v>1</v>
      </c>
      <c r="AB676" s="21"/>
      <c r="AC676" s="26">
        <f>IF(AND(-Z676&gt;=1,-Z676&lt;=30),D676,0)</f>
        <v>0</v>
      </c>
      <c r="AD676" s="26">
        <f>IF(AND(-Z676&gt;=31,-Z676&lt;=60),D676,0)</f>
        <v>0</v>
      </c>
      <c r="AE676" s="26">
        <f>IF(AND(-Z676&gt;=61,-Z676&lt;=90),D676,0)</f>
        <v>0</v>
      </c>
      <c r="AF676" s="26">
        <f>IF(AND(-Z676&gt;=91,-Z676&lt;=120),D676,0)</f>
        <v>0</v>
      </c>
      <c r="AG676" s="26">
        <f>IF(AND(-Z676&gt;=121,-Z676&lt;=150),D676,0)</f>
        <v>0</v>
      </c>
      <c r="AH676" s="26">
        <f>IF(AND(-Z676&gt;=151,-Z676&lt;=180),D676,0)</f>
        <v>0</v>
      </c>
      <c r="AI676" s="26">
        <f>IF(AND(-Z676&gt;=181,-Z676&lt;=210),D676,0)</f>
        <v>0</v>
      </c>
      <c r="AJ676" s="26">
        <f>IF(AND(-Z676&gt;=211,-Z676&lt;=250),D676,0)</f>
        <v>0</v>
      </c>
      <c r="AK676" s="26">
        <f>IF(-Z676&gt;=251,D676,0)</f>
        <v>5559.94</v>
      </c>
      <c r="AL676" s="26">
        <f>SUM(AE676:AF676)</f>
        <v>0</v>
      </c>
      <c r="AM676" s="26">
        <f>SUM(AG676:AK676)</f>
        <v>5559.94</v>
      </c>
      <c r="AN676" s="26">
        <f>SUM(AI676:AK676)</f>
        <v>5559.94</v>
      </c>
      <c r="AO676" s="26">
        <f>+IF(SUM(AC676:AK676)=0,D676,0)</f>
        <v>0</v>
      </c>
      <c r="AP676" s="26">
        <f>+SUM(AC676:AK676)</f>
        <v>5559.94</v>
      </c>
      <c r="AQ676" s="26">
        <f>+Tabla_DatosExternos_142[[#This Row],[Total Vigente]]+Tabla_DatosExternos_142[[#This Row],[Total Vencido]]</f>
        <v>5559.94</v>
      </c>
      <c r="AR676" s="26">
        <f>SUM(AG676:AK676)</f>
        <v>5559.94</v>
      </c>
      <c r="AS676" s="27">
        <f>+Tabla_DatosExternos_142[[#This Row],[Fecha]]-Tabla_DatosExternos_142[[#This Row],[Vence]]</f>
        <v>-30</v>
      </c>
      <c r="AT676" s="21"/>
      <c r="AU676" s="28" t="e">
        <f>+AR676-W676</f>
        <v>#VALUE!</v>
      </c>
    </row>
    <row r="677" spans="1:47" x14ac:dyDescent="0.35">
      <c r="A677" s="20">
        <v>45835</v>
      </c>
      <c r="B677" s="21">
        <v>50994</v>
      </c>
      <c r="C677" s="21">
        <v>6899.9</v>
      </c>
      <c r="D677" s="21">
        <v>899.9</v>
      </c>
      <c r="E677" s="22">
        <v>45865</v>
      </c>
      <c r="F677" s="21">
        <v>381</v>
      </c>
      <c r="G677" s="21" t="s">
        <v>47</v>
      </c>
      <c r="H677" s="21" t="s">
        <v>48</v>
      </c>
      <c r="I677" s="21" t="s">
        <v>910</v>
      </c>
      <c r="J677" s="21" t="s">
        <v>49</v>
      </c>
      <c r="K677" s="21" t="s">
        <v>325</v>
      </c>
      <c r="L677" s="21" t="s">
        <v>326</v>
      </c>
      <c r="M677" s="21" t="s">
        <v>327</v>
      </c>
      <c r="N677" s="21">
        <v>30</v>
      </c>
      <c r="O677" s="20">
        <v>45931</v>
      </c>
      <c r="P677" s="21" t="s">
        <v>49</v>
      </c>
      <c r="Q677" s="21" t="s">
        <v>911</v>
      </c>
      <c r="R677" s="21">
        <v>20000</v>
      </c>
      <c r="S677" s="21">
        <v>142</v>
      </c>
      <c r="T677" s="21">
        <v>-68.132384000000002</v>
      </c>
      <c r="U677" s="21">
        <v>-16.496381</v>
      </c>
      <c r="V677" s="21" t="s">
        <v>912</v>
      </c>
      <c r="W677" s="21" t="s">
        <v>51</v>
      </c>
      <c r="X677" s="21" t="s">
        <v>913</v>
      </c>
      <c r="Y677" s="23">
        <v>46246</v>
      </c>
      <c r="Z677" s="24">
        <f>+E677-Y677</f>
        <v>-381</v>
      </c>
      <c r="AA677" s="25">
        <f>+Tabla_DatosExternos_142[[#This Row],[Saldo]]/Tabla_DatosExternos_142[[#This Row],[Importe]]</f>
        <v>0.13042218003159467</v>
      </c>
      <c r="AB677" s="21"/>
      <c r="AC677" s="26">
        <f>IF(AND(-Z677&gt;=1,-Z677&lt;=30),D677,0)</f>
        <v>0</v>
      </c>
      <c r="AD677" s="26">
        <f>IF(AND(-Z677&gt;=31,-Z677&lt;=60),D677,0)</f>
        <v>0</v>
      </c>
      <c r="AE677" s="26">
        <f>IF(AND(-Z677&gt;=61,-Z677&lt;=90),D677,0)</f>
        <v>0</v>
      </c>
      <c r="AF677" s="26">
        <f>IF(AND(-Z677&gt;=91,-Z677&lt;=120),D677,0)</f>
        <v>0</v>
      </c>
      <c r="AG677" s="26">
        <f>IF(AND(-Z677&gt;=121,-Z677&lt;=150),D677,0)</f>
        <v>0</v>
      </c>
      <c r="AH677" s="26">
        <f>IF(AND(-Z677&gt;=151,-Z677&lt;=180),D677,0)</f>
        <v>0</v>
      </c>
      <c r="AI677" s="26">
        <f>IF(AND(-Z677&gt;=181,-Z677&lt;=210),D677,0)</f>
        <v>0</v>
      </c>
      <c r="AJ677" s="26">
        <f>IF(AND(-Z677&gt;=211,-Z677&lt;=250),D677,0)</f>
        <v>0</v>
      </c>
      <c r="AK677" s="26">
        <f>IF(-Z677&gt;=251,D677,0)</f>
        <v>899.9</v>
      </c>
      <c r="AL677" s="26">
        <f>SUM(AE677:AF677)</f>
        <v>0</v>
      </c>
      <c r="AM677" s="26">
        <f>SUM(AG677:AK677)</f>
        <v>899.9</v>
      </c>
      <c r="AN677" s="26">
        <f>SUM(AI677:AK677)</f>
        <v>899.9</v>
      </c>
      <c r="AO677" s="26">
        <f>+IF(SUM(AC677:AK677)=0,D677,0)</f>
        <v>0</v>
      </c>
      <c r="AP677" s="26">
        <f>+SUM(AC677:AK677)</f>
        <v>899.9</v>
      </c>
      <c r="AQ677" s="26">
        <f>+Tabla_DatosExternos_142[[#This Row],[Total Vigente]]+Tabla_DatosExternos_142[[#This Row],[Total Vencido]]</f>
        <v>899.9</v>
      </c>
      <c r="AR677" s="26">
        <f>SUM(AG677:AK677)</f>
        <v>899.9</v>
      </c>
      <c r="AS677" s="27">
        <f>+Tabla_DatosExternos_142[[#This Row],[Fecha]]-Tabla_DatosExternos_142[[#This Row],[Vence]]</f>
        <v>-30</v>
      </c>
      <c r="AT677" s="21"/>
      <c r="AU677" s="28" t="e">
        <f>+AR677-W677</f>
        <v>#VALUE!</v>
      </c>
    </row>
    <row r="678" spans="1:47" x14ac:dyDescent="0.35">
      <c r="A678" s="20">
        <v>45836</v>
      </c>
      <c r="B678" s="21">
        <v>51274</v>
      </c>
      <c r="C678" s="21">
        <v>9941</v>
      </c>
      <c r="D678" s="21">
        <v>9941</v>
      </c>
      <c r="E678" s="22">
        <v>45866</v>
      </c>
      <c r="F678" s="21">
        <v>380</v>
      </c>
      <c r="G678" s="21" t="s">
        <v>47</v>
      </c>
      <c r="H678" s="21" t="s">
        <v>48</v>
      </c>
      <c r="I678" s="21" t="s">
        <v>838</v>
      </c>
      <c r="J678" s="21" t="s">
        <v>49</v>
      </c>
      <c r="K678" s="21" t="s">
        <v>325</v>
      </c>
      <c r="L678" s="21" t="s">
        <v>326</v>
      </c>
      <c r="M678" s="21" t="s">
        <v>667</v>
      </c>
      <c r="N678" s="21">
        <v>30</v>
      </c>
      <c r="O678" s="20"/>
      <c r="P678" s="21" t="s">
        <v>49</v>
      </c>
      <c r="Q678" s="21" t="s">
        <v>914</v>
      </c>
      <c r="R678" s="21">
        <v>10000</v>
      </c>
      <c r="S678" s="21">
        <v>153</v>
      </c>
      <c r="T678" s="21">
        <v>-68.075857999999997</v>
      </c>
      <c r="U678" s="21">
        <v>-16.539223</v>
      </c>
      <c r="V678" s="21" t="s">
        <v>832</v>
      </c>
      <c r="W678" s="21" t="s">
        <v>51</v>
      </c>
      <c r="X678" s="21" t="s">
        <v>915</v>
      </c>
      <c r="Y678" s="23">
        <v>46246</v>
      </c>
      <c r="Z678" s="24">
        <f>+E678-Y678</f>
        <v>-380</v>
      </c>
      <c r="AA678" s="25">
        <f>+Tabla_DatosExternos_142[[#This Row],[Saldo]]/Tabla_DatosExternos_142[[#This Row],[Importe]]</f>
        <v>1</v>
      </c>
      <c r="AB678" s="21"/>
      <c r="AC678" s="26">
        <f>IF(AND(-Z678&gt;=1,-Z678&lt;=30),D678,0)</f>
        <v>0</v>
      </c>
      <c r="AD678" s="26">
        <f>IF(AND(-Z678&gt;=31,-Z678&lt;=60),D678,0)</f>
        <v>0</v>
      </c>
      <c r="AE678" s="26">
        <f>IF(AND(-Z678&gt;=61,-Z678&lt;=90),D678,0)</f>
        <v>0</v>
      </c>
      <c r="AF678" s="26">
        <f>IF(AND(-Z678&gt;=91,-Z678&lt;=120),D678,0)</f>
        <v>0</v>
      </c>
      <c r="AG678" s="26">
        <f>IF(AND(-Z678&gt;=121,-Z678&lt;=150),D678,0)</f>
        <v>0</v>
      </c>
      <c r="AH678" s="26">
        <f>IF(AND(-Z678&gt;=151,-Z678&lt;=180),D678,0)</f>
        <v>0</v>
      </c>
      <c r="AI678" s="26">
        <f>IF(AND(-Z678&gt;=181,-Z678&lt;=210),D678,0)</f>
        <v>0</v>
      </c>
      <c r="AJ678" s="26">
        <f>IF(AND(-Z678&gt;=211,-Z678&lt;=250),D678,0)</f>
        <v>0</v>
      </c>
      <c r="AK678" s="26">
        <f>IF(-Z678&gt;=251,D678,0)</f>
        <v>9941</v>
      </c>
      <c r="AL678" s="26">
        <f>SUM(AE678:AF678)</f>
        <v>0</v>
      </c>
      <c r="AM678" s="26">
        <f>SUM(AG678:AK678)</f>
        <v>9941</v>
      </c>
      <c r="AN678" s="26">
        <f>SUM(AI678:AK678)</f>
        <v>9941</v>
      </c>
      <c r="AO678" s="26">
        <f>+IF(SUM(AC678:AK678)=0,D678,0)</f>
        <v>0</v>
      </c>
      <c r="AP678" s="26">
        <f>+SUM(AC678:AK678)</f>
        <v>9941</v>
      </c>
      <c r="AQ678" s="26">
        <f>+Tabla_DatosExternos_142[[#This Row],[Total Vigente]]+Tabla_DatosExternos_142[[#This Row],[Total Vencido]]</f>
        <v>9941</v>
      </c>
      <c r="AR678" s="26">
        <f>SUM(AG678:AK678)</f>
        <v>9941</v>
      </c>
      <c r="AS678" s="27">
        <f>+Tabla_DatosExternos_142[[#This Row],[Fecha]]-Tabla_DatosExternos_142[[#This Row],[Vence]]</f>
        <v>-30</v>
      </c>
      <c r="AT678" s="21"/>
      <c r="AU678" s="28" t="e">
        <f>+AR678-W678</f>
        <v>#VALUE!</v>
      </c>
    </row>
    <row r="679" spans="1:47" x14ac:dyDescent="0.35">
      <c r="A679" s="20">
        <v>45850</v>
      </c>
      <c r="B679" s="21">
        <v>56669</v>
      </c>
      <c r="C679" s="21">
        <v>5249.97</v>
      </c>
      <c r="D679" s="21">
        <v>5249.97</v>
      </c>
      <c r="E679" s="22">
        <v>45880</v>
      </c>
      <c r="F679" s="21">
        <v>366</v>
      </c>
      <c r="G679" s="21" t="s">
        <v>47</v>
      </c>
      <c r="H679" s="21" t="s">
        <v>48</v>
      </c>
      <c r="I679" s="21" t="s">
        <v>801</v>
      </c>
      <c r="J679" s="21" t="s">
        <v>49</v>
      </c>
      <c r="K679" s="21" t="s">
        <v>325</v>
      </c>
      <c r="L679" s="21" t="s">
        <v>326</v>
      </c>
      <c r="M679" s="21" t="s">
        <v>327</v>
      </c>
      <c r="N679" s="21">
        <v>30</v>
      </c>
      <c r="O679" s="20"/>
      <c r="P679" s="21" t="s">
        <v>49</v>
      </c>
      <c r="Q679" s="21" t="s">
        <v>802</v>
      </c>
      <c r="R679" s="21">
        <v>0</v>
      </c>
      <c r="S679" s="21">
        <v>142</v>
      </c>
      <c r="T679" s="21">
        <v>-68.141095000000007</v>
      </c>
      <c r="U679" s="21">
        <v>-16.481449000000001</v>
      </c>
      <c r="V679" s="21" t="s">
        <v>803</v>
      </c>
      <c r="W679" s="21" t="s">
        <v>51</v>
      </c>
      <c r="X679" s="21" t="s">
        <v>804</v>
      </c>
      <c r="Y679" s="23">
        <v>46246</v>
      </c>
      <c r="Z679" s="24">
        <f>+E679-Y679</f>
        <v>-366</v>
      </c>
      <c r="AA679" s="25">
        <f>+Tabla_DatosExternos_142[[#This Row],[Saldo]]/Tabla_DatosExternos_142[[#This Row],[Importe]]</f>
        <v>1</v>
      </c>
      <c r="AB679" s="21"/>
      <c r="AC679" s="26">
        <f>IF(AND(-Z679&gt;=1,-Z679&lt;=30),D679,0)</f>
        <v>0</v>
      </c>
      <c r="AD679" s="26">
        <f>IF(AND(-Z679&gt;=31,-Z679&lt;=60),D679,0)</f>
        <v>0</v>
      </c>
      <c r="AE679" s="26">
        <f>IF(AND(-Z679&gt;=61,-Z679&lt;=90),D679,0)</f>
        <v>0</v>
      </c>
      <c r="AF679" s="26">
        <f>IF(AND(-Z679&gt;=91,-Z679&lt;=120),D679,0)</f>
        <v>0</v>
      </c>
      <c r="AG679" s="26">
        <f>IF(AND(-Z679&gt;=121,-Z679&lt;=150),D679,0)</f>
        <v>0</v>
      </c>
      <c r="AH679" s="26">
        <f>IF(AND(-Z679&gt;=151,-Z679&lt;=180),D679,0)</f>
        <v>0</v>
      </c>
      <c r="AI679" s="26">
        <f>IF(AND(-Z679&gt;=181,-Z679&lt;=210),D679,0)</f>
        <v>0</v>
      </c>
      <c r="AJ679" s="26">
        <f>IF(AND(-Z679&gt;=211,-Z679&lt;=250),D679,0)</f>
        <v>0</v>
      </c>
      <c r="AK679" s="26">
        <f>IF(-Z679&gt;=251,D679,0)</f>
        <v>5249.97</v>
      </c>
      <c r="AL679" s="26">
        <f>SUM(AE679:AF679)</f>
        <v>0</v>
      </c>
      <c r="AM679" s="26">
        <f>SUM(AG679:AK679)</f>
        <v>5249.97</v>
      </c>
      <c r="AN679" s="26">
        <f>SUM(AI679:AK679)</f>
        <v>5249.97</v>
      </c>
      <c r="AO679" s="26">
        <f>+IF(SUM(AC679:AK679)=0,D679,0)</f>
        <v>0</v>
      </c>
      <c r="AP679" s="26">
        <f>+SUM(AC679:AK679)</f>
        <v>5249.97</v>
      </c>
      <c r="AQ679" s="26">
        <f>+Tabla_DatosExternos_142[[#This Row],[Total Vigente]]+Tabla_DatosExternos_142[[#This Row],[Total Vencido]]</f>
        <v>5249.97</v>
      </c>
      <c r="AR679" s="26">
        <f>SUM(AG679:AK679)</f>
        <v>5249.97</v>
      </c>
      <c r="AS679" s="27">
        <f>+Tabla_DatosExternos_142[[#This Row],[Fecha]]-Tabla_DatosExternos_142[[#This Row],[Vence]]</f>
        <v>-30</v>
      </c>
      <c r="AT679" s="21"/>
      <c r="AU679" s="28" t="e">
        <f>+AR679-W679</f>
        <v>#VALUE!</v>
      </c>
    </row>
    <row r="680" spans="1:47" x14ac:dyDescent="0.35">
      <c r="A680" s="20">
        <v>45859</v>
      </c>
      <c r="B680" s="21">
        <v>58927</v>
      </c>
      <c r="C680" s="21">
        <v>13799.8</v>
      </c>
      <c r="D680" s="21">
        <v>4999.8</v>
      </c>
      <c r="E680" s="22">
        <v>45889</v>
      </c>
      <c r="F680" s="21">
        <v>357</v>
      </c>
      <c r="G680" s="21" t="s">
        <v>47</v>
      </c>
      <c r="H680" s="21" t="s">
        <v>48</v>
      </c>
      <c r="I680" s="21" t="s">
        <v>944</v>
      </c>
      <c r="J680" s="21" t="s">
        <v>49</v>
      </c>
      <c r="K680" s="21" t="s">
        <v>325</v>
      </c>
      <c r="L680" s="21" t="s">
        <v>326</v>
      </c>
      <c r="M680" s="21" t="s">
        <v>484</v>
      </c>
      <c r="N680" s="21">
        <v>30</v>
      </c>
      <c r="O680" s="20">
        <v>45896</v>
      </c>
      <c r="P680" s="21" t="s">
        <v>49</v>
      </c>
      <c r="Q680" s="21" t="s">
        <v>945</v>
      </c>
      <c r="R680" s="21">
        <v>0</v>
      </c>
      <c r="S680" s="21">
        <v>152</v>
      </c>
      <c r="T680" s="21">
        <v>-68.139013000000006</v>
      </c>
      <c r="U680" s="21">
        <v>-16.404997999999999</v>
      </c>
      <c r="V680" s="21" t="s">
        <v>946</v>
      </c>
      <c r="W680" s="21" t="s">
        <v>51</v>
      </c>
      <c r="X680" s="21" t="s">
        <v>947</v>
      </c>
      <c r="Y680" s="23">
        <v>46246</v>
      </c>
      <c r="Z680" s="24">
        <f>+E680-Y680</f>
        <v>-357</v>
      </c>
      <c r="AA680" s="25">
        <f>+Tabla_DatosExternos_142[[#This Row],[Saldo]]/Tabla_DatosExternos_142[[#This Row],[Importe]]</f>
        <v>0.36230959868983614</v>
      </c>
      <c r="AB680" s="21"/>
      <c r="AC680" s="26">
        <f>IF(AND(-Z680&gt;=1,-Z680&lt;=30),D680,0)</f>
        <v>0</v>
      </c>
      <c r="AD680" s="26">
        <f>IF(AND(-Z680&gt;=31,-Z680&lt;=60),D680,0)</f>
        <v>0</v>
      </c>
      <c r="AE680" s="26">
        <f>IF(AND(-Z680&gt;=61,-Z680&lt;=90),D680,0)</f>
        <v>0</v>
      </c>
      <c r="AF680" s="26">
        <f>IF(AND(-Z680&gt;=91,-Z680&lt;=120),D680,0)</f>
        <v>0</v>
      </c>
      <c r="AG680" s="26">
        <f>IF(AND(-Z680&gt;=121,-Z680&lt;=150),D680,0)</f>
        <v>0</v>
      </c>
      <c r="AH680" s="26">
        <f>IF(AND(-Z680&gt;=151,-Z680&lt;=180),D680,0)</f>
        <v>0</v>
      </c>
      <c r="AI680" s="26">
        <f>IF(AND(-Z680&gt;=181,-Z680&lt;=210),D680,0)</f>
        <v>0</v>
      </c>
      <c r="AJ680" s="26">
        <f>IF(AND(-Z680&gt;=211,-Z680&lt;=250),D680,0)</f>
        <v>0</v>
      </c>
      <c r="AK680" s="26">
        <f>IF(-Z680&gt;=251,D680,0)</f>
        <v>4999.8</v>
      </c>
      <c r="AL680" s="26">
        <f>SUM(AE680:AF680)</f>
        <v>0</v>
      </c>
      <c r="AM680" s="26">
        <f>SUM(AG680:AK680)</f>
        <v>4999.8</v>
      </c>
      <c r="AN680" s="26">
        <f>SUM(AI680:AK680)</f>
        <v>4999.8</v>
      </c>
      <c r="AO680" s="26">
        <f>+IF(SUM(AC680:AK680)=0,D680,0)</f>
        <v>0</v>
      </c>
      <c r="AP680" s="26">
        <f>+SUM(AC680:AK680)</f>
        <v>4999.8</v>
      </c>
      <c r="AQ680" s="26">
        <f>+Tabla_DatosExternos_142[[#This Row],[Total Vigente]]+Tabla_DatosExternos_142[[#This Row],[Total Vencido]]</f>
        <v>4999.8</v>
      </c>
      <c r="AR680" s="26">
        <f>SUM(AG680:AK680)</f>
        <v>4999.8</v>
      </c>
      <c r="AS680" s="27">
        <f>+Tabla_DatosExternos_142[[#This Row],[Fecha]]-Tabla_DatosExternos_142[[#This Row],[Vence]]</f>
        <v>-30</v>
      </c>
      <c r="AT680" s="21"/>
      <c r="AU680" s="28" t="e">
        <f>+AR680-W680</f>
        <v>#VALUE!</v>
      </c>
    </row>
    <row r="681" spans="1:47" x14ac:dyDescent="0.35">
      <c r="A681" s="20">
        <v>45863</v>
      </c>
      <c r="B681" s="21">
        <v>60270</v>
      </c>
      <c r="C681" s="21">
        <v>7029.9</v>
      </c>
      <c r="D681" s="21">
        <v>7029.9</v>
      </c>
      <c r="E681" s="22">
        <v>45893</v>
      </c>
      <c r="F681" s="21">
        <v>353</v>
      </c>
      <c r="G681" s="21" t="s">
        <v>47</v>
      </c>
      <c r="H681" s="21" t="s">
        <v>48</v>
      </c>
      <c r="I681" s="21" t="s">
        <v>910</v>
      </c>
      <c r="J681" s="21" t="s">
        <v>49</v>
      </c>
      <c r="K681" s="21" t="s">
        <v>325</v>
      </c>
      <c r="L681" s="21" t="s">
        <v>326</v>
      </c>
      <c r="M681" s="21" t="s">
        <v>327</v>
      </c>
      <c r="N681" s="21">
        <v>30</v>
      </c>
      <c r="O681" s="20"/>
      <c r="P681" s="21" t="s">
        <v>49</v>
      </c>
      <c r="Q681" s="21" t="s">
        <v>911</v>
      </c>
      <c r="R681" s="21">
        <v>20000</v>
      </c>
      <c r="S681" s="21">
        <v>142</v>
      </c>
      <c r="T681" s="21">
        <v>-68.132384000000002</v>
      </c>
      <c r="U681" s="21">
        <v>-16.496381</v>
      </c>
      <c r="V681" s="21" t="s">
        <v>912</v>
      </c>
      <c r="W681" s="21" t="s">
        <v>51</v>
      </c>
      <c r="X681" s="21" t="s">
        <v>913</v>
      </c>
      <c r="Y681" s="23">
        <v>46246</v>
      </c>
      <c r="Z681" s="24">
        <f>+E681-Y681</f>
        <v>-353</v>
      </c>
      <c r="AA681" s="25">
        <f>+Tabla_DatosExternos_142[[#This Row],[Saldo]]/Tabla_DatosExternos_142[[#This Row],[Importe]]</f>
        <v>1</v>
      </c>
      <c r="AB681" s="21"/>
      <c r="AC681" s="26">
        <f>IF(AND(-Z681&gt;=1,-Z681&lt;=30),D681,0)</f>
        <v>0</v>
      </c>
      <c r="AD681" s="26">
        <f>IF(AND(-Z681&gt;=31,-Z681&lt;=60),D681,0)</f>
        <v>0</v>
      </c>
      <c r="AE681" s="26">
        <f>IF(AND(-Z681&gt;=61,-Z681&lt;=90),D681,0)</f>
        <v>0</v>
      </c>
      <c r="AF681" s="26">
        <f>IF(AND(-Z681&gt;=91,-Z681&lt;=120),D681,0)</f>
        <v>0</v>
      </c>
      <c r="AG681" s="26">
        <f>IF(AND(-Z681&gt;=121,-Z681&lt;=150),D681,0)</f>
        <v>0</v>
      </c>
      <c r="AH681" s="26">
        <f>IF(AND(-Z681&gt;=151,-Z681&lt;=180),D681,0)</f>
        <v>0</v>
      </c>
      <c r="AI681" s="26">
        <f>IF(AND(-Z681&gt;=181,-Z681&lt;=210),D681,0)</f>
        <v>0</v>
      </c>
      <c r="AJ681" s="26">
        <f>IF(AND(-Z681&gt;=211,-Z681&lt;=250),D681,0)</f>
        <v>0</v>
      </c>
      <c r="AK681" s="26">
        <f>IF(-Z681&gt;=251,D681,0)</f>
        <v>7029.9</v>
      </c>
      <c r="AL681" s="26">
        <f>SUM(AE681:AF681)</f>
        <v>0</v>
      </c>
      <c r="AM681" s="26">
        <f>SUM(AG681:AK681)</f>
        <v>7029.9</v>
      </c>
      <c r="AN681" s="26">
        <f>SUM(AI681:AK681)</f>
        <v>7029.9</v>
      </c>
      <c r="AO681" s="26">
        <f>+IF(SUM(AC681:AK681)=0,D681,0)</f>
        <v>0</v>
      </c>
      <c r="AP681" s="26">
        <f>+SUM(AC681:AK681)</f>
        <v>7029.9</v>
      </c>
      <c r="AQ681" s="26">
        <f>+Tabla_DatosExternos_142[[#This Row],[Total Vigente]]+Tabla_DatosExternos_142[[#This Row],[Total Vencido]]</f>
        <v>7029.9</v>
      </c>
      <c r="AR681" s="26">
        <f>SUM(AG681:AK681)</f>
        <v>7029.9</v>
      </c>
      <c r="AS681" s="27">
        <f>+Tabla_DatosExternos_142[[#This Row],[Fecha]]-Tabla_DatosExternos_142[[#This Row],[Vence]]</f>
        <v>-30</v>
      </c>
      <c r="AT681" s="21"/>
      <c r="AU681" s="28" t="e">
        <f>+AR681-W681</f>
        <v>#VALUE!</v>
      </c>
    </row>
    <row r="682" spans="1:47" x14ac:dyDescent="0.35">
      <c r="A682" s="20">
        <v>45868</v>
      </c>
      <c r="B682" s="21">
        <v>61935</v>
      </c>
      <c r="C682" s="21">
        <v>14229.92</v>
      </c>
      <c r="D682" s="21">
        <v>6114.92</v>
      </c>
      <c r="E682" s="22">
        <v>45898</v>
      </c>
      <c r="F682" s="21">
        <v>348</v>
      </c>
      <c r="G682" s="21" t="s">
        <v>47</v>
      </c>
      <c r="H682" s="21" t="s">
        <v>48</v>
      </c>
      <c r="I682" s="21" t="s">
        <v>948</v>
      </c>
      <c r="J682" s="21" t="s">
        <v>49</v>
      </c>
      <c r="K682" s="21" t="s">
        <v>325</v>
      </c>
      <c r="L682" s="21" t="s">
        <v>326</v>
      </c>
      <c r="M682" s="21" t="s">
        <v>484</v>
      </c>
      <c r="N682" s="21">
        <v>30</v>
      </c>
      <c r="O682" s="20">
        <v>45919</v>
      </c>
      <c r="P682" s="21" t="s">
        <v>49</v>
      </c>
      <c r="Q682" s="21" t="s">
        <v>949</v>
      </c>
      <c r="R682" s="21">
        <v>0</v>
      </c>
      <c r="S682" s="21">
        <v>152</v>
      </c>
      <c r="T682" s="21">
        <v>-68.138388000000006</v>
      </c>
      <c r="U682" s="21">
        <v>-16.499687999999999</v>
      </c>
      <c r="V682" s="21" t="s">
        <v>650</v>
      </c>
      <c r="W682" s="21" t="s">
        <v>51</v>
      </c>
      <c r="X682" s="21" t="s">
        <v>950</v>
      </c>
      <c r="Y682" s="23">
        <v>46246</v>
      </c>
      <c r="Z682" s="24">
        <f>+E682-Y682</f>
        <v>-348</v>
      </c>
      <c r="AA682" s="25">
        <f>+Tabla_DatosExternos_142[[#This Row],[Saldo]]/Tabla_DatosExternos_142[[#This Row],[Importe]]</f>
        <v>0.42972272507505316</v>
      </c>
      <c r="AB682" s="21"/>
      <c r="AC682" s="26">
        <f>IF(AND(-Z682&gt;=1,-Z682&lt;=30),D682,0)</f>
        <v>0</v>
      </c>
      <c r="AD682" s="26">
        <f>IF(AND(-Z682&gt;=31,-Z682&lt;=60),D682,0)</f>
        <v>0</v>
      </c>
      <c r="AE682" s="26">
        <f>IF(AND(-Z682&gt;=61,-Z682&lt;=90),D682,0)</f>
        <v>0</v>
      </c>
      <c r="AF682" s="26">
        <f>IF(AND(-Z682&gt;=91,-Z682&lt;=120),D682,0)</f>
        <v>0</v>
      </c>
      <c r="AG682" s="26">
        <f>IF(AND(-Z682&gt;=121,-Z682&lt;=150),D682,0)</f>
        <v>0</v>
      </c>
      <c r="AH682" s="26">
        <f>IF(AND(-Z682&gt;=151,-Z682&lt;=180),D682,0)</f>
        <v>0</v>
      </c>
      <c r="AI682" s="26">
        <f>IF(AND(-Z682&gt;=181,-Z682&lt;=210),D682,0)</f>
        <v>0</v>
      </c>
      <c r="AJ682" s="26">
        <f>IF(AND(-Z682&gt;=211,-Z682&lt;=250),D682,0)</f>
        <v>0</v>
      </c>
      <c r="AK682" s="26">
        <f>IF(-Z682&gt;=251,D682,0)</f>
        <v>6114.92</v>
      </c>
      <c r="AL682" s="26">
        <f>SUM(AE682:AF682)</f>
        <v>0</v>
      </c>
      <c r="AM682" s="26">
        <f>SUM(AG682:AK682)</f>
        <v>6114.92</v>
      </c>
      <c r="AN682" s="26">
        <f>SUM(AI682:AK682)</f>
        <v>6114.92</v>
      </c>
      <c r="AO682" s="26">
        <f>+IF(SUM(AC682:AK682)=0,D682,0)</f>
        <v>0</v>
      </c>
      <c r="AP682" s="26">
        <f>+SUM(AC682:AK682)</f>
        <v>6114.92</v>
      </c>
      <c r="AQ682" s="26">
        <f>+Tabla_DatosExternos_142[[#This Row],[Total Vigente]]+Tabla_DatosExternos_142[[#This Row],[Total Vencido]]</f>
        <v>6114.92</v>
      </c>
      <c r="AR682" s="26">
        <f>SUM(AG682:AK682)</f>
        <v>6114.92</v>
      </c>
      <c r="AS682" s="27">
        <f>+Tabla_DatosExternos_142[[#This Row],[Fecha]]-Tabla_DatosExternos_142[[#This Row],[Vence]]</f>
        <v>-30</v>
      </c>
      <c r="AT682" s="21"/>
      <c r="AU682" s="28" t="e">
        <f>+AR682-W682</f>
        <v>#VALUE!</v>
      </c>
    </row>
    <row r="683" spans="1:47" x14ac:dyDescent="0.35">
      <c r="A683" s="20">
        <v>45869</v>
      </c>
      <c r="B683" s="21">
        <v>62246</v>
      </c>
      <c r="C683" s="21">
        <v>18984.89</v>
      </c>
      <c r="D683" s="21">
        <v>8984.89</v>
      </c>
      <c r="E683" s="22">
        <v>45899</v>
      </c>
      <c r="F683" s="21">
        <v>347</v>
      </c>
      <c r="G683" s="21" t="s">
        <v>47</v>
      </c>
      <c r="H683" s="21" t="s">
        <v>48</v>
      </c>
      <c r="I683" s="21" t="s">
        <v>838</v>
      </c>
      <c r="J683" s="21" t="s">
        <v>49</v>
      </c>
      <c r="K683" s="21" t="s">
        <v>325</v>
      </c>
      <c r="L683" s="21" t="s">
        <v>326</v>
      </c>
      <c r="M683" s="21" t="s">
        <v>667</v>
      </c>
      <c r="N683" s="21">
        <v>30</v>
      </c>
      <c r="O683" s="20">
        <v>46233</v>
      </c>
      <c r="P683" s="21" t="s">
        <v>49</v>
      </c>
      <c r="Q683" s="21" t="s">
        <v>967</v>
      </c>
      <c r="R683" s="21">
        <v>19000</v>
      </c>
      <c r="S683" s="21">
        <v>153</v>
      </c>
      <c r="T683" s="21">
        <v>-68.106331999999995</v>
      </c>
      <c r="U683" s="21">
        <v>-16.526019000000002</v>
      </c>
      <c r="V683" s="21" t="s">
        <v>832</v>
      </c>
      <c r="W683" s="21" t="s">
        <v>51</v>
      </c>
      <c r="X683" s="21" t="s">
        <v>968</v>
      </c>
      <c r="Y683" s="23">
        <v>46246</v>
      </c>
      <c r="Z683" s="24">
        <f>+E683-Y683</f>
        <v>-347</v>
      </c>
      <c r="AA683" s="25">
        <f>+Tabla_DatosExternos_142[[#This Row],[Saldo]]/Tabla_DatosExternos_142[[#This Row],[Importe]]</f>
        <v>0.47326531783960823</v>
      </c>
      <c r="AB683" s="21"/>
      <c r="AC683" s="26">
        <f>IF(AND(-Z683&gt;=1,-Z683&lt;=30),D683,0)</f>
        <v>0</v>
      </c>
      <c r="AD683" s="26">
        <f>IF(AND(-Z683&gt;=31,-Z683&lt;=60),D683,0)</f>
        <v>0</v>
      </c>
      <c r="AE683" s="26">
        <f>IF(AND(-Z683&gt;=61,-Z683&lt;=90),D683,0)</f>
        <v>0</v>
      </c>
      <c r="AF683" s="26">
        <f>IF(AND(-Z683&gt;=91,-Z683&lt;=120),D683,0)</f>
        <v>0</v>
      </c>
      <c r="AG683" s="26">
        <f>IF(AND(-Z683&gt;=121,-Z683&lt;=150),D683,0)</f>
        <v>0</v>
      </c>
      <c r="AH683" s="26">
        <f>IF(AND(-Z683&gt;=151,-Z683&lt;=180),D683,0)</f>
        <v>0</v>
      </c>
      <c r="AI683" s="26">
        <f>IF(AND(-Z683&gt;=181,-Z683&lt;=210),D683,0)</f>
        <v>0</v>
      </c>
      <c r="AJ683" s="26">
        <f>IF(AND(-Z683&gt;=211,-Z683&lt;=250),D683,0)</f>
        <v>0</v>
      </c>
      <c r="AK683" s="26">
        <f>IF(-Z683&gt;=251,D683,0)</f>
        <v>8984.89</v>
      </c>
      <c r="AL683" s="26">
        <f>SUM(AE683:AF683)</f>
        <v>0</v>
      </c>
      <c r="AM683" s="26">
        <f>SUM(AG683:AK683)</f>
        <v>8984.89</v>
      </c>
      <c r="AN683" s="26">
        <f>SUM(AI683:AK683)</f>
        <v>8984.89</v>
      </c>
      <c r="AO683" s="26">
        <f>+IF(SUM(AC683:AK683)=0,D683,0)</f>
        <v>0</v>
      </c>
      <c r="AP683" s="26">
        <f>+SUM(AC683:AK683)</f>
        <v>8984.89</v>
      </c>
      <c r="AQ683" s="26">
        <f>+Tabla_DatosExternos_142[[#This Row],[Total Vigente]]+Tabla_DatosExternos_142[[#This Row],[Total Vencido]]</f>
        <v>8984.89</v>
      </c>
      <c r="AR683" s="26">
        <f>SUM(AG683:AK683)</f>
        <v>8984.89</v>
      </c>
      <c r="AS683" s="27">
        <f>+Tabla_DatosExternos_142[[#This Row],[Fecha]]-Tabla_DatosExternos_142[[#This Row],[Vence]]</f>
        <v>-30</v>
      </c>
      <c r="AT683" s="21"/>
      <c r="AU683" s="28" t="e">
        <f>+AR683-W683</f>
        <v>#VALUE!</v>
      </c>
    </row>
    <row r="684" spans="1:47" x14ac:dyDescent="0.35">
      <c r="A684" s="20">
        <v>45877</v>
      </c>
      <c r="B684" s="21">
        <v>64435</v>
      </c>
      <c r="C684" s="21">
        <v>5249.97</v>
      </c>
      <c r="D684" s="21">
        <v>5249.97</v>
      </c>
      <c r="E684" s="22">
        <v>45907</v>
      </c>
      <c r="F684" s="21">
        <v>339</v>
      </c>
      <c r="G684" s="21" t="s">
        <v>47</v>
      </c>
      <c r="H684" s="21" t="s">
        <v>48</v>
      </c>
      <c r="I684" s="21" t="s">
        <v>980</v>
      </c>
      <c r="J684" s="21" t="s">
        <v>49</v>
      </c>
      <c r="K684" s="21" t="s">
        <v>325</v>
      </c>
      <c r="L684" s="21" t="s">
        <v>326</v>
      </c>
      <c r="M684" s="21" t="s">
        <v>484</v>
      </c>
      <c r="N684" s="21">
        <v>30</v>
      </c>
      <c r="O684" s="20"/>
      <c r="P684" s="21" t="s">
        <v>49</v>
      </c>
      <c r="Q684" s="21" t="s">
        <v>981</v>
      </c>
      <c r="R684" s="21">
        <v>0</v>
      </c>
      <c r="S684" s="21">
        <v>152</v>
      </c>
      <c r="T684" s="21">
        <v>-68.139892599999996</v>
      </c>
      <c r="U684" s="21">
        <v>-16.5010586</v>
      </c>
      <c r="V684" s="21" t="s">
        <v>982</v>
      </c>
      <c r="W684" s="21" t="s">
        <v>51</v>
      </c>
      <c r="X684" s="21" t="s">
        <v>983</v>
      </c>
      <c r="Y684" s="23">
        <v>46246</v>
      </c>
      <c r="Z684" s="24">
        <f>+E684-Y684</f>
        <v>-339</v>
      </c>
      <c r="AA684" s="25">
        <f>+Tabla_DatosExternos_142[[#This Row],[Saldo]]/Tabla_DatosExternos_142[[#This Row],[Importe]]</f>
        <v>1</v>
      </c>
      <c r="AB684" s="21"/>
      <c r="AC684" s="26">
        <f>IF(AND(-Z684&gt;=1,-Z684&lt;=30),D684,0)</f>
        <v>0</v>
      </c>
      <c r="AD684" s="26">
        <f>IF(AND(-Z684&gt;=31,-Z684&lt;=60),D684,0)</f>
        <v>0</v>
      </c>
      <c r="AE684" s="26">
        <f>IF(AND(-Z684&gt;=61,-Z684&lt;=90),D684,0)</f>
        <v>0</v>
      </c>
      <c r="AF684" s="26">
        <f>IF(AND(-Z684&gt;=91,-Z684&lt;=120),D684,0)</f>
        <v>0</v>
      </c>
      <c r="AG684" s="26">
        <f>IF(AND(-Z684&gt;=121,-Z684&lt;=150),D684,0)</f>
        <v>0</v>
      </c>
      <c r="AH684" s="26">
        <f>IF(AND(-Z684&gt;=151,-Z684&lt;=180),D684,0)</f>
        <v>0</v>
      </c>
      <c r="AI684" s="26">
        <f>IF(AND(-Z684&gt;=181,-Z684&lt;=210),D684,0)</f>
        <v>0</v>
      </c>
      <c r="AJ684" s="26">
        <f>IF(AND(-Z684&gt;=211,-Z684&lt;=250),D684,0)</f>
        <v>0</v>
      </c>
      <c r="AK684" s="26">
        <f>IF(-Z684&gt;=251,D684,0)</f>
        <v>5249.97</v>
      </c>
      <c r="AL684" s="26">
        <f>SUM(AE684:AF684)</f>
        <v>0</v>
      </c>
      <c r="AM684" s="26">
        <f>SUM(AG684:AK684)</f>
        <v>5249.97</v>
      </c>
      <c r="AN684" s="26">
        <f>SUM(AI684:AK684)</f>
        <v>5249.97</v>
      </c>
      <c r="AO684" s="26">
        <f>+IF(SUM(AC684:AK684)=0,D684,0)</f>
        <v>0</v>
      </c>
      <c r="AP684" s="26">
        <f>+SUM(AC684:AK684)</f>
        <v>5249.97</v>
      </c>
      <c r="AQ684" s="26">
        <f>+Tabla_DatosExternos_142[[#This Row],[Total Vigente]]+Tabla_DatosExternos_142[[#This Row],[Total Vencido]]</f>
        <v>5249.97</v>
      </c>
      <c r="AR684" s="26">
        <f>SUM(AG684:AK684)</f>
        <v>5249.97</v>
      </c>
      <c r="AS684" s="27">
        <f>+Tabla_DatosExternos_142[[#This Row],[Fecha]]-Tabla_DatosExternos_142[[#This Row],[Vence]]</f>
        <v>-30</v>
      </c>
      <c r="AT684" s="21"/>
      <c r="AU684" s="28" t="e">
        <f>+AR684-W684</f>
        <v>#VALUE!</v>
      </c>
    </row>
    <row r="685" spans="1:47" x14ac:dyDescent="0.35">
      <c r="A685" s="20">
        <v>45895</v>
      </c>
      <c r="B685" s="21">
        <v>69928</v>
      </c>
      <c r="C685" s="21">
        <v>5889.97</v>
      </c>
      <c r="D685" s="21">
        <v>5889.97</v>
      </c>
      <c r="E685" s="22">
        <v>45925</v>
      </c>
      <c r="F685" s="21">
        <v>321</v>
      </c>
      <c r="G685" s="21" t="s">
        <v>47</v>
      </c>
      <c r="H685" s="21" t="s">
        <v>48</v>
      </c>
      <c r="I685" s="21" t="s">
        <v>980</v>
      </c>
      <c r="J685" s="21" t="s">
        <v>49</v>
      </c>
      <c r="K685" s="21" t="s">
        <v>325</v>
      </c>
      <c r="L685" s="21" t="s">
        <v>326</v>
      </c>
      <c r="M685" s="21" t="s">
        <v>484</v>
      </c>
      <c r="N685" s="21">
        <v>30</v>
      </c>
      <c r="O685" s="20"/>
      <c r="P685" s="21" t="s">
        <v>49</v>
      </c>
      <c r="Q685" s="21" t="s">
        <v>981</v>
      </c>
      <c r="R685" s="21">
        <v>0</v>
      </c>
      <c r="S685" s="21">
        <v>152</v>
      </c>
      <c r="T685" s="21">
        <v>-68.139892599999996</v>
      </c>
      <c r="U685" s="21">
        <v>-16.5010586</v>
      </c>
      <c r="V685" s="21" t="s">
        <v>982</v>
      </c>
      <c r="W685" s="21" t="s">
        <v>51</v>
      </c>
      <c r="X685" s="21" t="s">
        <v>983</v>
      </c>
      <c r="Y685" s="23">
        <v>46246</v>
      </c>
      <c r="Z685" s="24">
        <f>+E685-Y685</f>
        <v>-321</v>
      </c>
      <c r="AA685" s="25">
        <f>+Tabla_DatosExternos_142[[#This Row],[Saldo]]/Tabla_DatosExternos_142[[#This Row],[Importe]]</f>
        <v>1</v>
      </c>
      <c r="AB685" s="21"/>
      <c r="AC685" s="26">
        <f>IF(AND(-Z685&gt;=1,-Z685&lt;=30),D685,0)</f>
        <v>0</v>
      </c>
      <c r="AD685" s="26">
        <f>IF(AND(-Z685&gt;=31,-Z685&lt;=60),D685,0)</f>
        <v>0</v>
      </c>
      <c r="AE685" s="26">
        <f>IF(AND(-Z685&gt;=61,-Z685&lt;=90),D685,0)</f>
        <v>0</v>
      </c>
      <c r="AF685" s="26">
        <f>IF(AND(-Z685&gt;=91,-Z685&lt;=120),D685,0)</f>
        <v>0</v>
      </c>
      <c r="AG685" s="26">
        <f>IF(AND(-Z685&gt;=121,-Z685&lt;=150),D685,0)</f>
        <v>0</v>
      </c>
      <c r="AH685" s="26">
        <f>IF(AND(-Z685&gt;=151,-Z685&lt;=180),D685,0)</f>
        <v>0</v>
      </c>
      <c r="AI685" s="26">
        <f>IF(AND(-Z685&gt;=181,-Z685&lt;=210),D685,0)</f>
        <v>0</v>
      </c>
      <c r="AJ685" s="26">
        <f>IF(AND(-Z685&gt;=211,-Z685&lt;=250),D685,0)</f>
        <v>0</v>
      </c>
      <c r="AK685" s="26">
        <f>IF(-Z685&gt;=251,D685,0)</f>
        <v>5889.97</v>
      </c>
      <c r="AL685" s="26">
        <f>SUM(AE685:AF685)</f>
        <v>0</v>
      </c>
      <c r="AM685" s="26">
        <f>SUM(AG685:AK685)</f>
        <v>5889.97</v>
      </c>
      <c r="AN685" s="26">
        <f>SUM(AI685:AK685)</f>
        <v>5889.97</v>
      </c>
      <c r="AO685" s="26">
        <f>+IF(SUM(AC685:AK685)=0,D685,0)</f>
        <v>0</v>
      </c>
      <c r="AP685" s="26">
        <f>+SUM(AC685:AK685)</f>
        <v>5889.97</v>
      </c>
      <c r="AQ685" s="26">
        <f>+Tabla_DatosExternos_142[[#This Row],[Total Vigente]]+Tabla_DatosExternos_142[[#This Row],[Total Vencido]]</f>
        <v>5889.97</v>
      </c>
      <c r="AR685" s="26">
        <f>SUM(AG685:AK685)</f>
        <v>5889.97</v>
      </c>
      <c r="AS685" s="27">
        <f>+Tabla_DatosExternos_142[[#This Row],[Fecha]]-Tabla_DatosExternos_142[[#This Row],[Vence]]</f>
        <v>-30</v>
      </c>
      <c r="AT685" s="21"/>
      <c r="AU685" s="28" t="e">
        <f>+AR685-W685</f>
        <v>#VALUE!</v>
      </c>
    </row>
    <row r="686" spans="1:47" x14ac:dyDescent="0.35">
      <c r="A686" s="20">
        <v>45897</v>
      </c>
      <c r="B686" s="21">
        <v>70659</v>
      </c>
      <c r="C686" s="21">
        <v>2979.97</v>
      </c>
      <c r="D686" s="21">
        <v>2979.97</v>
      </c>
      <c r="E686" s="22">
        <v>45917</v>
      </c>
      <c r="F686" s="21">
        <v>329</v>
      </c>
      <c r="G686" s="21" t="s">
        <v>47</v>
      </c>
      <c r="H686" s="21" t="s">
        <v>48</v>
      </c>
      <c r="I686" s="21" t="s">
        <v>1012</v>
      </c>
      <c r="J686" s="21" t="s">
        <v>49</v>
      </c>
      <c r="K686" s="21" t="s">
        <v>325</v>
      </c>
      <c r="L686" s="21" t="s">
        <v>326</v>
      </c>
      <c r="M686" s="21" t="s">
        <v>327</v>
      </c>
      <c r="N686" s="21">
        <v>20</v>
      </c>
      <c r="O686" s="20"/>
      <c r="P686" s="21" t="s">
        <v>49</v>
      </c>
      <c r="Q686" s="21" t="s">
        <v>1013</v>
      </c>
      <c r="R686" s="21">
        <v>10000</v>
      </c>
      <c r="S686" s="21">
        <v>142</v>
      </c>
      <c r="T686" s="21">
        <v>-68.134258000000003</v>
      </c>
      <c r="U686" s="21">
        <v>-16.499265999999999</v>
      </c>
      <c r="V686" s="21" t="s">
        <v>3288</v>
      </c>
      <c r="W686" s="21" t="s">
        <v>51</v>
      </c>
      <c r="X686" s="21" t="s">
        <v>1014</v>
      </c>
      <c r="Y686" s="23">
        <v>46246</v>
      </c>
      <c r="Z686" s="24">
        <f>+E686-Y686</f>
        <v>-329</v>
      </c>
      <c r="AA686" s="25">
        <f>+Tabla_DatosExternos_142[[#This Row],[Saldo]]/Tabla_DatosExternos_142[[#This Row],[Importe]]</f>
        <v>1</v>
      </c>
      <c r="AB686" s="21"/>
      <c r="AC686" s="26">
        <f>IF(AND(-Z686&gt;=1,-Z686&lt;=30),D686,0)</f>
        <v>0</v>
      </c>
      <c r="AD686" s="26">
        <f>IF(AND(-Z686&gt;=31,-Z686&lt;=60),D686,0)</f>
        <v>0</v>
      </c>
      <c r="AE686" s="26">
        <f>IF(AND(-Z686&gt;=61,-Z686&lt;=90),D686,0)</f>
        <v>0</v>
      </c>
      <c r="AF686" s="26">
        <f>IF(AND(-Z686&gt;=91,-Z686&lt;=120),D686,0)</f>
        <v>0</v>
      </c>
      <c r="AG686" s="26">
        <f>IF(AND(-Z686&gt;=121,-Z686&lt;=150),D686,0)</f>
        <v>0</v>
      </c>
      <c r="AH686" s="26">
        <f>IF(AND(-Z686&gt;=151,-Z686&lt;=180),D686,0)</f>
        <v>0</v>
      </c>
      <c r="AI686" s="26">
        <f>IF(AND(-Z686&gt;=181,-Z686&lt;=210),D686,0)</f>
        <v>0</v>
      </c>
      <c r="AJ686" s="26">
        <f>IF(AND(-Z686&gt;=211,-Z686&lt;=250),D686,0)</f>
        <v>0</v>
      </c>
      <c r="AK686" s="26">
        <f>IF(-Z686&gt;=251,D686,0)</f>
        <v>2979.97</v>
      </c>
      <c r="AL686" s="26">
        <f>SUM(AE686:AF686)</f>
        <v>0</v>
      </c>
      <c r="AM686" s="26">
        <f>SUM(AG686:AK686)</f>
        <v>2979.97</v>
      </c>
      <c r="AN686" s="26">
        <f>SUM(AI686:AK686)</f>
        <v>2979.97</v>
      </c>
      <c r="AO686" s="26">
        <f>+IF(SUM(AC686:AK686)=0,D686,0)</f>
        <v>0</v>
      </c>
      <c r="AP686" s="26">
        <f>+SUM(AC686:AK686)</f>
        <v>2979.97</v>
      </c>
      <c r="AQ686" s="26">
        <f>+Tabla_DatosExternos_142[[#This Row],[Total Vigente]]+Tabla_DatosExternos_142[[#This Row],[Total Vencido]]</f>
        <v>2979.97</v>
      </c>
      <c r="AR686" s="26">
        <f>SUM(AG686:AK686)</f>
        <v>2979.97</v>
      </c>
      <c r="AS686" s="27">
        <f>+Tabla_DatosExternos_142[[#This Row],[Fecha]]-Tabla_DatosExternos_142[[#This Row],[Vence]]</f>
        <v>-20</v>
      </c>
      <c r="AT686" s="21"/>
      <c r="AU686" s="28" t="e">
        <f>+AR686-W686</f>
        <v>#VALUE!</v>
      </c>
    </row>
    <row r="687" spans="1:47" x14ac:dyDescent="0.35">
      <c r="A687" s="20">
        <v>45919</v>
      </c>
      <c r="B687" s="21">
        <v>77742</v>
      </c>
      <c r="C687" s="21">
        <v>5249.97</v>
      </c>
      <c r="D687" s="21">
        <v>5249.97</v>
      </c>
      <c r="E687" s="22">
        <v>45949</v>
      </c>
      <c r="F687" s="21">
        <v>297</v>
      </c>
      <c r="G687" s="21" t="s">
        <v>47</v>
      </c>
      <c r="H687" s="21" t="s">
        <v>48</v>
      </c>
      <c r="I687" s="21" t="s">
        <v>948</v>
      </c>
      <c r="J687" s="21" t="s">
        <v>49</v>
      </c>
      <c r="K687" s="21" t="s">
        <v>325</v>
      </c>
      <c r="L687" s="21" t="s">
        <v>326</v>
      </c>
      <c r="M687" s="21" t="s">
        <v>484</v>
      </c>
      <c r="N687" s="21">
        <v>30</v>
      </c>
      <c r="O687" s="20"/>
      <c r="P687" s="21" t="s">
        <v>49</v>
      </c>
      <c r="Q687" s="21" t="s">
        <v>949</v>
      </c>
      <c r="R687" s="21">
        <v>0</v>
      </c>
      <c r="S687" s="21">
        <v>152</v>
      </c>
      <c r="T687" s="21">
        <v>-68.138388000000006</v>
      </c>
      <c r="U687" s="21">
        <v>-16.499687999999999</v>
      </c>
      <c r="V687" s="21" t="s">
        <v>650</v>
      </c>
      <c r="W687" s="21" t="s">
        <v>51</v>
      </c>
      <c r="X687" s="21" t="s">
        <v>950</v>
      </c>
      <c r="Y687" s="23">
        <v>46246</v>
      </c>
      <c r="Z687" s="24">
        <f>+E687-Y687</f>
        <v>-297</v>
      </c>
      <c r="AA687" s="25">
        <f>+Tabla_DatosExternos_142[[#This Row],[Saldo]]/Tabla_DatosExternos_142[[#This Row],[Importe]]</f>
        <v>1</v>
      </c>
      <c r="AB687" s="21"/>
      <c r="AC687" s="26">
        <f>IF(AND(-Z687&gt;=1,-Z687&lt;=30),D687,0)</f>
        <v>0</v>
      </c>
      <c r="AD687" s="26">
        <f>IF(AND(-Z687&gt;=31,-Z687&lt;=60),D687,0)</f>
        <v>0</v>
      </c>
      <c r="AE687" s="26">
        <f>IF(AND(-Z687&gt;=61,-Z687&lt;=90),D687,0)</f>
        <v>0</v>
      </c>
      <c r="AF687" s="26">
        <f>IF(AND(-Z687&gt;=91,-Z687&lt;=120),D687,0)</f>
        <v>0</v>
      </c>
      <c r="AG687" s="26">
        <f>IF(AND(-Z687&gt;=121,-Z687&lt;=150),D687,0)</f>
        <v>0</v>
      </c>
      <c r="AH687" s="26">
        <f>IF(AND(-Z687&gt;=151,-Z687&lt;=180),D687,0)</f>
        <v>0</v>
      </c>
      <c r="AI687" s="26">
        <f>IF(AND(-Z687&gt;=181,-Z687&lt;=210),D687,0)</f>
        <v>0</v>
      </c>
      <c r="AJ687" s="26">
        <f>IF(AND(-Z687&gt;=211,-Z687&lt;=250),D687,0)</f>
        <v>0</v>
      </c>
      <c r="AK687" s="26">
        <f>IF(-Z687&gt;=251,D687,0)</f>
        <v>5249.97</v>
      </c>
      <c r="AL687" s="26">
        <f>SUM(AE687:AF687)</f>
        <v>0</v>
      </c>
      <c r="AM687" s="26">
        <f>SUM(AG687:AK687)</f>
        <v>5249.97</v>
      </c>
      <c r="AN687" s="26">
        <f>SUM(AI687:AK687)</f>
        <v>5249.97</v>
      </c>
      <c r="AO687" s="26">
        <f>+IF(SUM(AC687:AK687)=0,D687,0)</f>
        <v>0</v>
      </c>
      <c r="AP687" s="26">
        <f>+SUM(AC687:AK687)</f>
        <v>5249.97</v>
      </c>
      <c r="AQ687" s="26">
        <f>+Tabla_DatosExternos_142[[#This Row],[Total Vigente]]+Tabla_DatosExternos_142[[#This Row],[Total Vencido]]</f>
        <v>5249.97</v>
      </c>
      <c r="AR687" s="26">
        <f>SUM(AG687:AK687)</f>
        <v>5249.97</v>
      </c>
      <c r="AS687" s="27">
        <f>+Tabla_DatosExternos_142[[#This Row],[Fecha]]-Tabla_DatosExternos_142[[#This Row],[Vence]]</f>
        <v>-30</v>
      </c>
      <c r="AT687" s="21"/>
      <c r="AU687" s="28" t="e">
        <f>+AR687-W687</f>
        <v>#VALUE!</v>
      </c>
    </row>
    <row r="688" spans="1:47" x14ac:dyDescent="0.35">
      <c r="A688" s="20">
        <v>45988</v>
      </c>
      <c r="B688" s="21">
        <v>1158</v>
      </c>
      <c r="C688" s="21">
        <v>3579.99</v>
      </c>
      <c r="D688" s="21">
        <v>1079.99</v>
      </c>
      <c r="E688" s="22">
        <v>46008</v>
      </c>
      <c r="F688" s="21">
        <v>238</v>
      </c>
      <c r="G688" s="21" t="s">
        <v>47</v>
      </c>
      <c r="H688" s="21" t="s">
        <v>48</v>
      </c>
      <c r="I688" s="21" t="s">
        <v>1109</v>
      </c>
      <c r="J688" s="21" t="s">
        <v>49</v>
      </c>
      <c r="K688" s="21" t="s">
        <v>325</v>
      </c>
      <c r="L688" s="21" t="s">
        <v>326</v>
      </c>
      <c r="M688" s="21" t="s">
        <v>667</v>
      </c>
      <c r="N688" s="21">
        <v>20</v>
      </c>
      <c r="O688" s="20">
        <v>46213</v>
      </c>
      <c r="P688" s="21" t="s">
        <v>49</v>
      </c>
      <c r="Q688" s="21" t="s">
        <v>1110</v>
      </c>
      <c r="R688" s="21">
        <v>10000</v>
      </c>
      <c r="S688" s="21">
        <v>153</v>
      </c>
      <c r="T688" s="21">
        <v>-68.140362999999994</v>
      </c>
      <c r="U688" s="21">
        <v>-16.511759999999999</v>
      </c>
      <c r="V688" s="21" t="s">
        <v>3289</v>
      </c>
      <c r="W688" s="21" t="s">
        <v>51</v>
      </c>
      <c r="X688" s="21" t="s">
        <v>1111</v>
      </c>
      <c r="Y688" s="23">
        <v>46246</v>
      </c>
      <c r="Z688" s="24">
        <f>+E688-Y688</f>
        <v>-238</v>
      </c>
      <c r="AA688" s="25">
        <f>+Tabla_DatosExternos_142[[#This Row],[Saldo]]/Tabla_DatosExternos_142[[#This Row],[Importe]]</f>
        <v>0.30167402702242185</v>
      </c>
      <c r="AB688" s="21"/>
      <c r="AC688" s="26">
        <f>IF(AND(-Z688&gt;=1,-Z688&lt;=30),D688,0)</f>
        <v>0</v>
      </c>
      <c r="AD688" s="26">
        <f>IF(AND(-Z688&gt;=31,-Z688&lt;=60),D688,0)</f>
        <v>0</v>
      </c>
      <c r="AE688" s="26">
        <f>IF(AND(-Z688&gt;=61,-Z688&lt;=90),D688,0)</f>
        <v>0</v>
      </c>
      <c r="AF688" s="26">
        <f>IF(AND(-Z688&gt;=91,-Z688&lt;=120),D688,0)</f>
        <v>0</v>
      </c>
      <c r="AG688" s="26">
        <f>IF(AND(-Z688&gt;=121,-Z688&lt;=150),D688,0)</f>
        <v>0</v>
      </c>
      <c r="AH688" s="26">
        <f>IF(AND(-Z688&gt;=151,-Z688&lt;=180),D688,0)</f>
        <v>0</v>
      </c>
      <c r="AI688" s="26">
        <f>IF(AND(-Z688&gt;=181,-Z688&lt;=210),D688,0)</f>
        <v>0</v>
      </c>
      <c r="AJ688" s="26">
        <f>IF(AND(-Z688&gt;=211,-Z688&lt;=250),D688,0)</f>
        <v>1079.99</v>
      </c>
      <c r="AK688" s="26">
        <f>IF(-Z688&gt;=251,D688,0)</f>
        <v>0</v>
      </c>
      <c r="AL688" s="26">
        <f>SUM(AE688:AF688)</f>
        <v>0</v>
      </c>
      <c r="AM688" s="26">
        <f>SUM(AG688:AK688)</f>
        <v>1079.99</v>
      </c>
      <c r="AN688" s="26">
        <f>SUM(AI688:AK688)</f>
        <v>1079.99</v>
      </c>
      <c r="AO688" s="26">
        <f>+IF(SUM(AC688:AK688)=0,D688,0)</f>
        <v>0</v>
      </c>
      <c r="AP688" s="26">
        <f>+SUM(AC688:AK688)</f>
        <v>1079.99</v>
      </c>
      <c r="AQ688" s="26">
        <f>+Tabla_DatosExternos_142[[#This Row],[Total Vigente]]+Tabla_DatosExternos_142[[#This Row],[Total Vencido]]</f>
        <v>1079.99</v>
      </c>
      <c r="AR688" s="26">
        <f>SUM(AG688:AK688)</f>
        <v>1079.99</v>
      </c>
      <c r="AS688" s="27">
        <f>+Tabla_DatosExternos_142[[#This Row],[Fecha]]-Tabla_DatosExternos_142[[#This Row],[Vence]]</f>
        <v>-20</v>
      </c>
      <c r="AT688" s="21"/>
      <c r="AU688" s="28" t="e">
        <f>+AR688-W688</f>
        <v>#VALUE!</v>
      </c>
    </row>
    <row r="689" spans="1:47" x14ac:dyDescent="0.35">
      <c r="A689" s="20">
        <v>46007</v>
      </c>
      <c r="B689" s="21">
        <v>105219</v>
      </c>
      <c r="C689" s="21">
        <v>3060</v>
      </c>
      <c r="D689" s="21">
        <v>3060</v>
      </c>
      <c r="E689" s="22">
        <v>46027</v>
      </c>
      <c r="F689" s="21">
        <v>219</v>
      </c>
      <c r="G689" s="21" t="s">
        <v>47</v>
      </c>
      <c r="H689" s="21" t="s">
        <v>48</v>
      </c>
      <c r="I689" s="21" t="s">
        <v>1109</v>
      </c>
      <c r="J689" s="21" t="s">
        <v>49</v>
      </c>
      <c r="K689" s="21" t="s">
        <v>325</v>
      </c>
      <c r="L689" s="21" t="s">
        <v>326</v>
      </c>
      <c r="M689" s="21" t="s">
        <v>667</v>
      </c>
      <c r="N689" s="21">
        <v>20</v>
      </c>
      <c r="O689" s="20"/>
      <c r="P689" s="21" t="s">
        <v>49</v>
      </c>
      <c r="Q689" s="21" t="s">
        <v>1110</v>
      </c>
      <c r="R689" s="21">
        <v>10000</v>
      </c>
      <c r="S689" s="21">
        <v>153</v>
      </c>
      <c r="T689" s="21">
        <v>-68.140362999999994</v>
      </c>
      <c r="U689" s="21">
        <v>-16.511759999999999</v>
      </c>
      <c r="V689" s="21" t="s">
        <v>3289</v>
      </c>
      <c r="W689" s="21" t="s">
        <v>51</v>
      </c>
      <c r="X689" s="21" t="s">
        <v>1111</v>
      </c>
      <c r="Y689" s="23">
        <v>46246</v>
      </c>
      <c r="Z689" s="24">
        <f>+E689-Y689</f>
        <v>-219</v>
      </c>
      <c r="AA689" s="25">
        <f>+Tabla_DatosExternos_142[[#This Row],[Saldo]]/Tabla_DatosExternos_142[[#This Row],[Importe]]</f>
        <v>1</v>
      </c>
      <c r="AB689" s="21"/>
      <c r="AC689" s="26">
        <f>IF(AND(-Z689&gt;=1,-Z689&lt;=30),D689,0)</f>
        <v>0</v>
      </c>
      <c r="AD689" s="26">
        <f>IF(AND(-Z689&gt;=31,-Z689&lt;=60),D689,0)</f>
        <v>0</v>
      </c>
      <c r="AE689" s="26">
        <f>IF(AND(-Z689&gt;=61,-Z689&lt;=90),D689,0)</f>
        <v>0</v>
      </c>
      <c r="AF689" s="26">
        <f>IF(AND(-Z689&gt;=91,-Z689&lt;=120),D689,0)</f>
        <v>0</v>
      </c>
      <c r="AG689" s="26">
        <f>IF(AND(-Z689&gt;=121,-Z689&lt;=150),D689,0)</f>
        <v>0</v>
      </c>
      <c r="AH689" s="26">
        <f>IF(AND(-Z689&gt;=151,-Z689&lt;=180),D689,0)</f>
        <v>0</v>
      </c>
      <c r="AI689" s="26">
        <f>IF(AND(-Z689&gt;=181,-Z689&lt;=210),D689,0)</f>
        <v>0</v>
      </c>
      <c r="AJ689" s="26">
        <f>IF(AND(-Z689&gt;=211,-Z689&lt;=250),D689,0)</f>
        <v>3060</v>
      </c>
      <c r="AK689" s="26">
        <f>IF(-Z689&gt;=251,D689,0)</f>
        <v>0</v>
      </c>
      <c r="AL689" s="26">
        <f>SUM(AE689:AF689)</f>
        <v>0</v>
      </c>
      <c r="AM689" s="26">
        <f>SUM(AG689:AK689)</f>
        <v>3060</v>
      </c>
      <c r="AN689" s="26">
        <f>SUM(AI689:AK689)</f>
        <v>3060</v>
      </c>
      <c r="AO689" s="26">
        <f>+IF(SUM(AC689:AK689)=0,D689,0)</f>
        <v>0</v>
      </c>
      <c r="AP689" s="26">
        <f>+SUM(AC689:AK689)</f>
        <v>3060</v>
      </c>
      <c r="AQ689" s="26">
        <f>+Tabla_DatosExternos_142[[#This Row],[Total Vigente]]+Tabla_DatosExternos_142[[#This Row],[Total Vencido]]</f>
        <v>3060</v>
      </c>
      <c r="AR689" s="26">
        <f>SUM(AG689:AK689)</f>
        <v>3060</v>
      </c>
      <c r="AS689" s="27">
        <f>+Tabla_DatosExternos_142[[#This Row],[Fecha]]-Tabla_DatosExternos_142[[#This Row],[Vence]]</f>
        <v>-20</v>
      </c>
      <c r="AT689" s="21"/>
      <c r="AU689" s="28" t="e">
        <f>+AR689-W689</f>
        <v>#VALUE!</v>
      </c>
    </row>
    <row r="690" spans="1:47" x14ac:dyDescent="0.35">
      <c r="A690" s="20">
        <v>46015</v>
      </c>
      <c r="B690" s="21">
        <v>107908</v>
      </c>
      <c r="C690" s="21">
        <v>4590</v>
      </c>
      <c r="D690" s="21">
        <v>4590</v>
      </c>
      <c r="E690" s="22">
        <v>46045</v>
      </c>
      <c r="F690" s="21">
        <v>201</v>
      </c>
      <c r="G690" s="21" t="s">
        <v>47</v>
      </c>
      <c r="H690" s="21" t="s">
        <v>48</v>
      </c>
      <c r="I690" s="21" t="s">
        <v>1194</v>
      </c>
      <c r="J690" s="21" t="s">
        <v>49</v>
      </c>
      <c r="K690" s="21" t="s">
        <v>325</v>
      </c>
      <c r="L690" s="21" t="s">
        <v>326</v>
      </c>
      <c r="M690" s="21" t="s">
        <v>327</v>
      </c>
      <c r="N690" s="21">
        <v>30</v>
      </c>
      <c r="O690" s="20"/>
      <c r="P690" s="21" t="s">
        <v>49</v>
      </c>
      <c r="Q690" s="21" t="s">
        <v>1195</v>
      </c>
      <c r="R690" s="21">
        <v>10000</v>
      </c>
      <c r="S690" s="21">
        <v>142</v>
      </c>
      <c r="T690" s="21">
        <v>-68.131088300000002</v>
      </c>
      <c r="U690" s="21">
        <v>-16.495321300000001</v>
      </c>
      <c r="V690" s="21" t="s">
        <v>1196</v>
      </c>
      <c r="W690" s="21" t="s">
        <v>51</v>
      </c>
      <c r="X690" s="21" t="s">
        <v>1197</v>
      </c>
      <c r="Y690" s="23">
        <v>46246</v>
      </c>
      <c r="Z690" s="24">
        <f>+E690-Y690</f>
        <v>-201</v>
      </c>
      <c r="AA690" s="25">
        <f>+Tabla_DatosExternos_142[[#This Row],[Saldo]]/Tabla_DatosExternos_142[[#This Row],[Importe]]</f>
        <v>1</v>
      </c>
      <c r="AB690" s="21"/>
      <c r="AC690" s="26">
        <f>IF(AND(-Z690&gt;=1,-Z690&lt;=30),D690,0)</f>
        <v>0</v>
      </c>
      <c r="AD690" s="26">
        <f>IF(AND(-Z690&gt;=31,-Z690&lt;=60),D690,0)</f>
        <v>0</v>
      </c>
      <c r="AE690" s="26">
        <f>IF(AND(-Z690&gt;=61,-Z690&lt;=90),D690,0)</f>
        <v>0</v>
      </c>
      <c r="AF690" s="26">
        <f>IF(AND(-Z690&gt;=91,-Z690&lt;=120),D690,0)</f>
        <v>0</v>
      </c>
      <c r="AG690" s="26">
        <f>IF(AND(-Z690&gt;=121,-Z690&lt;=150),D690,0)</f>
        <v>0</v>
      </c>
      <c r="AH690" s="26">
        <f>IF(AND(-Z690&gt;=151,-Z690&lt;=180),D690,0)</f>
        <v>0</v>
      </c>
      <c r="AI690" s="26">
        <f>IF(AND(-Z690&gt;=181,-Z690&lt;=210),D690,0)</f>
        <v>4590</v>
      </c>
      <c r="AJ690" s="26">
        <f>IF(AND(-Z690&gt;=211,-Z690&lt;=250),D690,0)</f>
        <v>0</v>
      </c>
      <c r="AK690" s="26">
        <f>IF(-Z690&gt;=251,D690,0)</f>
        <v>0</v>
      </c>
      <c r="AL690" s="26">
        <f>SUM(AE690:AF690)</f>
        <v>0</v>
      </c>
      <c r="AM690" s="26">
        <f>SUM(AG690:AK690)</f>
        <v>4590</v>
      </c>
      <c r="AN690" s="26">
        <f>SUM(AI690:AK690)</f>
        <v>4590</v>
      </c>
      <c r="AO690" s="26">
        <f>+IF(SUM(AC690:AK690)=0,D690,0)</f>
        <v>0</v>
      </c>
      <c r="AP690" s="26">
        <f>+SUM(AC690:AK690)</f>
        <v>4590</v>
      </c>
      <c r="AQ690" s="26">
        <f>+Tabla_DatosExternos_142[[#This Row],[Total Vigente]]+Tabla_DatosExternos_142[[#This Row],[Total Vencido]]</f>
        <v>4590</v>
      </c>
      <c r="AR690" s="26">
        <f>SUM(AG690:AK690)</f>
        <v>4590</v>
      </c>
      <c r="AS690" s="27">
        <f>+Tabla_DatosExternos_142[[#This Row],[Fecha]]-Tabla_DatosExternos_142[[#This Row],[Vence]]</f>
        <v>-30</v>
      </c>
      <c r="AT690" s="21"/>
      <c r="AU690" s="28" t="e">
        <f>+AR690-W690</f>
        <v>#VALUE!</v>
      </c>
    </row>
    <row r="691" spans="1:47" x14ac:dyDescent="0.35">
      <c r="A691" s="20">
        <v>46021</v>
      </c>
      <c r="B691" s="21">
        <v>109346</v>
      </c>
      <c r="C691" s="21">
        <v>5000</v>
      </c>
      <c r="D691" s="21">
        <v>2000</v>
      </c>
      <c r="E691" s="22">
        <v>46051</v>
      </c>
      <c r="F691" s="21">
        <v>195</v>
      </c>
      <c r="G691" s="21" t="s">
        <v>47</v>
      </c>
      <c r="H691" s="21" t="s">
        <v>48</v>
      </c>
      <c r="I691" s="21" t="s">
        <v>1208</v>
      </c>
      <c r="J691" s="21" t="s">
        <v>49</v>
      </c>
      <c r="K691" s="21" t="s">
        <v>325</v>
      </c>
      <c r="L691" s="21" t="s">
        <v>326</v>
      </c>
      <c r="M691" s="21" t="s">
        <v>667</v>
      </c>
      <c r="N691" s="21">
        <v>30</v>
      </c>
      <c r="O691" s="20">
        <v>46232</v>
      </c>
      <c r="P691" s="21" t="s">
        <v>49</v>
      </c>
      <c r="Q691" s="21" t="s">
        <v>1209</v>
      </c>
      <c r="R691" s="21">
        <v>5000</v>
      </c>
      <c r="S691" s="21">
        <v>153</v>
      </c>
      <c r="T691" s="21">
        <v>-68.097904999999997</v>
      </c>
      <c r="U691" s="21">
        <v>-16.508872</v>
      </c>
      <c r="V691" s="21" t="s">
        <v>1210</v>
      </c>
      <c r="W691" s="21" t="s">
        <v>51</v>
      </c>
      <c r="X691" s="21" t="s">
        <v>1211</v>
      </c>
      <c r="Y691" s="23">
        <v>46246</v>
      </c>
      <c r="Z691" s="24">
        <f>+E691-Y691</f>
        <v>-195</v>
      </c>
      <c r="AA691" s="25">
        <f>+Tabla_DatosExternos_142[[#This Row],[Saldo]]/Tabla_DatosExternos_142[[#This Row],[Importe]]</f>
        <v>0.4</v>
      </c>
      <c r="AB691" s="21"/>
      <c r="AC691" s="26">
        <f>IF(AND(-Z691&gt;=1,-Z691&lt;=30),D691,0)</f>
        <v>0</v>
      </c>
      <c r="AD691" s="26">
        <f>IF(AND(-Z691&gt;=31,-Z691&lt;=60),D691,0)</f>
        <v>0</v>
      </c>
      <c r="AE691" s="26">
        <f>IF(AND(-Z691&gt;=61,-Z691&lt;=90),D691,0)</f>
        <v>0</v>
      </c>
      <c r="AF691" s="26">
        <f>IF(AND(-Z691&gt;=91,-Z691&lt;=120),D691,0)</f>
        <v>0</v>
      </c>
      <c r="AG691" s="26">
        <f>IF(AND(-Z691&gt;=121,-Z691&lt;=150),D691,0)</f>
        <v>0</v>
      </c>
      <c r="AH691" s="26">
        <f>IF(AND(-Z691&gt;=151,-Z691&lt;=180),D691,0)</f>
        <v>0</v>
      </c>
      <c r="AI691" s="26">
        <f>IF(AND(-Z691&gt;=181,-Z691&lt;=210),D691,0)</f>
        <v>2000</v>
      </c>
      <c r="AJ691" s="26">
        <f>IF(AND(-Z691&gt;=211,-Z691&lt;=250),D691,0)</f>
        <v>0</v>
      </c>
      <c r="AK691" s="26">
        <f>IF(-Z691&gt;=251,D691,0)</f>
        <v>0</v>
      </c>
      <c r="AL691" s="26">
        <f>SUM(AE691:AF691)</f>
        <v>0</v>
      </c>
      <c r="AM691" s="26">
        <f>SUM(AG691:AK691)</f>
        <v>2000</v>
      </c>
      <c r="AN691" s="26">
        <f>SUM(AI691:AK691)</f>
        <v>2000</v>
      </c>
      <c r="AO691" s="26">
        <f>+IF(SUM(AC691:AK691)=0,D691,0)</f>
        <v>0</v>
      </c>
      <c r="AP691" s="26">
        <f>+SUM(AC691:AK691)</f>
        <v>2000</v>
      </c>
      <c r="AQ691" s="26">
        <f>+Tabla_DatosExternos_142[[#This Row],[Total Vigente]]+Tabla_DatosExternos_142[[#This Row],[Total Vencido]]</f>
        <v>2000</v>
      </c>
      <c r="AR691" s="26">
        <f>SUM(AG691:AK691)</f>
        <v>2000</v>
      </c>
      <c r="AS691" s="27">
        <f>+Tabla_DatosExternos_142[[#This Row],[Fecha]]-Tabla_DatosExternos_142[[#This Row],[Vence]]</f>
        <v>-30</v>
      </c>
      <c r="AT691" s="21"/>
      <c r="AU691" s="28" t="e">
        <f>+AR691-W691</f>
        <v>#VALUE!</v>
      </c>
    </row>
    <row r="692" spans="1:47" x14ac:dyDescent="0.35">
      <c r="A692" s="20">
        <v>46039</v>
      </c>
      <c r="B692" s="21">
        <v>113048</v>
      </c>
      <c r="C692" s="21">
        <v>9999.86</v>
      </c>
      <c r="D692" s="21">
        <v>9999.86</v>
      </c>
      <c r="E692" s="22">
        <v>46069</v>
      </c>
      <c r="F692" s="21">
        <v>177</v>
      </c>
      <c r="G692" s="21" t="s">
        <v>47</v>
      </c>
      <c r="H692" s="21" t="s">
        <v>48</v>
      </c>
      <c r="I692" s="21" t="s">
        <v>1241</v>
      </c>
      <c r="J692" s="21" t="s">
        <v>49</v>
      </c>
      <c r="K692" s="21" t="s">
        <v>325</v>
      </c>
      <c r="L692" s="21" t="s">
        <v>326</v>
      </c>
      <c r="M692" s="21" t="s">
        <v>327</v>
      </c>
      <c r="N692" s="21">
        <v>30</v>
      </c>
      <c r="O692" s="20"/>
      <c r="P692" s="21" t="s">
        <v>49</v>
      </c>
      <c r="Q692" s="21" t="s">
        <v>1242</v>
      </c>
      <c r="R692" s="21">
        <v>10000</v>
      </c>
      <c r="S692" s="21">
        <v>142</v>
      </c>
      <c r="T692" s="21">
        <v>-68.122566000000006</v>
      </c>
      <c r="U692" s="21">
        <v>-16.501427</v>
      </c>
      <c r="V692" s="21" t="s">
        <v>3290</v>
      </c>
      <c r="W692" s="21" t="s">
        <v>51</v>
      </c>
      <c r="X692" s="21" t="s">
        <v>1244</v>
      </c>
      <c r="Y692" s="23">
        <v>46246</v>
      </c>
      <c r="Z692" s="24">
        <f>+E692-Y692</f>
        <v>-177</v>
      </c>
      <c r="AA692" s="25">
        <f>+Tabla_DatosExternos_142[[#This Row],[Saldo]]/Tabla_DatosExternos_142[[#This Row],[Importe]]</f>
        <v>1</v>
      </c>
      <c r="AB692" s="21"/>
      <c r="AC692" s="26">
        <f>IF(AND(-Z692&gt;=1,-Z692&lt;=30),D692,0)</f>
        <v>0</v>
      </c>
      <c r="AD692" s="26">
        <f>IF(AND(-Z692&gt;=31,-Z692&lt;=60),D692,0)</f>
        <v>0</v>
      </c>
      <c r="AE692" s="26">
        <f>IF(AND(-Z692&gt;=61,-Z692&lt;=90),D692,0)</f>
        <v>0</v>
      </c>
      <c r="AF692" s="26">
        <f>IF(AND(-Z692&gt;=91,-Z692&lt;=120),D692,0)</f>
        <v>0</v>
      </c>
      <c r="AG692" s="26">
        <f>IF(AND(-Z692&gt;=121,-Z692&lt;=150),D692,0)</f>
        <v>0</v>
      </c>
      <c r="AH692" s="26">
        <f>IF(AND(-Z692&gt;=151,-Z692&lt;=180),D692,0)</f>
        <v>9999.86</v>
      </c>
      <c r="AI692" s="26">
        <f>IF(AND(-Z692&gt;=181,-Z692&lt;=210),D692,0)</f>
        <v>0</v>
      </c>
      <c r="AJ692" s="26">
        <f>IF(AND(-Z692&gt;=211,-Z692&lt;=250),D692,0)</f>
        <v>0</v>
      </c>
      <c r="AK692" s="26">
        <f>IF(-Z692&gt;=251,D692,0)</f>
        <v>0</v>
      </c>
      <c r="AL692" s="26">
        <f>SUM(AE692:AF692)</f>
        <v>0</v>
      </c>
      <c r="AM692" s="26">
        <f>SUM(AG692:AK692)</f>
        <v>9999.86</v>
      </c>
      <c r="AN692" s="26">
        <f>SUM(AI692:AK692)</f>
        <v>0</v>
      </c>
      <c r="AO692" s="26">
        <f>+IF(SUM(AC692:AK692)=0,D692,0)</f>
        <v>0</v>
      </c>
      <c r="AP692" s="26">
        <f>+SUM(AC692:AK692)</f>
        <v>9999.86</v>
      </c>
      <c r="AQ692" s="26">
        <f>+Tabla_DatosExternos_142[[#This Row],[Total Vigente]]+Tabla_DatosExternos_142[[#This Row],[Total Vencido]]</f>
        <v>9999.86</v>
      </c>
      <c r="AR692" s="26">
        <f>SUM(AG692:AK692)</f>
        <v>9999.86</v>
      </c>
      <c r="AS692" s="27">
        <f>+Tabla_DatosExternos_142[[#This Row],[Fecha]]-Tabla_DatosExternos_142[[#This Row],[Vence]]</f>
        <v>-30</v>
      </c>
      <c r="AT692" s="21"/>
      <c r="AU692" s="28" t="e">
        <f>+AR692-W692</f>
        <v>#VALUE!</v>
      </c>
    </row>
    <row r="693" spans="1:47" x14ac:dyDescent="0.35">
      <c r="A693" s="20">
        <v>46073</v>
      </c>
      <c r="B693" s="21">
        <v>121760</v>
      </c>
      <c r="C693" s="21">
        <v>9180</v>
      </c>
      <c r="D693" s="21">
        <v>9180</v>
      </c>
      <c r="E693" s="22">
        <v>46103</v>
      </c>
      <c r="F693" s="21">
        <v>143</v>
      </c>
      <c r="G693" s="21" t="s">
        <v>89</v>
      </c>
      <c r="H693" s="21" t="s">
        <v>48</v>
      </c>
      <c r="I693" s="21" t="s">
        <v>1362</v>
      </c>
      <c r="J693" s="21" t="s">
        <v>49</v>
      </c>
      <c r="K693" s="21" t="s">
        <v>325</v>
      </c>
      <c r="L693" s="21" t="s">
        <v>326</v>
      </c>
      <c r="M693" s="21" t="s">
        <v>327</v>
      </c>
      <c r="N693" s="21">
        <v>30</v>
      </c>
      <c r="O693" s="20"/>
      <c r="P693" s="21" t="s">
        <v>49</v>
      </c>
      <c r="Q693" s="21" t="s">
        <v>1363</v>
      </c>
      <c r="R693" s="21">
        <v>19000</v>
      </c>
      <c r="S693" s="21">
        <v>142</v>
      </c>
      <c r="T693" s="21">
        <v>-68.134748999999999</v>
      </c>
      <c r="U693" s="21">
        <v>-16.498089</v>
      </c>
      <c r="V693" s="21" t="s">
        <v>1364</v>
      </c>
      <c r="W693" s="21" t="s">
        <v>51</v>
      </c>
      <c r="X693" s="21" t="s">
        <v>1365</v>
      </c>
      <c r="Y693" s="23">
        <v>46246</v>
      </c>
      <c r="Z693" s="24">
        <f>+E693-Y693</f>
        <v>-143</v>
      </c>
      <c r="AA693" s="25">
        <f>+Tabla_DatosExternos_142[[#This Row],[Saldo]]/Tabla_DatosExternos_142[[#This Row],[Importe]]</f>
        <v>1</v>
      </c>
      <c r="AB693" s="21"/>
      <c r="AC693" s="26">
        <f>IF(AND(-Z693&gt;=1,-Z693&lt;=30),D693,0)</f>
        <v>0</v>
      </c>
      <c r="AD693" s="26">
        <f>IF(AND(-Z693&gt;=31,-Z693&lt;=60),D693,0)</f>
        <v>0</v>
      </c>
      <c r="AE693" s="26">
        <f>IF(AND(-Z693&gt;=61,-Z693&lt;=90),D693,0)</f>
        <v>0</v>
      </c>
      <c r="AF693" s="26">
        <f>IF(AND(-Z693&gt;=91,-Z693&lt;=120),D693,0)</f>
        <v>0</v>
      </c>
      <c r="AG693" s="26">
        <f>IF(AND(-Z693&gt;=121,-Z693&lt;=150),D693,0)</f>
        <v>9180</v>
      </c>
      <c r="AH693" s="26">
        <f>IF(AND(-Z693&gt;=151,-Z693&lt;=180),D693,0)</f>
        <v>0</v>
      </c>
      <c r="AI693" s="26">
        <f>IF(AND(-Z693&gt;=181,-Z693&lt;=210),D693,0)</f>
        <v>0</v>
      </c>
      <c r="AJ693" s="26">
        <f>IF(AND(-Z693&gt;=211,-Z693&lt;=250),D693,0)</f>
        <v>0</v>
      </c>
      <c r="AK693" s="26">
        <f>IF(-Z693&gt;=251,D693,0)</f>
        <v>0</v>
      </c>
      <c r="AL693" s="26">
        <f>SUM(AE693:AF693)</f>
        <v>0</v>
      </c>
      <c r="AM693" s="26">
        <f>SUM(AG693:AK693)</f>
        <v>9180</v>
      </c>
      <c r="AN693" s="26">
        <f>SUM(AI693:AK693)</f>
        <v>0</v>
      </c>
      <c r="AO693" s="26">
        <f>+IF(SUM(AC693:AK693)=0,D693,0)</f>
        <v>0</v>
      </c>
      <c r="AP693" s="26">
        <f>+SUM(AC693:AK693)</f>
        <v>9180</v>
      </c>
      <c r="AQ693" s="26">
        <f>+Tabla_DatosExternos_142[[#This Row],[Total Vigente]]+Tabla_DatosExternos_142[[#This Row],[Total Vencido]]</f>
        <v>9180</v>
      </c>
      <c r="AR693" s="26">
        <f>SUM(AG693:AK693)</f>
        <v>9180</v>
      </c>
      <c r="AS693" s="27">
        <f>+Tabla_DatosExternos_142[[#This Row],[Fecha]]-Tabla_DatosExternos_142[[#This Row],[Vence]]</f>
        <v>-30</v>
      </c>
      <c r="AT693" s="21"/>
      <c r="AU693" s="28" t="e">
        <f>+AR693-W693</f>
        <v>#VALUE!</v>
      </c>
    </row>
    <row r="694" spans="1:47" x14ac:dyDescent="0.35">
      <c r="A694" s="20">
        <v>46073</v>
      </c>
      <c r="B694" s="21">
        <v>121763</v>
      </c>
      <c r="C694" s="21">
        <v>9180</v>
      </c>
      <c r="D694" s="21">
        <v>7270</v>
      </c>
      <c r="E694" s="22">
        <v>46103</v>
      </c>
      <c r="F694" s="21">
        <v>143</v>
      </c>
      <c r="G694" s="21" t="s">
        <v>89</v>
      </c>
      <c r="H694" s="21" t="s">
        <v>48</v>
      </c>
      <c r="I694" s="21" t="s">
        <v>1366</v>
      </c>
      <c r="J694" s="21" t="s">
        <v>49</v>
      </c>
      <c r="K694" s="21" t="s">
        <v>325</v>
      </c>
      <c r="L694" s="21" t="s">
        <v>326</v>
      </c>
      <c r="M694" s="21" t="s">
        <v>484</v>
      </c>
      <c r="N694" s="21">
        <v>30</v>
      </c>
      <c r="O694" s="20">
        <v>46126</v>
      </c>
      <c r="P694" s="21" t="s">
        <v>49</v>
      </c>
      <c r="Q694" s="21" t="s">
        <v>1367</v>
      </c>
      <c r="R694" s="21">
        <v>20000</v>
      </c>
      <c r="S694" s="21">
        <v>152</v>
      </c>
      <c r="T694" s="21">
        <v>-68.139111</v>
      </c>
      <c r="U694" s="21">
        <v>-16.498470999999999</v>
      </c>
      <c r="V694" s="21" t="s">
        <v>1368</v>
      </c>
      <c r="W694" s="21" t="s">
        <v>51</v>
      </c>
      <c r="X694" s="21" t="s">
        <v>1369</v>
      </c>
      <c r="Y694" s="23">
        <v>46246</v>
      </c>
      <c r="Z694" s="24">
        <f>+E694-Y694</f>
        <v>-143</v>
      </c>
      <c r="AA694" s="25">
        <f>+Tabla_DatosExternos_142[[#This Row],[Saldo]]/Tabla_DatosExternos_142[[#This Row],[Importe]]</f>
        <v>0.7919389978213508</v>
      </c>
      <c r="AB694" s="21"/>
      <c r="AC694" s="26">
        <f>IF(AND(-Z694&gt;=1,-Z694&lt;=30),D694,0)</f>
        <v>0</v>
      </c>
      <c r="AD694" s="26">
        <f>IF(AND(-Z694&gt;=31,-Z694&lt;=60),D694,0)</f>
        <v>0</v>
      </c>
      <c r="AE694" s="26">
        <f>IF(AND(-Z694&gt;=61,-Z694&lt;=90),D694,0)</f>
        <v>0</v>
      </c>
      <c r="AF694" s="26">
        <f>IF(AND(-Z694&gt;=91,-Z694&lt;=120),D694,0)</f>
        <v>0</v>
      </c>
      <c r="AG694" s="26">
        <f>IF(AND(-Z694&gt;=121,-Z694&lt;=150),D694,0)</f>
        <v>7270</v>
      </c>
      <c r="AH694" s="26">
        <f>IF(AND(-Z694&gt;=151,-Z694&lt;=180),D694,0)</f>
        <v>0</v>
      </c>
      <c r="AI694" s="26">
        <f>IF(AND(-Z694&gt;=181,-Z694&lt;=210),D694,0)</f>
        <v>0</v>
      </c>
      <c r="AJ694" s="26">
        <f>IF(AND(-Z694&gt;=211,-Z694&lt;=250),D694,0)</f>
        <v>0</v>
      </c>
      <c r="AK694" s="26">
        <f>IF(-Z694&gt;=251,D694,0)</f>
        <v>0</v>
      </c>
      <c r="AL694" s="26">
        <f>SUM(AE694:AF694)</f>
        <v>0</v>
      </c>
      <c r="AM694" s="26">
        <f>SUM(AG694:AK694)</f>
        <v>7270</v>
      </c>
      <c r="AN694" s="26">
        <f>SUM(AI694:AK694)</f>
        <v>0</v>
      </c>
      <c r="AO694" s="26">
        <f>+IF(SUM(AC694:AK694)=0,D694,0)</f>
        <v>0</v>
      </c>
      <c r="AP694" s="26">
        <f>+SUM(AC694:AK694)</f>
        <v>7270</v>
      </c>
      <c r="AQ694" s="26">
        <f>+Tabla_DatosExternos_142[[#This Row],[Total Vigente]]+Tabla_DatosExternos_142[[#This Row],[Total Vencido]]</f>
        <v>7270</v>
      </c>
      <c r="AR694" s="26">
        <f>SUM(AG694:AK694)</f>
        <v>7270</v>
      </c>
      <c r="AS694" s="27">
        <f>+Tabla_DatosExternos_142[[#This Row],[Fecha]]-Tabla_DatosExternos_142[[#This Row],[Vence]]</f>
        <v>-30</v>
      </c>
      <c r="AT694" s="21"/>
      <c r="AU694" s="28" t="e">
        <f>+AR694-W694</f>
        <v>#VALUE!</v>
      </c>
    </row>
    <row r="695" spans="1:47" x14ac:dyDescent="0.35">
      <c r="A695" s="20">
        <v>46114</v>
      </c>
      <c r="B695" s="21">
        <v>132436</v>
      </c>
      <c r="C695" s="21">
        <v>1624</v>
      </c>
      <c r="D695" s="21">
        <v>624</v>
      </c>
      <c r="E695" s="22">
        <v>46144</v>
      </c>
      <c r="F695" s="21">
        <v>102</v>
      </c>
      <c r="G695" s="21" t="s">
        <v>88</v>
      </c>
      <c r="H695" s="21" t="s">
        <v>48</v>
      </c>
      <c r="I695" s="21" t="s">
        <v>1541</v>
      </c>
      <c r="J695" s="21" t="s">
        <v>49</v>
      </c>
      <c r="K695" s="21" t="s">
        <v>325</v>
      </c>
      <c r="L695" s="21" t="s">
        <v>326</v>
      </c>
      <c r="M695" s="21" t="s">
        <v>667</v>
      </c>
      <c r="N695" s="21">
        <v>30</v>
      </c>
      <c r="O695" s="20">
        <v>46218</v>
      </c>
      <c r="P695" s="21" t="s">
        <v>49</v>
      </c>
      <c r="Q695" s="21" t="s">
        <v>1542</v>
      </c>
      <c r="R695" s="21">
        <v>5000</v>
      </c>
      <c r="S695" s="21">
        <v>153</v>
      </c>
      <c r="T695" s="21">
        <v>-68.137242000000001</v>
      </c>
      <c r="U695" s="21">
        <v>-16.514258999999999</v>
      </c>
      <c r="V695" s="21" t="s">
        <v>1543</v>
      </c>
      <c r="W695" s="21" t="s">
        <v>51</v>
      </c>
      <c r="X695" s="21" t="s">
        <v>1544</v>
      </c>
      <c r="Y695" s="23">
        <v>46246</v>
      </c>
      <c r="Z695" s="24">
        <f>+E695-Y695</f>
        <v>-102</v>
      </c>
      <c r="AA695" s="25">
        <f>+Tabla_DatosExternos_142[[#This Row],[Saldo]]/Tabla_DatosExternos_142[[#This Row],[Importe]]</f>
        <v>0.38423645320197042</v>
      </c>
      <c r="AB695" s="21"/>
      <c r="AC695" s="26">
        <f>IF(AND(-Z695&gt;=1,-Z695&lt;=30),D695,0)</f>
        <v>0</v>
      </c>
      <c r="AD695" s="26">
        <f>IF(AND(-Z695&gt;=31,-Z695&lt;=60),D695,0)</f>
        <v>0</v>
      </c>
      <c r="AE695" s="26">
        <f>IF(AND(-Z695&gt;=61,-Z695&lt;=90),D695,0)</f>
        <v>0</v>
      </c>
      <c r="AF695" s="26">
        <f>IF(AND(-Z695&gt;=91,-Z695&lt;=120),D695,0)</f>
        <v>624</v>
      </c>
      <c r="AG695" s="26">
        <f>IF(AND(-Z695&gt;=121,-Z695&lt;=150),D695,0)</f>
        <v>0</v>
      </c>
      <c r="AH695" s="26">
        <f>IF(AND(-Z695&gt;=151,-Z695&lt;=180),D695,0)</f>
        <v>0</v>
      </c>
      <c r="AI695" s="26">
        <f>IF(AND(-Z695&gt;=181,-Z695&lt;=210),D695,0)</f>
        <v>0</v>
      </c>
      <c r="AJ695" s="26">
        <f>IF(AND(-Z695&gt;=211,-Z695&lt;=250),D695,0)</f>
        <v>0</v>
      </c>
      <c r="AK695" s="26">
        <f>IF(-Z695&gt;=251,D695,0)</f>
        <v>0</v>
      </c>
      <c r="AL695" s="26">
        <f>SUM(AE695:AF695)</f>
        <v>624</v>
      </c>
      <c r="AM695" s="26">
        <f>SUM(AG695:AK695)</f>
        <v>0</v>
      </c>
      <c r="AN695" s="26">
        <f>SUM(AI695:AK695)</f>
        <v>0</v>
      </c>
      <c r="AO695" s="26">
        <f>+IF(SUM(AC695:AK695)=0,D695,0)</f>
        <v>0</v>
      </c>
      <c r="AP695" s="26">
        <f>+SUM(AC695:AK695)</f>
        <v>624</v>
      </c>
      <c r="AQ695" s="26">
        <f>+Tabla_DatosExternos_142[[#This Row],[Total Vigente]]+Tabla_DatosExternos_142[[#This Row],[Total Vencido]]</f>
        <v>624</v>
      </c>
      <c r="AR695" s="26">
        <f>SUM(AG695:AK695)</f>
        <v>0</v>
      </c>
      <c r="AS695" s="27">
        <f>+Tabla_DatosExternos_142[[#This Row],[Fecha]]-Tabla_DatosExternos_142[[#This Row],[Vence]]</f>
        <v>-30</v>
      </c>
      <c r="AT695" s="21"/>
      <c r="AU695" s="28" t="e">
        <f>+AR695-W695</f>
        <v>#VALUE!</v>
      </c>
    </row>
    <row r="696" spans="1:47" x14ac:dyDescent="0.35">
      <c r="A696" s="20">
        <v>46151</v>
      </c>
      <c r="B696" s="21">
        <v>142824</v>
      </c>
      <c r="C696" s="21">
        <v>3949.97</v>
      </c>
      <c r="D696" s="21">
        <v>3949.97</v>
      </c>
      <c r="E696" s="22">
        <v>46181</v>
      </c>
      <c r="F696" s="21">
        <v>65</v>
      </c>
      <c r="G696" s="21" t="s">
        <v>81</v>
      </c>
      <c r="H696" s="21" t="s">
        <v>48</v>
      </c>
      <c r="I696" s="21" t="s">
        <v>1798</v>
      </c>
      <c r="J696" s="21" t="s">
        <v>49</v>
      </c>
      <c r="K696" s="21" t="s">
        <v>325</v>
      </c>
      <c r="L696" s="21" t="s">
        <v>326</v>
      </c>
      <c r="M696" s="21" t="s">
        <v>667</v>
      </c>
      <c r="N696" s="21">
        <v>30</v>
      </c>
      <c r="O696" s="20"/>
      <c r="P696" s="21" t="s">
        <v>49</v>
      </c>
      <c r="Q696" s="21" t="s">
        <v>1799</v>
      </c>
      <c r="R696" s="21">
        <v>10000</v>
      </c>
      <c r="S696" s="21">
        <v>153</v>
      </c>
      <c r="T696" s="21">
        <v>-68.046322000000004</v>
      </c>
      <c r="U696" s="21">
        <v>-16.536773</v>
      </c>
      <c r="V696" s="21" t="s">
        <v>1800</v>
      </c>
      <c r="W696" s="21" t="s">
        <v>51</v>
      </c>
      <c r="X696" s="21" t="s">
        <v>1801</v>
      </c>
      <c r="Y696" s="23">
        <v>46246</v>
      </c>
      <c r="Z696" s="24">
        <f>+E696-Y696</f>
        <v>-65</v>
      </c>
      <c r="AA696" s="25">
        <f>+Tabla_DatosExternos_142[[#This Row],[Saldo]]/Tabla_DatosExternos_142[[#This Row],[Importe]]</f>
        <v>1</v>
      </c>
      <c r="AB696" s="21"/>
      <c r="AC696" s="26">
        <f>IF(AND(-Z696&gt;=1,-Z696&lt;=30),D696,0)</f>
        <v>0</v>
      </c>
      <c r="AD696" s="26">
        <f>IF(AND(-Z696&gt;=31,-Z696&lt;=60),D696,0)</f>
        <v>0</v>
      </c>
      <c r="AE696" s="26">
        <f>IF(AND(-Z696&gt;=61,-Z696&lt;=90),D696,0)</f>
        <v>3949.97</v>
      </c>
      <c r="AF696" s="26">
        <f>IF(AND(-Z696&gt;=91,-Z696&lt;=120),D696,0)</f>
        <v>0</v>
      </c>
      <c r="AG696" s="26">
        <f>IF(AND(-Z696&gt;=121,-Z696&lt;=150),D696,0)</f>
        <v>0</v>
      </c>
      <c r="AH696" s="26">
        <f>IF(AND(-Z696&gt;=151,-Z696&lt;=180),D696,0)</f>
        <v>0</v>
      </c>
      <c r="AI696" s="26">
        <f>IF(AND(-Z696&gt;=181,-Z696&lt;=210),D696,0)</f>
        <v>0</v>
      </c>
      <c r="AJ696" s="26">
        <f>IF(AND(-Z696&gt;=211,-Z696&lt;=250),D696,0)</f>
        <v>0</v>
      </c>
      <c r="AK696" s="26">
        <f>IF(-Z696&gt;=251,D696,0)</f>
        <v>0</v>
      </c>
      <c r="AL696" s="26">
        <f>SUM(AE696:AF696)</f>
        <v>3949.97</v>
      </c>
      <c r="AM696" s="26">
        <f>SUM(AG696:AK696)</f>
        <v>0</v>
      </c>
      <c r="AN696" s="26">
        <f>SUM(AI696:AK696)</f>
        <v>0</v>
      </c>
      <c r="AO696" s="26">
        <f>+IF(SUM(AC696:AK696)=0,D696,0)</f>
        <v>0</v>
      </c>
      <c r="AP696" s="26">
        <f>+SUM(AC696:AK696)</f>
        <v>3949.97</v>
      </c>
      <c r="AQ696" s="26">
        <f>+Tabla_DatosExternos_142[[#This Row],[Total Vigente]]+Tabla_DatosExternos_142[[#This Row],[Total Vencido]]</f>
        <v>3949.97</v>
      </c>
      <c r="AR696" s="26">
        <f>SUM(AG696:AK696)</f>
        <v>0</v>
      </c>
      <c r="AS696" s="27">
        <f>+Tabla_DatosExternos_142[[#This Row],[Fecha]]-Tabla_DatosExternos_142[[#This Row],[Vence]]</f>
        <v>-30</v>
      </c>
      <c r="AT696" s="21"/>
      <c r="AU696" s="28" t="e">
        <f>+AR696-W696</f>
        <v>#VALUE!</v>
      </c>
    </row>
    <row r="697" spans="1:47" x14ac:dyDescent="0.35">
      <c r="A697" s="20">
        <v>46206</v>
      </c>
      <c r="B697" s="21">
        <v>151251</v>
      </c>
      <c r="C697" s="21">
        <v>1530</v>
      </c>
      <c r="D697" s="21">
        <v>1530</v>
      </c>
      <c r="E697" s="22">
        <v>46236</v>
      </c>
      <c r="F697" s="21">
        <v>10</v>
      </c>
      <c r="G697" s="21" t="s">
        <v>90</v>
      </c>
      <c r="H697" s="21" t="s">
        <v>48</v>
      </c>
      <c r="I697" s="21" t="s">
        <v>2378</v>
      </c>
      <c r="J697" s="21" t="s">
        <v>49</v>
      </c>
      <c r="K697" s="21" t="s">
        <v>325</v>
      </c>
      <c r="L697" s="21" t="s">
        <v>326</v>
      </c>
      <c r="M697" s="21" t="s">
        <v>484</v>
      </c>
      <c r="N697" s="21">
        <v>30</v>
      </c>
      <c r="O697" s="20"/>
      <c r="P697" s="21" t="s">
        <v>49</v>
      </c>
      <c r="Q697" s="21" t="s">
        <v>2379</v>
      </c>
      <c r="R697" s="21">
        <v>5000</v>
      </c>
      <c r="S697" s="21">
        <v>152</v>
      </c>
      <c r="T697" s="21">
        <v>-68.149528500000002</v>
      </c>
      <c r="U697" s="21">
        <v>-16.495965999999999</v>
      </c>
      <c r="V697" s="21" t="s">
        <v>2380</v>
      </c>
      <c r="W697" s="21" t="s">
        <v>51</v>
      </c>
      <c r="X697" s="21" t="s">
        <v>2381</v>
      </c>
      <c r="Y697" s="23">
        <v>46246</v>
      </c>
      <c r="Z697" s="24">
        <f>+E697-Y697</f>
        <v>-10</v>
      </c>
      <c r="AA697" s="25">
        <f>+Tabla_DatosExternos_142[[#This Row],[Saldo]]/Tabla_DatosExternos_142[[#This Row],[Importe]]</f>
        <v>1</v>
      </c>
      <c r="AB697" s="21"/>
      <c r="AC697" s="26">
        <f>IF(AND(-Z697&gt;=1,-Z697&lt;=30),D697,0)</f>
        <v>1530</v>
      </c>
      <c r="AD697" s="26">
        <f>IF(AND(-Z697&gt;=31,-Z697&lt;=60),D697,0)</f>
        <v>0</v>
      </c>
      <c r="AE697" s="26">
        <f>IF(AND(-Z697&gt;=61,-Z697&lt;=90),D697,0)</f>
        <v>0</v>
      </c>
      <c r="AF697" s="26">
        <f>IF(AND(-Z697&gt;=91,-Z697&lt;=120),D697,0)</f>
        <v>0</v>
      </c>
      <c r="AG697" s="26">
        <f>IF(AND(-Z697&gt;=121,-Z697&lt;=150),D697,0)</f>
        <v>0</v>
      </c>
      <c r="AH697" s="26">
        <f>IF(AND(-Z697&gt;=151,-Z697&lt;=180),D697,0)</f>
        <v>0</v>
      </c>
      <c r="AI697" s="26">
        <f>IF(AND(-Z697&gt;=181,-Z697&lt;=210),D697,0)</f>
        <v>0</v>
      </c>
      <c r="AJ697" s="26">
        <f>IF(AND(-Z697&gt;=211,-Z697&lt;=250),D697,0)</f>
        <v>0</v>
      </c>
      <c r="AK697" s="26">
        <f>IF(-Z697&gt;=251,D697,0)</f>
        <v>0</v>
      </c>
      <c r="AL697" s="26">
        <f>SUM(AE697:AF697)</f>
        <v>0</v>
      </c>
      <c r="AM697" s="26">
        <f>SUM(AG697:AK697)</f>
        <v>0</v>
      </c>
      <c r="AN697" s="26">
        <f>SUM(AI697:AK697)</f>
        <v>0</v>
      </c>
      <c r="AO697" s="26">
        <f>+IF(SUM(AC697:AK697)=0,D697,0)</f>
        <v>0</v>
      </c>
      <c r="AP697" s="26">
        <f>+SUM(AC697:AK697)</f>
        <v>1530</v>
      </c>
      <c r="AQ697" s="26">
        <f>+Tabla_DatosExternos_142[[#This Row],[Total Vigente]]+Tabla_DatosExternos_142[[#This Row],[Total Vencido]]</f>
        <v>1530</v>
      </c>
      <c r="AR697" s="26">
        <f>SUM(AG697:AK697)</f>
        <v>0</v>
      </c>
      <c r="AS697" s="27">
        <f>+Tabla_DatosExternos_142[[#This Row],[Fecha]]-Tabla_DatosExternos_142[[#This Row],[Vence]]</f>
        <v>-30</v>
      </c>
      <c r="AT697" s="21"/>
      <c r="AU697" s="28" t="e">
        <f>+AR697-W697</f>
        <v>#VALUE!</v>
      </c>
    </row>
    <row r="698" spans="1:47" x14ac:dyDescent="0.35">
      <c r="A698" s="20">
        <v>46217</v>
      </c>
      <c r="B698" s="21">
        <v>154799</v>
      </c>
      <c r="C698" s="21">
        <v>7560</v>
      </c>
      <c r="D698" s="21">
        <v>1287</v>
      </c>
      <c r="E698" s="22">
        <v>46247</v>
      </c>
      <c r="F698" s="21">
        <v>1</v>
      </c>
      <c r="G698" s="21" t="s">
        <v>90</v>
      </c>
      <c r="H698" s="21" t="s">
        <v>95</v>
      </c>
      <c r="I698" s="21" t="s">
        <v>2422</v>
      </c>
      <c r="J698" s="21" t="s">
        <v>49</v>
      </c>
      <c r="K698" s="21" t="s">
        <v>325</v>
      </c>
      <c r="L698" s="21" t="s">
        <v>326</v>
      </c>
      <c r="M698" s="21" t="s">
        <v>327</v>
      </c>
      <c r="N698" s="21">
        <v>30</v>
      </c>
      <c r="O698" s="20">
        <v>46244</v>
      </c>
      <c r="P698" s="21" t="s">
        <v>49</v>
      </c>
      <c r="Q698" s="21" t="s">
        <v>2423</v>
      </c>
      <c r="R698" s="21">
        <v>28000</v>
      </c>
      <c r="S698" s="21">
        <v>142</v>
      </c>
      <c r="T698" s="21">
        <v>-68.141683999999998</v>
      </c>
      <c r="U698" s="21">
        <v>-16.487935</v>
      </c>
      <c r="V698" s="21" t="s">
        <v>2424</v>
      </c>
      <c r="W698" s="21" t="s">
        <v>51</v>
      </c>
      <c r="X698" s="21" t="s">
        <v>2425</v>
      </c>
      <c r="Y698" s="23">
        <v>46246</v>
      </c>
      <c r="Z698" s="24">
        <f>+E698-Y698</f>
        <v>1</v>
      </c>
      <c r="AA698" s="25">
        <f>+Tabla_DatosExternos_142[[#This Row],[Saldo]]/Tabla_DatosExternos_142[[#This Row],[Importe]]</f>
        <v>0.17023809523809524</v>
      </c>
      <c r="AB698" s="21"/>
      <c r="AC698" s="26">
        <f>IF(AND(-Z698&gt;=1,-Z698&lt;=30),D698,0)</f>
        <v>0</v>
      </c>
      <c r="AD698" s="26">
        <f>IF(AND(-Z698&gt;=31,-Z698&lt;=60),D698,0)</f>
        <v>0</v>
      </c>
      <c r="AE698" s="26">
        <f>IF(AND(-Z698&gt;=61,-Z698&lt;=90),D698,0)</f>
        <v>0</v>
      </c>
      <c r="AF698" s="26">
        <f>IF(AND(-Z698&gt;=91,-Z698&lt;=120),D698,0)</f>
        <v>0</v>
      </c>
      <c r="AG698" s="26">
        <f>IF(AND(-Z698&gt;=121,-Z698&lt;=150),D698,0)</f>
        <v>0</v>
      </c>
      <c r="AH698" s="26">
        <f>IF(AND(-Z698&gt;=151,-Z698&lt;=180),D698,0)</f>
        <v>0</v>
      </c>
      <c r="AI698" s="26">
        <f>IF(AND(-Z698&gt;=181,-Z698&lt;=210),D698,0)</f>
        <v>0</v>
      </c>
      <c r="AJ698" s="26">
        <f>IF(AND(-Z698&gt;=211,-Z698&lt;=250),D698,0)</f>
        <v>0</v>
      </c>
      <c r="AK698" s="26">
        <f>IF(-Z698&gt;=251,D698,0)</f>
        <v>0</v>
      </c>
      <c r="AL698" s="26">
        <f>SUM(AE698:AF698)</f>
        <v>0</v>
      </c>
      <c r="AM698" s="26">
        <f>SUM(AG698:AK698)</f>
        <v>0</v>
      </c>
      <c r="AN698" s="26">
        <f>SUM(AI698:AK698)</f>
        <v>0</v>
      </c>
      <c r="AO698" s="26">
        <f>+IF(SUM(AC698:AK698)=0,D698,0)</f>
        <v>1287</v>
      </c>
      <c r="AP698" s="26">
        <f>+SUM(AC698:AK698)</f>
        <v>0</v>
      </c>
      <c r="AQ698" s="26">
        <f>+Tabla_DatosExternos_142[[#This Row],[Total Vigente]]+Tabla_DatosExternos_142[[#This Row],[Total Vencido]]</f>
        <v>1287</v>
      </c>
      <c r="AR698" s="26">
        <f>SUM(AG698:AK698)</f>
        <v>0</v>
      </c>
      <c r="AS698" s="27">
        <f>+Tabla_DatosExternos_142[[#This Row],[Fecha]]-Tabla_DatosExternos_142[[#This Row],[Vence]]</f>
        <v>-30</v>
      </c>
      <c r="AT698" s="21"/>
      <c r="AU698" s="28" t="e">
        <f>+AR698-W698</f>
        <v>#VALUE!</v>
      </c>
    </row>
    <row r="699" spans="1:47" x14ac:dyDescent="0.35">
      <c r="A699" s="20">
        <v>46217</v>
      </c>
      <c r="B699" s="21">
        <v>154800</v>
      </c>
      <c r="C699" s="21">
        <v>1250</v>
      </c>
      <c r="D699" s="21">
        <v>709.99</v>
      </c>
      <c r="E699" s="22">
        <v>46247</v>
      </c>
      <c r="F699" s="21">
        <v>1</v>
      </c>
      <c r="G699" s="21" t="s">
        <v>90</v>
      </c>
      <c r="H699" s="21" t="s">
        <v>95</v>
      </c>
      <c r="I699" s="21" t="s">
        <v>2093</v>
      </c>
      <c r="J699" s="21" t="s">
        <v>49</v>
      </c>
      <c r="K699" s="21" t="s">
        <v>325</v>
      </c>
      <c r="L699" s="21" t="s">
        <v>326</v>
      </c>
      <c r="M699" s="21" t="s">
        <v>327</v>
      </c>
      <c r="N699" s="21">
        <v>30</v>
      </c>
      <c r="O699" s="20">
        <v>46245</v>
      </c>
      <c r="P699" s="21" t="s">
        <v>49</v>
      </c>
      <c r="Q699" s="21" t="s">
        <v>2094</v>
      </c>
      <c r="R699" s="21">
        <v>15000</v>
      </c>
      <c r="S699" s="21">
        <v>142</v>
      </c>
      <c r="T699" s="21">
        <v>-68.134587999999994</v>
      </c>
      <c r="U699" s="21">
        <v>-16.498054</v>
      </c>
      <c r="V699" s="21" t="s">
        <v>811</v>
      </c>
      <c r="W699" s="21" t="s">
        <v>51</v>
      </c>
      <c r="X699" s="21" t="s">
        <v>2095</v>
      </c>
      <c r="Y699" s="23">
        <v>46246</v>
      </c>
      <c r="Z699" s="24">
        <f>+E699-Y699</f>
        <v>1</v>
      </c>
      <c r="AA699" s="25">
        <f>+Tabla_DatosExternos_142[[#This Row],[Saldo]]/Tabla_DatosExternos_142[[#This Row],[Importe]]</f>
        <v>0.56799200000000005</v>
      </c>
      <c r="AB699" s="21"/>
      <c r="AC699" s="26">
        <f>IF(AND(-Z699&gt;=1,-Z699&lt;=30),D699,0)</f>
        <v>0</v>
      </c>
      <c r="AD699" s="26">
        <f>IF(AND(-Z699&gt;=31,-Z699&lt;=60),D699,0)</f>
        <v>0</v>
      </c>
      <c r="AE699" s="26">
        <f>IF(AND(-Z699&gt;=61,-Z699&lt;=90),D699,0)</f>
        <v>0</v>
      </c>
      <c r="AF699" s="26">
        <f>IF(AND(-Z699&gt;=91,-Z699&lt;=120),D699,0)</f>
        <v>0</v>
      </c>
      <c r="AG699" s="26">
        <f>IF(AND(-Z699&gt;=121,-Z699&lt;=150),D699,0)</f>
        <v>0</v>
      </c>
      <c r="AH699" s="26">
        <f>IF(AND(-Z699&gt;=151,-Z699&lt;=180),D699,0)</f>
        <v>0</v>
      </c>
      <c r="AI699" s="26">
        <f>IF(AND(-Z699&gt;=181,-Z699&lt;=210),D699,0)</f>
        <v>0</v>
      </c>
      <c r="AJ699" s="26">
        <f>IF(AND(-Z699&gt;=211,-Z699&lt;=250),D699,0)</f>
        <v>0</v>
      </c>
      <c r="AK699" s="26">
        <f>IF(-Z699&gt;=251,D699,0)</f>
        <v>0</v>
      </c>
      <c r="AL699" s="26">
        <f>SUM(AE699:AF699)</f>
        <v>0</v>
      </c>
      <c r="AM699" s="26">
        <f>SUM(AG699:AK699)</f>
        <v>0</v>
      </c>
      <c r="AN699" s="26">
        <f>SUM(AI699:AK699)</f>
        <v>0</v>
      </c>
      <c r="AO699" s="26">
        <f>+IF(SUM(AC699:AK699)=0,D699,0)</f>
        <v>709.99</v>
      </c>
      <c r="AP699" s="26">
        <f>+SUM(AC699:AK699)</f>
        <v>0</v>
      </c>
      <c r="AQ699" s="26">
        <f>+Tabla_DatosExternos_142[[#This Row],[Total Vigente]]+Tabla_DatosExternos_142[[#This Row],[Total Vencido]]</f>
        <v>709.99</v>
      </c>
      <c r="AR699" s="26">
        <f>SUM(AG699:AK699)</f>
        <v>0</v>
      </c>
      <c r="AS699" s="27">
        <f>+Tabla_DatosExternos_142[[#This Row],[Fecha]]-Tabla_DatosExternos_142[[#This Row],[Vence]]</f>
        <v>-30</v>
      </c>
      <c r="AT699" s="21"/>
      <c r="AU699" s="28" t="e">
        <f>+AR699-W699</f>
        <v>#VALUE!</v>
      </c>
    </row>
    <row r="700" spans="1:47" x14ac:dyDescent="0.35">
      <c r="A700" s="20">
        <v>46218</v>
      </c>
      <c r="B700" s="21">
        <v>155163</v>
      </c>
      <c r="C700" s="21">
        <v>1530</v>
      </c>
      <c r="D700" s="21">
        <v>1530</v>
      </c>
      <c r="E700" s="22">
        <v>46248</v>
      </c>
      <c r="F700" s="21">
        <v>2</v>
      </c>
      <c r="G700" s="21" t="s">
        <v>90</v>
      </c>
      <c r="H700" s="21" t="s">
        <v>95</v>
      </c>
      <c r="I700" s="21" t="s">
        <v>2374</v>
      </c>
      <c r="J700" s="21" t="s">
        <v>49</v>
      </c>
      <c r="K700" s="21" t="s">
        <v>325</v>
      </c>
      <c r="L700" s="21" t="s">
        <v>326</v>
      </c>
      <c r="M700" s="21" t="s">
        <v>484</v>
      </c>
      <c r="N700" s="21">
        <v>30</v>
      </c>
      <c r="O700" s="20"/>
      <c r="P700" s="21" t="s">
        <v>49</v>
      </c>
      <c r="Q700" s="21" t="s">
        <v>2375</v>
      </c>
      <c r="R700" s="21">
        <v>5000</v>
      </c>
      <c r="S700" s="21">
        <v>152</v>
      </c>
      <c r="T700" s="21">
        <v>-68.132553099999996</v>
      </c>
      <c r="U700" s="21">
        <v>-16.502462399999999</v>
      </c>
      <c r="V700" s="21" t="s">
        <v>2376</v>
      </c>
      <c r="W700" s="21" t="s">
        <v>51</v>
      </c>
      <c r="X700" s="21" t="s">
        <v>2377</v>
      </c>
      <c r="Y700" s="23">
        <v>46246</v>
      </c>
      <c r="Z700" s="24">
        <f>+E700-Y700</f>
        <v>2</v>
      </c>
      <c r="AA700" s="25">
        <f>+Tabla_DatosExternos_142[[#This Row],[Saldo]]/Tabla_DatosExternos_142[[#This Row],[Importe]]</f>
        <v>1</v>
      </c>
      <c r="AB700" s="21"/>
      <c r="AC700" s="26">
        <f>IF(AND(-Z700&gt;=1,-Z700&lt;=30),D700,0)</f>
        <v>0</v>
      </c>
      <c r="AD700" s="26">
        <f>IF(AND(-Z700&gt;=31,-Z700&lt;=60),D700,0)</f>
        <v>0</v>
      </c>
      <c r="AE700" s="26">
        <f>IF(AND(-Z700&gt;=61,-Z700&lt;=90),D700,0)</f>
        <v>0</v>
      </c>
      <c r="AF700" s="26">
        <f>IF(AND(-Z700&gt;=91,-Z700&lt;=120),D700,0)</f>
        <v>0</v>
      </c>
      <c r="AG700" s="26">
        <f>IF(AND(-Z700&gt;=121,-Z700&lt;=150),D700,0)</f>
        <v>0</v>
      </c>
      <c r="AH700" s="26">
        <f>IF(AND(-Z700&gt;=151,-Z700&lt;=180),D700,0)</f>
        <v>0</v>
      </c>
      <c r="AI700" s="26">
        <f>IF(AND(-Z700&gt;=181,-Z700&lt;=210),D700,0)</f>
        <v>0</v>
      </c>
      <c r="AJ700" s="26">
        <f>IF(AND(-Z700&gt;=211,-Z700&lt;=250),D700,0)</f>
        <v>0</v>
      </c>
      <c r="AK700" s="26">
        <f>IF(-Z700&gt;=251,D700,0)</f>
        <v>0</v>
      </c>
      <c r="AL700" s="26">
        <f>SUM(AE700:AF700)</f>
        <v>0</v>
      </c>
      <c r="AM700" s="26">
        <f>SUM(AG700:AK700)</f>
        <v>0</v>
      </c>
      <c r="AN700" s="26">
        <f>SUM(AI700:AK700)</f>
        <v>0</v>
      </c>
      <c r="AO700" s="26">
        <f>+IF(SUM(AC700:AK700)=0,D700,0)</f>
        <v>1530</v>
      </c>
      <c r="AP700" s="26">
        <f>+SUM(AC700:AK700)</f>
        <v>0</v>
      </c>
      <c r="AQ700" s="26">
        <f>+Tabla_DatosExternos_142[[#This Row],[Total Vigente]]+Tabla_DatosExternos_142[[#This Row],[Total Vencido]]</f>
        <v>1530</v>
      </c>
      <c r="AR700" s="26">
        <f>SUM(AG700:AK700)</f>
        <v>0</v>
      </c>
      <c r="AS700" s="27">
        <f>+Tabla_DatosExternos_142[[#This Row],[Fecha]]-Tabla_DatosExternos_142[[#This Row],[Vence]]</f>
        <v>-30</v>
      </c>
      <c r="AT700" s="21"/>
      <c r="AU700" s="28" t="e">
        <f>+AR700-W700</f>
        <v>#VALUE!</v>
      </c>
    </row>
    <row r="701" spans="1:47" x14ac:dyDescent="0.35">
      <c r="A701" s="20">
        <v>46221</v>
      </c>
      <c r="B701" s="21">
        <v>155879</v>
      </c>
      <c r="C701" s="21">
        <v>9000</v>
      </c>
      <c r="D701" s="21">
        <v>6680</v>
      </c>
      <c r="E701" s="22">
        <v>46251</v>
      </c>
      <c r="F701" s="21">
        <v>5</v>
      </c>
      <c r="G701" s="21" t="s">
        <v>90</v>
      </c>
      <c r="H701" s="21" t="s">
        <v>95</v>
      </c>
      <c r="I701" s="21" t="s">
        <v>2656</v>
      </c>
      <c r="J701" s="21" t="s">
        <v>49</v>
      </c>
      <c r="K701" s="21" t="s">
        <v>325</v>
      </c>
      <c r="L701" s="21" t="s">
        <v>326</v>
      </c>
      <c r="M701" s="21" t="s">
        <v>484</v>
      </c>
      <c r="N701" s="21">
        <v>30</v>
      </c>
      <c r="O701" s="20">
        <v>46234</v>
      </c>
      <c r="P701" s="21" t="s">
        <v>49</v>
      </c>
      <c r="Q701" s="21" t="s">
        <v>2657</v>
      </c>
      <c r="R701" s="21">
        <v>20000</v>
      </c>
      <c r="S701" s="21">
        <v>152</v>
      </c>
      <c r="T701" s="21">
        <v>-68.122166000000007</v>
      </c>
      <c r="U701" s="21">
        <v>-16.482005000000001</v>
      </c>
      <c r="V701" s="21" t="s">
        <v>3292</v>
      </c>
      <c r="W701" s="21" t="s">
        <v>51</v>
      </c>
      <c r="X701" s="21" t="s">
        <v>2658</v>
      </c>
      <c r="Y701" s="23">
        <v>46246</v>
      </c>
      <c r="Z701" s="24">
        <f>+E701-Y701</f>
        <v>5</v>
      </c>
      <c r="AA701" s="25">
        <f>+Tabla_DatosExternos_142[[#This Row],[Saldo]]/Tabla_DatosExternos_142[[#This Row],[Importe]]</f>
        <v>0.74222222222222223</v>
      </c>
      <c r="AB701" s="21"/>
      <c r="AC701" s="26">
        <f>IF(AND(-Z701&gt;=1,-Z701&lt;=30),D701,0)</f>
        <v>0</v>
      </c>
      <c r="AD701" s="26">
        <f>IF(AND(-Z701&gt;=31,-Z701&lt;=60),D701,0)</f>
        <v>0</v>
      </c>
      <c r="AE701" s="26">
        <f>IF(AND(-Z701&gt;=61,-Z701&lt;=90),D701,0)</f>
        <v>0</v>
      </c>
      <c r="AF701" s="26">
        <f>IF(AND(-Z701&gt;=91,-Z701&lt;=120),D701,0)</f>
        <v>0</v>
      </c>
      <c r="AG701" s="26">
        <f>IF(AND(-Z701&gt;=121,-Z701&lt;=150),D701,0)</f>
        <v>0</v>
      </c>
      <c r="AH701" s="26">
        <f>IF(AND(-Z701&gt;=151,-Z701&lt;=180),D701,0)</f>
        <v>0</v>
      </c>
      <c r="AI701" s="26">
        <f>IF(AND(-Z701&gt;=181,-Z701&lt;=210),D701,0)</f>
        <v>0</v>
      </c>
      <c r="AJ701" s="26">
        <f>IF(AND(-Z701&gt;=211,-Z701&lt;=250),D701,0)</f>
        <v>0</v>
      </c>
      <c r="AK701" s="26">
        <f>IF(-Z701&gt;=251,D701,0)</f>
        <v>0</v>
      </c>
      <c r="AL701" s="26">
        <f>SUM(AE701:AF701)</f>
        <v>0</v>
      </c>
      <c r="AM701" s="26">
        <f>SUM(AG701:AK701)</f>
        <v>0</v>
      </c>
      <c r="AN701" s="26">
        <f>SUM(AI701:AK701)</f>
        <v>0</v>
      </c>
      <c r="AO701" s="26">
        <f>+IF(SUM(AC701:AK701)=0,D701,0)</f>
        <v>6680</v>
      </c>
      <c r="AP701" s="26">
        <f>+SUM(AC701:AK701)</f>
        <v>0</v>
      </c>
      <c r="AQ701" s="26">
        <f>+Tabla_DatosExternos_142[[#This Row],[Total Vigente]]+Tabla_DatosExternos_142[[#This Row],[Total Vencido]]</f>
        <v>6680</v>
      </c>
      <c r="AR701" s="26">
        <f>SUM(AG701:AK701)</f>
        <v>0</v>
      </c>
      <c r="AS701" s="27">
        <f>+Tabla_DatosExternos_142[[#This Row],[Fecha]]-Tabla_DatosExternos_142[[#This Row],[Vence]]</f>
        <v>-30</v>
      </c>
      <c r="AT701" s="21"/>
      <c r="AU701" s="28" t="e">
        <f>+AR701-W701</f>
        <v>#VALUE!</v>
      </c>
    </row>
    <row r="702" spans="1:47" x14ac:dyDescent="0.35">
      <c r="A702" s="20">
        <v>46227</v>
      </c>
      <c r="B702" s="21">
        <v>157602</v>
      </c>
      <c r="C702" s="21">
        <v>1906</v>
      </c>
      <c r="D702" s="21">
        <v>1906</v>
      </c>
      <c r="E702" s="22">
        <v>46257</v>
      </c>
      <c r="F702" s="21">
        <v>11</v>
      </c>
      <c r="G702" s="21" t="s">
        <v>90</v>
      </c>
      <c r="H702" s="21" t="s">
        <v>95</v>
      </c>
      <c r="I702" s="21" t="s">
        <v>2323</v>
      </c>
      <c r="J702" s="21" t="s">
        <v>49</v>
      </c>
      <c r="K702" s="21" t="s">
        <v>325</v>
      </c>
      <c r="L702" s="21" t="s">
        <v>326</v>
      </c>
      <c r="M702" s="21" t="s">
        <v>327</v>
      </c>
      <c r="N702" s="21">
        <v>30</v>
      </c>
      <c r="O702" s="20"/>
      <c r="P702" s="21" t="s">
        <v>49</v>
      </c>
      <c r="Q702" s="21" t="s">
        <v>2324</v>
      </c>
      <c r="R702" s="21">
        <v>10000</v>
      </c>
      <c r="S702" s="21">
        <v>142</v>
      </c>
      <c r="T702" s="21">
        <v>-68.131957</v>
      </c>
      <c r="U702" s="21">
        <v>-16.499002000000001</v>
      </c>
      <c r="V702" s="21" t="s">
        <v>2325</v>
      </c>
      <c r="W702" s="21" t="s">
        <v>51</v>
      </c>
      <c r="X702" s="21" t="s">
        <v>2326</v>
      </c>
      <c r="Y702" s="23">
        <v>46246</v>
      </c>
      <c r="Z702" s="24">
        <f>+E702-Y702</f>
        <v>11</v>
      </c>
      <c r="AA702" s="25">
        <f>+Tabla_DatosExternos_142[[#This Row],[Saldo]]/Tabla_DatosExternos_142[[#This Row],[Importe]]</f>
        <v>1</v>
      </c>
      <c r="AB702" s="21"/>
      <c r="AC702" s="26">
        <f>IF(AND(-Z702&gt;=1,-Z702&lt;=30),D702,0)</f>
        <v>0</v>
      </c>
      <c r="AD702" s="26">
        <f>IF(AND(-Z702&gt;=31,-Z702&lt;=60),D702,0)</f>
        <v>0</v>
      </c>
      <c r="AE702" s="26">
        <f>IF(AND(-Z702&gt;=61,-Z702&lt;=90),D702,0)</f>
        <v>0</v>
      </c>
      <c r="AF702" s="26">
        <f>IF(AND(-Z702&gt;=91,-Z702&lt;=120),D702,0)</f>
        <v>0</v>
      </c>
      <c r="AG702" s="26">
        <f>IF(AND(-Z702&gt;=121,-Z702&lt;=150),D702,0)</f>
        <v>0</v>
      </c>
      <c r="AH702" s="26">
        <f>IF(AND(-Z702&gt;=151,-Z702&lt;=180),D702,0)</f>
        <v>0</v>
      </c>
      <c r="AI702" s="26">
        <f>IF(AND(-Z702&gt;=181,-Z702&lt;=210),D702,0)</f>
        <v>0</v>
      </c>
      <c r="AJ702" s="26">
        <f>IF(AND(-Z702&gt;=211,-Z702&lt;=250),D702,0)</f>
        <v>0</v>
      </c>
      <c r="AK702" s="26">
        <f>IF(-Z702&gt;=251,D702,0)</f>
        <v>0</v>
      </c>
      <c r="AL702" s="26">
        <f>SUM(AE702:AF702)</f>
        <v>0</v>
      </c>
      <c r="AM702" s="26">
        <f>SUM(AG702:AK702)</f>
        <v>0</v>
      </c>
      <c r="AN702" s="26">
        <f>SUM(AI702:AK702)</f>
        <v>0</v>
      </c>
      <c r="AO702" s="26">
        <f>+IF(SUM(AC702:AK702)=0,D702,0)</f>
        <v>1906</v>
      </c>
      <c r="AP702" s="26">
        <f>+SUM(AC702:AK702)</f>
        <v>0</v>
      </c>
      <c r="AQ702" s="26">
        <f>+Tabla_DatosExternos_142[[#This Row],[Total Vigente]]+Tabla_DatosExternos_142[[#This Row],[Total Vencido]]</f>
        <v>1906</v>
      </c>
      <c r="AR702" s="26">
        <f>SUM(AG702:AK702)</f>
        <v>0</v>
      </c>
      <c r="AS702" s="27">
        <f>+Tabla_DatosExternos_142[[#This Row],[Fecha]]-Tabla_DatosExternos_142[[#This Row],[Vence]]</f>
        <v>-30</v>
      </c>
      <c r="AT702" s="21"/>
      <c r="AU702" s="28" t="e">
        <f>+AR702-W702</f>
        <v>#VALUE!</v>
      </c>
    </row>
    <row r="703" spans="1:47" x14ac:dyDescent="0.35">
      <c r="A703" s="20">
        <v>46232</v>
      </c>
      <c r="B703" s="21">
        <v>158925</v>
      </c>
      <c r="C703" s="21">
        <v>7560</v>
      </c>
      <c r="D703" s="21">
        <v>7560</v>
      </c>
      <c r="E703" s="22">
        <v>46262</v>
      </c>
      <c r="F703" s="21">
        <v>16</v>
      </c>
      <c r="G703" s="21" t="s">
        <v>90</v>
      </c>
      <c r="H703" s="21" t="s">
        <v>95</v>
      </c>
      <c r="I703" s="21" t="s">
        <v>2422</v>
      </c>
      <c r="J703" s="21" t="s">
        <v>49</v>
      </c>
      <c r="K703" s="21" t="s">
        <v>325</v>
      </c>
      <c r="L703" s="21" t="s">
        <v>326</v>
      </c>
      <c r="M703" s="21" t="s">
        <v>327</v>
      </c>
      <c r="N703" s="21">
        <v>30</v>
      </c>
      <c r="O703" s="20"/>
      <c r="P703" s="21" t="s">
        <v>49</v>
      </c>
      <c r="Q703" s="21" t="s">
        <v>2423</v>
      </c>
      <c r="R703" s="21">
        <v>28000</v>
      </c>
      <c r="S703" s="21">
        <v>142</v>
      </c>
      <c r="T703" s="21">
        <v>-68.141683999999998</v>
      </c>
      <c r="U703" s="21">
        <v>-16.487935</v>
      </c>
      <c r="V703" s="21" t="s">
        <v>2424</v>
      </c>
      <c r="W703" s="21" t="s">
        <v>51</v>
      </c>
      <c r="X703" s="21" t="s">
        <v>2425</v>
      </c>
      <c r="Y703" s="23">
        <v>46246</v>
      </c>
      <c r="Z703" s="24">
        <f>+E703-Y703</f>
        <v>16</v>
      </c>
      <c r="AA703" s="25">
        <f>+Tabla_DatosExternos_142[[#This Row],[Saldo]]/Tabla_DatosExternos_142[[#This Row],[Importe]]</f>
        <v>1</v>
      </c>
      <c r="AB703" s="21"/>
      <c r="AC703" s="26">
        <f>IF(AND(-Z703&gt;=1,-Z703&lt;=30),D703,0)</f>
        <v>0</v>
      </c>
      <c r="AD703" s="26">
        <f>IF(AND(-Z703&gt;=31,-Z703&lt;=60),D703,0)</f>
        <v>0</v>
      </c>
      <c r="AE703" s="26">
        <f>IF(AND(-Z703&gt;=61,-Z703&lt;=90),D703,0)</f>
        <v>0</v>
      </c>
      <c r="AF703" s="26">
        <f>IF(AND(-Z703&gt;=91,-Z703&lt;=120),D703,0)</f>
        <v>0</v>
      </c>
      <c r="AG703" s="26">
        <f>IF(AND(-Z703&gt;=121,-Z703&lt;=150),D703,0)</f>
        <v>0</v>
      </c>
      <c r="AH703" s="26">
        <f>IF(AND(-Z703&gt;=151,-Z703&lt;=180),D703,0)</f>
        <v>0</v>
      </c>
      <c r="AI703" s="26">
        <f>IF(AND(-Z703&gt;=181,-Z703&lt;=210),D703,0)</f>
        <v>0</v>
      </c>
      <c r="AJ703" s="26">
        <f>IF(AND(-Z703&gt;=211,-Z703&lt;=250),D703,0)</f>
        <v>0</v>
      </c>
      <c r="AK703" s="26">
        <f>IF(-Z703&gt;=251,D703,0)</f>
        <v>0</v>
      </c>
      <c r="AL703" s="26">
        <f>SUM(AE703:AF703)</f>
        <v>0</v>
      </c>
      <c r="AM703" s="26">
        <f>SUM(AG703:AK703)</f>
        <v>0</v>
      </c>
      <c r="AN703" s="26">
        <f>SUM(AI703:AK703)</f>
        <v>0</v>
      </c>
      <c r="AO703" s="26">
        <f>+IF(SUM(AC703:AK703)=0,D703,0)</f>
        <v>7560</v>
      </c>
      <c r="AP703" s="26">
        <f>+SUM(AC703:AK703)</f>
        <v>0</v>
      </c>
      <c r="AQ703" s="26">
        <f>+Tabla_DatosExternos_142[[#This Row],[Total Vigente]]+Tabla_DatosExternos_142[[#This Row],[Total Vencido]]</f>
        <v>7560</v>
      </c>
      <c r="AR703" s="26">
        <f>SUM(AG703:AK703)</f>
        <v>0</v>
      </c>
      <c r="AS703" s="27">
        <f>+Tabla_DatosExternos_142[[#This Row],[Fecha]]-Tabla_DatosExternos_142[[#This Row],[Vence]]</f>
        <v>-30</v>
      </c>
      <c r="AT703" s="21"/>
      <c r="AU703" s="28" t="e">
        <f>+AR703-W703</f>
        <v>#VALUE!</v>
      </c>
    </row>
    <row r="704" spans="1:47" x14ac:dyDescent="0.35">
      <c r="A704" s="20">
        <v>46233</v>
      </c>
      <c r="B704" s="21">
        <v>159249</v>
      </c>
      <c r="C704" s="21">
        <v>1530</v>
      </c>
      <c r="D704" s="21">
        <v>1530</v>
      </c>
      <c r="E704" s="22">
        <v>46263</v>
      </c>
      <c r="F704" s="21">
        <v>17</v>
      </c>
      <c r="G704" s="21" t="s">
        <v>90</v>
      </c>
      <c r="H704" s="21" t="s">
        <v>95</v>
      </c>
      <c r="I704" s="21" t="s">
        <v>2913</v>
      </c>
      <c r="J704" s="21" t="s">
        <v>49</v>
      </c>
      <c r="K704" s="21" t="s">
        <v>325</v>
      </c>
      <c r="L704" s="21" t="s">
        <v>326</v>
      </c>
      <c r="M704" s="21" t="s">
        <v>327</v>
      </c>
      <c r="N704" s="21">
        <v>30</v>
      </c>
      <c r="O704" s="20"/>
      <c r="P704" s="21" t="s">
        <v>49</v>
      </c>
      <c r="Q704" s="21" t="s">
        <v>2914</v>
      </c>
      <c r="R704" s="21">
        <v>5000</v>
      </c>
      <c r="S704" s="21">
        <v>142</v>
      </c>
      <c r="T704" s="21">
        <v>-68.137011000000001</v>
      </c>
      <c r="U704" s="21">
        <v>-16.493044000000001</v>
      </c>
      <c r="V704" s="21" t="s">
        <v>2915</v>
      </c>
      <c r="W704" s="21" t="s">
        <v>51</v>
      </c>
      <c r="X704" s="21" t="s">
        <v>2916</v>
      </c>
      <c r="Y704" s="23">
        <v>46246</v>
      </c>
      <c r="Z704" s="24">
        <f>+E704-Y704</f>
        <v>17</v>
      </c>
      <c r="AA704" s="25">
        <f>+Tabla_DatosExternos_142[[#This Row],[Saldo]]/Tabla_DatosExternos_142[[#This Row],[Importe]]</f>
        <v>1</v>
      </c>
      <c r="AB704" s="21"/>
      <c r="AC704" s="26">
        <f>IF(AND(-Z704&gt;=1,-Z704&lt;=30),D704,0)</f>
        <v>0</v>
      </c>
      <c r="AD704" s="26">
        <f>IF(AND(-Z704&gt;=31,-Z704&lt;=60),D704,0)</f>
        <v>0</v>
      </c>
      <c r="AE704" s="26">
        <f>IF(AND(-Z704&gt;=61,-Z704&lt;=90),D704,0)</f>
        <v>0</v>
      </c>
      <c r="AF704" s="26">
        <f>IF(AND(-Z704&gt;=91,-Z704&lt;=120),D704,0)</f>
        <v>0</v>
      </c>
      <c r="AG704" s="26">
        <f>IF(AND(-Z704&gt;=121,-Z704&lt;=150),D704,0)</f>
        <v>0</v>
      </c>
      <c r="AH704" s="26">
        <f>IF(AND(-Z704&gt;=151,-Z704&lt;=180),D704,0)</f>
        <v>0</v>
      </c>
      <c r="AI704" s="26">
        <f>IF(AND(-Z704&gt;=181,-Z704&lt;=210),D704,0)</f>
        <v>0</v>
      </c>
      <c r="AJ704" s="26">
        <f>IF(AND(-Z704&gt;=211,-Z704&lt;=250),D704,0)</f>
        <v>0</v>
      </c>
      <c r="AK704" s="26">
        <f>IF(-Z704&gt;=251,D704,0)</f>
        <v>0</v>
      </c>
      <c r="AL704" s="26">
        <f>SUM(AE704:AF704)</f>
        <v>0</v>
      </c>
      <c r="AM704" s="26">
        <f>SUM(AG704:AK704)</f>
        <v>0</v>
      </c>
      <c r="AN704" s="26">
        <f>SUM(AI704:AK704)</f>
        <v>0</v>
      </c>
      <c r="AO704" s="26">
        <f>+IF(SUM(AC704:AK704)=0,D704,0)</f>
        <v>1530</v>
      </c>
      <c r="AP704" s="26">
        <f>+SUM(AC704:AK704)</f>
        <v>0</v>
      </c>
      <c r="AQ704" s="26">
        <f>+Tabla_DatosExternos_142[[#This Row],[Total Vigente]]+Tabla_DatosExternos_142[[#This Row],[Total Vencido]]</f>
        <v>1530</v>
      </c>
      <c r="AR704" s="26">
        <f>SUM(AG704:AK704)</f>
        <v>0</v>
      </c>
      <c r="AS704" s="27">
        <f>+Tabla_DatosExternos_142[[#This Row],[Fecha]]-Tabla_DatosExternos_142[[#This Row],[Vence]]</f>
        <v>-30</v>
      </c>
      <c r="AT704" s="21"/>
      <c r="AU704" s="28" t="e">
        <f>+AR704-W704</f>
        <v>#VALUE!</v>
      </c>
    </row>
    <row r="705" spans="1:47" x14ac:dyDescent="0.35">
      <c r="A705" s="20">
        <v>46234</v>
      </c>
      <c r="B705" s="21">
        <v>159591</v>
      </c>
      <c r="C705" s="21">
        <v>1530</v>
      </c>
      <c r="D705" s="21">
        <v>330</v>
      </c>
      <c r="E705" s="22">
        <v>46264</v>
      </c>
      <c r="F705" s="21">
        <v>18</v>
      </c>
      <c r="G705" s="21" t="s">
        <v>90</v>
      </c>
      <c r="H705" s="21" t="s">
        <v>95</v>
      </c>
      <c r="I705" s="21" t="s">
        <v>2208</v>
      </c>
      <c r="J705" s="21" t="s">
        <v>49</v>
      </c>
      <c r="K705" s="21" t="s">
        <v>325</v>
      </c>
      <c r="L705" s="21" t="s">
        <v>326</v>
      </c>
      <c r="M705" s="21" t="s">
        <v>484</v>
      </c>
      <c r="N705" s="21">
        <v>30</v>
      </c>
      <c r="O705" s="20">
        <v>46246</v>
      </c>
      <c r="P705" s="21" t="s">
        <v>49</v>
      </c>
      <c r="Q705" s="21" t="s">
        <v>2209</v>
      </c>
      <c r="R705" s="21">
        <v>7000</v>
      </c>
      <c r="S705" s="21">
        <v>152</v>
      </c>
      <c r="T705" s="21">
        <v>-68.138142999999999</v>
      </c>
      <c r="U705" s="21">
        <v>-16.494074000000001</v>
      </c>
      <c r="V705" s="21" t="s">
        <v>2210</v>
      </c>
      <c r="W705" s="21" t="s">
        <v>51</v>
      </c>
      <c r="X705" s="21" t="s">
        <v>2211</v>
      </c>
      <c r="Y705" s="23">
        <v>46246</v>
      </c>
      <c r="Z705" s="24">
        <f>+E705-Y705</f>
        <v>18</v>
      </c>
      <c r="AA705" s="25">
        <f>+Tabla_DatosExternos_142[[#This Row],[Saldo]]/Tabla_DatosExternos_142[[#This Row],[Importe]]</f>
        <v>0.21568627450980393</v>
      </c>
      <c r="AB705" s="21"/>
      <c r="AC705" s="26">
        <f>IF(AND(-Z705&gt;=1,-Z705&lt;=30),D705,0)</f>
        <v>0</v>
      </c>
      <c r="AD705" s="26">
        <f>IF(AND(-Z705&gt;=31,-Z705&lt;=60),D705,0)</f>
        <v>0</v>
      </c>
      <c r="AE705" s="26">
        <f>IF(AND(-Z705&gt;=61,-Z705&lt;=90),D705,0)</f>
        <v>0</v>
      </c>
      <c r="AF705" s="26">
        <f>IF(AND(-Z705&gt;=91,-Z705&lt;=120),D705,0)</f>
        <v>0</v>
      </c>
      <c r="AG705" s="26">
        <f>IF(AND(-Z705&gt;=121,-Z705&lt;=150),D705,0)</f>
        <v>0</v>
      </c>
      <c r="AH705" s="26">
        <f>IF(AND(-Z705&gt;=151,-Z705&lt;=180),D705,0)</f>
        <v>0</v>
      </c>
      <c r="AI705" s="26">
        <f>IF(AND(-Z705&gt;=181,-Z705&lt;=210),D705,0)</f>
        <v>0</v>
      </c>
      <c r="AJ705" s="26">
        <f>IF(AND(-Z705&gt;=211,-Z705&lt;=250),D705,0)</f>
        <v>0</v>
      </c>
      <c r="AK705" s="26">
        <f>IF(-Z705&gt;=251,D705,0)</f>
        <v>0</v>
      </c>
      <c r="AL705" s="26">
        <f>SUM(AE705:AF705)</f>
        <v>0</v>
      </c>
      <c r="AM705" s="26">
        <f>SUM(AG705:AK705)</f>
        <v>0</v>
      </c>
      <c r="AN705" s="26">
        <f>SUM(AI705:AK705)</f>
        <v>0</v>
      </c>
      <c r="AO705" s="26">
        <f>+IF(SUM(AC705:AK705)=0,D705,0)</f>
        <v>330</v>
      </c>
      <c r="AP705" s="26">
        <f>+SUM(AC705:AK705)</f>
        <v>0</v>
      </c>
      <c r="AQ705" s="26">
        <f>+Tabla_DatosExternos_142[[#This Row],[Total Vigente]]+Tabla_DatosExternos_142[[#This Row],[Total Vencido]]</f>
        <v>330</v>
      </c>
      <c r="AR705" s="26">
        <f>SUM(AG705:AK705)</f>
        <v>0</v>
      </c>
      <c r="AS705" s="27">
        <f>+Tabla_DatosExternos_142[[#This Row],[Fecha]]-Tabla_DatosExternos_142[[#This Row],[Vence]]</f>
        <v>-30</v>
      </c>
      <c r="AT705" s="21"/>
      <c r="AU705" s="28" t="e">
        <f>+AR705-W705</f>
        <v>#VALUE!</v>
      </c>
    </row>
    <row r="706" spans="1:47" x14ac:dyDescent="0.35">
      <c r="A706" s="20">
        <v>46234</v>
      </c>
      <c r="B706" s="21">
        <v>159594</v>
      </c>
      <c r="C706" s="21">
        <v>1530</v>
      </c>
      <c r="D706" s="21">
        <v>530</v>
      </c>
      <c r="E706" s="22">
        <v>46264</v>
      </c>
      <c r="F706" s="21">
        <v>18</v>
      </c>
      <c r="G706" s="21" t="s">
        <v>90</v>
      </c>
      <c r="H706" s="21" t="s">
        <v>95</v>
      </c>
      <c r="I706" s="21" t="s">
        <v>2470</v>
      </c>
      <c r="J706" s="21" t="s">
        <v>49</v>
      </c>
      <c r="K706" s="21" t="s">
        <v>325</v>
      </c>
      <c r="L706" s="21" t="s">
        <v>326</v>
      </c>
      <c r="M706" s="21" t="s">
        <v>327</v>
      </c>
      <c r="N706" s="21">
        <v>30</v>
      </c>
      <c r="O706" s="20">
        <v>46246</v>
      </c>
      <c r="P706" s="21" t="s">
        <v>49</v>
      </c>
      <c r="Q706" s="21" t="s">
        <v>2471</v>
      </c>
      <c r="R706" s="21">
        <v>6000</v>
      </c>
      <c r="S706" s="21">
        <v>142</v>
      </c>
      <c r="T706" s="21">
        <v>-68.131586999999996</v>
      </c>
      <c r="U706" s="21">
        <v>-16.493444</v>
      </c>
      <c r="V706" s="21" t="s">
        <v>3293</v>
      </c>
      <c r="W706" s="21" t="s">
        <v>51</v>
      </c>
      <c r="X706" s="21" t="s">
        <v>2472</v>
      </c>
      <c r="Y706" s="23">
        <v>46246</v>
      </c>
      <c r="Z706" s="24">
        <f>+E706-Y706</f>
        <v>18</v>
      </c>
      <c r="AA706" s="25">
        <f>+Tabla_DatosExternos_142[[#This Row],[Saldo]]/Tabla_DatosExternos_142[[#This Row],[Importe]]</f>
        <v>0.34640522875816993</v>
      </c>
      <c r="AB706" s="21"/>
      <c r="AC706" s="26">
        <f>IF(AND(-Z706&gt;=1,-Z706&lt;=30),D706,0)</f>
        <v>0</v>
      </c>
      <c r="AD706" s="26">
        <f>IF(AND(-Z706&gt;=31,-Z706&lt;=60),D706,0)</f>
        <v>0</v>
      </c>
      <c r="AE706" s="26">
        <f>IF(AND(-Z706&gt;=61,-Z706&lt;=90),D706,0)</f>
        <v>0</v>
      </c>
      <c r="AF706" s="26">
        <f>IF(AND(-Z706&gt;=91,-Z706&lt;=120),D706,0)</f>
        <v>0</v>
      </c>
      <c r="AG706" s="26">
        <f>IF(AND(-Z706&gt;=121,-Z706&lt;=150),D706,0)</f>
        <v>0</v>
      </c>
      <c r="AH706" s="26">
        <f>IF(AND(-Z706&gt;=151,-Z706&lt;=180),D706,0)</f>
        <v>0</v>
      </c>
      <c r="AI706" s="26">
        <f>IF(AND(-Z706&gt;=181,-Z706&lt;=210),D706,0)</f>
        <v>0</v>
      </c>
      <c r="AJ706" s="26">
        <f>IF(AND(-Z706&gt;=211,-Z706&lt;=250),D706,0)</f>
        <v>0</v>
      </c>
      <c r="AK706" s="26">
        <f>IF(-Z706&gt;=251,D706,0)</f>
        <v>0</v>
      </c>
      <c r="AL706" s="26">
        <f>SUM(AE706:AF706)</f>
        <v>0</v>
      </c>
      <c r="AM706" s="26">
        <f>SUM(AG706:AK706)</f>
        <v>0</v>
      </c>
      <c r="AN706" s="26">
        <f>SUM(AI706:AK706)</f>
        <v>0</v>
      </c>
      <c r="AO706" s="26">
        <f>+IF(SUM(AC706:AK706)=0,D706,0)</f>
        <v>530</v>
      </c>
      <c r="AP706" s="26">
        <f>+SUM(AC706:AK706)</f>
        <v>0</v>
      </c>
      <c r="AQ706" s="26">
        <f>+Tabla_DatosExternos_142[[#This Row],[Total Vigente]]+Tabla_DatosExternos_142[[#This Row],[Total Vencido]]</f>
        <v>530</v>
      </c>
      <c r="AR706" s="26">
        <f>SUM(AG706:AK706)</f>
        <v>0</v>
      </c>
      <c r="AS706" s="27">
        <f>+Tabla_DatosExternos_142[[#This Row],[Fecha]]-Tabla_DatosExternos_142[[#This Row],[Vence]]</f>
        <v>-30</v>
      </c>
      <c r="AT706" s="21"/>
      <c r="AU706" s="28" t="e">
        <f>+AR706-W706</f>
        <v>#VALUE!</v>
      </c>
    </row>
    <row r="707" spans="1:47" x14ac:dyDescent="0.35">
      <c r="A707" s="20">
        <v>46234</v>
      </c>
      <c r="B707" s="21">
        <v>159595</v>
      </c>
      <c r="C707" s="21">
        <v>1530</v>
      </c>
      <c r="D707" s="21">
        <v>1530</v>
      </c>
      <c r="E707" s="22">
        <v>46264</v>
      </c>
      <c r="F707" s="21">
        <v>18</v>
      </c>
      <c r="G707" s="21" t="s">
        <v>90</v>
      </c>
      <c r="H707" s="21" t="s">
        <v>95</v>
      </c>
      <c r="I707" s="21" t="s">
        <v>3029</v>
      </c>
      <c r="J707" s="21" t="s">
        <v>49</v>
      </c>
      <c r="K707" s="21" t="s">
        <v>325</v>
      </c>
      <c r="L707" s="21" t="s">
        <v>326</v>
      </c>
      <c r="M707" s="21" t="s">
        <v>327</v>
      </c>
      <c r="N707" s="21">
        <v>30</v>
      </c>
      <c r="O707" s="20"/>
      <c r="P707" s="21" t="s">
        <v>49</v>
      </c>
      <c r="Q707" s="21" t="s">
        <v>3030</v>
      </c>
      <c r="R707" s="21">
        <v>10000</v>
      </c>
      <c r="S707" s="21">
        <v>142</v>
      </c>
      <c r="T707" s="21">
        <v>-68.124324000000001</v>
      </c>
      <c r="U707" s="21">
        <v>-16.497389999999999</v>
      </c>
      <c r="V707" s="21" t="s">
        <v>3294</v>
      </c>
      <c r="W707" s="21" t="s">
        <v>51</v>
      </c>
      <c r="X707" s="21" t="s">
        <v>3031</v>
      </c>
      <c r="Y707" s="23">
        <v>46246</v>
      </c>
      <c r="Z707" s="24">
        <f>+E707-Y707</f>
        <v>18</v>
      </c>
      <c r="AA707" s="25">
        <f>+Tabla_DatosExternos_142[[#This Row],[Saldo]]/Tabla_DatosExternos_142[[#This Row],[Importe]]</f>
        <v>1</v>
      </c>
      <c r="AB707" s="21"/>
      <c r="AC707" s="26">
        <f>IF(AND(-Z707&gt;=1,-Z707&lt;=30),D707,0)</f>
        <v>0</v>
      </c>
      <c r="AD707" s="26">
        <f>IF(AND(-Z707&gt;=31,-Z707&lt;=60),D707,0)</f>
        <v>0</v>
      </c>
      <c r="AE707" s="26">
        <f>IF(AND(-Z707&gt;=61,-Z707&lt;=90),D707,0)</f>
        <v>0</v>
      </c>
      <c r="AF707" s="26">
        <f>IF(AND(-Z707&gt;=91,-Z707&lt;=120),D707,0)</f>
        <v>0</v>
      </c>
      <c r="AG707" s="26">
        <f>IF(AND(-Z707&gt;=121,-Z707&lt;=150),D707,0)</f>
        <v>0</v>
      </c>
      <c r="AH707" s="26">
        <f>IF(AND(-Z707&gt;=151,-Z707&lt;=180),D707,0)</f>
        <v>0</v>
      </c>
      <c r="AI707" s="26">
        <f>IF(AND(-Z707&gt;=181,-Z707&lt;=210),D707,0)</f>
        <v>0</v>
      </c>
      <c r="AJ707" s="26">
        <f>IF(AND(-Z707&gt;=211,-Z707&lt;=250),D707,0)</f>
        <v>0</v>
      </c>
      <c r="AK707" s="26">
        <f>IF(-Z707&gt;=251,D707,0)</f>
        <v>0</v>
      </c>
      <c r="AL707" s="26">
        <f>SUM(AE707:AF707)</f>
        <v>0</v>
      </c>
      <c r="AM707" s="26">
        <f>SUM(AG707:AK707)</f>
        <v>0</v>
      </c>
      <c r="AN707" s="26">
        <f>SUM(AI707:AK707)</f>
        <v>0</v>
      </c>
      <c r="AO707" s="26">
        <f>+IF(SUM(AC707:AK707)=0,D707,0)</f>
        <v>1530</v>
      </c>
      <c r="AP707" s="26">
        <f>+SUM(AC707:AK707)</f>
        <v>0</v>
      </c>
      <c r="AQ707" s="26">
        <f>+Tabla_DatosExternos_142[[#This Row],[Total Vigente]]+Tabla_DatosExternos_142[[#This Row],[Total Vencido]]</f>
        <v>1530</v>
      </c>
      <c r="AR707" s="26">
        <f>SUM(AG707:AK707)</f>
        <v>0</v>
      </c>
      <c r="AS707" s="27">
        <f>+Tabla_DatosExternos_142[[#This Row],[Fecha]]-Tabla_DatosExternos_142[[#This Row],[Vence]]</f>
        <v>-30</v>
      </c>
      <c r="AT707" s="21"/>
      <c r="AU707" s="28" t="e">
        <f>+AR707-W707</f>
        <v>#VALUE!</v>
      </c>
    </row>
    <row r="708" spans="1:47" x14ac:dyDescent="0.35">
      <c r="A708" s="20">
        <v>46234</v>
      </c>
      <c r="B708" s="21">
        <v>159597</v>
      </c>
      <c r="C708" s="21">
        <v>1530</v>
      </c>
      <c r="D708" s="21">
        <v>1530</v>
      </c>
      <c r="E708" s="22">
        <v>46264</v>
      </c>
      <c r="F708" s="21">
        <v>18</v>
      </c>
      <c r="G708" s="21" t="s">
        <v>90</v>
      </c>
      <c r="H708" s="21" t="s">
        <v>95</v>
      </c>
      <c r="I708" s="21" t="s">
        <v>3032</v>
      </c>
      <c r="J708" s="21" t="s">
        <v>49</v>
      </c>
      <c r="K708" s="21" t="s">
        <v>325</v>
      </c>
      <c r="L708" s="21" t="s">
        <v>326</v>
      </c>
      <c r="M708" s="21" t="s">
        <v>327</v>
      </c>
      <c r="N708" s="21">
        <v>30</v>
      </c>
      <c r="O708" s="20"/>
      <c r="P708" s="21" t="s">
        <v>49</v>
      </c>
      <c r="Q708" s="21" t="s">
        <v>3033</v>
      </c>
      <c r="R708" s="21">
        <v>5000</v>
      </c>
      <c r="S708" s="21">
        <v>142</v>
      </c>
      <c r="T708" s="21">
        <v>-68.124155000000002</v>
      </c>
      <c r="U708" s="21">
        <v>-16.498805999999998</v>
      </c>
      <c r="V708" s="21" t="s">
        <v>3034</v>
      </c>
      <c r="W708" s="21" t="s">
        <v>51</v>
      </c>
      <c r="X708" s="21" t="s">
        <v>3035</v>
      </c>
      <c r="Y708" s="23">
        <v>46246</v>
      </c>
      <c r="Z708" s="24">
        <f>+E708-Y708</f>
        <v>18</v>
      </c>
      <c r="AA708" s="25">
        <f>+Tabla_DatosExternos_142[[#This Row],[Saldo]]/Tabla_DatosExternos_142[[#This Row],[Importe]]</f>
        <v>1</v>
      </c>
      <c r="AB708" s="21"/>
      <c r="AC708" s="26">
        <f>IF(AND(-Z708&gt;=1,-Z708&lt;=30),D708,0)</f>
        <v>0</v>
      </c>
      <c r="AD708" s="26">
        <f>IF(AND(-Z708&gt;=31,-Z708&lt;=60),D708,0)</f>
        <v>0</v>
      </c>
      <c r="AE708" s="26">
        <f>IF(AND(-Z708&gt;=61,-Z708&lt;=90),D708,0)</f>
        <v>0</v>
      </c>
      <c r="AF708" s="26">
        <f>IF(AND(-Z708&gt;=91,-Z708&lt;=120),D708,0)</f>
        <v>0</v>
      </c>
      <c r="AG708" s="26">
        <f>IF(AND(-Z708&gt;=121,-Z708&lt;=150),D708,0)</f>
        <v>0</v>
      </c>
      <c r="AH708" s="26">
        <f>IF(AND(-Z708&gt;=151,-Z708&lt;=180),D708,0)</f>
        <v>0</v>
      </c>
      <c r="AI708" s="26">
        <f>IF(AND(-Z708&gt;=181,-Z708&lt;=210),D708,0)</f>
        <v>0</v>
      </c>
      <c r="AJ708" s="26">
        <f>IF(AND(-Z708&gt;=211,-Z708&lt;=250),D708,0)</f>
        <v>0</v>
      </c>
      <c r="AK708" s="26">
        <f>IF(-Z708&gt;=251,D708,0)</f>
        <v>0</v>
      </c>
      <c r="AL708" s="26">
        <f>SUM(AE708:AF708)</f>
        <v>0</v>
      </c>
      <c r="AM708" s="26">
        <f>SUM(AG708:AK708)</f>
        <v>0</v>
      </c>
      <c r="AN708" s="26">
        <f>SUM(AI708:AK708)</f>
        <v>0</v>
      </c>
      <c r="AO708" s="26">
        <f>+IF(SUM(AC708:AK708)=0,D708,0)</f>
        <v>1530</v>
      </c>
      <c r="AP708" s="26">
        <f>+SUM(AC708:AK708)</f>
        <v>0</v>
      </c>
      <c r="AQ708" s="26">
        <f>+Tabla_DatosExternos_142[[#This Row],[Total Vigente]]+Tabla_DatosExternos_142[[#This Row],[Total Vencido]]</f>
        <v>1530</v>
      </c>
      <c r="AR708" s="26">
        <f>SUM(AG708:AK708)</f>
        <v>0</v>
      </c>
      <c r="AS708" s="27">
        <f>+Tabla_DatosExternos_142[[#This Row],[Fecha]]-Tabla_DatosExternos_142[[#This Row],[Vence]]</f>
        <v>-30</v>
      </c>
      <c r="AT708" s="21"/>
      <c r="AU708" s="28" t="e">
        <f>+AR708-W708</f>
        <v>#VALUE!</v>
      </c>
    </row>
    <row r="709" spans="1:47" x14ac:dyDescent="0.35">
      <c r="A709" s="20">
        <v>46234</v>
      </c>
      <c r="B709" s="21">
        <v>159605</v>
      </c>
      <c r="C709" s="21">
        <v>7984.9</v>
      </c>
      <c r="D709" s="21">
        <v>7984.9</v>
      </c>
      <c r="E709" s="22">
        <v>46264</v>
      </c>
      <c r="F709" s="21">
        <v>18</v>
      </c>
      <c r="G709" s="21" t="s">
        <v>90</v>
      </c>
      <c r="H709" s="21" t="s">
        <v>95</v>
      </c>
      <c r="I709" s="21" t="s">
        <v>838</v>
      </c>
      <c r="J709" s="21" t="s">
        <v>49</v>
      </c>
      <c r="K709" s="21" t="s">
        <v>325</v>
      </c>
      <c r="L709" s="21" t="s">
        <v>326</v>
      </c>
      <c r="M709" s="21" t="s">
        <v>667</v>
      </c>
      <c r="N709" s="21">
        <v>30</v>
      </c>
      <c r="O709" s="20"/>
      <c r="P709" s="21" t="s">
        <v>49</v>
      </c>
      <c r="Q709" s="21" t="s">
        <v>967</v>
      </c>
      <c r="R709" s="21">
        <v>19000</v>
      </c>
      <c r="S709" s="21">
        <v>153</v>
      </c>
      <c r="T709" s="21">
        <v>-68.106331999999995</v>
      </c>
      <c r="U709" s="21">
        <v>-16.526019000000002</v>
      </c>
      <c r="V709" s="21" t="s">
        <v>832</v>
      </c>
      <c r="W709" s="21" t="s">
        <v>51</v>
      </c>
      <c r="X709" s="21" t="s">
        <v>968</v>
      </c>
      <c r="Y709" s="23">
        <v>46246</v>
      </c>
      <c r="Z709" s="24">
        <f>+E709-Y709</f>
        <v>18</v>
      </c>
      <c r="AA709" s="25">
        <f>+Tabla_DatosExternos_142[[#This Row],[Saldo]]/Tabla_DatosExternos_142[[#This Row],[Importe]]</f>
        <v>1</v>
      </c>
      <c r="AB709" s="21"/>
      <c r="AC709" s="26">
        <f>IF(AND(-Z709&gt;=1,-Z709&lt;=30),D709,0)</f>
        <v>0</v>
      </c>
      <c r="AD709" s="26">
        <f>IF(AND(-Z709&gt;=31,-Z709&lt;=60),D709,0)</f>
        <v>0</v>
      </c>
      <c r="AE709" s="26">
        <f>IF(AND(-Z709&gt;=61,-Z709&lt;=90),D709,0)</f>
        <v>0</v>
      </c>
      <c r="AF709" s="26">
        <f>IF(AND(-Z709&gt;=91,-Z709&lt;=120),D709,0)</f>
        <v>0</v>
      </c>
      <c r="AG709" s="26">
        <f>IF(AND(-Z709&gt;=121,-Z709&lt;=150),D709,0)</f>
        <v>0</v>
      </c>
      <c r="AH709" s="26">
        <f>IF(AND(-Z709&gt;=151,-Z709&lt;=180),D709,0)</f>
        <v>0</v>
      </c>
      <c r="AI709" s="26">
        <f>IF(AND(-Z709&gt;=181,-Z709&lt;=210),D709,0)</f>
        <v>0</v>
      </c>
      <c r="AJ709" s="26">
        <f>IF(AND(-Z709&gt;=211,-Z709&lt;=250),D709,0)</f>
        <v>0</v>
      </c>
      <c r="AK709" s="26">
        <f>IF(-Z709&gt;=251,D709,0)</f>
        <v>0</v>
      </c>
      <c r="AL709" s="26">
        <f>SUM(AE709:AF709)</f>
        <v>0</v>
      </c>
      <c r="AM709" s="26">
        <f>SUM(AG709:AK709)</f>
        <v>0</v>
      </c>
      <c r="AN709" s="26">
        <f>SUM(AI709:AK709)</f>
        <v>0</v>
      </c>
      <c r="AO709" s="26">
        <f>+IF(SUM(AC709:AK709)=0,D709,0)</f>
        <v>7984.9</v>
      </c>
      <c r="AP709" s="26">
        <f>+SUM(AC709:AK709)</f>
        <v>0</v>
      </c>
      <c r="AQ709" s="26">
        <f>+Tabla_DatosExternos_142[[#This Row],[Total Vigente]]+Tabla_DatosExternos_142[[#This Row],[Total Vencido]]</f>
        <v>7984.9</v>
      </c>
      <c r="AR709" s="26">
        <f>SUM(AG709:AK709)</f>
        <v>0</v>
      </c>
      <c r="AS709" s="27">
        <f>+Tabla_DatosExternos_142[[#This Row],[Fecha]]-Tabla_DatosExternos_142[[#This Row],[Vence]]</f>
        <v>-30</v>
      </c>
      <c r="AT709" s="21"/>
      <c r="AU709" s="28" t="e">
        <f>+AR709-W709</f>
        <v>#VALUE!</v>
      </c>
    </row>
    <row r="710" spans="1:47" x14ac:dyDescent="0.35">
      <c r="A710" s="20">
        <v>46235</v>
      </c>
      <c r="B710" s="21">
        <v>159965</v>
      </c>
      <c r="C710" s="21">
        <v>9000</v>
      </c>
      <c r="D710" s="21">
        <v>9000</v>
      </c>
      <c r="E710" s="22">
        <v>46265</v>
      </c>
      <c r="F710" s="21">
        <v>19</v>
      </c>
      <c r="G710" s="21" t="s">
        <v>90</v>
      </c>
      <c r="H710" s="21" t="s">
        <v>95</v>
      </c>
      <c r="I710" s="21" t="s">
        <v>2656</v>
      </c>
      <c r="J710" s="21" t="s">
        <v>49</v>
      </c>
      <c r="K710" s="21" t="s">
        <v>325</v>
      </c>
      <c r="L710" s="21" t="s">
        <v>326</v>
      </c>
      <c r="M710" s="21" t="s">
        <v>484</v>
      </c>
      <c r="N710" s="21">
        <v>30</v>
      </c>
      <c r="O710" s="20"/>
      <c r="P710" s="21" t="s">
        <v>49</v>
      </c>
      <c r="Q710" s="21" t="s">
        <v>2657</v>
      </c>
      <c r="R710" s="21">
        <v>20000</v>
      </c>
      <c r="S710" s="21">
        <v>152</v>
      </c>
      <c r="T710" s="21">
        <v>-68.122166000000007</v>
      </c>
      <c r="U710" s="21">
        <v>-16.482005000000001</v>
      </c>
      <c r="V710" s="21" t="s">
        <v>3292</v>
      </c>
      <c r="W710" s="21" t="s">
        <v>51</v>
      </c>
      <c r="X710" s="21" t="s">
        <v>2658</v>
      </c>
      <c r="Y710" s="23">
        <v>46246</v>
      </c>
      <c r="Z710" s="24">
        <f>+E710-Y710</f>
        <v>19</v>
      </c>
      <c r="AA710" s="25">
        <f>+Tabla_DatosExternos_142[[#This Row],[Saldo]]/Tabla_DatosExternos_142[[#This Row],[Importe]]</f>
        <v>1</v>
      </c>
      <c r="AB710" s="21"/>
      <c r="AC710" s="26">
        <f>IF(AND(-Z710&gt;=1,-Z710&lt;=30),D710,0)</f>
        <v>0</v>
      </c>
      <c r="AD710" s="26">
        <f>IF(AND(-Z710&gt;=31,-Z710&lt;=60),D710,0)</f>
        <v>0</v>
      </c>
      <c r="AE710" s="26">
        <f>IF(AND(-Z710&gt;=61,-Z710&lt;=90),D710,0)</f>
        <v>0</v>
      </c>
      <c r="AF710" s="26">
        <f>IF(AND(-Z710&gt;=91,-Z710&lt;=120),D710,0)</f>
        <v>0</v>
      </c>
      <c r="AG710" s="26">
        <f>IF(AND(-Z710&gt;=121,-Z710&lt;=150),D710,0)</f>
        <v>0</v>
      </c>
      <c r="AH710" s="26">
        <f>IF(AND(-Z710&gt;=151,-Z710&lt;=180),D710,0)</f>
        <v>0</v>
      </c>
      <c r="AI710" s="26">
        <f>IF(AND(-Z710&gt;=181,-Z710&lt;=210),D710,0)</f>
        <v>0</v>
      </c>
      <c r="AJ710" s="26">
        <f>IF(AND(-Z710&gt;=211,-Z710&lt;=250),D710,0)</f>
        <v>0</v>
      </c>
      <c r="AK710" s="26">
        <f>IF(-Z710&gt;=251,D710,0)</f>
        <v>0</v>
      </c>
      <c r="AL710" s="26">
        <f>SUM(AE710:AF710)</f>
        <v>0</v>
      </c>
      <c r="AM710" s="26">
        <f>SUM(AG710:AK710)</f>
        <v>0</v>
      </c>
      <c r="AN710" s="26">
        <f>SUM(AI710:AK710)</f>
        <v>0</v>
      </c>
      <c r="AO710" s="26">
        <f>+IF(SUM(AC710:AK710)=0,D710,0)</f>
        <v>9000</v>
      </c>
      <c r="AP710" s="26">
        <f>+SUM(AC710:AK710)</f>
        <v>0</v>
      </c>
      <c r="AQ710" s="26">
        <f>+Tabla_DatosExternos_142[[#This Row],[Total Vigente]]+Tabla_DatosExternos_142[[#This Row],[Total Vencido]]</f>
        <v>9000</v>
      </c>
      <c r="AR710" s="26">
        <f>SUM(AG710:AK710)</f>
        <v>0</v>
      </c>
      <c r="AS710" s="27">
        <f>+Tabla_DatosExternos_142[[#This Row],[Fecha]]-Tabla_DatosExternos_142[[#This Row],[Vence]]</f>
        <v>-30</v>
      </c>
      <c r="AT710" s="21"/>
      <c r="AU710" s="28" t="e">
        <f>+AR710-W710</f>
        <v>#VALUE!</v>
      </c>
    </row>
    <row r="711" spans="1:47" x14ac:dyDescent="0.35">
      <c r="A711" s="20">
        <v>46238</v>
      </c>
      <c r="B711" s="21">
        <v>160587</v>
      </c>
      <c r="C711" s="21">
        <v>7560</v>
      </c>
      <c r="D711" s="21">
        <v>7560</v>
      </c>
      <c r="E711" s="22">
        <v>46268</v>
      </c>
      <c r="F711" s="21">
        <v>22</v>
      </c>
      <c r="G711" s="21" t="s">
        <v>90</v>
      </c>
      <c r="H711" s="21" t="s">
        <v>95</v>
      </c>
      <c r="I711" s="21" t="s">
        <v>3161</v>
      </c>
      <c r="J711" s="21" t="s">
        <v>49</v>
      </c>
      <c r="K711" s="21" t="s">
        <v>325</v>
      </c>
      <c r="L711" s="21" t="s">
        <v>326</v>
      </c>
      <c r="M711" s="21" t="s">
        <v>484</v>
      </c>
      <c r="N711" s="21">
        <v>30</v>
      </c>
      <c r="O711" s="20"/>
      <c r="P711" s="21" t="s">
        <v>49</v>
      </c>
      <c r="Q711" s="21" t="s">
        <v>3162</v>
      </c>
      <c r="R711" s="21">
        <v>28500</v>
      </c>
      <c r="S711" s="21">
        <v>152</v>
      </c>
      <c r="T711" s="21">
        <v>-68.123785999999996</v>
      </c>
      <c r="U711" s="21">
        <v>-16.508139</v>
      </c>
      <c r="V711" s="21" t="s">
        <v>3163</v>
      </c>
      <c r="W711" s="21" t="s">
        <v>51</v>
      </c>
      <c r="X711" s="21" t="s">
        <v>3164</v>
      </c>
      <c r="Y711" s="23">
        <v>46246</v>
      </c>
      <c r="Z711" s="24">
        <f>+E711-Y711</f>
        <v>22</v>
      </c>
      <c r="AA711" s="25">
        <f>+Tabla_DatosExternos_142[[#This Row],[Saldo]]/Tabla_DatosExternos_142[[#This Row],[Importe]]</f>
        <v>1</v>
      </c>
      <c r="AB711" s="21"/>
      <c r="AC711" s="26">
        <f>IF(AND(-Z711&gt;=1,-Z711&lt;=30),D711,0)</f>
        <v>0</v>
      </c>
      <c r="AD711" s="26">
        <f>IF(AND(-Z711&gt;=31,-Z711&lt;=60),D711,0)</f>
        <v>0</v>
      </c>
      <c r="AE711" s="26">
        <f>IF(AND(-Z711&gt;=61,-Z711&lt;=90),D711,0)</f>
        <v>0</v>
      </c>
      <c r="AF711" s="26">
        <f>IF(AND(-Z711&gt;=91,-Z711&lt;=120),D711,0)</f>
        <v>0</v>
      </c>
      <c r="AG711" s="26">
        <f>IF(AND(-Z711&gt;=121,-Z711&lt;=150),D711,0)</f>
        <v>0</v>
      </c>
      <c r="AH711" s="26">
        <f>IF(AND(-Z711&gt;=151,-Z711&lt;=180),D711,0)</f>
        <v>0</v>
      </c>
      <c r="AI711" s="26">
        <f>IF(AND(-Z711&gt;=181,-Z711&lt;=210),D711,0)</f>
        <v>0</v>
      </c>
      <c r="AJ711" s="26">
        <f>IF(AND(-Z711&gt;=211,-Z711&lt;=250),D711,0)</f>
        <v>0</v>
      </c>
      <c r="AK711" s="26">
        <f>IF(-Z711&gt;=251,D711,0)</f>
        <v>0</v>
      </c>
      <c r="AL711" s="26">
        <f>SUM(AE711:AF711)</f>
        <v>0</v>
      </c>
      <c r="AM711" s="26">
        <f>SUM(AG711:AK711)</f>
        <v>0</v>
      </c>
      <c r="AN711" s="26">
        <f>SUM(AI711:AK711)</f>
        <v>0</v>
      </c>
      <c r="AO711" s="26">
        <f>+IF(SUM(AC711:AK711)=0,D711,0)</f>
        <v>7560</v>
      </c>
      <c r="AP711" s="26">
        <f>+SUM(AC711:AK711)</f>
        <v>0</v>
      </c>
      <c r="AQ711" s="26">
        <f>+Tabla_DatosExternos_142[[#This Row],[Total Vigente]]+Tabla_DatosExternos_142[[#This Row],[Total Vencido]]</f>
        <v>7560</v>
      </c>
      <c r="AR711" s="26">
        <f>SUM(AG711:AK711)</f>
        <v>0</v>
      </c>
      <c r="AS711" s="27">
        <f>+Tabla_DatosExternos_142[[#This Row],[Fecha]]-Tabla_DatosExternos_142[[#This Row],[Vence]]</f>
        <v>-30</v>
      </c>
      <c r="AT711" s="21"/>
      <c r="AU711" s="28" t="e">
        <f>+AR711-W711</f>
        <v>#VALUE!</v>
      </c>
    </row>
    <row r="712" spans="1:47" x14ac:dyDescent="0.35">
      <c r="A712" s="20">
        <v>46238</v>
      </c>
      <c r="B712" s="21">
        <v>160588</v>
      </c>
      <c r="C712" s="21">
        <v>39900</v>
      </c>
      <c r="D712" s="21">
        <v>39900</v>
      </c>
      <c r="E712" s="22">
        <v>46268</v>
      </c>
      <c r="F712" s="21">
        <v>22</v>
      </c>
      <c r="G712" s="21" t="s">
        <v>90</v>
      </c>
      <c r="H712" s="21" t="s">
        <v>95</v>
      </c>
      <c r="I712" s="21" t="s">
        <v>3165</v>
      </c>
      <c r="J712" s="21" t="s">
        <v>49</v>
      </c>
      <c r="K712" s="21" t="s">
        <v>325</v>
      </c>
      <c r="L712" s="21" t="s">
        <v>326</v>
      </c>
      <c r="M712" s="21" t="s">
        <v>484</v>
      </c>
      <c r="N712" s="21">
        <v>30</v>
      </c>
      <c r="O712" s="20"/>
      <c r="P712" s="21" t="s">
        <v>49</v>
      </c>
      <c r="Q712" s="21" t="s">
        <v>3166</v>
      </c>
      <c r="R712" s="21">
        <v>40000</v>
      </c>
      <c r="S712" s="21">
        <v>152</v>
      </c>
      <c r="T712" s="21">
        <v>-68.139885000000007</v>
      </c>
      <c r="U712" s="21">
        <v>-16.514965</v>
      </c>
      <c r="V712" s="21" t="s">
        <v>3167</v>
      </c>
      <c r="W712" s="21" t="s">
        <v>51</v>
      </c>
      <c r="X712" s="21" t="s">
        <v>3168</v>
      </c>
      <c r="Y712" s="23">
        <v>46246</v>
      </c>
      <c r="Z712" s="24">
        <f>+E712-Y712</f>
        <v>22</v>
      </c>
      <c r="AA712" s="25">
        <f>+Tabla_DatosExternos_142[[#This Row],[Saldo]]/Tabla_DatosExternos_142[[#This Row],[Importe]]</f>
        <v>1</v>
      </c>
      <c r="AB712" s="21"/>
      <c r="AC712" s="26">
        <f>IF(AND(-Z712&gt;=1,-Z712&lt;=30),D712,0)</f>
        <v>0</v>
      </c>
      <c r="AD712" s="26">
        <f>IF(AND(-Z712&gt;=31,-Z712&lt;=60),D712,0)</f>
        <v>0</v>
      </c>
      <c r="AE712" s="26">
        <f>IF(AND(-Z712&gt;=61,-Z712&lt;=90),D712,0)</f>
        <v>0</v>
      </c>
      <c r="AF712" s="26">
        <f>IF(AND(-Z712&gt;=91,-Z712&lt;=120),D712,0)</f>
        <v>0</v>
      </c>
      <c r="AG712" s="26">
        <f>IF(AND(-Z712&gt;=121,-Z712&lt;=150),D712,0)</f>
        <v>0</v>
      </c>
      <c r="AH712" s="26">
        <f>IF(AND(-Z712&gt;=151,-Z712&lt;=180),D712,0)</f>
        <v>0</v>
      </c>
      <c r="AI712" s="26">
        <f>IF(AND(-Z712&gt;=181,-Z712&lt;=210),D712,0)</f>
        <v>0</v>
      </c>
      <c r="AJ712" s="26">
        <f>IF(AND(-Z712&gt;=211,-Z712&lt;=250),D712,0)</f>
        <v>0</v>
      </c>
      <c r="AK712" s="26">
        <f>IF(-Z712&gt;=251,D712,0)</f>
        <v>0</v>
      </c>
      <c r="AL712" s="26">
        <f>SUM(AE712:AF712)</f>
        <v>0</v>
      </c>
      <c r="AM712" s="26">
        <f>SUM(AG712:AK712)</f>
        <v>0</v>
      </c>
      <c r="AN712" s="26">
        <f>SUM(AI712:AK712)</f>
        <v>0</v>
      </c>
      <c r="AO712" s="26">
        <f>+IF(SUM(AC712:AK712)=0,D712,0)</f>
        <v>39900</v>
      </c>
      <c r="AP712" s="26">
        <f>+SUM(AC712:AK712)</f>
        <v>0</v>
      </c>
      <c r="AQ712" s="26">
        <f>+Tabla_DatosExternos_142[[#This Row],[Total Vigente]]+Tabla_DatosExternos_142[[#This Row],[Total Vencido]]</f>
        <v>39900</v>
      </c>
      <c r="AR712" s="26">
        <f>SUM(AG712:AK712)</f>
        <v>0</v>
      </c>
      <c r="AS712" s="27">
        <f>+Tabla_DatosExternos_142[[#This Row],[Fecha]]-Tabla_DatosExternos_142[[#This Row],[Vence]]</f>
        <v>-30</v>
      </c>
      <c r="AT712" s="21"/>
      <c r="AU712" s="28" t="e">
        <f>+AR712-W712</f>
        <v>#VALUE!</v>
      </c>
    </row>
    <row r="713" spans="1:47" x14ac:dyDescent="0.35">
      <c r="A713" s="20">
        <v>46239</v>
      </c>
      <c r="B713" s="21">
        <v>160924</v>
      </c>
      <c r="C713" s="21">
        <v>1530</v>
      </c>
      <c r="D713" s="21">
        <v>1530</v>
      </c>
      <c r="E713" s="22">
        <v>46269</v>
      </c>
      <c r="F713" s="21">
        <v>23</v>
      </c>
      <c r="G713" s="21" t="s">
        <v>90</v>
      </c>
      <c r="H713" s="21" t="s">
        <v>95</v>
      </c>
      <c r="I713" s="21" t="s">
        <v>2470</v>
      </c>
      <c r="J713" s="21" t="s">
        <v>49</v>
      </c>
      <c r="K713" s="21" t="s">
        <v>325</v>
      </c>
      <c r="L713" s="21" t="s">
        <v>326</v>
      </c>
      <c r="M713" s="21" t="s">
        <v>327</v>
      </c>
      <c r="N713" s="21">
        <v>30</v>
      </c>
      <c r="O713" s="20"/>
      <c r="P713" s="21" t="s">
        <v>49</v>
      </c>
      <c r="Q713" s="21" t="s">
        <v>2471</v>
      </c>
      <c r="R713" s="21">
        <v>6000</v>
      </c>
      <c r="S713" s="21">
        <v>142</v>
      </c>
      <c r="T713" s="21">
        <v>-68.131586999999996</v>
      </c>
      <c r="U713" s="21">
        <v>-16.493444</v>
      </c>
      <c r="V713" s="21" t="s">
        <v>3293</v>
      </c>
      <c r="W713" s="21" t="s">
        <v>51</v>
      </c>
      <c r="X713" s="21" t="s">
        <v>2472</v>
      </c>
      <c r="Y713" s="23">
        <v>46246</v>
      </c>
      <c r="Z713" s="24">
        <f>+E713-Y713</f>
        <v>23</v>
      </c>
      <c r="AA713" s="25">
        <f>+Tabla_DatosExternos_142[[#This Row],[Saldo]]/Tabla_DatosExternos_142[[#This Row],[Importe]]</f>
        <v>1</v>
      </c>
      <c r="AB713" s="21"/>
      <c r="AC713" s="26">
        <f>IF(AND(-Z713&gt;=1,-Z713&lt;=30),D713,0)</f>
        <v>0</v>
      </c>
      <c r="AD713" s="26">
        <f>IF(AND(-Z713&gt;=31,-Z713&lt;=60),D713,0)</f>
        <v>0</v>
      </c>
      <c r="AE713" s="26">
        <f>IF(AND(-Z713&gt;=61,-Z713&lt;=90),D713,0)</f>
        <v>0</v>
      </c>
      <c r="AF713" s="26">
        <f>IF(AND(-Z713&gt;=91,-Z713&lt;=120),D713,0)</f>
        <v>0</v>
      </c>
      <c r="AG713" s="26">
        <f>IF(AND(-Z713&gt;=121,-Z713&lt;=150),D713,0)</f>
        <v>0</v>
      </c>
      <c r="AH713" s="26">
        <f>IF(AND(-Z713&gt;=151,-Z713&lt;=180),D713,0)</f>
        <v>0</v>
      </c>
      <c r="AI713" s="26">
        <f>IF(AND(-Z713&gt;=181,-Z713&lt;=210),D713,0)</f>
        <v>0</v>
      </c>
      <c r="AJ713" s="26">
        <f>IF(AND(-Z713&gt;=211,-Z713&lt;=250),D713,0)</f>
        <v>0</v>
      </c>
      <c r="AK713" s="26">
        <f>IF(-Z713&gt;=251,D713,0)</f>
        <v>0</v>
      </c>
      <c r="AL713" s="26">
        <f>SUM(AE713:AF713)</f>
        <v>0</v>
      </c>
      <c r="AM713" s="26">
        <f>SUM(AG713:AK713)</f>
        <v>0</v>
      </c>
      <c r="AN713" s="26">
        <f>SUM(AI713:AK713)</f>
        <v>0</v>
      </c>
      <c r="AO713" s="26">
        <f>+IF(SUM(AC713:AK713)=0,D713,0)</f>
        <v>1530</v>
      </c>
      <c r="AP713" s="26">
        <f>+SUM(AC713:AK713)</f>
        <v>0</v>
      </c>
      <c r="AQ713" s="26">
        <f>+Tabla_DatosExternos_142[[#This Row],[Total Vigente]]+Tabla_DatosExternos_142[[#This Row],[Total Vencido]]</f>
        <v>1530</v>
      </c>
      <c r="AR713" s="26">
        <f>SUM(AG713:AK713)</f>
        <v>0</v>
      </c>
      <c r="AS713" s="27">
        <f>+Tabla_DatosExternos_142[[#This Row],[Fecha]]-Tabla_DatosExternos_142[[#This Row],[Vence]]</f>
        <v>-30</v>
      </c>
      <c r="AT713" s="21"/>
      <c r="AU713" s="28" t="e">
        <f>+AR713-W713</f>
        <v>#VALUE!</v>
      </c>
    </row>
    <row r="714" spans="1:47" x14ac:dyDescent="0.35">
      <c r="A714" s="20">
        <v>46239</v>
      </c>
      <c r="B714" s="21">
        <v>160933</v>
      </c>
      <c r="C714" s="21">
        <v>1530</v>
      </c>
      <c r="D714" s="21">
        <v>1530</v>
      </c>
      <c r="E714" s="22">
        <v>46269</v>
      </c>
      <c r="F714" s="21">
        <v>23</v>
      </c>
      <c r="G714" s="21" t="s">
        <v>90</v>
      </c>
      <c r="H714" s="21" t="s">
        <v>95</v>
      </c>
      <c r="I714" s="21" t="s">
        <v>3234</v>
      </c>
      <c r="J714" s="21" t="s">
        <v>49</v>
      </c>
      <c r="K714" s="21" t="s">
        <v>325</v>
      </c>
      <c r="L714" s="21" t="s">
        <v>326</v>
      </c>
      <c r="M714" s="21" t="s">
        <v>327</v>
      </c>
      <c r="N714" s="21">
        <v>30</v>
      </c>
      <c r="O714" s="20"/>
      <c r="P714" s="21" t="s">
        <v>49</v>
      </c>
      <c r="Q714" s="21" t="s">
        <v>3235</v>
      </c>
      <c r="R714" s="21">
        <v>4000</v>
      </c>
      <c r="S714" s="21">
        <v>142</v>
      </c>
      <c r="T714" s="21">
        <v>-68.135011000000006</v>
      </c>
      <c r="U714" s="21">
        <v>-16.499006000000001</v>
      </c>
      <c r="V714" s="21" t="s">
        <v>3322</v>
      </c>
      <c r="W714" s="21" t="s">
        <v>51</v>
      </c>
      <c r="X714" s="21" t="s">
        <v>3236</v>
      </c>
      <c r="Y714" s="23">
        <v>46246</v>
      </c>
      <c r="Z714" s="24">
        <f>+E714-Y714</f>
        <v>23</v>
      </c>
      <c r="AA714" s="25">
        <f>+Tabla_DatosExternos_142[[#This Row],[Saldo]]/Tabla_DatosExternos_142[[#This Row],[Importe]]</f>
        <v>1</v>
      </c>
      <c r="AB714" s="21"/>
      <c r="AC714" s="26">
        <f>IF(AND(-Z714&gt;=1,-Z714&lt;=30),D714,0)</f>
        <v>0</v>
      </c>
      <c r="AD714" s="26">
        <f>IF(AND(-Z714&gt;=31,-Z714&lt;=60),D714,0)</f>
        <v>0</v>
      </c>
      <c r="AE714" s="26">
        <f>IF(AND(-Z714&gt;=61,-Z714&lt;=90),D714,0)</f>
        <v>0</v>
      </c>
      <c r="AF714" s="26">
        <f>IF(AND(-Z714&gt;=91,-Z714&lt;=120),D714,0)</f>
        <v>0</v>
      </c>
      <c r="AG714" s="26">
        <f>IF(AND(-Z714&gt;=121,-Z714&lt;=150),D714,0)</f>
        <v>0</v>
      </c>
      <c r="AH714" s="26">
        <f>IF(AND(-Z714&gt;=151,-Z714&lt;=180),D714,0)</f>
        <v>0</v>
      </c>
      <c r="AI714" s="26">
        <f>IF(AND(-Z714&gt;=181,-Z714&lt;=210),D714,0)</f>
        <v>0</v>
      </c>
      <c r="AJ714" s="26">
        <f>IF(AND(-Z714&gt;=211,-Z714&lt;=250),D714,0)</f>
        <v>0</v>
      </c>
      <c r="AK714" s="26">
        <f>IF(-Z714&gt;=251,D714,0)</f>
        <v>0</v>
      </c>
      <c r="AL714" s="26">
        <f>SUM(AE714:AF714)</f>
        <v>0</v>
      </c>
      <c r="AM714" s="26">
        <f>SUM(AG714:AK714)</f>
        <v>0</v>
      </c>
      <c r="AN714" s="26">
        <f>SUM(AI714:AK714)</f>
        <v>0</v>
      </c>
      <c r="AO714" s="26">
        <f>+IF(SUM(AC714:AK714)=0,D714,0)</f>
        <v>1530</v>
      </c>
      <c r="AP714" s="26">
        <f>+SUM(AC714:AK714)</f>
        <v>0</v>
      </c>
      <c r="AQ714" s="26">
        <f>+Tabla_DatosExternos_142[[#This Row],[Total Vigente]]+Tabla_DatosExternos_142[[#This Row],[Total Vencido]]</f>
        <v>1530</v>
      </c>
      <c r="AR714" s="26">
        <f>SUM(AG714:AK714)</f>
        <v>0</v>
      </c>
      <c r="AS714" s="27">
        <f>+Tabla_DatosExternos_142[[#This Row],[Fecha]]-Tabla_DatosExternos_142[[#This Row],[Vence]]</f>
        <v>-30</v>
      </c>
      <c r="AT714" s="21"/>
      <c r="AU714" s="28" t="e">
        <f>+AR714-W714</f>
        <v>#VALUE!</v>
      </c>
    </row>
    <row r="715" spans="1:47" x14ac:dyDescent="0.35">
      <c r="A715" s="20">
        <v>46245</v>
      </c>
      <c r="B715" s="21">
        <v>161867</v>
      </c>
      <c r="C715" s="21">
        <v>2087.9899999999998</v>
      </c>
      <c r="D715" s="21">
        <v>2087.9899999999998</v>
      </c>
      <c r="E715" s="22">
        <v>46275</v>
      </c>
      <c r="F715" s="21">
        <v>29</v>
      </c>
      <c r="G715" s="21" t="s">
        <v>90</v>
      </c>
      <c r="H715" s="21" t="s">
        <v>95</v>
      </c>
      <c r="I715" s="21" t="s">
        <v>2093</v>
      </c>
      <c r="J715" s="21" t="s">
        <v>49</v>
      </c>
      <c r="K715" s="21" t="s">
        <v>325</v>
      </c>
      <c r="L715" s="21" t="s">
        <v>326</v>
      </c>
      <c r="M715" s="21" t="s">
        <v>327</v>
      </c>
      <c r="N715" s="21">
        <v>30</v>
      </c>
      <c r="O715" s="20"/>
      <c r="P715" s="21" t="s">
        <v>49</v>
      </c>
      <c r="Q715" s="21" t="s">
        <v>2094</v>
      </c>
      <c r="R715" s="21">
        <v>15000</v>
      </c>
      <c r="S715" s="21">
        <v>142</v>
      </c>
      <c r="T715" s="21">
        <v>-68.134587999999994</v>
      </c>
      <c r="U715" s="21">
        <v>-16.498054</v>
      </c>
      <c r="V715" s="21" t="s">
        <v>811</v>
      </c>
      <c r="W715" s="21" t="s">
        <v>51</v>
      </c>
      <c r="X715" s="21" t="s">
        <v>2095</v>
      </c>
      <c r="Y715" s="23">
        <v>46246</v>
      </c>
      <c r="Z715" s="24">
        <f>+E715-Y715</f>
        <v>29</v>
      </c>
      <c r="AA715" s="25">
        <f>+Tabla_DatosExternos_142[[#This Row],[Saldo]]/Tabla_DatosExternos_142[[#This Row],[Importe]]</f>
        <v>1</v>
      </c>
      <c r="AB715" s="21"/>
      <c r="AC715" s="26">
        <f>IF(AND(-Z715&gt;=1,-Z715&lt;=30),D715,0)</f>
        <v>0</v>
      </c>
      <c r="AD715" s="26">
        <f>IF(AND(-Z715&gt;=31,-Z715&lt;=60),D715,0)</f>
        <v>0</v>
      </c>
      <c r="AE715" s="26">
        <f>IF(AND(-Z715&gt;=61,-Z715&lt;=90),D715,0)</f>
        <v>0</v>
      </c>
      <c r="AF715" s="26">
        <f>IF(AND(-Z715&gt;=91,-Z715&lt;=120),D715,0)</f>
        <v>0</v>
      </c>
      <c r="AG715" s="26">
        <f>IF(AND(-Z715&gt;=121,-Z715&lt;=150),D715,0)</f>
        <v>0</v>
      </c>
      <c r="AH715" s="26">
        <f>IF(AND(-Z715&gt;=151,-Z715&lt;=180),D715,0)</f>
        <v>0</v>
      </c>
      <c r="AI715" s="26">
        <f>IF(AND(-Z715&gt;=181,-Z715&lt;=210),D715,0)</f>
        <v>0</v>
      </c>
      <c r="AJ715" s="26">
        <f>IF(AND(-Z715&gt;=211,-Z715&lt;=250),D715,0)</f>
        <v>0</v>
      </c>
      <c r="AK715" s="26">
        <f>IF(-Z715&gt;=251,D715,0)</f>
        <v>0</v>
      </c>
      <c r="AL715" s="26">
        <f>SUM(AE715:AF715)</f>
        <v>0</v>
      </c>
      <c r="AM715" s="26">
        <f>SUM(AG715:AK715)</f>
        <v>0</v>
      </c>
      <c r="AN715" s="26">
        <f>SUM(AI715:AK715)</f>
        <v>0</v>
      </c>
      <c r="AO715" s="26">
        <f>+IF(SUM(AC715:AK715)=0,D715,0)</f>
        <v>2087.9899999999998</v>
      </c>
      <c r="AP715" s="26">
        <f>+SUM(AC715:AK715)</f>
        <v>0</v>
      </c>
      <c r="AQ715" s="26">
        <f>+Tabla_DatosExternos_142[[#This Row],[Total Vigente]]+Tabla_DatosExternos_142[[#This Row],[Total Vencido]]</f>
        <v>2087.9899999999998</v>
      </c>
      <c r="AR715" s="26">
        <f>SUM(AG715:AK715)</f>
        <v>0</v>
      </c>
      <c r="AS715" s="27">
        <f>+Tabla_DatosExternos_142[[#This Row],[Fecha]]-Tabla_DatosExternos_142[[#This Row],[Vence]]</f>
        <v>-30</v>
      </c>
      <c r="AT715" s="21"/>
      <c r="AU715" s="28" t="e">
        <f>+AR715-W715</f>
        <v>#VALUE!</v>
      </c>
    </row>
    <row r="716" spans="1:47" x14ac:dyDescent="0.35">
      <c r="A716" s="20">
        <v>45596</v>
      </c>
      <c r="B716" s="21">
        <v>6</v>
      </c>
      <c r="C716" s="21">
        <v>7869</v>
      </c>
      <c r="D716" s="21">
        <v>7869</v>
      </c>
      <c r="E716" s="22">
        <v>45754</v>
      </c>
      <c r="F716" s="21">
        <v>492</v>
      </c>
      <c r="G716" s="21" t="s">
        <v>47</v>
      </c>
      <c r="H716" s="21" t="s">
        <v>48</v>
      </c>
      <c r="I716" s="21" t="s">
        <v>690</v>
      </c>
      <c r="J716" s="21" t="s">
        <v>49</v>
      </c>
      <c r="K716" s="21" t="s">
        <v>691</v>
      </c>
      <c r="L716" s="21" t="s">
        <v>692</v>
      </c>
      <c r="M716" s="21" t="s">
        <v>693</v>
      </c>
      <c r="N716" s="21">
        <v>158</v>
      </c>
      <c r="O716" s="20"/>
      <c r="P716" s="21" t="s">
        <v>49</v>
      </c>
      <c r="Q716" s="21" t="s">
        <v>694</v>
      </c>
      <c r="R716" s="21">
        <v>200001</v>
      </c>
      <c r="S716" s="21">
        <v>7710</v>
      </c>
      <c r="T716" s="21">
        <v>-67.114857000000001</v>
      </c>
      <c r="U716" s="21">
        <v>-17.987926999999999</v>
      </c>
      <c r="V716" s="21" t="s">
        <v>695</v>
      </c>
      <c r="W716" s="21" t="s">
        <v>51</v>
      </c>
      <c r="X716" s="21" t="s">
        <v>696</v>
      </c>
      <c r="Y716" s="23">
        <v>46246</v>
      </c>
      <c r="Z716" s="24">
        <f>+E716-Y716</f>
        <v>-492</v>
      </c>
      <c r="AA716" s="25">
        <f>+Tabla_DatosExternos_142[[#This Row],[Saldo]]/Tabla_DatosExternos_142[[#This Row],[Importe]]</f>
        <v>1</v>
      </c>
      <c r="AB716" s="21"/>
      <c r="AC716" s="26">
        <f>IF(AND(-Z716&gt;=1,-Z716&lt;=30),D716,0)</f>
        <v>0</v>
      </c>
      <c r="AD716" s="26">
        <f>IF(AND(-Z716&gt;=31,-Z716&lt;=60),D716,0)</f>
        <v>0</v>
      </c>
      <c r="AE716" s="26">
        <f>IF(AND(-Z716&gt;=61,-Z716&lt;=90),D716,0)</f>
        <v>0</v>
      </c>
      <c r="AF716" s="26">
        <f>IF(AND(-Z716&gt;=91,-Z716&lt;=120),D716,0)</f>
        <v>0</v>
      </c>
      <c r="AG716" s="26">
        <f>IF(AND(-Z716&gt;=121,-Z716&lt;=150),D716,0)</f>
        <v>0</v>
      </c>
      <c r="AH716" s="26">
        <f>IF(AND(-Z716&gt;=151,-Z716&lt;=180),D716,0)</f>
        <v>0</v>
      </c>
      <c r="AI716" s="26">
        <f>IF(AND(-Z716&gt;=181,-Z716&lt;=210),D716,0)</f>
        <v>0</v>
      </c>
      <c r="AJ716" s="26">
        <f>IF(AND(-Z716&gt;=211,-Z716&lt;=250),D716,0)</f>
        <v>0</v>
      </c>
      <c r="AK716" s="26">
        <f>IF(-Z716&gt;=251,D716,0)</f>
        <v>7869</v>
      </c>
      <c r="AL716" s="26">
        <f>SUM(AE716:AF716)</f>
        <v>0</v>
      </c>
      <c r="AM716" s="26">
        <f>SUM(AG716:AK716)</f>
        <v>7869</v>
      </c>
      <c r="AN716" s="26">
        <f>SUM(AI716:AK716)</f>
        <v>7869</v>
      </c>
      <c r="AO716" s="26">
        <f>+IF(SUM(AC716:AK716)=0,D716,0)</f>
        <v>0</v>
      </c>
      <c r="AP716" s="26">
        <f>+SUM(AC716:AK716)</f>
        <v>7869</v>
      </c>
      <c r="AQ716" s="26">
        <f>+Tabla_DatosExternos_142[[#This Row],[Total Vigente]]+Tabla_DatosExternos_142[[#This Row],[Total Vencido]]</f>
        <v>7869</v>
      </c>
      <c r="AR716" s="26">
        <f>SUM(AG716:AK716)</f>
        <v>7869</v>
      </c>
      <c r="AS716" s="27">
        <f>+Tabla_DatosExternos_142[[#This Row],[Fecha]]-Tabla_DatosExternos_142[[#This Row],[Vence]]</f>
        <v>-158</v>
      </c>
      <c r="AT716" s="21"/>
      <c r="AU716" s="28" t="e">
        <f>+AR716-W716</f>
        <v>#VALUE!</v>
      </c>
    </row>
    <row r="717" spans="1:47" x14ac:dyDescent="0.35">
      <c r="A717" s="20">
        <v>45808</v>
      </c>
      <c r="B717" s="21">
        <v>137</v>
      </c>
      <c r="C717" s="21">
        <v>25000</v>
      </c>
      <c r="D717" s="21">
        <v>20000</v>
      </c>
      <c r="E717" s="22">
        <v>45834</v>
      </c>
      <c r="F717" s="21">
        <v>412</v>
      </c>
      <c r="G717" s="21" t="s">
        <v>47</v>
      </c>
      <c r="H717" s="21" t="s">
        <v>48</v>
      </c>
      <c r="I717" s="21" t="s">
        <v>848</v>
      </c>
      <c r="J717" s="21" t="s">
        <v>49</v>
      </c>
      <c r="K717" s="21" t="s">
        <v>691</v>
      </c>
      <c r="L717" s="21" t="s">
        <v>692</v>
      </c>
      <c r="M717" s="21" t="s">
        <v>693</v>
      </c>
      <c r="N717" s="21">
        <v>26</v>
      </c>
      <c r="O717" s="20">
        <v>46109</v>
      </c>
      <c r="P717" s="21" t="s">
        <v>50</v>
      </c>
      <c r="Q717" s="21" t="s">
        <v>849</v>
      </c>
      <c r="R717" s="21">
        <v>0</v>
      </c>
      <c r="S717" s="21">
        <v>7710</v>
      </c>
      <c r="T717" s="21">
        <v>-68.179287000000002</v>
      </c>
      <c r="U717" s="21">
        <v>-16.522217000000001</v>
      </c>
      <c r="V717" s="21" t="s">
        <v>850</v>
      </c>
      <c r="W717" s="21" t="s">
        <v>51</v>
      </c>
      <c r="X717" s="21" t="s">
        <v>851</v>
      </c>
      <c r="Y717" s="23">
        <v>46246</v>
      </c>
      <c r="Z717" s="24">
        <f>+E717-Y717</f>
        <v>-412</v>
      </c>
      <c r="AA717" s="25">
        <f>+Tabla_DatosExternos_142[[#This Row],[Saldo]]/Tabla_DatosExternos_142[[#This Row],[Importe]]</f>
        <v>0.8</v>
      </c>
      <c r="AB717" s="21"/>
      <c r="AC717" s="26">
        <f>IF(AND(-Z717&gt;=1,-Z717&lt;=30),D717,0)</f>
        <v>0</v>
      </c>
      <c r="AD717" s="26">
        <f>IF(AND(-Z717&gt;=31,-Z717&lt;=60),D717,0)</f>
        <v>0</v>
      </c>
      <c r="AE717" s="26">
        <f>IF(AND(-Z717&gt;=61,-Z717&lt;=90),D717,0)</f>
        <v>0</v>
      </c>
      <c r="AF717" s="26">
        <f>IF(AND(-Z717&gt;=91,-Z717&lt;=120),D717,0)</f>
        <v>0</v>
      </c>
      <c r="AG717" s="26">
        <f>IF(AND(-Z717&gt;=121,-Z717&lt;=150),D717,0)</f>
        <v>0</v>
      </c>
      <c r="AH717" s="26">
        <f>IF(AND(-Z717&gt;=151,-Z717&lt;=180),D717,0)</f>
        <v>0</v>
      </c>
      <c r="AI717" s="26">
        <f>IF(AND(-Z717&gt;=181,-Z717&lt;=210),D717,0)</f>
        <v>0</v>
      </c>
      <c r="AJ717" s="26">
        <f>IF(AND(-Z717&gt;=211,-Z717&lt;=250),D717,0)</f>
        <v>0</v>
      </c>
      <c r="AK717" s="26">
        <f>IF(-Z717&gt;=251,D717,0)</f>
        <v>20000</v>
      </c>
      <c r="AL717" s="26">
        <f>SUM(AE717:AF717)</f>
        <v>0</v>
      </c>
      <c r="AM717" s="26">
        <f>SUM(AG717:AK717)</f>
        <v>20000</v>
      </c>
      <c r="AN717" s="26">
        <f>SUM(AI717:AK717)</f>
        <v>20000</v>
      </c>
      <c r="AO717" s="26">
        <f>+IF(SUM(AC717:AK717)=0,D717,0)</f>
        <v>0</v>
      </c>
      <c r="AP717" s="26">
        <f>+SUM(AC717:AK717)</f>
        <v>20000</v>
      </c>
      <c r="AQ717" s="26">
        <f>+Tabla_DatosExternos_142[[#This Row],[Total Vigente]]+Tabla_DatosExternos_142[[#This Row],[Total Vencido]]</f>
        <v>20000</v>
      </c>
      <c r="AR717" s="26">
        <f>SUM(AG717:AK717)</f>
        <v>20000</v>
      </c>
      <c r="AS717" s="27">
        <f>+Tabla_DatosExternos_142[[#This Row],[Fecha]]-Tabla_DatosExternos_142[[#This Row],[Vence]]</f>
        <v>-26</v>
      </c>
      <c r="AT717" s="21"/>
      <c r="AU717" s="28" t="e">
        <f>+AR717-W717</f>
        <v>#VALUE!</v>
      </c>
    </row>
    <row r="718" spans="1:47" x14ac:dyDescent="0.35">
      <c r="A718" s="20">
        <v>45808</v>
      </c>
      <c r="B718" s="21">
        <v>138</v>
      </c>
      <c r="C718" s="21">
        <v>25000</v>
      </c>
      <c r="D718" s="21">
        <v>25000</v>
      </c>
      <c r="E718" s="22">
        <v>45864</v>
      </c>
      <c r="F718" s="21">
        <v>382</v>
      </c>
      <c r="G718" s="21" t="s">
        <v>47</v>
      </c>
      <c r="H718" s="21" t="s">
        <v>48</v>
      </c>
      <c r="I718" s="21" t="s">
        <v>848</v>
      </c>
      <c r="J718" s="21" t="s">
        <v>49</v>
      </c>
      <c r="K718" s="21" t="s">
        <v>691</v>
      </c>
      <c r="L718" s="21" t="s">
        <v>692</v>
      </c>
      <c r="M718" s="21" t="s">
        <v>693</v>
      </c>
      <c r="N718" s="21">
        <v>56</v>
      </c>
      <c r="O718" s="20"/>
      <c r="P718" s="21" t="s">
        <v>50</v>
      </c>
      <c r="Q718" s="21" t="s">
        <v>849</v>
      </c>
      <c r="R718" s="21">
        <v>0</v>
      </c>
      <c r="S718" s="21">
        <v>7710</v>
      </c>
      <c r="T718" s="21">
        <v>-68.179287000000002</v>
      </c>
      <c r="U718" s="21">
        <v>-16.522217000000001</v>
      </c>
      <c r="V718" s="21" t="s">
        <v>850</v>
      </c>
      <c r="W718" s="21" t="s">
        <v>51</v>
      </c>
      <c r="X718" s="21" t="s">
        <v>851</v>
      </c>
      <c r="Y718" s="23">
        <v>46246</v>
      </c>
      <c r="Z718" s="24">
        <f>+E718-Y718</f>
        <v>-382</v>
      </c>
      <c r="AA718" s="25">
        <f>+Tabla_DatosExternos_142[[#This Row],[Saldo]]/Tabla_DatosExternos_142[[#This Row],[Importe]]</f>
        <v>1</v>
      </c>
      <c r="AB718" s="21"/>
      <c r="AC718" s="26">
        <f>IF(AND(-Z718&gt;=1,-Z718&lt;=30),D718,0)</f>
        <v>0</v>
      </c>
      <c r="AD718" s="26">
        <f>IF(AND(-Z718&gt;=31,-Z718&lt;=60),D718,0)</f>
        <v>0</v>
      </c>
      <c r="AE718" s="26">
        <f>IF(AND(-Z718&gt;=61,-Z718&lt;=90),D718,0)</f>
        <v>0</v>
      </c>
      <c r="AF718" s="26">
        <f>IF(AND(-Z718&gt;=91,-Z718&lt;=120),D718,0)</f>
        <v>0</v>
      </c>
      <c r="AG718" s="26">
        <f>IF(AND(-Z718&gt;=121,-Z718&lt;=150),D718,0)</f>
        <v>0</v>
      </c>
      <c r="AH718" s="26">
        <f>IF(AND(-Z718&gt;=151,-Z718&lt;=180),D718,0)</f>
        <v>0</v>
      </c>
      <c r="AI718" s="26">
        <f>IF(AND(-Z718&gt;=181,-Z718&lt;=210),D718,0)</f>
        <v>0</v>
      </c>
      <c r="AJ718" s="26">
        <f>IF(AND(-Z718&gt;=211,-Z718&lt;=250),D718,0)</f>
        <v>0</v>
      </c>
      <c r="AK718" s="26">
        <f>IF(-Z718&gt;=251,D718,0)</f>
        <v>25000</v>
      </c>
      <c r="AL718" s="26">
        <f>SUM(AE718:AF718)</f>
        <v>0</v>
      </c>
      <c r="AM718" s="26">
        <f>SUM(AG718:AK718)</f>
        <v>25000</v>
      </c>
      <c r="AN718" s="26">
        <f>SUM(AI718:AK718)</f>
        <v>25000</v>
      </c>
      <c r="AO718" s="26">
        <f>+IF(SUM(AC718:AK718)=0,D718,0)</f>
        <v>0</v>
      </c>
      <c r="AP718" s="26">
        <f>+SUM(AC718:AK718)</f>
        <v>25000</v>
      </c>
      <c r="AQ718" s="26">
        <f>+Tabla_DatosExternos_142[[#This Row],[Total Vigente]]+Tabla_DatosExternos_142[[#This Row],[Total Vencido]]</f>
        <v>25000</v>
      </c>
      <c r="AR718" s="26">
        <f>SUM(AG718:AK718)</f>
        <v>25000</v>
      </c>
      <c r="AS718" s="27">
        <f>+Tabla_DatosExternos_142[[#This Row],[Fecha]]-Tabla_DatosExternos_142[[#This Row],[Vence]]</f>
        <v>-56</v>
      </c>
      <c r="AT718" s="21"/>
      <c r="AU718" s="28" t="e">
        <f>+AR718-W718</f>
        <v>#VALUE!</v>
      </c>
    </row>
    <row r="719" spans="1:47" x14ac:dyDescent="0.35">
      <c r="A719" s="20">
        <v>45808</v>
      </c>
      <c r="B719" s="21">
        <v>139</v>
      </c>
      <c r="C719" s="21">
        <v>25000</v>
      </c>
      <c r="D719" s="21">
        <v>25000</v>
      </c>
      <c r="E719" s="22">
        <v>45895</v>
      </c>
      <c r="F719" s="21">
        <v>351</v>
      </c>
      <c r="G719" s="21" t="s">
        <v>47</v>
      </c>
      <c r="H719" s="21" t="s">
        <v>48</v>
      </c>
      <c r="I719" s="21" t="s">
        <v>848</v>
      </c>
      <c r="J719" s="21" t="s">
        <v>49</v>
      </c>
      <c r="K719" s="21" t="s">
        <v>691</v>
      </c>
      <c r="L719" s="21" t="s">
        <v>692</v>
      </c>
      <c r="M719" s="21" t="s">
        <v>693</v>
      </c>
      <c r="N719" s="21">
        <v>87</v>
      </c>
      <c r="O719" s="20"/>
      <c r="P719" s="21" t="s">
        <v>50</v>
      </c>
      <c r="Q719" s="21" t="s">
        <v>849</v>
      </c>
      <c r="R719" s="21">
        <v>0</v>
      </c>
      <c r="S719" s="21">
        <v>7710</v>
      </c>
      <c r="T719" s="21">
        <v>-68.179287000000002</v>
      </c>
      <c r="U719" s="21">
        <v>-16.522217000000001</v>
      </c>
      <c r="V719" s="21" t="s">
        <v>850</v>
      </c>
      <c r="W719" s="21" t="s">
        <v>51</v>
      </c>
      <c r="X719" s="21" t="s">
        <v>851</v>
      </c>
      <c r="Y719" s="23">
        <v>46246</v>
      </c>
      <c r="Z719" s="24">
        <f>+E719-Y719</f>
        <v>-351</v>
      </c>
      <c r="AA719" s="25">
        <f>+Tabla_DatosExternos_142[[#This Row],[Saldo]]/Tabla_DatosExternos_142[[#This Row],[Importe]]</f>
        <v>1</v>
      </c>
      <c r="AB719" s="21"/>
      <c r="AC719" s="26">
        <f>IF(AND(-Z719&gt;=1,-Z719&lt;=30),D719,0)</f>
        <v>0</v>
      </c>
      <c r="AD719" s="26">
        <f>IF(AND(-Z719&gt;=31,-Z719&lt;=60),D719,0)</f>
        <v>0</v>
      </c>
      <c r="AE719" s="26">
        <f>IF(AND(-Z719&gt;=61,-Z719&lt;=90),D719,0)</f>
        <v>0</v>
      </c>
      <c r="AF719" s="26">
        <f>IF(AND(-Z719&gt;=91,-Z719&lt;=120),D719,0)</f>
        <v>0</v>
      </c>
      <c r="AG719" s="26">
        <f>IF(AND(-Z719&gt;=121,-Z719&lt;=150),D719,0)</f>
        <v>0</v>
      </c>
      <c r="AH719" s="26">
        <f>IF(AND(-Z719&gt;=151,-Z719&lt;=180),D719,0)</f>
        <v>0</v>
      </c>
      <c r="AI719" s="26">
        <f>IF(AND(-Z719&gt;=181,-Z719&lt;=210),D719,0)</f>
        <v>0</v>
      </c>
      <c r="AJ719" s="26">
        <f>IF(AND(-Z719&gt;=211,-Z719&lt;=250),D719,0)</f>
        <v>0</v>
      </c>
      <c r="AK719" s="26">
        <f>IF(-Z719&gt;=251,D719,0)</f>
        <v>25000</v>
      </c>
      <c r="AL719" s="26">
        <f>SUM(AE719:AF719)</f>
        <v>0</v>
      </c>
      <c r="AM719" s="26">
        <f>SUM(AG719:AK719)</f>
        <v>25000</v>
      </c>
      <c r="AN719" s="26">
        <f>SUM(AI719:AK719)</f>
        <v>25000</v>
      </c>
      <c r="AO719" s="26">
        <f>+IF(SUM(AC719:AK719)=0,D719,0)</f>
        <v>0</v>
      </c>
      <c r="AP719" s="26">
        <f>+SUM(AC719:AK719)</f>
        <v>25000</v>
      </c>
      <c r="AQ719" s="26">
        <f>+Tabla_DatosExternos_142[[#This Row],[Total Vigente]]+Tabla_DatosExternos_142[[#This Row],[Total Vencido]]</f>
        <v>25000</v>
      </c>
      <c r="AR719" s="26">
        <f>SUM(AG719:AK719)</f>
        <v>25000</v>
      </c>
      <c r="AS719" s="27">
        <f>+Tabla_DatosExternos_142[[#This Row],[Fecha]]-Tabla_DatosExternos_142[[#This Row],[Vence]]</f>
        <v>-87</v>
      </c>
      <c r="AT719" s="21"/>
      <c r="AU719" s="28" t="e">
        <f>+AR719-W719</f>
        <v>#VALUE!</v>
      </c>
    </row>
    <row r="720" spans="1:47" x14ac:dyDescent="0.35">
      <c r="A720" s="20">
        <v>45808</v>
      </c>
      <c r="B720" s="21">
        <v>140</v>
      </c>
      <c r="C720" s="21">
        <v>20000</v>
      </c>
      <c r="D720" s="21">
        <v>20000</v>
      </c>
      <c r="E720" s="22">
        <v>45926</v>
      </c>
      <c r="F720" s="21">
        <v>320</v>
      </c>
      <c r="G720" s="21" t="s">
        <v>47</v>
      </c>
      <c r="H720" s="21" t="s">
        <v>48</v>
      </c>
      <c r="I720" s="21" t="s">
        <v>848</v>
      </c>
      <c r="J720" s="21" t="s">
        <v>49</v>
      </c>
      <c r="K720" s="21" t="s">
        <v>691</v>
      </c>
      <c r="L720" s="21" t="s">
        <v>692</v>
      </c>
      <c r="M720" s="21" t="s">
        <v>693</v>
      </c>
      <c r="N720" s="21">
        <v>118</v>
      </c>
      <c r="O720" s="20"/>
      <c r="P720" s="21" t="s">
        <v>50</v>
      </c>
      <c r="Q720" s="21" t="s">
        <v>849</v>
      </c>
      <c r="R720" s="21">
        <v>0</v>
      </c>
      <c r="S720" s="21">
        <v>7710</v>
      </c>
      <c r="T720" s="21">
        <v>-68.179287000000002</v>
      </c>
      <c r="U720" s="21">
        <v>-16.522217000000001</v>
      </c>
      <c r="V720" s="21" t="s">
        <v>850</v>
      </c>
      <c r="W720" s="21" t="s">
        <v>51</v>
      </c>
      <c r="X720" s="21" t="s">
        <v>851</v>
      </c>
      <c r="Y720" s="23">
        <v>46246</v>
      </c>
      <c r="Z720" s="24">
        <f>+E720-Y720</f>
        <v>-320</v>
      </c>
      <c r="AA720" s="25">
        <f>+Tabla_DatosExternos_142[[#This Row],[Saldo]]/Tabla_DatosExternos_142[[#This Row],[Importe]]</f>
        <v>1</v>
      </c>
      <c r="AB720" s="21"/>
      <c r="AC720" s="26">
        <f>IF(AND(-Z720&gt;=1,-Z720&lt;=30),D720,0)</f>
        <v>0</v>
      </c>
      <c r="AD720" s="26">
        <f>IF(AND(-Z720&gt;=31,-Z720&lt;=60),D720,0)</f>
        <v>0</v>
      </c>
      <c r="AE720" s="26">
        <f>IF(AND(-Z720&gt;=61,-Z720&lt;=90),D720,0)</f>
        <v>0</v>
      </c>
      <c r="AF720" s="26">
        <f>IF(AND(-Z720&gt;=91,-Z720&lt;=120),D720,0)</f>
        <v>0</v>
      </c>
      <c r="AG720" s="26">
        <f>IF(AND(-Z720&gt;=121,-Z720&lt;=150),D720,0)</f>
        <v>0</v>
      </c>
      <c r="AH720" s="26">
        <f>IF(AND(-Z720&gt;=151,-Z720&lt;=180),D720,0)</f>
        <v>0</v>
      </c>
      <c r="AI720" s="26">
        <f>IF(AND(-Z720&gt;=181,-Z720&lt;=210),D720,0)</f>
        <v>0</v>
      </c>
      <c r="AJ720" s="26">
        <f>IF(AND(-Z720&gt;=211,-Z720&lt;=250),D720,0)</f>
        <v>0</v>
      </c>
      <c r="AK720" s="26">
        <f>IF(-Z720&gt;=251,D720,0)</f>
        <v>20000</v>
      </c>
      <c r="AL720" s="26">
        <f>SUM(AE720:AF720)</f>
        <v>0</v>
      </c>
      <c r="AM720" s="26">
        <f>SUM(AG720:AK720)</f>
        <v>20000</v>
      </c>
      <c r="AN720" s="26">
        <f>SUM(AI720:AK720)</f>
        <v>20000</v>
      </c>
      <c r="AO720" s="26">
        <f>+IF(SUM(AC720:AK720)=0,D720,0)</f>
        <v>0</v>
      </c>
      <c r="AP720" s="26">
        <f>+SUM(AC720:AK720)</f>
        <v>20000</v>
      </c>
      <c r="AQ720" s="26">
        <f>+Tabla_DatosExternos_142[[#This Row],[Total Vigente]]+Tabla_DatosExternos_142[[#This Row],[Total Vencido]]</f>
        <v>20000</v>
      </c>
      <c r="AR720" s="26">
        <f>SUM(AG720:AK720)</f>
        <v>20000</v>
      </c>
      <c r="AS720" s="27">
        <f>+Tabla_DatosExternos_142[[#This Row],[Fecha]]-Tabla_DatosExternos_142[[#This Row],[Vence]]</f>
        <v>-118</v>
      </c>
      <c r="AT720" s="21"/>
      <c r="AU720" s="28" t="e">
        <f>+AR720-W720</f>
        <v>#VALUE!</v>
      </c>
    </row>
    <row r="721" spans="1:47" x14ac:dyDescent="0.35">
      <c r="A721" s="20">
        <v>45869</v>
      </c>
      <c r="B721" s="21">
        <v>186</v>
      </c>
      <c r="C721" s="21">
        <v>4000</v>
      </c>
      <c r="D721" s="21">
        <v>4000</v>
      </c>
      <c r="E721" s="22">
        <v>45884</v>
      </c>
      <c r="F721" s="21">
        <v>362</v>
      </c>
      <c r="G721" s="21" t="s">
        <v>47</v>
      </c>
      <c r="H721" s="21" t="s">
        <v>48</v>
      </c>
      <c r="I721" s="21" t="s">
        <v>951</v>
      </c>
      <c r="J721" s="21" t="s">
        <v>49</v>
      </c>
      <c r="K721" s="21" t="s">
        <v>691</v>
      </c>
      <c r="L721" s="21" t="s">
        <v>692</v>
      </c>
      <c r="M721" s="21" t="s">
        <v>693</v>
      </c>
      <c r="N721" s="21">
        <v>15</v>
      </c>
      <c r="O721" s="20"/>
      <c r="P721" s="21" t="s">
        <v>50</v>
      </c>
      <c r="Q721" s="21" t="s">
        <v>952</v>
      </c>
      <c r="R721" s="21">
        <v>0</v>
      </c>
      <c r="S721" s="21">
        <v>7710</v>
      </c>
      <c r="T721" s="21">
        <v>-68.185100000000006</v>
      </c>
      <c r="U721" s="21">
        <v>-16.5624</v>
      </c>
      <c r="V721" s="21" t="s">
        <v>262</v>
      </c>
      <c r="W721" s="21" t="s">
        <v>51</v>
      </c>
      <c r="X721" s="21" t="s">
        <v>953</v>
      </c>
      <c r="Y721" s="23">
        <v>46246</v>
      </c>
      <c r="Z721" s="24">
        <f>+E721-Y721</f>
        <v>-362</v>
      </c>
      <c r="AA721" s="25">
        <f>+Tabla_DatosExternos_142[[#This Row],[Saldo]]/Tabla_DatosExternos_142[[#This Row],[Importe]]</f>
        <v>1</v>
      </c>
      <c r="AB721" s="21"/>
      <c r="AC721" s="26">
        <f>IF(AND(-Z721&gt;=1,-Z721&lt;=30),D721,0)</f>
        <v>0</v>
      </c>
      <c r="AD721" s="26">
        <f>IF(AND(-Z721&gt;=31,-Z721&lt;=60),D721,0)</f>
        <v>0</v>
      </c>
      <c r="AE721" s="26">
        <f>IF(AND(-Z721&gt;=61,-Z721&lt;=90),D721,0)</f>
        <v>0</v>
      </c>
      <c r="AF721" s="26">
        <f>IF(AND(-Z721&gt;=91,-Z721&lt;=120),D721,0)</f>
        <v>0</v>
      </c>
      <c r="AG721" s="26">
        <f>IF(AND(-Z721&gt;=121,-Z721&lt;=150),D721,0)</f>
        <v>0</v>
      </c>
      <c r="AH721" s="26">
        <f>IF(AND(-Z721&gt;=151,-Z721&lt;=180),D721,0)</f>
        <v>0</v>
      </c>
      <c r="AI721" s="26">
        <f>IF(AND(-Z721&gt;=181,-Z721&lt;=210),D721,0)</f>
        <v>0</v>
      </c>
      <c r="AJ721" s="26">
        <f>IF(AND(-Z721&gt;=211,-Z721&lt;=250),D721,0)</f>
        <v>0</v>
      </c>
      <c r="AK721" s="26">
        <f>IF(-Z721&gt;=251,D721,0)</f>
        <v>4000</v>
      </c>
      <c r="AL721" s="26">
        <f>SUM(AE721:AF721)</f>
        <v>0</v>
      </c>
      <c r="AM721" s="26">
        <f>SUM(AG721:AK721)</f>
        <v>4000</v>
      </c>
      <c r="AN721" s="26">
        <f>SUM(AI721:AK721)</f>
        <v>4000</v>
      </c>
      <c r="AO721" s="26">
        <f>+IF(SUM(AC721:AK721)=0,D721,0)</f>
        <v>0</v>
      </c>
      <c r="AP721" s="26">
        <f>+SUM(AC721:AK721)</f>
        <v>4000</v>
      </c>
      <c r="AQ721" s="26">
        <f>+Tabla_DatosExternos_142[[#This Row],[Total Vigente]]+Tabla_DatosExternos_142[[#This Row],[Total Vencido]]</f>
        <v>4000</v>
      </c>
      <c r="AR721" s="26">
        <f>SUM(AG721:AK721)</f>
        <v>4000</v>
      </c>
      <c r="AS721" s="27">
        <f>+Tabla_DatosExternos_142[[#This Row],[Fecha]]-Tabla_DatosExternos_142[[#This Row],[Vence]]</f>
        <v>-15</v>
      </c>
      <c r="AT721" s="21"/>
      <c r="AU721" s="28" t="e">
        <f>+AR721-W721</f>
        <v>#VALUE!</v>
      </c>
    </row>
    <row r="722" spans="1:47" x14ac:dyDescent="0.35">
      <c r="A722" s="20">
        <v>45869</v>
      </c>
      <c r="B722" s="21">
        <v>187</v>
      </c>
      <c r="C722" s="21">
        <v>4000</v>
      </c>
      <c r="D722" s="21">
        <v>4000</v>
      </c>
      <c r="E722" s="22">
        <v>45915</v>
      </c>
      <c r="F722" s="21">
        <v>331</v>
      </c>
      <c r="G722" s="21" t="s">
        <v>47</v>
      </c>
      <c r="H722" s="21" t="s">
        <v>48</v>
      </c>
      <c r="I722" s="21" t="s">
        <v>951</v>
      </c>
      <c r="J722" s="21" t="s">
        <v>49</v>
      </c>
      <c r="K722" s="21" t="s">
        <v>691</v>
      </c>
      <c r="L722" s="21" t="s">
        <v>692</v>
      </c>
      <c r="M722" s="21" t="s">
        <v>693</v>
      </c>
      <c r="N722" s="21">
        <v>46</v>
      </c>
      <c r="O722" s="20"/>
      <c r="P722" s="21" t="s">
        <v>50</v>
      </c>
      <c r="Q722" s="21" t="s">
        <v>952</v>
      </c>
      <c r="R722" s="21">
        <v>0</v>
      </c>
      <c r="S722" s="21">
        <v>7710</v>
      </c>
      <c r="T722" s="21">
        <v>-68.185100000000006</v>
      </c>
      <c r="U722" s="21">
        <v>-16.5624</v>
      </c>
      <c r="V722" s="21" t="s">
        <v>262</v>
      </c>
      <c r="W722" s="21" t="s">
        <v>51</v>
      </c>
      <c r="X722" s="21" t="s">
        <v>953</v>
      </c>
      <c r="Y722" s="23">
        <v>46246</v>
      </c>
      <c r="Z722" s="24">
        <f>+E722-Y722</f>
        <v>-331</v>
      </c>
      <c r="AA722" s="25">
        <f>+Tabla_DatosExternos_142[[#This Row],[Saldo]]/Tabla_DatosExternos_142[[#This Row],[Importe]]</f>
        <v>1</v>
      </c>
      <c r="AB722" s="21"/>
      <c r="AC722" s="26">
        <f>IF(AND(-Z722&gt;=1,-Z722&lt;=30),D722,0)</f>
        <v>0</v>
      </c>
      <c r="AD722" s="26">
        <f>IF(AND(-Z722&gt;=31,-Z722&lt;=60),D722,0)</f>
        <v>0</v>
      </c>
      <c r="AE722" s="26">
        <f>IF(AND(-Z722&gt;=61,-Z722&lt;=90),D722,0)</f>
        <v>0</v>
      </c>
      <c r="AF722" s="26">
        <f>IF(AND(-Z722&gt;=91,-Z722&lt;=120),D722,0)</f>
        <v>0</v>
      </c>
      <c r="AG722" s="26">
        <f>IF(AND(-Z722&gt;=121,-Z722&lt;=150),D722,0)</f>
        <v>0</v>
      </c>
      <c r="AH722" s="26">
        <f>IF(AND(-Z722&gt;=151,-Z722&lt;=180),D722,0)</f>
        <v>0</v>
      </c>
      <c r="AI722" s="26">
        <f>IF(AND(-Z722&gt;=181,-Z722&lt;=210),D722,0)</f>
        <v>0</v>
      </c>
      <c r="AJ722" s="26">
        <f>IF(AND(-Z722&gt;=211,-Z722&lt;=250),D722,0)</f>
        <v>0</v>
      </c>
      <c r="AK722" s="26">
        <f>IF(-Z722&gt;=251,D722,0)</f>
        <v>4000</v>
      </c>
      <c r="AL722" s="26">
        <f>SUM(AE722:AF722)</f>
        <v>0</v>
      </c>
      <c r="AM722" s="26">
        <f>SUM(AG722:AK722)</f>
        <v>4000</v>
      </c>
      <c r="AN722" s="26">
        <f>SUM(AI722:AK722)</f>
        <v>4000</v>
      </c>
      <c r="AO722" s="26">
        <f>+IF(SUM(AC722:AK722)=0,D722,0)</f>
        <v>0</v>
      </c>
      <c r="AP722" s="26">
        <f>+SUM(AC722:AK722)</f>
        <v>4000</v>
      </c>
      <c r="AQ722" s="26">
        <f>+Tabla_DatosExternos_142[[#This Row],[Total Vigente]]+Tabla_DatosExternos_142[[#This Row],[Total Vencido]]</f>
        <v>4000</v>
      </c>
      <c r="AR722" s="26">
        <f>SUM(AG722:AK722)</f>
        <v>4000</v>
      </c>
      <c r="AS722" s="27">
        <f>+Tabla_DatosExternos_142[[#This Row],[Fecha]]-Tabla_DatosExternos_142[[#This Row],[Vence]]</f>
        <v>-46</v>
      </c>
      <c r="AT722" s="21"/>
      <c r="AU722" s="28" t="e">
        <f>+AR722-W722</f>
        <v>#VALUE!</v>
      </c>
    </row>
    <row r="723" spans="1:47" x14ac:dyDescent="0.35">
      <c r="A723" s="20">
        <v>45869</v>
      </c>
      <c r="B723" s="21">
        <v>188</v>
      </c>
      <c r="C723" s="21">
        <v>4000</v>
      </c>
      <c r="D723" s="21">
        <v>4000</v>
      </c>
      <c r="E723" s="22">
        <v>45945</v>
      </c>
      <c r="F723" s="21">
        <v>301</v>
      </c>
      <c r="G723" s="21" t="s">
        <v>47</v>
      </c>
      <c r="H723" s="21" t="s">
        <v>48</v>
      </c>
      <c r="I723" s="21" t="s">
        <v>951</v>
      </c>
      <c r="J723" s="21" t="s">
        <v>49</v>
      </c>
      <c r="K723" s="21" t="s">
        <v>691</v>
      </c>
      <c r="L723" s="21" t="s">
        <v>692</v>
      </c>
      <c r="M723" s="21" t="s">
        <v>693</v>
      </c>
      <c r="N723" s="21">
        <v>76</v>
      </c>
      <c r="O723" s="20"/>
      <c r="P723" s="21" t="s">
        <v>50</v>
      </c>
      <c r="Q723" s="21" t="s">
        <v>952</v>
      </c>
      <c r="R723" s="21">
        <v>0</v>
      </c>
      <c r="S723" s="21">
        <v>7710</v>
      </c>
      <c r="T723" s="21">
        <v>-68.185100000000006</v>
      </c>
      <c r="U723" s="21">
        <v>-16.5624</v>
      </c>
      <c r="V723" s="21" t="s">
        <v>262</v>
      </c>
      <c r="W723" s="21" t="s">
        <v>51</v>
      </c>
      <c r="X723" s="21" t="s">
        <v>953</v>
      </c>
      <c r="Y723" s="23">
        <v>46246</v>
      </c>
      <c r="Z723" s="24">
        <f>+E723-Y723</f>
        <v>-301</v>
      </c>
      <c r="AA723" s="25">
        <f>+Tabla_DatosExternos_142[[#This Row],[Saldo]]/Tabla_DatosExternos_142[[#This Row],[Importe]]</f>
        <v>1</v>
      </c>
      <c r="AB723" s="21"/>
      <c r="AC723" s="26">
        <f>IF(AND(-Z723&gt;=1,-Z723&lt;=30),D723,0)</f>
        <v>0</v>
      </c>
      <c r="AD723" s="26">
        <f>IF(AND(-Z723&gt;=31,-Z723&lt;=60),D723,0)</f>
        <v>0</v>
      </c>
      <c r="AE723" s="26">
        <f>IF(AND(-Z723&gt;=61,-Z723&lt;=90),D723,0)</f>
        <v>0</v>
      </c>
      <c r="AF723" s="26">
        <f>IF(AND(-Z723&gt;=91,-Z723&lt;=120),D723,0)</f>
        <v>0</v>
      </c>
      <c r="AG723" s="26">
        <f>IF(AND(-Z723&gt;=121,-Z723&lt;=150),D723,0)</f>
        <v>0</v>
      </c>
      <c r="AH723" s="26">
        <f>IF(AND(-Z723&gt;=151,-Z723&lt;=180),D723,0)</f>
        <v>0</v>
      </c>
      <c r="AI723" s="26">
        <f>IF(AND(-Z723&gt;=181,-Z723&lt;=210),D723,0)</f>
        <v>0</v>
      </c>
      <c r="AJ723" s="26">
        <f>IF(AND(-Z723&gt;=211,-Z723&lt;=250),D723,0)</f>
        <v>0</v>
      </c>
      <c r="AK723" s="26">
        <f>IF(-Z723&gt;=251,D723,0)</f>
        <v>4000</v>
      </c>
      <c r="AL723" s="26">
        <f>SUM(AE723:AF723)</f>
        <v>0</v>
      </c>
      <c r="AM723" s="26">
        <f>SUM(AG723:AK723)</f>
        <v>4000</v>
      </c>
      <c r="AN723" s="26">
        <f>SUM(AI723:AK723)</f>
        <v>4000</v>
      </c>
      <c r="AO723" s="26">
        <f>+IF(SUM(AC723:AK723)=0,D723,0)</f>
        <v>0</v>
      </c>
      <c r="AP723" s="26">
        <f>+SUM(AC723:AK723)</f>
        <v>4000</v>
      </c>
      <c r="AQ723" s="26">
        <f>+Tabla_DatosExternos_142[[#This Row],[Total Vigente]]+Tabla_DatosExternos_142[[#This Row],[Total Vencido]]</f>
        <v>4000</v>
      </c>
      <c r="AR723" s="26">
        <f>SUM(AG723:AK723)</f>
        <v>4000</v>
      </c>
      <c r="AS723" s="27">
        <f>+Tabla_DatosExternos_142[[#This Row],[Fecha]]-Tabla_DatosExternos_142[[#This Row],[Vence]]</f>
        <v>-76</v>
      </c>
      <c r="AT723" s="21"/>
      <c r="AU723" s="28" t="e">
        <f>+AR723-W723</f>
        <v>#VALUE!</v>
      </c>
    </row>
    <row r="724" spans="1:47" x14ac:dyDescent="0.35">
      <c r="A724" s="20">
        <v>45869</v>
      </c>
      <c r="B724" s="21">
        <v>189</v>
      </c>
      <c r="C724" s="21">
        <v>4000</v>
      </c>
      <c r="D724" s="21">
        <v>4000</v>
      </c>
      <c r="E724" s="22">
        <v>45976</v>
      </c>
      <c r="F724" s="21">
        <v>270</v>
      </c>
      <c r="G724" s="21" t="s">
        <v>47</v>
      </c>
      <c r="H724" s="21" t="s">
        <v>48</v>
      </c>
      <c r="I724" s="21" t="s">
        <v>951</v>
      </c>
      <c r="J724" s="21" t="s">
        <v>49</v>
      </c>
      <c r="K724" s="21" t="s">
        <v>691</v>
      </c>
      <c r="L724" s="21" t="s">
        <v>692</v>
      </c>
      <c r="M724" s="21" t="s">
        <v>693</v>
      </c>
      <c r="N724" s="21">
        <v>107</v>
      </c>
      <c r="O724" s="20"/>
      <c r="P724" s="21" t="s">
        <v>50</v>
      </c>
      <c r="Q724" s="21" t="s">
        <v>952</v>
      </c>
      <c r="R724" s="21">
        <v>0</v>
      </c>
      <c r="S724" s="21">
        <v>7710</v>
      </c>
      <c r="T724" s="21">
        <v>-68.185100000000006</v>
      </c>
      <c r="U724" s="21">
        <v>-16.5624</v>
      </c>
      <c r="V724" s="21" t="s">
        <v>262</v>
      </c>
      <c r="W724" s="21" t="s">
        <v>51</v>
      </c>
      <c r="X724" s="21" t="s">
        <v>953</v>
      </c>
      <c r="Y724" s="23">
        <v>46246</v>
      </c>
      <c r="Z724" s="24">
        <f>+E724-Y724</f>
        <v>-270</v>
      </c>
      <c r="AA724" s="25">
        <f>+Tabla_DatosExternos_142[[#This Row],[Saldo]]/Tabla_DatosExternos_142[[#This Row],[Importe]]</f>
        <v>1</v>
      </c>
      <c r="AB724" s="21"/>
      <c r="AC724" s="26">
        <f>IF(AND(-Z724&gt;=1,-Z724&lt;=30),D724,0)</f>
        <v>0</v>
      </c>
      <c r="AD724" s="26">
        <f>IF(AND(-Z724&gt;=31,-Z724&lt;=60),D724,0)</f>
        <v>0</v>
      </c>
      <c r="AE724" s="26">
        <f>IF(AND(-Z724&gt;=61,-Z724&lt;=90),D724,0)</f>
        <v>0</v>
      </c>
      <c r="AF724" s="26">
        <f>IF(AND(-Z724&gt;=91,-Z724&lt;=120),D724,0)</f>
        <v>0</v>
      </c>
      <c r="AG724" s="26">
        <f>IF(AND(-Z724&gt;=121,-Z724&lt;=150),D724,0)</f>
        <v>0</v>
      </c>
      <c r="AH724" s="26">
        <f>IF(AND(-Z724&gt;=151,-Z724&lt;=180),D724,0)</f>
        <v>0</v>
      </c>
      <c r="AI724" s="26">
        <f>IF(AND(-Z724&gt;=181,-Z724&lt;=210),D724,0)</f>
        <v>0</v>
      </c>
      <c r="AJ724" s="26">
        <f>IF(AND(-Z724&gt;=211,-Z724&lt;=250),D724,0)</f>
        <v>0</v>
      </c>
      <c r="AK724" s="26">
        <f>IF(-Z724&gt;=251,D724,0)</f>
        <v>4000</v>
      </c>
      <c r="AL724" s="26">
        <f>SUM(AE724:AF724)</f>
        <v>0</v>
      </c>
      <c r="AM724" s="26">
        <f>SUM(AG724:AK724)</f>
        <v>4000</v>
      </c>
      <c r="AN724" s="26">
        <f>SUM(AI724:AK724)</f>
        <v>4000</v>
      </c>
      <c r="AO724" s="26">
        <f>+IF(SUM(AC724:AK724)=0,D724,0)</f>
        <v>0</v>
      </c>
      <c r="AP724" s="26">
        <f>+SUM(AC724:AK724)</f>
        <v>4000</v>
      </c>
      <c r="AQ724" s="26">
        <f>+Tabla_DatosExternos_142[[#This Row],[Total Vigente]]+Tabla_DatosExternos_142[[#This Row],[Total Vencido]]</f>
        <v>4000</v>
      </c>
      <c r="AR724" s="26">
        <f>SUM(AG724:AK724)</f>
        <v>4000</v>
      </c>
      <c r="AS724" s="27">
        <f>+Tabla_DatosExternos_142[[#This Row],[Fecha]]-Tabla_DatosExternos_142[[#This Row],[Vence]]</f>
        <v>-107</v>
      </c>
      <c r="AT724" s="21"/>
      <c r="AU724" s="28" t="e">
        <f>+AR724-W724</f>
        <v>#VALUE!</v>
      </c>
    </row>
    <row r="725" spans="1:47" x14ac:dyDescent="0.35">
      <c r="A725" s="20">
        <v>45869</v>
      </c>
      <c r="B725" s="21">
        <v>190</v>
      </c>
      <c r="C725" s="21">
        <v>4000</v>
      </c>
      <c r="D725" s="21">
        <v>4000</v>
      </c>
      <c r="E725" s="22">
        <v>46006</v>
      </c>
      <c r="F725" s="21">
        <v>240</v>
      </c>
      <c r="G725" s="21" t="s">
        <v>47</v>
      </c>
      <c r="H725" s="21" t="s">
        <v>48</v>
      </c>
      <c r="I725" s="21" t="s">
        <v>951</v>
      </c>
      <c r="J725" s="21" t="s">
        <v>49</v>
      </c>
      <c r="K725" s="21" t="s">
        <v>691</v>
      </c>
      <c r="L725" s="21" t="s">
        <v>692</v>
      </c>
      <c r="M725" s="21" t="s">
        <v>693</v>
      </c>
      <c r="N725" s="21">
        <v>137</v>
      </c>
      <c r="O725" s="20"/>
      <c r="P725" s="21" t="s">
        <v>50</v>
      </c>
      <c r="Q725" s="21" t="s">
        <v>952</v>
      </c>
      <c r="R725" s="21">
        <v>0</v>
      </c>
      <c r="S725" s="21">
        <v>7710</v>
      </c>
      <c r="T725" s="21">
        <v>-68.185100000000006</v>
      </c>
      <c r="U725" s="21">
        <v>-16.5624</v>
      </c>
      <c r="V725" s="21" t="s">
        <v>262</v>
      </c>
      <c r="W725" s="21" t="s">
        <v>51</v>
      </c>
      <c r="X725" s="21" t="s">
        <v>953</v>
      </c>
      <c r="Y725" s="23">
        <v>46246</v>
      </c>
      <c r="Z725" s="24">
        <f>+E725-Y725</f>
        <v>-240</v>
      </c>
      <c r="AA725" s="25">
        <f>+Tabla_DatosExternos_142[[#This Row],[Saldo]]/Tabla_DatosExternos_142[[#This Row],[Importe]]</f>
        <v>1</v>
      </c>
      <c r="AB725" s="21"/>
      <c r="AC725" s="26">
        <f>IF(AND(-Z725&gt;=1,-Z725&lt;=30),D725,0)</f>
        <v>0</v>
      </c>
      <c r="AD725" s="26">
        <f>IF(AND(-Z725&gt;=31,-Z725&lt;=60),D725,0)</f>
        <v>0</v>
      </c>
      <c r="AE725" s="26">
        <f>IF(AND(-Z725&gt;=61,-Z725&lt;=90),D725,0)</f>
        <v>0</v>
      </c>
      <c r="AF725" s="26">
        <f>IF(AND(-Z725&gt;=91,-Z725&lt;=120),D725,0)</f>
        <v>0</v>
      </c>
      <c r="AG725" s="26">
        <f>IF(AND(-Z725&gt;=121,-Z725&lt;=150),D725,0)</f>
        <v>0</v>
      </c>
      <c r="AH725" s="26">
        <f>IF(AND(-Z725&gt;=151,-Z725&lt;=180),D725,0)</f>
        <v>0</v>
      </c>
      <c r="AI725" s="26">
        <f>IF(AND(-Z725&gt;=181,-Z725&lt;=210),D725,0)</f>
        <v>0</v>
      </c>
      <c r="AJ725" s="26">
        <f>IF(AND(-Z725&gt;=211,-Z725&lt;=250),D725,0)</f>
        <v>4000</v>
      </c>
      <c r="AK725" s="26">
        <f>IF(-Z725&gt;=251,D725,0)</f>
        <v>0</v>
      </c>
      <c r="AL725" s="26">
        <f>SUM(AE725:AF725)</f>
        <v>0</v>
      </c>
      <c r="AM725" s="26">
        <f>SUM(AG725:AK725)</f>
        <v>4000</v>
      </c>
      <c r="AN725" s="26">
        <f>SUM(AI725:AK725)</f>
        <v>4000</v>
      </c>
      <c r="AO725" s="26">
        <f>+IF(SUM(AC725:AK725)=0,D725,0)</f>
        <v>0</v>
      </c>
      <c r="AP725" s="26">
        <f>+SUM(AC725:AK725)</f>
        <v>4000</v>
      </c>
      <c r="AQ725" s="26">
        <f>+Tabla_DatosExternos_142[[#This Row],[Total Vigente]]+Tabla_DatosExternos_142[[#This Row],[Total Vencido]]</f>
        <v>4000</v>
      </c>
      <c r="AR725" s="26">
        <f>SUM(AG725:AK725)</f>
        <v>4000</v>
      </c>
      <c r="AS725" s="27">
        <f>+Tabla_DatosExternos_142[[#This Row],[Fecha]]-Tabla_DatosExternos_142[[#This Row],[Vence]]</f>
        <v>-137</v>
      </c>
      <c r="AT725" s="21"/>
      <c r="AU725" s="28" t="e">
        <f>+AR725-W725</f>
        <v>#VALUE!</v>
      </c>
    </row>
    <row r="726" spans="1:47" x14ac:dyDescent="0.35">
      <c r="A726" s="20">
        <v>45869</v>
      </c>
      <c r="B726" s="21">
        <v>191</v>
      </c>
      <c r="C726" s="21">
        <v>4000</v>
      </c>
      <c r="D726" s="21">
        <v>4000</v>
      </c>
      <c r="E726" s="22">
        <v>46037</v>
      </c>
      <c r="F726" s="21">
        <v>209</v>
      </c>
      <c r="G726" s="21" t="s">
        <v>47</v>
      </c>
      <c r="H726" s="21" t="s">
        <v>48</v>
      </c>
      <c r="I726" s="21" t="s">
        <v>951</v>
      </c>
      <c r="J726" s="21" t="s">
        <v>49</v>
      </c>
      <c r="K726" s="21" t="s">
        <v>691</v>
      </c>
      <c r="L726" s="21" t="s">
        <v>692</v>
      </c>
      <c r="M726" s="21" t="s">
        <v>693</v>
      </c>
      <c r="N726" s="21">
        <v>168</v>
      </c>
      <c r="O726" s="20"/>
      <c r="P726" s="21" t="s">
        <v>50</v>
      </c>
      <c r="Q726" s="21" t="s">
        <v>952</v>
      </c>
      <c r="R726" s="21">
        <v>0</v>
      </c>
      <c r="S726" s="21">
        <v>7710</v>
      </c>
      <c r="T726" s="21">
        <v>-68.185100000000006</v>
      </c>
      <c r="U726" s="21">
        <v>-16.5624</v>
      </c>
      <c r="V726" s="21" t="s">
        <v>262</v>
      </c>
      <c r="W726" s="21" t="s">
        <v>51</v>
      </c>
      <c r="X726" s="21" t="s">
        <v>953</v>
      </c>
      <c r="Y726" s="23">
        <v>46246</v>
      </c>
      <c r="Z726" s="24">
        <f>+E726-Y726</f>
        <v>-209</v>
      </c>
      <c r="AA726" s="25">
        <f>+Tabla_DatosExternos_142[[#This Row],[Saldo]]/Tabla_DatosExternos_142[[#This Row],[Importe]]</f>
        <v>1</v>
      </c>
      <c r="AB726" s="21"/>
      <c r="AC726" s="26">
        <f>IF(AND(-Z726&gt;=1,-Z726&lt;=30),D726,0)</f>
        <v>0</v>
      </c>
      <c r="AD726" s="26">
        <f>IF(AND(-Z726&gt;=31,-Z726&lt;=60),D726,0)</f>
        <v>0</v>
      </c>
      <c r="AE726" s="26">
        <f>IF(AND(-Z726&gt;=61,-Z726&lt;=90),D726,0)</f>
        <v>0</v>
      </c>
      <c r="AF726" s="26">
        <f>IF(AND(-Z726&gt;=91,-Z726&lt;=120),D726,0)</f>
        <v>0</v>
      </c>
      <c r="AG726" s="26">
        <f>IF(AND(-Z726&gt;=121,-Z726&lt;=150),D726,0)</f>
        <v>0</v>
      </c>
      <c r="AH726" s="26">
        <f>IF(AND(-Z726&gt;=151,-Z726&lt;=180),D726,0)</f>
        <v>0</v>
      </c>
      <c r="AI726" s="26">
        <f>IF(AND(-Z726&gt;=181,-Z726&lt;=210),D726,0)</f>
        <v>4000</v>
      </c>
      <c r="AJ726" s="26">
        <f>IF(AND(-Z726&gt;=211,-Z726&lt;=250),D726,0)</f>
        <v>0</v>
      </c>
      <c r="AK726" s="26">
        <f>IF(-Z726&gt;=251,D726,0)</f>
        <v>0</v>
      </c>
      <c r="AL726" s="26">
        <f>SUM(AE726:AF726)</f>
        <v>0</v>
      </c>
      <c r="AM726" s="26">
        <f>SUM(AG726:AK726)</f>
        <v>4000</v>
      </c>
      <c r="AN726" s="26">
        <f>SUM(AI726:AK726)</f>
        <v>4000</v>
      </c>
      <c r="AO726" s="26">
        <f>+IF(SUM(AC726:AK726)=0,D726,0)</f>
        <v>0</v>
      </c>
      <c r="AP726" s="26">
        <f>+SUM(AC726:AK726)</f>
        <v>4000</v>
      </c>
      <c r="AQ726" s="26">
        <f>+Tabla_DatosExternos_142[[#This Row],[Total Vigente]]+Tabla_DatosExternos_142[[#This Row],[Total Vencido]]</f>
        <v>4000</v>
      </c>
      <c r="AR726" s="26">
        <f>SUM(AG726:AK726)</f>
        <v>4000</v>
      </c>
      <c r="AS726" s="27">
        <f>+Tabla_DatosExternos_142[[#This Row],[Fecha]]-Tabla_DatosExternos_142[[#This Row],[Vence]]</f>
        <v>-168</v>
      </c>
      <c r="AT726" s="21"/>
      <c r="AU726" s="28" t="e">
        <f>+AR726-W726</f>
        <v>#VALUE!</v>
      </c>
    </row>
    <row r="727" spans="1:47" x14ac:dyDescent="0.35">
      <c r="A727" s="20">
        <v>45869</v>
      </c>
      <c r="B727" s="21">
        <v>192</v>
      </c>
      <c r="C727" s="21">
        <v>4000</v>
      </c>
      <c r="D727" s="21">
        <v>4000</v>
      </c>
      <c r="E727" s="22">
        <v>46068</v>
      </c>
      <c r="F727" s="21">
        <v>178</v>
      </c>
      <c r="G727" s="21" t="s">
        <v>47</v>
      </c>
      <c r="H727" s="21" t="s">
        <v>48</v>
      </c>
      <c r="I727" s="21" t="s">
        <v>951</v>
      </c>
      <c r="J727" s="21" t="s">
        <v>49</v>
      </c>
      <c r="K727" s="21" t="s">
        <v>691</v>
      </c>
      <c r="L727" s="21" t="s">
        <v>692</v>
      </c>
      <c r="M727" s="21" t="s">
        <v>693</v>
      </c>
      <c r="N727" s="21">
        <v>199</v>
      </c>
      <c r="O727" s="20"/>
      <c r="P727" s="21" t="s">
        <v>50</v>
      </c>
      <c r="Q727" s="21" t="s">
        <v>952</v>
      </c>
      <c r="R727" s="21">
        <v>0</v>
      </c>
      <c r="S727" s="21">
        <v>7710</v>
      </c>
      <c r="T727" s="21">
        <v>-68.185100000000006</v>
      </c>
      <c r="U727" s="21">
        <v>-16.5624</v>
      </c>
      <c r="V727" s="21" t="s">
        <v>262</v>
      </c>
      <c r="W727" s="21" t="s">
        <v>51</v>
      </c>
      <c r="X727" s="21" t="s">
        <v>953</v>
      </c>
      <c r="Y727" s="23">
        <v>46246</v>
      </c>
      <c r="Z727" s="24">
        <f>+E727-Y727</f>
        <v>-178</v>
      </c>
      <c r="AA727" s="25">
        <f>+Tabla_DatosExternos_142[[#This Row],[Saldo]]/Tabla_DatosExternos_142[[#This Row],[Importe]]</f>
        <v>1</v>
      </c>
      <c r="AB727" s="21"/>
      <c r="AC727" s="26">
        <f>IF(AND(-Z727&gt;=1,-Z727&lt;=30),D727,0)</f>
        <v>0</v>
      </c>
      <c r="AD727" s="26">
        <f>IF(AND(-Z727&gt;=31,-Z727&lt;=60),D727,0)</f>
        <v>0</v>
      </c>
      <c r="AE727" s="26">
        <f>IF(AND(-Z727&gt;=61,-Z727&lt;=90),D727,0)</f>
        <v>0</v>
      </c>
      <c r="AF727" s="26">
        <f>IF(AND(-Z727&gt;=91,-Z727&lt;=120),D727,0)</f>
        <v>0</v>
      </c>
      <c r="AG727" s="26">
        <f>IF(AND(-Z727&gt;=121,-Z727&lt;=150),D727,0)</f>
        <v>0</v>
      </c>
      <c r="AH727" s="26">
        <f>IF(AND(-Z727&gt;=151,-Z727&lt;=180),D727,0)</f>
        <v>4000</v>
      </c>
      <c r="AI727" s="26">
        <f>IF(AND(-Z727&gt;=181,-Z727&lt;=210),D727,0)</f>
        <v>0</v>
      </c>
      <c r="AJ727" s="26">
        <f>IF(AND(-Z727&gt;=211,-Z727&lt;=250),D727,0)</f>
        <v>0</v>
      </c>
      <c r="AK727" s="26">
        <f>IF(-Z727&gt;=251,D727,0)</f>
        <v>0</v>
      </c>
      <c r="AL727" s="26">
        <f>SUM(AE727:AF727)</f>
        <v>0</v>
      </c>
      <c r="AM727" s="26">
        <f>SUM(AG727:AK727)</f>
        <v>4000</v>
      </c>
      <c r="AN727" s="26">
        <f>SUM(AI727:AK727)</f>
        <v>0</v>
      </c>
      <c r="AO727" s="26">
        <f>+IF(SUM(AC727:AK727)=0,D727,0)</f>
        <v>0</v>
      </c>
      <c r="AP727" s="26">
        <f>+SUM(AC727:AK727)</f>
        <v>4000</v>
      </c>
      <c r="AQ727" s="26">
        <f>+Tabla_DatosExternos_142[[#This Row],[Total Vigente]]+Tabla_DatosExternos_142[[#This Row],[Total Vencido]]</f>
        <v>4000</v>
      </c>
      <c r="AR727" s="26">
        <f>SUM(AG727:AK727)</f>
        <v>4000</v>
      </c>
      <c r="AS727" s="27">
        <f>+Tabla_DatosExternos_142[[#This Row],[Fecha]]-Tabla_DatosExternos_142[[#This Row],[Vence]]</f>
        <v>-199</v>
      </c>
      <c r="AT727" s="21"/>
      <c r="AU727" s="28" t="e">
        <f>+AR727-W727</f>
        <v>#VALUE!</v>
      </c>
    </row>
    <row r="728" spans="1:47" x14ac:dyDescent="0.35">
      <c r="A728" s="20">
        <v>45869</v>
      </c>
      <c r="B728" s="21">
        <v>193</v>
      </c>
      <c r="C728" s="21">
        <v>4000</v>
      </c>
      <c r="D728" s="21">
        <v>4000</v>
      </c>
      <c r="E728" s="22">
        <v>46096</v>
      </c>
      <c r="F728" s="21">
        <v>150</v>
      </c>
      <c r="G728" s="21" t="s">
        <v>89</v>
      </c>
      <c r="H728" s="21" t="s">
        <v>48</v>
      </c>
      <c r="I728" s="21" t="s">
        <v>951</v>
      </c>
      <c r="J728" s="21" t="s">
        <v>49</v>
      </c>
      <c r="K728" s="21" t="s">
        <v>691</v>
      </c>
      <c r="L728" s="21" t="s">
        <v>692</v>
      </c>
      <c r="M728" s="21" t="s">
        <v>693</v>
      </c>
      <c r="N728" s="21">
        <v>227</v>
      </c>
      <c r="O728" s="20"/>
      <c r="P728" s="21" t="s">
        <v>50</v>
      </c>
      <c r="Q728" s="21" t="s">
        <v>952</v>
      </c>
      <c r="R728" s="21">
        <v>0</v>
      </c>
      <c r="S728" s="21">
        <v>7710</v>
      </c>
      <c r="T728" s="21">
        <v>-68.185100000000006</v>
      </c>
      <c r="U728" s="21">
        <v>-16.5624</v>
      </c>
      <c r="V728" s="21" t="s">
        <v>262</v>
      </c>
      <c r="W728" s="21" t="s">
        <v>51</v>
      </c>
      <c r="X728" s="21" t="s">
        <v>953</v>
      </c>
      <c r="Y728" s="23">
        <v>46246</v>
      </c>
      <c r="Z728" s="24">
        <f>+E728-Y728</f>
        <v>-150</v>
      </c>
      <c r="AA728" s="25">
        <f>+Tabla_DatosExternos_142[[#This Row],[Saldo]]/Tabla_DatosExternos_142[[#This Row],[Importe]]</f>
        <v>1</v>
      </c>
      <c r="AB728" s="21"/>
      <c r="AC728" s="26">
        <f>IF(AND(-Z728&gt;=1,-Z728&lt;=30),D728,0)</f>
        <v>0</v>
      </c>
      <c r="AD728" s="26">
        <f>IF(AND(-Z728&gt;=31,-Z728&lt;=60),D728,0)</f>
        <v>0</v>
      </c>
      <c r="AE728" s="26">
        <f>IF(AND(-Z728&gt;=61,-Z728&lt;=90),D728,0)</f>
        <v>0</v>
      </c>
      <c r="AF728" s="26">
        <f>IF(AND(-Z728&gt;=91,-Z728&lt;=120),D728,0)</f>
        <v>0</v>
      </c>
      <c r="AG728" s="26">
        <f>IF(AND(-Z728&gt;=121,-Z728&lt;=150),D728,0)</f>
        <v>4000</v>
      </c>
      <c r="AH728" s="26">
        <f>IF(AND(-Z728&gt;=151,-Z728&lt;=180),D728,0)</f>
        <v>0</v>
      </c>
      <c r="AI728" s="26">
        <f>IF(AND(-Z728&gt;=181,-Z728&lt;=210),D728,0)</f>
        <v>0</v>
      </c>
      <c r="AJ728" s="26">
        <f>IF(AND(-Z728&gt;=211,-Z728&lt;=250),D728,0)</f>
        <v>0</v>
      </c>
      <c r="AK728" s="26">
        <f>IF(-Z728&gt;=251,D728,0)</f>
        <v>0</v>
      </c>
      <c r="AL728" s="26">
        <f>SUM(AE728:AF728)</f>
        <v>0</v>
      </c>
      <c r="AM728" s="26">
        <f>SUM(AG728:AK728)</f>
        <v>4000</v>
      </c>
      <c r="AN728" s="26">
        <f>SUM(AI728:AK728)</f>
        <v>0</v>
      </c>
      <c r="AO728" s="26">
        <f>+IF(SUM(AC728:AK728)=0,D728,0)</f>
        <v>0</v>
      </c>
      <c r="AP728" s="26">
        <f>+SUM(AC728:AK728)</f>
        <v>4000</v>
      </c>
      <c r="AQ728" s="26">
        <f>+Tabla_DatosExternos_142[[#This Row],[Total Vigente]]+Tabla_DatosExternos_142[[#This Row],[Total Vencido]]</f>
        <v>4000</v>
      </c>
      <c r="AR728" s="26">
        <f>SUM(AG728:AK728)</f>
        <v>4000</v>
      </c>
      <c r="AS728" s="27">
        <f>+Tabla_DatosExternos_142[[#This Row],[Fecha]]-Tabla_DatosExternos_142[[#This Row],[Vence]]</f>
        <v>-227</v>
      </c>
      <c r="AT728" s="21"/>
      <c r="AU728" s="28" t="e">
        <f>+AR728-W728</f>
        <v>#VALUE!</v>
      </c>
    </row>
    <row r="729" spans="1:47" x14ac:dyDescent="0.35">
      <c r="A729" s="20">
        <v>45869</v>
      </c>
      <c r="B729" s="21">
        <v>194</v>
      </c>
      <c r="C729" s="21">
        <v>4000</v>
      </c>
      <c r="D729" s="21">
        <v>4000</v>
      </c>
      <c r="E729" s="22">
        <v>46127</v>
      </c>
      <c r="F729" s="21">
        <v>119</v>
      </c>
      <c r="G729" s="21" t="s">
        <v>88</v>
      </c>
      <c r="H729" s="21" t="s">
        <v>48</v>
      </c>
      <c r="I729" s="21" t="s">
        <v>951</v>
      </c>
      <c r="J729" s="21" t="s">
        <v>49</v>
      </c>
      <c r="K729" s="21" t="s">
        <v>691</v>
      </c>
      <c r="L729" s="21" t="s">
        <v>692</v>
      </c>
      <c r="M729" s="21" t="s">
        <v>693</v>
      </c>
      <c r="N729" s="21">
        <v>258</v>
      </c>
      <c r="O729" s="20"/>
      <c r="P729" s="21" t="s">
        <v>50</v>
      </c>
      <c r="Q729" s="21" t="s">
        <v>952</v>
      </c>
      <c r="R729" s="21">
        <v>0</v>
      </c>
      <c r="S729" s="21">
        <v>7710</v>
      </c>
      <c r="T729" s="21">
        <v>-68.185100000000006</v>
      </c>
      <c r="U729" s="21">
        <v>-16.5624</v>
      </c>
      <c r="V729" s="21" t="s">
        <v>262</v>
      </c>
      <c r="W729" s="21" t="s">
        <v>51</v>
      </c>
      <c r="X729" s="21" t="s">
        <v>953</v>
      </c>
      <c r="Y729" s="23">
        <v>46246</v>
      </c>
      <c r="Z729" s="24">
        <f>+E729-Y729</f>
        <v>-119</v>
      </c>
      <c r="AA729" s="25">
        <f>+Tabla_DatosExternos_142[[#This Row],[Saldo]]/Tabla_DatosExternos_142[[#This Row],[Importe]]</f>
        <v>1</v>
      </c>
      <c r="AB729" s="21"/>
      <c r="AC729" s="26">
        <f>IF(AND(-Z729&gt;=1,-Z729&lt;=30),D729,0)</f>
        <v>0</v>
      </c>
      <c r="AD729" s="26">
        <f>IF(AND(-Z729&gt;=31,-Z729&lt;=60),D729,0)</f>
        <v>0</v>
      </c>
      <c r="AE729" s="26">
        <f>IF(AND(-Z729&gt;=61,-Z729&lt;=90),D729,0)</f>
        <v>0</v>
      </c>
      <c r="AF729" s="26">
        <f>IF(AND(-Z729&gt;=91,-Z729&lt;=120),D729,0)</f>
        <v>4000</v>
      </c>
      <c r="AG729" s="26">
        <f>IF(AND(-Z729&gt;=121,-Z729&lt;=150),D729,0)</f>
        <v>0</v>
      </c>
      <c r="AH729" s="26">
        <f>IF(AND(-Z729&gt;=151,-Z729&lt;=180),D729,0)</f>
        <v>0</v>
      </c>
      <c r="AI729" s="26">
        <f>IF(AND(-Z729&gt;=181,-Z729&lt;=210),D729,0)</f>
        <v>0</v>
      </c>
      <c r="AJ729" s="26">
        <f>IF(AND(-Z729&gt;=211,-Z729&lt;=250),D729,0)</f>
        <v>0</v>
      </c>
      <c r="AK729" s="26">
        <f>IF(-Z729&gt;=251,D729,0)</f>
        <v>0</v>
      </c>
      <c r="AL729" s="26">
        <f>SUM(AE729:AF729)</f>
        <v>4000</v>
      </c>
      <c r="AM729" s="26">
        <f>SUM(AG729:AK729)</f>
        <v>0</v>
      </c>
      <c r="AN729" s="26">
        <f>SUM(AI729:AK729)</f>
        <v>0</v>
      </c>
      <c r="AO729" s="26">
        <f>+IF(SUM(AC729:AK729)=0,D729,0)</f>
        <v>0</v>
      </c>
      <c r="AP729" s="26">
        <f>+SUM(AC729:AK729)</f>
        <v>4000</v>
      </c>
      <c r="AQ729" s="26">
        <f>+Tabla_DatosExternos_142[[#This Row],[Total Vigente]]+Tabla_DatosExternos_142[[#This Row],[Total Vencido]]</f>
        <v>4000</v>
      </c>
      <c r="AR729" s="26">
        <f>SUM(AG729:AK729)</f>
        <v>0</v>
      </c>
      <c r="AS729" s="27">
        <f>+Tabla_DatosExternos_142[[#This Row],[Fecha]]-Tabla_DatosExternos_142[[#This Row],[Vence]]</f>
        <v>-258</v>
      </c>
      <c r="AT729" s="21"/>
      <c r="AU729" s="28" t="e">
        <f>+AR729-W729</f>
        <v>#VALUE!</v>
      </c>
    </row>
    <row r="730" spans="1:47" x14ac:dyDescent="0.35">
      <c r="A730" s="20">
        <v>45869</v>
      </c>
      <c r="B730" s="21">
        <v>195</v>
      </c>
      <c r="C730" s="21">
        <v>4000</v>
      </c>
      <c r="D730" s="21">
        <v>4000</v>
      </c>
      <c r="E730" s="22">
        <v>46157</v>
      </c>
      <c r="F730" s="21">
        <v>89</v>
      </c>
      <c r="G730" s="21" t="s">
        <v>81</v>
      </c>
      <c r="H730" s="21" t="s">
        <v>48</v>
      </c>
      <c r="I730" s="21" t="s">
        <v>951</v>
      </c>
      <c r="J730" s="21" t="s">
        <v>49</v>
      </c>
      <c r="K730" s="21" t="s">
        <v>691</v>
      </c>
      <c r="L730" s="21" t="s">
        <v>692</v>
      </c>
      <c r="M730" s="21" t="s">
        <v>693</v>
      </c>
      <c r="N730" s="21">
        <v>288</v>
      </c>
      <c r="O730" s="20"/>
      <c r="P730" s="21" t="s">
        <v>50</v>
      </c>
      <c r="Q730" s="21" t="s">
        <v>952</v>
      </c>
      <c r="R730" s="21">
        <v>0</v>
      </c>
      <c r="S730" s="21">
        <v>7710</v>
      </c>
      <c r="T730" s="21">
        <v>-68.185100000000006</v>
      </c>
      <c r="U730" s="21">
        <v>-16.5624</v>
      </c>
      <c r="V730" s="21" t="s">
        <v>262</v>
      </c>
      <c r="W730" s="21" t="s">
        <v>51</v>
      </c>
      <c r="X730" s="21" t="s">
        <v>953</v>
      </c>
      <c r="Y730" s="23">
        <v>46246</v>
      </c>
      <c r="Z730" s="24">
        <f>+E730-Y730</f>
        <v>-89</v>
      </c>
      <c r="AA730" s="25">
        <f>+Tabla_DatosExternos_142[[#This Row],[Saldo]]/Tabla_DatosExternos_142[[#This Row],[Importe]]</f>
        <v>1</v>
      </c>
      <c r="AB730" s="21"/>
      <c r="AC730" s="26">
        <f>IF(AND(-Z730&gt;=1,-Z730&lt;=30),D730,0)</f>
        <v>0</v>
      </c>
      <c r="AD730" s="26">
        <f>IF(AND(-Z730&gt;=31,-Z730&lt;=60),D730,0)</f>
        <v>0</v>
      </c>
      <c r="AE730" s="26">
        <f>IF(AND(-Z730&gt;=61,-Z730&lt;=90),D730,0)</f>
        <v>4000</v>
      </c>
      <c r="AF730" s="26">
        <f>IF(AND(-Z730&gt;=91,-Z730&lt;=120),D730,0)</f>
        <v>0</v>
      </c>
      <c r="AG730" s="26">
        <f>IF(AND(-Z730&gt;=121,-Z730&lt;=150),D730,0)</f>
        <v>0</v>
      </c>
      <c r="AH730" s="26">
        <f>IF(AND(-Z730&gt;=151,-Z730&lt;=180),D730,0)</f>
        <v>0</v>
      </c>
      <c r="AI730" s="26">
        <f>IF(AND(-Z730&gt;=181,-Z730&lt;=210),D730,0)</f>
        <v>0</v>
      </c>
      <c r="AJ730" s="26">
        <f>IF(AND(-Z730&gt;=211,-Z730&lt;=250),D730,0)</f>
        <v>0</v>
      </c>
      <c r="AK730" s="26">
        <f>IF(-Z730&gt;=251,D730,0)</f>
        <v>0</v>
      </c>
      <c r="AL730" s="26">
        <f>SUM(AE730:AF730)</f>
        <v>4000</v>
      </c>
      <c r="AM730" s="26">
        <f>SUM(AG730:AK730)</f>
        <v>0</v>
      </c>
      <c r="AN730" s="26">
        <f>SUM(AI730:AK730)</f>
        <v>0</v>
      </c>
      <c r="AO730" s="26">
        <f>+IF(SUM(AC730:AK730)=0,D730,0)</f>
        <v>0</v>
      </c>
      <c r="AP730" s="26">
        <f>+SUM(AC730:AK730)</f>
        <v>4000</v>
      </c>
      <c r="AQ730" s="26">
        <f>+Tabla_DatosExternos_142[[#This Row],[Total Vigente]]+Tabla_DatosExternos_142[[#This Row],[Total Vencido]]</f>
        <v>4000</v>
      </c>
      <c r="AR730" s="26">
        <f>SUM(AG730:AK730)</f>
        <v>0</v>
      </c>
      <c r="AS730" s="27">
        <f>+Tabla_DatosExternos_142[[#This Row],[Fecha]]-Tabla_DatosExternos_142[[#This Row],[Vence]]</f>
        <v>-288</v>
      </c>
      <c r="AT730" s="21"/>
      <c r="AU730" s="28" t="e">
        <f>+AR730-W730</f>
        <v>#VALUE!</v>
      </c>
    </row>
    <row r="731" spans="1:47" x14ac:dyDescent="0.35">
      <c r="A731" s="20">
        <v>45869</v>
      </c>
      <c r="B731" s="21">
        <v>196</v>
      </c>
      <c r="C731" s="21">
        <v>4000</v>
      </c>
      <c r="D731" s="21">
        <v>4000</v>
      </c>
      <c r="E731" s="22">
        <v>46188</v>
      </c>
      <c r="F731" s="21">
        <v>58</v>
      </c>
      <c r="G731" s="21" t="s">
        <v>96</v>
      </c>
      <c r="H731" s="21" t="s">
        <v>48</v>
      </c>
      <c r="I731" s="21" t="s">
        <v>951</v>
      </c>
      <c r="J731" s="21" t="s">
        <v>49</v>
      </c>
      <c r="K731" s="21" t="s">
        <v>691</v>
      </c>
      <c r="L731" s="21" t="s">
        <v>692</v>
      </c>
      <c r="M731" s="21" t="s">
        <v>693</v>
      </c>
      <c r="N731" s="21">
        <v>319</v>
      </c>
      <c r="O731" s="20"/>
      <c r="P731" s="21" t="s">
        <v>50</v>
      </c>
      <c r="Q731" s="21" t="s">
        <v>952</v>
      </c>
      <c r="R731" s="21">
        <v>0</v>
      </c>
      <c r="S731" s="21">
        <v>7710</v>
      </c>
      <c r="T731" s="21">
        <v>-68.185100000000006</v>
      </c>
      <c r="U731" s="21">
        <v>-16.5624</v>
      </c>
      <c r="V731" s="21" t="s">
        <v>262</v>
      </c>
      <c r="W731" s="21" t="s">
        <v>51</v>
      </c>
      <c r="X731" s="21" t="s">
        <v>953</v>
      </c>
      <c r="Y731" s="23">
        <v>46246</v>
      </c>
      <c r="Z731" s="24">
        <f>+E731-Y731</f>
        <v>-58</v>
      </c>
      <c r="AA731" s="25">
        <f>+Tabla_DatosExternos_142[[#This Row],[Saldo]]/Tabla_DatosExternos_142[[#This Row],[Importe]]</f>
        <v>1</v>
      </c>
      <c r="AB731" s="21"/>
      <c r="AC731" s="26">
        <f>IF(AND(-Z731&gt;=1,-Z731&lt;=30),D731,0)</f>
        <v>0</v>
      </c>
      <c r="AD731" s="26">
        <f>IF(AND(-Z731&gt;=31,-Z731&lt;=60),D731,0)</f>
        <v>4000</v>
      </c>
      <c r="AE731" s="26">
        <f>IF(AND(-Z731&gt;=61,-Z731&lt;=90),D731,0)</f>
        <v>0</v>
      </c>
      <c r="AF731" s="26">
        <f>IF(AND(-Z731&gt;=91,-Z731&lt;=120),D731,0)</f>
        <v>0</v>
      </c>
      <c r="AG731" s="26">
        <f>IF(AND(-Z731&gt;=121,-Z731&lt;=150),D731,0)</f>
        <v>0</v>
      </c>
      <c r="AH731" s="26">
        <f>IF(AND(-Z731&gt;=151,-Z731&lt;=180),D731,0)</f>
        <v>0</v>
      </c>
      <c r="AI731" s="26">
        <f>IF(AND(-Z731&gt;=181,-Z731&lt;=210),D731,0)</f>
        <v>0</v>
      </c>
      <c r="AJ731" s="26">
        <f>IF(AND(-Z731&gt;=211,-Z731&lt;=250),D731,0)</f>
        <v>0</v>
      </c>
      <c r="AK731" s="26">
        <f>IF(-Z731&gt;=251,D731,0)</f>
        <v>0</v>
      </c>
      <c r="AL731" s="26">
        <f>SUM(AE731:AF731)</f>
        <v>0</v>
      </c>
      <c r="AM731" s="26">
        <f>SUM(AG731:AK731)</f>
        <v>0</v>
      </c>
      <c r="AN731" s="26">
        <f>SUM(AI731:AK731)</f>
        <v>0</v>
      </c>
      <c r="AO731" s="26">
        <f>+IF(SUM(AC731:AK731)=0,D731,0)</f>
        <v>0</v>
      </c>
      <c r="AP731" s="26">
        <f>+SUM(AC731:AK731)</f>
        <v>4000</v>
      </c>
      <c r="AQ731" s="26">
        <f>+Tabla_DatosExternos_142[[#This Row],[Total Vigente]]+Tabla_DatosExternos_142[[#This Row],[Total Vencido]]</f>
        <v>4000</v>
      </c>
      <c r="AR731" s="26">
        <f>SUM(AG731:AK731)</f>
        <v>0</v>
      </c>
      <c r="AS731" s="27">
        <f>+Tabla_DatosExternos_142[[#This Row],[Fecha]]-Tabla_DatosExternos_142[[#This Row],[Vence]]</f>
        <v>-319</v>
      </c>
      <c r="AT731" s="21"/>
      <c r="AU731" s="28" t="e">
        <f>+AR731-W731</f>
        <v>#VALUE!</v>
      </c>
    </row>
    <row r="732" spans="1:47" x14ac:dyDescent="0.35">
      <c r="A732" s="20">
        <v>45869</v>
      </c>
      <c r="B732" s="21">
        <v>197</v>
      </c>
      <c r="C732" s="21">
        <v>4000</v>
      </c>
      <c r="D732" s="21">
        <v>4000</v>
      </c>
      <c r="E732" s="22">
        <v>46218</v>
      </c>
      <c r="F732" s="21">
        <v>28</v>
      </c>
      <c r="G732" s="21" t="s">
        <v>90</v>
      </c>
      <c r="H732" s="21" t="s">
        <v>48</v>
      </c>
      <c r="I732" s="21" t="s">
        <v>951</v>
      </c>
      <c r="J732" s="21" t="s">
        <v>49</v>
      </c>
      <c r="K732" s="21" t="s">
        <v>691</v>
      </c>
      <c r="L732" s="21" t="s">
        <v>692</v>
      </c>
      <c r="M732" s="21" t="s">
        <v>693</v>
      </c>
      <c r="N732" s="21">
        <v>349</v>
      </c>
      <c r="O732" s="20"/>
      <c r="P732" s="21" t="s">
        <v>50</v>
      </c>
      <c r="Q732" s="21" t="s">
        <v>952</v>
      </c>
      <c r="R732" s="21">
        <v>0</v>
      </c>
      <c r="S732" s="21">
        <v>7710</v>
      </c>
      <c r="T732" s="21">
        <v>-68.185100000000006</v>
      </c>
      <c r="U732" s="21">
        <v>-16.5624</v>
      </c>
      <c r="V732" s="21" t="s">
        <v>262</v>
      </c>
      <c r="W732" s="21" t="s">
        <v>51</v>
      </c>
      <c r="X732" s="21" t="s">
        <v>953</v>
      </c>
      <c r="Y732" s="23">
        <v>46246</v>
      </c>
      <c r="Z732" s="24">
        <f>+E732-Y732</f>
        <v>-28</v>
      </c>
      <c r="AA732" s="25">
        <f>+Tabla_DatosExternos_142[[#This Row],[Saldo]]/Tabla_DatosExternos_142[[#This Row],[Importe]]</f>
        <v>1</v>
      </c>
      <c r="AB732" s="21"/>
      <c r="AC732" s="26">
        <f>IF(AND(-Z732&gt;=1,-Z732&lt;=30),D732,0)</f>
        <v>4000</v>
      </c>
      <c r="AD732" s="26">
        <f>IF(AND(-Z732&gt;=31,-Z732&lt;=60),D732,0)</f>
        <v>0</v>
      </c>
      <c r="AE732" s="26">
        <f>IF(AND(-Z732&gt;=61,-Z732&lt;=90),D732,0)</f>
        <v>0</v>
      </c>
      <c r="AF732" s="26">
        <f>IF(AND(-Z732&gt;=91,-Z732&lt;=120),D732,0)</f>
        <v>0</v>
      </c>
      <c r="AG732" s="26">
        <f>IF(AND(-Z732&gt;=121,-Z732&lt;=150),D732,0)</f>
        <v>0</v>
      </c>
      <c r="AH732" s="26">
        <f>IF(AND(-Z732&gt;=151,-Z732&lt;=180),D732,0)</f>
        <v>0</v>
      </c>
      <c r="AI732" s="26">
        <f>IF(AND(-Z732&gt;=181,-Z732&lt;=210),D732,0)</f>
        <v>0</v>
      </c>
      <c r="AJ732" s="26">
        <f>IF(AND(-Z732&gt;=211,-Z732&lt;=250),D732,0)</f>
        <v>0</v>
      </c>
      <c r="AK732" s="26">
        <f>IF(-Z732&gt;=251,D732,0)</f>
        <v>0</v>
      </c>
      <c r="AL732" s="26">
        <f>SUM(AE732:AF732)</f>
        <v>0</v>
      </c>
      <c r="AM732" s="26">
        <f>SUM(AG732:AK732)</f>
        <v>0</v>
      </c>
      <c r="AN732" s="26">
        <f>SUM(AI732:AK732)</f>
        <v>0</v>
      </c>
      <c r="AO732" s="26">
        <f>+IF(SUM(AC732:AK732)=0,D732,0)</f>
        <v>0</v>
      </c>
      <c r="AP732" s="26">
        <f>+SUM(AC732:AK732)</f>
        <v>4000</v>
      </c>
      <c r="AQ732" s="26">
        <f>+Tabla_DatosExternos_142[[#This Row],[Total Vigente]]+Tabla_DatosExternos_142[[#This Row],[Total Vencido]]</f>
        <v>4000</v>
      </c>
      <c r="AR732" s="26">
        <f>SUM(AG732:AK732)</f>
        <v>0</v>
      </c>
      <c r="AS732" s="27">
        <f>+Tabla_DatosExternos_142[[#This Row],[Fecha]]-Tabla_DatosExternos_142[[#This Row],[Vence]]</f>
        <v>-349</v>
      </c>
      <c r="AT732" s="21"/>
      <c r="AU732" s="28" t="e">
        <f>+AR732-W732</f>
        <v>#VALUE!</v>
      </c>
    </row>
    <row r="733" spans="1:47" x14ac:dyDescent="0.35">
      <c r="A733" s="20">
        <v>45869</v>
      </c>
      <c r="B733" s="21">
        <v>198</v>
      </c>
      <c r="C733" s="21">
        <v>4000</v>
      </c>
      <c r="D733" s="21">
        <v>4000</v>
      </c>
      <c r="E733" s="22">
        <v>46249</v>
      </c>
      <c r="F733" s="21">
        <v>3</v>
      </c>
      <c r="G733" s="21" t="s">
        <v>90</v>
      </c>
      <c r="H733" s="21" t="s">
        <v>95</v>
      </c>
      <c r="I733" s="21" t="s">
        <v>951</v>
      </c>
      <c r="J733" s="21" t="s">
        <v>49</v>
      </c>
      <c r="K733" s="21" t="s">
        <v>691</v>
      </c>
      <c r="L733" s="21" t="s">
        <v>692</v>
      </c>
      <c r="M733" s="21" t="s">
        <v>693</v>
      </c>
      <c r="N733" s="21">
        <v>380</v>
      </c>
      <c r="O733" s="20"/>
      <c r="P733" s="21" t="s">
        <v>50</v>
      </c>
      <c r="Q733" s="21" t="s">
        <v>952</v>
      </c>
      <c r="R733" s="21">
        <v>0</v>
      </c>
      <c r="S733" s="21">
        <v>7710</v>
      </c>
      <c r="T733" s="21">
        <v>-68.185100000000006</v>
      </c>
      <c r="U733" s="21">
        <v>-16.5624</v>
      </c>
      <c r="V733" s="21" t="s">
        <v>262</v>
      </c>
      <c r="W733" s="21" t="s">
        <v>51</v>
      </c>
      <c r="X733" s="21" t="s">
        <v>953</v>
      </c>
      <c r="Y733" s="23">
        <v>46246</v>
      </c>
      <c r="Z733" s="24">
        <f>+E733-Y733</f>
        <v>3</v>
      </c>
      <c r="AA733" s="25">
        <f>+Tabla_DatosExternos_142[[#This Row],[Saldo]]/Tabla_DatosExternos_142[[#This Row],[Importe]]</f>
        <v>1</v>
      </c>
      <c r="AB733" s="21"/>
      <c r="AC733" s="26">
        <f>IF(AND(-Z733&gt;=1,-Z733&lt;=30),D733,0)</f>
        <v>0</v>
      </c>
      <c r="AD733" s="26">
        <f>IF(AND(-Z733&gt;=31,-Z733&lt;=60),D733,0)</f>
        <v>0</v>
      </c>
      <c r="AE733" s="26">
        <f>IF(AND(-Z733&gt;=61,-Z733&lt;=90),D733,0)</f>
        <v>0</v>
      </c>
      <c r="AF733" s="26">
        <f>IF(AND(-Z733&gt;=91,-Z733&lt;=120),D733,0)</f>
        <v>0</v>
      </c>
      <c r="AG733" s="26">
        <f>IF(AND(-Z733&gt;=121,-Z733&lt;=150),D733,0)</f>
        <v>0</v>
      </c>
      <c r="AH733" s="26">
        <f>IF(AND(-Z733&gt;=151,-Z733&lt;=180),D733,0)</f>
        <v>0</v>
      </c>
      <c r="AI733" s="26">
        <f>IF(AND(-Z733&gt;=181,-Z733&lt;=210),D733,0)</f>
        <v>0</v>
      </c>
      <c r="AJ733" s="26">
        <f>IF(AND(-Z733&gt;=211,-Z733&lt;=250),D733,0)</f>
        <v>0</v>
      </c>
      <c r="AK733" s="26">
        <f>IF(-Z733&gt;=251,D733,0)</f>
        <v>0</v>
      </c>
      <c r="AL733" s="26">
        <f>SUM(AE733:AF733)</f>
        <v>0</v>
      </c>
      <c r="AM733" s="26">
        <f>SUM(AG733:AK733)</f>
        <v>0</v>
      </c>
      <c r="AN733" s="26">
        <f>SUM(AI733:AK733)</f>
        <v>0</v>
      </c>
      <c r="AO733" s="26">
        <f>+IF(SUM(AC733:AK733)=0,D733,0)</f>
        <v>4000</v>
      </c>
      <c r="AP733" s="26">
        <f>+SUM(AC733:AK733)</f>
        <v>0</v>
      </c>
      <c r="AQ733" s="26">
        <f>+Tabla_DatosExternos_142[[#This Row],[Total Vigente]]+Tabla_DatosExternos_142[[#This Row],[Total Vencido]]</f>
        <v>4000</v>
      </c>
      <c r="AR733" s="26">
        <f>SUM(AG733:AK733)</f>
        <v>0</v>
      </c>
      <c r="AS733" s="27">
        <f>+Tabla_DatosExternos_142[[#This Row],[Fecha]]-Tabla_DatosExternos_142[[#This Row],[Vence]]</f>
        <v>-380</v>
      </c>
      <c r="AT733" s="21"/>
      <c r="AU733" s="28" t="e">
        <f>+AR733-W733</f>
        <v>#VALUE!</v>
      </c>
    </row>
    <row r="734" spans="1:47" x14ac:dyDescent="0.35">
      <c r="A734" s="20">
        <v>45869</v>
      </c>
      <c r="B734" s="21">
        <v>199</v>
      </c>
      <c r="C734" s="21">
        <v>4000</v>
      </c>
      <c r="D734" s="21">
        <v>4000</v>
      </c>
      <c r="E734" s="22">
        <v>46280</v>
      </c>
      <c r="F734" s="21">
        <v>34</v>
      </c>
      <c r="G734" s="21" t="s">
        <v>96</v>
      </c>
      <c r="H734" s="21" t="s">
        <v>95</v>
      </c>
      <c r="I734" s="21" t="s">
        <v>951</v>
      </c>
      <c r="J734" s="21" t="s">
        <v>49</v>
      </c>
      <c r="K734" s="21" t="s">
        <v>691</v>
      </c>
      <c r="L734" s="21" t="s">
        <v>692</v>
      </c>
      <c r="M734" s="21" t="s">
        <v>693</v>
      </c>
      <c r="N734" s="21">
        <v>411</v>
      </c>
      <c r="O734" s="20"/>
      <c r="P734" s="21" t="s">
        <v>50</v>
      </c>
      <c r="Q734" s="21" t="s">
        <v>952</v>
      </c>
      <c r="R734" s="21">
        <v>0</v>
      </c>
      <c r="S734" s="21">
        <v>7710</v>
      </c>
      <c r="T734" s="21">
        <v>-68.185100000000006</v>
      </c>
      <c r="U734" s="21">
        <v>-16.5624</v>
      </c>
      <c r="V734" s="21" t="s">
        <v>262</v>
      </c>
      <c r="W734" s="21" t="s">
        <v>51</v>
      </c>
      <c r="X734" s="21" t="s">
        <v>953</v>
      </c>
      <c r="Y734" s="23">
        <v>46246</v>
      </c>
      <c r="Z734" s="24">
        <f>+E734-Y734</f>
        <v>34</v>
      </c>
      <c r="AA734" s="25">
        <f>+Tabla_DatosExternos_142[[#This Row],[Saldo]]/Tabla_DatosExternos_142[[#This Row],[Importe]]</f>
        <v>1</v>
      </c>
      <c r="AB734" s="21"/>
      <c r="AC734" s="26">
        <f>IF(AND(-Z734&gt;=1,-Z734&lt;=30),D734,0)</f>
        <v>0</v>
      </c>
      <c r="AD734" s="26">
        <f>IF(AND(-Z734&gt;=31,-Z734&lt;=60),D734,0)</f>
        <v>0</v>
      </c>
      <c r="AE734" s="26">
        <f>IF(AND(-Z734&gt;=61,-Z734&lt;=90),D734,0)</f>
        <v>0</v>
      </c>
      <c r="AF734" s="26">
        <f>IF(AND(-Z734&gt;=91,-Z734&lt;=120),D734,0)</f>
        <v>0</v>
      </c>
      <c r="AG734" s="26">
        <f>IF(AND(-Z734&gt;=121,-Z734&lt;=150),D734,0)</f>
        <v>0</v>
      </c>
      <c r="AH734" s="26">
        <f>IF(AND(-Z734&gt;=151,-Z734&lt;=180),D734,0)</f>
        <v>0</v>
      </c>
      <c r="AI734" s="26">
        <f>IF(AND(-Z734&gt;=181,-Z734&lt;=210),D734,0)</f>
        <v>0</v>
      </c>
      <c r="AJ734" s="26">
        <f>IF(AND(-Z734&gt;=211,-Z734&lt;=250),D734,0)</f>
        <v>0</v>
      </c>
      <c r="AK734" s="26">
        <f>IF(-Z734&gt;=251,D734,0)</f>
        <v>0</v>
      </c>
      <c r="AL734" s="26">
        <f>SUM(AE734:AF734)</f>
        <v>0</v>
      </c>
      <c r="AM734" s="26">
        <f>SUM(AG734:AK734)</f>
        <v>0</v>
      </c>
      <c r="AN734" s="26">
        <f>SUM(AI734:AK734)</f>
        <v>0</v>
      </c>
      <c r="AO734" s="26">
        <f>+IF(SUM(AC734:AK734)=0,D734,0)</f>
        <v>4000</v>
      </c>
      <c r="AP734" s="26">
        <f>+SUM(AC734:AK734)</f>
        <v>0</v>
      </c>
      <c r="AQ734" s="26">
        <f>+Tabla_DatosExternos_142[[#This Row],[Total Vigente]]+Tabla_DatosExternos_142[[#This Row],[Total Vencido]]</f>
        <v>4000</v>
      </c>
      <c r="AR734" s="26">
        <f>SUM(AG734:AK734)</f>
        <v>0</v>
      </c>
      <c r="AS734" s="27">
        <f>+Tabla_DatosExternos_142[[#This Row],[Fecha]]-Tabla_DatosExternos_142[[#This Row],[Vence]]</f>
        <v>-411</v>
      </c>
      <c r="AT734" s="21"/>
      <c r="AU734" s="28" t="e">
        <f>+AR734-W734</f>
        <v>#VALUE!</v>
      </c>
    </row>
    <row r="735" spans="1:47" x14ac:dyDescent="0.35">
      <c r="A735" s="20">
        <v>45869</v>
      </c>
      <c r="B735" s="21">
        <v>200</v>
      </c>
      <c r="C735" s="21">
        <v>4000</v>
      </c>
      <c r="D735" s="21">
        <v>4000</v>
      </c>
      <c r="E735" s="22">
        <v>46310</v>
      </c>
      <c r="F735" s="21">
        <v>64</v>
      </c>
      <c r="G735" s="21" t="s">
        <v>81</v>
      </c>
      <c r="H735" s="21" t="s">
        <v>95</v>
      </c>
      <c r="I735" s="21" t="s">
        <v>951</v>
      </c>
      <c r="J735" s="21" t="s">
        <v>49</v>
      </c>
      <c r="K735" s="21" t="s">
        <v>691</v>
      </c>
      <c r="L735" s="21" t="s">
        <v>692</v>
      </c>
      <c r="M735" s="21" t="s">
        <v>693</v>
      </c>
      <c r="N735" s="21">
        <v>441</v>
      </c>
      <c r="O735" s="20"/>
      <c r="P735" s="21" t="s">
        <v>50</v>
      </c>
      <c r="Q735" s="21" t="s">
        <v>952</v>
      </c>
      <c r="R735" s="21">
        <v>0</v>
      </c>
      <c r="S735" s="21">
        <v>7710</v>
      </c>
      <c r="T735" s="21">
        <v>-68.185100000000006</v>
      </c>
      <c r="U735" s="21">
        <v>-16.5624</v>
      </c>
      <c r="V735" s="21" t="s">
        <v>262</v>
      </c>
      <c r="W735" s="21" t="s">
        <v>51</v>
      </c>
      <c r="X735" s="21" t="s">
        <v>953</v>
      </c>
      <c r="Y735" s="23">
        <v>46246</v>
      </c>
      <c r="Z735" s="24">
        <f>+E735-Y735</f>
        <v>64</v>
      </c>
      <c r="AA735" s="25">
        <f>+Tabla_DatosExternos_142[[#This Row],[Saldo]]/Tabla_DatosExternos_142[[#This Row],[Importe]]</f>
        <v>1</v>
      </c>
      <c r="AB735" s="21"/>
      <c r="AC735" s="26">
        <f>IF(AND(-Z735&gt;=1,-Z735&lt;=30),D735,0)</f>
        <v>0</v>
      </c>
      <c r="AD735" s="26">
        <f>IF(AND(-Z735&gt;=31,-Z735&lt;=60),D735,0)</f>
        <v>0</v>
      </c>
      <c r="AE735" s="26">
        <f>IF(AND(-Z735&gt;=61,-Z735&lt;=90),D735,0)</f>
        <v>0</v>
      </c>
      <c r="AF735" s="26">
        <f>IF(AND(-Z735&gt;=91,-Z735&lt;=120),D735,0)</f>
        <v>0</v>
      </c>
      <c r="AG735" s="26">
        <f>IF(AND(-Z735&gt;=121,-Z735&lt;=150),D735,0)</f>
        <v>0</v>
      </c>
      <c r="AH735" s="26">
        <f>IF(AND(-Z735&gt;=151,-Z735&lt;=180),D735,0)</f>
        <v>0</v>
      </c>
      <c r="AI735" s="26">
        <f>IF(AND(-Z735&gt;=181,-Z735&lt;=210),D735,0)</f>
        <v>0</v>
      </c>
      <c r="AJ735" s="26">
        <f>IF(AND(-Z735&gt;=211,-Z735&lt;=250),D735,0)</f>
        <v>0</v>
      </c>
      <c r="AK735" s="26">
        <f>IF(-Z735&gt;=251,D735,0)</f>
        <v>0</v>
      </c>
      <c r="AL735" s="26">
        <f>SUM(AE735:AF735)</f>
        <v>0</v>
      </c>
      <c r="AM735" s="26">
        <f>SUM(AG735:AK735)</f>
        <v>0</v>
      </c>
      <c r="AN735" s="26">
        <f>SUM(AI735:AK735)</f>
        <v>0</v>
      </c>
      <c r="AO735" s="26">
        <f>+IF(SUM(AC735:AK735)=0,D735,0)</f>
        <v>4000</v>
      </c>
      <c r="AP735" s="26">
        <f>+SUM(AC735:AK735)</f>
        <v>0</v>
      </c>
      <c r="AQ735" s="26">
        <f>+Tabla_DatosExternos_142[[#This Row],[Total Vigente]]+Tabla_DatosExternos_142[[#This Row],[Total Vencido]]</f>
        <v>4000</v>
      </c>
      <c r="AR735" s="26">
        <f>SUM(AG735:AK735)</f>
        <v>0</v>
      </c>
      <c r="AS735" s="27">
        <f>+Tabla_DatosExternos_142[[#This Row],[Fecha]]-Tabla_DatosExternos_142[[#This Row],[Vence]]</f>
        <v>-441</v>
      </c>
      <c r="AT735" s="21"/>
      <c r="AU735" s="28" t="e">
        <f>+AR735-W735</f>
        <v>#VALUE!</v>
      </c>
    </row>
    <row r="736" spans="1:47" x14ac:dyDescent="0.35">
      <c r="A736" s="20">
        <v>45869</v>
      </c>
      <c r="B736" s="21">
        <v>201</v>
      </c>
      <c r="C736" s="21">
        <v>4000</v>
      </c>
      <c r="D736" s="21">
        <v>4000</v>
      </c>
      <c r="E736" s="22">
        <v>46341</v>
      </c>
      <c r="F736" s="21">
        <v>95</v>
      </c>
      <c r="G736" s="21" t="s">
        <v>88</v>
      </c>
      <c r="H736" s="21" t="s">
        <v>95</v>
      </c>
      <c r="I736" s="21" t="s">
        <v>951</v>
      </c>
      <c r="J736" s="21" t="s">
        <v>49</v>
      </c>
      <c r="K736" s="21" t="s">
        <v>691</v>
      </c>
      <c r="L736" s="21" t="s">
        <v>692</v>
      </c>
      <c r="M736" s="21" t="s">
        <v>693</v>
      </c>
      <c r="N736" s="21">
        <v>472</v>
      </c>
      <c r="O736" s="20"/>
      <c r="P736" s="21" t="s">
        <v>50</v>
      </c>
      <c r="Q736" s="21" t="s">
        <v>952</v>
      </c>
      <c r="R736" s="21">
        <v>0</v>
      </c>
      <c r="S736" s="21">
        <v>7710</v>
      </c>
      <c r="T736" s="21">
        <v>-68.185100000000006</v>
      </c>
      <c r="U736" s="21">
        <v>-16.5624</v>
      </c>
      <c r="V736" s="21" t="s">
        <v>262</v>
      </c>
      <c r="W736" s="21" t="s">
        <v>51</v>
      </c>
      <c r="X736" s="21" t="s">
        <v>953</v>
      </c>
      <c r="Y736" s="23">
        <v>46246</v>
      </c>
      <c r="Z736" s="24">
        <f>+E736-Y736</f>
        <v>95</v>
      </c>
      <c r="AA736" s="25">
        <f>+Tabla_DatosExternos_142[[#This Row],[Saldo]]/Tabla_DatosExternos_142[[#This Row],[Importe]]</f>
        <v>1</v>
      </c>
      <c r="AB736" s="21"/>
      <c r="AC736" s="26">
        <f>IF(AND(-Z736&gt;=1,-Z736&lt;=30),D736,0)</f>
        <v>0</v>
      </c>
      <c r="AD736" s="26">
        <f>IF(AND(-Z736&gt;=31,-Z736&lt;=60),D736,0)</f>
        <v>0</v>
      </c>
      <c r="AE736" s="26">
        <f>IF(AND(-Z736&gt;=61,-Z736&lt;=90),D736,0)</f>
        <v>0</v>
      </c>
      <c r="AF736" s="26">
        <f>IF(AND(-Z736&gt;=91,-Z736&lt;=120),D736,0)</f>
        <v>0</v>
      </c>
      <c r="AG736" s="26">
        <f>IF(AND(-Z736&gt;=121,-Z736&lt;=150),D736,0)</f>
        <v>0</v>
      </c>
      <c r="AH736" s="26">
        <f>IF(AND(-Z736&gt;=151,-Z736&lt;=180),D736,0)</f>
        <v>0</v>
      </c>
      <c r="AI736" s="26">
        <f>IF(AND(-Z736&gt;=181,-Z736&lt;=210),D736,0)</f>
        <v>0</v>
      </c>
      <c r="AJ736" s="26">
        <f>IF(AND(-Z736&gt;=211,-Z736&lt;=250),D736,0)</f>
        <v>0</v>
      </c>
      <c r="AK736" s="26">
        <f>IF(-Z736&gt;=251,D736,0)</f>
        <v>0</v>
      </c>
      <c r="AL736" s="26">
        <f>SUM(AE736:AF736)</f>
        <v>0</v>
      </c>
      <c r="AM736" s="26">
        <f>SUM(AG736:AK736)</f>
        <v>0</v>
      </c>
      <c r="AN736" s="26">
        <f>SUM(AI736:AK736)</f>
        <v>0</v>
      </c>
      <c r="AO736" s="26">
        <f>+IF(SUM(AC736:AK736)=0,D736,0)</f>
        <v>4000</v>
      </c>
      <c r="AP736" s="26">
        <f>+SUM(AC736:AK736)</f>
        <v>0</v>
      </c>
      <c r="AQ736" s="26">
        <f>+Tabla_DatosExternos_142[[#This Row],[Total Vigente]]+Tabla_DatosExternos_142[[#This Row],[Total Vencido]]</f>
        <v>4000</v>
      </c>
      <c r="AR736" s="26">
        <f>SUM(AG736:AK736)</f>
        <v>0</v>
      </c>
      <c r="AS736" s="27">
        <f>+Tabla_DatosExternos_142[[#This Row],[Fecha]]-Tabla_DatosExternos_142[[#This Row],[Vence]]</f>
        <v>-472</v>
      </c>
      <c r="AT736" s="21"/>
      <c r="AU736" s="28" t="e">
        <f>+AR736-W736</f>
        <v>#VALUE!</v>
      </c>
    </row>
    <row r="737" spans="1:47" x14ac:dyDescent="0.35">
      <c r="A737" s="20">
        <v>45869</v>
      </c>
      <c r="B737" s="21">
        <v>202</v>
      </c>
      <c r="C737" s="21">
        <v>4000</v>
      </c>
      <c r="D737" s="21">
        <v>4000</v>
      </c>
      <c r="E737" s="22">
        <v>46371</v>
      </c>
      <c r="F737" s="21">
        <v>125</v>
      </c>
      <c r="G737" s="21" t="s">
        <v>89</v>
      </c>
      <c r="H737" s="21" t="s">
        <v>95</v>
      </c>
      <c r="I737" s="21" t="s">
        <v>951</v>
      </c>
      <c r="J737" s="21" t="s">
        <v>49</v>
      </c>
      <c r="K737" s="21" t="s">
        <v>691</v>
      </c>
      <c r="L737" s="21" t="s">
        <v>692</v>
      </c>
      <c r="M737" s="21" t="s">
        <v>693</v>
      </c>
      <c r="N737" s="21">
        <v>502</v>
      </c>
      <c r="O737" s="20"/>
      <c r="P737" s="21" t="s">
        <v>50</v>
      </c>
      <c r="Q737" s="21" t="s">
        <v>952</v>
      </c>
      <c r="R737" s="21">
        <v>0</v>
      </c>
      <c r="S737" s="21">
        <v>7710</v>
      </c>
      <c r="T737" s="21">
        <v>-68.185100000000006</v>
      </c>
      <c r="U737" s="21">
        <v>-16.5624</v>
      </c>
      <c r="V737" s="21" t="s">
        <v>262</v>
      </c>
      <c r="W737" s="21" t="s">
        <v>51</v>
      </c>
      <c r="X737" s="21" t="s">
        <v>953</v>
      </c>
      <c r="Y737" s="23">
        <v>46246</v>
      </c>
      <c r="Z737" s="24">
        <f>+E737-Y737</f>
        <v>125</v>
      </c>
      <c r="AA737" s="25">
        <f>+Tabla_DatosExternos_142[[#This Row],[Saldo]]/Tabla_DatosExternos_142[[#This Row],[Importe]]</f>
        <v>1</v>
      </c>
      <c r="AB737" s="21"/>
      <c r="AC737" s="26">
        <f>IF(AND(-Z737&gt;=1,-Z737&lt;=30),D737,0)</f>
        <v>0</v>
      </c>
      <c r="AD737" s="26">
        <f>IF(AND(-Z737&gt;=31,-Z737&lt;=60),D737,0)</f>
        <v>0</v>
      </c>
      <c r="AE737" s="26">
        <f>IF(AND(-Z737&gt;=61,-Z737&lt;=90),D737,0)</f>
        <v>0</v>
      </c>
      <c r="AF737" s="26">
        <f>IF(AND(-Z737&gt;=91,-Z737&lt;=120),D737,0)</f>
        <v>0</v>
      </c>
      <c r="AG737" s="26">
        <f>IF(AND(-Z737&gt;=121,-Z737&lt;=150),D737,0)</f>
        <v>0</v>
      </c>
      <c r="AH737" s="26">
        <f>IF(AND(-Z737&gt;=151,-Z737&lt;=180),D737,0)</f>
        <v>0</v>
      </c>
      <c r="AI737" s="26">
        <f>IF(AND(-Z737&gt;=181,-Z737&lt;=210),D737,0)</f>
        <v>0</v>
      </c>
      <c r="AJ737" s="26">
        <f>IF(AND(-Z737&gt;=211,-Z737&lt;=250),D737,0)</f>
        <v>0</v>
      </c>
      <c r="AK737" s="26">
        <f>IF(-Z737&gt;=251,D737,0)</f>
        <v>0</v>
      </c>
      <c r="AL737" s="26">
        <f>SUM(AE737:AF737)</f>
        <v>0</v>
      </c>
      <c r="AM737" s="26">
        <f>SUM(AG737:AK737)</f>
        <v>0</v>
      </c>
      <c r="AN737" s="26">
        <f>SUM(AI737:AK737)</f>
        <v>0</v>
      </c>
      <c r="AO737" s="26">
        <f>+IF(SUM(AC737:AK737)=0,D737,0)</f>
        <v>4000</v>
      </c>
      <c r="AP737" s="26">
        <f>+SUM(AC737:AK737)</f>
        <v>0</v>
      </c>
      <c r="AQ737" s="26">
        <f>+Tabla_DatosExternos_142[[#This Row],[Total Vigente]]+Tabla_DatosExternos_142[[#This Row],[Total Vencido]]</f>
        <v>4000</v>
      </c>
      <c r="AR737" s="26">
        <f>SUM(AG737:AK737)</f>
        <v>0</v>
      </c>
      <c r="AS737" s="27">
        <f>+Tabla_DatosExternos_142[[#This Row],[Fecha]]-Tabla_DatosExternos_142[[#This Row],[Vence]]</f>
        <v>-502</v>
      </c>
      <c r="AT737" s="21"/>
      <c r="AU737" s="28" t="e">
        <f>+AR737-W737</f>
        <v>#VALUE!</v>
      </c>
    </row>
    <row r="738" spans="1:47" x14ac:dyDescent="0.35">
      <c r="A738" s="20">
        <v>45869</v>
      </c>
      <c r="B738" s="21">
        <v>203</v>
      </c>
      <c r="C738" s="21">
        <v>4000</v>
      </c>
      <c r="D738" s="21">
        <v>4000</v>
      </c>
      <c r="E738" s="22">
        <v>46402</v>
      </c>
      <c r="F738" s="21">
        <v>156</v>
      </c>
      <c r="G738" s="21" t="s">
        <v>47</v>
      </c>
      <c r="H738" s="21" t="s">
        <v>95</v>
      </c>
      <c r="I738" s="21" t="s">
        <v>951</v>
      </c>
      <c r="J738" s="21" t="s">
        <v>49</v>
      </c>
      <c r="K738" s="21" t="s">
        <v>691</v>
      </c>
      <c r="L738" s="21" t="s">
        <v>692</v>
      </c>
      <c r="M738" s="21" t="s">
        <v>693</v>
      </c>
      <c r="N738" s="21">
        <v>533</v>
      </c>
      <c r="O738" s="20"/>
      <c r="P738" s="21" t="s">
        <v>50</v>
      </c>
      <c r="Q738" s="21" t="s">
        <v>952</v>
      </c>
      <c r="R738" s="21">
        <v>0</v>
      </c>
      <c r="S738" s="21">
        <v>7710</v>
      </c>
      <c r="T738" s="21">
        <v>-68.185100000000006</v>
      </c>
      <c r="U738" s="21">
        <v>-16.5624</v>
      </c>
      <c r="V738" s="21" t="s">
        <v>262</v>
      </c>
      <c r="W738" s="21" t="s">
        <v>51</v>
      </c>
      <c r="X738" s="21" t="s">
        <v>953</v>
      </c>
      <c r="Y738" s="23">
        <v>46246</v>
      </c>
      <c r="Z738" s="24">
        <f>+E738-Y738</f>
        <v>156</v>
      </c>
      <c r="AA738" s="25">
        <f>+Tabla_DatosExternos_142[[#This Row],[Saldo]]/Tabla_DatosExternos_142[[#This Row],[Importe]]</f>
        <v>1</v>
      </c>
      <c r="AB738" s="21"/>
      <c r="AC738" s="26">
        <f>IF(AND(-Z738&gt;=1,-Z738&lt;=30),D738,0)</f>
        <v>0</v>
      </c>
      <c r="AD738" s="26">
        <f>IF(AND(-Z738&gt;=31,-Z738&lt;=60),D738,0)</f>
        <v>0</v>
      </c>
      <c r="AE738" s="26">
        <f>IF(AND(-Z738&gt;=61,-Z738&lt;=90),D738,0)</f>
        <v>0</v>
      </c>
      <c r="AF738" s="26">
        <f>IF(AND(-Z738&gt;=91,-Z738&lt;=120),D738,0)</f>
        <v>0</v>
      </c>
      <c r="AG738" s="26">
        <f>IF(AND(-Z738&gt;=121,-Z738&lt;=150),D738,0)</f>
        <v>0</v>
      </c>
      <c r="AH738" s="26">
        <f>IF(AND(-Z738&gt;=151,-Z738&lt;=180),D738,0)</f>
        <v>0</v>
      </c>
      <c r="AI738" s="26">
        <f>IF(AND(-Z738&gt;=181,-Z738&lt;=210),D738,0)</f>
        <v>0</v>
      </c>
      <c r="AJ738" s="26">
        <f>IF(AND(-Z738&gt;=211,-Z738&lt;=250),D738,0)</f>
        <v>0</v>
      </c>
      <c r="AK738" s="26">
        <f>IF(-Z738&gt;=251,D738,0)</f>
        <v>0</v>
      </c>
      <c r="AL738" s="26">
        <f>SUM(AE738:AF738)</f>
        <v>0</v>
      </c>
      <c r="AM738" s="26">
        <f>SUM(AG738:AK738)</f>
        <v>0</v>
      </c>
      <c r="AN738" s="26">
        <f>SUM(AI738:AK738)</f>
        <v>0</v>
      </c>
      <c r="AO738" s="26">
        <f>+IF(SUM(AC738:AK738)=0,D738,0)</f>
        <v>4000</v>
      </c>
      <c r="AP738" s="26">
        <f>+SUM(AC738:AK738)</f>
        <v>0</v>
      </c>
      <c r="AQ738" s="26">
        <f>+Tabla_DatosExternos_142[[#This Row],[Total Vigente]]+Tabla_DatosExternos_142[[#This Row],[Total Vencido]]</f>
        <v>4000</v>
      </c>
      <c r="AR738" s="26">
        <f>SUM(AG738:AK738)</f>
        <v>0</v>
      </c>
      <c r="AS738" s="27">
        <f>+Tabla_DatosExternos_142[[#This Row],[Fecha]]-Tabla_DatosExternos_142[[#This Row],[Vence]]</f>
        <v>-533</v>
      </c>
      <c r="AT738" s="21"/>
      <c r="AU738" s="28" t="e">
        <f>+AR738-W738</f>
        <v>#VALUE!</v>
      </c>
    </row>
    <row r="739" spans="1:47" x14ac:dyDescent="0.35">
      <c r="A739" s="20">
        <v>45869</v>
      </c>
      <c r="B739" s="21">
        <v>204</v>
      </c>
      <c r="C739" s="21">
        <v>4000</v>
      </c>
      <c r="D739" s="21">
        <v>4000</v>
      </c>
      <c r="E739" s="22">
        <v>46433</v>
      </c>
      <c r="F739" s="21">
        <v>187</v>
      </c>
      <c r="G739" s="21" t="s">
        <v>47</v>
      </c>
      <c r="H739" s="21" t="s">
        <v>95</v>
      </c>
      <c r="I739" s="21" t="s">
        <v>951</v>
      </c>
      <c r="J739" s="21" t="s">
        <v>49</v>
      </c>
      <c r="K739" s="21" t="s">
        <v>691</v>
      </c>
      <c r="L739" s="21" t="s">
        <v>692</v>
      </c>
      <c r="M739" s="21" t="s">
        <v>693</v>
      </c>
      <c r="N739" s="21">
        <v>564</v>
      </c>
      <c r="O739" s="20"/>
      <c r="P739" s="21" t="s">
        <v>50</v>
      </c>
      <c r="Q739" s="21" t="s">
        <v>952</v>
      </c>
      <c r="R739" s="21">
        <v>0</v>
      </c>
      <c r="S739" s="21">
        <v>7710</v>
      </c>
      <c r="T739" s="21">
        <v>-68.185100000000006</v>
      </c>
      <c r="U739" s="21">
        <v>-16.5624</v>
      </c>
      <c r="V739" s="21" t="s">
        <v>262</v>
      </c>
      <c r="W739" s="21" t="s">
        <v>51</v>
      </c>
      <c r="X739" s="21" t="s">
        <v>953</v>
      </c>
      <c r="Y739" s="23">
        <v>46246</v>
      </c>
      <c r="Z739" s="24">
        <f>+E739-Y739</f>
        <v>187</v>
      </c>
      <c r="AA739" s="25">
        <f>+Tabla_DatosExternos_142[[#This Row],[Saldo]]/Tabla_DatosExternos_142[[#This Row],[Importe]]</f>
        <v>1</v>
      </c>
      <c r="AB739" s="21"/>
      <c r="AC739" s="26">
        <f>IF(AND(-Z739&gt;=1,-Z739&lt;=30),D739,0)</f>
        <v>0</v>
      </c>
      <c r="AD739" s="26">
        <f>IF(AND(-Z739&gt;=31,-Z739&lt;=60),D739,0)</f>
        <v>0</v>
      </c>
      <c r="AE739" s="26">
        <f>IF(AND(-Z739&gt;=61,-Z739&lt;=90),D739,0)</f>
        <v>0</v>
      </c>
      <c r="AF739" s="26">
        <f>IF(AND(-Z739&gt;=91,-Z739&lt;=120),D739,0)</f>
        <v>0</v>
      </c>
      <c r="AG739" s="26">
        <f>IF(AND(-Z739&gt;=121,-Z739&lt;=150),D739,0)</f>
        <v>0</v>
      </c>
      <c r="AH739" s="26">
        <f>IF(AND(-Z739&gt;=151,-Z739&lt;=180),D739,0)</f>
        <v>0</v>
      </c>
      <c r="AI739" s="26">
        <f>IF(AND(-Z739&gt;=181,-Z739&lt;=210),D739,0)</f>
        <v>0</v>
      </c>
      <c r="AJ739" s="26">
        <f>IF(AND(-Z739&gt;=211,-Z739&lt;=250),D739,0)</f>
        <v>0</v>
      </c>
      <c r="AK739" s="26">
        <f>IF(-Z739&gt;=251,D739,0)</f>
        <v>0</v>
      </c>
      <c r="AL739" s="26">
        <f>SUM(AE739:AF739)</f>
        <v>0</v>
      </c>
      <c r="AM739" s="26">
        <f>SUM(AG739:AK739)</f>
        <v>0</v>
      </c>
      <c r="AN739" s="26">
        <f>SUM(AI739:AK739)</f>
        <v>0</v>
      </c>
      <c r="AO739" s="26">
        <f>+IF(SUM(AC739:AK739)=0,D739,0)</f>
        <v>4000</v>
      </c>
      <c r="AP739" s="26">
        <f>+SUM(AC739:AK739)</f>
        <v>0</v>
      </c>
      <c r="AQ739" s="26">
        <f>+Tabla_DatosExternos_142[[#This Row],[Total Vigente]]+Tabla_DatosExternos_142[[#This Row],[Total Vencido]]</f>
        <v>4000</v>
      </c>
      <c r="AR739" s="26">
        <f>SUM(AG739:AK739)</f>
        <v>0</v>
      </c>
      <c r="AS739" s="27">
        <f>+Tabla_DatosExternos_142[[#This Row],[Fecha]]-Tabla_DatosExternos_142[[#This Row],[Vence]]</f>
        <v>-564</v>
      </c>
      <c r="AT739" s="21"/>
      <c r="AU739" s="28" t="e">
        <f>+AR739-W739</f>
        <v>#VALUE!</v>
      </c>
    </row>
    <row r="740" spans="1:47" x14ac:dyDescent="0.35">
      <c r="A740" s="20">
        <v>45869</v>
      </c>
      <c r="B740" s="21">
        <v>205</v>
      </c>
      <c r="C740" s="21">
        <v>4000</v>
      </c>
      <c r="D740" s="21">
        <v>4000</v>
      </c>
      <c r="E740" s="22">
        <v>46461</v>
      </c>
      <c r="F740" s="21">
        <v>215</v>
      </c>
      <c r="G740" s="21" t="s">
        <v>47</v>
      </c>
      <c r="H740" s="21" t="s">
        <v>95</v>
      </c>
      <c r="I740" s="21" t="s">
        <v>951</v>
      </c>
      <c r="J740" s="21" t="s">
        <v>49</v>
      </c>
      <c r="K740" s="21" t="s">
        <v>691</v>
      </c>
      <c r="L740" s="21" t="s">
        <v>692</v>
      </c>
      <c r="M740" s="21" t="s">
        <v>693</v>
      </c>
      <c r="N740" s="21">
        <v>592</v>
      </c>
      <c r="O740" s="20"/>
      <c r="P740" s="21" t="s">
        <v>50</v>
      </c>
      <c r="Q740" s="21" t="s">
        <v>952</v>
      </c>
      <c r="R740" s="21">
        <v>0</v>
      </c>
      <c r="S740" s="21">
        <v>7710</v>
      </c>
      <c r="T740" s="21">
        <v>-68.185100000000006</v>
      </c>
      <c r="U740" s="21">
        <v>-16.5624</v>
      </c>
      <c r="V740" s="21" t="s">
        <v>262</v>
      </c>
      <c r="W740" s="21" t="s">
        <v>51</v>
      </c>
      <c r="X740" s="21" t="s">
        <v>953</v>
      </c>
      <c r="Y740" s="23">
        <v>46246</v>
      </c>
      <c r="Z740" s="24">
        <f>+E740-Y740</f>
        <v>215</v>
      </c>
      <c r="AA740" s="25">
        <f>+Tabla_DatosExternos_142[[#This Row],[Saldo]]/Tabla_DatosExternos_142[[#This Row],[Importe]]</f>
        <v>1</v>
      </c>
      <c r="AB740" s="21"/>
      <c r="AC740" s="26">
        <f>IF(AND(-Z740&gt;=1,-Z740&lt;=30),D740,0)</f>
        <v>0</v>
      </c>
      <c r="AD740" s="26">
        <f>IF(AND(-Z740&gt;=31,-Z740&lt;=60),D740,0)</f>
        <v>0</v>
      </c>
      <c r="AE740" s="26">
        <f>IF(AND(-Z740&gt;=61,-Z740&lt;=90),D740,0)</f>
        <v>0</v>
      </c>
      <c r="AF740" s="26">
        <f>IF(AND(-Z740&gt;=91,-Z740&lt;=120),D740,0)</f>
        <v>0</v>
      </c>
      <c r="AG740" s="26">
        <f>IF(AND(-Z740&gt;=121,-Z740&lt;=150),D740,0)</f>
        <v>0</v>
      </c>
      <c r="AH740" s="26">
        <f>IF(AND(-Z740&gt;=151,-Z740&lt;=180),D740,0)</f>
        <v>0</v>
      </c>
      <c r="AI740" s="26">
        <f>IF(AND(-Z740&gt;=181,-Z740&lt;=210),D740,0)</f>
        <v>0</v>
      </c>
      <c r="AJ740" s="26">
        <f>IF(AND(-Z740&gt;=211,-Z740&lt;=250),D740,0)</f>
        <v>0</v>
      </c>
      <c r="AK740" s="26">
        <f>IF(-Z740&gt;=251,D740,0)</f>
        <v>0</v>
      </c>
      <c r="AL740" s="26">
        <f>SUM(AE740:AF740)</f>
        <v>0</v>
      </c>
      <c r="AM740" s="26">
        <f>SUM(AG740:AK740)</f>
        <v>0</v>
      </c>
      <c r="AN740" s="26">
        <f>SUM(AI740:AK740)</f>
        <v>0</v>
      </c>
      <c r="AO740" s="26">
        <f>+IF(SUM(AC740:AK740)=0,D740,0)</f>
        <v>4000</v>
      </c>
      <c r="AP740" s="26">
        <f>+SUM(AC740:AK740)</f>
        <v>0</v>
      </c>
      <c r="AQ740" s="26">
        <f>+Tabla_DatosExternos_142[[#This Row],[Total Vigente]]+Tabla_DatosExternos_142[[#This Row],[Total Vencido]]</f>
        <v>4000</v>
      </c>
      <c r="AR740" s="26">
        <f>SUM(AG740:AK740)</f>
        <v>0</v>
      </c>
      <c r="AS740" s="27">
        <f>+Tabla_DatosExternos_142[[#This Row],[Fecha]]-Tabla_DatosExternos_142[[#This Row],[Vence]]</f>
        <v>-592</v>
      </c>
      <c r="AT740" s="21"/>
      <c r="AU740" s="28" t="e">
        <f>+AR740-W740</f>
        <v>#VALUE!</v>
      </c>
    </row>
    <row r="741" spans="1:47" x14ac:dyDescent="0.35">
      <c r="A741" s="20">
        <v>45869</v>
      </c>
      <c r="B741" s="21">
        <v>206</v>
      </c>
      <c r="C741" s="21">
        <v>4000</v>
      </c>
      <c r="D741" s="21">
        <v>4000</v>
      </c>
      <c r="E741" s="22">
        <v>46492</v>
      </c>
      <c r="F741" s="21">
        <v>246</v>
      </c>
      <c r="G741" s="21" t="s">
        <v>47</v>
      </c>
      <c r="H741" s="21" t="s">
        <v>95</v>
      </c>
      <c r="I741" s="21" t="s">
        <v>951</v>
      </c>
      <c r="J741" s="21" t="s">
        <v>49</v>
      </c>
      <c r="K741" s="21" t="s">
        <v>691</v>
      </c>
      <c r="L741" s="21" t="s">
        <v>692</v>
      </c>
      <c r="M741" s="21" t="s">
        <v>693</v>
      </c>
      <c r="N741" s="21">
        <v>623</v>
      </c>
      <c r="O741" s="20"/>
      <c r="P741" s="21" t="s">
        <v>50</v>
      </c>
      <c r="Q741" s="21" t="s">
        <v>952</v>
      </c>
      <c r="R741" s="21">
        <v>0</v>
      </c>
      <c r="S741" s="21">
        <v>7710</v>
      </c>
      <c r="T741" s="21">
        <v>-68.185100000000006</v>
      </c>
      <c r="U741" s="21">
        <v>-16.5624</v>
      </c>
      <c r="V741" s="21" t="s">
        <v>262</v>
      </c>
      <c r="W741" s="21" t="s">
        <v>51</v>
      </c>
      <c r="X741" s="21" t="s">
        <v>953</v>
      </c>
      <c r="Y741" s="23">
        <v>46246</v>
      </c>
      <c r="Z741" s="24">
        <f>+E741-Y741</f>
        <v>246</v>
      </c>
      <c r="AA741" s="25">
        <f>+Tabla_DatosExternos_142[[#This Row],[Saldo]]/Tabla_DatosExternos_142[[#This Row],[Importe]]</f>
        <v>1</v>
      </c>
      <c r="AB741" s="21"/>
      <c r="AC741" s="26">
        <f>IF(AND(-Z741&gt;=1,-Z741&lt;=30),D741,0)</f>
        <v>0</v>
      </c>
      <c r="AD741" s="26">
        <f>IF(AND(-Z741&gt;=31,-Z741&lt;=60),D741,0)</f>
        <v>0</v>
      </c>
      <c r="AE741" s="26">
        <f>IF(AND(-Z741&gt;=61,-Z741&lt;=90),D741,0)</f>
        <v>0</v>
      </c>
      <c r="AF741" s="26">
        <f>IF(AND(-Z741&gt;=91,-Z741&lt;=120),D741,0)</f>
        <v>0</v>
      </c>
      <c r="AG741" s="26">
        <f>IF(AND(-Z741&gt;=121,-Z741&lt;=150),D741,0)</f>
        <v>0</v>
      </c>
      <c r="AH741" s="26">
        <f>IF(AND(-Z741&gt;=151,-Z741&lt;=180),D741,0)</f>
        <v>0</v>
      </c>
      <c r="AI741" s="26">
        <f>IF(AND(-Z741&gt;=181,-Z741&lt;=210),D741,0)</f>
        <v>0</v>
      </c>
      <c r="AJ741" s="26">
        <f>IF(AND(-Z741&gt;=211,-Z741&lt;=250),D741,0)</f>
        <v>0</v>
      </c>
      <c r="AK741" s="26">
        <f>IF(-Z741&gt;=251,D741,0)</f>
        <v>0</v>
      </c>
      <c r="AL741" s="26">
        <f>SUM(AE741:AF741)</f>
        <v>0</v>
      </c>
      <c r="AM741" s="26">
        <f>SUM(AG741:AK741)</f>
        <v>0</v>
      </c>
      <c r="AN741" s="26">
        <f>SUM(AI741:AK741)</f>
        <v>0</v>
      </c>
      <c r="AO741" s="26">
        <f>+IF(SUM(AC741:AK741)=0,D741,0)</f>
        <v>4000</v>
      </c>
      <c r="AP741" s="26">
        <f>+SUM(AC741:AK741)</f>
        <v>0</v>
      </c>
      <c r="AQ741" s="26">
        <f>+Tabla_DatosExternos_142[[#This Row],[Total Vigente]]+Tabla_DatosExternos_142[[#This Row],[Total Vencido]]</f>
        <v>4000</v>
      </c>
      <c r="AR741" s="26">
        <f>SUM(AG741:AK741)</f>
        <v>0</v>
      </c>
      <c r="AS741" s="27">
        <f>+Tabla_DatosExternos_142[[#This Row],[Fecha]]-Tabla_DatosExternos_142[[#This Row],[Vence]]</f>
        <v>-623</v>
      </c>
      <c r="AT741" s="21"/>
      <c r="AU741" s="28" t="e">
        <f>+AR741-W741</f>
        <v>#VALUE!</v>
      </c>
    </row>
    <row r="742" spans="1:47" x14ac:dyDescent="0.35">
      <c r="A742" s="20">
        <v>45869</v>
      </c>
      <c r="B742" s="21">
        <v>207</v>
      </c>
      <c r="C742" s="21">
        <v>4000</v>
      </c>
      <c r="D742" s="21">
        <v>4000</v>
      </c>
      <c r="E742" s="22">
        <v>46522</v>
      </c>
      <c r="F742" s="21">
        <v>276</v>
      </c>
      <c r="G742" s="21" t="s">
        <v>47</v>
      </c>
      <c r="H742" s="21" t="s">
        <v>95</v>
      </c>
      <c r="I742" s="21" t="s">
        <v>951</v>
      </c>
      <c r="J742" s="21" t="s">
        <v>49</v>
      </c>
      <c r="K742" s="21" t="s">
        <v>691</v>
      </c>
      <c r="L742" s="21" t="s">
        <v>692</v>
      </c>
      <c r="M742" s="21" t="s">
        <v>693</v>
      </c>
      <c r="N742" s="21">
        <v>653</v>
      </c>
      <c r="O742" s="20"/>
      <c r="P742" s="21" t="s">
        <v>50</v>
      </c>
      <c r="Q742" s="21" t="s">
        <v>952</v>
      </c>
      <c r="R742" s="21">
        <v>0</v>
      </c>
      <c r="S742" s="21">
        <v>7710</v>
      </c>
      <c r="T742" s="21">
        <v>-68.185100000000006</v>
      </c>
      <c r="U742" s="21">
        <v>-16.5624</v>
      </c>
      <c r="V742" s="21" t="s">
        <v>262</v>
      </c>
      <c r="W742" s="21" t="s">
        <v>51</v>
      </c>
      <c r="X742" s="21" t="s">
        <v>953</v>
      </c>
      <c r="Y742" s="23">
        <v>46246</v>
      </c>
      <c r="Z742" s="24">
        <f>+E742-Y742</f>
        <v>276</v>
      </c>
      <c r="AA742" s="25">
        <f>+Tabla_DatosExternos_142[[#This Row],[Saldo]]/Tabla_DatosExternos_142[[#This Row],[Importe]]</f>
        <v>1</v>
      </c>
      <c r="AB742" s="21"/>
      <c r="AC742" s="26">
        <f>IF(AND(-Z742&gt;=1,-Z742&lt;=30),D742,0)</f>
        <v>0</v>
      </c>
      <c r="AD742" s="26">
        <f>IF(AND(-Z742&gt;=31,-Z742&lt;=60),D742,0)</f>
        <v>0</v>
      </c>
      <c r="AE742" s="26">
        <f>IF(AND(-Z742&gt;=61,-Z742&lt;=90),D742,0)</f>
        <v>0</v>
      </c>
      <c r="AF742" s="26">
        <f>IF(AND(-Z742&gt;=91,-Z742&lt;=120),D742,0)</f>
        <v>0</v>
      </c>
      <c r="AG742" s="26">
        <f>IF(AND(-Z742&gt;=121,-Z742&lt;=150),D742,0)</f>
        <v>0</v>
      </c>
      <c r="AH742" s="26">
        <f>IF(AND(-Z742&gt;=151,-Z742&lt;=180),D742,0)</f>
        <v>0</v>
      </c>
      <c r="AI742" s="26">
        <f>IF(AND(-Z742&gt;=181,-Z742&lt;=210),D742,0)</f>
        <v>0</v>
      </c>
      <c r="AJ742" s="26">
        <f>IF(AND(-Z742&gt;=211,-Z742&lt;=250),D742,0)</f>
        <v>0</v>
      </c>
      <c r="AK742" s="26">
        <f>IF(-Z742&gt;=251,D742,0)</f>
        <v>0</v>
      </c>
      <c r="AL742" s="26">
        <f>SUM(AE742:AF742)</f>
        <v>0</v>
      </c>
      <c r="AM742" s="26">
        <f>SUM(AG742:AK742)</f>
        <v>0</v>
      </c>
      <c r="AN742" s="26">
        <f>SUM(AI742:AK742)</f>
        <v>0</v>
      </c>
      <c r="AO742" s="26">
        <f>+IF(SUM(AC742:AK742)=0,D742,0)</f>
        <v>4000</v>
      </c>
      <c r="AP742" s="26">
        <f>+SUM(AC742:AK742)</f>
        <v>0</v>
      </c>
      <c r="AQ742" s="26">
        <f>+Tabla_DatosExternos_142[[#This Row],[Total Vigente]]+Tabla_DatosExternos_142[[#This Row],[Total Vencido]]</f>
        <v>4000</v>
      </c>
      <c r="AR742" s="26">
        <f>SUM(AG742:AK742)</f>
        <v>0</v>
      </c>
      <c r="AS742" s="27">
        <f>+Tabla_DatosExternos_142[[#This Row],[Fecha]]-Tabla_DatosExternos_142[[#This Row],[Vence]]</f>
        <v>-653</v>
      </c>
      <c r="AT742" s="21"/>
      <c r="AU742" s="28" t="e">
        <f>+AR742-W742</f>
        <v>#VALUE!</v>
      </c>
    </row>
    <row r="743" spans="1:47" x14ac:dyDescent="0.35">
      <c r="A743" s="20">
        <v>45869</v>
      </c>
      <c r="B743" s="21">
        <v>208</v>
      </c>
      <c r="C743" s="21">
        <v>4000</v>
      </c>
      <c r="D743" s="21">
        <v>4000</v>
      </c>
      <c r="E743" s="22">
        <v>46553</v>
      </c>
      <c r="F743" s="21">
        <v>307</v>
      </c>
      <c r="G743" s="21" t="s">
        <v>47</v>
      </c>
      <c r="H743" s="21" t="s">
        <v>95</v>
      </c>
      <c r="I743" s="21" t="s">
        <v>951</v>
      </c>
      <c r="J743" s="21" t="s">
        <v>49</v>
      </c>
      <c r="K743" s="21" t="s">
        <v>691</v>
      </c>
      <c r="L743" s="21" t="s">
        <v>692</v>
      </c>
      <c r="M743" s="21" t="s">
        <v>693</v>
      </c>
      <c r="N743" s="21">
        <v>684</v>
      </c>
      <c r="O743" s="20"/>
      <c r="P743" s="21" t="s">
        <v>50</v>
      </c>
      <c r="Q743" s="21" t="s">
        <v>952</v>
      </c>
      <c r="R743" s="21">
        <v>0</v>
      </c>
      <c r="S743" s="21">
        <v>7710</v>
      </c>
      <c r="T743" s="21">
        <v>-68.185100000000006</v>
      </c>
      <c r="U743" s="21">
        <v>-16.5624</v>
      </c>
      <c r="V743" s="21" t="s">
        <v>262</v>
      </c>
      <c r="W743" s="21" t="s">
        <v>51</v>
      </c>
      <c r="X743" s="21" t="s">
        <v>953</v>
      </c>
      <c r="Y743" s="23">
        <v>46246</v>
      </c>
      <c r="Z743" s="24">
        <f>+E743-Y743</f>
        <v>307</v>
      </c>
      <c r="AA743" s="25">
        <f>+Tabla_DatosExternos_142[[#This Row],[Saldo]]/Tabla_DatosExternos_142[[#This Row],[Importe]]</f>
        <v>1</v>
      </c>
      <c r="AB743" s="21"/>
      <c r="AC743" s="26">
        <f>IF(AND(-Z743&gt;=1,-Z743&lt;=30),D743,0)</f>
        <v>0</v>
      </c>
      <c r="AD743" s="26">
        <f>IF(AND(-Z743&gt;=31,-Z743&lt;=60),D743,0)</f>
        <v>0</v>
      </c>
      <c r="AE743" s="26">
        <f>IF(AND(-Z743&gt;=61,-Z743&lt;=90),D743,0)</f>
        <v>0</v>
      </c>
      <c r="AF743" s="26">
        <f>IF(AND(-Z743&gt;=91,-Z743&lt;=120),D743,0)</f>
        <v>0</v>
      </c>
      <c r="AG743" s="26">
        <f>IF(AND(-Z743&gt;=121,-Z743&lt;=150),D743,0)</f>
        <v>0</v>
      </c>
      <c r="AH743" s="26">
        <f>IF(AND(-Z743&gt;=151,-Z743&lt;=180),D743,0)</f>
        <v>0</v>
      </c>
      <c r="AI743" s="26">
        <f>IF(AND(-Z743&gt;=181,-Z743&lt;=210),D743,0)</f>
        <v>0</v>
      </c>
      <c r="AJ743" s="26">
        <f>IF(AND(-Z743&gt;=211,-Z743&lt;=250),D743,0)</f>
        <v>0</v>
      </c>
      <c r="AK743" s="26">
        <f>IF(-Z743&gt;=251,D743,0)</f>
        <v>0</v>
      </c>
      <c r="AL743" s="26">
        <f>SUM(AE743:AF743)</f>
        <v>0</v>
      </c>
      <c r="AM743" s="26">
        <f>SUM(AG743:AK743)</f>
        <v>0</v>
      </c>
      <c r="AN743" s="26">
        <f>SUM(AI743:AK743)</f>
        <v>0</v>
      </c>
      <c r="AO743" s="26">
        <f>+IF(SUM(AC743:AK743)=0,D743,0)</f>
        <v>4000</v>
      </c>
      <c r="AP743" s="26">
        <f>+SUM(AC743:AK743)</f>
        <v>0</v>
      </c>
      <c r="AQ743" s="26">
        <f>+Tabla_DatosExternos_142[[#This Row],[Total Vigente]]+Tabla_DatosExternos_142[[#This Row],[Total Vencido]]</f>
        <v>4000</v>
      </c>
      <c r="AR743" s="26">
        <f>SUM(AG743:AK743)</f>
        <v>0</v>
      </c>
      <c r="AS743" s="27">
        <f>+Tabla_DatosExternos_142[[#This Row],[Fecha]]-Tabla_DatosExternos_142[[#This Row],[Vence]]</f>
        <v>-684</v>
      </c>
      <c r="AT743" s="21"/>
      <c r="AU743" s="28" t="e">
        <f>+AR743-W743</f>
        <v>#VALUE!</v>
      </c>
    </row>
    <row r="744" spans="1:47" x14ac:dyDescent="0.35">
      <c r="A744" s="20">
        <v>45869</v>
      </c>
      <c r="B744" s="21">
        <v>209</v>
      </c>
      <c r="C744" s="21">
        <v>4000</v>
      </c>
      <c r="D744" s="21">
        <v>4000</v>
      </c>
      <c r="E744" s="22">
        <v>46583</v>
      </c>
      <c r="F744" s="21">
        <v>337</v>
      </c>
      <c r="G744" s="21" t="s">
        <v>47</v>
      </c>
      <c r="H744" s="21" t="s">
        <v>95</v>
      </c>
      <c r="I744" s="21" t="s">
        <v>951</v>
      </c>
      <c r="J744" s="21" t="s">
        <v>49</v>
      </c>
      <c r="K744" s="21" t="s">
        <v>691</v>
      </c>
      <c r="L744" s="21" t="s">
        <v>692</v>
      </c>
      <c r="M744" s="21" t="s">
        <v>693</v>
      </c>
      <c r="N744" s="21">
        <v>714</v>
      </c>
      <c r="O744" s="20"/>
      <c r="P744" s="21" t="s">
        <v>50</v>
      </c>
      <c r="Q744" s="21" t="s">
        <v>952</v>
      </c>
      <c r="R744" s="21">
        <v>0</v>
      </c>
      <c r="S744" s="21">
        <v>7710</v>
      </c>
      <c r="T744" s="21">
        <v>-68.185100000000006</v>
      </c>
      <c r="U744" s="21">
        <v>-16.5624</v>
      </c>
      <c r="V744" s="21" t="s">
        <v>262</v>
      </c>
      <c r="W744" s="21" t="s">
        <v>51</v>
      </c>
      <c r="X744" s="21" t="s">
        <v>953</v>
      </c>
      <c r="Y744" s="23">
        <v>46246</v>
      </c>
      <c r="Z744" s="24">
        <f>+E744-Y744</f>
        <v>337</v>
      </c>
      <c r="AA744" s="25">
        <f>+Tabla_DatosExternos_142[[#This Row],[Saldo]]/Tabla_DatosExternos_142[[#This Row],[Importe]]</f>
        <v>1</v>
      </c>
      <c r="AB744" s="21"/>
      <c r="AC744" s="26">
        <f>IF(AND(-Z744&gt;=1,-Z744&lt;=30),D744,0)</f>
        <v>0</v>
      </c>
      <c r="AD744" s="26">
        <f>IF(AND(-Z744&gt;=31,-Z744&lt;=60),D744,0)</f>
        <v>0</v>
      </c>
      <c r="AE744" s="26">
        <f>IF(AND(-Z744&gt;=61,-Z744&lt;=90),D744,0)</f>
        <v>0</v>
      </c>
      <c r="AF744" s="26">
        <f>IF(AND(-Z744&gt;=91,-Z744&lt;=120),D744,0)</f>
        <v>0</v>
      </c>
      <c r="AG744" s="26">
        <f>IF(AND(-Z744&gt;=121,-Z744&lt;=150),D744,0)</f>
        <v>0</v>
      </c>
      <c r="AH744" s="26">
        <f>IF(AND(-Z744&gt;=151,-Z744&lt;=180),D744,0)</f>
        <v>0</v>
      </c>
      <c r="AI744" s="26">
        <f>IF(AND(-Z744&gt;=181,-Z744&lt;=210),D744,0)</f>
        <v>0</v>
      </c>
      <c r="AJ744" s="26">
        <f>IF(AND(-Z744&gt;=211,-Z744&lt;=250),D744,0)</f>
        <v>0</v>
      </c>
      <c r="AK744" s="26">
        <f>IF(-Z744&gt;=251,D744,0)</f>
        <v>0</v>
      </c>
      <c r="AL744" s="26">
        <f>SUM(AE744:AF744)</f>
        <v>0</v>
      </c>
      <c r="AM744" s="26">
        <f>SUM(AG744:AK744)</f>
        <v>0</v>
      </c>
      <c r="AN744" s="26">
        <f>SUM(AI744:AK744)</f>
        <v>0</v>
      </c>
      <c r="AO744" s="26">
        <f>+IF(SUM(AC744:AK744)=0,D744,0)</f>
        <v>4000</v>
      </c>
      <c r="AP744" s="26">
        <f>+SUM(AC744:AK744)</f>
        <v>0</v>
      </c>
      <c r="AQ744" s="26">
        <f>+Tabla_DatosExternos_142[[#This Row],[Total Vigente]]+Tabla_DatosExternos_142[[#This Row],[Total Vencido]]</f>
        <v>4000</v>
      </c>
      <c r="AR744" s="26">
        <f>SUM(AG744:AK744)</f>
        <v>0</v>
      </c>
      <c r="AS744" s="27">
        <f>+Tabla_DatosExternos_142[[#This Row],[Fecha]]-Tabla_DatosExternos_142[[#This Row],[Vence]]</f>
        <v>-714</v>
      </c>
      <c r="AT744" s="21"/>
      <c r="AU744" s="28" t="e">
        <f>+AR744-W744</f>
        <v>#VALUE!</v>
      </c>
    </row>
    <row r="745" spans="1:47" x14ac:dyDescent="0.35">
      <c r="A745" s="20">
        <v>45869</v>
      </c>
      <c r="B745" s="21">
        <v>210</v>
      </c>
      <c r="C745" s="21">
        <v>4000</v>
      </c>
      <c r="D745" s="21">
        <v>4000</v>
      </c>
      <c r="E745" s="22">
        <v>46614</v>
      </c>
      <c r="F745" s="21">
        <v>368</v>
      </c>
      <c r="G745" s="21" t="s">
        <v>47</v>
      </c>
      <c r="H745" s="21" t="s">
        <v>95</v>
      </c>
      <c r="I745" s="21" t="s">
        <v>951</v>
      </c>
      <c r="J745" s="21" t="s">
        <v>49</v>
      </c>
      <c r="K745" s="21" t="s">
        <v>691</v>
      </c>
      <c r="L745" s="21" t="s">
        <v>692</v>
      </c>
      <c r="M745" s="21" t="s">
        <v>693</v>
      </c>
      <c r="N745" s="21">
        <v>745</v>
      </c>
      <c r="O745" s="20"/>
      <c r="P745" s="21" t="s">
        <v>50</v>
      </c>
      <c r="Q745" s="21" t="s">
        <v>952</v>
      </c>
      <c r="R745" s="21">
        <v>0</v>
      </c>
      <c r="S745" s="21">
        <v>7710</v>
      </c>
      <c r="T745" s="21">
        <v>-68.185100000000006</v>
      </c>
      <c r="U745" s="21">
        <v>-16.5624</v>
      </c>
      <c r="V745" s="21" t="s">
        <v>262</v>
      </c>
      <c r="W745" s="21" t="s">
        <v>51</v>
      </c>
      <c r="X745" s="21" t="s">
        <v>953</v>
      </c>
      <c r="Y745" s="23">
        <v>46246</v>
      </c>
      <c r="Z745" s="24">
        <f>+E745-Y745</f>
        <v>368</v>
      </c>
      <c r="AA745" s="25">
        <f>+Tabla_DatosExternos_142[[#This Row],[Saldo]]/Tabla_DatosExternos_142[[#This Row],[Importe]]</f>
        <v>1</v>
      </c>
      <c r="AB745" s="21"/>
      <c r="AC745" s="26">
        <f>IF(AND(-Z745&gt;=1,-Z745&lt;=30),D745,0)</f>
        <v>0</v>
      </c>
      <c r="AD745" s="26">
        <f>IF(AND(-Z745&gt;=31,-Z745&lt;=60),D745,0)</f>
        <v>0</v>
      </c>
      <c r="AE745" s="26">
        <f>IF(AND(-Z745&gt;=61,-Z745&lt;=90),D745,0)</f>
        <v>0</v>
      </c>
      <c r="AF745" s="26">
        <f>IF(AND(-Z745&gt;=91,-Z745&lt;=120),D745,0)</f>
        <v>0</v>
      </c>
      <c r="AG745" s="26">
        <f>IF(AND(-Z745&gt;=121,-Z745&lt;=150),D745,0)</f>
        <v>0</v>
      </c>
      <c r="AH745" s="26">
        <f>IF(AND(-Z745&gt;=151,-Z745&lt;=180),D745,0)</f>
        <v>0</v>
      </c>
      <c r="AI745" s="26">
        <f>IF(AND(-Z745&gt;=181,-Z745&lt;=210),D745,0)</f>
        <v>0</v>
      </c>
      <c r="AJ745" s="26">
        <f>IF(AND(-Z745&gt;=211,-Z745&lt;=250),D745,0)</f>
        <v>0</v>
      </c>
      <c r="AK745" s="26">
        <f>IF(-Z745&gt;=251,D745,0)</f>
        <v>0</v>
      </c>
      <c r="AL745" s="26">
        <f>SUM(AE745:AF745)</f>
        <v>0</v>
      </c>
      <c r="AM745" s="26">
        <f>SUM(AG745:AK745)</f>
        <v>0</v>
      </c>
      <c r="AN745" s="26">
        <f>SUM(AI745:AK745)</f>
        <v>0</v>
      </c>
      <c r="AO745" s="26">
        <f>+IF(SUM(AC745:AK745)=0,D745,0)</f>
        <v>4000</v>
      </c>
      <c r="AP745" s="26">
        <f>+SUM(AC745:AK745)</f>
        <v>0</v>
      </c>
      <c r="AQ745" s="26">
        <f>+Tabla_DatosExternos_142[[#This Row],[Total Vigente]]+Tabla_DatosExternos_142[[#This Row],[Total Vencido]]</f>
        <v>4000</v>
      </c>
      <c r="AR745" s="26">
        <f>SUM(AG745:AK745)</f>
        <v>0</v>
      </c>
      <c r="AS745" s="27">
        <f>+Tabla_DatosExternos_142[[#This Row],[Fecha]]-Tabla_DatosExternos_142[[#This Row],[Vence]]</f>
        <v>-745</v>
      </c>
      <c r="AT745" s="21"/>
      <c r="AU745" s="28" t="e">
        <f>+AR745-W745</f>
        <v>#VALUE!</v>
      </c>
    </row>
    <row r="746" spans="1:47" x14ac:dyDescent="0.35">
      <c r="A746" s="20">
        <v>45869</v>
      </c>
      <c r="B746" s="21">
        <v>211</v>
      </c>
      <c r="C746" s="21">
        <v>4000</v>
      </c>
      <c r="D746" s="21">
        <v>4000</v>
      </c>
      <c r="E746" s="22">
        <v>46645</v>
      </c>
      <c r="F746" s="21">
        <v>399</v>
      </c>
      <c r="G746" s="21" t="s">
        <v>47</v>
      </c>
      <c r="H746" s="21" t="s">
        <v>95</v>
      </c>
      <c r="I746" s="21" t="s">
        <v>951</v>
      </c>
      <c r="J746" s="21" t="s">
        <v>49</v>
      </c>
      <c r="K746" s="21" t="s">
        <v>691</v>
      </c>
      <c r="L746" s="21" t="s">
        <v>692</v>
      </c>
      <c r="M746" s="21" t="s">
        <v>693</v>
      </c>
      <c r="N746" s="21">
        <v>776</v>
      </c>
      <c r="O746" s="20"/>
      <c r="P746" s="21" t="s">
        <v>50</v>
      </c>
      <c r="Q746" s="21" t="s">
        <v>952</v>
      </c>
      <c r="R746" s="21">
        <v>0</v>
      </c>
      <c r="S746" s="21">
        <v>7710</v>
      </c>
      <c r="T746" s="21">
        <v>-68.185100000000006</v>
      </c>
      <c r="U746" s="21">
        <v>-16.5624</v>
      </c>
      <c r="V746" s="21" t="s">
        <v>262</v>
      </c>
      <c r="W746" s="21" t="s">
        <v>51</v>
      </c>
      <c r="X746" s="21" t="s">
        <v>953</v>
      </c>
      <c r="Y746" s="23">
        <v>46246</v>
      </c>
      <c r="Z746" s="24">
        <f>+E746-Y746</f>
        <v>399</v>
      </c>
      <c r="AA746" s="25">
        <f>+Tabla_DatosExternos_142[[#This Row],[Saldo]]/Tabla_DatosExternos_142[[#This Row],[Importe]]</f>
        <v>1</v>
      </c>
      <c r="AB746" s="21"/>
      <c r="AC746" s="26">
        <f>IF(AND(-Z746&gt;=1,-Z746&lt;=30),D746,0)</f>
        <v>0</v>
      </c>
      <c r="AD746" s="26">
        <f>IF(AND(-Z746&gt;=31,-Z746&lt;=60),D746,0)</f>
        <v>0</v>
      </c>
      <c r="AE746" s="26">
        <f>IF(AND(-Z746&gt;=61,-Z746&lt;=90),D746,0)</f>
        <v>0</v>
      </c>
      <c r="AF746" s="26">
        <f>IF(AND(-Z746&gt;=91,-Z746&lt;=120),D746,0)</f>
        <v>0</v>
      </c>
      <c r="AG746" s="26">
        <f>IF(AND(-Z746&gt;=121,-Z746&lt;=150),D746,0)</f>
        <v>0</v>
      </c>
      <c r="AH746" s="26">
        <f>IF(AND(-Z746&gt;=151,-Z746&lt;=180),D746,0)</f>
        <v>0</v>
      </c>
      <c r="AI746" s="26">
        <f>IF(AND(-Z746&gt;=181,-Z746&lt;=210),D746,0)</f>
        <v>0</v>
      </c>
      <c r="AJ746" s="26">
        <f>IF(AND(-Z746&gt;=211,-Z746&lt;=250),D746,0)</f>
        <v>0</v>
      </c>
      <c r="AK746" s="26">
        <f>IF(-Z746&gt;=251,D746,0)</f>
        <v>0</v>
      </c>
      <c r="AL746" s="26">
        <f>SUM(AE746:AF746)</f>
        <v>0</v>
      </c>
      <c r="AM746" s="26">
        <f>SUM(AG746:AK746)</f>
        <v>0</v>
      </c>
      <c r="AN746" s="26">
        <f>SUM(AI746:AK746)</f>
        <v>0</v>
      </c>
      <c r="AO746" s="26">
        <f>+IF(SUM(AC746:AK746)=0,D746,0)</f>
        <v>4000</v>
      </c>
      <c r="AP746" s="26">
        <f>+SUM(AC746:AK746)</f>
        <v>0</v>
      </c>
      <c r="AQ746" s="26">
        <f>+Tabla_DatosExternos_142[[#This Row],[Total Vigente]]+Tabla_DatosExternos_142[[#This Row],[Total Vencido]]</f>
        <v>4000</v>
      </c>
      <c r="AR746" s="26">
        <f>SUM(AG746:AK746)</f>
        <v>0</v>
      </c>
      <c r="AS746" s="27">
        <f>+Tabla_DatosExternos_142[[#This Row],[Fecha]]-Tabla_DatosExternos_142[[#This Row],[Vence]]</f>
        <v>-776</v>
      </c>
      <c r="AT746" s="21"/>
      <c r="AU746" s="28" t="e">
        <f>+AR746-W746</f>
        <v>#VALUE!</v>
      </c>
    </row>
    <row r="747" spans="1:47" x14ac:dyDescent="0.35">
      <c r="A747" s="20">
        <v>45869</v>
      </c>
      <c r="B747" s="21">
        <v>212</v>
      </c>
      <c r="C747" s="21">
        <v>4000</v>
      </c>
      <c r="D747" s="21">
        <v>4000</v>
      </c>
      <c r="E747" s="22">
        <v>46675</v>
      </c>
      <c r="F747" s="21">
        <v>429</v>
      </c>
      <c r="G747" s="21" t="s">
        <v>47</v>
      </c>
      <c r="H747" s="21" t="s">
        <v>95</v>
      </c>
      <c r="I747" s="21" t="s">
        <v>951</v>
      </c>
      <c r="J747" s="21" t="s">
        <v>49</v>
      </c>
      <c r="K747" s="21" t="s">
        <v>691</v>
      </c>
      <c r="L747" s="21" t="s">
        <v>692</v>
      </c>
      <c r="M747" s="21" t="s">
        <v>693</v>
      </c>
      <c r="N747" s="21">
        <v>806</v>
      </c>
      <c r="O747" s="20"/>
      <c r="P747" s="21" t="s">
        <v>50</v>
      </c>
      <c r="Q747" s="21" t="s">
        <v>952</v>
      </c>
      <c r="R747" s="21">
        <v>0</v>
      </c>
      <c r="S747" s="21">
        <v>7710</v>
      </c>
      <c r="T747" s="21">
        <v>-68.185100000000006</v>
      </c>
      <c r="U747" s="21">
        <v>-16.5624</v>
      </c>
      <c r="V747" s="21" t="s">
        <v>262</v>
      </c>
      <c r="W747" s="21" t="s">
        <v>51</v>
      </c>
      <c r="X747" s="21" t="s">
        <v>953</v>
      </c>
      <c r="Y747" s="23">
        <v>46246</v>
      </c>
      <c r="Z747" s="24">
        <f>+E747-Y747</f>
        <v>429</v>
      </c>
      <c r="AA747" s="25">
        <f>+Tabla_DatosExternos_142[[#This Row],[Saldo]]/Tabla_DatosExternos_142[[#This Row],[Importe]]</f>
        <v>1</v>
      </c>
      <c r="AB747" s="21"/>
      <c r="AC747" s="26">
        <f>IF(AND(-Z747&gt;=1,-Z747&lt;=30),D747,0)</f>
        <v>0</v>
      </c>
      <c r="AD747" s="26">
        <f>IF(AND(-Z747&gt;=31,-Z747&lt;=60),D747,0)</f>
        <v>0</v>
      </c>
      <c r="AE747" s="26">
        <f>IF(AND(-Z747&gt;=61,-Z747&lt;=90),D747,0)</f>
        <v>0</v>
      </c>
      <c r="AF747" s="26">
        <f>IF(AND(-Z747&gt;=91,-Z747&lt;=120),D747,0)</f>
        <v>0</v>
      </c>
      <c r="AG747" s="26">
        <f>IF(AND(-Z747&gt;=121,-Z747&lt;=150),D747,0)</f>
        <v>0</v>
      </c>
      <c r="AH747" s="26">
        <f>IF(AND(-Z747&gt;=151,-Z747&lt;=180),D747,0)</f>
        <v>0</v>
      </c>
      <c r="AI747" s="26">
        <f>IF(AND(-Z747&gt;=181,-Z747&lt;=210),D747,0)</f>
        <v>0</v>
      </c>
      <c r="AJ747" s="26">
        <f>IF(AND(-Z747&gt;=211,-Z747&lt;=250),D747,0)</f>
        <v>0</v>
      </c>
      <c r="AK747" s="26">
        <f>IF(-Z747&gt;=251,D747,0)</f>
        <v>0</v>
      </c>
      <c r="AL747" s="26">
        <f>SUM(AE747:AF747)</f>
        <v>0</v>
      </c>
      <c r="AM747" s="26">
        <f>SUM(AG747:AK747)</f>
        <v>0</v>
      </c>
      <c r="AN747" s="26">
        <f>SUM(AI747:AK747)</f>
        <v>0</v>
      </c>
      <c r="AO747" s="26">
        <f>+IF(SUM(AC747:AK747)=0,D747,0)</f>
        <v>4000</v>
      </c>
      <c r="AP747" s="26">
        <f>+SUM(AC747:AK747)</f>
        <v>0</v>
      </c>
      <c r="AQ747" s="26">
        <f>+Tabla_DatosExternos_142[[#This Row],[Total Vigente]]+Tabla_DatosExternos_142[[#This Row],[Total Vencido]]</f>
        <v>4000</v>
      </c>
      <c r="AR747" s="26">
        <f>SUM(AG747:AK747)</f>
        <v>0</v>
      </c>
      <c r="AS747" s="27">
        <f>+Tabla_DatosExternos_142[[#This Row],[Fecha]]-Tabla_DatosExternos_142[[#This Row],[Vence]]</f>
        <v>-806</v>
      </c>
      <c r="AT747" s="21"/>
      <c r="AU747" s="28" t="e">
        <f>+AR747-W747</f>
        <v>#VALUE!</v>
      </c>
    </row>
    <row r="748" spans="1:47" x14ac:dyDescent="0.35">
      <c r="A748" s="20">
        <v>45869</v>
      </c>
      <c r="B748" s="21">
        <v>213</v>
      </c>
      <c r="C748" s="21">
        <v>4000</v>
      </c>
      <c r="D748" s="21">
        <v>4000</v>
      </c>
      <c r="E748" s="22">
        <v>46706</v>
      </c>
      <c r="F748" s="21">
        <v>460</v>
      </c>
      <c r="G748" s="21" t="s">
        <v>47</v>
      </c>
      <c r="H748" s="21" t="s">
        <v>95</v>
      </c>
      <c r="I748" s="21" t="s">
        <v>951</v>
      </c>
      <c r="J748" s="21" t="s">
        <v>49</v>
      </c>
      <c r="K748" s="21" t="s">
        <v>691</v>
      </c>
      <c r="L748" s="21" t="s">
        <v>692</v>
      </c>
      <c r="M748" s="21" t="s">
        <v>693</v>
      </c>
      <c r="N748" s="21">
        <v>837</v>
      </c>
      <c r="O748" s="20"/>
      <c r="P748" s="21" t="s">
        <v>50</v>
      </c>
      <c r="Q748" s="21" t="s">
        <v>952</v>
      </c>
      <c r="R748" s="21">
        <v>0</v>
      </c>
      <c r="S748" s="21">
        <v>7710</v>
      </c>
      <c r="T748" s="21">
        <v>-68.185100000000006</v>
      </c>
      <c r="U748" s="21">
        <v>-16.5624</v>
      </c>
      <c r="V748" s="21" t="s">
        <v>262</v>
      </c>
      <c r="W748" s="21" t="s">
        <v>51</v>
      </c>
      <c r="X748" s="21" t="s">
        <v>953</v>
      </c>
      <c r="Y748" s="23">
        <v>46246</v>
      </c>
      <c r="Z748" s="24">
        <f>+E748-Y748</f>
        <v>460</v>
      </c>
      <c r="AA748" s="25">
        <f>+Tabla_DatosExternos_142[[#This Row],[Saldo]]/Tabla_DatosExternos_142[[#This Row],[Importe]]</f>
        <v>1</v>
      </c>
      <c r="AB748" s="21"/>
      <c r="AC748" s="26">
        <f>IF(AND(-Z748&gt;=1,-Z748&lt;=30),D748,0)</f>
        <v>0</v>
      </c>
      <c r="AD748" s="26">
        <f>IF(AND(-Z748&gt;=31,-Z748&lt;=60),D748,0)</f>
        <v>0</v>
      </c>
      <c r="AE748" s="26">
        <f>IF(AND(-Z748&gt;=61,-Z748&lt;=90),D748,0)</f>
        <v>0</v>
      </c>
      <c r="AF748" s="26">
        <f>IF(AND(-Z748&gt;=91,-Z748&lt;=120),D748,0)</f>
        <v>0</v>
      </c>
      <c r="AG748" s="26">
        <f>IF(AND(-Z748&gt;=121,-Z748&lt;=150),D748,0)</f>
        <v>0</v>
      </c>
      <c r="AH748" s="26">
        <f>IF(AND(-Z748&gt;=151,-Z748&lt;=180),D748,0)</f>
        <v>0</v>
      </c>
      <c r="AI748" s="26">
        <f>IF(AND(-Z748&gt;=181,-Z748&lt;=210),D748,0)</f>
        <v>0</v>
      </c>
      <c r="AJ748" s="26">
        <f>IF(AND(-Z748&gt;=211,-Z748&lt;=250),D748,0)</f>
        <v>0</v>
      </c>
      <c r="AK748" s="26">
        <f>IF(-Z748&gt;=251,D748,0)</f>
        <v>0</v>
      </c>
      <c r="AL748" s="26">
        <f>SUM(AE748:AF748)</f>
        <v>0</v>
      </c>
      <c r="AM748" s="26">
        <f>SUM(AG748:AK748)</f>
        <v>0</v>
      </c>
      <c r="AN748" s="26">
        <f>SUM(AI748:AK748)</f>
        <v>0</v>
      </c>
      <c r="AO748" s="26">
        <f>+IF(SUM(AC748:AK748)=0,D748,0)</f>
        <v>4000</v>
      </c>
      <c r="AP748" s="26">
        <f>+SUM(AC748:AK748)</f>
        <v>0</v>
      </c>
      <c r="AQ748" s="26">
        <f>+Tabla_DatosExternos_142[[#This Row],[Total Vigente]]+Tabla_DatosExternos_142[[#This Row],[Total Vencido]]</f>
        <v>4000</v>
      </c>
      <c r="AR748" s="26">
        <f>SUM(AG748:AK748)</f>
        <v>0</v>
      </c>
      <c r="AS748" s="27">
        <f>+Tabla_DatosExternos_142[[#This Row],[Fecha]]-Tabla_DatosExternos_142[[#This Row],[Vence]]</f>
        <v>-837</v>
      </c>
      <c r="AT748" s="21"/>
      <c r="AU748" s="28" t="e">
        <f>+AR748-W748</f>
        <v>#VALUE!</v>
      </c>
    </row>
    <row r="749" spans="1:47" x14ac:dyDescent="0.35">
      <c r="A749" s="20">
        <v>45869</v>
      </c>
      <c r="B749" s="21">
        <v>214</v>
      </c>
      <c r="C749" s="21">
        <v>4000</v>
      </c>
      <c r="D749" s="21">
        <v>4000</v>
      </c>
      <c r="E749" s="22">
        <v>46736</v>
      </c>
      <c r="F749" s="21">
        <v>490</v>
      </c>
      <c r="G749" s="21" t="s">
        <v>47</v>
      </c>
      <c r="H749" s="21" t="s">
        <v>95</v>
      </c>
      <c r="I749" s="21" t="s">
        <v>951</v>
      </c>
      <c r="J749" s="21" t="s">
        <v>49</v>
      </c>
      <c r="K749" s="21" t="s">
        <v>691</v>
      </c>
      <c r="L749" s="21" t="s">
        <v>692</v>
      </c>
      <c r="M749" s="21" t="s">
        <v>693</v>
      </c>
      <c r="N749" s="21">
        <v>867</v>
      </c>
      <c r="O749" s="20"/>
      <c r="P749" s="21" t="s">
        <v>50</v>
      </c>
      <c r="Q749" s="21" t="s">
        <v>952</v>
      </c>
      <c r="R749" s="21">
        <v>0</v>
      </c>
      <c r="S749" s="21">
        <v>7710</v>
      </c>
      <c r="T749" s="21">
        <v>-68.185100000000006</v>
      </c>
      <c r="U749" s="21">
        <v>-16.5624</v>
      </c>
      <c r="V749" s="21" t="s">
        <v>262</v>
      </c>
      <c r="W749" s="21" t="s">
        <v>51</v>
      </c>
      <c r="X749" s="21" t="s">
        <v>953</v>
      </c>
      <c r="Y749" s="23">
        <v>46246</v>
      </c>
      <c r="Z749" s="24">
        <f>+E749-Y749</f>
        <v>490</v>
      </c>
      <c r="AA749" s="25">
        <f>+Tabla_DatosExternos_142[[#This Row],[Saldo]]/Tabla_DatosExternos_142[[#This Row],[Importe]]</f>
        <v>1</v>
      </c>
      <c r="AB749" s="21"/>
      <c r="AC749" s="26">
        <f>IF(AND(-Z749&gt;=1,-Z749&lt;=30),D749,0)</f>
        <v>0</v>
      </c>
      <c r="AD749" s="26">
        <f>IF(AND(-Z749&gt;=31,-Z749&lt;=60),D749,0)</f>
        <v>0</v>
      </c>
      <c r="AE749" s="26">
        <f>IF(AND(-Z749&gt;=61,-Z749&lt;=90),D749,0)</f>
        <v>0</v>
      </c>
      <c r="AF749" s="26">
        <f>IF(AND(-Z749&gt;=91,-Z749&lt;=120),D749,0)</f>
        <v>0</v>
      </c>
      <c r="AG749" s="26">
        <f>IF(AND(-Z749&gt;=121,-Z749&lt;=150),D749,0)</f>
        <v>0</v>
      </c>
      <c r="AH749" s="26">
        <f>IF(AND(-Z749&gt;=151,-Z749&lt;=180),D749,0)</f>
        <v>0</v>
      </c>
      <c r="AI749" s="26">
        <f>IF(AND(-Z749&gt;=181,-Z749&lt;=210),D749,0)</f>
        <v>0</v>
      </c>
      <c r="AJ749" s="26">
        <f>IF(AND(-Z749&gt;=211,-Z749&lt;=250),D749,0)</f>
        <v>0</v>
      </c>
      <c r="AK749" s="26">
        <f>IF(-Z749&gt;=251,D749,0)</f>
        <v>0</v>
      </c>
      <c r="AL749" s="26">
        <f>SUM(AE749:AF749)</f>
        <v>0</v>
      </c>
      <c r="AM749" s="26">
        <f>SUM(AG749:AK749)</f>
        <v>0</v>
      </c>
      <c r="AN749" s="26">
        <f>SUM(AI749:AK749)</f>
        <v>0</v>
      </c>
      <c r="AO749" s="26">
        <f>+IF(SUM(AC749:AK749)=0,D749,0)</f>
        <v>4000</v>
      </c>
      <c r="AP749" s="26">
        <f>+SUM(AC749:AK749)</f>
        <v>0</v>
      </c>
      <c r="AQ749" s="26">
        <f>+Tabla_DatosExternos_142[[#This Row],[Total Vigente]]+Tabla_DatosExternos_142[[#This Row],[Total Vencido]]</f>
        <v>4000</v>
      </c>
      <c r="AR749" s="26">
        <f>SUM(AG749:AK749)</f>
        <v>0</v>
      </c>
      <c r="AS749" s="27">
        <f>+Tabla_DatosExternos_142[[#This Row],[Fecha]]-Tabla_DatosExternos_142[[#This Row],[Vence]]</f>
        <v>-867</v>
      </c>
      <c r="AT749" s="21"/>
      <c r="AU749" s="28" t="e">
        <f>+AR749-W749</f>
        <v>#VALUE!</v>
      </c>
    </row>
    <row r="750" spans="1:47" x14ac:dyDescent="0.35">
      <c r="A750" s="20">
        <v>45869</v>
      </c>
      <c r="B750" s="21">
        <v>215</v>
      </c>
      <c r="C750" s="21">
        <v>4000</v>
      </c>
      <c r="D750" s="21">
        <v>4000</v>
      </c>
      <c r="E750" s="22">
        <v>46767</v>
      </c>
      <c r="F750" s="21">
        <v>521</v>
      </c>
      <c r="G750" s="21" t="s">
        <v>47</v>
      </c>
      <c r="H750" s="21" t="s">
        <v>95</v>
      </c>
      <c r="I750" s="21" t="s">
        <v>951</v>
      </c>
      <c r="J750" s="21" t="s">
        <v>49</v>
      </c>
      <c r="K750" s="21" t="s">
        <v>691</v>
      </c>
      <c r="L750" s="21" t="s">
        <v>692</v>
      </c>
      <c r="M750" s="21" t="s">
        <v>693</v>
      </c>
      <c r="N750" s="21">
        <v>898</v>
      </c>
      <c r="O750" s="20"/>
      <c r="P750" s="21" t="s">
        <v>50</v>
      </c>
      <c r="Q750" s="21" t="s">
        <v>952</v>
      </c>
      <c r="R750" s="21">
        <v>0</v>
      </c>
      <c r="S750" s="21">
        <v>7710</v>
      </c>
      <c r="T750" s="21">
        <v>-68.185100000000006</v>
      </c>
      <c r="U750" s="21">
        <v>-16.5624</v>
      </c>
      <c r="V750" s="21" t="s">
        <v>262</v>
      </c>
      <c r="W750" s="21" t="s">
        <v>51</v>
      </c>
      <c r="X750" s="21" t="s">
        <v>953</v>
      </c>
      <c r="Y750" s="23">
        <v>46246</v>
      </c>
      <c r="Z750" s="24">
        <f>+E750-Y750</f>
        <v>521</v>
      </c>
      <c r="AA750" s="25">
        <f>+Tabla_DatosExternos_142[[#This Row],[Saldo]]/Tabla_DatosExternos_142[[#This Row],[Importe]]</f>
        <v>1</v>
      </c>
      <c r="AB750" s="21"/>
      <c r="AC750" s="26">
        <f>IF(AND(-Z750&gt;=1,-Z750&lt;=30),D750,0)</f>
        <v>0</v>
      </c>
      <c r="AD750" s="26">
        <f>IF(AND(-Z750&gt;=31,-Z750&lt;=60),D750,0)</f>
        <v>0</v>
      </c>
      <c r="AE750" s="26">
        <f>IF(AND(-Z750&gt;=61,-Z750&lt;=90),D750,0)</f>
        <v>0</v>
      </c>
      <c r="AF750" s="26">
        <f>IF(AND(-Z750&gt;=91,-Z750&lt;=120),D750,0)</f>
        <v>0</v>
      </c>
      <c r="AG750" s="26">
        <f>IF(AND(-Z750&gt;=121,-Z750&lt;=150),D750,0)</f>
        <v>0</v>
      </c>
      <c r="AH750" s="26">
        <f>IF(AND(-Z750&gt;=151,-Z750&lt;=180),D750,0)</f>
        <v>0</v>
      </c>
      <c r="AI750" s="26">
        <f>IF(AND(-Z750&gt;=181,-Z750&lt;=210),D750,0)</f>
        <v>0</v>
      </c>
      <c r="AJ750" s="26">
        <f>IF(AND(-Z750&gt;=211,-Z750&lt;=250),D750,0)</f>
        <v>0</v>
      </c>
      <c r="AK750" s="26">
        <f>IF(-Z750&gt;=251,D750,0)</f>
        <v>0</v>
      </c>
      <c r="AL750" s="26">
        <f>SUM(AE750:AF750)</f>
        <v>0</v>
      </c>
      <c r="AM750" s="26">
        <f>SUM(AG750:AK750)</f>
        <v>0</v>
      </c>
      <c r="AN750" s="26">
        <f>SUM(AI750:AK750)</f>
        <v>0</v>
      </c>
      <c r="AO750" s="26">
        <f>+IF(SUM(AC750:AK750)=0,D750,0)</f>
        <v>4000</v>
      </c>
      <c r="AP750" s="26">
        <f>+SUM(AC750:AK750)</f>
        <v>0</v>
      </c>
      <c r="AQ750" s="26">
        <f>+Tabla_DatosExternos_142[[#This Row],[Total Vigente]]+Tabla_DatosExternos_142[[#This Row],[Total Vencido]]</f>
        <v>4000</v>
      </c>
      <c r="AR750" s="26">
        <f>SUM(AG750:AK750)</f>
        <v>0</v>
      </c>
      <c r="AS750" s="27">
        <f>+Tabla_DatosExternos_142[[#This Row],[Fecha]]-Tabla_DatosExternos_142[[#This Row],[Vence]]</f>
        <v>-898</v>
      </c>
      <c r="AT750" s="21"/>
      <c r="AU750" s="28" t="e">
        <f>+AR750-W750</f>
        <v>#VALUE!</v>
      </c>
    </row>
    <row r="751" spans="1:47" x14ac:dyDescent="0.35">
      <c r="A751" s="20">
        <v>45869</v>
      </c>
      <c r="B751" s="21">
        <v>216</v>
      </c>
      <c r="C751" s="21">
        <v>5184</v>
      </c>
      <c r="D751" s="21">
        <v>5184</v>
      </c>
      <c r="E751" s="22">
        <v>46798</v>
      </c>
      <c r="F751" s="21">
        <v>552</v>
      </c>
      <c r="G751" s="21" t="s">
        <v>47</v>
      </c>
      <c r="H751" s="21" t="s">
        <v>95</v>
      </c>
      <c r="I751" s="21" t="s">
        <v>951</v>
      </c>
      <c r="J751" s="21" t="s">
        <v>49</v>
      </c>
      <c r="K751" s="21" t="s">
        <v>691</v>
      </c>
      <c r="L751" s="21" t="s">
        <v>692</v>
      </c>
      <c r="M751" s="21" t="s">
        <v>693</v>
      </c>
      <c r="N751" s="21">
        <v>929</v>
      </c>
      <c r="O751" s="20"/>
      <c r="P751" s="21" t="s">
        <v>50</v>
      </c>
      <c r="Q751" s="21" t="s">
        <v>952</v>
      </c>
      <c r="R751" s="21">
        <v>0</v>
      </c>
      <c r="S751" s="21">
        <v>7710</v>
      </c>
      <c r="T751" s="21">
        <v>-68.185100000000006</v>
      </c>
      <c r="U751" s="21">
        <v>-16.5624</v>
      </c>
      <c r="V751" s="21" t="s">
        <v>262</v>
      </c>
      <c r="W751" s="21" t="s">
        <v>51</v>
      </c>
      <c r="X751" s="21" t="s">
        <v>953</v>
      </c>
      <c r="Y751" s="23">
        <v>46246</v>
      </c>
      <c r="Z751" s="24">
        <f>+E751-Y751</f>
        <v>552</v>
      </c>
      <c r="AA751" s="25">
        <f>+Tabla_DatosExternos_142[[#This Row],[Saldo]]/Tabla_DatosExternos_142[[#This Row],[Importe]]</f>
        <v>1</v>
      </c>
      <c r="AB751" s="21"/>
      <c r="AC751" s="26">
        <f>IF(AND(-Z751&gt;=1,-Z751&lt;=30),D751,0)</f>
        <v>0</v>
      </c>
      <c r="AD751" s="26">
        <f>IF(AND(-Z751&gt;=31,-Z751&lt;=60),D751,0)</f>
        <v>0</v>
      </c>
      <c r="AE751" s="26">
        <f>IF(AND(-Z751&gt;=61,-Z751&lt;=90),D751,0)</f>
        <v>0</v>
      </c>
      <c r="AF751" s="26">
        <f>IF(AND(-Z751&gt;=91,-Z751&lt;=120),D751,0)</f>
        <v>0</v>
      </c>
      <c r="AG751" s="26">
        <f>IF(AND(-Z751&gt;=121,-Z751&lt;=150),D751,0)</f>
        <v>0</v>
      </c>
      <c r="AH751" s="26">
        <f>IF(AND(-Z751&gt;=151,-Z751&lt;=180),D751,0)</f>
        <v>0</v>
      </c>
      <c r="AI751" s="26">
        <f>IF(AND(-Z751&gt;=181,-Z751&lt;=210),D751,0)</f>
        <v>0</v>
      </c>
      <c r="AJ751" s="26">
        <f>IF(AND(-Z751&gt;=211,-Z751&lt;=250),D751,0)</f>
        <v>0</v>
      </c>
      <c r="AK751" s="26">
        <f>IF(-Z751&gt;=251,D751,0)</f>
        <v>0</v>
      </c>
      <c r="AL751" s="26">
        <f>SUM(AE751:AF751)</f>
        <v>0</v>
      </c>
      <c r="AM751" s="26">
        <f>SUM(AG751:AK751)</f>
        <v>0</v>
      </c>
      <c r="AN751" s="26">
        <f>SUM(AI751:AK751)</f>
        <v>0</v>
      </c>
      <c r="AO751" s="26">
        <f>+IF(SUM(AC751:AK751)=0,D751,0)</f>
        <v>5184</v>
      </c>
      <c r="AP751" s="26">
        <f>+SUM(AC751:AK751)</f>
        <v>0</v>
      </c>
      <c r="AQ751" s="26">
        <f>+Tabla_DatosExternos_142[[#This Row],[Total Vigente]]+Tabla_DatosExternos_142[[#This Row],[Total Vencido]]</f>
        <v>5184</v>
      </c>
      <c r="AR751" s="26">
        <f>SUM(AG751:AK751)</f>
        <v>0</v>
      </c>
      <c r="AS751" s="27">
        <f>+Tabla_DatosExternos_142[[#This Row],[Fecha]]-Tabla_DatosExternos_142[[#This Row],[Vence]]</f>
        <v>-929</v>
      </c>
      <c r="AT751" s="21"/>
      <c r="AU751" s="28" t="e">
        <f>+AR751-W751</f>
        <v>#VALUE!</v>
      </c>
    </row>
    <row r="752" spans="1:47" x14ac:dyDescent="0.35">
      <c r="A752" s="20">
        <v>46081</v>
      </c>
      <c r="B752" s="21">
        <v>10872</v>
      </c>
      <c r="C752" s="21">
        <v>50999.22</v>
      </c>
      <c r="D752" s="21">
        <v>50999.22</v>
      </c>
      <c r="E752" s="22">
        <v>46111</v>
      </c>
      <c r="F752" s="21">
        <v>135</v>
      </c>
      <c r="G752" s="21" t="s">
        <v>89</v>
      </c>
      <c r="H752" s="21" t="s">
        <v>48</v>
      </c>
      <c r="I752" s="21" t="s">
        <v>1400</v>
      </c>
      <c r="J752" s="21" t="s">
        <v>49</v>
      </c>
      <c r="K752" s="21" t="s">
        <v>691</v>
      </c>
      <c r="L752" s="21" t="s">
        <v>692</v>
      </c>
      <c r="M752" s="21" t="s">
        <v>693</v>
      </c>
      <c r="N752" s="21">
        <v>30</v>
      </c>
      <c r="O752" s="20"/>
      <c r="P752" s="21" t="s">
        <v>1401</v>
      </c>
      <c r="Q752" s="21" t="s">
        <v>1402</v>
      </c>
      <c r="R752" s="21">
        <v>60000</v>
      </c>
      <c r="S752" s="21">
        <v>7710</v>
      </c>
      <c r="T752" s="21">
        <v>-67.127799999999993</v>
      </c>
      <c r="U752" s="21">
        <v>-17.983579599999999</v>
      </c>
      <c r="V752" s="21" t="s">
        <v>1403</v>
      </c>
      <c r="W752" s="21" t="s">
        <v>51</v>
      </c>
      <c r="X752" s="21" t="s">
        <v>1404</v>
      </c>
      <c r="Y752" s="23">
        <v>46246</v>
      </c>
      <c r="Z752" s="24">
        <f>+E752-Y752</f>
        <v>-135</v>
      </c>
      <c r="AA752" s="25">
        <f>+Tabla_DatosExternos_142[[#This Row],[Saldo]]/Tabla_DatosExternos_142[[#This Row],[Importe]]</f>
        <v>1</v>
      </c>
      <c r="AB752" s="21"/>
      <c r="AC752" s="26">
        <f>IF(AND(-Z752&gt;=1,-Z752&lt;=30),D752,0)</f>
        <v>0</v>
      </c>
      <c r="AD752" s="26">
        <f>IF(AND(-Z752&gt;=31,-Z752&lt;=60),D752,0)</f>
        <v>0</v>
      </c>
      <c r="AE752" s="26">
        <f>IF(AND(-Z752&gt;=61,-Z752&lt;=90),D752,0)</f>
        <v>0</v>
      </c>
      <c r="AF752" s="26">
        <f>IF(AND(-Z752&gt;=91,-Z752&lt;=120),D752,0)</f>
        <v>0</v>
      </c>
      <c r="AG752" s="26">
        <f>IF(AND(-Z752&gt;=121,-Z752&lt;=150),D752,0)</f>
        <v>50999.22</v>
      </c>
      <c r="AH752" s="26">
        <f>IF(AND(-Z752&gt;=151,-Z752&lt;=180),D752,0)</f>
        <v>0</v>
      </c>
      <c r="AI752" s="26">
        <f>IF(AND(-Z752&gt;=181,-Z752&lt;=210),D752,0)</f>
        <v>0</v>
      </c>
      <c r="AJ752" s="26">
        <f>IF(AND(-Z752&gt;=211,-Z752&lt;=250),D752,0)</f>
        <v>0</v>
      </c>
      <c r="AK752" s="26">
        <f>IF(-Z752&gt;=251,D752,0)</f>
        <v>0</v>
      </c>
      <c r="AL752" s="26">
        <f>SUM(AE752:AF752)</f>
        <v>0</v>
      </c>
      <c r="AM752" s="26">
        <f>SUM(AG752:AK752)</f>
        <v>50999.22</v>
      </c>
      <c r="AN752" s="26">
        <f>SUM(AI752:AK752)</f>
        <v>0</v>
      </c>
      <c r="AO752" s="26">
        <f>+IF(SUM(AC752:AK752)=0,D752,0)</f>
        <v>0</v>
      </c>
      <c r="AP752" s="26">
        <f>+SUM(AC752:AK752)</f>
        <v>50999.22</v>
      </c>
      <c r="AQ752" s="26">
        <f>+Tabla_DatosExternos_142[[#This Row],[Total Vigente]]+Tabla_DatosExternos_142[[#This Row],[Total Vencido]]</f>
        <v>50999.22</v>
      </c>
      <c r="AR752" s="26">
        <f>SUM(AG752:AK752)</f>
        <v>50999.22</v>
      </c>
      <c r="AS752" s="27">
        <f>+Tabla_DatosExternos_142[[#This Row],[Fecha]]-Tabla_DatosExternos_142[[#This Row],[Vence]]</f>
        <v>-30</v>
      </c>
      <c r="AT752" s="21"/>
      <c r="AU752" s="28" t="e">
        <f>+AR752-W752</f>
        <v>#VALUE!</v>
      </c>
    </row>
    <row r="753" spans="1:47" x14ac:dyDescent="0.35">
      <c r="A753" s="20">
        <v>46112</v>
      </c>
      <c r="B753" s="21">
        <v>12039</v>
      </c>
      <c r="C753" s="21">
        <v>326950</v>
      </c>
      <c r="D753" s="21">
        <v>116950</v>
      </c>
      <c r="E753" s="22">
        <v>46157</v>
      </c>
      <c r="F753" s="21">
        <v>89</v>
      </c>
      <c r="G753" s="21" t="s">
        <v>81</v>
      </c>
      <c r="H753" s="21" t="s">
        <v>48</v>
      </c>
      <c r="I753" s="21" t="s">
        <v>1521</v>
      </c>
      <c r="J753" s="21" t="s">
        <v>49</v>
      </c>
      <c r="K753" s="21" t="s">
        <v>691</v>
      </c>
      <c r="L753" s="21" t="s">
        <v>692</v>
      </c>
      <c r="M753" s="21" t="s">
        <v>693</v>
      </c>
      <c r="N753" s="21">
        <v>45</v>
      </c>
      <c r="O753" s="20">
        <v>46230</v>
      </c>
      <c r="P753" s="21" t="s">
        <v>1401</v>
      </c>
      <c r="Q753" s="21" t="s">
        <v>1522</v>
      </c>
      <c r="R753" s="21">
        <v>370000</v>
      </c>
      <c r="S753" s="21">
        <v>7710</v>
      </c>
      <c r="T753" s="21">
        <v>-67.129684400000002</v>
      </c>
      <c r="U753" s="21">
        <v>-17.988927799999999</v>
      </c>
      <c r="V753" s="21" t="s">
        <v>1523</v>
      </c>
      <c r="W753" s="21" t="s">
        <v>51</v>
      </c>
      <c r="X753" s="21" t="s">
        <v>1524</v>
      </c>
      <c r="Y753" s="23">
        <v>46246</v>
      </c>
      <c r="Z753" s="24">
        <f>+E753-Y753</f>
        <v>-89</v>
      </c>
      <c r="AA753" s="25">
        <f>+Tabla_DatosExternos_142[[#This Row],[Saldo]]/Tabla_DatosExternos_142[[#This Row],[Importe]]</f>
        <v>0.3576999541214253</v>
      </c>
      <c r="AB753" s="21"/>
      <c r="AC753" s="26">
        <f>IF(AND(-Z753&gt;=1,-Z753&lt;=30),D753,0)</f>
        <v>0</v>
      </c>
      <c r="AD753" s="26">
        <f>IF(AND(-Z753&gt;=31,-Z753&lt;=60),D753,0)</f>
        <v>0</v>
      </c>
      <c r="AE753" s="26">
        <f>IF(AND(-Z753&gt;=61,-Z753&lt;=90),D753,0)</f>
        <v>116950</v>
      </c>
      <c r="AF753" s="26">
        <f>IF(AND(-Z753&gt;=91,-Z753&lt;=120),D753,0)</f>
        <v>0</v>
      </c>
      <c r="AG753" s="26">
        <f>IF(AND(-Z753&gt;=121,-Z753&lt;=150),D753,0)</f>
        <v>0</v>
      </c>
      <c r="AH753" s="26">
        <f>IF(AND(-Z753&gt;=151,-Z753&lt;=180),D753,0)</f>
        <v>0</v>
      </c>
      <c r="AI753" s="26">
        <f>IF(AND(-Z753&gt;=181,-Z753&lt;=210),D753,0)</f>
        <v>0</v>
      </c>
      <c r="AJ753" s="26">
        <f>IF(AND(-Z753&gt;=211,-Z753&lt;=250),D753,0)</f>
        <v>0</v>
      </c>
      <c r="AK753" s="26">
        <f>IF(-Z753&gt;=251,D753,0)</f>
        <v>0</v>
      </c>
      <c r="AL753" s="26">
        <f>SUM(AE753:AF753)</f>
        <v>116950</v>
      </c>
      <c r="AM753" s="26">
        <f>SUM(AG753:AK753)</f>
        <v>0</v>
      </c>
      <c r="AN753" s="26">
        <f>SUM(AI753:AK753)</f>
        <v>0</v>
      </c>
      <c r="AO753" s="26">
        <f>+IF(SUM(AC753:AK753)=0,D753,0)</f>
        <v>0</v>
      </c>
      <c r="AP753" s="26">
        <f>+SUM(AC753:AK753)</f>
        <v>116950</v>
      </c>
      <c r="AQ753" s="26">
        <f>+Tabla_DatosExternos_142[[#This Row],[Total Vigente]]+Tabla_DatosExternos_142[[#This Row],[Total Vencido]]</f>
        <v>116950</v>
      </c>
      <c r="AR753" s="26">
        <f>SUM(AG753:AK753)</f>
        <v>0</v>
      </c>
      <c r="AS753" s="27">
        <f>+Tabla_DatosExternos_142[[#This Row],[Fecha]]-Tabla_DatosExternos_142[[#This Row],[Vence]]</f>
        <v>-45</v>
      </c>
      <c r="AT753" s="21"/>
      <c r="AU753" s="28" t="e">
        <f>+AR753-W753</f>
        <v>#VALUE!</v>
      </c>
    </row>
    <row r="754" spans="1:47" x14ac:dyDescent="0.35">
      <c r="A754" s="20">
        <v>46155</v>
      </c>
      <c r="B754" s="21">
        <v>14111</v>
      </c>
      <c r="C754" s="21">
        <v>4800</v>
      </c>
      <c r="D754" s="21">
        <v>4800</v>
      </c>
      <c r="E754" s="22">
        <v>46185</v>
      </c>
      <c r="F754" s="21">
        <v>61</v>
      </c>
      <c r="G754" s="21" t="s">
        <v>81</v>
      </c>
      <c r="H754" s="21" t="s">
        <v>48</v>
      </c>
      <c r="I754" s="21" t="s">
        <v>1396</v>
      </c>
      <c r="J754" s="21" t="s">
        <v>49</v>
      </c>
      <c r="K754" s="21" t="s">
        <v>691</v>
      </c>
      <c r="L754" s="21" t="s">
        <v>692</v>
      </c>
      <c r="M754" s="21" t="s">
        <v>693</v>
      </c>
      <c r="N754" s="21">
        <v>30</v>
      </c>
      <c r="O754" s="20"/>
      <c r="P754" s="21" t="s">
        <v>1401</v>
      </c>
      <c r="Q754" s="21" t="s">
        <v>1397</v>
      </c>
      <c r="R754" s="21">
        <v>480000</v>
      </c>
      <c r="S754" s="21">
        <v>7710</v>
      </c>
      <c r="T754" s="21">
        <v>-67.115547199999995</v>
      </c>
      <c r="U754" s="21">
        <v>-17.9562168</v>
      </c>
      <c r="V754" s="21" t="s">
        <v>1398</v>
      </c>
      <c r="W754" s="21" t="s">
        <v>51</v>
      </c>
      <c r="X754" s="21" t="s">
        <v>1399</v>
      </c>
      <c r="Y754" s="23">
        <v>46246</v>
      </c>
      <c r="Z754" s="24">
        <f>+E754-Y754</f>
        <v>-61</v>
      </c>
      <c r="AA754" s="25">
        <f>+Tabla_DatosExternos_142[[#This Row],[Saldo]]/Tabla_DatosExternos_142[[#This Row],[Importe]]</f>
        <v>1</v>
      </c>
      <c r="AB754" s="21"/>
      <c r="AC754" s="26">
        <f>IF(AND(-Z754&gt;=1,-Z754&lt;=30),D754,0)</f>
        <v>0</v>
      </c>
      <c r="AD754" s="26">
        <f>IF(AND(-Z754&gt;=31,-Z754&lt;=60),D754,0)</f>
        <v>0</v>
      </c>
      <c r="AE754" s="26">
        <f>IF(AND(-Z754&gt;=61,-Z754&lt;=90),D754,0)</f>
        <v>4800</v>
      </c>
      <c r="AF754" s="26">
        <f>IF(AND(-Z754&gt;=91,-Z754&lt;=120),D754,0)</f>
        <v>0</v>
      </c>
      <c r="AG754" s="26">
        <f>IF(AND(-Z754&gt;=121,-Z754&lt;=150),D754,0)</f>
        <v>0</v>
      </c>
      <c r="AH754" s="26">
        <f>IF(AND(-Z754&gt;=151,-Z754&lt;=180),D754,0)</f>
        <v>0</v>
      </c>
      <c r="AI754" s="26">
        <f>IF(AND(-Z754&gt;=181,-Z754&lt;=210),D754,0)</f>
        <v>0</v>
      </c>
      <c r="AJ754" s="26">
        <f>IF(AND(-Z754&gt;=211,-Z754&lt;=250),D754,0)</f>
        <v>0</v>
      </c>
      <c r="AK754" s="26">
        <f>IF(-Z754&gt;=251,D754,0)</f>
        <v>0</v>
      </c>
      <c r="AL754" s="26">
        <f>SUM(AE754:AF754)</f>
        <v>4800</v>
      </c>
      <c r="AM754" s="26">
        <f>SUM(AG754:AK754)</f>
        <v>0</v>
      </c>
      <c r="AN754" s="26">
        <f>SUM(AI754:AK754)</f>
        <v>0</v>
      </c>
      <c r="AO754" s="26">
        <f>+IF(SUM(AC754:AK754)=0,D754,0)</f>
        <v>0</v>
      </c>
      <c r="AP754" s="26">
        <f>+SUM(AC754:AK754)</f>
        <v>4800</v>
      </c>
      <c r="AQ754" s="26">
        <f>+Tabla_DatosExternos_142[[#This Row],[Total Vigente]]+Tabla_DatosExternos_142[[#This Row],[Total Vencido]]</f>
        <v>4800</v>
      </c>
      <c r="AR754" s="26">
        <f>SUM(AG754:AK754)</f>
        <v>0</v>
      </c>
      <c r="AS754" s="27">
        <f>+Tabla_DatosExternos_142[[#This Row],[Fecha]]-Tabla_DatosExternos_142[[#This Row],[Vence]]</f>
        <v>-30</v>
      </c>
      <c r="AT754" s="21"/>
      <c r="AU754" s="28" t="e">
        <f>+AR754-W754</f>
        <v>#VALUE!</v>
      </c>
    </row>
    <row r="755" spans="1:47" x14ac:dyDescent="0.35">
      <c r="A755" s="20">
        <v>46155</v>
      </c>
      <c r="B755" s="21">
        <v>14112</v>
      </c>
      <c r="C755" s="21">
        <v>4800</v>
      </c>
      <c r="D755" s="21">
        <v>4800</v>
      </c>
      <c r="E755" s="22">
        <v>46185</v>
      </c>
      <c r="F755" s="21">
        <v>61</v>
      </c>
      <c r="G755" s="21" t="s">
        <v>81</v>
      </c>
      <c r="H755" s="21" t="s">
        <v>48</v>
      </c>
      <c r="I755" s="21" t="s">
        <v>1396</v>
      </c>
      <c r="J755" s="21" t="s">
        <v>49</v>
      </c>
      <c r="K755" s="21" t="s">
        <v>691</v>
      </c>
      <c r="L755" s="21" t="s">
        <v>692</v>
      </c>
      <c r="M755" s="21" t="s">
        <v>693</v>
      </c>
      <c r="N755" s="21">
        <v>30</v>
      </c>
      <c r="O755" s="20"/>
      <c r="P755" s="21" t="s">
        <v>1401</v>
      </c>
      <c r="Q755" s="21" t="s">
        <v>1397</v>
      </c>
      <c r="R755" s="21">
        <v>480000</v>
      </c>
      <c r="S755" s="21">
        <v>7710</v>
      </c>
      <c r="T755" s="21">
        <v>-67.115547199999995</v>
      </c>
      <c r="U755" s="21">
        <v>-17.9562168</v>
      </c>
      <c r="V755" s="21" t="s">
        <v>1398</v>
      </c>
      <c r="W755" s="21" t="s">
        <v>51</v>
      </c>
      <c r="X755" s="21" t="s">
        <v>1399</v>
      </c>
      <c r="Y755" s="23">
        <v>46246</v>
      </c>
      <c r="Z755" s="24">
        <f>+E755-Y755</f>
        <v>-61</v>
      </c>
      <c r="AA755" s="25">
        <f>+Tabla_DatosExternos_142[[#This Row],[Saldo]]/Tabla_DatosExternos_142[[#This Row],[Importe]]</f>
        <v>1</v>
      </c>
      <c r="AB755" s="21"/>
      <c r="AC755" s="26">
        <f>IF(AND(-Z755&gt;=1,-Z755&lt;=30),D755,0)</f>
        <v>0</v>
      </c>
      <c r="AD755" s="26">
        <f>IF(AND(-Z755&gt;=31,-Z755&lt;=60),D755,0)</f>
        <v>0</v>
      </c>
      <c r="AE755" s="26">
        <f>IF(AND(-Z755&gt;=61,-Z755&lt;=90),D755,0)</f>
        <v>4800</v>
      </c>
      <c r="AF755" s="26">
        <f>IF(AND(-Z755&gt;=91,-Z755&lt;=120),D755,0)</f>
        <v>0</v>
      </c>
      <c r="AG755" s="26">
        <f>IF(AND(-Z755&gt;=121,-Z755&lt;=150),D755,0)</f>
        <v>0</v>
      </c>
      <c r="AH755" s="26">
        <f>IF(AND(-Z755&gt;=151,-Z755&lt;=180),D755,0)</f>
        <v>0</v>
      </c>
      <c r="AI755" s="26">
        <f>IF(AND(-Z755&gt;=181,-Z755&lt;=210),D755,0)</f>
        <v>0</v>
      </c>
      <c r="AJ755" s="26">
        <f>IF(AND(-Z755&gt;=211,-Z755&lt;=250),D755,0)</f>
        <v>0</v>
      </c>
      <c r="AK755" s="26">
        <f>IF(-Z755&gt;=251,D755,0)</f>
        <v>0</v>
      </c>
      <c r="AL755" s="26">
        <f>SUM(AE755:AF755)</f>
        <v>4800</v>
      </c>
      <c r="AM755" s="26">
        <f>SUM(AG755:AK755)</f>
        <v>0</v>
      </c>
      <c r="AN755" s="26">
        <f>SUM(AI755:AK755)</f>
        <v>0</v>
      </c>
      <c r="AO755" s="26">
        <f>+IF(SUM(AC755:AK755)=0,D755,0)</f>
        <v>0</v>
      </c>
      <c r="AP755" s="26">
        <f>+SUM(AC755:AK755)</f>
        <v>4800</v>
      </c>
      <c r="AQ755" s="26">
        <f>+Tabla_DatosExternos_142[[#This Row],[Total Vigente]]+Tabla_DatosExternos_142[[#This Row],[Total Vencido]]</f>
        <v>4800</v>
      </c>
      <c r="AR755" s="26">
        <f>SUM(AG755:AK755)</f>
        <v>0</v>
      </c>
      <c r="AS755" s="27">
        <f>+Tabla_DatosExternos_142[[#This Row],[Fecha]]-Tabla_DatosExternos_142[[#This Row],[Vence]]</f>
        <v>-30</v>
      </c>
      <c r="AT755" s="21"/>
      <c r="AU755" s="28" t="e">
        <f>+AR755-W755</f>
        <v>#VALUE!</v>
      </c>
    </row>
    <row r="756" spans="1:47" x14ac:dyDescent="0.35">
      <c r="A756" s="20">
        <v>46155</v>
      </c>
      <c r="B756" s="21">
        <v>14113</v>
      </c>
      <c r="C756" s="21">
        <v>12000</v>
      </c>
      <c r="D756" s="21">
        <v>12000</v>
      </c>
      <c r="E756" s="22">
        <v>46185</v>
      </c>
      <c r="F756" s="21">
        <v>61</v>
      </c>
      <c r="G756" s="21" t="s">
        <v>81</v>
      </c>
      <c r="H756" s="21" t="s">
        <v>48</v>
      </c>
      <c r="I756" s="21" t="s">
        <v>1396</v>
      </c>
      <c r="J756" s="21" t="s">
        <v>49</v>
      </c>
      <c r="K756" s="21" t="s">
        <v>691</v>
      </c>
      <c r="L756" s="21" t="s">
        <v>692</v>
      </c>
      <c r="M756" s="21" t="s">
        <v>693</v>
      </c>
      <c r="N756" s="21">
        <v>30</v>
      </c>
      <c r="O756" s="20"/>
      <c r="P756" s="21" t="s">
        <v>1401</v>
      </c>
      <c r="Q756" s="21" t="s">
        <v>1397</v>
      </c>
      <c r="R756" s="21">
        <v>480000</v>
      </c>
      <c r="S756" s="21">
        <v>7710</v>
      </c>
      <c r="T756" s="21">
        <v>-67.115547199999995</v>
      </c>
      <c r="U756" s="21">
        <v>-17.9562168</v>
      </c>
      <c r="V756" s="21" t="s">
        <v>1398</v>
      </c>
      <c r="W756" s="21" t="s">
        <v>51</v>
      </c>
      <c r="X756" s="21" t="s">
        <v>1399</v>
      </c>
      <c r="Y756" s="23">
        <v>46246</v>
      </c>
      <c r="Z756" s="24">
        <f>+E756-Y756</f>
        <v>-61</v>
      </c>
      <c r="AA756" s="25">
        <f>+Tabla_DatosExternos_142[[#This Row],[Saldo]]/Tabla_DatosExternos_142[[#This Row],[Importe]]</f>
        <v>1</v>
      </c>
      <c r="AB756" s="21"/>
      <c r="AC756" s="26">
        <f>IF(AND(-Z756&gt;=1,-Z756&lt;=30),D756,0)</f>
        <v>0</v>
      </c>
      <c r="AD756" s="26">
        <f>IF(AND(-Z756&gt;=31,-Z756&lt;=60),D756,0)</f>
        <v>0</v>
      </c>
      <c r="AE756" s="26">
        <f>IF(AND(-Z756&gt;=61,-Z756&lt;=90),D756,0)</f>
        <v>12000</v>
      </c>
      <c r="AF756" s="26">
        <f>IF(AND(-Z756&gt;=91,-Z756&lt;=120),D756,0)</f>
        <v>0</v>
      </c>
      <c r="AG756" s="26">
        <f>IF(AND(-Z756&gt;=121,-Z756&lt;=150),D756,0)</f>
        <v>0</v>
      </c>
      <c r="AH756" s="26">
        <f>IF(AND(-Z756&gt;=151,-Z756&lt;=180),D756,0)</f>
        <v>0</v>
      </c>
      <c r="AI756" s="26">
        <f>IF(AND(-Z756&gt;=181,-Z756&lt;=210),D756,0)</f>
        <v>0</v>
      </c>
      <c r="AJ756" s="26">
        <f>IF(AND(-Z756&gt;=211,-Z756&lt;=250),D756,0)</f>
        <v>0</v>
      </c>
      <c r="AK756" s="26">
        <f>IF(-Z756&gt;=251,D756,0)</f>
        <v>0</v>
      </c>
      <c r="AL756" s="26">
        <f>SUM(AE756:AF756)</f>
        <v>12000</v>
      </c>
      <c r="AM756" s="26">
        <f>SUM(AG756:AK756)</f>
        <v>0</v>
      </c>
      <c r="AN756" s="26">
        <f>SUM(AI756:AK756)</f>
        <v>0</v>
      </c>
      <c r="AO756" s="26">
        <f>+IF(SUM(AC756:AK756)=0,D756,0)</f>
        <v>0</v>
      </c>
      <c r="AP756" s="26">
        <f>+SUM(AC756:AK756)</f>
        <v>12000</v>
      </c>
      <c r="AQ756" s="26">
        <f>+Tabla_DatosExternos_142[[#This Row],[Total Vigente]]+Tabla_DatosExternos_142[[#This Row],[Total Vencido]]</f>
        <v>12000</v>
      </c>
      <c r="AR756" s="26">
        <f>SUM(AG756:AK756)</f>
        <v>0</v>
      </c>
      <c r="AS756" s="27">
        <f>+Tabla_DatosExternos_142[[#This Row],[Fecha]]-Tabla_DatosExternos_142[[#This Row],[Vence]]</f>
        <v>-30</v>
      </c>
      <c r="AT756" s="21"/>
      <c r="AU756" s="28" t="e">
        <f>+AR756-W756</f>
        <v>#VALUE!</v>
      </c>
    </row>
    <row r="757" spans="1:47" x14ac:dyDescent="0.35">
      <c r="A757" s="20">
        <v>46155</v>
      </c>
      <c r="B757" s="21">
        <v>14114</v>
      </c>
      <c r="C757" s="21">
        <v>16800</v>
      </c>
      <c r="D757" s="21">
        <v>16800</v>
      </c>
      <c r="E757" s="22">
        <v>46185</v>
      </c>
      <c r="F757" s="21">
        <v>61</v>
      </c>
      <c r="G757" s="21" t="s">
        <v>81</v>
      </c>
      <c r="H757" s="21" t="s">
        <v>48</v>
      </c>
      <c r="I757" s="21" t="s">
        <v>1396</v>
      </c>
      <c r="J757" s="21" t="s">
        <v>49</v>
      </c>
      <c r="K757" s="21" t="s">
        <v>691</v>
      </c>
      <c r="L757" s="21" t="s">
        <v>692</v>
      </c>
      <c r="M757" s="21" t="s">
        <v>693</v>
      </c>
      <c r="N757" s="21">
        <v>30</v>
      </c>
      <c r="O757" s="20"/>
      <c r="P757" s="21" t="s">
        <v>1401</v>
      </c>
      <c r="Q757" s="21" t="s">
        <v>1397</v>
      </c>
      <c r="R757" s="21">
        <v>480000</v>
      </c>
      <c r="S757" s="21">
        <v>7710</v>
      </c>
      <c r="T757" s="21">
        <v>-67.115547199999995</v>
      </c>
      <c r="U757" s="21">
        <v>-17.9562168</v>
      </c>
      <c r="V757" s="21" t="s">
        <v>1398</v>
      </c>
      <c r="W757" s="21" t="s">
        <v>51</v>
      </c>
      <c r="X757" s="21" t="s">
        <v>1399</v>
      </c>
      <c r="Y757" s="23">
        <v>46246</v>
      </c>
      <c r="Z757" s="24">
        <f>+E757-Y757</f>
        <v>-61</v>
      </c>
      <c r="AA757" s="25">
        <f>+Tabla_DatosExternos_142[[#This Row],[Saldo]]/Tabla_DatosExternos_142[[#This Row],[Importe]]</f>
        <v>1</v>
      </c>
      <c r="AB757" s="21"/>
      <c r="AC757" s="26">
        <f>IF(AND(-Z757&gt;=1,-Z757&lt;=30),D757,0)</f>
        <v>0</v>
      </c>
      <c r="AD757" s="26">
        <f>IF(AND(-Z757&gt;=31,-Z757&lt;=60),D757,0)</f>
        <v>0</v>
      </c>
      <c r="AE757" s="26">
        <f>IF(AND(-Z757&gt;=61,-Z757&lt;=90),D757,0)</f>
        <v>16800</v>
      </c>
      <c r="AF757" s="26">
        <f>IF(AND(-Z757&gt;=91,-Z757&lt;=120),D757,0)</f>
        <v>0</v>
      </c>
      <c r="AG757" s="26">
        <f>IF(AND(-Z757&gt;=121,-Z757&lt;=150),D757,0)</f>
        <v>0</v>
      </c>
      <c r="AH757" s="26">
        <f>IF(AND(-Z757&gt;=151,-Z757&lt;=180),D757,0)</f>
        <v>0</v>
      </c>
      <c r="AI757" s="26">
        <f>IF(AND(-Z757&gt;=181,-Z757&lt;=210),D757,0)</f>
        <v>0</v>
      </c>
      <c r="AJ757" s="26">
        <f>IF(AND(-Z757&gt;=211,-Z757&lt;=250),D757,0)</f>
        <v>0</v>
      </c>
      <c r="AK757" s="26">
        <f>IF(-Z757&gt;=251,D757,0)</f>
        <v>0</v>
      </c>
      <c r="AL757" s="26">
        <f>SUM(AE757:AF757)</f>
        <v>16800</v>
      </c>
      <c r="AM757" s="26">
        <f>SUM(AG757:AK757)</f>
        <v>0</v>
      </c>
      <c r="AN757" s="26">
        <f>SUM(AI757:AK757)</f>
        <v>0</v>
      </c>
      <c r="AO757" s="26">
        <f>+IF(SUM(AC757:AK757)=0,D757,0)</f>
        <v>0</v>
      </c>
      <c r="AP757" s="26">
        <f>+SUM(AC757:AK757)</f>
        <v>16800</v>
      </c>
      <c r="AQ757" s="26">
        <f>+Tabla_DatosExternos_142[[#This Row],[Total Vigente]]+Tabla_DatosExternos_142[[#This Row],[Total Vencido]]</f>
        <v>16800</v>
      </c>
      <c r="AR757" s="26">
        <f>SUM(AG757:AK757)</f>
        <v>0</v>
      </c>
      <c r="AS757" s="27">
        <f>+Tabla_DatosExternos_142[[#This Row],[Fecha]]-Tabla_DatosExternos_142[[#This Row],[Vence]]</f>
        <v>-30</v>
      </c>
      <c r="AT757" s="21"/>
      <c r="AU757" s="28" t="e">
        <f>+AR757-W757</f>
        <v>#VALUE!</v>
      </c>
    </row>
    <row r="758" spans="1:47" x14ac:dyDescent="0.35">
      <c r="A758" s="20">
        <v>46155</v>
      </c>
      <c r="B758" s="21">
        <v>14115</v>
      </c>
      <c r="C758" s="21">
        <v>26400</v>
      </c>
      <c r="D758" s="21">
        <v>26400</v>
      </c>
      <c r="E758" s="22">
        <v>46185</v>
      </c>
      <c r="F758" s="21">
        <v>61</v>
      </c>
      <c r="G758" s="21" t="s">
        <v>81</v>
      </c>
      <c r="H758" s="21" t="s">
        <v>48</v>
      </c>
      <c r="I758" s="21" t="s">
        <v>1396</v>
      </c>
      <c r="J758" s="21" t="s">
        <v>49</v>
      </c>
      <c r="K758" s="21" t="s">
        <v>691</v>
      </c>
      <c r="L758" s="21" t="s">
        <v>692</v>
      </c>
      <c r="M758" s="21" t="s">
        <v>693</v>
      </c>
      <c r="N758" s="21">
        <v>30</v>
      </c>
      <c r="O758" s="20"/>
      <c r="P758" s="21" t="s">
        <v>1401</v>
      </c>
      <c r="Q758" s="21" t="s">
        <v>1397</v>
      </c>
      <c r="R758" s="21">
        <v>480000</v>
      </c>
      <c r="S758" s="21">
        <v>7710</v>
      </c>
      <c r="T758" s="21">
        <v>-67.115547199999995</v>
      </c>
      <c r="U758" s="21">
        <v>-17.9562168</v>
      </c>
      <c r="V758" s="21" t="s">
        <v>1398</v>
      </c>
      <c r="W758" s="21" t="s">
        <v>51</v>
      </c>
      <c r="X758" s="21" t="s">
        <v>1399</v>
      </c>
      <c r="Y758" s="23">
        <v>46246</v>
      </c>
      <c r="Z758" s="24">
        <f>+E758-Y758</f>
        <v>-61</v>
      </c>
      <c r="AA758" s="25">
        <f>+Tabla_DatosExternos_142[[#This Row],[Saldo]]/Tabla_DatosExternos_142[[#This Row],[Importe]]</f>
        <v>1</v>
      </c>
      <c r="AB758" s="21"/>
      <c r="AC758" s="26">
        <f>IF(AND(-Z758&gt;=1,-Z758&lt;=30),D758,0)</f>
        <v>0</v>
      </c>
      <c r="AD758" s="26">
        <f>IF(AND(-Z758&gt;=31,-Z758&lt;=60),D758,0)</f>
        <v>0</v>
      </c>
      <c r="AE758" s="26">
        <f>IF(AND(-Z758&gt;=61,-Z758&lt;=90),D758,0)</f>
        <v>26400</v>
      </c>
      <c r="AF758" s="26">
        <f>IF(AND(-Z758&gt;=91,-Z758&lt;=120),D758,0)</f>
        <v>0</v>
      </c>
      <c r="AG758" s="26">
        <f>IF(AND(-Z758&gt;=121,-Z758&lt;=150),D758,0)</f>
        <v>0</v>
      </c>
      <c r="AH758" s="26">
        <f>IF(AND(-Z758&gt;=151,-Z758&lt;=180),D758,0)</f>
        <v>0</v>
      </c>
      <c r="AI758" s="26">
        <f>IF(AND(-Z758&gt;=181,-Z758&lt;=210),D758,0)</f>
        <v>0</v>
      </c>
      <c r="AJ758" s="26">
        <f>IF(AND(-Z758&gt;=211,-Z758&lt;=250),D758,0)</f>
        <v>0</v>
      </c>
      <c r="AK758" s="26">
        <f>IF(-Z758&gt;=251,D758,0)</f>
        <v>0</v>
      </c>
      <c r="AL758" s="26">
        <f>SUM(AE758:AF758)</f>
        <v>26400</v>
      </c>
      <c r="AM758" s="26">
        <f>SUM(AG758:AK758)</f>
        <v>0</v>
      </c>
      <c r="AN758" s="26">
        <f>SUM(AI758:AK758)</f>
        <v>0</v>
      </c>
      <c r="AO758" s="26">
        <f>+IF(SUM(AC758:AK758)=0,D758,0)</f>
        <v>0</v>
      </c>
      <c r="AP758" s="26">
        <f>+SUM(AC758:AK758)</f>
        <v>26400</v>
      </c>
      <c r="AQ758" s="26">
        <f>+Tabla_DatosExternos_142[[#This Row],[Total Vigente]]+Tabla_DatosExternos_142[[#This Row],[Total Vencido]]</f>
        <v>26400</v>
      </c>
      <c r="AR758" s="26">
        <f>SUM(AG758:AK758)</f>
        <v>0</v>
      </c>
      <c r="AS758" s="27">
        <f>+Tabla_DatosExternos_142[[#This Row],[Fecha]]-Tabla_DatosExternos_142[[#This Row],[Vence]]</f>
        <v>-30</v>
      </c>
      <c r="AT758" s="21"/>
      <c r="AU758" s="28" t="e">
        <f>+AR758-W758</f>
        <v>#VALUE!</v>
      </c>
    </row>
    <row r="759" spans="1:47" x14ac:dyDescent="0.35">
      <c r="A759" s="20">
        <v>46211</v>
      </c>
      <c r="B759" s="21">
        <v>15911</v>
      </c>
      <c r="C759" s="21">
        <v>5400</v>
      </c>
      <c r="D759" s="21">
        <v>5400</v>
      </c>
      <c r="E759" s="22">
        <v>46241</v>
      </c>
      <c r="F759" s="21">
        <v>5</v>
      </c>
      <c r="G759" s="21" t="s">
        <v>90</v>
      </c>
      <c r="H759" s="21" t="s">
        <v>48</v>
      </c>
      <c r="I759" s="21" t="s">
        <v>2192</v>
      </c>
      <c r="J759" s="21" t="s">
        <v>49</v>
      </c>
      <c r="K759" s="21" t="s">
        <v>691</v>
      </c>
      <c r="L759" s="21" t="s">
        <v>692</v>
      </c>
      <c r="M759" s="21" t="s">
        <v>693</v>
      </c>
      <c r="N759" s="21">
        <v>30</v>
      </c>
      <c r="O759" s="20"/>
      <c r="P759" s="21" t="s">
        <v>1401</v>
      </c>
      <c r="Q759" s="21" t="s">
        <v>2193</v>
      </c>
      <c r="R759" s="21">
        <v>80000</v>
      </c>
      <c r="S759" s="21">
        <v>7710</v>
      </c>
      <c r="T759" s="21">
        <v>-67.313519999999997</v>
      </c>
      <c r="U759" s="21">
        <v>-17.143795999999998</v>
      </c>
      <c r="V759" s="21" t="s">
        <v>2194</v>
      </c>
      <c r="W759" s="21" t="s">
        <v>51</v>
      </c>
      <c r="X759" s="21" t="s">
        <v>1401</v>
      </c>
      <c r="Y759" s="23">
        <v>46246</v>
      </c>
      <c r="Z759" s="24">
        <f>+E759-Y759</f>
        <v>-5</v>
      </c>
      <c r="AA759" s="25">
        <f>+Tabla_DatosExternos_142[[#This Row],[Saldo]]/Tabla_DatosExternos_142[[#This Row],[Importe]]</f>
        <v>1</v>
      </c>
      <c r="AB759" s="21"/>
      <c r="AC759" s="26">
        <f>IF(AND(-Z759&gt;=1,-Z759&lt;=30),D759,0)</f>
        <v>5400</v>
      </c>
      <c r="AD759" s="26">
        <f>IF(AND(-Z759&gt;=31,-Z759&lt;=60),D759,0)</f>
        <v>0</v>
      </c>
      <c r="AE759" s="26">
        <f>IF(AND(-Z759&gt;=61,-Z759&lt;=90),D759,0)</f>
        <v>0</v>
      </c>
      <c r="AF759" s="26">
        <f>IF(AND(-Z759&gt;=91,-Z759&lt;=120),D759,0)</f>
        <v>0</v>
      </c>
      <c r="AG759" s="26">
        <f>IF(AND(-Z759&gt;=121,-Z759&lt;=150),D759,0)</f>
        <v>0</v>
      </c>
      <c r="AH759" s="26">
        <f>IF(AND(-Z759&gt;=151,-Z759&lt;=180),D759,0)</f>
        <v>0</v>
      </c>
      <c r="AI759" s="26">
        <f>IF(AND(-Z759&gt;=181,-Z759&lt;=210),D759,0)</f>
        <v>0</v>
      </c>
      <c r="AJ759" s="26">
        <f>IF(AND(-Z759&gt;=211,-Z759&lt;=250),D759,0)</f>
        <v>0</v>
      </c>
      <c r="AK759" s="26">
        <f>IF(-Z759&gt;=251,D759,0)</f>
        <v>0</v>
      </c>
      <c r="AL759" s="26">
        <f>SUM(AE759:AF759)</f>
        <v>0</v>
      </c>
      <c r="AM759" s="26">
        <f>SUM(AG759:AK759)</f>
        <v>0</v>
      </c>
      <c r="AN759" s="26">
        <f>SUM(AI759:AK759)</f>
        <v>0</v>
      </c>
      <c r="AO759" s="26">
        <f>+IF(SUM(AC759:AK759)=0,D759,0)</f>
        <v>0</v>
      </c>
      <c r="AP759" s="26">
        <f>+SUM(AC759:AK759)</f>
        <v>5400</v>
      </c>
      <c r="AQ759" s="26">
        <f>+Tabla_DatosExternos_142[[#This Row],[Total Vigente]]+Tabla_DatosExternos_142[[#This Row],[Total Vencido]]</f>
        <v>5400</v>
      </c>
      <c r="AR759" s="26">
        <f>SUM(AG759:AK759)</f>
        <v>0</v>
      </c>
      <c r="AS759" s="27">
        <f>+Tabla_DatosExternos_142[[#This Row],[Fecha]]-Tabla_DatosExternos_142[[#This Row],[Vence]]</f>
        <v>-30</v>
      </c>
      <c r="AT759" s="21"/>
      <c r="AU759" s="28" t="e">
        <f>+AR759-W759</f>
        <v>#VALUE!</v>
      </c>
    </row>
    <row r="760" spans="1:47" x14ac:dyDescent="0.35">
      <c r="A760" s="20">
        <v>46213</v>
      </c>
      <c r="B760" s="21">
        <v>16006</v>
      </c>
      <c r="C760" s="21">
        <v>5559.95</v>
      </c>
      <c r="D760" s="21">
        <v>5559.95</v>
      </c>
      <c r="E760" s="22">
        <v>46243</v>
      </c>
      <c r="F760" s="21">
        <v>3</v>
      </c>
      <c r="G760" s="21" t="s">
        <v>90</v>
      </c>
      <c r="H760" s="21" t="s">
        <v>48</v>
      </c>
      <c r="I760" s="21" t="s">
        <v>2192</v>
      </c>
      <c r="J760" s="21" t="s">
        <v>49</v>
      </c>
      <c r="K760" s="21" t="s">
        <v>691</v>
      </c>
      <c r="L760" s="21" t="s">
        <v>692</v>
      </c>
      <c r="M760" s="21" t="s">
        <v>693</v>
      </c>
      <c r="N760" s="21">
        <v>30</v>
      </c>
      <c r="O760" s="20"/>
      <c r="P760" s="21" t="s">
        <v>1401</v>
      </c>
      <c r="Q760" s="21" t="s">
        <v>2193</v>
      </c>
      <c r="R760" s="21">
        <v>80000</v>
      </c>
      <c r="S760" s="21">
        <v>7710</v>
      </c>
      <c r="T760" s="21">
        <v>-67.313519999999997</v>
      </c>
      <c r="U760" s="21">
        <v>-17.143795999999998</v>
      </c>
      <c r="V760" s="21" t="s">
        <v>2194</v>
      </c>
      <c r="W760" s="21" t="s">
        <v>51</v>
      </c>
      <c r="X760" s="21" t="s">
        <v>1401</v>
      </c>
      <c r="Y760" s="23">
        <v>46246</v>
      </c>
      <c r="Z760" s="24">
        <f>+E760-Y760</f>
        <v>-3</v>
      </c>
      <c r="AA760" s="25">
        <f>+Tabla_DatosExternos_142[[#This Row],[Saldo]]/Tabla_DatosExternos_142[[#This Row],[Importe]]</f>
        <v>1</v>
      </c>
      <c r="AB760" s="21"/>
      <c r="AC760" s="26">
        <f>IF(AND(-Z760&gt;=1,-Z760&lt;=30),D760,0)</f>
        <v>5559.95</v>
      </c>
      <c r="AD760" s="26">
        <f>IF(AND(-Z760&gt;=31,-Z760&lt;=60),D760,0)</f>
        <v>0</v>
      </c>
      <c r="AE760" s="26">
        <f>IF(AND(-Z760&gt;=61,-Z760&lt;=90),D760,0)</f>
        <v>0</v>
      </c>
      <c r="AF760" s="26">
        <f>IF(AND(-Z760&gt;=91,-Z760&lt;=120),D760,0)</f>
        <v>0</v>
      </c>
      <c r="AG760" s="26">
        <f>IF(AND(-Z760&gt;=121,-Z760&lt;=150),D760,0)</f>
        <v>0</v>
      </c>
      <c r="AH760" s="26">
        <f>IF(AND(-Z760&gt;=151,-Z760&lt;=180),D760,0)</f>
        <v>0</v>
      </c>
      <c r="AI760" s="26">
        <f>IF(AND(-Z760&gt;=181,-Z760&lt;=210),D760,0)</f>
        <v>0</v>
      </c>
      <c r="AJ760" s="26">
        <f>IF(AND(-Z760&gt;=211,-Z760&lt;=250),D760,0)</f>
        <v>0</v>
      </c>
      <c r="AK760" s="26">
        <f>IF(-Z760&gt;=251,D760,0)</f>
        <v>0</v>
      </c>
      <c r="AL760" s="26">
        <f>SUM(AE760:AF760)</f>
        <v>0</v>
      </c>
      <c r="AM760" s="26">
        <f>SUM(AG760:AK760)</f>
        <v>0</v>
      </c>
      <c r="AN760" s="26">
        <f>SUM(AI760:AK760)</f>
        <v>0</v>
      </c>
      <c r="AO760" s="26">
        <f>+IF(SUM(AC760:AK760)=0,D760,0)</f>
        <v>0</v>
      </c>
      <c r="AP760" s="26">
        <f>+SUM(AC760:AK760)</f>
        <v>5559.95</v>
      </c>
      <c r="AQ760" s="26">
        <f>+Tabla_DatosExternos_142[[#This Row],[Total Vigente]]+Tabla_DatosExternos_142[[#This Row],[Total Vencido]]</f>
        <v>5559.95</v>
      </c>
      <c r="AR760" s="26">
        <f>SUM(AG760:AK760)</f>
        <v>0</v>
      </c>
      <c r="AS760" s="27">
        <f>+Tabla_DatosExternos_142[[#This Row],[Fecha]]-Tabla_DatosExternos_142[[#This Row],[Vence]]</f>
        <v>-30</v>
      </c>
      <c r="AT760" s="21"/>
      <c r="AU760" s="28" t="e">
        <f>+AR760-W760</f>
        <v>#VALUE!</v>
      </c>
    </row>
    <row r="761" spans="1:47" x14ac:dyDescent="0.35">
      <c r="A761" s="20">
        <v>46234</v>
      </c>
      <c r="B761" s="21">
        <v>12818</v>
      </c>
      <c r="C761" s="21">
        <v>147050.04</v>
      </c>
      <c r="D761" s="21">
        <v>147050.04</v>
      </c>
      <c r="E761" s="22">
        <v>46254</v>
      </c>
      <c r="F761" s="21">
        <v>8</v>
      </c>
      <c r="G761" s="21" t="s">
        <v>90</v>
      </c>
      <c r="H761" s="21" t="s">
        <v>95</v>
      </c>
      <c r="I761" s="21" t="s">
        <v>2945</v>
      </c>
      <c r="J761" s="21" t="s">
        <v>49</v>
      </c>
      <c r="K761" s="21" t="s">
        <v>2946</v>
      </c>
      <c r="L761" s="21" t="s">
        <v>2947</v>
      </c>
      <c r="M761" s="21" t="s">
        <v>2948</v>
      </c>
      <c r="N761" s="21">
        <v>20</v>
      </c>
      <c r="O761" s="20"/>
      <c r="P761" s="21" t="s">
        <v>2949</v>
      </c>
      <c r="Q761" s="21" t="s">
        <v>2950</v>
      </c>
      <c r="R761" s="21">
        <v>370000</v>
      </c>
      <c r="S761" s="21">
        <v>810</v>
      </c>
      <c r="T761" s="21">
        <v>-65.759498600000001</v>
      </c>
      <c r="U761" s="21">
        <v>-19.571752499999999</v>
      </c>
      <c r="V761" s="21" t="s">
        <v>2951</v>
      </c>
      <c r="W761" s="21" t="s">
        <v>51</v>
      </c>
      <c r="X761" s="21" t="s">
        <v>2952</v>
      </c>
      <c r="Y761" s="23">
        <v>46246</v>
      </c>
      <c r="Z761" s="24">
        <f>+E761-Y761</f>
        <v>8</v>
      </c>
      <c r="AA761" s="25">
        <f>+Tabla_DatosExternos_142[[#This Row],[Saldo]]/Tabla_DatosExternos_142[[#This Row],[Importe]]</f>
        <v>1</v>
      </c>
      <c r="AB761" s="21"/>
      <c r="AC761" s="26">
        <f>IF(AND(-Z761&gt;=1,-Z761&lt;=30),D761,0)</f>
        <v>0</v>
      </c>
      <c r="AD761" s="26">
        <f>IF(AND(-Z761&gt;=31,-Z761&lt;=60),D761,0)</f>
        <v>0</v>
      </c>
      <c r="AE761" s="26">
        <f>IF(AND(-Z761&gt;=61,-Z761&lt;=90),D761,0)</f>
        <v>0</v>
      </c>
      <c r="AF761" s="26">
        <f>IF(AND(-Z761&gt;=91,-Z761&lt;=120),D761,0)</f>
        <v>0</v>
      </c>
      <c r="AG761" s="26">
        <f>IF(AND(-Z761&gt;=121,-Z761&lt;=150),D761,0)</f>
        <v>0</v>
      </c>
      <c r="AH761" s="26">
        <f>IF(AND(-Z761&gt;=151,-Z761&lt;=180),D761,0)</f>
        <v>0</v>
      </c>
      <c r="AI761" s="26">
        <f>IF(AND(-Z761&gt;=181,-Z761&lt;=210),D761,0)</f>
        <v>0</v>
      </c>
      <c r="AJ761" s="26">
        <f>IF(AND(-Z761&gt;=211,-Z761&lt;=250),D761,0)</f>
        <v>0</v>
      </c>
      <c r="AK761" s="26">
        <f>IF(-Z761&gt;=251,D761,0)</f>
        <v>0</v>
      </c>
      <c r="AL761" s="26">
        <f>SUM(AE761:AF761)</f>
        <v>0</v>
      </c>
      <c r="AM761" s="26">
        <f>SUM(AG761:AK761)</f>
        <v>0</v>
      </c>
      <c r="AN761" s="26">
        <f>SUM(AI761:AK761)</f>
        <v>0</v>
      </c>
      <c r="AO761" s="26">
        <f>+IF(SUM(AC761:AK761)=0,D761,0)</f>
        <v>147050.04</v>
      </c>
      <c r="AP761" s="26">
        <f>+SUM(AC761:AK761)</f>
        <v>0</v>
      </c>
      <c r="AQ761" s="26">
        <f>+Tabla_DatosExternos_142[[#This Row],[Total Vigente]]+Tabla_DatosExternos_142[[#This Row],[Total Vencido]]</f>
        <v>147050.04</v>
      </c>
      <c r="AR761" s="26">
        <f>SUM(AG761:AK761)</f>
        <v>0</v>
      </c>
      <c r="AS761" s="27">
        <f>+Tabla_DatosExternos_142[[#This Row],[Fecha]]-Tabla_DatosExternos_142[[#This Row],[Vence]]</f>
        <v>-20</v>
      </c>
      <c r="AT761" s="21"/>
      <c r="AU761" s="28" t="e">
        <f>+AR761-W761</f>
        <v>#VALUE!</v>
      </c>
    </row>
    <row r="762" spans="1:47" x14ac:dyDescent="0.35">
      <c r="A762" s="20">
        <v>46234</v>
      </c>
      <c r="B762" s="21">
        <v>12819</v>
      </c>
      <c r="C762" s="21">
        <v>7280</v>
      </c>
      <c r="D762" s="21">
        <v>7280</v>
      </c>
      <c r="E762" s="22">
        <v>46264</v>
      </c>
      <c r="F762" s="21">
        <v>18</v>
      </c>
      <c r="G762" s="21" t="s">
        <v>90</v>
      </c>
      <c r="H762" s="21" t="s">
        <v>95</v>
      </c>
      <c r="I762" s="21" t="s">
        <v>2953</v>
      </c>
      <c r="J762" s="21" t="s">
        <v>49</v>
      </c>
      <c r="K762" s="21" t="s">
        <v>2946</v>
      </c>
      <c r="L762" s="21" t="s">
        <v>2947</v>
      </c>
      <c r="M762" s="21" t="s">
        <v>2948</v>
      </c>
      <c r="N762" s="21">
        <v>30</v>
      </c>
      <c r="O762" s="20"/>
      <c r="P762" s="21" t="s">
        <v>2949</v>
      </c>
      <c r="Q762" s="21" t="s">
        <v>2954</v>
      </c>
      <c r="R762" s="21">
        <v>30000</v>
      </c>
      <c r="S762" s="21">
        <v>810</v>
      </c>
      <c r="T762" s="21">
        <v>-65.751106300000004</v>
      </c>
      <c r="U762" s="21">
        <v>-19.588232000000001</v>
      </c>
      <c r="V762" s="21" t="s">
        <v>2955</v>
      </c>
      <c r="W762" s="21" t="s">
        <v>51</v>
      </c>
      <c r="X762" s="21" t="s">
        <v>2956</v>
      </c>
      <c r="Y762" s="23">
        <v>46246</v>
      </c>
      <c r="Z762" s="24">
        <f>+E762-Y762</f>
        <v>18</v>
      </c>
      <c r="AA762" s="25">
        <f>+Tabla_DatosExternos_142[[#This Row],[Saldo]]/Tabla_DatosExternos_142[[#This Row],[Importe]]</f>
        <v>1</v>
      </c>
      <c r="AB762" s="21"/>
      <c r="AC762" s="26">
        <f>IF(AND(-Z762&gt;=1,-Z762&lt;=30),D762,0)</f>
        <v>0</v>
      </c>
      <c r="AD762" s="26">
        <f>IF(AND(-Z762&gt;=31,-Z762&lt;=60),D762,0)</f>
        <v>0</v>
      </c>
      <c r="AE762" s="26">
        <f>IF(AND(-Z762&gt;=61,-Z762&lt;=90),D762,0)</f>
        <v>0</v>
      </c>
      <c r="AF762" s="26">
        <f>IF(AND(-Z762&gt;=91,-Z762&lt;=120),D762,0)</f>
        <v>0</v>
      </c>
      <c r="AG762" s="26">
        <f>IF(AND(-Z762&gt;=121,-Z762&lt;=150),D762,0)</f>
        <v>0</v>
      </c>
      <c r="AH762" s="26">
        <f>IF(AND(-Z762&gt;=151,-Z762&lt;=180),D762,0)</f>
        <v>0</v>
      </c>
      <c r="AI762" s="26">
        <f>IF(AND(-Z762&gt;=181,-Z762&lt;=210),D762,0)</f>
        <v>0</v>
      </c>
      <c r="AJ762" s="26">
        <f>IF(AND(-Z762&gt;=211,-Z762&lt;=250),D762,0)</f>
        <v>0</v>
      </c>
      <c r="AK762" s="26">
        <f>IF(-Z762&gt;=251,D762,0)</f>
        <v>0</v>
      </c>
      <c r="AL762" s="26">
        <f>SUM(AE762:AF762)</f>
        <v>0</v>
      </c>
      <c r="AM762" s="26">
        <f>SUM(AG762:AK762)</f>
        <v>0</v>
      </c>
      <c r="AN762" s="26">
        <f>SUM(AI762:AK762)</f>
        <v>0</v>
      </c>
      <c r="AO762" s="26">
        <f>+IF(SUM(AC762:AK762)=0,D762,0)</f>
        <v>7280</v>
      </c>
      <c r="AP762" s="26">
        <f>+SUM(AC762:AK762)</f>
        <v>0</v>
      </c>
      <c r="AQ762" s="26">
        <f>+Tabla_DatosExternos_142[[#This Row],[Total Vigente]]+Tabla_DatosExternos_142[[#This Row],[Total Vencido]]</f>
        <v>7280</v>
      </c>
      <c r="AR762" s="26">
        <f>SUM(AG762:AK762)</f>
        <v>0</v>
      </c>
      <c r="AS762" s="27">
        <f>+Tabla_DatosExternos_142[[#This Row],[Fecha]]-Tabla_DatosExternos_142[[#This Row],[Vence]]</f>
        <v>-30</v>
      </c>
      <c r="AT762" s="21"/>
      <c r="AU762" s="28" t="e">
        <f>+AR762-W762</f>
        <v>#VALUE!</v>
      </c>
    </row>
    <row r="763" spans="1:47" x14ac:dyDescent="0.35">
      <c r="A763" s="20">
        <v>46235</v>
      </c>
      <c r="B763" s="21">
        <v>12827</v>
      </c>
      <c r="C763" s="21">
        <v>25999.75</v>
      </c>
      <c r="D763" s="21">
        <v>25999.75</v>
      </c>
      <c r="E763" s="22">
        <v>46255</v>
      </c>
      <c r="F763" s="21">
        <v>9</v>
      </c>
      <c r="G763" s="21" t="s">
        <v>90</v>
      </c>
      <c r="H763" s="21" t="s">
        <v>95</v>
      </c>
      <c r="I763" s="21" t="s">
        <v>2945</v>
      </c>
      <c r="J763" s="21" t="s">
        <v>49</v>
      </c>
      <c r="K763" s="21" t="s">
        <v>2946</v>
      </c>
      <c r="L763" s="21" t="s">
        <v>2947</v>
      </c>
      <c r="M763" s="21" t="s">
        <v>2948</v>
      </c>
      <c r="N763" s="21">
        <v>20</v>
      </c>
      <c r="O763" s="20"/>
      <c r="P763" s="21" t="s">
        <v>2949</v>
      </c>
      <c r="Q763" s="21" t="s">
        <v>2950</v>
      </c>
      <c r="R763" s="21">
        <v>370000</v>
      </c>
      <c r="S763" s="21">
        <v>810</v>
      </c>
      <c r="T763" s="21">
        <v>-65.759498600000001</v>
      </c>
      <c r="U763" s="21">
        <v>-19.571752499999999</v>
      </c>
      <c r="V763" s="21" t="s">
        <v>2951</v>
      </c>
      <c r="W763" s="21" t="s">
        <v>51</v>
      </c>
      <c r="X763" s="21" t="s">
        <v>2952</v>
      </c>
      <c r="Y763" s="23">
        <v>46246</v>
      </c>
      <c r="Z763" s="24">
        <f>+E763-Y763</f>
        <v>9</v>
      </c>
      <c r="AA763" s="25">
        <f>+Tabla_DatosExternos_142[[#This Row],[Saldo]]/Tabla_DatosExternos_142[[#This Row],[Importe]]</f>
        <v>1</v>
      </c>
      <c r="AB763" s="21"/>
      <c r="AC763" s="26">
        <f>IF(AND(-Z763&gt;=1,-Z763&lt;=30),D763,0)</f>
        <v>0</v>
      </c>
      <c r="AD763" s="26">
        <f>IF(AND(-Z763&gt;=31,-Z763&lt;=60),D763,0)</f>
        <v>0</v>
      </c>
      <c r="AE763" s="26">
        <f>IF(AND(-Z763&gt;=61,-Z763&lt;=90),D763,0)</f>
        <v>0</v>
      </c>
      <c r="AF763" s="26">
        <f>IF(AND(-Z763&gt;=91,-Z763&lt;=120),D763,0)</f>
        <v>0</v>
      </c>
      <c r="AG763" s="26">
        <f>IF(AND(-Z763&gt;=121,-Z763&lt;=150),D763,0)</f>
        <v>0</v>
      </c>
      <c r="AH763" s="26">
        <f>IF(AND(-Z763&gt;=151,-Z763&lt;=180),D763,0)</f>
        <v>0</v>
      </c>
      <c r="AI763" s="26">
        <f>IF(AND(-Z763&gt;=181,-Z763&lt;=210),D763,0)</f>
        <v>0</v>
      </c>
      <c r="AJ763" s="26">
        <f>IF(AND(-Z763&gt;=211,-Z763&lt;=250),D763,0)</f>
        <v>0</v>
      </c>
      <c r="AK763" s="26">
        <f>IF(-Z763&gt;=251,D763,0)</f>
        <v>0</v>
      </c>
      <c r="AL763" s="26">
        <f>SUM(AE763:AF763)</f>
        <v>0</v>
      </c>
      <c r="AM763" s="26">
        <f>SUM(AG763:AK763)</f>
        <v>0</v>
      </c>
      <c r="AN763" s="26">
        <f>SUM(AI763:AK763)</f>
        <v>0</v>
      </c>
      <c r="AO763" s="26">
        <f>+IF(SUM(AC763:AK763)=0,D763,0)</f>
        <v>25999.75</v>
      </c>
      <c r="AP763" s="26">
        <f>+SUM(AC763:AK763)</f>
        <v>0</v>
      </c>
      <c r="AQ763" s="26">
        <f>+Tabla_DatosExternos_142[[#This Row],[Total Vigente]]+Tabla_DatosExternos_142[[#This Row],[Total Vencido]]</f>
        <v>25999.75</v>
      </c>
      <c r="AR763" s="26">
        <f>SUM(AG763:AK763)</f>
        <v>0</v>
      </c>
      <c r="AS763" s="27">
        <f>+Tabla_DatosExternos_142[[#This Row],[Fecha]]-Tabla_DatosExternos_142[[#This Row],[Vence]]</f>
        <v>-20</v>
      </c>
      <c r="AT763" s="21"/>
      <c r="AU763" s="28" t="e">
        <f>+AR763-W763</f>
        <v>#VALUE!</v>
      </c>
    </row>
    <row r="764" spans="1:47" x14ac:dyDescent="0.35">
      <c r="A764" s="20">
        <v>46053</v>
      </c>
      <c r="B764" s="21">
        <v>5395</v>
      </c>
      <c r="C764" s="21">
        <v>47200</v>
      </c>
      <c r="D764" s="21">
        <v>17510</v>
      </c>
      <c r="E764" s="22">
        <v>46188</v>
      </c>
      <c r="F764" s="21">
        <v>58</v>
      </c>
      <c r="G764" s="21" t="s">
        <v>96</v>
      </c>
      <c r="H764" s="21" t="s">
        <v>48</v>
      </c>
      <c r="I764" s="21" t="s">
        <v>1274</v>
      </c>
      <c r="J764" s="21" t="s">
        <v>125</v>
      </c>
      <c r="K764" s="21" t="s">
        <v>1275</v>
      </c>
      <c r="L764" s="21" t="s">
        <v>1276</v>
      </c>
      <c r="M764" s="21" t="s">
        <v>1277</v>
      </c>
      <c r="N764" s="21">
        <v>135</v>
      </c>
      <c r="O764" s="20">
        <v>46234</v>
      </c>
      <c r="P764" s="21" t="s">
        <v>1278</v>
      </c>
      <c r="Q764" s="21" t="s">
        <v>1279</v>
      </c>
      <c r="R764" s="21">
        <v>0</v>
      </c>
      <c r="S764" s="21">
        <v>24049</v>
      </c>
      <c r="T764" s="21">
        <v>-63.246645999999998</v>
      </c>
      <c r="U764" s="21">
        <v>-17.349553</v>
      </c>
      <c r="V764" s="21" t="s">
        <v>1280</v>
      </c>
      <c r="W764" s="21" t="s">
        <v>51</v>
      </c>
      <c r="X764" s="21" t="s">
        <v>1281</v>
      </c>
      <c r="Y764" s="23">
        <v>46246</v>
      </c>
      <c r="Z764" s="24">
        <f>+E764-Y764</f>
        <v>-58</v>
      </c>
      <c r="AA764" s="25">
        <f>+Tabla_DatosExternos_142[[#This Row],[Saldo]]/Tabla_DatosExternos_142[[#This Row],[Importe]]</f>
        <v>0.37097457627118646</v>
      </c>
      <c r="AB764" s="21"/>
      <c r="AC764" s="26">
        <f>IF(AND(-Z764&gt;=1,-Z764&lt;=30),D764,0)</f>
        <v>0</v>
      </c>
      <c r="AD764" s="26">
        <f>IF(AND(-Z764&gt;=31,-Z764&lt;=60),D764,0)</f>
        <v>17510</v>
      </c>
      <c r="AE764" s="26">
        <f>IF(AND(-Z764&gt;=61,-Z764&lt;=90),D764,0)</f>
        <v>0</v>
      </c>
      <c r="AF764" s="26">
        <f>IF(AND(-Z764&gt;=91,-Z764&lt;=120),D764,0)</f>
        <v>0</v>
      </c>
      <c r="AG764" s="26">
        <f>IF(AND(-Z764&gt;=121,-Z764&lt;=150),D764,0)</f>
        <v>0</v>
      </c>
      <c r="AH764" s="26">
        <f>IF(AND(-Z764&gt;=151,-Z764&lt;=180),D764,0)</f>
        <v>0</v>
      </c>
      <c r="AI764" s="26">
        <f>IF(AND(-Z764&gt;=181,-Z764&lt;=210),D764,0)</f>
        <v>0</v>
      </c>
      <c r="AJ764" s="26">
        <f>IF(AND(-Z764&gt;=211,-Z764&lt;=250),D764,0)</f>
        <v>0</v>
      </c>
      <c r="AK764" s="26">
        <f>IF(-Z764&gt;=251,D764,0)</f>
        <v>0</v>
      </c>
      <c r="AL764" s="26">
        <f>SUM(AE764:AF764)</f>
        <v>0</v>
      </c>
      <c r="AM764" s="26">
        <f>SUM(AG764:AK764)</f>
        <v>0</v>
      </c>
      <c r="AN764" s="26">
        <f>SUM(AI764:AK764)</f>
        <v>0</v>
      </c>
      <c r="AO764" s="26">
        <f>+IF(SUM(AC764:AK764)=0,D764,0)</f>
        <v>0</v>
      </c>
      <c r="AP764" s="26">
        <f>+SUM(AC764:AK764)</f>
        <v>17510</v>
      </c>
      <c r="AQ764" s="26">
        <f>+Tabla_DatosExternos_142[[#This Row],[Total Vigente]]+Tabla_DatosExternos_142[[#This Row],[Total Vencido]]</f>
        <v>17510</v>
      </c>
      <c r="AR764" s="26">
        <f>SUM(AG764:AK764)</f>
        <v>0</v>
      </c>
      <c r="AS764" s="27">
        <f>+Tabla_DatosExternos_142[[#This Row],[Fecha]]-Tabla_DatosExternos_142[[#This Row],[Vence]]</f>
        <v>-135</v>
      </c>
      <c r="AT764" s="21"/>
      <c r="AU764" s="28" t="e">
        <f>+AR764-W764</f>
        <v>#VALUE!</v>
      </c>
    </row>
    <row r="765" spans="1:47" x14ac:dyDescent="0.35">
      <c r="A765" s="20">
        <v>46227</v>
      </c>
      <c r="B765" s="21">
        <v>10163</v>
      </c>
      <c r="C765" s="21">
        <v>749</v>
      </c>
      <c r="D765" s="21">
        <v>749</v>
      </c>
      <c r="E765" s="22">
        <v>46257</v>
      </c>
      <c r="F765" s="21">
        <v>11</v>
      </c>
      <c r="G765" s="21" t="s">
        <v>90</v>
      </c>
      <c r="H765" s="21" t="s">
        <v>95</v>
      </c>
      <c r="I765" s="21" t="s">
        <v>2744</v>
      </c>
      <c r="J765" s="21" t="s">
        <v>1278</v>
      </c>
      <c r="K765" s="21" t="s">
        <v>1275</v>
      </c>
      <c r="L765" s="21" t="s">
        <v>1276</v>
      </c>
      <c r="M765" s="21" t="s">
        <v>2745</v>
      </c>
      <c r="N765" s="21">
        <v>30</v>
      </c>
      <c r="O765" s="20"/>
      <c r="P765" s="21" t="s">
        <v>1278</v>
      </c>
      <c r="Q765" s="21" t="s">
        <v>2746</v>
      </c>
      <c r="R765" s="21">
        <v>15000</v>
      </c>
      <c r="S765" s="21">
        <v>24029</v>
      </c>
      <c r="T765" s="21">
        <v>-63.256515</v>
      </c>
      <c r="U765" s="21">
        <v>-17.341076000000001</v>
      </c>
      <c r="V765" s="21" t="s">
        <v>2747</v>
      </c>
      <c r="W765" s="21" t="s">
        <v>51</v>
      </c>
      <c r="X765" s="21" t="s">
        <v>2748</v>
      </c>
      <c r="Y765" s="23">
        <v>46246</v>
      </c>
      <c r="Z765" s="24">
        <f>+E765-Y765</f>
        <v>11</v>
      </c>
      <c r="AA765" s="25">
        <f>+Tabla_DatosExternos_142[[#This Row],[Saldo]]/Tabla_DatosExternos_142[[#This Row],[Importe]]</f>
        <v>1</v>
      </c>
      <c r="AB765" s="21"/>
      <c r="AC765" s="26">
        <f>IF(AND(-Z765&gt;=1,-Z765&lt;=30),D765,0)</f>
        <v>0</v>
      </c>
      <c r="AD765" s="26">
        <f>IF(AND(-Z765&gt;=31,-Z765&lt;=60),D765,0)</f>
        <v>0</v>
      </c>
      <c r="AE765" s="26">
        <f>IF(AND(-Z765&gt;=61,-Z765&lt;=90),D765,0)</f>
        <v>0</v>
      </c>
      <c r="AF765" s="26">
        <f>IF(AND(-Z765&gt;=91,-Z765&lt;=120),D765,0)</f>
        <v>0</v>
      </c>
      <c r="AG765" s="26">
        <f>IF(AND(-Z765&gt;=121,-Z765&lt;=150),D765,0)</f>
        <v>0</v>
      </c>
      <c r="AH765" s="26">
        <f>IF(AND(-Z765&gt;=151,-Z765&lt;=180),D765,0)</f>
        <v>0</v>
      </c>
      <c r="AI765" s="26">
        <f>IF(AND(-Z765&gt;=181,-Z765&lt;=210),D765,0)</f>
        <v>0</v>
      </c>
      <c r="AJ765" s="26">
        <f>IF(AND(-Z765&gt;=211,-Z765&lt;=250),D765,0)</f>
        <v>0</v>
      </c>
      <c r="AK765" s="26">
        <f>IF(-Z765&gt;=251,D765,0)</f>
        <v>0</v>
      </c>
      <c r="AL765" s="26">
        <f>SUM(AE765:AF765)</f>
        <v>0</v>
      </c>
      <c r="AM765" s="26">
        <f>SUM(AG765:AK765)</f>
        <v>0</v>
      </c>
      <c r="AN765" s="26">
        <f>SUM(AI765:AK765)</f>
        <v>0</v>
      </c>
      <c r="AO765" s="26">
        <f>+IF(SUM(AC765:AK765)=0,D765,0)</f>
        <v>749</v>
      </c>
      <c r="AP765" s="26">
        <f>+SUM(AC765:AK765)</f>
        <v>0</v>
      </c>
      <c r="AQ765" s="26">
        <f>+Tabla_DatosExternos_142[[#This Row],[Total Vigente]]+Tabla_DatosExternos_142[[#This Row],[Total Vencido]]</f>
        <v>749</v>
      </c>
      <c r="AR765" s="26">
        <f>SUM(AG765:AK765)</f>
        <v>0</v>
      </c>
      <c r="AS765" s="27">
        <f>+Tabla_DatosExternos_142[[#This Row],[Fecha]]-Tabla_DatosExternos_142[[#This Row],[Vence]]</f>
        <v>-30</v>
      </c>
      <c r="AT765" s="21"/>
      <c r="AU765" s="28" t="e">
        <f>+AR765-W765</f>
        <v>#VALUE!</v>
      </c>
    </row>
    <row r="766" spans="1:47" x14ac:dyDescent="0.35">
      <c r="A766" s="20">
        <v>46199</v>
      </c>
      <c r="B766" s="21">
        <v>275510</v>
      </c>
      <c r="C766" s="21">
        <v>27176.5</v>
      </c>
      <c r="D766" s="21">
        <v>15797.89</v>
      </c>
      <c r="E766" s="22">
        <v>46289</v>
      </c>
      <c r="F766" s="21">
        <v>43</v>
      </c>
      <c r="G766" s="21" t="s">
        <v>96</v>
      </c>
      <c r="H766" s="21" t="s">
        <v>95</v>
      </c>
      <c r="I766" s="21" t="s">
        <v>162</v>
      </c>
      <c r="J766" s="21" t="s">
        <v>1553</v>
      </c>
      <c r="K766" s="21" t="s">
        <v>2394</v>
      </c>
      <c r="L766" s="21" t="s">
        <v>1554</v>
      </c>
      <c r="M766" s="21" t="s">
        <v>1555</v>
      </c>
      <c r="N766" s="21">
        <v>90</v>
      </c>
      <c r="O766" s="20">
        <v>46234</v>
      </c>
      <c r="P766" s="21" t="s">
        <v>50</v>
      </c>
      <c r="Q766" s="21" t="s">
        <v>1556</v>
      </c>
      <c r="R766" s="21">
        <v>3000000</v>
      </c>
      <c r="S766" s="21">
        <v>5339</v>
      </c>
      <c r="T766" s="21">
        <v>-65.244063999999995</v>
      </c>
      <c r="U766" s="21">
        <v>-16.983549</v>
      </c>
      <c r="V766" s="21" t="s">
        <v>163</v>
      </c>
      <c r="W766" s="21" t="s">
        <v>51</v>
      </c>
      <c r="X766" s="21" t="s">
        <v>1557</v>
      </c>
      <c r="Y766" s="23">
        <v>46246</v>
      </c>
      <c r="Z766" s="24">
        <f>+E766-Y766</f>
        <v>43</v>
      </c>
      <c r="AA766" s="25">
        <f>+Tabla_DatosExternos_142[[#This Row],[Saldo]]/Tabla_DatosExternos_142[[#This Row],[Importe]]</f>
        <v>0.58130701157249831</v>
      </c>
      <c r="AB766" s="21"/>
      <c r="AC766" s="26">
        <f>IF(AND(-Z766&gt;=1,-Z766&lt;=30),D766,0)</f>
        <v>0</v>
      </c>
      <c r="AD766" s="26">
        <f>IF(AND(-Z766&gt;=31,-Z766&lt;=60),D766,0)</f>
        <v>0</v>
      </c>
      <c r="AE766" s="26">
        <f>IF(AND(-Z766&gt;=61,-Z766&lt;=90),D766,0)</f>
        <v>0</v>
      </c>
      <c r="AF766" s="26">
        <f>IF(AND(-Z766&gt;=91,-Z766&lt;=120),D766,0)</f>
        <v>0</v>
      </c>
      <c r="AG766" s="26">
        <f>IF(AND(-Z766&gt;=121,-Z766&lt;=150),D766,0)</f>
        <v>0</v>
      </c>
      <c r="AH766" s="26">
        <f>IF(AND(-Z766&gt;=151,-Z766&lt;=180),D766,0)</f>
        <v>0</v>
      </c>
      <c r="AI766" s="26">
        <f>IF(AND(-Z766&gt;=181,-Z766&lt;=210),D766,0)</f>
        <v>0</v>
      </c>
      <c r="AJ766" s="26">
        <f>IF(AND(-Z766&gt;=211,-Z766&lt;=250),D766,0)</f>
        <v>0</v>
      </c>
      <c r="AK766" s="26">
        <f>IF(-Z766&gt;=251,D766,0)</f>
        <v>0</v>
      </c>
      <c r="AL766" s="26">
        <f>SUM(AE766:AF766)</f>
        <v>0</v>
      </c>
      <c r="AM766" s="26">
        <f>SUM(AG766:AK766)</f>
        <v>0</v>
      </c>
      <c r="AN766" s="26">
        <f>SUM(AI766:AK766)</f>
        <v>0</v>
      </c>
      <c r="AO766" s="26">
        <f>+IF(SUM(AC766:AK766)=0,D766,0)</f>
        <v>15797.89</v>
      </c>
      <c r="AP766" s="26">
        <f>+SUM(AC766:AK766)</f>
        <v>0</v>
      </c>
      <c r="AQ766" s="26">
        <f>+Tabla_DatosExternos_142[[#This Row],[Total Vigente]]+Tabla_DatosExternos_142[[#This Row],[Total Vencido]]</f>
        <v>15797.89</v>
      </c>
      <c r="AR766" s="26">
        <f>SUM(AG766:AK766)</f>
        <v>0</v>
      </c>
      <c r="AS766" s="27">
        <f>+Tabla_DatosExternos_142[[#This Row],[Fecha]]-Tabla_DatosExternos_142[[#This Row],[Vence]]</f>
        <v>-90</v>
      </c>
      <c r="AT766" s="21"/>
      <c r="AU766" s="28" t="e">
        <f>+AR766-W766</f>
        <v>#VALUE!</v>
      </c>
    </row>
    <row r="767" spans="1:47" x14ac:dyDescent="0.35">
      <c r="A767" s="20">
        <v>46202</v>
      </c>
      <c r="B767" s="21">
        <v>276479</v>
      </c>
      <c r="C767" s="21">
        <v>28860</v>
      </c>
      <c r="D767" s="21">
        <v>28860</v>
      </c>
      <c r="E767" s="22">
        <v>46292</v>
      </c>
      <c r="F767" s="21">
        <v>46</v>
      </c>
      <c r="G767" s="21" t="s">
        <v>96</v>
      </c>
      <c r="H767" s="21" t="s">
        <v>95</v>
      </c>
      <c r="I767" s="21" t="s">
        <v>162</v>
      </c>
      <c r="J767" s="21" t="s">
        <v>1553</v>
      </c>
      <c r="K767" s="21" t="s">
        <v>2394</v>
      </c>
      <c r="L767" s="21" t="s">
        <v>1554</v>
      </c>
      <c r="M767" s="21" t="s">
        <v>1555</v>
      </c>
      <c r="N767" s="21">
        <v>90</v>
      </c>
      <c r="O767" s="20"/>
      <c r="P767" s="21" t="s">
        <v>50</v>
      </c>
      <c r="Q767" s="21" t="s">
        <v>1556</v>
      </c>
      <c r="R767" s="21">
        <v>3000000</v>
      </c>
      <c r="S767" s="21">
        <v>5339</v>
      </c>
      <c r="T767" s="21">
        <v>-65.244063999999995</v>
      </c>
      <c r="U767" s="21">
        <v>-16.983549</v>
      </c>
      <c r="V767" s="21" t="s">
        <v>163</v>
      </c>
      <c r="W767" s="21" t="s">
        <v>51</v>
      </c>
      <c r="X767" s="21" t="s">
        <v>1557</v>
      </c>
      <c r="Y767" s="23">
        <v>46246</v>
      </c>
      <c r="Z767" s="24">
        <f>+E767-Y767</f>
        <v>46</v>
      </c>
      <c r="AA767" s="25">
        <f>+Tabla_DatosExternos_142[[#This Row],[Saldo]]/Tabla_DatosExternos_142[[#This Row],[Importe]]</f>
        <v>1</v>
      </c>
      <c r="AB767" s="21"/>
      <c r="AC767" s="26">
        <f>IF(AND(-Z767&gt;=1,-Z767&lt;=30),D767,0)</f>
        <v>0</v>
      </c>
      <c r="AD767" s="26">
        <f>IF(AND(-Z767&gt;=31,-Z767&lt;=60),D767,0)</f>
        <v>0</v>
      </c>
      <c r="AE767" s="26">
        <f>IF(AND(-Z767&gt;=61,-Z767&lt;=90),D767,0)</f>
        <v>0</v>
      </c>
      <c r="AF767" s="26">
        <f>IF(AND(-Z767&gt;=91,-Z767&lt;=120),D767,0)</f>
        <v>0</v>
      </c>
      <c r="AG767" s="26">
        <f>IF(AND(-Z767&gt;=121,-Z767&lt;=150),D767,0)</f>
        <v>0</v>
      </c>
      <c r="AH767" s="26">
        <f>IF(AND(-Z767&gt;=151,-Z767&lt;=180),D767,0)</f>
        <v>0</v>
      </c>
      <c r="AI767" s="26">
        <f>IF(AND(-Z767&gt;=181,-Z767&lt;=210),D767,0)</f>
        <v>0</v>
      </c>
      <c r="AJ767" s="26">
        <f>IF(AND(-Z767&gt;=211,-Z767&lt;=250),D767,0)</f>
        <v>0</v>
      </c>
      <c r="AK767" s="26">
        <f>IF(-Z767&gt;=251,D767,0)</f>
        <v>0</v>
      </c>
      <c r="AL767" s="26">
        <f>SUM(AE767:AF767)</f>
        <v>0</v>
      </c>
      <c r="AM767" s="26">
        <f>SUM(AG767:AK767)</f>
        <v>0</v>
      </c>
      <c r="AN767" s="26">
        <f>SUM(AI767:AK767)</f>
        <v>0</v>
      </c>
      <c r="AO767" s="26">
        <f>+IF(SUM(AC767:AK767)=0,D767,0)</f>
        <v>28860</v>
      </c>
      <c r="AP767" s="26">
        <f>+SUM(AC767:AK767)</f>
        <v>0</v>
      </c>
      <c r="AQ767" s="26">
        <f>+Tabla_DatosExternos_142[[#This Row],[Total Vigente]]+Tabla_DatosExternos_142[[#This Row],[Total Vencido]]</f>
        <v>28860</v>
      </c>
      <c r="AR767" s="26">
        <f>SUM(AG767:AK767)</f>
        <v>0</v>
      </c>
      <c r="AS767" s="27">
        <f>+Tabla_DatosExternos_142[[#This Row],[Fecha]]-Tabla_DatosExternos_142[[#This Row],[Vence]]</f>
        <v>-90</v>
      </c>
      <c r="AT767" s="21"/>
      <c r="AU767" s="28" t="e">
        <f>+AR767-W767</f>
        <v>#VALUE!</v>
      </c>
    </row>
    <row r="768" spans="1:47" x14ac:dyDescent="0.35">
      <c r="A768" s="20">
        <v>46202</v>
      </c>
      <c r="B768" s="21">
        <v>276480</v>
      </c>
      <c r="C768" s="21">
        <v>43290</v>
      </c>
      <c r="D768" s="21">
        <v>43290</v>
      </c>
      <c r="E768" s="22">
        <v>46292</v>
      </c>
      <c r="F768" s="21">
        <v>46</v>
      </c>
      <c r="G768" s="21" t="s">
        <v>96</v>
      </c>
      <c r="H768" s="21" t="s">
        <v>95</v>
      </c>
      <c r="I768" s="21" t="s">
        <v>162</v>
      </c>
      <c r="J768" s="21" t="s">
        <v>1553</v>
      </c>
      <c r="K768" s="21" t="s">
        <v>2394</v>
      </c>
      <c r="L768" s="21" t="s">
        <v>1554</v>
      </c>
      <c r="M768" s="21" t="s">
        <v>1555</v>
      </c>
      <c r="N768" s="21">
        <v>90</v>
      </c>
      <c r="O768" s="20"/>
      <c r="P768" s="21" t="s">
        <v>50</v>
      </c>
      <c r="Q768" s="21" t="s">
        <v>1556</v>
      </c>
      <c r="R768" s="21">
        <v>3000000</v>
      </c>
      <c r="S768" s="21">
        <v>5339</v>
      </c>
      <c r="T768" s="21">
        <v>-65.244063999999995</v>
      </c>
      <c r="U768" s="21">
        <v>-16.983549</v>
      </c>
      <c r="V768" s="21" t="s">
        <v>163</v>
      </c>
      <c r="W768" s="21" t="s">
        <v>51</v>
      </c>
      <c r="X768" s="21" t="s">
        <v>1557</v>
      </c>
      <c r="Y768" s="23">
        <v>46246</v>
      </c>
      <c r="Z768" s="24">
        <f>+E768-Y768</f>
        <v>46</v>
      </c>
      <c r="AA768" s="25">
        <f>+Tabla_DatosExternos_142[[#This Row],[Saldo]]/Tabla_DatosExternos_142[[#This Row],[Importe]]</f>
        <v>1</v>
      </c>
      <c r="AB768" s="21"/>
      <c r="AC768" s="26">
        <f>IF(AND(-Z768&gt;=1,-Z768&lt;=30),D768,0)</f>
        <v>0</v>
      </c>
      <c r="AD768" s="26">
        <f>IF(AND(-Z768&gt;=31,-Z768&lt;=60),D768,0)</f>
        <v>0</v>
      </c>
      <c r="AE768" s="26">
        <f>IF(AND(-Z768&gt;=61,-Z768&lt;=90),D768,0)</f>
        <v>0</v>
      </c>
      <c r="AF768" s="26">
        <f>IF(AND(-Z768&gt;=91,-Z768&lt;=120),D768,0)</f>
        <v>0</v>
      </c>
      <c r="AG768" s="26">
        <f>IF(AND(-Z768&gt;=121,-Z768&lt;=150),D768,0)</f>
        <v>0</v>
      </c>
      <c r="AH768" s="26">
        <f>IF(AND(-Z768&gt;=151,-Z768&lt;=180),D768,0)</f>
        <v>0</v>
      </c>
      <c r="AI768" s="26">
        <f>IF(AND(-Z768&gt;=181,-Z768&lt;=210),D768,0)</f>
        <v>0</v>
      </c>
      <c r="AJ768" s="26">
        <f>IF(AND(-Z768&gt;=211,-Z768&lt;=250),D768,0)</f>
        <v>0</v>
      </c>
      <c r="AK768" s="26">
        <f>IF(-Z768&gt;=251,D768,0)</f>
        <v>0</v>
      </c>
      <c r="AL768" s="26">
        <f>SUM(AE768:AF768)</f>
        <v>0</v>
      </c>
      <c r="AM768" s="26">
        <f>SUM(AG768:AK768)</f>
        <v>0</v>
      </c>
      <c r="AN768" s="26">
        <f>SUM(AI768:AK768)</f>
        <v>0</v>
      </c>
      <c r="AO768" s="26">
        <f>+IF(SUM(AC768:AK768)=0,D768,0)</f>
        <v>43290</v>
      </c>
      <c r="AP768" s="26">
        <f>+SUM(AC768:AK768)</f>
        <v>0</v>
      </c>
      <c r="AQ768" s="26">
        <f>+Tabla_DatosExternos_142[[#This Row],[Total Vigente]]+Tabla_DatosExternos_142[[#This Row],[Total Vencido]]</f>
        <v>43290</v>
      </c>
      <c r="AR768" s="26">
        <f>SUM(AG768:AK768)</f>
        <v>0</v>
      </c>
      <c r="AS768" s="27">
        <f>+Tabla_DatosExternos_142[[#This Row],[Fecha]]-Tabla_DatosExternos_142[[#This Row],[Vence]]</f>
        <v>-90</v>
      </c>
      <c r="AT768" s="21"/>
      <c r="AU768" s="28" t="e">
        <f>+AR768-W768</f>
        <v>#VALUE!</v>
      </c>
    </row>
    <row r="769" spans="1:47" x14ac:dyDescent="0.35">
      <c r="A769" s="20">
        <v>46203</v>
      </c>
      <c r="B769" s="21">
        <v>277122</v>
      </c>
      <c r="C769" s="21">
        <v>37050.01</v>
      </c>
      <c r="D769" s="21">
        <v>37050.01</v>
      </c>
      <c r="E769" s="22">
        <v>46233</v>
      </c>
      <c r="F769" s="21">
        <v>13</v>
      </c>
      <c r="G769" s="21" t="s">
        <v>90</v>
      </c>
      <c r="H769" s="21" t="s">
        <v>48</v>
      </c>
      <c r="I769" s="21" t="s">
        <v>162</v>
      </c>
      <c r="J769" s="21" t="s">
        <v>52</v>
      </c>
      <c r="K769" s="21" t="s">
        <v>2394</v>
      </c>
      <c r="L769" s="21" t="s">
        <v>1554</v>
      </c>
      <c r="M769" s="21" t="s">
        <v>1555</v>
      </c>
      <c r="N769" s="21">
        <v>30</v>
      </c>
      <c r="O769" s="20"/>
      <c r="P769" s="21" t="s">
        <v>50</v>
      </c>
      <c r="Q769" s="21" t="s">
        <v>1556</v>
      </c>
      <c r="R769" s="21">
        <v>0</v>
      </c>
      <c r="S769" s="21">
        <v>5339</v>
      </c>
      <c r="T769" s="21">
        <v>-64.539923000000002</v>
      </c>
      <c r="U769" s="21">
        <v>-17.196850999999999</v>
      </c>
      <c r="V769" s="21" t="s">
        <v>2287</v>
      </c>
      <c r="W769" s="21" t="s">
        <v>51</v>
      </c>
      <c r="X769" s="21" t="s">
        <v>2288</v>
      </c>
      <c r="Y769" s="23">
        <v>46246</v>
      </c>
      <c r="Z769" s="24">
        <f>+E769-Y769</f>
        <v>-13</v>
      </c>
      <c r="AA769" s="25">
        <f>+Tabla_DatosExternos_142[[#This Row],[Saldo]]/Tabla_DatosExternos_142[[#This Row],[Importe]]</f>
        <v>1</v>
      </c>
      <c r="AB769" s="21"/>
      <c r="AC769" s="26">
        <f>IF(AND(-Z769&gt;=1,-Z769&lt;=30),D769,0)</f>
        <v>37050.01</v>
      </c>
      <c r="AD769" s="26">
        <f>IF(AND(-Z769&gt;=31,-Z769&lt;=60),D769,0)</f>
        <v>0</v>
      </c>
      <c r="AE769" s="26">
        <f>IF(AND(-Z769&gt;=61,-Z769&lt;=90),D769,0)</f>
        <v>0</v>
      </c>
      <c r="AF769" s="26">
        <f>IF(AND(-Z769&gt;=91,-Z769&lt;=120),D769,0)</f>
        <v>0</v>
      </c>
      <c r="AG769" s="26">
        <f>IF(AND(-Z769&gt;=121,-Z769&lt;=150),D769,0)</f>
        <v>0</v>
      </c>
      <c r="AH769" s="26">
        <f>IF(AND(-Z769&gt;=151,-Z769&lt;=180),D769,0)</f>
        <v>0</v>
      </c>
      <c r="AI769" s="26">
        <f>IF(AND(-Z769&gt;=181,-Z769&lt;=210),D769,0)</f>
        <v>0</v>
      </c>
      <c r="AJ769" s="26">
        <f>IF(AND(-Z769&gt;=211,-Z769&lt;=250),D769,0)</f>
        <v>0</v>
      </c>
      <c r="AK769" s="26">
        <f>IF(-Z769&gt;=251,D769,0)</f>
        <v>0</v>
      </c>
      <c r="AL769" s="26">
        <f>SUM(AE769:AF769)</f>
        <v>0</v>
      </c>
      <c r="AM769" s="26">
        <f>SUM(AG769:AK769)</f>
        <v>0</v>
      </c>
      <c r="AN769" s="26">
        <f>SUM(AI769:AK769)</f>
        <v>0</v>
      </c>
      <c r="AO769" s="26">
        <f>+IF(SUM(AC769:AK769)=0,D769,0)</f>
        <v>0</v>
      </c>
      <c r="AP769" s="26">
        <f>+SUM(AC769:AK769)</f>
        <v>37050.01</v>
      </c>
      <c r="AQ769" s="26">
        <f>+Tabla_DatosExternos_142[[#This Row],[Total Vigente]]+Tabla_DatosExternos_142[[#This Row],[Total Vencido]]</f>
        <v>37050.01</v>
      </c>
      <c r="AR769" s="26">
        <f>SUM(AG769:AK769)</f>
        <v>0</v>
      </c>
      <c r="AS769" s="27">
        <f>+Tabla_DatosExternos_142[[#This Row],[Fecha]]-Tabla_DatosExternos_142[[#This Row],[Vence]]</f>
        <v>-30</v>
      </c>
      <c r="AT769" s="21"/>
      <c r="AU769" s="28" t="e">
        <f>+AR769-W769</f>
        <v>#VALUE!</v>
      </c>
    </row>
    <row r="770" spans="1:47" x14ac:dyDescent="0.35">
      <c r="A770" s="20">
        <v>46203</v>
      </c>
      <c r="B770" s="21">
        <v>277123</v>
      </c>
      <c r="C770" s="21">
        <v>37050</v>
      </c>
      <c r="D770" s="21">
        <v>37050</v>
      </c>
      <c r="E770" s="22">
        <v>46233</v>
      </c>
      <c r="F770" s="21">
        <v>13</v>
      </c>
      <c r="G770" s="21" t="s">
        <v>90</v>
      </c>
      <c r="H770" s="21" t="s">
        <v>48</v>
      </c>
      <c r="I770" s="21" t="s">
        <v>162</v>
      </c>
      <c r="J770" s="21" t="s">
        <v>52</v>
      </c>
      <c r="K770" s="21" t="s">
        <v>2394</v>
      </c>
      <c r="L770" s="21" t="s">
        <v>1554</v>
      </c>
      <c r="M770" s="21" t="s">
        <v>1555</v>
      </c>
      <c r="N770" s="21">
        <v>30</v>
      </c>
      <c r="O770" s="20"/>
      <c r="P770" s="21" t="s">
        <v>50</v>
      </c>
      <c r="Q770" s="21" t="s">
        <v>1556</v>
      </c>
      <c r="R770" s="21">
        <v>0</v>
      </c>
      <c r="S770" s="21">
        <v>5339</v>
      </c>
      <c r="T770" s="21">
        <v>-64.539923000000002</v>
      </c>
      <c r="U770" s="21">
        <v>-17.196850999999999</v>
      </c>
      <c r="V770" s="21" t="s">
        <v>2287</v>
      </c>
      <c r="W770" s="21" t="s">
        <v>51</v>
      </c>
      <c r="X770" s="21" t="s">
        <v>2288</v>
      </c>
      <c r="Y770" s="23">
        <v>46246</v>
      </c>
      <c r="Z770" s="24">
        <f>+E770-Y770</f>
        <v>-13</v>
      </c>
      <c r="AA770" s="25">
        <f>+Tabla_DatosExternos_142[[#This Row],[Saldo]]/Tabla_DatosExternos_142[[#This Row],[Importe]]</f>
        <v>1</v>
      </c>
      <c r="AB770" s="21"/>
      <c r="AC770" s="26">
        <f>IF(AND(-Z770&gt;=1,-Z770&lt;=30),D770,0)</f>
        <v>37050</v>
      </c>
      <c r="AD770" s="26">
        <f>IF(AND(-Z770&gt;=31,-Z770&lt;=60),D770,0)</f>
        <v>0</v>
      </c>
      <c r="AE770" s="26">
        <f>IF(AND(-Z770&gt;=61,-Z770&lt;=90),D770,0)</f>
        <v>0</v>
      </c>
      <c r="AF770" s="26">
        <f>IF(AND(-Z770&gt;=91,-Z770&lt;=120),D770,0)</f>
        <v>0</v>
      </c>
      <c r="AG770" s="26">
        <f>IF(AND(-Z770&gt;=121,-Z770&lt;=150),D770,0)</f>
        <v>0</v>
      </c>
      <c r="AH770" s="26">
        <f>IF(AND(-Z770&gt;=151,-Z770&lt;=180),D770,0)</f>
        <v>0</v>
      </c>
      <c r="AI770" s="26">
        <f>IF(AND(-Z770&gt;=181,-Z770&lt;=210),D770,0)</f>
        <v>0</v>
      </c>
      <c r="AJ770" s="26">
        <f>IF(AND(-Z770&gt;=211,-Z770&lt;=250),D770,0)</f>
        <v>0</v>
      </c>
      <c r="AK770" s="26">
        <f>IF(-Z770&gt;=251,D770,0)</f>
        <v>0</v>
      </c>
      <c r="AL770" s="26">
        <f>SUM(AE770:AF770)</f>
        <v>0</v>
      </c>
      <c r="AM770" s="26">
        <f>SUM(AG770:AK770)</f>
        <v>0</v>
      </c>
      <c r="AN770" s="26">
        <f>SUM(AI770:AK770)</f>
        <v>0</v>
      </c>
      <c r="AO770" s="26">
        <f>+IF(SUM(AC770:AK770)=0,D770,0)</f>
        <v>0</v>
      </c>
      <c r="AP770" s="26">
        <f>+SUM(AC770:AK770)</f>
        <v>37050</v>
      </c>
      <c r="AQ770" s="26">
        <f>+Tabla_DatosExternos_142[[#This Row],[Total Vigente]]+Tabla_DatosExternos_142[[#This Row],[Total Vencido]]</f>
        <v>37050</v>
      </c>
      <c r="AR770" s="26">
        <f>SUM(AG770:AK770)</f>
        <v>0</v>
      </c>
      <c r="AS770" s="27">
        <f>+Tabla_DatosExternos_142[[#This Row],[Fecha]]-Tabla_DatosExternos_142[[#This Row],[Vence]]</f>
        <v>-30</v>
      </c>
      <c r="AT770" s="21"/>
      <c r="AU770" s="28" t="e">
        <f>+AR770-W770</f>
        <v>#VALUE!</v>
      </c>
    </row>
    <row r="771" spans="1:47" x14ac:dyDescent="0.35">
      <c r="A771" s="20">
        <v>46203</v>
      </c>
      <c r="B771" s="21">
        <v>277124</v>
      </c>
      <c r="C771" s="21">
        <v>37050</v>
      </c>
      <c r="D771" s="21">
        <v>37050</v>
      </c>
      <c r="E771" s="22">
        <v>46233</v>
      </c>
      <c r="F771" s="21">
        <v>13</v>
      </c>
      <c r="G771" s="21" t="s">
        <v>90</v>
      </c>
      <c r="H771" s="21" t="s">
        <v>48</v>
      </c>
      <c r="I771" s="21" t="s">
        <v>162</v>
      </c>
      <c r="J771" s="21" t="s">
        <v>52</v>
      </c>
      <c r="K771" s="21" t="s">
        <v>2394</v>
      </c>
      <c r="L771" s="21" t="s">
        <v>1554</v>
      </c>
      <c r="M771" s="21" t="s">
        <v>1555</v>
      </c>
      <c r="N771" s="21">
        <v>30</v>
      </c>
      <c r="O771" s="20"/>
      <c r="P771" s="21" t="s">
        <v>50</v>
      </c>
      <c r="Q771" s="21" t="s">
        <v>1556</v>
      </c>
      <c r="R771" s="21">
        <v>0</v>
      </c>
      <c r="S771" s="21">
        <v>5339</v>
      </c>
      <c r="T771" s="21">
        <v>-64.539923000000002</v>
      </c>
      <c r="U771" s="21">
        <v>-17.196850999999999</v>
      </c>
      <c r="V771" s="21" t="s">
        <v>2287</v>
      </c>
      <c r="W771" s="21" t="s">
        <v>51</v>
      </c>
      <c r="X771" s="21" t="s">
        <v>2288</v>
      </c>
      <c r="Y771" s="23">
        <v>46246</v>
      </c>
      <c r="Z771" s="24">
        <f>+E771-Y771</f>
        <v>-13</v>
      </c>
      <c r="AA771" s="25">
        <f>+Tabla_DatosExternos_142[[#This Row],[Saldo]]/Tabla_DatosExternos_142[[#This Row],[Importe]]</f>
        <v>1</v>
      </c>
      <c r="AB771" s="21"/>
      <c r="AC771" s="26">
        <f>IF(AND(-Z771&gt;=1,-Z771&lt;=30),D771,0)</f>
        <v>37050</v>
      </c>
      <c r="AD771" s="26">
        <f>IF(AND(-Z771&gt;=31,-Z771&lt;=60),D771,0)</f>
        <v>0</v>
      </c>
      <c r="AE771" s="26">
        <f>IF(AND(-Z771&gt;=61,-Z771&lt;=90),D771,0)</f>
        <v>0</v>
      </c>
      <c r="AF771" s="26">
        <f>IF(AND(-Z771&gt;=91,-Z771&lt;=120),D771,0)</f>
        <v>0</v>
      </c>
      <c r="AG771" s="26">
        <f>IF(AND(-Z771&gt;=121,-Z771&lt;=150),D771,0)</f>
        <v>0</v>
      </c>
      <c r="AH771" s="26">
        <f>IF(AND(-Z771&gt;=151,-Z771&lt;=180),D771,0)</f>
        <v>0</v>
      </c>
      <c r="AI771" s="26">
        <f>IF(AND(-Z771&gt;=181,-Z771&lt;=210),D771,0)</f>
        <v>0</v>
      </c>
      <c r="AJ771" s="26">
        <f>IF(AND(-Z771&gt;=211,-Z771&lt;=250),D771,0)</f>
        <v>0</v>
      </c>
      <c r="AK771" s="26">
        <f>IF(-Z771&gt;=251,D771,0)</f>
        <v>0</v>
      </c>
      <c r="AL771" s="26">
        <f>SUM(AE771:AF771)</f>
        <v>0</v>
      </c>
      <c r="AM771" s="26">
        <f>SUM(AG771:AK771)</f>
        <v>0</v>
      </c>
      <c r="AN771" s="26">
        <f>SUM(AI771:AK771)</f>
        <v>0</v>
      </c>
      <c r="AO771" s="26">
        <f>+IF(SUM(AC771:AK771)=0,D771,0)</f>
        <v>0</v>
      </c>
      <c r="AP771" s="26">
        <f>+SUM(AC771:AK771)</f>
        <v>37050</v>
      </c>
      <c r="AQ771" s="26">
        <f>+Tabla_DatosExternos_142[[#This Row],[Total Vigente]]+Tabla_DatosExternos_142[[#This Row],[Total Vencido]]</f>
        <v>37050</v>
      </c>
      <c r="AR771" s="26">
        <f>SUM(AG771:AK771)</f>
        <v>0</v>
      </c>
      <c r="AS771" s="27">
        <f>+Tabla_DatosExternos_142[[#This Row],[Fecha]]-Tabla_DatosExternos_142[[#This Row],[Vence]]</f>
        <v>-30</v>
      </c>
      <c r="AT771" s="21"/>
      <c r="AU771" s="28" t="e">
        <f>+AR771-W771</f>
        <v>#VALUE!</v>
      </c>
    </row>
    <row r="772" spans="1:47" x14ac:dyDescent="0.35">
      <c r="A772" s="20">
        <v>46203</v>
      </c>
      <c r="B772" s="21">
        <v>277125</v>
      </c>
      <c r="C772" s="21">
        <v>37050</v>
      </c>
      <c r="D772" s="21">
        <v>37050</v>
      </c>
      <c r="E772" s="22">
        <v>46233</v>
      </c>
      <c r="F772" s="21">
        <v>13</v>
      </c>
      <c r="G772" s="21" t="s">
        <v>90</v>
      </c>
      <c r="H772" s="21" t="s">
        <v>48</v>
      </c>
      <c r="I772" s="21" t="s">
        <v>162</v>
      </c>
      <c r="J772" s="21" t="s">
        <v>52</v>
      </c>
      <c r="K772" s="21" t="s">
        <v>2394</v>
      </c>
      <c r="L772" s="21" t="s">
        <v>1554</v>
      </c>
      <c r="M772" s="21" t="s">
        <v>1555</v>
      </c>
      <c r="N772" s="21">
        <v>30</v>
      </c>
      <c r="O772" s="20"/>
      <c r="P772" s="21" t="s">
        <v>50</v>
      </c>
      <c r="Q772" s="21" t="s">
        <v>1556</v>
      </c>
      <c r="R772" s="21">
        <v>0</v>
      </c>
      <c r="S772" s="21">
        <v>5339</v>
      </c>
      <c r="T772" s="21">
        <v>-64.539923000000002</v>
      </c>
      <c r="U772" s="21">
        <v>-17.196850999999999</v>
      </c>
      <c r="V772" s="21" t="s">
        <v>2287</v>
      </c>
      <c r="W772" s="21" t="s">
        <v>51</v>
      </c>
      <c r="X772" s="21" t="s">
        <v>2288</v>
      </c>
      <c r="Y772" s="23">
        <v>46246</v>
      </c>
      <c r="Z772" s="24">
        <f>+E772-Y772</f>
        <v>-13</v>
      </c>
      <c r="AA772" s="25">
        <f>+Tabla_DatosExternos_142[[#This Row],[Saldo]]/Tabla_DatosExternos_142[[#This Row],[Importe]]</f>
        <v>1</v>
      </c>
      <c r="AB772" s="21"/>
      <c r="AC772" s="26">
        <f>IF(AND(-Z772&gt;=1,-Z772&lt;=30),D772,0)</f>
        <v>37050</v>
      </c>
      <c r="AD772" s="26">
        <f>IF(AND(-Z772&gt;=31,-Z772&lt;=60),D772,0)</f>
        <v>0</v>
      </c>
      <c r="AE772" s="26">
        <f>IF(AND(-Z772&gt;=61,-Z772&lt;=90),D772,0)</f>
        <v>0</v>
      </c>
      <c r="AF772" s="26">
        <f>IF(AND(-Z772&gt;=91,-Z772&lt;=120),D772,0)</f>
        <v>0</v>
      </c>
      <c r="AG772" s="26">
        <f>IF(AND(-Z772&gt;=121,-Z772&lt;=150),D772,0)</f>
        <v>0</v>
      </c>
      <c r="AH772" s="26">
        <f>IF(AND(-Z772&gt;=151,-Z772&lt;=180),D772,0)</f>
        <v>0</v>
      </c>
      <c r="AI772" s="26">
        <f>IF(AND(-Z772&gt;=181,-Z772&lt;=210),D772,0)</f>
        <v>0</v>
      </c>
      <c r="AJ772" s="26">
        <f>IF(AND(-Z772&gt;=211,-Z772&lt;=250),D772,0)</f>
        <v>0</v>
      </c>
      <c r="AK772" s="26">
        <f>IF(-Z772&gt;=251,D772,0)</f>
        <v>0</v>
      </c>
      <c r="AL772" s="26">
        <f>SUM(AE772:AF772)</f>
        <v>0</v>
      </c>
      <c r="AM772" s="26">
        <f>SUM(AG772:AK772)</f>
        <v>0</v>
      </c>
      <c r="AN772" s="26">
        <f>SUM(AI772:AK772)</f>
        <v>0</v>
      </c>
      <c r="AO772" s="26">
        <f>+IF(SUM(AC772:AK772)=0,D772,0)</f>
        <v>0</v>
      </c>
      <c r="AP772" s="26">
        <f>+SUM(AC772:AK772)</f>
        <v>37050</v>
      </c>
      <c r="AQ772" s="26">
        <f>+Tabla_DatosExternos_142[[#This Row],[Total Vigente]]+Tabla_DatosExternos_142[[#This Row],[Total Vencido]]</f>
        <v>37050</v>
      </c>
      <c r="AR772" s="26">
        <f>SUM(AG772:AK772)</f>
        <v>0</v>
      </c>
      <c r="AS772" s="27">
        <f>+Tabla_DatosExternos_142[[#This Row],[Fecha]]-Tabla_DatosExternos_142[[#This Row],[Vence]]</f>
        <v>-30</v>
      </c>
      <c r="AT772" s="21"/>
      <c r="AU772" s="28" t="e">
        <f>+AR772-W772</f>
        <v>#VALUE!</v>
      </c>
    </row>
    <row r="773" spans="1:47" x14ac:dyDescent="0.35">
      <c r="A773" s="20">
        <v>46203</v>
      </c>
      <c r="B773" s="21">
        <v>277126</v>
      </c>
      <c r="C773" s="21">
        <v>37050</v>
      </c>
      <c r="D773" s="21">
        <v>37050</v>
      </c>
      <c r="E773" s="22">
        <v>46293</v>
      </c>
      <c r="F773" s="21">
        <v>47</v>
      </c>
      <c r="G773" s="21" t="s">
        <v>96</v>
      </c>
      <c r="H773" s="21" t="s">
        <v>95</v>
      </c>
      <c r="I773" s="21" t="s">
        <v>162</v>
      </c>
      <c r="J773" s="21" t="s">
        <v>1553</v>
      </c>
      <c r="K773" s="21" t="s">
        <v>2394</v>
      </c>
      <c r="L773" s="21" t="s">
        <v>1554</v>
      </c>
      <c r="M773" s="21" t="s">
        <v>1555</v>
      </c>
      <c r="N773" s="21">
        <v>90</v>
      </c>
      <c r="O773" s="20"/>
      <c r="P773" s="21" t="s">
        <v>50</v>
      </c>
      <c r="Q773" s="21" t="s">
        <v>1556</v>
      </c>
      <c r="R773" s="21">
        <v>3000000</v>
      </c>
      <c r="S773" s="21">
        <v>5339</v>
      </c>
      <c r="T773" s="21">
        <v>-65.244063999999995</v>
      </c>
      <c r="U773" s="21">
        <v>-16.983549</v>
      </c>
      <c r="V773" s="21" t="s">
        <v>163</v>
      </c>
      <c r="W773" s="21" t="s">
        <v>51</v>
      </c>
      <c r="X773" s="21" t="s">
        <v>1557</v>
      </c>
      <c r="Y773" s="23">
        <v>46246</v>
      </c>
      <c r="Z773" s="24">
        <f>+E773-Y773</f>
        <v>47</v>
      </c>
      <c r="AA773" s="25">
        <f>+Tabla_DatosExternos_142[[#This Row],[Saldo]]/Tabla_DatosExternos_142[[#This Row],[Importe]]</f>
        <v>1</v>
      </c>
      <c r="AB773" s="21"/>
      <c r="AC773" s="26">
        <f>IF(AND(-Z773&gt;=1,-Z773&lt;=30),D773,0)</f>
        <v>0</v>
      </c>
      <c r="AD773" s="26">
        <f>IF(AND(-Z773&gt;=31,-Z773&lt;=60),D773,0)</f>
        <v>0</v>
      </c>
      <c r="AE773" s="26">
        <f>IF(AND(-Z773&gt;=61,-Z773&lt;=90),D773,0)</f>
        <v>0</v>
      </c>
      <c r="AF773" s="26">
        <f>IF(AND(-Z773&gt;=91,-Z773&lt;=120),D773,0)</f>
        <v>0</v>
      </c>
      <c r="AG773" s="26">
        <f>IF(AND(-Z773&gt;=121,-Z773&lt;=150),D773,0)</f>
        <v>0</v>
      </c>
      <c r="AH773" s="26">
        <f>IF(AND(-Z773&gt;=151,-Z773&lt;=180),D773,0)</f>
        <v>0</v>
      </c>
      <c r="AI773" s="26">
        <f>IF(AND(-Z773&gt;=181,-Z773&lt;=210),D773,0)</f>
        <v>0</v>
      </c>
      <c r="AJ773" s="26">
        <f>IF(AND(-Z773&gt;=211,-Z773&lt;=250),D773,0)</f>
        <v>0</v>
      </c>
      <c r="AK773" s="26">
        <f>IF(-Z773&gt;=251,D773,0)</f>
        <v>0</v>
      </c>
      <c r="AL773" s="26">
        <f>SUM(AE773:AF773)</f>
        <v>0</v>
      </c>
      <c r="AM773" s="26">
        <f>SUM(AG773:AK773)</f>
        <v>0</v>
      </c>
      <c r="AN773" s="26">
        <f>SUM(AI773:AK773)</f>
        <v>0</v>
      </c>
      <c r="AO773" s="26">
        <f>+IF(SUM(AC773:AK773)=0,D773,0)</f>
        <v>37050</v>
      </c>
      <c r="AP773" s="26">
        <f>+SUM(AC773:AK773)</f>
        <v>0</v>
      </c>
      <c r="AQ773" s="26">
        <f>+Tabla_DatosExternos_142[[#This Row],[Total Vigente]]+Tabla_DatosExternos_142[[#This Row],[Total Vencido]]</f>
        <v>37050</v>
      </c>
      <c r="AR773" s="26">
        <f>SUM(AG773:AK773)</f>
        <v>0</v>
      </c>
      <c r="AS773" s="27">
        <f>+Tabla_DatosExternos_142[[#This Row],[Fecha]]-Tabla_DatosExternos_142[[#This Row],[Vence]]</f>
        <v>-90</v>
      </c>
      <c r="AT773" s="21"/>
      <c r="AU773" s="28" t="e">
        <f>+AR773-W773</f>
        <v>#VALUE!</v>
      </c>
    </row>
    <row r="774" spans="1:47" x14ac:dyDescent="0.35">
      <c r="A774" s="20">
        <v>46203</v>
      </c>
      <c r="B774" s="21">
        <v>277127</v>
      </c>
      <c r="C774" s="21">
        <v>20748</v>
      </c>
      <c r="D774" s="21">
        <v>20748</v>
      </c>
      <c r="E774" s="22">
        <v>46293</v>
      </c>
      <c r="F774" s="21">
        <v>47</v>
      </c>
      <c r="G774" s="21" t="s">
        <v>96</v>
      </c>
      <c r="H774" s="21" t="s">
        <v>95</v>
      </c>
      <c r="I774" s="21" t="s">
        <v>162</v>
      </c>
      <c r="J774" s="21" t="s">
        <v>1553</v>
      </c>
      <c r="K774" s="21" t="s">
        <v>2394</v>
      </c>
      <c r="L774" s="21" t="s">
        <v>1554</v>
      </c>
      <c r="M774" s="21" t="s">
        <v>1555</v>
      </c>
      <c r="N774" s="21">
        <v>90</v>
      </c>
      <c r="O774" s="20"/>
      <c r="P774" s="21" t="s">
        <v>50</v>
      </c>
      <c r="Q774" s="21" t="s">
        <v>1556</v>
      </c>
      <c r="R774" s="21">
        <v>3000000</v>
      </c>
      <c r="S774" s="21">
        <v>5339</v>
      </c>
      <c r="T774" s="21">
        <v>-65.244063999999995</v>
      </c>
      <c r="U774" s="21">
        <v>-16.983549</v>
      </c>
      <c r="V774" s="21" t="s">
        <v>163</v>
      </c>
      <c r="W774" s="21" t="s">
        <v>51</v>
      </c>
      <c r="X774" s="21" t="s">
        <v>1557</v>
      </c>
      <c r="Y774" s="23">
        <v>46246</v>
      </c>
      <c r="Z774" s="24">
        <f>+E774-Y774</f>
        <v>47</v>
      </c>
      <c r="AA774" s="25">
        <f>+Tabla_DatosExternos_142[[#This Row],[Saldo]]/Tabla_DatosExternos_142[[#This Row],[Importe]]</f>
        <v>1</v>
      </c>
      <c r="AB774" s="21"/>
      <c r="AC774" s="26">
        <f>IF(AND(-Z774&gt;=1,-Z774&lt;=30),D774,0)</f>
        <v>0</v>
      </c>
      <c r="AD774" s="26">
        <f>IF(AND(-Z774&gt;=31,-Z774&lt;=60),D774,0)</f>
        <v>0</v>
      </c>
      <c r="AE774" s="26">
        <f>IF(AND(-Z774&gt;=61,-Z774&lt;=90),D774,0)</f>
        <v>0</v>
      </c>
      <c r="AF774" s="26">
        <f>IF(AND(-Z774&gt;=91,-Z774&lt;=120),D774,0)</f>
        <v>0</v>
      </c>
      <c r="AG774" s="26">
        <f>IF(AND(-Z774&gt;=121,-Z774&lt;=150),D774,0)</f>
        <v>0</v>
      </c>
      <c r="AH774" s="26">
        <f>IF(AND(-Z774&gt;=151,-Z774&lt;=180),D774,0)</f>
        <v>0</v>
      </c>
      <c r="AI774" s="26">
        <f>IF(AND(-Z774&gt;=181,-Z774&lt;=210),D774,0)</f>
        <v>0</v>
      </c>
      <c r="AJ774" s="26">
        <f>IF(AND(-Z774&gt;=211,-Z774&lt;=250),D774,0)</f>
        <v>0</v>
      </c>
      <c r="AK774" s="26">
        <f>IF(-Z774&gt;=251,D774,0)</f>
        <v>0</v>
      </c>
      <c r="AL774" s="26">
        <f>SUM(AE774:AF774)</f>
        <v>0</v>
      </c>
      <c r="AM774" s="26">
        <f>SUM(AG774:AK774)</f>
        <v>0</v>
      </c>
      <c r="AN774" s="26">
        <f>SUM(AI774:AK774)</f>
        <v>0</v>
      </c>
      <c r="AO774" s="26">
        <f>+IF(SUM(AC774:AK774)=0,D774,0)</f>
        <v>20748</v>
      </c>
      <c r="AP774" s="26">
        <f>+SUM(AC774:AK774)</f>
        <v>0</v>
      </c>
      <c r="AQ774" s="26">
        <f>+Tabla_DatosExternos_142[[#This Row],[Total Vigente]]+Tabla_DatosExternos_142[[#This Row],[Total Vencido]]</f>
        <v>20748</v>
      </c>
      <c r="AR774" s="26">
        <f>SUM(AG774:AK774)</f>
        <v>0</v>
      </c>
      <c r="AS774" s="27">
        <f>+Tabla_DatosExternos_142[[#This Row],[Fecha]]-Tabla_DatosExternos_142[[#This Row],[Vence]]</f>
        <v>-90</v>
      </c>
      <c r="AT774" s="21"/>
      <c r="AU774" s="28" t="e">
        <f>+AR774-W774</f>
        <v>#VALUE!</v>
      </c>
    </row>
    <row r="775" spans="1:47" x14ac:dyDescent="0.35">
      <c r="A775" s="20">
        <v>46203</v>
      </c>
      <c r="B775" s="21">
        <v>277128</v>
      </c>
      <c r="C775" s="21">
        <v>42000</v>
      </c>
      <c r="D775" s="21">
        <v>42000</v>
      </c>
      <c r="E775" s="22">
        <v>46293</v>
      </c>
      <c r="F775" s="21">
        <v>47</v>
      </c>
      <c r="G775" s="21" t="s">
        <v>96</v>
      </c>
      <c r="H775" s="21" t="s">
        <v>95</v>
      </c>
      <c r="I775" s="21" t="s">
        <v>162</v>
      </c>
      <c r="J775" s="21" t="s">
        <v>1553</v>
      </c>
      <c r="K775" s="21" t="s">
        <v>2394</v>
      </c>
      <c r="L775" s="21" t="s">
        <v>1554</v>
      </c>
      <c r="M775" s="21" t="s">
        <v>1555</v>
      </c>
      <c r="N775" s="21">
        <v>90</v>
      </c>
      <c r="O775" s="20"/>
      <c r="P775" s="21" t="s">
        <v>50</v>
      </c>
      <c r="Q775" s="21" t="s">
        <v>1556</v>
      </c>
      <c r="R775" s="21">
        <v>3000000</v>
      </c>
      <c r="S775" s="21">
        <v>5339</v>
      </c>
      <c r="T775" s="21">
        <v>-65.244063999999995</v>
      </c>
      <c r="U775" s="21">
        <v>-16.983549</v>
      </c>
      <c r="V775" s="21" t="s">
        <v>163</v>
      </c>
      <c r="W775" s="21" t="s">
        <v>51</v>
      </c>
      <c r="X775" s="21" t="s">
        <v>1557</v>
      </c>
      <c r="Y775" s="23">
        <v>46246</v>
      </c>
      <c r="Z775" s="24">
        <f>+E775-Y775</f>
        <v>47</v>
      </c>
      <c r="AA775" s="25">
        <f>+Tabla_DatosExternos_142[[#This Row],[Saldo]]/Tabla_DatosExternos_142[[#This Row],[Importe]]</f>
        <v>1</v>
      </c>
      <c r="AB775" s="21"/>
      <c r="AC775" s="26">
        <f>IF(AND(-Z775&gt;=1,-Z775&lt;=30),D775,0)</f>
        <v>0</v>
      </c>
      <c r="AD775" s="26">
        <f>IF(AND(-Z775&gt;=31,-Z775&lt;=60),D775,0)</f>
        <v>0</v>
      </c>
      <c r="AE775" s="26">
        <f>IF(AND(-Z775&gt;=61,-Z775&lt;=90),D775,0)</f>
        <v>0</v>
      </c>
      <c r="AF775" s="26">
        <f>IF(AND(-Z775&gt;=91,-Z775&lt;=120),D775,0)</f>
        <v>0</v>
      </c>
      <c r="AG775" s="26">
        <f>IF(AND(-Z775&gt;=121,-Z775&lt;=150),D775,0)</f>
        <v>0</v>
      </c>
      <c r="AH775" s="26">
        <f>IF(AND(-Z775&gt;=151,-Z775&lt;=180),D775,0)</f>
        <v>0</v>
      </c>
      <c r="AI775" s="26">
        <f>IF(AND(-Z775&gt;=181,-Z775&lt;=210),D775,0)</f>
        <v>0</v>
      </c>
      <c r="AJ775" s="26">
        <f>IF(AND(-Z775&gt;=211,-Z775&lt;=250),D775,0)</f>
        <v>0</v>
      </c>
      <c r="AK775" s="26">
        <f>IF(-Z775&gt;=251,D775,0)</f>
        <v>0</v>
      </c>
      <c r="AL775" s="26">
        <f>SUM(AE775:AF775)</f>
        <v>0</v>
      </c>
      <c r="AM775" s="26">
        <f>SUM(AG775:AK775)</f>
        <v>0</v>
      </c>
      <c r="AN775" s="26">
        <f>SUM(AI775:AK775)</f>
        <v>0</v>
      </c>
      <c r="AO775" s="26">
        <f>+IF(SUM(AC775:AK775)=0,D775,0)</f>
        <v>42000</v>
      </c>
      <c r="AP775" s="26">
        <f>+SUM(AC775:AK775)</f>
        <v>0</v>
      </c>
      <c r="AQ775" s="26">
        <f>+Tabla_DatosExternos_142[[#This Row],[Total Vigente]]+Tabla_DatosExternos_142[[#This Row],[Total Vencido]]</f>
        <v>42000</v>
      </c>
      <c r="AR775" s="26">
        <f>SUM(AG775:AK775)</f>
        <v>0</v>
      </c>
      <c r="AS775" s="27">
        <f>+Tabla_DatosExternos_142[[#This Row],[Fecha]]-Tabla_DatosExternos_142[[#This Row],[Vence]]</f>
        <v>-90</v>
      </c>
      <c r="AT775" s="21"/>
      <c r="AU775" s="28" t="e">
        <f>+AR775-W775</f>
        <v>#VALUE!</v>
      </c>
    </row>
    <row r="776" spans="1:47" x14ac:dyDescent="0.35">
      <c r="A776" s="20">
        <v>46203</v>
      </c>
      <c r="B776" s="21">
        <v>277129</v>
      </c>
      <c r="C776" s="21">
        <v>42000</v>
      </c>
      <c r="D776" s="21">
        <v>42000</v>
      </c>
      <c r="E776" s="22">
        <v>46293</v>
      </c>
      <c r="F776" s="21">
        <v>47</v>
      </c>
      <c r="G776" s="21" t="s">
        <v>96</v>
      </c>
      <c r="H776" s="21" t="s">
        <v>95</v>
      </c>
      <c r="I776" s="21" t="s">
        <v>162</v>
      </c>
      <c r="J776" s="21" t="s">
        <v>1553</v>
      </c>
      <c r="K776" s="21" t="s">
        <v>2394</v>
      </c>
      <c r="L776" s="21" t="s">
        <v>1554</v>
      </c>
      <c r="M776" s="21" t="s">
        <v>1555</v>
      </c>
      <c r="N776" s="21">
        <v>90</v>
      </c>
      <c r="O776" s="20"/>
      <c r="P776" s="21" t="s">
        <v>50</v>
      </c>
      <c r="Q776" s="21" t="s">
        <v>1556</v>
      </c>
      <c r="R776" s="21">
        <v>3000000</v>
      </c>
      <c r="S776" s="21">
        <v>5339</v>
      </c>
      <c r="T776" s="21">
        <v>-65.244063999999995</v>
      </c>
      <c r="U776" s="21">
        <v>-16.983549</v>
      </c>
      <c r="V776" s="21" t="s">
        <v>163</v>
      </c>
      <c r="W776" s="21" t="s">
        <v>51</v>
      </c>
      <c r="X776" s="21" t="s">
        <v>1557</v>
      </c>
      <c r="Y776" s="23">
        <v>46246</v>
      </c>
      <c r="Z776" s="24">
        <f>+E776-Y776</f>
        <v>47</v>
      </c>
      <c r="AA776" s="25">
        <f>+Tabla_DatosExternos_142[[#This Row],[Saldo]]/Tabla_DatosExternos_142[[#This Row],[Importe]]</f>
        <v>1</v>
      </c>
      <c r="AB776" s="21"/>
      <c r="AC776" s="26">
        <f>IF(AND(-Z776&gt;=1,-Z776&lt;=30),D776,0)</f>
        <v>0</v>
      </c>
      <c r="AD776" s="26">
        <f>IF(AND(-Z776&gt;=31,-Z776&lt;=60),D776,0)</f>
        <v>0</v>
      </c>
      <c r="AE776" s="26">
        <f>IF(AND(-Z776&gt;=61,-Z776&lt;=90),D776,0)</f>
        <v>0</v>
      </c>
      <c r="AF776" s="26">
        <f>IF(AND(-Z776&gt;=91,-Z776&lt;=120),D776,0)</f>
        <v>0</v>
      </c>
      <c r="AG776" s="26">
        <f>IF(AND(-Z776&gt;=121,-Z776&lt;=150),D776,0)</f>
        <v>0</v>
      </c>
      <c r="AH776" s="26">
        <f>IF(AND(-Z776&gt;=151,-Z776&lt;=180),D776,0)</f>
        <v>0</v>
      </c>
      <c r="AI776" s="26">
        <f>IF(AND(-Z776&gt;=181,-Z776&lt;=210),D776,0)</f>
        <v>0</v>
      </c>
      <c r="AJ776" s="26">
        <f>IF(AND(-Z776&gt;=211,-Z776&lt;=250),D776,0)</f>
        <v>0</v>
      </c>
      <c r="AK776" s="26">
        <f>IF(-Z776&gt;=251,D776,0)</f>
        <v>0</v>
      </c>
      <c r="AL776" s="26">
        <f>SUM(AE776:AF776)</f>
        <v>0</v>
      </c>
      <c r="AM776" s="26">
        <f>SUM(AG776:AK776)</f>
        <v>0</v>
      </c>
      <c r="AN776" s="26">
        <f>SUM(AI776:AK776)</f>
        <v>0</v>
      </c>
      <c r="AO776" s="26">
        <f>+IF(SUM(AC776:AK776)=0,D776,0)</f>
        <v>42000</v>
      </c>
      <c r="AP776" s="26">
        <f>+SUM(AC776:AK776)</f>
        <v>0</v>
      </c>
      <c r="AQ776" s="26">
        <f>+Tabla_DatosExternos_142[[#This Row],[Total Vigente]]+Tabla_DatosExternos_142[[#This Row],[Total Vencido]]</f>
        <v>42000</v>
      </c>
      <c r="AR776" s="26">
        <f>SUM(AG776:AK776)</f>
        <v>0</v>
      </c>
      <c r="AS776" s="27">
        <f>+Tabla_DatosExternos_142[[#This Row],[Fecha]]-Tabla_DatosExternos_142[[#This Row],[Vence]]</f>
        <v>-90</v>
      </c>
      <c r="AT776" s="21"/>
      <c r="AU776" s="28" t="e">
        <f>+AR776-W776</f>
        <v>#VALUE!</v>
      </c>
    </row>
    <row r="777" spans="1:47" x14ac:dyDescent="0.35">
      <c r="A777" s="20">
        <v>46203</v>
      </c>
      <c r="B777" s="21">
        <v>277130</v>
      </c>
      <c r="C777" s="21">
        <v>42000</v>
      </c>
      <c r="D777" s="21">
        <v>42000</v>
      </c>
      <c r="E777" s="22">
        <v>46293</v>
      </c>
      <c r="F777" s="21">
        <v>47</v>
      </c>
      <c r="G777" s="21" t="s">
        <v>96</v>
      </c>
      <c r="H777" s="21" t="s">
        <v>95</v>
      </c>
      <c r="I777" s="21" t="s">
        <v>162</v>
      </c>
      <c r="J777" s="21" t="s">
        <v>1553</v>
      </c>
      <c r="K777" s="21" t="s">
        <v>2394</v>
      </c>
      <c r="L777" s="21" t="s">
        <v>1554</v>
      </c>
      <c r="M777" s="21" t="s">
        <v>1555</v>
      </c>
      <c r="N777" s="21">
        <v>90</v>
      </c>
      <c r="O777" s="20"/>
      <c r="P777" s="21" t="s">
        <v>50</v>
      </c>
      <c r="Q777" s="21" t="s">
        <v>1556</v>
      </c>
      <c r="R777" s="21">
        <v>3000000</v>
      </c>
      <c r="S777" s="21">
        <v>5339</v>
      </c>
      <c r="T777" s="21">
        <v>-65.244063999999995</v>
      </c>
      <c r="U777" s="21">
        <v>-16.983549</v>
      </c>
      <c r="V777" s="21" t="s">
        <v>163</v>
      </c>
      <c r="W777" s="21" t="s">
        <v>51</v>
      </c>
      <c r="X777" s="21" t="s">
        <v>1557</v>
      </c>
      <c r="Y777" s="23">
        <v>46246</v>
      </c>
      <c r="Z777" s="24">
        <f>+E777-Y777</f>
        <v>47</v>
      </c>
      <c r="AA777" s="25">
        <f>+Tabla_DatosExternos_142[[#This Row],[Saldo]]/Tabla_DatosExternos_142[[#This Row],[Importe]]</f>
        <v>1</v>
      </c>
      <c r="AB777" s="21"/>
      <c r="AC777" s="26">
        <f>IF(AND(-Z777&gt;=1,-Z777&lt;=30),D777,0)</f>
        <v>0</v>
      </c>
      <c r="AD777" s="26">
        <f>IF(AND(-Z777&gt;=31,-Z777&lt;=60),D777,0)</f>
        <v>0</v>
      </c>
      <c r="AE777" s="26">
        <f>IF(AND(-Z777&gt;=61,-Z777&lt;=90),D777,0)</f>
        <v>0</v>
      </c>
      <c r="AF777" s="26">
        <f>IF(AND(-Z777&gt;=91,-Z777&lt;=120),D777,0)</f>
        <v>0</v>
      </c>
      <c r="AG777" s="26">
        <f>IF(AND(-Z777&gt;=121,-Z777&lt;=150),D777,0)</f>
        <v>0</v>
      </c>
      <c r="AH777" s="26">
        <f>IF(AND(-Z777&gt;=151,-Z777&lt;=180),D777,0)</f>
        <v>0</v>
      </c>
      <c r="AI777" s="26">
        <f>IF(AND(-Z777&gt;=181,-Z777&lt;=210),D777,0)</f>
        <v>0</v>
      </c>
      <c r="AJ777" s="26">
        <f>IF(AND(-Z777&gt;=211,-Z777&lt;=250),D777,0)</f>
        <v>0</v>
      </c>
      <c r="AK777" s="26">
        <f>IF(-Z777&gt;=251,D777,0)</f>
        <v>0</v>
      </c>
      <c r="AL777" s="26">
        <f>SUM(AE777:AF777)</f>
        <v>0</v>
      </c>
      <c r="AM777" s="26">
        <f>SUM(AG777:AK777)</f>
        <v>0</v>
      </c>
      <c r="AN777" s="26">
        <f>SUM(AI777:AK777)</f>
        <v>0</v>
      </c>
      <c r="AO777" s="26">
        <f>+IF(SUM(AC777:AK777)=0,D777,0)</f>
        <v>42000</v>
      </c>
      <c r="AP777" s="26">
        <f>+SUM(AC777:AK777)</f>
        <v>0</v>
      </c>
      <c r="AQ777" s="26">
        <f>+Tabla_DatosExternos_142[[#This Row],[Total Vigente]]+Tabla_DatosExternos_142[[#This Row],[Total Vencido]]</f>
        <v>42000</v>
      </c>
      <c r="AR777" s="26">
        <f>SUM(AG777:AK777)</f>
        <v>0</v>
      </c>
      <c r="AS777" s="27">
        <f>+Tabla_DatosExternos_142[[#This Row],[Fecha]]-Tabla_DatosExternos_142[[#This Row],[Vence]]</f>
        <v>-90</v>
      </c>
      <c r="AT777" s="21"/>
      <c r="AU777" s="28" t="e">
        <f>+AR777-W777</f>
        <v>#VALUE!</v>
      </c>
    </row>
    <row r="778" spans="1:47" x14ac:dyDescent="0.35">
      <c r="A778" s="20">
        <v>46203</v>
      </c>
      <c r="B778" s="21">
        <v>277131</v>
      </c>
      <c r="C778" s="21">
        <v>25200</v>
      </c>
      <c r="D778" s="21">
        <v>25200</v>
      </c>
      <c r="E778" s="22">
        <v>46293</v>
      </c>
      <c r="F778" s="21">
        <v>47</v>
      </c>
      <c r="G778" s="21" t="s">
        <v>96</v>
      </c>
      <c r="H778" s="21" t="s">
        <v>95</v>
      </c>
      <c r="I778" s="21" t="s">
        <v>162</v>
      </c>
      <c r="J778" s="21" t="s">
        <v>1553</v>
      </c>
      <c r="K778" s="21" t="s">
        <v>2394</v>
      </c>
      <c r="L778" s="21" t="s">
        <v>1554</v>
      </c>
      <c r="M778" s="21" t="s">
        <v>1555</v>
      </c>
      <c r="N778" s="21">
        <v>90</v>
      </c>
      <c r="O778" s="20"/>
      <c r="P778" s="21" t="s">
        <v>50</v>
      </c>
      <c r="Q778" s="21" t="s">
        <v>1556</v>
      </c>
      <c r="R778" s="21">
        <v>3000000</v>
      </c>
      <c r="S778" s="21">
        <v>5339</v>
      </c>
      <c r="T778" s="21">
        <v>-65.244063999999995</v>
      </c>
      <c r="U778" s="21">
        <v>-16.983549</v>
      </c>
      <c r="V778" s="21" t="s">
        <v>163</v>
      </c>
      <c r="W778" s="21" t="s">
        <v>51</v>
      </c>
      <c r="X778" s="21" t="s">
        <v>1557</v>
      </c>
      <c r="Y778" s="23">
        <v>46246</v>
      </c>
      <c r="Z778" s="24">
        <f>+E778-Y778</f>
        <v>47</v>
      </c>
      <c r="AA778" s="25">
        <f>+Tabla_DatosExternos_142[[#This Row],[Saldo]]/Tabla_DatosExternos_142[[#This Row],[Importe]]</f>
        <v>1</v>
      </c>
      <c r="AB778" s="21"/>
      <c r="AC778" s="26">
        <f>IF(AND(-Z778&gt;=1,-Z778&lt;=30),D778,0)</f>
        <v>0</v>
      </c>
      <c r="AD778" s="26">
        <f>IF(AND(-Z778&gt;=31,-Z778&lt;=60),D778,0)</f>
        <v>0</v>
      </c>
      <c r="AE778" s="26">
        <f>IF(AND(-Z778&gt;=61,-Z778&lt;=90),D778,0)</f>
        <v>0</v>
      </c>
      <c r="AF778" s="26">
        <f>IF(AND(-Z778&gt;=91,-Z778&lt;=120),D778,0)</f>
        <v>0</v>
      </c>
      <c r="AG778" s="26">
        <f>IF(AND(-Z778&gt;=121,-Z778&lt;=150),D778,0)</f>
        <v>0</v>
      </c>
      <c r="AH778" s="26">
        <f>IF(AND(-Z778&gt;=151,-Z778&lt;=180),D778,0)</f>
        <v>0</v>
      </c>
      <c r="AI778" s="26">
        <f>IF(AND(-Z778&gt;=181,-Z778&lt;=210),D778,0)</f>
        <v>0</v>
      </c>
      <c r="AJ778" s="26">
        <f>IF(AND(-Z778&gt;=211,-Z778&lt;=250),D778,0)</f>
        <v>0</v>
      </c>
      <c r="AK778" s="26">
        <f>IF(-Z778&gt;=251,D778,0)</f>
        <v>0</v>
      </c>
      <c r="AL778" s="26">
        <f>SUM(AE778:AF778)</f>
        <v>0</v>
      </c>
      <c r="AM778" s="26">
        <f>SUM(AG778:AK778)</f>
        <v>0</v>
      </c>
      <c r="AN778" s="26">
        <f>SUM(AI778:AK778)</f>
        <v>0</v>
      </c>
      <c r="AO778" s="26">
        <f>+IF(SUM(AC778:AK778)=0,D778,0)</f>
        <v>25200</v>
      </c>
      <c r="AP778" s="26">
        <f>+SUM(AC778:AK778)</f>
        <v>0</v>
      </c>
      <c r="AQ778" s="26">
        <f>+Tabla_DatosExternos_142[[#This Row],[Total Vigente]]+Tabla_DatosExternos_142[[#This Row],[Total Vencido]]</f>
        <v>25200</v>
      </c>
      <c r="AR778" s="26">
        <f>SUM(AG778:AK778)</f>
        <v>0</v>
      </c>
      <c r="AS778" s="27">
        <f>+Tabla_DatosExternos_142[[#This Row],[Fecha]]-Tabla_DatosExternos_142[[#This Row],[Vence]]</f>
        <v>-90</v>
      </c>
      <c r="AT778" s="21"/>
      <c r="AU778" s="28" t="e">
        <f>+AR778-W778</f>
        <v>#VALUE!</v>
      </c>
    </row>
    <row r="779" spans="1:47" x14ac:dyDescent="0.35">
      <c r="A779" s="20">
        <v>46203</v>
      </c>
      <c r="B779" s="21">
        <v>277132</v>
      </c>
      <c r="C779" s="21">
        <v>37050</v>
      </c>
      <c r="D779" s="21">
        <v>37050</v>
      </c>
      <c r="E779" s="22">
        <v>46233</v>
      </c>
      <c r="F779" s="21">
        <v>13</v>
      </c>
      <c r="G779" s="21" t="s">
        <v>90</v>
      </c>
      <c r="H779" s="21" t="s">
        <v>48</v>
      </c>
      <c r="I779" s="21" t="s">
        <v>162</v>
      </c>
      <c r="J779" s="21" t="s">
        <v>52</v>
      </c>
      <c r="K779" s="21" t="s">
        <v>2394</v>
      </c>
      <c r="L779" s="21" t="s">
        <v>1554</v>
      </c>
      <c r="M779" s="21" t="s">
        <v>1555</v>
      </c>
      <c r="N779" s="21">
        <v>30</v>
      </c>
      <c r="O779" s="20"/>
      <c r="P779" s="21" t="s">
        <v>50</v>
      </c>
      <c r="Q779" s="21" t="s">
        <v>1556</v>
      </c>
      <c r="R779" s="21">
        <v>0</v>
      </c>
      <c r="S779" s="21">
        <v>5339</v>
      </c>
      <c r="T779" s="21">
        <v>-64.539923000000002</v>
      </c>
      <c r="U779" s="21">
        <v>-17.196850999999999</v>
      </c>
      <c r="V779" s="21" t="s">
        <v>2287</v>
      </c>
      <c r="W779" s="21" t="s">
        <v>51</v>
      </c>
      <c r="X779" s="21" t="s">
        <v>2288</v>
      </c>
      <c r="Y779" s="23">
        <v>46246</v>
      </c>
      <c r="Z779" s="24">
        <f>+E779-Y779</f>
        <v>-13</v>
      </c>
      <c r="AA779" s="25">
        <f>+Tabla_DatosExternos_142[[#This Row],[Saldo]]/Tabla_DatosExternos_142[[#This Row],[Importe]]</f>
        <v>1</v>
      </c>
      <c r="AB779" s="21"/>
      <c r="AC779" s="26">
        <f>IF(AND(-Z779&gt;=1,-Z779&lt;=30),D779,0)</f>
        <v>37050</v>
      </c>
      <c r="AD779" s="26">
        <f>IF(AND(-Z779&gt;=31,-Z779&lt;=60),D779,0)</f>
        <v>0</v>
      </c>
      <c r="AE779" s="26">
        <f>IF(AND(-Z779&gt;=61,-Z779&lt;=90),D779,0)</f>
        <v>0</v>
      </c>
      <c r="AF779" s="26">
        <f>IF(AND(-Z779&gt;=91,-Z779&lt;=120),D779,0)</f>
        <v>0</v>
      </c>
      <c r="AG779" s="26">
        <f>IF(AND(-Z779&gt;=121,-Z779&lt;=150),D779,0)</f>
        <v>0</v>
      </c>
      <c r="AH779" s="26">
        <f>IF(AND(-Z779&gt;=151,-Z779&lt;=180),D779,0)</f>
        <v>0</v>
      </c>
      <c r="AI779" s="26">
        <f>IF(AND(-Z779&gt;=181,-Z779&lt;=210),D779,0)</f>
        <v>0</v>
      </c>
      <c r="AJ779" s="26">
        <f>IF(AND(-Z779&gt;=211,-Z779&lt;=250),D779,0)</f>
        <v>0</v>
      </c>
      <c r="AK779" s="26">
        <f>IF(-Z779&gt;=251,D779,0)</f>
        <v>0</v>
      </c>
      <c r="AL779" s="26">
        <f>SUM(AE779:AF779)</f>
        <v>0</v>
      </c>
      <c r="AM779" s="26">
        <f>SUM(AG779:AK779)</f>
        <v>0</v>
      </c>
      <c r="AN779" s="26">
        <f>SUM(AI779:AK779)</f>
        <v>0</v>
      </c>
      <c r="AO779" s="26">
        <f>+IF(SUM(AC779:AK779)=0,D779,0)</f>
        <v>0</v>
      </c>
      <c r="AP779" s="26">
        <f>+SUM(AC779:AK779)</f>
        <v>37050</v>
      </c>
      <c r="AQ779" s="26">
        <f>+Tabla_DatosExternos_142[[#This Row],[Total Vigente]]+Tabla_DatosExternos_142[[#This Row],[Total Vencido]]</f>
        <v>37050</v>
      </c>
      <c r="AR779" s="26">
        <f>SUM(AG779:AK779)</f>
        <v>0</v>
      </c>
      <c r="AS779" s="27">
        <f>+Tabla_DatosExternos_142[[#This Row],[Fecha]]-Tabla_DatosExternos_142[[#This Row],[Vence]]</f>
        <v>-30</v>
      </c>
      <c r="AT779" s="21"/>
      <c r="AU779" s="28" t="e">
        <f>+AR779-W779</f>
        <v>#VALUE!</v>
      </c>
    </row>
    <row r="780" spans="1:47" x14ac:dyDescent="0.35">
      <c r="A780" s="20">
        <v>46203</v>
      </c>
      <c r="B780" s="21">
        <v>277133</v>
      </c>
      <c r="C780" s="21">
        <v>37050</v>
      </c>
      <c r="D780" s="21">
        <v>37050</v>
      </c>
      <c r="E780" s="22">
        <v>46233</v>
      </c>
      <c r="F780" s="21">
        <v>13</v>
      </c>
      <c r="G780" s="21" t="s">
        <v>90</v>
      </c>
      <c r="H780" s="21" t="s">
        <v>48</v>
      </c>
      <c r="I780" s="21" t="s">
        <v>162</v>
      </c>
      <c r="J780" s="21" t="s">
        <v>52</v>
      </c>
      <c r="K780" s="21" t="s">
        <v>2394</v>
      </c>
      <c r="L780" s="21" t="s">
        <v>1554</v>
      </c>
      <c r="M780" s="21" t="s">
        <v>1555</v>
      </c>
      <c r="N780" s="21">
        <v>30</v>
      </c>
      <c r="O780" s="20"/>
      <c r="P780" s="21" t="s">
        <v>50</v>
      </c>
      <c r="Q780" s="21" t="s">
        <v>1556</v>
      </c>
      <c r="R780" s="21">
        <v>0</v>
      </c>
      <c r="S780" s="21">
        <v>5339</v>
      </c>
      <c r="T780" s="21">
        <v>-64.539923000000002</v>
      </c>
      <c r="U780" s="21">
        <v>-17.196850999999999</v>
      </c>
      <c r="V780" s="21" t="s">
        <v>2287</v>
      </c>
      <c r="W780" s="21" t="s">
        <v>51</v>
      </c>
      <c r="X780" s="21" t="s">
        <v>2288</v>
      </c>
      <c r="Y780" s="23">
        <v>46246</v>
      </c>
      <c r="Z780" s="24">
        <f>+E780-Y780</f>
        <v>-13</v>
      </c>
      <c r="AA780" s="25">
        <f>+Tabla_DatosExternos_142[[#This Row],[Saldo]]/Tabla_DatosExternos_142[[#This Row],[Importe]]</f>
        <v>1</v>
      </c>
      <c r="AB780" s="21"/>
      <c r="AC780" s="26">
        <f>IF(AND(-Z780&gt;=1,-Z780&lt;=30),D780,0)</f>
        <v>37050</v>
      </c>
      <c r="AD780" s="26">
        <f>IF(AND(-Z780&gt;=31,-Z780&lt;=60),D780,0)</f>
        <v>0</v>
      </c>
      <c r="AE780" s="26">
        <f>IF(AND(-Z780&gt;=61,-Z780&lt;=90),D780,0)</f>
        <v>0</v>
      </c>
      <c r="AF780" s="26">
        <f>IF(AND(-Z780&gt;=91,-Z780&lt;=120),D780,0)</f>
        <v>0</v>
      </c>
      <c r="AG780" s="26">
        <f>IF(AND(-Z780&gt;=121,-Z780&lt;=150),D780,0)</f>
        <v>0</v>
      </c>
      <c r="AH780" s="26">
        <f>IF(AND(-Z780&gt;=151,-Z780&lt;=180),D780,0)</f>
        <v>0</v>
      </c>
      <c r="AI780" s="26">
        <f>IF(AND(-Z780&gt;=181,-Z780&lt;=210),D780,0)</f>
        <v>0</v>
      </c>
      <c r="AJ780" s="26">
        <f>IF(AND(-Z780&gt;=211,-Z780&lt;=250),D780,0)</f>
        <v>0</v>
      </c>
      <c r="AK780" s="26">
        <f>IF(-Z780&gt;=251,D780,0)</f>
        <v>0</v>
      </c>
      <c r="AL780" s="26">
        <f>SUM(AE780:AF780)</f>
        <v>0</v>
      </c>
      <c r="AM780" s="26">
        <f>SUM(AG780:AK780)</f>
        <v>0</v>
      </c>
      <c r="AN780" s="26">
        <f>SUM(AI780:AK780)</f>
        <v>0</v>
      </c>
      <c r="AO780" s="26">
        <f>+IF(SUM(AC780:AK780)=0,D780,0)</f>
        <v>0</v>
      </c>
      <c r="AP780" s="26">
        <f>+SUM(AC780:AK780)</f>
        <v>37050</v>
      </c>
      <c r="AQ780" s="26">
        <f>+Tabla_DatosExternos_142[[#This Row],[Total Vigente]]+Tabla_DatosExternos_142[[#This Row],[Total Vencido]]</f>
        <v>37050</v>
      </c>
      <c r="AR780" s="26">
        <f>SUM(AG780:AK780)</f>
        <v>0</v>
      </c>
      <c r="AS780" s="27">
        <f>+Tabla_DatosExternos_142[[#This Row],[Fecha]]-Tabla_DatosExternos_142[[#This Row],[Vence]]</f>
        <v>-30</v>
      </c>
      <c r="AT780" s="21"/>
      <c r="AU780" s="28" t="e">
        <f>+AR780-W780</f>
        <v>#VALUE!</v>
      </c>
    </row>
    <row r="781" spans="1:47" x14ac:dyDescent="0.35">
      <c r="A781" s="20">
        <v>46203</v>
      </c>
      <c r="B781" s="21">
        <v>277134</v>
      </c>
      <c r="C781" s="21">
        <v>37050</v>
      </c>
      <c r="D781" s="21">
        <v>37050</v>
      </c>
      <c r="E781" s="22">
        <v>46233</v>
      </c>
      <c r="F781" s="21">
        <v>13</v>
      </c>
      <c r="G781" s="21" t="s">
        <v>90</v>
      </c>
      <c r="H781" s="21" t="s">
        <v>48</v>
      </c>
      <c r="I781" s="21" t="s">
        <v>162</v>
      </c>
      <c r="J781" s="21" t="s">
        <v>52</v>
      </c>
      <c r="K781" s="21" t="s">
        <v>2394</v>
      </c>
      <c r="L781" s="21" t="s">
        <v>1554</v>
      </c>
      <c r="M781" s="21" t="s">
        <v>1555</v>
      </c>
      <c r="N781" s="21">
        <v>30</v>
      </c>
      <c r="O781" s="20"/>
      <c r="P781" s="21" t="s">
        <v>50</v>
      </c>
      <c r="Q781" s="21" t="s">
        <v>1556</v>
      </c>
      <c r="R781" s="21">
        <v>0</v>
      </c>
      <c r="S781" s="21">
        <v>5339</v>
      </c>
      <c r="T781" s="21">
        <v>-64.539923000000002</v>
      </c>
      <c r="U781" s="21">
        <v>-17.196850999999999</v>
      </c>
      <c r="V781" s="21" t="s">
        <v>2287</v>
      </c>
      <c r="W781" s="21" t="s">
        <v>51</v>
      </c>
      <c r="X781" s="21" t="s">
        <v>2288</v>
      </c>
      <c r="Y781" s="23">
        <v>46246</v>
      </c>
      <c r="Z781" s="24">
        <f>+E781-Y781</f>
        <v>-13</v>
      </c>
      <c r="AA781" s="25">
        <f>+Tabla_DatosExternos_142[[#This Row],[Saldo]]/Tabla_DatosExternos_142[[#This Row],[Importe]]</f>
        <v>1</v>
      </c>
      <c r="AB781" s="21"/>
      <c r="AC781" s="26">
        <f>IF(AND(-Z781&gt;=1,-Z781&lt;=30),D781,0)</f>
        <v>37050</v>
      </c>
      <c r="AD781" s="26">
        <f>IF(AND(-Z781&gt;=31,-Z781&lt;=60),D781,0)</f>
        <v>0</v>
      </c>
      <c r="AE781" s="26">
        <f>IF(AND(-Z781&gt;=61,-Z781&lt;=90),D781,0)</f>
        <v>0</v>
      </c>
      <c r="AF781" s="26">
        <f>IF(AND(-Z781&gt;=91,-Z781&lt;=120),D781,0)</f>
        <v>0</v>
      </c>
      <c r="AG781" s="26">
        <f>IF(AND(-Z781&gt;=121,-Z781&lt;=150),D781,0)</f>
        <v>0</v>
      </c>
      <c r="AH781" s="26">
        <f>IF(AND(-Z781&gt;=151,-Z781&lt;=180),D781,0)</f>
        <v>0</v>
      </c>
      <c r="AI781" s="26">
        <f>IF(AND(-Z781&gt;=181,-Z781&lt;=210),D781,0)</f>
        <v>0</v>
      </c>
      <c r="AJ781" s="26">
        <f>IF(AND(-Z781&gt;=211,-Z781&lt;=250),D781,0)</f>
        <v>0</v>
      </c>
      <c r="AK781" s="26">
        <f>IF(-Z781&gt;=251,D781,0)</f>
        <v>0</v>
      </c>
      <c r="AL781" s="26">
        <f>SUM(AE781:AF781)</f>
        <v>0</v>
      </c>
      <c r="AM781" s="26">
        <f>SUM(AG781:AK781)</f>
        <v>0</v>
      </c>
      <c r="AN781" s="26">
        <f>SUM(AI781:AK781)</f>
        <v>0</v>
      </c>
      <c r="AO781" s="26">
        <f>+IF(SUM(AC781:AK781)=0,D781,0)</f>
        <v>0</v>
      </c>
      <c r="AP781" s="26">
        <f>+SUM(AC781:AK781)</f>
        <v>37050</v>
      </c>
      <c r="AQ781" s="26">
        <f>+Tabla_DatosExternos_142[[#This Row],[Total Vigente]]+Tabla_DatosExternos_142[[#This Row],[Total Vencido]]</f>
        <v>37050</v>
      </c>
      <c r="AR781" s="26">
        <f>SUM(AG781:AK781)</f>
        <v>0</v>
      </c>
      <c r="AS781" s="27">
        <f>+Tabla_DatosExternos_142[[#This Row],[Fecha]]-Tabla_DatosExternos_142[[#This Row],[Vence]]</f>
        <v>-30</v>
      </c>
      <c r="AT781" s="21"/>
      <c r="AU781" s="28" t="e">
        <f>+AR781-W781</f>
        <v>#VALUE!</v>
      </c>
    </row>
    <row r="782" spans="1:47" x14ac:dyDescent="0.35">
      <c r="A782" s="20">
        <v>46203</v>
      </c>
      <c r="B782" s="21">
        <v>277135</v>
      </c>
      <c r="C782" s="21">
        <v>23712</v>
      </c>
      <c r="D782" s="21">
        <v>23712</v>
      </c>
      <c r="E782" s="22">
        <v>46233</v>
      </c>
      <c r="F782" s="21">
        <v>13</v>
      </c>
      <c r="G782" s="21" t="s">
        <v>90</v>
      </c>
      <c r="H782" s="21" t="s">
        <v>48</v>
      </c>
      <c r="I782" s="21" t="s">
        <v>162</v>
      </c>
      <c r="J782" s="21" t="s">
        <v>52</v>
      </c>
      <c r="K782" s="21" t="s">
        <v>2394</v>
      </c>
      <c r="L782" s="21" t="s">
        <v>1554</v>
      </c>
      <c r="M782" s="21" t="s">
        <v>1555</v>
      </c>
      <c r="N782" s="21">
        <v>30</v>
      </c>
      <c r="O782" s="20"/>
      <c r="P782" s="21" t="s">
        <v>50</v>
      </c>
      <c r="Q782" s="21" t="s">
        <v>1556</v>
      </c>
      <c r="R782" s="21">
        <v>0</v>
      </c>
      <c r="S782" s="21">
        <v>5339</v>
      </c>
      <c r="T782" s="21">
        <v>-64.539923000000002</v>
      </c>
      <c r="U782" s="21">
        <v>-17.196850999999999</v>
      </c>
      <c r="V782" s="21" t="s">
        <v>2287</v>
      </c>
      <c r="W782" s="21" t="s">
        <v>51</v>
      </c>
      <c r="X782" s="21" t="s">
        <v>2288</v>
      </c>
      <c r="Y782" s="23">
        <v>46246</v>
      </c>
      <c r="Z782" s="24">
        <f>+E782-Y782</f>
        <v>-13</v>
      </c>
      <c r="AA782" s="25">
        <f>+Tabla_DatosExternos_142[[#This Row],[Saldo]]/Tabla_DatosExternos_142[[#This Row],[Importe]]</f>
        <v>1</v>
      </c>
      <c r="AB782" s="21"/>
      <c r="AC782" s="26">
        <f>IF(AND(-Z782&gt;=1,-Z782&lt;=30),D782,0)</f>
        <v>23712</v>
      </c>
      <c r="AD782" s="26">
        <f>IF(AND(-Z782&gt;=31,-Z782&lt;=60),D782,0)</f>
        <v>0</v>
      </c>
      <c r="AE782" s="26">
        <f>IF(AND(-Z782&gt;=61,-Z782&lt;=90),D782,0)</f>
        <v>0</v>
      </c>
      <c r="AF782" s="26">
        <f>IF(AND(-Z782&gt;=91,-Z782&lt;=120),D782,0)</f>
        <v>0</v>
      </c>
      <c r="AG782" s="26">
        <f>IF(AND(-Z782&gt;=121,-Z782&lt;=150),D782,0)</f>
        <v>0</v>
      </c>
      <c r="AH782" s="26">
        <f>IF(AND(-Z782&gt;=151,-Z782&lt;=180),D782,0)</f>
        <v>0</v>
      </c>
      <c r="AI782" s="26">
        <f>IF(AND(-Z782&gt;=181,-Z782&lt;=210),D782,0)</f>
        <v>0</v>
      </c>
      <c r="AJ782" s="26">
        <f>IF(AND(-Z782&gt;=211,-Z782&lt;=250),D782,0)</f>
        <v>0</v>
      </c>
      <c r="AK782" s="26">
        <f>IF(-Z782&gt;=251,D782,0)</f>
        <v>0</v>
      </c>
      <c r="AL782" s="26">
        <f>SUM(AE782:AF782)</f>
        <v>0</v>
      </c>
      <c r="AM782" s="26">
        <f>SUM(AG782:AK782)</f>
        <v>0</v>
      </c>
      <c r="AN782" s="26">
        <f>SUM(AI782:AK782)</f>
        <v>0</v>
      </c>
      <c r="AO782" s="26">
        <f>+IF(SUM(AC782:AK782)=0,D782,0)</f>
        <v>0</v>
      </c>
      <c r="AP782" s="26">
        <f>+SUM(AC782:AK782)</f>
        <v>23712</v>
      </c>
      <c r="AQ782" s="26">
        <f>+Tabla_DatosExternos_142[[#This Row],[Total Vigente]]+Tabla_DatosExternos_142[[#This Row],[Total Vencido]]</f>
        <v>23712</v>
      </c>
      <c r="AR782" s="26">
        <f>SUM(AG782:AK782)</f>
        <v>0</v>
      </c>
      <c r="AS782" s="27">
        <f>+Tabla_DatosExternos_142[[#This Row],[Fecha]]-Tabla_DatosExternos_142[[#This Row],[Vence]]</f>
        <v>-30</v>
      </c>
      <c r="AT782" s="21"/>
      <c r="AU782" s="28" t="e">
        <f>+AR782-W782</f>
        <v>#VALUE!</v>
      </c>
    </row>
    <row r="783" spans="1:47" x14ac:dyDescent="0.35">
      <c r="A783" s="20">
        <v>46203</v>
      </c>
      <c r="B783" s="21">
        <v>277136</v>
      </c>
      <c r="C783" s="21">
        <v>37050</v>
      </c>
      <c r="D783" s="21">
        <v>37050</v>
      </c>
      <c r="E783" s="22">
        <v>46293</v>
      </c>
      <c r="F783" s="21">
        <v>47</v>
      </c>
      <c r="G783" s="21" t="s">
        <v>96</v>
      </c>
      <c r="H783" s="21" t="s">
        <v>95</v>
      </c>
      <c r="I783" s="21" t="s">
        <v>162</v>
      </c>
      <c r="J783" s="21" t="s">
        <v>1553</v>
      </c>
      <c r="K783" s="21" t="s">
        <v>2394</v>
      </c>
      <c r="L783" s="21" t="s">
        <v>1554</v>
      </c>
      <c r="M783" s="21" t="s">
        <v>1555</v>
      </c>
      <c r="N783" s="21">
        <v>90</v>
      </c>
      <c r="O783" s="20"/>
      <c r="P783" s="21" t="s">
        <v>50</v>
      </c>
      <c r="Q783" s="21" t="s">
        <v>1556</v>
      </c>
      <c r="R783" s="21">
        <v>3000000</v>
      </c>
      <c r="S783" s="21">
        <v>5339</v>
      </c>
      <c r="T783" s="21">
        <v>-65.244063999999995</v>
      </c>
      <c r="U783" s="21">
        <v>-16.983549</v>
      </c>
      <c r="V783" s="21" t="s">
        <v>163</v>
      </c>
      <c r="W783" s="21" t="s">
        <v>51</v>
      </c>
      <c r="X783" s="21" t="s">
        <v>1557</v>
      </c>
      <c r="Y783" s="23">
        <v>46246</v>
      </c>
      <c r="Z783" s="24">
        <f>+E783-Y783</f>
        <v>47</v>
      </c>
      <c r="AA783" s="25">
        <f>+Tabla_DatosExternos_142[[#This Row],[Saldo]]/Tabla_DatosExternos_142[[#This Row],[Importe]]</f>
        <v>1</v>
      </c>
      <c r="AB783" s="21"/>
      <c r="AC783" s="26">
        <f>IF(AND(-Z783&gt;=1,-Z783&lt;=30),D783,0)</f>
        <v>0</v>
      </c>
      <c r="AD783" s="26">
        <f>IF(AND(-Z783&gt;=31,-Z783&lt;=60),D783,0)</f>
        <v>0</v>
      </c>
      <c r="AE783" s="26">
        <f>IF(AND(-Z783&gt;=61,-Z783&lt;=90),D783,0)</f>
        <v>0</v>
      </c>
      <c r="AF783" s="26">
        <f>IF(AND(-Z783&gt;=91,-Z783&lt;=120),D783,0)</f>
        <v>0</v>
      </c>
      <c r="AG783" s="26">
        <f>IF(AND(-Z783&gt;=121,-Z783&lt;=150),D783,0)</f>
        <v>0</v>
      </c>
      <c r="AH783" s="26">
        <f>IF(AND(-Z783&gt;=151,-Z783&lt;=180),D783,0)</f>
        <v>0</v>
      </c>
      <c r="AI783" s="26">
        <f>IF(AND(-Z783&gt;=181,-Z783&lt;=210),D783,0)</f>
        <v>0</v>
      </c>
      <c r="AJ783" s="26">
        <f>IF(AND(-Z783&gt;=211,-Z783&lt;=250),D783,0)</f>
        <v>0</v>
      </c>
      <c r="AK783" s="26">
        <f>IF(-Z783&gt;=251,D783,0)</f>
        <v>0</v>
      </c>
      <c r="AL783" s="26">
        <f>SUM(AE783:AF783)</f>
        <v>0</v>
      </c>
      <c r="AM783" s="26">
        <f>SUM(AG783:AK783)</f>
        <v>0</v>
      </c>
      <c r="AN783" s="26">
        <f>SUM(AI783:AK783)</f>
        <v>0</v>
      </c>
      <c r="AO783" s="26">
        <f>+IF(SUM(AC783:AK783)=0,D783,0)</f>
        <v>37050</v>
      </c>
      <c r="AP783" s="26">
        <f>+SUM(AC783:AK783)</f>
        <v>0</v>
      </c>
      <c r="AQ783" s="26">
        <f>+Tabla_DatosExternos_142[[#This Row],[Total Vigente]]+Tabla_DatosExternos_142[[#This Row],[Total Vencido]]</f>
        <v>37050</v>
      </c>
      <c r="AR783" s="26">
        <f>SUM(AG783:AK783)</f>
        <v>0</v>
      </c>
      <c r="AS783" s="27">
        <f>+Tabla_DatosExternos_142[[#This Row],[Fecha]]-Tabla_DatosExternos_142[[#This Row],[Vence]]</f>
        <v>-90</v>
      </c>
      <c r="AT783" s="21"/>
      <c r="AU783" s="28" t="e">
        <f>+AR783-W783</f>
        <v>#VALUE!</v>
      </c>
    </row>
    <row r="784" spans="1:47" x14ac:dyDescent="0.35">
      <c r="A784" s="20">
        <v>46203</v>
      </c>
      <c r="B784" s="21">
        <v>277137</v>
      </c>
      <c r="C784" s="21">
        <v>37050</v>
      </c>
      <c r="D784" s="21">
        <v>37050</v>
      </c>
      <c r="E784" s="22">
        <v>46293</v>
      </c>
      <c r="F784" s="21">
        <v>47</v>
      </c>
      <c r="G784" s="21" t="s">
        <v>96</v>
      </c>
      <c r="H784" s="21" t="s">
        <v>95</v>
      </c>
      <c r="I784" s="21" t="s">
        <v>162</v>
      </c>
      <c r="J784" s="21" t="s">
        <v>1553</v>
      </c>
      <c r="K784" s="21" t="s">
        <v>2394</v>
      </c>
      <c r="L784" s="21" t="s">
        <v>1554</v>
      </c>
      <c r="M784" s="21" t="s">
        <v>1555</v>
      </c>
      <c r="N784" s="21">
        <v>90</v>
      </c>
      <c r="O784" s="20"/>
      <c r="P784" s="21" t="s">
        <v>50</v>
      </c>
      <c r="Q784" s="21" t="s">
        <v>1556</v>
      </c>
      <c r="R784" s="21">
        <v>3000000</v>
      </c>
      <c r="S784" s="21">
        <v>5339</v>
      </c>
      <c r="T784" s="21">
        <v>-65.244063999999995</v>
      </c>
      <c r="U784" s="21">
        <v>-16.983549</v>
      </c>
      <c r="V784" s="21" t="s">
        <v>163</v>
      </c>
      <c r="W784" s="21" t="s">
        <v>51</v>
      </c>
      <c r="X784" s="21" t="s">
        <v>1557</v>
      </c>
      <c r="Y784" s="23">
        <v>46246</v>
      </c>
      <c r="Z784" s="24">
        <f>+E784-Y784</f>
        <v>47</v>
      </c>
      <c r="AA784" s="25">
        <f>+Tabla_DatosExternos_142[[#This Row],[Saldo]]/Tabla_DatosExternos_142[[#This Row],[Importe]]</f>
        <v>1</v>
      </c>
      <c r="AB784" s="21"/>
      <c r="AC784" s="26">
        <f>IF(AND(-Z784&gt;=1,-Z784&lt;=30),D784,0)</f>
        <v>0</v>
      </c>
      <c r="AD784" s="26">
        <f>IF(AND(-Z784&gt;=31,-Z784&lt;=60),D784,0)</f>
        <v>0</v>
      </c>
      <c r="AE784" s="26">
        <f>IF(AND(-Z784&gt;=61,-Z784&lt;=90),D784,0)</f>
        <v>0</v>
      </c>
      <c r="AF784" s="26">
        <f>IF(AND(-Z784&gt;=91,-Z784&lt;=120),D784,0)</f>
        <v>0</v>
      </c>
      <c r="AG784" s="26">
        <f>IF(AND(-Z784&gt;=121,-Z784&lt;=150),D784,0)</f>
        <v>0</v>
      </c>
      <c r="AH784" s="26">
        <f>IF(AND(-Z784&gt;=151,-Z784&lt;=180),D784,0)</f>
        <v>0</v>
      </c>
      <c r="AI784" s="26">
        <f>IF(AND(-Z784&gt;=181,-Z784&lt;=210),D784,0)</f>
        <v>0</v>
      </c>
      <c r="AJ784" s="26">
        <f>IF(AND(-Z784&gt;=211,-Z784&lt;=250),D784,0)</f>
        <v>0</v>
      </c>
      <c r="AK784" s="26">
        <f>IF(-Z784&gt;=251,D784,0)</f>
        <v>0</v>
      </c>
      <c r="AL784" s="26">
        <f>SUM(AE784:AF784)</f>
        <v>0</v>
      </c>
      <c r="AM784" s="26">
        <f>SUM(AG784:AK784)</f>
        <v>0</v>
      </c>
      <c r="AN784" s="26">
        <f>SUM(AI784:AK784)</f>
        <v>0</v>
      </c>
      <c r="AO784" s="26">
        <f>+IF(SUM(AC784:AK784)=0,D784,0)</f>
        <v>37050</v>
      </c>
      <c r="AP784" s="26">
        <f>+SUM(AC784:AK784)</f>
        <v>0</v>
      </c>
      <c r="AQ784" s="26">
        <f>+Tabla_DatosExternos_142[[#This Row],[Total Vigente]]+Tabla_DatosExternos_142[[#This Row],[Total Vencido]]</f>
        <v>37050</v>
      </c>
      <c r="AR784" s="26">
        <f>SUM(AG784:AK784)</f>
        <v>0</v>
      </c>
      <c r="AS784" s="27">
        <f>+Tabla_DatosExternos_142[[#This Row],[Fecha]]-Tabla_DatosExternos_142[[#This Row],[Vence]]</f>
        <v>-90</v>
      </c>
      <c r="AT784" s="21"/>
      <c r="AU784" s="28" t="e">
        <f>+AR784-W784</f>
        <v>#VALUE!</v>
      </c>
    </row>
    <row r="785" spans="1:47" x14ac:dyDescent="0.35">
      <c r="A785" s="20">
        <v>46203</v>
      </c>
      <c r="B785" s="21">
        <v>277138</v>
      </c>
      <c r="C785" s="21">
        <v>37050</v>
      </c>
      <c r="D785" s="21">
        <v>37050</v>
      </c>
      <c r="E785" s="22">
        <v>46293</v>
      </c>
      <c r="F785" s="21">
        <v>47</v>
      </c>
      <c r="G785" s="21" t="s">
        <v>96</v>
      </c>
      <c r="H785" s="21" t="s">
        <v>95</v>
      </c>
      <c r="I785" s="21" t="s">
        <v>162</v>
      </c>
      <c r="J785" s="21" t="s">
        <v>1553</v>
      </c>
      <c r="K785" s="21" t="s">
        <v>2394</v>
      </c>
      <c r="L785" s="21" t="s">
        <v>1554</v>
      </c>
      <c r="M785" s="21" t="s">
        <v>1555</v>
      </c>
      <c r="N785" s="21">
        <v>90</v>
      </c>
      <c r="O785" s="20"/>
      <c r="P785" s="21" t="s">
        <v>50</v>
      </c>
      <c r="Q785" s="21" t="s">
        <v>1556</v>
      </c>
      <c r="R785" s="21">
        <v>3000000</v>
      </c>
      <c r="S785" s="21">
        <v>5339</v>
      </c>
      <c r="T785" s="21">
        <v>-65.244063999999995</v>
      </c>
      <c r="U785" s="21">
        <v>-16.983549</v>
      </c>
      <c r="V785" s="21" t="s">
        <v>163</v>
      </c>
      <c r="W785" s="21" t="s">
        <v>51</v>
      </c>
      <c r="X785" s="21" t="s">
        <v>1557</v>
      </c>
      <c r="Y785" s="23">
        <v>46246</v>
      </c>
      <c r="Z785" s="24">
        <f>+E785-Y785</f>
        <v>47</v>
      </c>
      <c r="AA785" s="25">
        <f>+Tabla_DatosExternos_142[[#This Row],[Saldo]]/Tabla_DatosExternos_142[[#This Row],[Importe]]</f>
        <v>1</v>
      </c>
      <c r="AB785" s="21"/>
      <c r="AC785" s="26">
        <f>IF(AND(-Z785&gt;=1,-Z785&lt;=30),D785,0)</f>
        <v>0</v>
      </c>
      <c r="AD785" s="26">
        <f>IF(AND(-Z785&gt;=31,-Z785&lt;=60),D785,0)</f>
        <v>0</v>
      </c>
      <c r="AE785" s="26">
        <f>IF(AND(-Z785&gt;=61,-Z785&lt;=90),D785,0)</f>
        <v>0</v>
      </c>
      <c r="AF785" s="26">
        <f>IF(AND(-Z785&gt;=91,-Z785&lt;=120),D785,0)</f>
        <v>0</v>
      </c>
      <c r="AG785" s="26">
        <f>IF(AND(-Z785&gt;=121,-Z785&lt;=150),D785,0)</f>
        <v>0</v>
      </c>
      <c r="AH785" s="26">
        <f>IF(AND(-Z785&gt;=151,-Z785&lt;=180),D785,0)</f>
        <v>0</v>
      </c>
      <c r="AI785" s="26">
        <f>IF(AND(-Z785&gt;=181,-Z785&lt;=210),D785,0)</f>
        <v>0</v>
      </c>
      <c r="AJ785" s="26">
        <f>IF(AND(-Z785&gt;=211,-Z785&lt;=250),D785,0)</f>
        <v>0</v>
      </c>
      <c r="AK785" s="26">
        <f>IF(-Z785&gt;=251,D785,0)</f>
        <v>0</v>
      </c>
      <c r="AL785" s="26">
        <f>SUM(AE785:AF785)</f>
        <v>0</v>
      </c>
      <c r="AM785" s="26">
        <f>SUM(AG785:AK785)</f>
        <v>0</v>
      </c>
      <c r="AN785" s="26">
        <f>SUM(AI785:AK785)</f>
        <v>0</v>
      </c>
      <c r="AO785" s="26">
        <f>+IF(SUM(AC785:AK785)=0,D785,0)</f>
        <v>37050</v>
      </c>
      <c r="AP785" s="26">
        <f>+SUM(AC785:AK785)</f>
        <v>0</v>
      </c>
      <c r="AQ785" s="26">
        <f>+Tabla_DatosExternos_142[[#This Row],[Total Vigente]]+Tabla_DatosExternos_142[[#This Row],[Total Vencido]]</f>
        <v>37050</v>
      </c>
      <c r="AR785" s="26">
        <f>SUM(AG785:AK785)</f>
        <v>0</v>
      </c>
      <c r="AS785" s="27">
        <f>+Tabla_DatosExternos_142[[#This Row],[Fecha]]-Tabla_DatosExternos_142[[#This Row],[Vence]]</f>
        <v>-90</v>
      </c>
      <c r="AT785" s="21"/>
      <c r="AU785" s="28" t="e">
        <f>+AR785-W785</f>
        <v>#VALUE!</v>
      </c>
    </row>
    <row r="786" spans="1:47" x14ac:dyDescent="0.35">
      <c r="A786" s="20">
        <v>46203</v>
      </c>
      <c r="B786" s="21">
        <v>277139</v>
      </c>
      <c r="C786" s="21">
        <v>37050</v>
      </c>
      <c r="D786" s="21">
        <v>37050</v>
      </c>
      <c r="E786" s="22">
        <v>46293</v>
      </c>
      <c r="F786" s="21">
        <v>47</v>
      </c>
      <c r="G786" s="21" t="s">
        <v>96</v>
      </c>
      <c r="H786" s="21" t="s">
        <v>95</v>
      </c>
      <c r="I786" s="21" t="s">
        <v>162</v>
      </c>
      <c r="J786" s="21" t="s">
        <v>1553</v>
      </c>
      <c r="K786" s="21" t="s">
        <v>2394</v>
      </c>
      <c r="L786" s="21" t="s">
        <v>1554</v>
      </c>
      <c r="M786" s="21" t="s">
        <v>1555</v>
      </c>
      <c r="N786" s="21">
        <v>90</v>
      </c>
      <c r="O786" s="20"/>
      <c r="P786" s="21" t="s">
        <v>50</v>
      </c>
      <c r="Q786" s="21" t="s">
        <v>1556</v>
      </c>
      <c r="R786" s="21">
        <v>3000000</v>
      </c>
      <c r="S786" s="21">
        <v>5339</v>
      </c>
      <c r="T786" s="21">
        <v>-65.244063999999995</v>
      </c>
      <c r="U786" s="21">
        <v>-16.983549</v>
      </c>
      <c r="V786" s="21" t="s">
        <v>163</v>
      </c>
      <c r="W786" s="21" t="s">
        <v>51</v>
      </c>
      <c r="X786" s="21" t="s">
        <v>1557</v>
      </c>
      <c r="Y786" s="23">
        <v>46246</v>
      </c>
      <c r="Z786" s="24">
        <f>+E786-Y786</f>
        <v>47</v>
      </c>
      <c r="AA786" s="25">
        <f>+Tabla_DatosExternos_142[[#This Row],[Saldo]]/Tabla_DatosExternos_142[[#This Row],[Importe]]</f>
        <v>1</v>
      </c>
      <c r="AB786" s="21"/>
      <c r="AC786" s="26">
        <f>IF(AND(-Z786&gt;=1,-Z786&lt;=30),D786,0)</f>
        <v>0</v>
      </c>
      <c r="AD786" s="26">
        <f>IF(AND(-Z786&gt;=31,-Z786&lt;=60),D786,0)</f>
        <v>0</v>
      </c>
      <c r="AE786" s="26">
        <f>IF(AND(-Z786&gt;=61,-Z786&lt;=90),D786,0)</f>
        <v>0</v>
      </c>
      <c r="AF786" s="26">
        <f>IF(AND(-Z786&gt;=91,-Z786&lt;=120),D786,0)</f>
        <v>0</v>
      </c>
      <c r="AG786" s="26">
        <f>IF(AND(-Z786&gt;=121,-Z786&lt;=150),D786,0)</f>
        <v>0</v>
      </c>
      <c r="AH786" s="26">
        <f>IF(AND(-Z786&gt;=151,-Z786&lt;=180),D786,0)</f>
        <v>0</v>
      </c>
      <c r="AI786" s="26">
        <f>IF(AND(-Z786&gt;=181,-Z786&lt;=210),D786,0)</f>
        <v>0</v>
      </c>
      <c r="AJ786" s="26">
        <f>IF(AND(-Z786&gt;=211,-Z786&lt;=250),D786,0)</f>
        <v>0</v>
      </c>
      <c r="AK786" s="26">
        <f>IF(-Z786&gt;=251,D786,0)</f>
        <v>0</v>
      </c>
      <c r="AL786" s="26">
        <f>SUM(AE786:AF786)</f>
        <v>0</v>
      </c>
      <c r="AM786" s="26">
        <f>SUM(AG786:AK786)</f>
        <v>0</v>
      </c>
      <c r="AN786" s="26">
        <f>SUM(AI786:AK786)</f>
        <v>0</v>
      </c>
      <c r="AO786" s="26">
        <f>+IF(SUM(AC786:AK786)=0,D786,0)</f>
        <v>37050</v>
      </c>
      <c r="AP786" s="26">
        <f>+SUM(AC786:AK786)</f>
        <v>0</v>
      </c>
      <c r="AQ786" s="26">
        <f>+Tabla_DatosExternos_142[[#This Row],[Total Vigente]]+Tabla_DatosExternos_142[[#This Row],[Total Vencido]]</f>
        <v>37050</v>
      </c>
      <c r="AR786" s="26">
        <f>SUM(AG786:AK786)</f>
        <v>0</v>
      </c>
      <c r="AS786" s="27">
        <f>+Tabla_DatosExternos_142[[#This Row],[Fecha]]-Tabla_DatosExternos_142[[#This Row],[Vence]]</f>
        <v>-90</v>
      </c>
      <c r="AT786" s="21"/>
      <c r="AU786" s="28" t="e">
        <f>+AR786-W786</f>
        <v>#VALUE!</v>
      </c>
    </row>
    <row r="787" spans="1:47" x14ac:dyDescent="0.35">
      <c r="A787" s="20">
        <v>46203</v>
      </c>
      <c r="B787" s="21">
        <v>277140</v>
      </c>
      <c r="C787" s="21">
        <v>37050</v>
      </c>
      <c r="D787" s="21">
        <v>37050</v>
      </c>
      <c r="E787" s="22">
        <v>46293</v>
      </c>
      <c r="F787" s="21">
        <v>47</v>
      </c>
      <c r="G787" s="21" t="s">
        <v>96</v>
      </c>
      <c r="H787" s="21" t="s">
        <v>95</v>
      </c>
      <c r="I787" s="21" t="s">
        <v>162</v>
      </c>
      <c r="J787" s="21" t="s">
        <v>1553</v>
      </c>
      <c r="K787" s="21" t="s">
        <v>2394</v>
      </c>
      <c r="L787" s="21" t="s">
        <v>1554</v>
      </c>
      <c r="M787" s="21" t="s">
        <v>1555</v>
      </c>
      <c r="N787" s="21">
        <v>90</v>
      </c>
      <c r="O787" s="20"/>
      <c r="P787" s="21" t="s">
        <v>50</v>
      </c>
      <c r="Q787" s="21" t="s">
        <v>1556</v>
      </c>
      <c r="R787" s="21">
        <v>3000000</v>
      </c>
      <c r="S787" s="21">
        <v>5339</v>
      </c>
      <c r="T787" s="21">
        <v>-65.244063999999995</v>
      </c>
      <c r="U787" s="21">
        <v>-16.983549</v>
      </c>
      <c r="V787" s="21" t="s">
        <v>163</v>
      </c>
      <c r="W787" s="21" t="s">
        <v>51</v>
      </c>
      <c r="X787" s="21" t="s">
        <v>1557</v>
      </c>
      <c r="Y787" s="23">
        <v>46246</v>
      </c>
      <c r="Z787" s="24">
        <f>+E787-Y787</f>
        <v>47</v>
      </c>
      <c r="AA787" s="25">
        <f>+Tabla_DatosExternos_142[[#This Row],[Saldo]]/Tabla_DatosExternos_142[[#This Row],[Importe]]</f>
        <v>1</v>
      </c>
      <c r="AB787" s="21"/>
      <c r="AC787" s="26">
        <f>IF(AND(-Z787&gt;=1,-Z787&lt;=30),D787,0)</f>
        <v>0</v>
      </c>
      <c r="AD787" s="26">
        <f>IF(AND(-Z787&gt;=31,-Z787&lt;=60),D787,0)</f>
        <v>0</v>
      </c>
      <c r="AE787" s="26">
        <f>IF(AND(-Z787&gt;=61,-Z787&lt;=90),D787,0)</f>
        <v>0</v>
      </c>
      <c r="AF787" s="26">
        <f>IF(AND(-Z787&gt;=91,-Z787&lt;=120),D787,0)</f>
        <v>0</v>
      </c>
      <c r="AG787" s="26">
        <f>IF(AND(-Z787&gt;=121,-Z787&lt;=150),D787,0)</f>
        <v>0</v>
      </c>
      <c r="AH787" s="26">
        <f>IF(AND(-Z787&gt;=151,-Z787&lt;=180),D787,0)</f>
        <v>0</v>
      </c>
      <c r="AI787" s="26">
        <f>IF(AND(-Z787&gt;=181,-Z787&lt;=210),D787,0)</f>
        <v>0</v>
      </c>
      <c r="AJ787" s="26">
        <f>IF(AND(-Z787&gt;=211,-Z787&lt;=250),D787,0)</f>
        <v>0</v>
      </c>
      <c r="AK787" s="26">
        <f>IF(-Z787&gt;=251,D787,0)</f>
        <v>0</v>
      </c>
      <c r="AL787" s="26">
        <f>SUM(AE787:AF787)</f>
        <v>0</v>
      </c>
      <c r="AM787" s="26">
        <f>SUM(AG787:AK787)</f>
        <v>0</v>
      </c>
      <c r="AN787" s="26">
        <f>SUM(AI787:AK787)</f>
        <v>0</v>
      </c>
      <c r="AO787" s="26">
        <f>+IF(SUM(AC787:AK787)=0,D787,0)</f>
        <v>37050</v>
      </c>
      <c r="AP787" s="26">
        <f>+SUM(AC787:AK787)</f>
        <v>0</v>
      </c>
      <c r="AQ787" s="26">
        <f>+Tabla_DatosExternos_142[[#This Row],[Total Vigente]]+Tabla_DatosExternos_142[[#This Row],[Total Vencido]]</f>
        <v>37050</v>
      </c>
      <c r="AR787" s="26">
        <f>SUM(AG787:AK787)</f>
        <v>0</v>
      </c>
      <c r="AS787" s="27">
        <f>+Tabla_DatosExternos_142[[#This Row],[Fecha]]-Tabla_DatosExternos_142[[#This Row],[Vence]]</f>
        <v>-90</v>
      </c>
      <c r="AT787" s="21"/>
      <c r="AU787" s="28" t="e">
        <f>+AR787-W787</f>
        <v>#VALUE!</v>
      </c>
    </row>
    <row r="788" spans="1:47" x14ac:dyDescent="0.35">
      <c r="A788" s="20">
        <v>46203</v>
      </c>
      <c r="B788" s="21">
        <v>277141</v>
      </c>
      <c r="C788" s="21">
        <v>37050</v>
      </c>
      <c r="D788" s="21">
        <v>37050</v>
      </c>
      <c r="E788" s="22">
        <v>46293</v>
      </c>
      <c r="F788" s="21">
        <v>47</v>
      </c>
      <c r="G788" s="21" t="s">
        <v>96</v>
      </c>
      <c r="H788" s="21" t="s">
        <v>95</v>
      </c>
      <c r="I788" s="21" t="s">
        <v>162</v>
      </c>
      <c r="J788" s="21" t="s">
        <v>1553</v>
      </c>
      <c r="K788" s="21" t="s">
        <v>2394</v>
      </c>
      <c r="L788" s="21" t="s">
        <v>1554</v>
      </c>
      <c r="M788" s="21" t="s">
        <v>1555</v>
      </c>
      <c r="N788" s="21">
        <v>90</v>
      </c>
      <c r="O788" s="20"/>
      <c r="P788" s="21" t="s">
        <v>50</v>
      </c>
      <c r="Q788" s="21" t="s">
        <v>1556</v>
      </c>
      <c r="R788" s="21">
        <v>3000000</v>
      </c>
      <c r="S788" s="21">
        <v>5339</v>
      </c>
      <c r="T788" s="21">
        <v>-65.244063999999995</v>
      </c>
      <c r="U788" s="21">
        <v>-16.983549</v>
      </c>
      <c r="V788" s="21" t="s">
        <v>163</v>
      </c>
      <c r="W788" s="21" t="s">
        <v>51</v>
      </c>
      <c r="X788" s="21" t="s">
        <v>1557</v>
      </c>
      <c r="Y788" s="23">
        <v>46246</v>
      </c>
      <c r="Z788" s="24">
        <f>+E788-Y788</f>
        <v>47</v>
      </c>
      <c r="AA788" s="25">
        <f>+Tabla_DatosExternos_142[[#This Row],[Saldo]]/Tabla_DatosExternos_142[[#This Row],[Importe]]</f>
        <v>1</v>
      </c>
      <c r="AB788" s="21"/>
      <c r="AC788" s="26">
        <f>IF(AND(-Z788&gt;=1,-Z788&lt;=30),D788,0)</f>
        <v>0</v>
      </c>
      <c r="AD788" s="26">
        <f>IF(AND(-Z788&gt;=31,-Z788&lt;=60),D788,0)</f>
        <v>0</v>
      </c>
      <c r="AE788" s="26">
        <f>IF(AND(-Z788&gt;=61,-Z788&lt;=90),D788,0)</f>
        <v>0</v>
      </c>
      <c r="AF788" s="26">
        <f>IF(AND(-Z788&gt;=91,-Z788&lt;=120),D788,0)</f>
        <v>0</v>
      </c>
      <c r="AG788" s="26">
        <f>IF(AND(-Z788&gt;=121,-Z788&lt;=150),D788,0)</f>
        <v>0</v>
      </c>
      <c r="AH788" s="26">
        <f>IF(AND(-Z788&gt;=151,-Z788&lt;=180),D788,0)</f>
        <v>0</v>
      </c>
      <c r="AI788" s="26">
        <f>IF(AND(-Z788&gt;=181,-Z788&lt;=210),D788,0)</f>
        <v>0</v>
      </c>
      <c r="AJ788" s="26">
        <f>IF(AND(-Z788&gt;=211,-Z788&lt;=250),D788,0)</f>
        <v>0</v>
      </c>
      <c r="AK788" s="26">
        <f>IF(-Z788&gt;=251,D788,0)</f>
        <v>0</v>
      </c>
      <c r="AL788" s="26">
        <f>SUM(AE788:AF788)</f>
        <v>0</v>
      </c>
      <c r="AM788" s="26">
        <f>SUM(AG788:AK788)</f>
        <v>0</v>
      </c>
      <c r="AN788" s="26">
        <f>SUM(AI788:AK788)</f>
        <v>0</v>
      </c>
      <c r="AO788" s="26">
        <f>+IF(SUM(AC788:AK788)=0,D788,0)</f>
        <v>37050</v>
      </c>
      <c r="AP788" s="26">
        <f>+SUM(AC788:AK788)</f>
        <v>0</v>
      </c>
      <c r="AQ788" s="26">
        <f>+Tabla_DatosExternos_142[[#This Row],[Total Vigente]]+Tabla_DatosExternos_142[[#This Row],[Total Vencido]]</f>
        <v>37050</v>
      </c>
      <c r="AR788" s="26">
        <f>SUM(AG788:AK788)</f>
        <v>0</v>
      </c>
      <c r="AS788" s="27">
        <f>+Tabla_DatosExternos_142[[#This Row],[Fecha]]-Tabla_DatosExternos_142[[#This Row],[Vence]]</f>
        <v>-90</v>
      </c>
      <c r="AT788" s="21"/>
      <c r="AU788" s="28" t="e">
        <f>+AR788-W788</f>
        <v>#VALUE!</v>
      </c>
    </row>
    <row r="789" spans="1:47" x14ac:dyDescent="0.35">
      <c r="A789" s="20">
        <v>46203</v>
      </c>
      <c r="B789" s="21">
        <v>277142</v>
      </c>
      <c r="C789" s="21">
        <v>37050</v>
      </c>
      <c r="D789" s="21">
        <v>37050</v>
      </c>
      <c r="E789" s="22">
        <v>46293</v>
      </c>
      <c r="F789" s="21">
        <v>47</v>
      </c>
      <c r="G789" s="21" t="s">
        <v>96</v>
      </c>
      <c r="H789" s="21" t="s">
        <v>95</v>
      </c>
      <c r="I789" s="21" t="s">
        <v>162</v>
      </c>
      <c r="J789" s="21" t="s">
        <v>1553</v>
      </c>
      <c r="K789" s="21" t="s">
        <v>2394</v>
      </c>
      <c r="L789" s="21" t="s">
        <v>1554</v>
      </c>
      <c r="M789" s="21" t="s">
        <v>1555</v>
      </c>
      <c r="N789" s="21">
        <v>90</v>
      </c>
      <c r="O789" s="20"/>
      <c r="P789" s="21" t="s">
        <v>50</v>
      </c>
      <c r="Q789" s="21" t="s">
        <v>1556</v>
      </c>
      <c r="R789" s="21">
        <v>3000000</v>
      </c>
      <c r="S789" s="21">
        <v>5339</v>
      </c>
      <c r="T789" s="21">
        <v>-65.244063999999995</v>
      </c>
      <c r="U789" s="21">
        <v>-16.983549</v>
      </c>
      <c r="V789" s="21" t="s">
        <v>163</v>
      </c>
      <c r="W789" s="21" t="s">
        <v>51</v>
      </c>
      <c r="X789" s="21" t="s">
        <v>1557</v>
      </c>
      <c r="Y789" s="23">
        <v>46246</v>
      </c>
      <c r="Z789" s="24">
        <f>+E789-Y789</f>
        <v>47</v>
      </c>
      <c r="AA789" s="25">
        <f>+Tabla_DatosExternos_142[[#This Row],[Saldo]]/Tabla_DatosExternos_142[[#This Row],[Importe]]</f>
        <v>1</v>
      </c>
      <c r="AB789" s="21"/>
      <c r="AC789" s="26">
        <f>IF(AND(-Z789&gt;=1,-Z789&lt;=30),D789,0)</f>
        <v>0</v>
      </c>
      <c r="AD789" s="26">
        <f>IF(AND(-Z789&gt;=31,-Z789&lt;=60),D789,0)</f>
        <v>0</v>
      </c>
      <c r="AE789" s="26">
        <f>IF(AND(-Z789&gt;=61,-Z789&lt;=90),D789,0)</f>
        <v>0</v>
      </c>
      <c r="AF789" s="26">
        <f>IF(AND(-Z789&gt;=91,-Z789&lt;=120),D789,0)</f>
        <v>0</v>
      </c>
      <c r="AG789" s="26">
        <f>IF(AND(-Z789&gt;=121,-Z789&lt;=150),D789,0)</f>
        <v>0</v>
      </c>
      <c r="AH789" s="26">
        <f>IF(AND(-Z789&gt;=151,-Z789&lt;=180),D789,0)</f>
        <v>0</v>
      </c>
      <c r="AI789" s="26">
        <f>IF(AND(-Z789&gt;=181,-Z789&lt;=210),D789,0)</f>
        <v>0</v>
      </c>
      <c r="AJ789" s="26">
        <f>IF(AND(-Z789&gt;=211,-Z789&lt;=250),D789,0)</f>
        <v>0</v>
      </c>
      <c r="AK789" s="26">
        <f>IF(-Z789&gt;=251,D789,0)</f>
        <v>0</v>
      </c>
      <c r="AL789" s="26">
        <f>SUM(AE789:AF789)</f>
        <v>0</v>
      </c>
      <c r="AM789" s="26">
        <f>SUM(AG789:AK789)</f>
        <v>0</v>
      </c>
      <c r="AN789" s="26">
        <f>SUM(AI789:AK789)</f>
        <v>0</v>
      </c>
      <c r="AO789" s="26">
        <f>+IF(SUM(AC789:AK789)=0,D789,0)</f>
        <v>37050</v>
      </c>
      <c r="AP789" s="26">
        <f>+SUM(AC789:AK789)</f>
        <v>0</v>
      </c>
      <c r="AQ789" s="26">
        <f>+Tabla_DatosExternos_142[[#This Row],[Total Vigente]]+Tabla_DatosExternos_142[[#This Row],[Total Vencido]]</f>
        <v>37050</v>
      </c>
      <c r="AR789" s="26">
        <f>SUM(AG789:AK789)</f>
        <v>0</v>
      </c>
      <c r="AS789" s="27">
        <f>+Tabla_DatosExternos_142[[#This Row],[Fecha]]-Tabla_DatosExternos_142[[#This Row],[Vence]]</f>
        <v>-90</v>
      </c>
      <c r="AT789" s="21"/>
      <c r="AU789" s="28" t="e">
        <f>+AR789-W789</f>
        <v>#VALUE!</v>
      </c>
    </row>
    <row r="790" spans="1:47" x14ac:dyDescent="0.35">
      <c r="A790" s="20">
        <v>46203</v>
      </c>
      <c r="B790" s="21">
        <v>277143</v>
      </c>
      <c r="C790" s="21">
        <v>37050</v>
      </c>
      <c r="D790" s="21">
        <v>37050</v>
      </c>
      <c r="E790" s="22">
        <v>46293</v>
      </c>
      <c r="F790" s="21">
        <v>47</v>
      </c>
      <c r="G790" s="21" t="s">
        <v>96</v>
      </c>
      <c r="H790" s="21" t="s">
        <v>95</v>
      </c>
      <c r="I790" s="21" t="s">
        <v>162</v>
      </c>
      <c r="J790" s="21" t="s">
        <v>1553</v>
      </c>
      <c r="K790" s="21" t="s">
        <v>2394</v>
      </c>
      <c r="L790" s="21" t="s">
        <v>1554</v>
      </c>
      <c r="M790" s="21" t="s">
        <v>1555</v>
      </c>
      <c r="N790" s="21">
        <v>90</v>
      </c>
      <c r="O790" s="20"/>
      <c r="P790" s="21" t="s">
        <v>50</v>
      </c>
      <c r="Q790" s="21" t="s">
        <v>1556</v>
      </c>
      <c r="R790" s="21">
        <v>3000000</v>
      </c>
      <c r="S790" s="21">
        <v>5339</v>
      </c>
      <c r="T790" s="21">
        <v>-65.244063999999995</v>
      </c>
      <c r="U790" s="21">
        <v>-16.983549</v>
      </c>
      <c r="V790" s="21" t="s">
        <v>163</v>
      </c>
      <c r="W790" s="21" t="s">
        <v>51</v>
      </c>
      <c r="X790" s="21" t="s">
        <v>1557</v>
      </c>
      <c r="Y790" s="23">
        <v>46246</v>
      </c>
      <c r="Z790" s="24">
        <f>+E790-Y790</f>
        <v>47</v>
      </c>
      <c r="AA790" s="25">
        <f>+Tabla_DatosExternos_142[[#This Row],[Saldo]]/Tabla_DatosExternos_142[[#This Row],[Importe]]</f>
        <v>1</v>
      </c>
      <c r="AB790" s="21"/>
      <c r="AC790" s="26">
        <f>IF(AND(-Z790&gt;=1,-Z790&lt;=30),D790,0)</f>
        <v>0</v>
      </c>
      <c r="AD790" s="26">
        <f>IF(AND(-Z790&gt;=31,-Z790&lt;=60),D790,0)</f>
        <v>0</v>
      </c>
      <c r="AE790" s="26">
        <f>IF(AND(-Z790&gt;=61,-Z790&lt;=90),D790,0)</f>
        <v>0</v>
      </c>
      <c r="AF790" s="26">
        <f>IF(AND(-Z790&gt;=91,-Z790&lt;=120),D790,0)</f>
        <v>0</v>
      </c>
      <c r="AG790" s="26">
        <f>IF(AND(-Z790&gt;=121,-Z790&lt;=150),D790,0)</f>
        <v>0</v>
      </c>
      <c r="AH790" s="26">
        <f>IF(AND(-Z790&gt;=151,-Z790&lt;=180),D790,0)</f>
        <v>0</v>
      </c>
      <c r="AI790" s="26">
        <f>IF(AND(-Z790&gt;=181,-Z790&lt;=210),D790,0)</f>
        <v>0</v>
      </c>
      <c r="AJ790" s="26">
        <f>IF(AND(-Z790&gt;=211,-Z790&lt;=250),D790,0)</f>
        <v>0</v>
      </c>
      <c r="AK790" s="26">
        <f>IF(-Z790&gt;=251,D790,0)</f>
        <v>0</v>
      </c>
      <c r="AL790" s="26">
        <f>SUM(AE790:AF790)</f>
        <v>0</v>
      </c>
      <c r="AM790" s="26">
        <f>SUM(AG790:AK790)</f>
        <v>0</v>
      </c>
      <c r="AN790" s="26">
        <f>SUM(AI790:AK790)</f>
        <v>0</v>
      </c>
      <c r="AO790" s="26">
        <f>+IF(SUM(AC790:AK790)=0,D790,0)</f>
        <v>37050</v>
      </c>
      <c r="AP790" s="26">
        <f>+SUM(AC790:AK790)</f>
        <v>0</v>
      </c>
      <c r="AQ790" s="26">
        <f>+Tabla_DatosExternos_142[[#This Row],[Total Vigente]]+Tabla_DatosExternos_142[[#This Row],[Total Vencido]]</f>
        <v>37050</v>
      </c>
      <c r="AR790" s="26">
        <f>SUM(AG790:AK790)</f>
        <v>0</v>
      </c>
      <c r="AS790" s="27">
        <f>+Tabla_DatosExternos_142[[#This Row],[Fecha]]-Tabla_DatosExternos_142[[#This Row],[Vence]]</f>
        <v>-90</v>
      </c>
      <c r="AT790" s="21"/>
      <c r="AU790" s="28" t="e">
        <f>+AR790-W790</f>
        <v>#VALUE!</v>
      </c>
    </row>
    <row r="791" spans="1:47" x14ac:dyDescent="0.35">
      <c r="A791" s="20">
        <v>46203</v>
      </c>
      <c r="B791" s="21">
        <v>277144</v>
      </c>
      <c r="C791" s="21">
        <v>37050</v>
      </c>
      <c r="D791" s="21">
        <v>37050</v>
      </c>
      <c r="E791" s="22">
        <v>46293</v>
      </c>
      <c r="F791" s="21">
        <v>47</v>
      </c>
      <c r="G791" s="21" t="s">
        <v>96</v>
      </c>
      <c r="H791" s="21" t="s">
        <v>95</v>
      </c>
      <c r="I791" s="21" t="s">
        <v>162</v>
      </c>
      <c r="J791" s="21" t="s">
        <v>1553</v>
      </c>
      <c r="K791" s="21" t="s">
        <v>2394</v>
      </c>
      <c r="L791" s="21" t="s">
        <v>1554</v>
      </c>
      <c r="M791" s="21" t="s">
        <v>1555</v>
      </c>
      <c r="N791" s="21">
        <v>90</v>
      </c>
      <c r="O791" s="20"/>
      <c r="P791" s="21" t="s">
        <v>50</v>
      </c>
      <c r="Q791" s="21" t="s">
        <v>1556</v>
      </c>
      <c r="R791" s="21">
        <v>3000000</v>
      </c>
      <c r="S791" s="21">
        <v>5339</v>
      </c>
      <c r="T791" s="21">
        <v>-65.244063999999995</v>
      </c>
      <c r="U791" s="21">
        <v>-16.983549</v>
      </c>
      <c r="V791" s="21" t="s">
        <v>163</v>
      </c>
      <c r="W791" s="21" t="s">
        <v>51</v>
      </c>
      <c r="X791" s="21" t="s">
        <v>1557</v>
      </c>
      <c r="Y791" s="23">
        <v>46246</v>
      </c>
      <c r="Z791" s="24">
        <f>+E791-Y791</f>
        <v>47</v>
      </c>
      <c r="AA791" s="25">
        <f>+Tabla_DatosExternos_142[[#This Row],[Saldo]]/Tabla_DatosExternos_142[[#This Row],[Importe]]</f>
        <v>1</v>
      </c>
      <c r="AB791" s="21"/>
      <c r="AC791" s="26">
        <f>IF(AND(-Z791&gt;=1,-Z791&lt;=30),D791,0)</f>
        <v>0</v>
      </c>
      <c r="AD791" s="26">
        <f>IF(AND(-Z791&gt;=31,-Z791&lt;=60),D791,0)</f>
        <v>0</v>
      </c>
      <c r="AE791" s="26">
        <f>IF(AND(-Z791&gt;=61,-Z791&lt;=90),D791,0)</f>
        <v>0</v>
      </c>
      <c r="AF791" s="26">
        <f>IF(AND(-Z791&gt;=91,-Z791&lt;=120),D791,0)</f>
        <v>0</v>
      </c>
      <c r="AG791" s="26">
        <f>IF(AND(-Z791&gt;=121,-Z791&lt;=150),D791,0)</f>
        <v>0</v>
      </c>
      <c r="AH791" s="26">
        <f>IF(AND(-Z791&gt;=151,-Z791&lt;=180),D791,0)</f>
        <v>0</v>
      </c>
      <c r="AI791" s="26">
        <f>IF(AND(-Z791&gt;=181,-Z791&lt;=210),D791,0)</f>
        <v>0</v>
      </c>
      <c r="AJ791" s="26">
        <f>IF(AND(-Z791&gt;=211,-Z791&lt;=250),D791,0)</f>
        <v>0</v>
      </c>
      <c r="AK791" s="26">
        <f>IF(-Z791&gt;=251,D791,0)</f>
        <v>0</v>
      </c>
      <c r="AL791" s="26">
        <f>SUM(AE791:AF791)</f>
        <v>0</v>
      </c>
      <c r="AM791" s="26">
        <f>SUM(AG791:AK791)</f>
        <v>0</v>
      </c>
      <c r="AN791" s="26">
        <f>SUM(AI791:AK791)</f>
        <v>0</v>
      </c>
      <c r="AO791" s="26">
        <f>+IF(SUM(AC791:AK791)=0,D791,0)</f>
        <v>37050</v>
      </c>
      <c r="AP791" s="26">
        <f>+SUM(AC791:AK791)</f>
        <v>0</v>
      </c>
      <c r="AQ791" s="26">
        <f>+Tabla_DatosExternos_142[[#This Row],[Total Vigente]]+Tabla_DatosExternos_142[[#This Row],[Total Vencido]]</f>
        <v>37050</v>
      </c>
      <c r="AR791" s="26">
        <f>SUM(AG791:AK791)</f>
        <v>0</v>
      </c>
      <c r="AS791" s="27">
        <f>+Tabla_DatosExternos_142[[#This Row],[Fecha]]-Tabla_DatosExternos_142[[#This Row],[Vence]]</f>
        <v>-90</v>
      </c>
      <c r="AT791" s="21"/>
      <c r="AU791" s="28" t="e">
        <f>+AR791-W791</f>
        <v>#VALUE!</v>
      </c>
    </row>
    <row r="792" spans="1:47" x14ac:dyDescent="0.35">
      <c r="A792" s="20">
        <v>46203</v>
      </c>
      <c r="B792" s="21">
        <v>277145</v>
      </c>
      <c r="C792" s="21">
        <v>13338</v>
      </c>
      <c r="D792" s="21">
        <v>13338</v>
      </c>
      <c r="E792" s="22">
        <v>46293</v>
      </c>
      <c r="F792" s="21">
        <v>47</v>
      </c>
      <c r="G792" s="21" t="s">
        <v>96</v>
      </c>
      <c r="H792" s="21" t="s">
        <v>95</v>
      </c>
      <c r="I792" s="21" t="s">
        <v>162</v>
      </c>
      <c r="J792" s="21" t="s">
        <v>1553</v>
      </c>
      <c r="K792" s="21" t="s">
        <v>2394</v>
      </c>
      <c r="L792" s="21" t="s">
        <v>1554</v>
      </c>
      <c r="M792" s="21" t="s">
        <v>1555</v>
      </c>
      <c r="N792" s="21">
        <v>90</v>
      </c>
      <c r="O792" s="20"/>
      <c r="P792" s="21" t="s">
        <v>50</v>
      </c>
      <c r="Q792" s="21" t="s">
        <v>1556</v>
      </c>
      <c r="R792" s="21">
        <v>3000000</v>
      </c>
      <c r="S792" s="21">
        <v>5339</v>
      </c>
      <c r="T792" s="21">
        <v>-65.244063999999995</v>
      </c>
      <c r="U792" s="21">
        <v>-16.983549</v>
      </c>
      <c r="V792" s="21" t="s">
        <v>163</v>
      </c>
      <c r="W792" s="21" t="s">
        <v>51</v>
      </c>
      <c r="X792" s="21" t="s">
        <v>1557</v>
      </c>
      <c r="Y792" s="23">
        <v>46246</v>
      </c>
      <c r="Z792" s="24">
        <f>+E792-Y792</f>
        <v>47</v>
      </c>
      <c r="AA792" s="25">
        <f>+Tabla_DatosExternos_142[[#This Row],[Saldo]]/Tabla_DatosExternos_142[[#This Row],[Importe]]</f>
        <v>1</v>
      </c>
      <c r="AB792" s="21"/>
      <c r="AC792" s="26">
        <f>IF(AND(-Z792&gt;=1,-Z792&lt;=30),D792,0)</f>
        <v>0</v>
      </c>
      <c r="AD792" s="26">
        <f>IF(AND(-Z792&gt;=31,-Z792&lt;=60),D792,0)</f>
        <v>0</v>
      </c>
      <c r="AE792" s="26">
        <f>IF(AND(-Z792&gt;=61,-Z792&lt;=90),D792,0)</f>
        <v>0</v>
      </c>
      <c r="AF792" s="26">
        <f>IF(AND(-Z792&gt;=91,-Z792&lt;=120),D792,0)</f>
        <v>0</v>
      </c>
      <c r="AG792" s="26">
        <f>IF(AND(-Z792&gt;=121,-Z792&lt;=150),D792,0)</f>
        <v>0</v>
      </c>
      <c r="AH792" s="26">
        <f>IF(AND(-Z792&gt;=151,-Z792&lt;=180),D792,0)</f>
        <v>0</v>
      </c>
      <c r="AI792" s="26">
        <f>IF(AND(-Z792&gt;=181,-Z792&lt;=210),D792,0)</f>
        <v>0</v>
      </c>
      <c r="AJ792" s="26">
        <f>IF(AND(-Z792&gt;=211,-Z792&lt;=250),D792,0)</f>
        <v>0</v>
      </c>
      <c r="AK792" s="26">
        <f>IF(-Z792&gt;=251,D792,0)</f>
        <v>0</v>
      </c>
      <c r="AL792" s="26">
        <f>SUM(AE792:AF792)</f>
        <v>0</v>
      </c>
      <c r="AM792" s="26">
        <f>SUM(AG792:AK792)</f>
        <v>0</v>
      </c>
      <c r="AN792" s="26">
        <f>SUM(AI792:AK792)</f>
        <v>0</v>
      </c>
      <c r="AO792" s="26">
        <f>+IF(SUM(AC792:AK792)=0,D792,0)</f>
        <v>13338</v>
      </c>
      <c r="AP792" s="26">
        <f>+SUM(AC792:AK792)</f>
        <v>0</v>
      </c>
      <c r="AQ792" s="26">
        <f>+Tabla_DatosExternos_142[[#This Row],[Total Vigente]]+Tabla_DatosExternos_142[[#This Row],[Total Vencido]]</f>
        <v>13338</v>
      </c>
      <c r="AR792" s="26">
        <f>SUM(AG792:AK792)</f>
        <v>0</v>
      </c>
      <c r="AS792" s="27">
        <f>+Tabla_DatosExternos_142[[#This Row],[Fecha]]-Tabla_DatosExternos_142[[#This Row],[Vence]]</f>
        <v>-90</v>
      </c>
      <c r="AT792" s="21"/>
      <c r="AU792" s="28" t="e">
        <f>+AR792-W792</f>
        <v>#VALUE!</v>
      </c>
    </row>
    <row r="793" spans="1:47" x14ac:dyDescent="0.35">
      <c r="A793" s="20">
        <v>46218</v>
      </c>
      <c r="B793" s="21">
        <v>284655</v>
      </c>
      <c r="C793" s="21">
        <v>7215</v>
      </c>
      <c r="D793" s="21">
        <v>7215</v>
      </c>
      <c r="E793" s="22">
        <v>46308</v>
      </c>
      <c r="F793" s="21">
        <v>62</v>
      </c>
      <c r="G793" s="21" t="s">
        <v>81</v>
      </c>
      <c r="H793" s="21" t="s">
        <v>95</v>
      </c>
      <c r="I793" s="21" t="s">
        <v>162</v>
      </c>
      <c r="J793" s="21" t="s">
        <v>1553</v>
      </c>
      <c r="K793" s="21" t="s">
        <v>2394</v>
      </c>
      <c r="L793" s="21" t="s">
        <v>1554</v>
      </c>
      <c r="M793" s="21" t="s">
        <v>1555</v>
      </c>
      <c r="N793" s="21">
        <v>90</v>
      </c>
      <c r="O793" s="20"/>
      <c r="P793" s="21" t="s">
        <v>50</v>
      </c>
      <c r="Q793" s="21" t="s">
        <v>1556</v>
      </c>
      <c r="R793" s="21">
        <v>3000000</v>
      </c>
      <c r="S793" s="21">
        <v>5339</v>
      </c>
      <c r="T793" s="21">
        <v>-65.244063999999995</v>
      </c>
      <c r="U793" s="21">
        <v>-16.983549</v>
      </c>
      <c r="V793" s="21" t="s">
        <v>163</v>
      </c>
      <c r="W793" s="21" t="s">
        <v>51</v>
      </c>
      <c r="X793" s="21" t="s">
        <v>1557</v>
      </c>
      <c r="Y793" s="23">
        <v>46246</v>
      </c>
      <c r="Z793" s="24">
        <f>+E793-Y793</f>
        <v>62</v>
      </c>
      <c r="AA793" s="25">
        <f>+Tabla_DatosExternos_142[[#This Row],[Saldo]]/Tabla_DatosExternos_142[[#This Row],[Importe]]</f>
        <v>1</v>
      </c>
      <c r="AB793" s="21"/>
      <c r="AC793" s="26">
        <f>IF(AND(-Z793&gt;=1,-Z793&lt;=30),D793,0)</f>
        <v>0</v>
      </c>
      <c r="AD793" s="26">
        <f>IF(AND(-Z793&gt;=31,-Z793&lt;=60),D793,0)</f>
        <v>0</v>
      </c>
      <c r="AE793" s="26">
        <f>IF(AND(-Z793&gt;=61,-Z793&lt;=90),D793,0)</f>
        <v>0</v>
      </c>
      <c r="AF793" s="26">
        <f>IF(AND(-Z793&gt;=91,-Z793&lt;=120),D793,0)</f>
        <v>0</v>
      </c>
      <c r="AG793" s="26">
        <f>IF(AND(-Z793&gt;=121,-Z793&lt;=150),D793,0)</f>
        <v>0</v>
      </c>
      <c r="AH793" s="26">
        <f>IF(AND(-Z793&gt;=151,-Z793&lt;=180),D793,0)</f>
        <v>0</v>
      </c>
      <c r="AI793" s="26">
        <f>IF(AND(-Z793&gt;=181,-Z793&lt;=210),D793,0)</f>
        <v>0</v>
      </c>
      <c r="AJ793" s="26">
        <f>IF(AND(-Z793&gt;=211,-Z793&lt;=250),D793,0)</f>
        <v>0</v>
      </c>
      <c r="AK793" s="26">
        <f>IF(-Z793&gt;=251,D793,0)</f>
        <v>0</v>
      </c>
      <c r="AL793" s="26">
        <f>SUM(AE793:AF793)</f>
        <v>0</v>
      </c>
      <c r="AM793" s="26">
        <f>SUM(AG793:AK793)</f>
        <v>0</v>
      </c>
      <c r="AN793" s="26">
        <f>SUM(AI793:AK793)</f>
        <v>0</v>
      </c>
      <c r="AO793" s="26">
        <f>+IF(SUM(AC793:AK793)=0,D793,0)</f>
        <v>7215</v>
      </c>
      <c r="AP793" s="26">
        <f>+SUM(AC793:AK793)</f>
        <v>0</v>
      </c>
      <c r="AQ793" s="26">
        <f>+Tabla_DatosExternos_142[[#This Row],[Total Vigente]]+Tabla_DatosExternos_142[[#This Row],[Total Vencido]]</f>
        <v>7215</v>
      </c>
      <c r="AR793" s="26">
        <f>SUM(AG793:AK793)</f>
        <v>0</v>
      </c>
      <c r="AS793" s="27">
        <f>+Tabla_DatosExternos_142[[#This Row],[Fecha]]-Tabla_DatosExternos_142[[#This Row],[Vence]]</f>
        <v>-90</v>
      </c>
      <c r="AT793" s="21"/>
      <c r="AU793" s="28" t="e">
        <f>+AR793-W793</f>
        <v>#VALUE!</v>
      </c>
    </row>
    <row r="794" spans="1:47" x14ac:dyDescent="0.35">
      <c r="A794" s="20">
        <v>46220</v>
      </c>
      <c r="B794" s="21">
        <v>285855</v>
      </c>
      <c r="C794" s="21">
        <v>28860</v>
      </c>
      <c r="D794" s="21">
        <v>28860</v>
      </c>
      <c r="E794" s="22">
        <v>46310</v>
      </c>
      <c r="F794" s="21">
        <v>64</v>
      </c>
      <c r="G794" s="21" t="s">
        <v>81</v>
      </c>
      <c r="H794" s="21" t="s">
        <v>95</v>
      </c>
      <c r="I794" s="21" t="s">
        <v>162</v>
      </c>
      <c r="J794" s="21" t="s">
        <v>1553</v>
      </c>
      <c r="K794" s="21" t="s">
        <v>2394</v>
      </c>
      <c r="L794" s="21" t="s">
        <v>1554</v>
      </c>
      <c r="M794" s="21" t="s">
        <v>1555</v>
      </c>
      <c r="N794" s="21">
        <v>90</v>
      </c>
      <c r="O794" s="20"/>
      <c r="P794" s="21" t="s">
        <v>50</v>
      </c>
      <c r="Q794" s="21" t="s">
        <v>1556</v>
      </c>
      <c r="R794" s="21">
        <v>3000000</v>
      </c>
      <c r="S794" s="21">
        <v>5339</v>
      </c>
      <c r="T794" s="21">
        <v>-65.244063999999995</v>
      </c>
      <c r="U794" s="21">
        <v>-16.983549</v>
      </c>
      <c r="V794" s="21" t="s">
        <v>163</v>
      </c>
      <c r="W794" s="21" t="s">
        <v>51</v>
      </c>
      <c r="X794" s="21" t="s">
        <v>1557</v>
      </c>
      <c r="Y794" s="23">
        <v>46246</v>
      </c>
      <c r="Z794" s="24">
        <f>+E794-Y794</f>
        <v>64</v>
      </c>
      <c r="AA794" s="25">
        <f>+Tabla_DatosExternos_142[[#This Row],[Saldo]]/Tabla_DatosExternos_142[[#This Row],[Importe]]</f>
        <v>1</v>
      </c>
      <c r="AB794" s="21"/>
      <c r="AC794" s="26">
        <f>IF(AND(-Z794&gt;=1,-Z794&lt;=30),D794,0)</f>
        <v>0</v>
      </c>
      <c r="AD794" s="26">
        <f>IF(AND(-Z794&gt;=31,-Z794&lt;=60),D794,0)</f>
        <v>0</v>
      </c>
      <c r="AE794" s="26">
        <f>IF(AND(-Z794&gt;=61,-Z794&lt;=90),D794,0)</f>
        <v>0</v>
      </c>
      <c r="AF794" s="26">
        <f>IF(AND(-Z794&gt;=91,-Z794&lt;=120),D794,0)</f>
        <v>0</v>
      </c>
      <c r="AG794" s="26">
        <f>IF(AND(-Z794&gt;=121,-Z794&lt;=150),D794,0)</f>
        <v>0</v>
      </c>
      <c r="AH794" s="26">
        <f>IF(AND(-Z794&gt;=151,-Z794&lt;=180),D794,0)</f>
        <v>0</v>
      </c>
      <c r="AI794" s="26">
        <f>IF(AND(-Z794&gt;=181,-Z794&lt;=210),D794,0)</f>
        <v>0</v>
      </c>
      <c r="AJ794" s="26">
        <f>IF(AND(-Z794&gt;=211,-Z794&lt;=250),D794,0)</f>
        <v>0</v>
      </c>
      <c r="AK794" s="26">
        <f>IF(-Z794&gt;=251,D794,0)</f>
        <v>0</v>
      </c>
      <c r="AL794" s="26">
        <f>SUM(AE794:AF794)</f>
        <v>0</v>
      </c>
      <c r="AM794" s="26">
        <f>SUM(AG794:AK794)</f>
        <v>0</v>
      </c>
      <c r="AN794" s="26">
        <f>SUM(AI794:AK794)</f>
        <v>0</v>
      </c>
      <c r="AO794" s="26">
        <f>+IF(SUM(AC794:AK794)=0,D794,0)</f>
        <v>28860</v>
      </c>
      <c r="AP794" s="26">
        <f>+SUM(AC794:AK794)</f>
        <v>0</v>
      </c>
      <c r="AQ794" s="26">
        <f>+Tabla_DatosExternos_142[[#This Row],[Total Vigente]]+Tabla_DatosExternos_142[[#This Row],[Total Vencido]]</f>
        <v>28860</v>
      </c>
      <c r="AR794" s="26">
        <f>SUM(AG794:AK794)</f>
        <v>0</v>
      </c>
      <c r="AS794" s="27">
        <f>+Tabla_DatosExternos_142[[#This Row],[Fecha]]-Tabla_DatosExternos_142[[#This Row],[Vence]]</f>
        <v>-90</v>
      </c>
      <c r="AT794" s="21"/>
      <c r="AU794" s="28" t="e">
        <f>+AR794-W794</f>
        <v>#VALUE!</v>
      </c>
    </row>
    <row r="795" spans="1:47" x14ac:dyDescent="0.35">
      <c r="A795" s="20">
        <v>46220</v>
      </c>
      <c r="B795" s="21">
        <v>285856</v>
      </c>
      <c r="C795" s="21">
        <v>3197.5</v>
      </c>
      <c r="D795" s="21">
        <v>3197.5</v>
      </c>
      <c r="E795" s="22">
        <v>46310</v>
      </c>
      <c r="F795" s="21">
        <v>64</v>
      </c>
      <c r="G795" s="21" t="s">
        <v>81</v>
      </c>
      <c r="H795" s="21" t="s">
        <v>95</v>
      </c>
      <c r="I795" s="21" t="s">
        <v>162</v>
      </c>
      <c r="J795" s="21" t="s">
        <v>1553</v>
      </c>
      <c r="K795" s="21" t="s">
        <v>2394</v>
      </c>
      <c r="L795" s="21" t="s">
        <v>1554</v>
      </c>
      <c r="M795" s="21" t="s">
        <v>1555</v>
      </c>
      <c r="N795" s="21">
        <v>90</v>
      </c>
      <c r="O795" s="20"/>
      <c r="P795" s="21" t="s">
        <v>50</v>
      </c>
      <c r="Q795" s="21" t="s">
        <v>1556</v>
      </c>
      <c r="R795" s="21">
        <v>3000000</v>
      </c>
      <c r="S795" s="21">
        <v>5339</v>
      </c>
      <c r="T795" s="21">
        <v>-65.244063999999995</v>
      </c>
      <c r="U795" s="21">
        <v>-16.983549</v>
      </c>
      <c r="V795" s="21" t="s">
        <v>163</v>
      </c>
      <c r="W795" s="21" t="s">
        <v>51</v>
      </c>
      <c r="X795" s="21" t="s">
        <v>1557</v>
      </c>
      <c r="Y795" s="23">
        <v>46246</v>
      </c>
      <c r="Z795" s="24">
        <f>+E795-Y795</f>
        <v>64</v>
      </c>
      <c r="AA795" s="25">
        <f>+Tabla_DatosExternos_142[[#This Row],[Saldo]]/Tabla_DatosExternos_142[[#This Row],[Importe]]</f>
        <v>1</v>
      </c>
      <c r="AB795" s="21"/>
      <c r="AC795" s="26">
        <f>IF(AND(-Z795&gt;=1,-Z795&lt;=30),D795,0)</f>
        <v>0</v>
      </c>
      <c r="AD795" s="26">
        <f>IF(AND(-Z795&gt;=31,-Z795&lt;=60),D795,0)</f>
        <v>0</v>
      </c>
      <c r="AE795" s="26">
        <f>IF(AND(-Z795&gt;=61,-Z795&lt;=90),D795,0)</f>
        <v>0</v>
      </c>
      <c r="AF795" s="26">
        <f>IF(AND(-Z795&gt;=91,-Z795&lt;=120),D795,0)</f>
        <v>0</v>
      </c>
      <c r="AG795" s="26">
        <f>IF(AND(-Z795&gt;=121,-Z795&lt;=150),D795,0)</f>
        <v>0</v>
      </c>
      <c r="AH795" s="26">
        <f>IF(AND(-Z795&gt;=151,-Z795&lt;=180),D795,0)</f>
        <v>0</v>
      </c>
      <c r="AI795" s="26">
        <f>IF(AND(-Z795&gt;=181,-Z795&lt;=210),D795,0)</f>
        <v>0</v>
      </c>
      <c r="AJ795" s="26">
        <f>IF(AND(-Z795&gt;=211,-Z795&lt;=250),D795,0)</f>
        <v>0</v>
      </c>
      <c r="AK795" s="26">
        <f>IF(-Z795&gt;=251,D795,0)</f>
        <v>0</v>
      </c>
      <c r="AL795" s="26">
        <f>SUM(AE795:AF795)</f>
        <v>0</v>
      </c>
      <c r="AM795" s="26">
        <f>SUM(AG795:AK795)</f>
        <v>0</v>
      </c>
      <c r="AN795" s="26">
        <f>SUM(AI795:AK795)</f>
        <v>0</v>
      </c>
      <c r="AO795" s="26">
        <f>+IF(SUM(AC795:AK795)=0,D795,0)</f>
        <v>3197.5</v>
      </c>
      <c r="AP795" s="26">
        <f>+SUM(AC795:AK795)</f>
        <v>0</v>
      </c>
      <c r="AQ795" s="26">
        <f>+Tabla_DatosExternos_142[[#This Row],[Total Vigente]]+Tabla_DatosExternos_142[[#This Row],[Total Vencido]]</f>
        <v>3197.5</v>
      </c>
      <c r="AR795" s="26">
        <f>SUM(AG795:AK795)</f>
        <v>0</v>
      </c>
      <c r="AS795" s="27">
        <f>+Tabla_DatosExternos_142[[#This Row],[Fecha]]-Tabla_DatosExternos_142[[#This Row],[Vence]]</f>
        <v>-90</v>
      </c>
      <c r="AT795" s="21"/>
      <c r="AU795" s="28" t="e">
        <f>+AR795-W795</f>
        <v>#VALUE!</v>
      </c>
    </row>
    <row r="796" spans="1:47" x14ac:dyDescent="0.35">
      <c r="A796" s="20">
        <v>46220</v>
      </c>
      <c r="B796" s="21">
        <v>285857</v>
      </c>
      <c r="C796" s="21">
        <v>30449.79</v>
      </c>
      <c r="D796" s="21">
        <v>30449.79</v>
      </c>
      <c r="E796" s="22">
        <v>46310</v>
      </c>
      <c r="F796" s="21">
        <v>64</v>
      </c>
      <c r="G796" s="21" t="s">
        <v>81</v>
      </c>
      <c r="H796" s="21" t="s">
        <v>95</v>
      </c>
      <c r="I796" s="21" t="s">
        <v>162</v>
      </c>
      <c r="J796" s="21" t="s">
        <v>1553</v>
      </c>
      <c r="K796" s="21" t="s">
        <v>2394</v>
      </c>
      <c r="L796" s="21" t="s">
        <v>1554</v>
      </c>
      <c r="M796" s="21" t="s">
        <v>1555</v>
      </c>
      <c r="N796" s="21">
        <v>90</v>
      </c>
      <c r="O796" s="20"/>
      <c r="P796" s="21" t="s">
        <v>50</v>
      </c>
      <c r="Q796" s="21" t="s">
        <v>1556</v>
      </c>
      <c r="R796" s="21">
        <v>3000000</v>
      </c>
      <c r="S796" s="21">
        <v>5339</v>
      </c>
      <c r="T796" s="21">
        <v>-65.244063999999995</v>
      </c>
      <c r="U796" s="21">
        <v>-16.983549</v>
      </c>
      <c r="V796" s="21" t="s">
        <v>163</v>
      </c>
      <c r="W796" s="21" t="s">
        <v>51</v>
      </c>
      <c r="X796" s="21" t="s">
        <v>1557</v>
      </c>
      <c r="Y796" s="23">
        <v>46246</v>
      </c>
      <c r="Z796" s="24">
        <f>+E796-Y796</f>
        <v>64</v>
      </c>
      <c r="AA796" s="25">
        <f>+Tabla_DatosExternos_142[[#This Row],[Saldo]]/Tabla_DatosExternos_142[[#This Row],[Importe]]</f>
        <v>1</v>
      </c>
      <c r="AB796" s="21"/>
      <c r="AC796" s="26">
        <f>IF(AND(-Z796&gt;=1,-Z796&lt;=30),D796,0)</f>
        <v>0</v>
      </c>
      <c r="AD796" s="26">
        <f>IF(AND(-Z796&gt;=31,-Z796&lt;=60),D796,0)</f>
        <v>0</v>
      </c>
      <c r="AE796" s="26">
        <f>IF(AND(-Z796&gt;=61,-Z796&lt;=90),D796,0)</f>
        <v>0</v>
      </c>
      <c r="AF796" s="26">
        <f>IF(AND(-Z796&gt;=91,-Z796&lt;=120),D796,0)</f>
        <v>0</v>
      </c>
      <c r="AG796" s="26">
        <f>IF(AND(-Z796&gt;=121,-Z796&lt;=150),D796,0)</f>
        <v>0</v>
      </c>
      <c r="AH796" s="26">
        <f>IF(AND(-Z796&gt;=151,-Z796&lt;=180),D796,0)</f>
        <v>0</v>
      </c>
      <c r="AI796" s="26">
        <f>IF(AND(-Z796&gt;=181,-Z796&lt;=210),D796,0)</f>
        <v>0</v>
      </c>
      <c r="AJ796" s="26">
        <f>IF(AND(-Z796&gt;=211,-Z796&lt;=250),D796,0)</f>
        <v>0</v>
      </c>
      <c r="AK796" s="26">
        <f>IF(-Z796&gt;=251,D796,0)</f>
        <v>0</v>
      </c>
      <c r="AL796" s="26">
        <f>SUM(AE796:AF796)</f>
        <v>0</v>
      </c>
      <c r="AM796" s="26">
        <f>SUM(AG796:AK796)</f>
        <v>0</v>
      </c>
      <c r="AN796" s="26">
        <f>SUM(AI796:AK796)</f>
        <v>0</v>
      </c>
      <c r="AO796" s="26">
        <f>+IF(SUM(AC796:AK796)=0,D796,0)</f>
        <v>30449.79</v>
      </c>
      <c r="AP796" s="26">
        <f>+SUM(AC796:AK796)</f>
        <v>0</v>
      </c>
      <c r="AQ796" s="26">
        <f>+Tabla_DatosExternos_142[[#This Row],[Total Vigente]]+Tabla_DatosExternos_142[[#This Row],[Total Vencido]]</f>
        <v>30449.79</v>
      </c>
      <c r="AR796" s="26">
        <f>SUM(AG796:AK796)</f>
        <v>0</v>
      </c>
      <c r="AS796" s="27">
        <f>+Tabla_DatosExternos_142[[#This Row],[Fecha]]-Tabla_DatosExternos_142[[#This Row],[Vence]]</f>
        <v>-90</v>
      </c>
      <c r="AT796" s="21"/>
      <c r="AU796" s="28" t="e">
        <f>+AR796-W796</f>
        <v>#VALUE!</v>
      </c>
    </row>
    <row r="797" spans="1:47" x14ac:dyDescent="0.35">
      <c r="A797" s="20">
        <v>46220</v>
      </c>
      <c r="B797" s="21">
        <v>285862</v>
      </c>
      <c r="C797" s="21">
        <v>20832</v>
      </c>
      <c r="D797" s="21">
        <v>20832</v>
      </c>
      <c r="E797" s="22">
        <v>46250</v>
      </c>
      <c r="F797" s="21">
        <v>4</v>
      </c>
      <c r="G797" s="21" t="s">
        <v>90</v>
      </c>
      <c r="H797" s="21" t="s">
        <v>95</v>
      </c>
      <c r="I797" s="21" t="s">
        <v>162</v>
      </c>
      <c r="J797" s="21" t="s">
        <v>52</v>
      </c>
      <c r="K797" s="21" t="s">
        <v>2394</v>
      </c>
      <c r="L797" s="21" t="s">
        <v>1554</v>
      </c>
      <c r="M797" s="21" t="s">
        <v>1555</v>
      </c>
      <c r="N797" s="21">
        <v>30</v>
      </c>
      <c r="O797" s="20"/>
      <c r="P797" s="21" t="s">
        <v>50</v>
      </c>
      <c r="Q797" s="21" t="s">
        <v>1556</v>
      </c>
      <c r="R797" s="21">
        <v>0</v>
      </c>
      <c r="S797" s="21">
        <v>5339</v>
      </c>
      <c r="T797" s="21">
        <v>-64.539923000000002</v>
      </c>
      <c r="U797" s="21">
        <v>-17.196850999999999</v>
      </c>
      <c r="V797" s="21" t="s">
        <v>2287</v>
      </c>
      <c r="W797" s="21" t="s">
        <v>51</v>
      </c>
      <c r="X797" s="21" t="s">
        <v>2288</v>
      </c>
      <c r="Y797" s="23">
        <v>46246</v>
      </c>
      <c r="Z797" s="24">
        <f>+E797-Y797</f>
        <v>4</v>
      </c>
      <c r="AA797" s="25">
        <f>+Tabla_DatosExternos_142[[#This Row],[Saldo]]/Tabla_DatosExternos_142[[#This Row],[Importe]]</f>
        <v>1</v>
      </c>
      <c r="AB797" s="21"/>
      <c r="AC797" s="26">
        <f>IF(AND(-Z797&gt;=1,-Z797&lt;=30),D797,0)</f>
        <v>0</v>
      </c>
      <c r="AD797" s="26">
        <f>IF(AND(-Z797&gt;=31,-Z797&lt;=60),D797,0)</f>
        <v>0</v>
      </c>
      <c r="AE797" s="26">
        <f>IF(AND(-Z797&gt;=61,-Z797&lt;=90),D797,0)</f>
        <v>0</v>
      </c>
      <c r="AF797" s="26">
        <f>IF(AND(-Z797&gt;=91,-Z797&lt;=120),D797,0)</f>
        <v>0</v>
      </c>
      <c r="AG797" s="26">
        <f>IF(AND(-Z797&gt;=121,-Z797&lt;=150),D797,0)</f>
        <v>0</v>
      </c>
      <c r="AH797" s="26">
        <f>IF(AND(-Z797&gt;=151,-Z797&lt;=180),D797,0)</f>
        <v>0</v>
      </c>
      <c r="AI797" s="26">
        <f>IF(AND(-Z797&gt;=181,-Z797&lt;=210),D797,0)</f>
        <v>0</v>
      </c>
      <c r="AJ797" s="26">
        <f>IF(AND(-Z797&gt;=211,-Z797&lt;=250),D797,0)</f>
        <v>0</v>
      </c>
      <c r="AK797" s="26">
        <f>IF(-Z797&gt;=251,D797,0)</f>
        <v>0</v>
      </c>
      <c r="AL797" s="26">
        <f>SUM(AE797:AF797)</f>
        <v>0</v>
      </c>
      <c r="AM797" s="26">
        <f>SUM(AG797:AK797)</f>
        <v>0</v>
      </c>
      <c r="AN797" s="26">
        <f>SUM(AI797:AK797)</f>
        <v>0</v>
      </c>
      <c r="AO797" s="26">
        <f>+IF(SUM(AC797:AK797)=0,D797,0)</f>
        <v>20832</v>
      </c>
      <c r="AP797" s="26">
        <f>+SUM(AC797:AK797)</f>
        <v>0</v>
      </c>
      <c r="AQ797" s="26">
        <f>+Tabla_DatosExternos_142[[#This Row],[Total Vigente]]+Tabla_DatosExternos_142[[#This Row],[Total Vencido]]</f>
        <v>20832</v>
      </c>
      <c r="AR797" s="26">
        <f>SUM(AG797:AK797)</f>
        <v>0</v>
      </c>
      <c r="AS797" s="27">
        <f>+Tabla_DatosExternos_142[[#This Row],[Fecha]]-Tabla_DatosExternos_142[[#This Row],[Vence]]</f>
        <v>-30</v>
      </c>
      <c r="AT797" s="21"/>
      <c r="AU797" s="28" t="e">
        <f>+AR797-W797</f>
        <v>#VALUE!</v>
      </c>
    </row>
    <row r="798" spans="1:47" x14ac:dyDescent="0.35">
      <c r="A798" s="20">
        <v>46220</v>
      </c>
      <c r="B798" s="21">
        <v>285863</v>
      </c>
      <c r="C798" s="21">
        <v>37200</v>
      </c>
      <c r="D798" s="21">
        <v>37200</v>
      </c>
      <c r="E798" s="22">
        <v>46250</v>
      </c>
      <c r="F798" s="21">
        <v>4</v>
      </c>
      <c r="G798" s="21" t="s">
        <v>90</v>
      </c>
      <c r="H798" s="21" t="s">
        <v>95</v>
      </c>
      <c r="I798" s="21" t="s">
        <v>162</v>
      </c>
      <c r="J798" s="21" t="s">
        <v>52</v>
      </c>
      <c r="K798" s="21" t="s">
        <v>2394</v>
      </c>
      <c r="L798" s="21" t="s">
        <v>1554</v>
      </c>
      <c r="M798" s="21" t="s">
        <v>1555</v>
      </c>
      <c r="N798" s="21">
        <v>30</v>
      </c>
      <c r="O798" s="20"/>
      <c r="P798" s="21" t="s">
        <v>50</v>
      </c>
      <c r="Q798" s="21" t="s">
        <v>1556</v>
      </c>
      <c r="R798" s="21">
        <v>0</v>
      </c>
      <c r="S798" s="21">
        <v>5339</v>
      </c>
      <c r="T798" s="21">
        <v>-64.539923000000002</v>
      </c>
      <c r="U798" s="21">
        <v>-17.196850999999999</v>
      </c>
      <c r="V798" s="21" t="s">
        <v>2287</v>
      </c>
      <c r="W798" s="21" t="s">
        <v>51</v>
      </c>
      <c r="X798" s="21" t="s">
        <v>2288</v>
      </c>
      <c r="Y798" s="23">
        <v>46246</v>
      </c>
      <c r="Z798" s="24">
        <f>+E798-Y798</f>
        <v>4</v>
      </c>
      <c r="AA798" s="25">
        <f>+Tabla_DatosExternos_142[[#This Row],[Saldo]]/Tabla_DatosExternos_142[[#This Row],[Importe]]</f>
        <v>1</v>
      </c>
      <c r="AB798" s="21"/>
      <c r="AC798" s="26">
        <f>IF(AND(-Z798&gt;=1,-Z798&lt;=30),D798,0)</f>
        <v>0</v>
      </c>
      <c r="AD798" s="26">
        <f>IF(AND(-Z798&gt;=31,-Z798&lt;=60),D798,0)</f>
        <v>0</v>
      </c>
      <c r="AE798" s="26">
        <f>IF(AND(-Z798&gt;=61,-Z798&lt;=90),D798,0)</f>
        <v>0</v>
      </c>
      <c r="AF798" s="26">
        <f>IF(AND(-Z798&gt;=91,-Z798&lt;=120),D798,0)</f>
        <v>0</v>
      </c>
      <c r="AG798" s="26">
        <f>IF(AND(-Z798&gt;=121,-Z798&lt;=150),D798,0)</f>
        <v>0</v>
      </c>
      <c r="AH798" s="26">
        <f>IF(AND(-Z798&gt;=151,-Z798&lt;=180),D798,0)</f>
        <v>0</v>
      </c>
      <c r="AI798" s="26">
        <f>IF(AND(-Z798&gt;=181,-Z798&lt;=210),D798,0)</f>
        <v>0</v>
      </c>
      <c r="AJ798" s="26">
        <f>IF(AND(-Z798&gt;=211,-Z798&lt;=250),D798,0)</f>
        <v>0</v>
      </c>
      <c r="AK798" s="26">
        <f>IF(-Z798&gt;=251,D798,0)</f>
        <v>0</v>
      </c>
      <c r="AL798" s="26">
        <f>SUM(AE798:AF798)</f>
        <v>0</v>
      </c>
      <c r="AM798" s="26">
        <f>SUM(AG798:AK798)</f>
        <v>0</v>
      </c>
      <c r="AN798" s="26">
        <f>SUM(AI798:AK798)</f>
        <v>0</v>
      </c>
      <c r="AO798" s="26">
        <f>+IF(SUM(AC798:AK798)=0,D798,0)</f>
        <v>37200</v>
      </c>
      <c r="AP798" s="26">
        <f>+SUM(AC798:AK798)</f>
        <v>0</v>
      </c>
      <c r="AQ798" s="26">
        <f>+Tabla_DatosExternos_142[[#This Row],[Total Vigente]]+Tabla_DatosExternos_142[[#This Row],[Total Vencido]]</f>
        <v>37200</v>
      </c>
      <c r="AR798" s="26">
        <f>SUM(AG798:AK798)</f>
        <v>0</v>
      </c>
      <c r="AS798" s="27">
        <f>+Tabla_DatosExternos_142[[#This Row],[Fecha]]-Tabla_DatosExternos_142[[#This Row],[Vence]]</f>
        <v>-30</v>
      </c>
      <c r="AT798" s="21"/>
      <c r="AU798" s="28" t="e">
        <f>+AR798-W798</f>
        <v>#VALUE!</v>
      </c>
    </row>
    <row r="799" spans="1:47" x14ac:dyDescent="0.35">
      <c r="A799" s="20">
        <v>46223</v>
      </c>
      <c r="B799" s="21">
        <v>5514</v>
      </c>
      <c r="C799" s="21">
        <v>17500</v>
      </c>
      <c r="D799" s="21">
        <v>17500</v>
      </c>
      <c r="E799" s="22">
        <v>46313</v>
      </c>
      <c r="F799" s="21">
        <v>67</v>
      </c>
      <c r="G799" s="21" t="s">
        <v>81</v>
      </c>
      <c r="H799" s="21" t="s">
        <v>95</v>
      </c>
      <c r="I799" s="21" t="s">
        <v>162</v>
      </c>
      <c r="J799" s="21" t="s">
        <v>52</v>
      </c>
      <c r="K799" s="21" t="s">
        <v>2394</v>
      </c>
      <c r="L799" s="21" t="s">
        <v>1554</v>
      </c>
      <c r="M799" s="21" t="s">
        <v>1555</v>
      </c>
      <c r="N799" s="21">
        <v>90</v>
      </c>
      <c r="O799" s="20"/>
      <c r="P799" s="21" t="s">
        <v>50</v>
      </c>
      <c r="Q799" s="21" t="s">
        <v>1556</v>
      </c>
      <c r="R799" s="21">
        <v>0</v>
      </c>
      <c r="S799" s="21">
        <v>5339</v>
      </c>
      <c r="T799" s="21">
        <v>-64.539923000000002</v>
      </c>
      <c r="U799" s="21">
        <v>-17.196850999999999</v>
      </c>
      <c r="V799" s="21" t="s">
        <v>2287</v>
      </c>
      <c r="W799" s="21" t="s">
        <v>51</v>
      </c>
      <c r="X799" s="21" t="s">
        <v>2288</v>
      </c>
      <c r="Y799" s="23">
        <v>46246</v>
      </c>
      <c r="Z799" s="24">
        <f>+E799-Y799</f>
        <v>67</v>
      </c>
      <c r="AA799" s="25">
        <f>+Tabla_DatosExternos_142[[#This Row],[Saldo]]/Tabla_DatosExternos_142[[#This Row],[Importe]]</f>
        <v>1</v>
      </c>
      <c r="AB799" s="21"/>
      <c r="AC799" s="26">
        <f>IF(AND(-Z799&gt;=1,-Z799&lt;=30),D799,0)</f>
        <v>0</v>
      </c>
      <c r="AD799" s="26">
        <f>IF(AND(-Z799&gt;=31,-Z799&lt;=60),D799,0)</f>
        <v>0</v>
      </c>
      <c r="AE799" s="26">
        <f>IF(AND(-Z799&gt;=61,-Z799&lt;=90),D799,0)</f>
        <v>0</v>
      </c>
      <c r="AF799" s="26">
        <f>IF(AND(-Z799&gt;=91,-Z799&lt;=120),D799,0)</f>
        <v>0</v>
      </c>
      <c r="AG799" s="26">
        <f>IF(AND(-Z799&gt;=121,-Z799&lt;=150),D799,0)</f>
        <v>0</v>
      </c>
      <c r="AH799" s="26">
        <f>IF(AND(-Z799&gt;=151,-Z799&lt;=180),D799,0)</f>
        <v>0</v>
      </c>
      <c r="AI799" s="26">
        <f>IF(AND(-Z799&gt;=181,-Z799&lt;=210),D799,0)</f>
        <v>0</v>
      </c>
      <c r="AJ799" s="26">
        <f>IF(AND(-Z799&gt;=211,-Z799&lt;=250),D799,0)</f>
        <v>0</v>
      </c>
      <c r="AK799" s="26">
        <f>IF(-Z799&gt;=251,D799,0)</f>
        <v>0</v>
      </c>
      <c r="AL799" s="26">
        <f>SUM(AE799:AF799)</f>
        <v>0</v>
      </c>
      <c r="AM799" s="26">
        <f>SUM(AG799:AK799)</f>
        <v>0</v>
      </c>
      <c r="AN799" s="26">
        <f>SUM(AI799:AK799)</f>
        <v>0</v>
      </c>
      <c r="AO799" s="26">
        <f>+IF(SUM(AC799:AK799)=0,D799,0)</f>
        <v>17500</v>
      </c>
      <c r="AP799" s="26">
        <f>+SUM(AC799:AK799)</f>
        <v>0</v>
      </c>
      <c r="AQ799" s="26">
        <f>+Tabla_DatosExternos_142[[#This Row],[Total Vigente]]+Tabla_DatosExternos_142[[#This Row],[Total Vencido]]</f>
        <v>17500</v>
      </c>
      <c r="AR799" s="26">
        <f>SUM(AG799:AK799)</f>
        <v>0</v>
      </c>
      <c r="AS799" s="27">
        <f>+Tabla_DatosExternos_142[[#This Row],[Fecha]]-Tabla_DatosExternos_142[[#This Row],[Vence]]</f>
        <v>-90</v>
      </c>
      <c r="AT799" s="21"/>
      <c r="AU799" s="28" t="e">
        <f>+AR799-W799</f>
        <v>#VALUE!</v>
      </c>
    </row>
    <row r="800" spans="1:47" x14ac:dyDescent="0.35">
      <c r="A800" s="20">
        <v>46223</v>
      </c>
      <c r="B800" s="21">
        <v>5515</v>
      </c>
      <c r="C800" s="21">
        <v>20000</v>
      </c>
      <c r="D800" s="21">
        <v>20000</v>
      </c>
      <c r="E800" s="22">
        <v>46313</v>
      </c>
      <c r="F800" s="21">
        <v>67</v>
      </c>
      <c r="G800" s="21" t="s">
        <v>81</v>
      </c>
      <c r="H800" s="21" t="s">
        <v>95</v>
      </c>
      <c r="I800" s="21" t="s">
        <v>162</v>
      </c>
      <c r="J800" s="21" t="s">
        <v>52</v>
      </c>
      <c r="K800" s="21" t="s">
        <v>2394</v>
      </c>
      <c r="L800" s="21" t="s">
        <v>1554</v>
      </c>
      <c r="M800" s="21" t="s">
        <v>1555</v>
      </c>
      <c r="N800" s="21">
        <v>90</v>
      </c>
      <c r="O800" s="20"/>
      <c r="P800" s="21" t="s">
        <v>50</v>
      </c>
      <c r="Q800" s="21" t="s">
        <v>1556</v>
      </c>
      <c r="R800" s="21">
        <v>0</v>
      </c>
      <c r="S800" s="21">
        <v>5339</v>
      </c>
      <c r="T800" s="21">
        <v>-64.539923000000002</v>
      </c>
      <c r="U800" s="21">
        <v>-17.196850999999999</v>
      </c>
      <c r="V800" s="21" t="s">
        <v>2287</v>
      </c>
      <c r="W800" s="21" t="s">
        <v>51</v>
      </c>
      <c r="X800" s="21" t="s">
        <v>2288</v>
      </c>
      <c r="Y800" s="23">
        <v>46246</v>
      </c>
      <c r="Z800" s="24">
        <f>+E800-Y800</f>
        <v>67</v>
      </c>
      <c r="AA800" s="25">
        <f>+Tabla_DatosExternos_142[[#This Row],[Saldo]]/Tabla_DatosExternos_142[[#This Row],[Importe]]</f>
        <v>1</v>
      </c>
      <c r="AB800" s="21"/>
      <c r="AC800" s="26">
        <f>IF(AND(-Z800&gt;=1,-Z800&lt;=30),D800,0)</f>
        <v>0</v>
      </c>
      <c r="AD800" s="26">
        <f>IF(AND(-Z800&gt;=31,-Z800&lt;=60),D800,0)</f>
        <v>0</v>
      </c>
      <c r="AE800" s="26">
        <f>IF(AND(-Z800&gt;=61,-Z800&lt;=90),D800,0)</f>
        <v>0</v>
      </c>
      <c r="AF800" s="26">
        <f>IF(AND(-Z800&gt;=91,-Z800&lt;=120),D800,0)</f>
        <v>0</v>
      </c>
      <c r="AG800" s="26">
        <f>IF(AND(-Z800&gt;=121,-Z800&lt;=150),D800,0)</f>
        <v>0</v>
      </c>
      <c r="AH800" s="26">
        <f>IF(AND(-Z800&gt;=151,-Z800&lt;=180),D800,0)</f>
        <v>0</v>
      </c>
      <c r="AI800" s="26">
        <f>IF(AND(-Z800&gt;=181,-Z800&lt;=210),D800,0)</f>
        <v>0</v>
      </c>
      <c r="AJ800" s="26">
        <f>IF(AND(-Z800&gt;=211,-Z800&lt;=250),D800,0)</f>
        <v>0</v>
      </c>
      <c r="AK800" s="26">
        <f>IF(-Z800&gt;=251,D800,0)</f>
        <v>0</v>
      </c>
      <c r="AL800" s="26">
        <f>SUM(AE800:AF800)</f>
        <v>0</v>
      </c>
      <c r="AM800" s="26">
        <f>SUM(AG800:AK800)</f>
        <v>0</v>
      </c>
      <c r="AN800" s="26">
        <f>SUM(AI800:AK800)</f>
        <v>0</v>
      </c>
      <c r="AO800" s="26">
        <f>+IF(SUM(AC800:AK800)=0,D800,0)</f>
        <v>20000</v>
      </c>
      <c r="AP800" s="26">
        <f>+SUM(AC800:AK800)</f>
        <v>0</v>
      </c>
      <c r="AQ800" s="26">
        <f>+Tabla_DatosExternos_142[[#This Row],[Total Vigente]]+Tabla_DatosExternos_142[[#This Row],[Total Vencido]]</f>
        <v>20000</v>
      </c>
      <c r="AR800" s="26">
        <f>SUM(AG800:AK800)</f>
        <v>0</v>
      </c>
      <c r="AS800" s="27">
        <f>+Tabla_DatosExternos_142[[#This Row],[Fecha]]-Tabla_DatosExternos_142[[#This Row],[Vence]]</f>
        <v>-90</v>
      </c>
      <c r="AT800" s="21"/>
      <c r="AU800" s="28" t="e">
        <f>+AR800-W800</f>
        <v>#VALUE!</v>
      </c>
    </row>
    <row r="801" spans="1:47" x14ac:dyDescent="0.35">
      <c r="A801" s="20">
        <v>46223</v>
      </c>
      <c r="B801" s="21">
        <v>286973</v>
      </c>
      <c r="C801" s="21">
        <v>39682.5</v>
      </c>
      <c r="D801" s="21">
        <v>39682.5</v>
      </c>
      <c r="E801" s="22">
        <v>46313</v>
      </c>
      <c r="F801" s="21">
        <v>67</v>
      </c>
      <c r="G801" s="21" t="s">
        <v>81</v>
      </c>
      <c r="H801" s="21" t="s">
        <v>95</v>
      </c>
      <c r="I801" s="21" t="s">
        <v>162</v>
      </c>
      <c r="J801" s="21" t="s">
        <v>1553</v>
      </c>
      <c r="K801" s="21" t="s">
        <v>2394</v>
      </c>
      <c r="L801" s="21" t="s">
        <v>1554</v>
      </c>
      <c r="M801" s="21" t="s">
        <v>1555</v>
      </c>
      <c r="N801" s="21">
        <v>90</v>
      </c>
      <c r="O801" s="20"/>
      <c r="P801" s="21" t="s">
        <v>50</v>
      </c>
      <c r="Q801" s="21" t="s">
        <v>1556</v>
      </c>
      <c r="R801" s="21">
        <v>3000000</v>
      </c>
      <c r="S801" s="21">
        <v>5339</v>
      </c>
      <c r="T801" s="21">
        <v>-65.244063999999995</v>
      </c>
      <c r="U801" s="21">
        <v>-16.983549</v>
      </c>
      <c r="V801" s="21" t="s">
        <v>163</v>
      </c>
      <c r="W801" s="21" t="s">
        <v>51</v>
      </c>
      <c r="X801" s="21" t="s">
        <v>1557</v>
      </c>
      <c r="Y801" s="23">
        <v>46246</v>
      </c>
      <c r="Z801" s="24">
        <f>+E801-Y801</f>
        <v>67</v>
      </c>
      <c r="AA801" s="25">
        <f>+Tabla_DatosExternos_142[[#This Row],[Saldo]]/Tabla_DatosExternos_142[[#This Row],[Importe]]</f>
        <v>1</v>
      </c>
      <c r="AB801" s="21"/>
      <c r="AC801" s="26">
        <f>IF(AND(-Z801&gt;=1,-Z801&lt;=30),D801,0)</f>
        <v>0</v>
      </c>
      <c r="AD801" s="26">
        <f>IF(AND(-Z801&gt;=31,-Z801&lt;=60),D801,0)</f>
        <v>0</v>
      </c>
      <c r="AE801" s="26">
        <f>IF(AND(-Z801&gt;=61,-Z801&lt;=90),D801,0)</f>
        <v>0</v>
      </c>
      <c r="AF801" s="26">
        <f>IF(AND(-Z801&gt;=91,-Z801&lt;=120),D801,0)</f>
        <v>0</v>
      </c>
      <c r="AG801" s="26">
        <f>IF(AND(-Z801&gt;=121,-Z801&lt;=150),D801,0)</f>
        <v>0</v>
      </c>
      <c r="AH801" s="26">
        <f>IF(AND(-Z801&gt;=151,-Z801&lt;=180),D801,0)</f>
        <v>0</v>
      </c>
      <c r="AI801" s="26">
        <f>IF(AND(-Z801&gt;=181,-Z801&lt;=210),D801,0)</f>
        <v>0</v>
      </c>
      <c r="AJ801" s="26">
        <f>IF(AND(-Z801&gt;=211,-Z801&lt;=250),D801,0)</f>
        <v>0</v>
      </c>
      <c r="AK801" s="26">
        <f>IF(-Z801&gt;=251,D801,0)</f>
        <v>0</v>
      </c>
      <c r="AL801" s="26">
        <f>SUM(AE801:AF801)</f>
        <v>0</v>
      </c>
      <c r="AM801" s="26">
        <f>SUM(AG801:AK801)</f>
        <v>0</v>
      </c>
      <c r="AN801" s="26">
        <f>SUM(AI801:AK801)</f>
        <v>0</v>
      </c>
      <c r="AO801" s="26">
        <f>+IF(SUM(AC801:AK801)=0,D801,0)</f>
        <v>39682.5</v>
      </c>
      <c r="AP801" s="26">
        <f>+SUM(AC801:AK801)</f>
        <v>0</v>
      </c>
      <c r="AQ801" s="26">
        <f>+Tabla_DatosExternos_142[[#This Row],[Total Vigente]]+Tabla_DatosExternos_142[[#This Row],[Total Vencido]]</f>
        <v>39682.5</v>
      </c>
      <c r="AR801" s="26">
        <f>SUM(AG801:AK801)</f>
        <v>0</v>
      </c>
      <c r="AS801" s="27">
        <f>+Tabla_DatosExternos_142[[#This Row],[Fecha]]-Tabla_DatosExternos_142[[#This Row],[Vence]]</f>
        <v>-90</v>
      </c>
      <c r="AT801" s="21"/>
      <c r="AU801" s="28" t="e">
        <f>+AR801-W801</f>
        <v>#VALUE!</v>
      </c>
    </row>
    <row r="802" spans="1:47" x14ac:dyDescent="0.35">
      <c r="A802" s="20">
        <v>46223</v>
      </c>
      <c r="B802" s="21">
        <v>286974</v>
      </c>
      <c r="C802" s="21">
        <v>28860</v>
      </c>
      <c r="D802" s="21">
        <v>28860</v>
      </c>
      <c r="E802" s="22">
        <v>46313</v>
      </c>
      <c r="F802" s="21">
        <v>67</v>
      </c>
      <c r="G802" s="21" t="s">
        <v>81</v>
      </c>
      <c r="H802" s="21" t="s">
        <v>95</v>
      </c>
      <c r="I802" s="21" t="s">
        <v>162</v>
      </c>
      <c r="J802" s="21" t="s">
        <v>1553</v>
      </c>
      <c r="K802" s="21" t="s">
        <v>2394</v>
      </c>
      <c r="L802" s="21" t="s">
        <v>1554</v>
      </c>
      <c r="M802" s="21" t="s">
        <v>1555</v>
      </c>
      <c r="N802" s="21">
        <v>90</v>
      </c>
      <c r="O802" s="20"/>
      <c r="P802" s="21" t="s">
        <v>50</v>
      </c>
      <c r="Q802" s="21" t="s">
        <v>1556</v>
      </c>
      <c r="R802" s="21">
        <v>3000000</v>
      </c>
      <c r="S802" s="21">
        <v>5339</v>
      </c>
      <c r="T802" s="21">
        <v>-65.244063999999995</v>
      </c>
      <c r="U802" s="21">
        <v>-16.983549</v>
      </c>
      <c r="V802" s="21" t="s">
        <v>163</v>
      </c>
      <c r="W802" s="21" t="s">
        <v>51</v>
      </c>
      <c r="X802" s="21" t="s">
        <v>1557</v>
      </c>
      <c r="Y802" s="23">
        <v>46246</v>
      </c>
      <c r="Z802" s="24">
        <f>+E802-Y802</f>
        <v>67</v>
      </c>
      <c r="AA802" s="25">
        <f>+Tabla_DatosExternos_142[[#This Row],[Saldo]]/Tabla_DatosExternos_142[[#This Row],[Importe]]</f>
        <v>1</v>
      </c>
      <c r="AB802" s="21"/>
      <c r="AC802" s="26">
        <f>IF(AND(-Z802&gt;=1,-Z802&lt;=30),D802,0)</f>
        <v>0</v>
      </c>
      <c r="AD802" s="26">
        <f>IF(AND(-Z802&gt;=31,-Z802&lt;=60),D802,0)</f>
        <v>0</v>
      </c>
      <c r="AE802" s="26">
        <f>IF(AND(-Z802&gt;=61,-Z802&lt;=90),D802,0)</f>
        <v>0</v>
      </c>
      <c r="AF802" s="26">
        <f>IF(AND(-Z802&gt;=91,-Z802&lt;=120),D802,0)</f>
        <v>0</v>
      </c>
      <c r="AG802" s="26">
        <f>IF(AND(-Z802&gt;=121,-Z802&lt;=150),D802,0)</f>
        <v>0</v>
      </c>
      <c r="AH802" s="26">
        <f>IF(AND(-Z802&gt;=151,-Z802&lt;=180),D802,0)</f>
        <v>0</v>
      </c>
      <c r="AI802" s="26">
        <f>IF(AND(-Z802&gt;=181,-Z802&lt;=210),D802,0)</f>
        <v>0</v>
      </c>
      <c r="AJ802" s="26">
        <f>IF(AND(-Z802&gt;=211,-Z802&lt;=250),D802,0)</f>
        <v>0</v>
      </c>
      <c r="AK802" s="26">
        <f>IF(-Z802&gt;=251,D802,0)</f>
        <v>0</v>
      </c>
      <c r="AL802" s="26">
        <f>SUM(AE802:AF802)</f>
        <v>0</v>
      </c>
      <c r="AM802" s="26">
        <f>SUM(AG802:AK802)</f>
        <v>0</v>
      </c>
      <c r="AN802" s="26">
        <f>SUM(AI802:AK802)</f>
        <v>0</v>
      </c>
      <c r="AO802" s="26">
        <f>+IF(SUM(AC802:AK802)=0,D802,0)</f>
        <v>28860</v>
      </c>
      <c r="AP802" s="26">
        <f>+SUM(AC802:AK802)</f>
        <v>0</v>
      </c>
      <c r="AQ802" s="26">
        <f>+Tabla_DatosExternos_142[[#This Row],[Total Vigente]]+Tabla_DatosExternos_142[[#This Row],[Total Vencido]]</f>
        <v>28860</v>
      </c>
      <c r="AR802" s="26">
        <f>SUM(AG802:AK802)</f>
        <v>0</v>
      </c>
      <c r="AS802" s="27">
        <f>+Tabla_DatosExternos_142[[#This Row],[Fecha]]-Tabla_DatosExternos_142[[#This Row],[Vence]]</f>
        <v>-90</v>
      </c>
      <c r="AT802" s="21"/>
      <c r="AU802" s="28" t="e">
        <f>+AR802-W802</f>
        <v>#VALUE!</v>
      </c>
    </row>
    <row r="803" spans="1:47" x14ac:dyDescent="0.35">
      <c r="A803" s="20">
        <v>46223</v>
      </c>
      <c r="B803" s="21">
        <v>286975</v>
      </c>
      <c r="C803" s="21">
        <v>2920</v>
      </c>
      <c r="D803" s="21">
        <v>2920</v>
      </c>
      <c r="E803" s="22">
        <v>46313</v>
      </c>
      <c r="F803" s="21">
        <v>67</v>
      </c>
      <c r="G803" s="21" t="s">
        <v>81</v>
      </c>
      <c r="H803" s="21" t="s">
        <v>95</v>
      </c>
      <c r="I803" s="21" t="s">
        <v>162</v>
      </c>
      <c r="J803" s="21" t="s">
        <v>1553</v>
      </c>
      <c r="K803" s="21" t="s">
        <v>2394</v>
      </c>
      <c r="L803" s="21" t="s">
        <v>1554</v>
      </c>
      <c r="M803" s="21" t="s">
        <v>1555</v>
      </c>
      <c r="N803" s="21">
        <v>90</v>
      </c>
      <c r="O803" s="20"/>
      <c r="P803" s="21" t="s">
        <v>50</v>
      </c>
      <c r="Q803" s="21" t="s">
        <v>1556</v>
      </c>
      <c r="R803" s="21">
        <v>3000000</v>
      </c>
      <c r="S803" s="21">
        <v>5339</v>
      </c>
      <c r="T803" s="21">
        <v>-65.244063999999995</v>
      </c>
      <c r="U803" s="21">
        <v>-16.983549</v>
      </c>
      <c r="V803" s="21" t="s">
        <v>163</v>
      </c>
      <c r="W803" s="21" t="s">
        <v>51</v>
      </c>
      <c r="X803" s="21" t="s">
        <v>1557</v>
      </c>
      <c r="Y803" s="23">
        <v>46246</v>
      </c>
      <c r="Z803" s="24">
        <f>+E803-Y803</f>
        <v>67</v>
      </c>
      <c r="AA803" s="25">
        <f>+Tabla_DatosExternos_142[[#This Row],[Saldo]]/Tabla_DatosExternos_142[[#This Row],[Importe]]</f>
        <v>1</v>
      </c>
      <c r="AB803" s="21"/>
      <c r="AC803" s="26">
        <f>IF(AND(-Z803&gt;=1,-Z803&lt;=30),D803,0)</f>
        <v>0</v>
      </c>
      <c r="AD803" s="26">
        <f>IF(AND(-Z803&gt;=31,-Z803&lt;=60),D803,0)</f>
        <v>0</v>
      </c>
      <c r="AE803" s="26">
        <f>IF(AND(-Z803&gt;=61,-Z803&lt;=90),D803,0)</f>
        <v>0</v>
      </c>
      <c r="AF803" s="26">
        <f>IF(AND(-Z803&gt;=91,-Z803&lt;=120),D803,0)</f>
        <v>0</v>
      </c>
      <c r="AG803" s="26">
        <f>IF(AND(-Z803&gt;=121,-Z803&lt;=150),D803,0)</f>
        <v>0</v>
      </c>
      <c r="AH803" s="26">
        <f>IF(AND(-Z803&gt;=151,-Z803&lt;=180),D803,0)</f>
        <v>0</v>
      </c>
      <c r="AI803" s="26">
        <f>IF(AND(-Z803&gt;=181,-Z803&lt;=210),D803,0)</f>
        <v>0</v>
      </c>
      <c r="AJ803" s="26">
        <f>IF(AND(-Z803&gt;=211,-Z803&lt;=250),D803,0)</f>
        <v>0</v>
      </c>
      <c r="AK803" s="26">
        <f>IF(-Z803&gt;=251,D803,0)</f>
        <v>0</v>
      </c>
      <c r="AL803" s="26">
        <f>SUM(AE803:AF803)</f>
        <v>0</v>
      </c>
      <c r="AM803" s="26">
        <f>SUM(AG803:AK803)</f>
        <v>0</v>
      </c>
      <c r="AN803" s="26">
        <f>SUM(AI803:AK803)</f>
        <v>0</v>
      </c>
      <c r="AO803" s="26">
        <f>+IF(SUM(AC803:AK803)=0,D803,0)</f>
        <v>2920</v>
      </c>
      <c r="AP803" s="26">
        <f>+SUM(AC803:AK803)</f>
        <v>0</v>
      </c>
      <c r="AQ803" s="26">
        <f>+Tabla_DatosExternos_142[[#This Row],[Total Vigente]]+Tabla_DatosExternos_142[[#This Row],[Total Vencido]]</f>
        <v>2920</v>
      </c>
      <c r="AR803" s="26">
        <f>SUM(AG803:AK803)</f>
        <v>0</v>
      </c>
      <c r="AS803" s="27">
        <f>+Tabla_DatosExternos_142[[#This Row],[Fecha]]-Tabla_DatosExternos_142[[#This Row],[Vence]]</f>
        <v>-90</v>
      </c>
      <c r="AT803" s="21"/>
      <c r="AU803" s="28" t="e">
        <f>+AR803-W803</f>
        <v>#VALUE!</v>
      </c>
    </row>
    <row r="804" spans="1:47" x14ac:dyDescent="0.35">
      <c r="A804" s="20">
        <v>46225</v>
      </c>
      <c r="B804" s="21">
        <v>288178</v>
      </c>
      <c r="C804" s="21">
        <v>37200</v>
      </c>
      <c r="D804" s="21">
        <v>37200</v>
      </c>
      <c r="E804" s="22">
        <v>46315</v>
      </c>
      <c r="F804" s="21">
        <v>69</v>
      </c>
      <c r="G804" s="21" t="s">
        <v>81</v>
      </c>
      <c r="H804" s="21" t="s">
        <v>95</v>
      </c>
      <c r="I804" s="21" t="s">
        <v>162</v>
      </c>
      <c r="J804" s="21" t="s">
        <v>1553</v>
      </c>
      <c r="K804" s="21" t="s">
        <v>2394</v>
      </c>
      <c r="L804" s="21" t="s">
        <v>1554</v>
      </c>
      <c r="M804" s="21" t="s">
        <v>1555</v>
      </c>
      <c r="N804" s="21">
        <v>90</v>
      </c>
      <c r="O804" s="20"/>
      <c r="P804" s="21" t="s">
        <v>50</v>
      </c>
      <c r="Q804" s="21" t="s">
        <v>1556</v>
      </c>
      <c r="R804" s="21">
        <v>3000000</v>
      </c>
      <c r="S804" s="21">
        <v>5339</v>
      </c>
      <c r="T804" s="21">
        <v>-65.244063999999995</v>
      </c>
      <c r="U804" s="21">
        <v>-16.983549</v>
      </c>
      <c r="V804" s="21" t="s">
        <v>163</v>
      </c>
      <c r="W804" s="21" t="s">
        <v>51</v>
      </c>
      <c r="X804" s="21" t="s">
        <v>1557</v>
      </c>
      <c r="Y804" s="23">
        <v>46246</v>
      </c>
      <c r="Z804" s="24">
        <f>+E804-Y804</f>
        <v>69</v>
      </c>
      <c r="AA804" s="25">
        <f>+Tabla_DatosExternos_142[[#This Row],[Saldo]]/Tabla_DatosExternos_142[[#This Row],[Importe]]</f>
        <v>1</v>
      </c>
      <c r="AB804" s="21"/>
      <c r="AC804" s="26">
        <f>IF(AND(-Z804&gt;=1,-Z804&lt;=30),D804,0)</f>
        <v>0</v>
      </c>
      <c r="AD804" s="26">
        <f>IF(AND(-Z804&gt;=31,-Z804&lt;=60),D804,0)</f>
        <v>0</v>
      </c>
      <c r="AE804" s="26">
        <f>IF(AND(-Z804&gt;=61,-Z804&lt;=90),D804,0)</f>
        <v>0</v>
      </c>
      <c r="AF804" s="26">
        <f>IF(AND(-Z804&gt;=91,-Z804&lt;=120),D804,0)</f>
        <v>0</v>
      </c>
      <c r="AG804" s="26">
        <f>IF(AND(-Z804&gt;=121,-Z804&lt;=150),D804,0)</f>
        <v>0</v>
      </c>
      <c r="AH804" s="26">
        <f>IF(AND(-Z804&gt;=151,-Z804&lt;=180),D804,0)</f>
        <v>0</v>
      </c>
      <c r="AI804" s="26">
        <f>IF(AND(-Z804&gt;=181,-Z804&lt;=210),D804,0)</f>
        <v>0</v>
      </c>
      <c r="AJ804" s="26">
        <f>IF(AND(-Z804&gt;=211,-Z804&lt;=250),D804,0)</f>
        <v>0</v>
      </c>
      <c r="AK804" s="26">
        <f>IF(-Z804&gt;=251,D804,0)</f>
        <v>0</v>
      </c>
      <c r="AL804" s="26">
        <f>SUM(AE804:AF804)</f>
        <v>0</v>
      </c>
      <c r="AM804" s="26">
        <f>SUM(AG804:AK804)</f>
        <v>0</v>
      </c>
      <c r="AN804" s="26">
        <f>SUM(AI804:AK804)</f>
        <v>0</v>
      </c>
      <c r="AO804" s="26">
        <f>+IF(SUM(AC804:AK804)=0,D804,0)</f>
        <v>37200</v>
      </c>
      <c r="AP804" s="26">
        <f>+SUM(AC804:AK804)</f>
        <v>0</v>
      </c>
      <c r="AQ804" s="26">
        <f>+Tabla_DatosExternos_142[[#This Row],[Total Vigente]]+Tabla_DatosExternos_142[[#This Row],[Total Vencido]]</f>
        <v>37200</v>
      </c>
      <c r="AR804" s="26">
        <f>SUM(AG804:AK804)</f>
        <v>0</v>
      </c>
      <c r="AS804" s="27">
        <f>+Tabla_DatosExternos_142[[#This Row],[Fecha]]-Tabla_DatosExternos_142[[#This Row],[Vence]]</f>
        <v>-90</v>
      </c>
      <c r="AT804" s="21"/>
      <c r="AU804" s="28" t="e">
        <f>+AR804-W804</f>
        <v>#VALUE!</v>
      </c>
    </row>
    <row r="805" spans="1:47" x14ac:dyDescent="0.35">
      <c r="A805" s="20">
        <v>46225</v>
      </c>
      <c r="B805" s="21">
        <v>288179</v>
      </c>
      <c r="C805" s="21">
        <v>37200</v>
      </c>
      <c r="D805" s="21">
        <v>37200</v>
      </c>
      <c r="E805" s="22">
        <v>46315</v>
      </c>
      <c r="F805" s="21">
        <v>69</v>
      </c>
      <c r="G805" s="21" t="s">
        <v>81</v>
      </c>
      <c r="H805" s="21" t="s">
        <v>95</v>
      </c>
      <c r="I805" s="21" t="s">
        <v>162</v>
      </c>
      <c r="J805" s="21" t="s">
        <v>1553</v>
      </c>
      <c r="K805" s="21" t="s">
        <v>2394</v>
      </c>
      <c r="L805" s="21" t="s">
        <v>1554</v>
      </c>
      <c r="M805" s="21" t="s">
        <v>1555</v>
      </c>
      <c r="N805" s="21">
        <v>90</v>
      </c>
      <c r="O805" s="20"/>
      <c r="P805" s="21" t="s">
        <v>50</v>
      </c>
      <c r="Q805" s="21" t="s">
        <v>1556</v>
      </c>
      <c r="R805" s="21">
        <v>3000000</v>
      </c>
      <c r="S805" s="21">
        <v>5339</v>
      </c>
      <c r="T805" s="21">
        <v>-65.244063999999995</v>
      </c>
      <c r="U805" s="21">
        <v>-16.983549</v>
      </c>
      <c r="V805" s="21" t="s">
        <v>163</v>
      </c>
      <c r="W805" s="21" t="s">
        <v>51</v>
      </c>
      <c r="X805" s="21" t="s">
        <v>1557</v>
      </c>
      <c r="Y805" s="23">
        <v>46246</v>
      </c>
      <c r="Z805" s="24">
        <f>+E805-Y805</f>
        <v>69</v>
      </c>
      <c r="AA805" s="25">
        <f>+Tabla_DatosExternos_142[[#This Row],[Saldo]]/Tabla_DatosExternos_142[[#This Row],[Importe]]</f>
        <v>1</v>
      </c>
      <c r="AB805" s="21"/>
      <c r="AC805" s="26">
        <f>IF(AND(-Z805&gt;=1,-Z805&lt;=30),D805,0)</f>
        <v>0</v>
      </c>
      <c r="AD805" s="26">
        <f>IF(AND(-Z805&gt;=31,-Z805&lt;=60),D805,0)</f>
        <v>0</v>
      </c>
      <c r="AE805" s="26">
        <f>IF(AND(-Z805&gt;=61,-Z805&lt;=90),D805,0)</f>
        <v>0</v>
      </c>
      <c r="AF805" s="26">
        <f>IF(AND(-Z805&gt;=91,-Z805&lt;=120),D805,0)</f>
        <v>0</v>
      </c>
      <c r="AG805" s="26">
        <f>IF(AND(-Z805&gt;=121,-Z805&lt;=150),D805,0)</f>
        <v>0</v>
      </c>
      <c r="AH805" s="26">
        <f>IF(AND(-Z805&gt;=151,-Z805&lt;=180),D805,0)</f>
        <v>0</v>
      </c>
      <c r="AI805" s="26">
        <f>IF(AND(-Z805&gt;=181,-Z805&lt;=210),D805,0)</f>
        <v>0</v>
      </c>
      <c r="AJ805" s="26">
        <f>IF(AND(-Z805&gt;=211,-Z805&lt;=250),D805,0)</f>
        <v>0</v>
      </c>
      <c r="AK805" s="26">
        <f>IF(-Z805&gt;=251,D805,0)</f>
        <v>0</v>
      </c>
      <c r="AL805" s="26">
        <f>SUM(AE805:AF805)</f>
        <v>0</v>
      </c>
      <c r="AM805" s="26">
        <f>SUM(AG805:AK805)</f>
        <v>0</v>
      </c>
      <c r="AN805" s="26">
        <f>SUM(AI805:AK805)</f>
        <v>0</v>
      </c>
      <c r="AO805" s="26">
        <f>+IF(SUM(AC805:AK805)=0,D805,0)</f>
        <v>37200</v>
      </c>
      <c r="AP805" s="26">
        <f>+SUM(AC805:AK805)</f>
        <v>0</v>
      </c>
      <c r="AQ805" s="26">
        <f>+Tabla_DatosExternos_142[[#This Row],[Total Vigente]]+Tabla_DatosExternos_142[[#This Row],[Total Vencido]]</f>
        <v>37200</v>
      </c>
      <c r="AR805" s="26">
        <f>SUM(AG805:AK805)</f>
        <v>0</v>
      </c>
      <c r="AS805" s="27">
        <f>+Tabla_DatosExternos_142[[#This Row],[Fecha]]-Tabla_DatosExternos_142[[#This Row],[Vence]]</f>
        <v>-90</v>
      </c>
      <c r="AT805" s="21"/>
      <c r="AU805" s="28" t="e">
        <f>+AR805-W805</f>
        <v>#VALUE!</v>
      </c>
    </row>
    <row r="806" spans="1:47" x14ac:dyDescent="0.35">
      <c r="A806" s="20">
        <v>46225</v>
      </c>
      <c r="B806" s="21">
        <v>288180</v>
      </c>
      <c r="C806" s="21">
        <v>37200</v>
      </c>
      <c r="D806" s="21">
        <v>37200</v>
      </c>
      <c r="E806" s="22">
        <v>46315</v>
      </c>
      <c r="F806" s="21">
        <v>69</v>
      </c>
      <c r="G806" s="21" t="s">
        <v>81</v>
      </c>
      <c r="H806" s="21" t="s">
        <v>95</v>
      </c>
      <c r="I806" s="21" t="s">
        <v>162</v>
      </c>
      <c r="J806" s="21" t="s">
        <v>1553</v>
      </c>
      <c r="K806" s="21" t="s">
        <v>2394</v>
      </c>
      <c r="L806" s="21" t="s">
        <v>1554</v>
      </c>
      <c r="M806" s="21" t="s">
        <v>1555</v>
      </c>
      <c r="N806" s="21">
        <v>90</v>
      </c>
      <c r="O806" s="20"/>
      <c r="P806" s="21" t="s">
        <v>50</v>
      </c>
      <c r="Q806" s="21" t="s">
        <v>1556</v>
      </c>
      <c r="R806" s="21">
        <v>3000000</v>
      </c>
      <c r="S806" s="21">
        <v>5339</v>
      </c>
      <c r="T806" s="21">
        <v>-65.244063999999995</v>
      </c>
      <c r="U806" s="21">
        <v>-16.983549</v>
      </c>
      <c r="V806" s="21" t="s">
        <v>163</v>
      </c>
      <c r="W806" s="21" t="s">
        <v>51</v>
      </c>
      <c r="X806" s="21" t="s">
        <v>1557</v>
      </c>
      <c r="Y806" s="23">
        <v>46246</v>
      </c>
      <c r="Z806" s="24">
        <f>+E806-Y806</f>
        <v>69</v>
      </c>
      <c r="AA806" s="25">
        <f>+Tabla_DatosExternos_142[[#This Row],[Saldo]]/Tabla_DatosExternos_142[[#This Row],[Importe]]</f>
        <v>1</v>
      </c>
      <c r="AB806" s="21"/>
      <c r="AC806" s="26">
        <f>IF(AND(-Z806&gt;=1,-Z806&lt;=30),D806,0)</f>
        <v>0</v>
      </c>
      <c r="AD806" s="26">
        <f>IF(AND(-Z806&gt;=31,-Z806&lt;=60),D806,0)</f>
        <v>0</v>
      </c>
      <c r="AE806" s="26">
        <f>IF(AND(-Z806&gt;=61,-Z806&lt;=90),D806,0)</f>
        <v>0</v>
      </c>
      <c r="AF806" s="26">
        <f>IF(AND(-Z806&gt;=91,-Z806&lt;=120),D806,0)</f>
        <v>0</v>
      </c>
      <c r="AG806" s="26">
        <f>IF(AND(-Z806&gt;=121,-Z806&lt;=150),D806,0)</f>
        <v>0</v>
      </c>
      <c r="AH806" s="26">
        <f>IF(AND(-Z806&gt;=151,-Z806&lt;=180),D806,0)</f>
        <v>0</v>
      </c>
      <c r="AI806" s="26">
        <f>IF(AND(-Z806&gt;=181,-Z806&lt;=210),D806,0)</f>
        <v>0</v>
      </c>
      <c r="AJ806" s="26">
        <f>IF(AND(-Z806&gt;=211,-Z806&lt;=250),D806,0)</f>
        <v>0</v>
      </c>
      <c r="AK806" s="26">
        <f>IF(-Z806&gt;=251,D806,0)</f>
        <v>0</v>
      </c>
      <c r="AL806" s="26">
        <f>SUM(AE806:AF806)</f>
        <v>0</v>
      </c>
      <c r="AM806" s="26">
        <f>SUM(AG806:AK806)</f>
        <v>0</v>
      </c>
      <c r="AN806" s="26">
        <f>SUM(AI806:AK806)</f>
        <v>0</v>
      </c>
      <c r="AO806" s="26">
        <f>+IF(SUM(AC806:AK806)=0,D806,0)</f>
        <v>37200</v>
      </c>
      <c r="AP806" s="26">
        <f>+SUM(AC806:AK806)</f>
        <v>0</v>
      </c>
      <c r="AQ806" s="26">
        <f>+Tabla_DatosExternos_142[[#This Row],[Total Vigente]]+Tabla_DatosExternos_142[[#This Row],[Total Vencido]]</f>
        <v>37200</v>
      </c>
      <c r="AR806" s="26">
        <f>SUM(AG806:AK806)</f>
        <v>0</v>
      </c>
      <c r="AS806" s="27">
        <f>+Tabla_DatosExternos_142[[#This Row],[Fecha]]-Tabla_DatosExternos_142[[#This Row],[Vence]]</f>
        <v>-90</v>
      </c>
      <c r="AT806" s="21"/>
      <c r="AU806" s="28" t="e">
        <f>+AR806-W806</f>
        <v>#VALUE!</v>
      </c>
    </row>
    <row r="807" spans="1:47" x14ac:dyDescent="0.35">
      <c r="A807" s="20">
        <v>46225</v>
      </c>
      <c r="B807" s="21">
        <v>288181</v>
      </c>
      <c r="C807" s="21">
        <v>37200</v>
      </c>
      <c r="D807" s="21">
        <v>37200</v>
      </c>
      <c r="E807" s="22">
        <v>46315</v>
      </c>
      <c r="F807" s="21">
        <v>69</v>
      </c>
      <c r="G807" s="21" t="s">
        <v>81</v>
      </c>
      <c r="H807" s="21" t="s">
        <v>95</v>
      </c>
      <c r="I807" s="21" t="s">
        <v>162</v>
      </c>
      <c r="J807" s="21" t="s">
        <v>1553</v>
      </c>
      <c r="K807" s="21" t="s">
        <v>2394</v>
      </c>
      <c r="L807" s="21" t="s">
        <v>1554</v>
      </c>
      <c r="M807" s="21" t="s">
        <v>1555</v>
      </c>
      <c r="N807" s="21">
        <v>90</v>
      </c>
      <c r="O807" s="20"/>
      <c r="P807" s="21" t="s">
        <v>50</v>
      </c>
      <c r="Q807" s="21" t="s">
        <v>1556</v>
      </c>
      <c r="R807" s="21">
        <v>3000000</v>
      </c>
      <c r="S807" s="21">
        <v>5339</v>
      </c>
      <c r="T807" s="21">
        <v>-65.244063999999995</v>
      </c>
      <c r="U807" s="21">
        <v>-16.983549</v>
      </c>
      <c r="V807" s="21" t="s">
        <v>163</v>
      </c>
      <c r="W807" s="21" t="s">
        <v>51</v>
      </c>
      <c r="X807" s="21" t="s">
        <v>1557</v>
      </c>
      <c r="Y807" s="23">
        <v>46246</v>
      </c>
      <c r="Z807" s="24">
        <f>+E807-Y807</f>
        <v>69</v>
      </c>
      <c r="AA807" s="25">
        <f>+Tabla_DatosExternos_142[[#This Row],[Saldo]]/Tabla_DatosExternos_142[[#This Row],[Importe]]</f>
        <v>1</v>
      </c>
      <c r="AB807" s="21"/>
      <c r="AC807" s="26">
        <f>IF(AND(-Z807&gt;=1,-Z807&lt;=30),D807,0)</f>
        <v>0</v>
      </c>
      <c r="AD807" s="26">
        <f>IF(AND(-Z807&gt;=31,-Z807&lt;=60),D807,0)</f>
        <v>0</v>
      </c>
      <c r="AE807" s="26">
        <f>IF(AND(-Z807&gt;=61,-Z807&lt;=90),D807,0)</f>
        <v>0</v>
      </c>
      <c r="AF807" s="26">
        <f>IF(AND(-Z807&gt;=91,-Z807&lt;=120),D807,0)</f>
        <v>0</v>
      </c>
      <c r="AG807" s="26">
        <f>IF(AND(-Z807&gt;=121,-Z807&lt;=150),D807,0)</f>
        <v>0</v>
      </c>
      <c r="AH807" s="26">
        <f>IF(AND(-Z807&gt;=151,-Z807&lt;=180),D807,0)</f>
        <v>0</v>
      </c>
      <c r="AI807" s="26">
        <f>IF(AND(-Z807&gt;=181,-Z807&lt;=210),D807,0)</f>
        <v>0</v>
      </c>
      <c r="AJ807" s="26">
        <f>IF(AND(-Z807&gt;=211,-Z807&lt;=250),D807,0)</f>
        <v>0</v>
      </c>
      <c r="AK807" s="26">
        <f>IF(-Z807&gt;=251,D807,0)</f>
        <v>0</v>
      </c>
      <c r="AL807" s="26">
        <f>SUM(AE807:AF807)</f>
        <v>0</v>
      </c>
      <c r="AM807" s="26">
        <f>SUM(AG807:AK807)</f>
        <v>0</v>
      </c>
      <c r="AN807" s="26">
        <f>SUM(AI807:AK807)</f>
        <v>0</v>
      </c>
      <c r="AO807" s="26">
        <f>+IF(SUM(AC807:AK807)=0,D807,0)</f>
        <v>37200</v>
      </c>
      <c r="AP807" s="26">
        <f>+SUM(AC807:AK807)</f>
        <v>0</v>
      </c>
      <c r="AQ807" s="26">
        <f>+Tabla_DatosExternos_142[[#This Row],[Total Vigente]]+Tabla_DatosExternos_142[[#This Row],[Total Vencido]]</f>
        <v>37200</v>
      </c>
      <c r="AR807" s="26">
        <f>SUM(AG807:AK807)</f>
        <v>0</v>
      </c>
      <c r="AS807" s="27">
        <f>+Tabla_DatosExternos_142[[#This Row],[Fecha]]-Tabla_DatosExternos_142[[#This Row],[Vence]]</f>
        <v>-90</v>
      </c>
      <c r="AT807" s="21"/>
      <c r="AU807" s="28" t="e">
        <f>+AR807-W807</f>
        <v>#VALUE!</v>
      </c>
    </row>
    <row r="808" spans="1:47" x14ac:dyDescent="0.35">
      <c r="A808" s="20">
        <v>46231</v>
      </c>
      <c r="B808" s="21">
        <v>290900</v>
      </c>
      <c r="C808" s="21">
        <v>36075</v>
      </c>
      <c r="D808" s="21">
        <v>36075</v>
      </c>
      <c r="E808" s="22">
        <v>46321</v>
      </c>
      <c r="F808" s="21">
        <v>75</v>
      </c>
      <c r="G808" s="21" t="s">
        <v>81</v>
      </c>
      <c r="H808" s="21" t="s">
        <v>95</v>
      </c>
      <c r="I808" s="21" t="s">
        <v>162</v>
      </c>
      <c r="J808" s="21" t="s">
        <v>1553</v>
      </c>
      <c r="K808" s="21" t="s">
        <v>2394</v>
      </c>
      <c r="L808" s="21" t="s">
        <v>1554</v>
      </c>
      <c r="M808" s="21" t="s">
        <v>1555</v>
      </c>
      <c r="N808" s="21">
        <v>90</v>
      </c>
      <c r="O808" s="20"/>
      <c r="P808" s="21" t="s">
        <v>50</v>
      </c>
      <c r="Q808" s="21" t="s">
        <v>1556</v>
      </c>
      <c r="R808" s="21">
        <v>3000000</v>
      </c>
      <c r="S808" s="21">
        <v>5339</v>
      </c>
      <c r="T808" s="21">
        <v>-65.244063999999995</v>
      </c>
      <c r="U808" s="21">
        <v>-16.983549</v>
      </c>
      <c r="V808" s="21" t="s">
        <v>163</v>
      </c>
      <c r="W808" s="21" t="s">
        <v>51</v>
      </c>
      <c r="X808" s="21" t="s">
        <v>1557</v>
      </c>
      <c r="Y808" s="23">
        <v>46246</v>
      </c>
      <c r="Z808" s="24">
        <f>+E808-Y808</f>
        <v>75</v>
      </c>
      <c r="AA808" s="25">
        <f>+Tabla_DatosExternos_142[[#This Row],[Saldo]]/Tabla_DatosExternos_142[[#This Row],[Importe]]</f>
        <v>1</v>
      </c>
      <c r="AB808" s="21"/>
      <c r="AC808" s="26">
        <f>IF(AND(-Z808&gt;=1,-Z808&lt;=30),D808,0)</f>
        <v>0</v>
      </c>
      <c r="AD808" s="26">
        <f>IF(AND(-Z808&gt;=31,-Z808&lt;=60),D808,0)</f>
        <v>0</v>
      </c>
      <c r="AE808" s="26">
        <f>IF(AND(-Z808&gt;=61,-Z808&lt;=90),D808,0)</f>
        <v>0</v>
      </c>
      <c r="AF808" s="26">
        <f>IF(AND(-Z808&gt;=91,-Z808&lt;=120),D808,0)</f>
        <v>0</v>
      </c>
      <c r="AG808" s="26">
        <f>IF(AND(-Z808&gt;=121,-Z808&lt;=150),D808,0)</f>
        <v>0</v>
      </c>
      <c r="AH808" s="26">
        <f>IF(AND(-Z808&gt;=151,-Z808&lt;=180),D808,0)</f>
        <v>0</v>
      </c>
      <c r="AI808" s="26">
        <f>IF(AND(-Z808&gt;=181,-Z808&lt;=210),D808,0)</f>
        <v>0</v>
      </c>
      <c r="AJ808" s="26">
        <f>IF(AND(-Z808&gt;=211,-Z808&lt;=250),D808,0)</f>
        <v>0</v>
      </c>
      <c r="AK808" s="26">
        <f>IF(-Z808&gt;=251,D808,0)</f>
        <v>0</v>
      </c>
      <c r="AL808" s="26">
        <f>SUM(AE808:AF808)</f>
        <v>0</v>
      </c>
      <c r="AM808" s="26">
        <f>SUM(AG808:AK808)</f>
        <v>0</v>
      </c>
      <c r="AN808" s="26">
        <f>SUM(AI808:AK808)</f>
        <v>0</v>
      </c>
      <c r="AO808" s="26">
        <f>+IF(SUM(AC808:AK808)=0,D808,0)</f>
        <v>36075</v>
      </c>
      <c r="AP808" s="26">
        <f>+SUM(AC808:AK808)</f>
        <v>0</v>
      </c>
      <c r="AQ808" s="26">
        <f>+Tabla_DatosExternos_142[[#This Row],[Total Vigente]]+Tabla_DatosExternos_142[[#This Row],[Total Vencido]]</f>
        <v>36075</v>
      </c>
      <c r="AR808" s="26">
        <f>SUM(AG808:AK808)</f>
        <v>0</v>
      </c>
      <c r="AS808" s="27">
        <f>+Tabla_DatosExternos_142[[#This Row],[Fecha]]-Tabla_DatosExternos_142[[#This Row],[Vence]]</f>
        <v>-90</v>
      </c>
      <c r="AT808" s="21"/>
      <c r="AU808" s="28" t="e">
        <f>+AR808-W808</f>
        <v>#VALUE!</v>
      </c>
    </row>
    <row r="809" spans="1:47" x14ac:dyDescent="0.35">
      <c r="A809" s="20">
        <v>46234</v>
      </c>
      <c r="B809" s="21">
        <v>292853</v>
      </c>
      <c r="C809" s="21">
        <v>49600</v>
      </c>
      <c r="D809" s="21">
        <v>49600</v>
      </c>
      <c r="E809" s="22">
        <v>46324</v>
      </c>
      <c r="F809" s="21">
        <v>78</v>
      </c>
      <c r="G809" s="21" t="s">
        <v>81</v>
      </c>
      <c r="H809" s="21" t="s">
        <v>95</v>
      </c>
      <c r="I809" s="21" t="s">
        <v>162</v>
      </c>
      <c r="J809" s="21" t="s">
        <v>1553</v>
      </c>
      <c r="K809" s="21" t="s">
        <v>2394</v>
      </c>
      <c r="L809" s="21" t="s">
        <v>1554</v>
      </c>
      <c r="M809" s="21" t="s">
        <v>1555</v>
      </c>
      <c r="N809" s="21">
        <v>90</v>
      </c>
      <c r="O809" s="20"/>
      <c r="P809" s="21" t="s">
        <v>50</v>
      </c>
      <c r="Q809" s="21" t="s">
        <v>1556</v>
      </c>
      <c r="R809" s="21">
        <v>3000000</v>
      </c>
      <c r="S809" s="21">
        <v>5339</v>
      </c>
      <c r="T809" s="21">
        <v>-65.244063999999995</v>
      </c>
      <c r="U809" s="21">
        <v>-16.983549</v>
      </c>
      <c r="V809" s="21" t="s">
        <v>163</v>
      </c>
      <c r="W809" s="21" t="s">
        <v>51</v>
      </c>
      <c r="X809" s="21" t="s">
        <v>1557</v>
      </c>
      <c r="Y809" s="23">
        <v>46246</v>
      </c>
      <c r="Z809" s="24">
        <f>+E809-Y809</f>
        <v>78</v>
      </c>
      <c r="AA809" s="25">
        <f>+Tabla_DatosExternos_142[[#This Row],[Saldo]]/Tabla_DatosExternos_142[[#This Row],[Importe]]</f>
        <v>1</v>
      </c>
      <c r="AB809" s="21"/>
      <c r="AC809" s="26">
        <f>IF(AND(-Z809&gt;=1,-Z809&lt;=30),D809,0)</f>
        <v>0</v>
      </c>
      <c r="AD809" s="26">
        <f>IF(AND(-Z809&gt;=31,-Z809&lt;=60),D809,0)</f>
        <v>0</v>
      </c>
      <c r="AE809" s="26">
        <f>IF(AND(-Z809&gt;=61,-Z809&lt;=90),D809,0)</f>
        <v>0</v>
      </c>
      <c r="AF809" s="26">
        <f>IF(AND(-Z809&gt;=91,-Z809&lt;=120),D809,0)</f>
        <v>0</v>
      </c>
      <c r="AG809" s="26">
        <f>IF(AND(-Z809&gt;=121,-Z809&lt;=150),D809,0)</f>
        <v>0</v>
      </c>
      <c r="AH809" s="26">
        <f>IF(AND(-Z809&gt;=151,-Z809&lt;=180),D809,0)</f>
        <v>0</v>
      </c>
      <c r="AI809" s="26">
        <f>IF(AND(-Z809&gt;=181,-Z809&lt;=210),D809,0)</f>
        <v>0</v>
      </c>
      <c r="AJ809" s="26">
        <f>IF(AND(-Z809&gt;=211,-Z809&lt;=250),D809,0)</f>
        <v>0</v>
      </c>
      <c r="AK809" s="26">
        <f>IF(-Z809&gt;=251,D809,0)</f>
        <v>0</v>
      </c>
      <c r="AL809" s="26">
        <f>SUM(AE809:AF809)</f>
        <v>0</v>
      </c>
      <c r="AM809" s="26">
        <f>SUM(AG809:AK809)</f>
        <v>0</v>
      </c>
      <c r="AN809" s="26">
        <f>SUM(AI809:AK809)</f>
        <v>0</v>
      </c>
      <c r="AO809" s="26">
        <f>+IF(SUM(AC809:AK809)=0,D809,0)</f>
        <v>49600</v>
      </c>
      <c r="AP809" s="26">
        <f>+SUM(AC809:AK809)</f>
        <v>0</v>
      </c>
      <c r="AQ809" s="26">
        <f>+Tabla_DatosExternos_142[[#This Row],[Total Vigente]]+Tabla_DatosExternos_142[[#This Row],[Total Vencido]]</f>
        <v>49600</v>
      </c>
      <c r="AR809" s="26">
        <f>SUM(AG809:AK809)</f>
        <v>0</v>
      </c>
      <c r="AS809" s="27">
        <f>+Tabla_DatosExternos_142[[#This Row],[Fecha]]-Tabla_DatosExternos_142[[#This Row],[Vence]]</f>
        <v>-90</v>
      </c>
      <c r="AT809" s="21"/>
      <c r="AU809" s="28" t="e">
        <f>+AR809-W809</f>
        <v>#VALUE!</v>
      </c>
    </row>
    <row r="810" spans="1:47" x14ac:dyDescent="0.35">
      <c r="A810" s="20">
        <v>46234</v>
      </c>
      <c r="B810" s="21">
        <v>292854</v>
      </c>
      <c r="C810" s="21">
        <v>49600</v>
      </c>
      <c r="D810" s="21">
        <v>49600</v>
      </c>
      <c r="E810" s="22">
        <v>46324</v>
      </c>
      <c r="F810" s="21">
        <v>78</v>
      </c>
      <c r="G810" s="21" t="s">
        <v>81</v>
      </c>
      <c r="H810" s="21" t="s">
        <v>95</v>
      </c>
      <c r="I810" s="21" t="s">
        <v>162</v>
      </c>
      <c r="J810" s="21" t="s">
        <v>1553</v>
      </c>
      <c r="K810" s="21" t="s">
        <v>2394</v>
      </c>
      <c r="L810" s="21" t="s">
        <v>1554</v>
      </c>
      <c r="M810" s="21" t="s">
        <v>1555</v>
      </c>
      <c r="N810" s="21">
        <v>90</v>
      </c>
      <c r="O810" s="20"/>
      <c r="P810" s="21" t="s">
        <v>50</v>
      </c>
      <c r="Q810" s="21" t="s">
        <v>1556</v>
      </c>
      <c r="R810" s="21">
        <v>3000000</v>
      </c>
      <c r="S810" s="21">
        <v>5339</v>
      </c>
      <c r="T810" s="21">
        <v>-65.244063999999995</v>
      </c>
      <c r="U810" s="21">
        <v>-16.983549</v>
      </c>
      <c r="V810" s="21" t="s">
        <v>163</v>
      </c>
      <c r="W810" s="21" t="s">
        <v>51</v>
      </c>
      <c r="X810" s="21" t="s">
        <v>1557</v>
      </c>
      <c r="Y810" s="23">
        <v>46246</v>
      </c>
      <c r="Z810" s="24">
        <f>+E810-Y810</f>
        <v>78</v>
      </c>
      <c r="AA810" s="25">
        <f>+Tabla_DatosExternos_142[[#This Row],[Saldo]]/Tabla_DatosExternos_142[[#This Row],[Importe]]</f>
        <v>1</v>
      </c>
      <c r="AB810" s="21"/>
      <c r="AC810" s="26">
        <f>IF(AND(-Z810&gt;=1,-Z810&lt;=30),D810,0)</f>
        <v>0</v>
      </c>
      <c r="AD810" s="26">
        <f>IF(AND(-Z810&gt;=31,-Z810&lt;=60),D810,0)</f>
        <v>0</v>
      </c>
      <c r="AE810" s="26">
        <f>IF(AND(-Z810&gt;=61,-Z810&lt;=90),D810,0)</f>
        <v>0</v>
      </c>
      <c r="AF810" s="26">
        <f>IF(AND(-Z810&gt;=91,-Z810&lt;=120),D810,0)</f>
        <v>0</v>
      </c>
      <c r="AG810" s="26">
        <f>IF(AND(-Z810&gt;=121,-Z810&lt;=150),D810,0)</f>
        <v>0</v>
      </c>
      <c r="AH810" s="26">
        <f>IF(AND(-Z810&gt;=151,-Z810&lt;=180),D810,0)</f>
        <v>0</v>
      </c>
      <c r="AI810" s="26">
        <f>IF(AND(-Z810&gt;=181,-Z810&lt;=210),D810,0)</f>
        <v>0</v>
      </c>
      <c r="AJ810" s="26">
        <f>IF(AND(-Z810&gt;=211,-Z810&lt;=250),D810,0)</f>
        <v>0</v>
      </c>
      <c r="AK810" s="26">
        <f>IF(-Z810&gt;=251,D810,0)</f>
        <v>0</v>
      </c>
      <c r="AL810" s="26">
        <f>SUM(AE810:AF810)</f>
        <v>0</v>
      </c>
      <c r="AM810" s="26">
        <f>SUM(AG810:AK810)</f>
        <v>0</v>
      </c>
      <c r="AN810" s="26">
        <f>SUM(AI810:AK810)</f>
        <v>0</v>
      </c>
      <c r="AO810" s="26">
        <f>+IF(SUM(AC810:AK810)=0,D810,0)</f>
        <v>49600</v>
      </c>
      <c r="AP810" s="26">
        <f>+SUM(AC810:AK810)</f>
        <v>0</v>
      </c>
      <c r="AQ810" s="26">
        <f>+Tabla_DatosExternos_142[[#This Row],[Total Vigente]]+Tabla_DatosExternos_142[[#This Row],[Total Vencido]]</f>
        <v>49600</v>
      </c>
      <c r="AR810" s="26">
        <f>SUM(AG810:AK810)</f>
        <v>0</v>
      </c>
      <c r="AS810" s="27">
        <f>+Tabla_DatosExternos_142[[#This Row],[Fecha]]-Tabla_DatosExternos_142[[#This Row],[Vence]]</f>
        <v>-90</v>
      </c>
      <c r="AT810" s="21"/>
      <c r="AU810" s="28" t="e">
        <f>+AR810-W810</f>
        <v>#VALUE!</v>
      </c>
    </row>
    <row r="811" spans="1:47" x14ac:dyDescent="0.35">
      <c r="A811" s="20">
        <v>46234</v>
      </c>
      <c r="B811" s="21">
        <v>292855</v>
      </c>
      <c r="C811" s="21">
        <v>49600</v>
      </c>
      <c r="D811" s="21">
        <v>49600</v>
      </c>
      <c r="E811" s="22">
        <v>46324</v>
      </c>
      <c r="F811" s="21">
        <v>78</v>
      </c>
      <c r="G811" s="21" t="s">
        <v>81</v>
      </c>
      <c r="H811" s="21" t="s">
        <v>95</v>
      </c>
      <c r="I811" s="21" t="s">
        <v>162</v>
      </c>
      <c r="J811" s="21" t="s">
        <v>1553</v>
      </c>
      <c r="K811" s="21" t="s">
        <v>2394</v>
      </c>
      <c r="L811" s="21" t="s">
        <v>1554</v>
      </c>
      <c r="M811" s="21" t="s">
        <v>1555</v>
      </c>
      <c r="N811" s="21">
        <v>90</v>
      </c>
      <c r="O811" s="20"/>
      <c r="P811" s="21" t="s">
        <v>50</v>
      </c>
      <c r="Q811" s="21" t="s">
        <v>1556</v>
      </c>
      <c r="R811" s="21">
        <v>3000000</v>
      </c>
      <c r="S811" s="21">
        <v>5339</v>
      </c>
      <c r="T811" s="21">
        <v>-65.244063999999995</v>
      </c>
      <c r="U811" s="21">
        <v>-16.983549</v>
      </c>
      <c r="V811" s="21" t="s">
        <v>163</v>
      </c>
      <c r="W811" s="21" t="s">
        <v>51</v>
      </c>
      <c r="X811" s="21" t="s">
        <v>1557</v>
      </c>
      <c r="Y811" s="23">
        <v>46246</v>
      </c>
      <c r="Z811" s="24">
        <f>+E811-Y811</f>
        <v>78</v>
      </c>
      <c r="AA811" s="25">
        <f>+Tabla_DatosExternos_142[[#This Row],[Saldo]]/Tabla_DatosExternos_142[[#This Row],[Importe]]</f>
        <v>1</v>
      </c>
      <c r="AB811" s="21"/>
      <c r="AC811" s="26">
        <f>IF(AND(-Z811&gt;=1,-Z811&lt;=30),D811,0)</f>
        <v>0</v>
      </c>
      <c r="AD811" s="26">
        <f>IF(AND(-Z811&gt;=31,-Z811&lt;=60),D811,0)</f>
        <v>0</v>
      </c>
      <c r="AE811" s="26">
        <f>IF(AND(-Z811&gt;=61,-Z811&lt;=90),D811,0)</f>
        <v>0</v>
      </c>
      <c r="AF811" s="26">
        <f>IF(AND(-Z811&gt;=91,-Z811&lt;=120),D811,0)</f>
        <v>0</v>
      </c>
      <c r="AG811" s="26">
        <f>IF(AND(-Z811&gt;=121,-Z811&lt;=150),D811,0)</f>
        <v>0</v>
      </c>
      <c r="AH811" s="26">
        <f>IF(AND(-Z811&gt;=151,-Z811&lt;=180),D811,0)</f>
        <v>0</v>
      </c>
      <c r="AI811" s="26">
        <f>IF(AND(-Z811&gt;=181,-Z811&lt;=210),D811,0)</f>
        <v>0</v>
      </c>
      <c r="AJ811" s="26">
        <f>IF(AND(-Z811&gt;=211,-Z811&lt;=250),D811,0)</f>
        <v>0</v>
      </c>
      <c r="AK811" s="26">
        <f>IF(-Z811&gt;=251,D811,0)</f>
        <v>0</v>
      </c>
      <c r="AL811" s="26">
        <f>SUM(AE811:AF811)</f>
        <v>0</v>
      </c>
      <c r="AM811" s="26">
        <f>SUM(AG811:AK811)</f>
        <v>0</v>
      </c>
      <c r="AN811" s="26">
        <f>SUM(AI811:AK811)</f>
        <v>0</v>
      </c>
      <c r="AO811" s="26">
        <f>+IF(SUM(AC811:AK811)=0,D811,0)</f>
        <v>49600</v>
      </c>
      <c r="AP811" s="26">
        <f>+SUM(AC811:AK811)</f>
        <v>0</v>
      </c>
      <c r="AQ811" s="26">
        <f>+Tabla_DatosExternos_142[[#This Row],[Total Vigente]]+Tabla_DatosExternos_142[[#This Row],[Total Vencido]]</f>
        <v>49600</v>
      </c>
      <c r="AR811" s="26">
        <f>SUM(AG811:AK811)</f>
        <v>0</v>
      </c>
      <c r="AS811" s="27">
        <f>+Tabla_DatosExternos_142[[#This Row],[Fecha]]-Tabla_DatosExternos_142[[#This Row],[Vence]]</f>
        <v>-90</v>
      </c>
      <c r="AT811" s="21"/>
      <c r="AU811" s="28" t="e">
        <f>+AR811-W811</f>
        <v>#VALUE!</v>
      </c>
    </row>
    <row r="812" spans="1:47" x14ac:dyDescent="0.35">
      <c r="A812" s="20">
        <v>46234</v>
      </c>
      <c r="B812" s="21">
        <v>292861</v>
      </c>
      <c r="C812" s="21">
        <v>25252.5</v>
      </c>
      <c r="D812" s="21">
        <v>25252.5</v>
      </c>
      <c r="E812" s="22">
        <v>46324</v>
      </c>
      <c r="F812" s="21">
        <v>78</v>
      </c>
      <c r="G812" s="21" t="s">
        <v>81</v>
      </c>
      <c r="H812" s="21" t="s">
        <v>95</v>
      </c>
      <c r="I812" s="21" t="s">
        <v>162</v>
      </c>
      <c r="J812" s="21" t="s">
        <v>1553</v>
      </c>
      <c r="K812" s="21" t="s">
        <v>2394</v>
      </c>
      <c r="L812" s="21" t="s">
        <v>1554</v>
      </c>
      <c r="M812" s="21" t="s">
        <v>1555</v>
      </c>
      <c r="N812" s="21">
        <v>90</v>
      </c>
      <c r="O812" s="20"/>
      <c r="P812" s="21" t="s">
        <v>50</v>
      </c>
      <c r="Q812" s="21" t="s">
        <v>1556</v>
      </c>
      <c r="R812" s="21">
        <v>3000000</v>
      </c>
      <c r="S812" s="21">
        <v>5339</v>
      </c>
      <c r="T812" s="21">
        <v>-65.244063999999995</v>
      </c>
      <c r="U812" s="21">
        <v>-16.983549</v>
      </c>
      <c r="V812" s="21" t="s">
        <v>163</v>
      </c>
      <c r="W812" s="21" t="s">
        <v>51</v>
      </c>
      <c r="X812" s="21" t="s">
        <v>1557</v>
      </c>
      <c r="Y812" s="23">
        <v>46246</v>
      </c>
      <c r="Z812" s="24">
        <f>+E812-Y812</f>
        <v>78</v>
      </c>
      <c r="AA812" s="25">
        <f>+Tabla_DatosExternos_142[[#This Row],[Saldo]]/Tabla_DatosExternos_142[[#This Row],[Importe]]</f>
        <v>1</v>
      </c>
      <c r="AB812" s="21"/>
      <c r="AC812" s="26">
        <f>IF(AND(-Z812&gt;=1,-Z812&lt;=30),D812,0)</f>
        <v>0</v>
      </c>
      <c r="AD812" s="26">
        <f>IF(AND(-Z812&gt;=31,-Z812&lt;=60),D812,0)</f>
        <v>0</v>
      </c>
      <c r="AE812" s="26">
        <f>IF(AND(-Z812&gt;=61,-Z812&lt;=90),D812,0)</f>
        <v>0</v>
      </c>
      <c r="AF812" s="26">
        <f>IF(AND(-Z812&gt;=91,-Z812&lt;=120),D812,0)</f>
        <v>0</v>
      </c>
      <c r="AG812" s="26">
        <f>IF(AND(-Z812&gt;=121,-Z812&lt;=150),D812,0)</f>
        <v>0</v>
      </c>
      <c r="AH812" s="26">
        <f>IF(AND(-Z812&gt;=151,-Z812&lt;=180),D812,0)</f>
        <v>0</v>
      </c>
      <c r="AI812" s="26">
        <f>IF(AND(-Z812&gt;=181,-Z812&lt;=210),D812,0)</f>
        <v>0</v>
      </c>
      <c r="AJ812" s="26">
        <f>IF(AND(-Z812&gt;=211,-Z812&lt;=250),D812,0)</f>
        <v>0</v>
      </c>
      <c r="AK812" s="26">
        <f>IF(-Z812&gt;=251,D812,0)</f>
        <v>0</v>
      </c>
      <c r="AL812" s="26">
        <f>SUM(AE812:AF812)</f>
        <v>0</v>
      </c>
      <c r="AM812" s="26">
        <f>SUM(AG812:AK812)</f>
        <v>0</v>
      </c>
      <c r="AN812" s="26">
        <f>SUM(AI812:AK812)</f>
        <v>0</v>
      </c>
      <c r="AO812" s="26">
        <f>+IF(SUM(AC812:AK812)=0,D812,0)</f>
        <v>25252.5</v>
      </c>
      <c r="AP812" s="26">
        <f>+SUM(AC812:AK812)</f>
        <v>0</v>
      </c>
      <c r="AQ812" s="26">
        <f>+Tabla_DatosExternos_142[[#This Row],[Total Vigente]]+Tabla_DatosExternos_142[[#This Row],[Total Vencido]]</f>
        <v>25252.5</v>
      </c>
      <c r="AR812" s="26">
        <f>SUM(AG812:AK812)</f>
        <v>0</v>
      </c>
      <c r="AS812" s="27">
        <f>+Tabla_DatosExternos_142[[#This Row],[Fecha]]-Tabla_DatosExternos_142[[#This Row],[Vence]]</f>
        <v>-90</v>
      </c>
      <c r="AT812" s="21"/>
      <c r="AU812" s="28" t="e">
        <f>+AR812-W812</f>
        <v>#VALUE!</v>
      </c>
    </row>
    <row r="813" spans="1:47" x14ac:dyDescent="0.35">
      <c r="A813" s="20">
        <v>46234</v>
      </c>
      <c r="B813" s="21">
        <v>292862</v>
      </c>
      <c r="C813" s="21">
        <v>5840</v>
      </c>
      <c r="D813" s="21">
        <v>5840</v>
      </c>
      <c r="E813" s="22">
        <v>46324</v>
      </c>
      <c r="F813" s="21">
        <v>78</v>
      </c>
      <c r="G813" s="21" t="s">
        <v>81</v>
      </c>
      <c r="H813" s="21" t="s">
        <v>95</v>
      </c>
      <c r="I813" s="21" t="s">
        <v>162</v>
      </c>
      <c r="J813" s="21" t="s">
        <v>1553</v>
      </c>
      <c r="K813" s="21" t="s">
        <v>2394</v>
      </c>
      <c r="L813" s="21" t="s">
        <v>1554</v>
      </c>
      <c r="M813" s="21" t="s">
        <v>1555</v>
      </c>
      <c r="N813" s="21">
        <v>90</v>
      </c>
      <c r="O813" s="20"/>
      <c r="P813" s="21" t="s">
        <v>50</v>
      </c>
      <c r="Q813" s="21" t="s">
        <v>1556</v>
      </c>
      <c r="R813" s="21">
        <v>3000000</v>
      </c>
      <c r="S813" s="21">
        <v>5339</v>
      </c>
      <c r="T813" s="21">
        <v>-65.244063999999995</v>
      </c>
      <c r="U813" s="21">
        <v>-16.983549</v>
      </c>
      <c r="V813" s="21" t="s">
        <v>163</v>
      </c>
      <c r="W813" s="21" t="s">
        <v>51</v>
      </c>
      <c r="X813" s="21" t="s">
        <v>1557</v>
      </c>
      <c r="Y813" s="23">
        <v>46246</v>
      </c>
      <c r="Z813" s="24">
        <f>+E813-Y813</f>
        <v>78</v>
      </c>
      <c r="AA813" s="25">
        <f>+Tabla_DatosExternos_142[[#This Row],[Saldo]]/Tabla_DatosExternos_142[[#This Row],[Importe]]</f>
        <v>1</v>
      </c>
      <c r="AB813" s="21"/>
      <c r="AC813" s="26">
        <f>IF(AND(-Z813&gt;=1,-Z813&lt;=30),D813,0)</f>
        <v>0</v>
      </c>
      <c r="AD813" s="26">
        <f>IF(AND(-Z813&gt;=31,-Z813&lt;=60),D813,0)</f>
        <v>0</v>
      </c>
      <c r="AE813" s="26">
        <f>IF(AND(-Z813&gt;=61,-Z813&lt;=90),D813,0)</f>
        <v>0</v>
      </c>
      <c r="AF813" s="26">
        <f>IF(AND(-Z813&gt;=91,-Z813&lt;=120),D813,0)</f>
        <v>0</v>
      </c>
      <c r="AG813" s="26">
        <f>IF(AND(-Z813&gt;=121,-Z813&lt;=150),D813,0)</f>
        <v>0</v>
      </c>
      <c r="AH813" s="26">
        <f>IF(AND(-Z813&gt;=151,-Z813&lt;=180),D813,0)</f>
        <v>0</v>
      </c>
      <c r="AI813" s="26">
        <f>IF(AND(-Z813&gt;=181,-Z813&lt;=210),D813,0)</f>
        <v>0</v>
      </c>
      <c r="AJ813" s="26">
        <f>IF(AND(-Z813&gt;=211,-Z813&lt;=250),D813,0)</f>
        <v>0</v>
      </c>
      <c r="AK813" s="26">
        <f>IF(-Z813&gt;=251,D813,0)</f>
        <v>0</v>
      </c>
      <c r="AL813" s="26">
        <f>SUM(AE813:AF813)</f>
        <v>0</v>
      </c>
      <c r="AM813" s="26">
        <f>SUM(AG813:AK813)</f>
        <v>0</v>
      </c>
      <c r="AN813" s="26">
        <f>SUM(AI813:AK813)</f>
        <v>0</v>
      </c>
      <c r="AO813" s="26">
        <f>+IF(SUM(AC813:AK813)=0,D813,0)</f>
        <v>5840</v>
      </c>
      <c r="AP813" s="26">
        <f>+SUM(AC813:AK813)</f>
        <v>0</v>
      </c>
      <c r="AQ813" s="26">
        <f>+Tabla_DatosExternos_142[[#This Row],[Total Vigente]]+Tabla_DatosExternos_142[[#This Row],[Total Vencido]]</f>
        <v>5840</v>
      </c>
      <c r="AR813" s="26">
        <f>SUM(AG813:AK813)</f>
        <v>0</v>
      </c>
      <c r="AS813" s="27">
        <f>+Tabla_DatosExternos_142[[#This Row],[Fecha]]-Tabla_DatosExternos_142[[#This Row],[Vence]]</f>
        <v>-90</v>
      </c>
      <c r="AT813" s="21"/>
      <c r="AU813" s="28" t="e">
        <f>+AR813-W813</f>
        <v>#VALUE!</v>
      </c>
    </row>
    <row r="814" spans="1:47" x14ac:dyDescent="0.35">
      <c r="A814" s="20">
        <v>46234</v>
      </c>
      <c r="B814" s="21">
        <v>292863</v>
      </c>
      <c r="C814" s="21">
        <v>2123.1</v>
      </c>
      <c r="D814" s="21">
        <v>2123.1</v>
      </c>
      <c r="E814" s="22">
        <v>46324</v>
      </c>
      <c r="F814" s="21">
        <v>78</v>
      </c>
      <c r="G814" s="21" t="s">
        <v>81</v>
      </c>
      <c r="H814" s="21" t="s">
        <v>95</v>
      </c>
      <c r="I814" s="21" t="s">
        <v>162</v>
      </c>
      <c r="J814" s="21" t="s">
        <v>1553</v>
      </c>
      <c r="K814" s="21" t="s">
        <v>2394</v>
      </c>
      <c r="L814" s="21" t="s">
        <v>1554</v>
      </c>
      <c r="M814" s="21" t="s">
        <v>1555</v>
      </c>
      <c r="N814" s="21">
        <v>90</v>
      </c>
      <c r="O814" s="20"/>
      <c r="P814" s="21" t="s">
        <v>50</v>
      </c>
      <c r="Q814" s="21" t="s">
        <v>1556</v>
      </c>
      <c r="R814" s="21">
        <v>3000000</v>
      </c>
      <c r="S814" s="21">
        <v>5339</v>
      </c>
      <c r="T814" s="21">
        <v>-65.244063999999995</v>
      </c>
      <c r="U814" s="21">
        <v>-16.983549</v>
      </c>
      <c r="V814" s="21" t="s">
        <v>163</v>
      </c>
      <c r="W814" s="21" t="s">
        <v>51</v>
      </c>
      <c r="X814" s="21" t="s">
        <v>1557</v>
      </c>
      <c r="Y814" s="23">
        <v>46246</v>
      </c>
      <c r="Z814" s="24">
        <f>+E814-Y814</f>
        <v>78</v>
      </c>
      <c r="AA814" s="25">
        <f>+Tabla_DatosExternos_142[[#This Row],[Saldo]]/Tabla_DatosExternos_142[[#This Row],[Importe]]</f>
        <v>1</v>
      </c>
      <c r="AB814" s="21"/>
      <c r="AC814" s="26">
        <f>IF(AND(-Z814&gt;=1,-Z814&lt;=30),D814,0)</f>
        <v>0</v>
      </c>
      <c r="AD814" s="26">
        <f>IF(AND(-Z814&gt;=31,-Z814&lt;=60),D814,0)</f>
        <v>0</v>
      </c>
      <c r="AE814" s="26">
        <f>IF(AND(-Z814&gt;=61,-Z814&lt;=90),D814,0)</f>
        <v>0</v>
      </c>
      <c r="AF814" s="26">
        <f>IF(AND(-Z814&gt;=91,-Z814&lt;=120),D814,0)</f>
        <v>0</v>
      </c>
      <c r="AG814" s="26">
        <f>IF(AND(-Z814&gt;=121,-Z814&lt;=150),D814,0)</f>
        <v>0</v>
      </c>
      <c r="AH814" s="26">
        <f>IF(AND(-Z814&gt;=151,-Z814&lt;=180),D814,0)</f>
        <v>0</v>
      </c>
      <c r="AI814" s="26">
        <f>IF(AND(-Z814&gt;=181,-Z814&lt;=210),D814,0)</f>
        <v>0</v>
      </c>
      <c r="AJ814" s="26">
        <f>IF(AND(-Z814&gt;=211,-Z814&lt;=250),D814,0)</f>
        <v>0</v>
      </c>
      <c r="AK814" s="26">
        <f>IF(-Z814&gt;=251,D814,0)</f>
        <v>0</v>
      </c>
      <c r="AL814" s="26">
        <f>SUM(AE814:AF814)</f>
        <v>0</v>
      </c>
      <c r="AM814" s="26">
        <f>SUM(AG814:AK814)</f>
        <v>0</v>
      </c>
      <c r="AN814" s="26">
        <f>SUM(AI814:AK814)</f>
        <v>0</v>
      </c>
      <c r="AO814" s="26">
        <f>+IF(SUM(AC814:AK814)=0,D814,0)</f>
        <v>2123.1</v>
      </c>
      <c r="AP814" s="26">
        <f>+SUM(AC814:AK814)</f>
        <v>0</v>
      </c>
      <c r="AQ814" s="26">
        <f>+Tabla_DatosExternos_142[[#This Row],[Total Vigente]]+Tabla_DatosExternos_142[[#This Row],[Total Vencido]]</f>
        <v>2123.1</v>
      </c>
      <c r="AR814" s="26">
        <f>SUM(AG814:AK814)</f>
        <v>0</v>
      </c>
      <c r="AS814" s="27">
        <f>+Tabla_DatosExternos_142[[#This Row],[Fecha]]-Tabla_DatosExternos_142[[#This Row],[Vence]]</f>
        <v>-90</v>
      </c>
      <c r="AT814" s="21"/>
      <c r="AU814" s="28" t="e">
        <f>+AR814-W814</f>
        <v>#VALUE!</v>
      </c>
    </row>
    <row r="815" spans="1:47" x14ac:dyDescent="0.35">
      <c r="A815" s="20">
        <v>46234</v>
      </c>
      <c r="B815" s="21">
        <v>292864</v>
      </c>
      <c r="C815" s="21">
        <v>40000</v>
      </c>
      <c r="D815" s="21">
        <v>40000</v>
      </c>
      <c r="E815" s="22">
        <v>46324</v>
      </c>
      <c r="F815" s="21">
        <v>78</v>
      </c>
      <c r="G815" s="21" t="s">
        <v>81</v>
      </c>
      <c r="H815" s="21" t="s">
        <v>95</v>
      </c>
      <c r="I815" s="21" t="s">
        <v>162</v>
      </c>
      <c r="J815" s="21" t="s">
        <v>1553</v>
      </c>
      <c r="K815" s="21" t="s">
        <v>2394</v>
      </c>
      <c r="L815" s="21" t="s">
        <v>1554</v>
      </c>
      <c r="M815" s="21" t="s">
        <v>1555</v>
      </c>
      <c r="N815" s="21">
        <v>90</v>
      </c>
      <c r="O815" s="20"/>
      <c r="P815" s="21" t="s">
        <v>50</v>
      </c>
      <c r="Q815" s="21" t="s">
        <v>1556</v>
      </c>
      <c r="R815" s="21">
        <v>3000000</v>
      </c>
      <c r="S815" s="21">
        <v>5339</v>
      </c>
      <c r="T815" s="21">
        <v>-65.244063999999995</v>
      </c>
      <c r="U815" s="21">
        <v>-16.983549</v>
      </c>
      <c r="V815" s="21" t="s">
        <v>163</v>
      </c>
      <c r="W815" s="21" t="s">
        <v>51</v>
      </c>
      <c r="X815" s="21" t="s">
        <v>1557</v>
      </c>
      <c r="Y815" s="23">
        <v>46246</v>
      </c>
      <c r="Z815" s="24">
        <f>+E815-Y815</f>
        <v>78</v>
      </c>
      <c r="AA815" s="25">
        <f>+Tabla_DatosExternos_142[[#This Row],[Saldo]]/Tabla_DatosExternos_142[[#This Row],[Importe]]</f>
        <v>1</v>
      </c>
      <c r="AB815" s="21"/>
      <c r="AC815" s="26">
        <f>IF(AND(-Z815&gt;=1,-Z815&lt;=30),D815,0)</f>
        <v>0</v>
      </c>
      <c r="AD815" s="26">
        <f>IF(AND(-Z815&gt;=31,-Z815&lt;=60),D815,0)</f>
        <v>0</v>
      </c>
      <c r="AE815" s="26">
        <f>IF(AND(-Z815&gt;=61,-Z815&lt;=90),D815,0)</f>
        <v>0</v>
      </c>
      <c r="AF815" s="26">
        <f>IF(AND(-Z815&gt;=91,-Z815&lt;=120),D815,0)</f>
        <v>0</v>
      </c>
      <c r="AG815" s="26">
        <f>IF(AND(-Z815&gt;=121,-Z815&lt;=150),D815,0)</f>
        <v>0</v>
      </c>
      <c r="AH815" s="26">
        <f>IF(AND(-Z815&gt;=151,-Z815&lt;=180),D815,0)</f>
        <v>0</v>
      </c>
      <c r="AI815" s="26">
        <f>IF(AND(-Z815&gt;=181,-Z815&lt;=210),D815,0)</f>
        <v>0</v>
      </c>
      <c r="AJ815" s="26">
        <f>IF(AND(-Z815&gt;=211,-Z815&lt;=250),D815,0)</f>
        <v>0</v>
      </c>
      <c r="AK815" s="26">
        <f>IF(-Z815&gt;=251,D815,0)</f>
        <v>0</v>
      </c>
      <c r="AL815" s="26">
        <f>SUM(AE815:AF815)</f>
        <v>0</v>
      </c>
      <c r="AM815" s="26">
        <f>SUM(AG815:AK815)</f>
        <v>0</v>
      </c>
      <c r="AN815" s="26">
        <f>SUM(AI815:AK815)</f>
        <v>0</v>
      </c>
      <c r="AO815" s="26">
        <f>+IF(SUM(AC815:AK815)=0,D815,0)</f>
        <v>40000</v>
      </c>
      <c r="AP815" s="26">
        <f>+SUM(AC815:AK815)</f>
        <v>0</v>
      </c>
      <c r="AQ815" s="26">
        <f>+Tabla_DatosExternos_142[[#This Row],[Total Vigente]]+Tabla_DatosExternos_142[[#This Row],[Total Vencido]]</f>
        <v>40000</v>
      </c>
      <c r="AR815" s="26">
        <f>SUM(AG815:AK815)</f>
        <v>0</v>
      </c>
      <c r="AS815" s="27">
        <f>+Tabla_DatosExternos_142[[#This Row],[Fecha]]-Tabla_DatosExternos_142[[#This Row],[Vence]]</f>
        <v>-90</v>
      </c>
      <c r="AT815" s="21"/>
      <c r="AU815" s="28" t="e">
        <f>+AR815-W815</f>
        <v>#VALUE!</v>
      </c>
    </row>
    <row r="816" spans="1:47" x14ac:dyDescent="0.35">
      <c r="A816" s="20">
        <v>46234</v>
      </c>
      <c r="B816" s="21">
        <v>292865</v>
      </c>
      <c r="C816" s="21">
        <v>40000</v>
      </c>
      <c r="D816" s="21">
        <v>40000</v>
      </c>
      <c r="E816" s="22">
        <v>46324</v>
      </c>
      <c r="F816" s="21">
        <v>78</v>
      </c>
      <c r="G816" s="21" t="s">
        <v>81</v>
      </c>
      <c r="H816" s="21" t="s">
        <v>95</v>
      </c>
      <c r="I816" s="21" t="s">
        <v>162</v>
      </c>
      <c r="J816" s="21" t="s">
        <v>1553</v>
      </c>
      <c r="K816" s="21" t="s">
        <v>2394</v>
      </c>
      <c r="L816" s="21" t="s">
        <v>1554</v>
      </c>
      <c r="M816" s="21" t="s">
        <v>1555</v>
      </c>
      <c r="N816" s="21">
        <v>90</v>
      </c>
      <c r="O816" s="20"/>
      <c r="P816" s="21" t="s">
        <v>50</v>
      </c>
      <c r="Q816" s="21" t="s">
        <v>1556</v>
      </c>
      <c r="R816" s="21">
        <v>3000000</v>
      </c>
      <c r="S816" s="21">
        <v>5339</v>
      </c>
      <c r="T816" s="21">
        <v>-65.244063999999995</v>
      </c>
      <c r="U816" s="21">
        <v>-16.983549</v>
      </c>
      <c r="V816" s="21" t="s">
        <v>163</v>
      </c>
      <c r="W816" s="21" t="s">
        <v>51</v>
      </c>
      <c r="X816" s="21" t="s">
        <v>1557</v>
      </c>
      <c r="Y816" s="23">
        <v>46246</v>
      </c>
      <c r="Z816" s="24">
        <f>+E816-Y816</f>
        <v>78</v>
      </c>
      <c r="AA816" s="25">
        <f>+Tabla_DatosExternos_142[[#This Row],[Saldo]]/Tabla_DatosExternos_142[[#This Row],[Importe]]</f>
        <v>1</v>
      </c>
      <c r="AB816" s="21"/>
      <c r="AC816" s="26">
        <f>IF(AND(-Z816&gt;=1,-Z816&lt;=30),D816,0)</f>
        <v>0</v>
      </c>
      <c r="AD816" s="26">
        <f>IF(AND(-Z816&gt;=31,-Z816&lt;=60),D816,0)</f>
        <v>0</v>
      </c>
      <c r="AE816" s="26">
        <f>IF(AND(-Z816&gt;=61,-Z816&lt;=90),D816,0)</f>
        <v>0</v>
      </c>
      <c r="AF816" s="26">
        <f>IF(AND(-Z816&gt;=91,-Z816&lt;=120),D816,0)</f>
        <v>0</v>
      </c>
      <c r="AG816" s="26">
        <f>IF(AND(-Z816&gt;=121,-Z816&lt;=150),D816,0)</f>
        <v>0</v>
      </c>
      <c r="AH816" s="26">
        <f>IF(AND(-Z816&gt;=151,-Z816&lt;=180),D816,0)</f>
        <v>0</v>
      </c>
      <c r="AI816" s="26">
        <f>IF(AND(-Z816&gt;=181,-Z816&lt;=210),D816,0)</f>
        <v>0</v>
      </c>
      <c r="AJ816" s="26">
        <f>IF(AND(-Z816&gt;=211,-Z816&lt;=250),D816,0)</f>
        <v>0</v>
      </c>
      <c r="AK816" s="26">
        <f>IF(-Z816&gt;=251,D816,0)</f>
        <v>0</v>
      </c>
      <c r="AL816" s="26">
        <f>SUM(AE816:AF816)</f>
        <v>0</v>
      </c>
      <c r="AM816" s="26">
        <f>SUM(AG816:AK816)</f>
        <v>0</v>
      </c>
      <c r="AN816" s="26">
        <f>SUM(AI816:AK816)</f>
        <v>0</v>
      </c>
      <c r="AO816" s="26">
        <f>+IF(SUM(AC816:AK816)=0,D816,0)</f>
        <v>40000</v>
      </c>
      <c r="AP816" s="26">
        <f>+SUM(AC816:AK816)</f>
        <v>0</v>
      </c>
      <c r="AQ816" s="26">
        <f>+Tabla_DatosExternos_142[[#This Row],[Total Vigente]]+Tabla_DatosExternos_142[[#This Row],[Total Vencido]]</f>
        <v>40000</v>
      </c>
      <c r="AR816" s="26">
        <f>SUM(AG816:AK816)</f>
        <v>0</v>
      </c>
      <c r="AS816" s="27">
        <f>+Tabla_DatosExternos_142[[#This Row],[Fecha]]-Tabla_DatosExternos_142[[#This Row],[Vence]]</f>
        <v>-90</v>
      </c>
      <c r="AT816" s="21"/>
      <c r="AU816" s="28" t="e">
        <f>+AR816-W816</f>
        <v>#VALUE!</v>
      </c>
    </row>
    <row r="817" spans="1:47" x14ac:dyDescent="0.35">
      <c r="A817" s="20">
        <v>46234</v>
      </c>
      <c r="B817" s="21">
        <v>292866</v>
      </c>
      <c r="C817" s="21">
        <v>40000</v>
      </c>
      <c r="D817" s="21">
        <v>40000</v>
      </c>
      <c r="E817" s="22">
        <v>46324</v>
      </c>
      <c r="F817" s="21">
        <v>78</v>
      </c>
      <c r="G817" s="21" t="s">
        <v>81</v>
      </c>
      <c r="H817" s="21" t="s">
        <v>95</v>
      </c>
      <c r="I817" s="21" t="s">
        <v>162</v>
      </c>
      <c r="J817" s="21" t="s">
        <v>1553</v>
      </c>
      <c r="K817" s="21" t="s">
        <v>2394</v>
      </c>
      <c r="L817" s="21" t="s">
        <v>1554</v>
      </c>
      <c r="M817" s="21" t="s">
        <v>1555</v>
      </c>
      <c r="N817" s="21">
        <v>90</v>
      </c>
      <c r="O817" s="20"/>
      <c r="P817" s="21" t="s">
        <v>50</v>
      </c>
      <c r="Q817" s="21" t="s">
        <v>1556</v>
      </c>
      <c r="R817" s="21">
        <v>3000000</v>
      </c>
      <c r="S817" s="21">
        <v>5339</v>
      </c>
      <c r="T817" s="21">
        <v>-65.244063999999995</v>
      </c>
      <c r="U817" s="21">
        <v>-16.983549</v>
      </c>
      <c r="V817" s="21" t="s">
        <v>163</v>
      </c>
      <c r="W817" s="21" t="s">
        <v>51</v>
      </c>
      <c r="X817" s="21" t="s">
        <v>1557</v>
      </c>
      <c r="Y817" s="23">
        <v>46246</v>
      </c>
      <c r="Z817" s="24">
        <f>+E817-Y817</f>
        <v>78</v>
      </c>
      <c r="AA817" s="25">
        <f>+Tabla_DatosExternos_142[[#This Row],[Saldo]]/Tabla_DatosExternos_142[[#This Row],[Importe]]</f>
        <v>1</v>
      </c>
      <c r="AB817" s="21"/>
      <c r="AC817" s="26">
        <f>IF(AND(-Z817&gt;=1,-Z817&lt;=30),D817,0)</f>
        <v>0</v>
      </c>
      <c r="AD817" s="26">
        <f>IF(AND(-Z817&gt;=31,-Z817&lt;=60),D817,0)</f>
        <v>0</v>
      </c>
      <c r="AE817" s="26">
        <f>IF(AND(-Z817&gt;=61,-Z817&lt;=90),D817,0)</f>
        <v>0</v>
      </c>
      <c r="AF817" s="26">
        <f>IF(AND(-Z817&gt;=91,-Z817&lt;=120),D817,0)</f>
        <v>0</v>
      </c>
      <c r="AG817" s="26">
        <f>IF(AND(-Z817&gt;=121,-Z817&lt;=150),D817,0)</f>
        <v>0</v>
      </c>
      <c r="AH817" s="26">
        <f>IF(AND(-Z817&gt;=151,-Z817&lt;=180),D817,0)</f>
        <v>0</v>
      </c>
      <c r="AI817" s="26">
        <f>IF(AND(-Z817&gt;=181,-Z817&lt;=210),D817,0)</f>
        <v>0</v>
      </c>
      <c r="AJ817" s="26">
        <f>IF(AND(-Z817&gt;=211,-Z817&lt;=250),D817,0)</f>
        <v>0</v>
      </c>
      <c r="AK817" s="26">
        <f>IF(-Z817&gt;=251,D817,0)</f>
        <v>0</v>
      </c>
      <c r="AL817" s="26">
        <f>SUM(AE817:AF817)</f>
        <v>0</v>
      </c>
      <c r="AM817" s="26">
        <f>SUM(AG817:AK817)</f>
        <v>0</v>
      </c>
      <c r="AN817" s="26">
        <f>SUM(AI817:AK817)</f>
        <v>0</v>
      </c>
      <c r="AO817" s="26">
        <f>+IF(SUM(AC817:AK817)=0,D817,0)</f>
        <v>40000</v>
      </c>
      <c r="AP817" s="26">
        <f>+SUM(AC817:AK817)</f>
        <v>0</v>
      </c>
      <c r="AQ817" s="26">
        <f>+Tabla_DatosExternos_142[[#This Row],[Total Vigente]]+Tabla_DatosExternos_142[[#This Row],[Total Vencido]]</f>
        <v>40000</v>
      </c>
      <c r="AR817" s="26">
        <f>SUM(AG817:AK817)</f>
        <v>0</v>
      </c>
      <c r="AS817" s="27">
        <f>+Tabla_DatosExternos_142[[#This Row],[Fecha]]-Tabla_DatosExternos_142[[#This Row],[Vence]]</f>
        <v>-90</v>
      </c>
      <c r="AT817" s="21"/>
      <c r="AU817" s="28" t="e">
        <f>+AR817-W817</f>
        <v>#VALUE!</v>
      </c>
    </row>
    <row r="818" spans="1:47" x14ac:dyDescent="0.35">
      <c r="A818" s="20">
        <v>46234</v>
      </c>
      <c r="B818" s="21">
        <v>292867</v>
      </c>
      <c r="C818" s="21">
        <v>42000</v>
      </c>
      <c r="D818" s="21">
        <v>42000</v>
      </c>
      <c r="E818" s="22">
        <v>46324</v>
      </c>
      <c r="F818" s="21">
        <v>78</v>
      </c>
      <c r="G818" s="21" t="s">
        <v>81</v>
      </c>
      <c r="H818" s="21" t="s">
        <v>95</v>
      </c>
      <c r="I818" s="21" t="s">
        <v>162</v>
      </c>
      <c r="J818" s="21" t="s">
        <v>1553</v>
      </c>
      <c r="K818" s="21" t="s">
        <v>2394</v>
      </c>
      <c r="L818" s="21" t="s">
        <v>1554</v>
      </c>
      <c r="M818" s="21" t="s">
        <v>1555</v>
      </c>
      <c r="N818" s="21">
        <v>90</v>
      </c>
      <c r="O818" s="20"/>
      <c r="P818" s="21" t="s">
        <v>50</v>
      </c>
      <c r="Q818" s="21" t="s">
        <v>1556</v>
      </c>
      <c r="R818" s="21">
        <v>3000000</v>
      </c>
      <c r="S818" s="21">
        <v>5339</v>
      </c>
      <c r="T818" s="21">
        <v>-65.244063999999995</v>
      </c>
      <c r="U818" s="21">
        <v>-16.983549</v>
      </c>
      <c r="V818" s="21" t="s">
        <v>163</v>
      </c>
      <c r="W818" s="21" t="s">
        <v>51</v>
      </c>
      <c r="X818" s="21" t="s">
        <v>1557</v>
      </c>
      <c r="Y818" s="23">
        <v>46246</v>
      </c>
      <c r="Z818" s="24">
        <f>+E818-Y818</f>
        <v>78</v>
      </c>
      <c r="AA818" s="25">
        <f>+Tabla_DatosExternos_142[[#This Row],[Saldo]]/Tabla_DatosExternos_142[[#This Row],[Importe]]</f>
        <v>1</v>
      </c>
      <c r="AB818" s="21"/>
      <c r="AC818" s="26">
        <f>IF(AND(-Z818&gt;=1,-Z818&lt;=30),D818,0)</f>
        <v>0</v>
      </c>
      <c r="AD818" s="26">
        <f>IF(AND(-Z818&gt;=31,-Z818&lt;=60),D818,0)</f>
        <v>0</v>
      </c>
      <c r="AE818" s="26">
        <f>IF(AND(-Z818&gt;=61,-Z818&lt;=90),D818,0)</f>
        <v>0</v>
      </c>
      <c r="AF818" s="26">
        <f>IF(AND(-Z818&gt;=91,-Z818&lt;=120),D818,0)</f>
        <v>0</v>
      </c>
      <c r="AG818" s="26">
        <f>IF(AND(-Z818&gt;=121,-Z818&lt;=150),D818,0)</f>
        <v>0</v>
      </c>
      <c r="AH818" s="26">
        <f>IF(AND(-Z818&gt;=151,-Z818&lt;=180),D818,0)</f>
        <v>0</v>
      </c>
      <c r="AI818" s="26">
        <f>IF(AND(-Z818&gt;=181,-Z818&lt;=210),D818,0)</f>
        <v>0</v>
      </c>
      <c r="AJ818" s="26">
        <f>IF(AND(-Z818&gt;=211,-Z818&lt;=250),D818,0)</f>
        <v>0</v>
      </c>
      <c r="AK818" s="26">
        <f>IF(-Z818&gt;=251,D818,0)</f>
        <v>0</v>
      </c>
      <c r="AL818" s="26">
        <f>SUM(AE818:AF818)</f>
        <v>0</v>
      </c>
      <c r="AM818" s="26">
        <f>SUM(AG818:AK818)</f>
        <v>0</v>
      </c>
      <c r="AN818" s="26">
        <f>SUM(AI818:AK818)</f>
        <v>0</v>
      </c>
      <c r="AO818" s="26">
        <f>+IF(SUM(AC818:AK818)=0,D818,0)</f>
        <v>42000</v>
      </c>
      <c r="AP818" s="26">
        <f>+SUM(AC818:AK818)</f>
        <v>0</v>
      </c>
      <c r="AQ818" s="26">
        <f>+Tabla_DatosExternos_142[[#This Row],[Total Vigente]]+Tabla_DatosExternos_142[[#This Row],[Total Vencido]]</f>
        <v>42000</v>
      </c>
      <c r="AR818" s="26">
        <f>SUM(AG818:AK818)</f>
        <v>0</v>
      </c>
      <c r="AS818" s="27">
        <f>+Tabla_DatosExternos_142[[#This Row],[Fecha]]-Tabla_DatosExternos_142[[#This Row],[Vence]]</f>
        <v>-90</v>
      </c>
      <c r="AT818" s="21"/>
      <c r="AU818" s="28" t="e">
        <f>+AR818-W818</f>
        <v>#VALUE!</v>
      </c>
    </row>
    <row r="819" spans="1:47" x14ac:dyDescent="0.35">
      <c r="A819" s="20">
        <v>46234</v>
      </c>
      <c r="B819" s="21">
        <v>292868</v>
      </c>
      <c r="C819" s="21">
        <v>40000</v>
      </c>
      <c r="D819" s="21">
        <v>40000</v>
      </c>
      <c r="E819" s="22">
        <v>46324</v>
      </c>
      <c r="F819" s="21">
        <v>78</v>
      </c>
      <c r="G819" s="21" t="s">
        <v>81</v>
      </c>
      <c r="H819" s="21" t="s">
        <v>95</v>
      </c>
      <c r="I819" s="21" t="s">
        <v>162</v>
      </c>
      <c r="J819" s="21" t="s">
        <v>1553</v>
      </c>
      <c r="K819" s="21" t="s">
        <v>2394</v>
      </c>
      <c r="L819" s="21" t="s">
        <v>1554</v>
      </c>
      <c r="M819" s="21" t="s">
        <v>1555</v>
      </c>
      <c r="N819" s="21">
        <v>90</v>
      </c>
      <c r="O819" s="20"/>
      <c r="P819" s="21" t="s">
        <v>50</v>
      </c>
      <c r="Q819" s="21" t="s">
        <v>1556</v>
      </c>
      <c r="R819" s="21">
        <v>3000000</v>
      </c>
      <c r="S819" s="21">
        <v>5339</v>
      </c>
      <c r="T819" s="21">
        <v>-65.244063999999995</v>
      </c>
      <c r="U819" s="21">
        <v>-16.983549</v>
      </c>
      <c r="V819" s="21" t="s">
        <v>163</v>
      </c>
      <c r="W819" s="21" t="s">
        <v>51</v>
      </c>
      <c r="X819" s="21" t="s">
        <v>1557</v>
      </c>
      <c r="Y819" s="23">
        <v>46246</v>
      </c>
      <c r="Z819" s="24">
        <f>+E819-Y819</f>
        <v>78</v>
      </c>
      <c r="AA819" s="25">
        <f>+Tabla_DatosExternos_142[[#This Row],[Saldo]]/Tabla_DatosExternos_142[[#This Row],[Importe]]</f>
        <v>1</v>
      </c>
      <c r="AB819" s="21"/>
      <c r="AC819" s="26">
        <f>IF(AND(-Z819&gt;=1,-Z819&lt;=30),D819,0)</f>
        <v>0</v>
      </c>
      <c r="AD819" s="26">
        <f>IF(AND(-Z819&gt;=31,-Z819&lt;=60),D819,0)</f>
        <v>0</v>
      </c>
      <c r="AE819" s="26">
        <f>IF(AND(-Z819&gt;=61,-Z819&lt;=90),D819,0)</f>
        <v>0</v>
      </c>
      <c r="AF819" s="26">
        <f>IF(AND(-Z819&gt;=91,-Z819&lt;=120),D819,0)</f>
        <v>0</v>
      </c>
      <c r="AG819" s="26">
        <f>IF(AND(-Z819&gt;=121,-Z819&lt;=150),D819,0)</f>
        <v>0</v>
      </c>
      <c r="AH819" s="26">
        <f>IF(AND(-Z819&gt;=151,-Z819&lt;=180),D819,0)</f>
        <v>0</v>
      </c>
      <c r="AI819" s="26">
        <f>IF(AND(-Z819&gt;=181,-Z819&lt;=210),D819,0)</f>
        <v>0</v>
      </c>
      <c r="AJ819" s="26">
        <f>IF(AND(-Z819&gt;=211,-Z819&lt;=250),D819,0)</f>
        <v>0</v>
      </c>
      <c r="AK819" s="26">
        <f>IF(-Z819&gt;=251,D819,0)</f>
        <v>0</v>
      </c>
      <c r="AL819" s="26">
        <f>SUM(AE819:AF819)</f>
        <v>0</v>
      </c>
      <c r="AM819" s="26">
        <f>SUM(AG819:AK819)</f>
        <v>0</v>
      </c>
      <c r="AN819" s="26">
        <f>SUM(AI819:AK819)</f>
        <v>0</v>
      </c>
      <c r="AO819" s="26">
        <f>+IF(SUM(AC819:AK819)=0,D819,0)</f>
        <v>40000</v>
      </c>
      <c r="AP819" s="26">
        <f>+SUM(AC819:AK819)</f>
        <v>0</v>
      </c>
      <c r="AQ819" s="26">
        <f>+Tabla_DatosExternos_142[[#This Row],[Total Vigente]]+Tabla_DatosExternos_142[[#This Row],[Total Vencido]]</f>
        <v>40000</v>
      </c>
      <c r="AR819" s="26">
        <f>SUM(AG819:AK819)</f>
        <v>0</v>
      </c>
      <c r="AS819" s="27">
        <f>+Tabla_DatosExternos_142[[#This Row],[Fecha]]-Tabla_DatosExternos_142[[#This Row],[Vence]]</f>
        <v>-90</v>
      </c>
      <c r="AT819" s="21"/>
      <c r="AU819" s="28" t="e">
        <f>+AR819-W819</f>
        <v>#VALUE!</v>
      </c>
    </row>
    <row r="820" spans="1:47" x14ac:dyDescent="0.35">
      <c r="A820" s="20">
        <v>46234</v>
      </c>
      <c r="B820" s="21">
        <v>292869</v>
      </c>
      <c r="C820" s="21">
        <v>40000</v>
      </c>
      <c r="D820" s="21">
        <v>40000</v>
      </c>
      <c r="E820" s="22">
        <v>46324</v>
      </c>
      <c r="F820" s="21">
        <v>78</v>
      </c>
      <c r="G820" s="21" t="s">
        <v>81</v>
      </c>
      <c r="H820" s="21" t="s">
        <v>95</v>
      </c>
      <c r="I820" s="21" t="s">
        <v>162</v>
      </c>
      <c r="J820" s="21" t="s">
        <v>1553</v>
      </c>
      <c r="K820" s="21" t="s">
        <v>2394</v>
      </c>
      <c r="L820" s="21" t="s">
        <v>1554</v>
      </c>
      <c r="M820" s="21" t="s">
        <v>1555</v>
      </c>
      <c r="N820" s="21">
        <v>90</v>
      </c>
      <c r="O820" s="20"/>
      <c r="P820" s="21" t="s">
        <v>50</v>
      </c>
      <c r="Q820" s="21" t="s">
        <v>1556</v>
      </c>
      <c r="R820" s="21">
        <v>3000000</v>
      </c>
      <c r="S820" s="21">
        <v>5339</v>
      </c>
      <c r="T820" s="21">
        <v>-65.244063999999995</v>
      </c>
      <c r="U820" s="21">
        <v>-16.983549</v>
      </c>
      <c r="V820" s="21" t="s">
        <v>163</v>
      </c>
      <c r="W820" s="21" t="s">
        <v>51</v>
      </c>
      <c r="X820" s="21" t="s">
        <v>1557</v>
      </c>
      <c r="Y820" s="23">
        <v>46246</v>
      </c>
      <c r="Z820" s="24">
        <f>+E820-Y820</f>
        <v>78</v>
      </c>
      <c r="AA820" s="25">
        <f>+Tabla_DatosExternos_142[[#This Row],[Saldo]]/Tabla_DatosExternos_142[[#This Row],[Importe]]</f>
        <v>1</v>
      </c>
      <c r="AB820" s="21"/>
      <c r="AC820" s="26">
        <f>IF(AND(-Z820&gt;=1,-Z820&lt;=30),D820,0)</f>
        <v>0</v>
      </c>
      <c r="AD820" s="26">
        <f>IF(AND(-Z820&gt;=31,-Z820&lt;=60),D820,0)</f>
        <v>0</v>
      </c>
      <c r="AE820" s="26">
        <f>IF(AND(-Z820&gt;=61,-Z820&lt;=90),D820,0)</f>
        <v>0</v>
      </c>
      <c r="AF820" s="26">
        <f>IF(AND(-Z820&gt;=91,-Z820&lt;=120),D820,0)</f>
        <v>0</v>
      </c>
      <c r="AG820" s="26">
        <f>IF(AND(-Z820&gt;=121,-Z820&lt;=150),D820,0)</f>
        <v>0</v>
      </c>
      <c r="AH820" s="26">
        <f>IF(AND(-Z820&gt;=151,-Z820&lt;=180),D820,0)</f>
        <v>0</v>
      </c>
      <c r="AI820" s="26">
        <f>IF(AND(-Z820&gt;=181,-Z820&lt;=210),D820,0)</f>
        <v>0</v>
      </c>
      <c r="AJ820" s="26">
        <f>IF(AND(-Z820&gt;=211,-Z820&lt;=250),D820,0)</f>
        <v>0</v>
      </c>
      <c r="AK820" s="26">
        <f>IF(-Z820&gt;=251,D820,0)</f>
        <v>0</v>
      </c>
      <c r="AL820" s="26">
        <f>SUM(AE820:AF820)</f>
        <v>0</v>
      </c>
      <c r="AM820" s="26">
        <f>SUM(AG820:AK820)</f>
        <v>0</v>
      </c>
      <c r="AN820" s="26">
        <f>SUM(AI820:AK820)</f>
        <v>0</v>
      </c>
      <c r="AO820" s="26">
        <f>+IF(SUM(AC820:AK820)=0,D820,0)</f>
        <v>40000</v>
      </c>
      <c r="AP820" s="26">
        <f>+SUM(AC820:AK820)</f>
        <v>0</v>
      </c>
      <c r="AQ820" s="26">
        <f>+Tabla_DatosExternos_142[[#This Row],[Total Vigente]]+Tabla_DatosExternos_142[[#This Row],[Total Vencido]]</f>
        <v>40000</v>
      </c>
      <c r="AR820" s="26">
        <f>SUM(AG820:AK820)</f>
        <v>0</v>
      </c>
      <c r="AS820" s="27">
        <f>+Tabla_DatosExternos_142[[#This Row],[Fecha]]-Tabla_DatosExternos_142[[#This Row],[Vence]]</f>
        <v>-90</v>
      </c>
      <c r="AT820" s="21"/>
      <c r="AU820" s="28" t="e">
        <f>+AR820-W820</f>
        <v>#VALUE!</v>
      </c>
    </row>
    <row r="821" spans="1:47" x14ac:dyDescent="0.35">
      <c r="A821" s="20">
        <v>46234</v>
      </c>
      <c r="B821" s="21">
        <v>292870</v>
      </c>
      <c r="C821" s="21">
        <v>40000</v>
      </c>
      <c r="D821" s="21">
        <v>40000</v>
      </c>
      <c r="E821" s="22">
        <v>46324</v>
      </c>
      <c r="F821" s="21">
        <v>78</v>
      </c>
      <c r="G821" s="21" t="s">
        <v>81</v>
      </c>
      <c r="H821" s="21" t="s">
        <v>95</v>
      </c>
      <c r="I821" s="21" t="s">
        <v>162</v>
      </c>
      <c r="J821" s="21" t="s">
        <v>1553</v>
      </c>
      <c r="K821" s="21" t="s">
        <v>2394</v>
      </c>
      <c r="L821" s="21" t="s">
        <v>1554</v>
      </c>
      <c r="M821" s="21" t="s">
        <v>1555</v>
      </c>
      <c r="N821" s="21">
        <v>90</v>
      </c>
      <c r="O821" s="20"/>
      <c r="P821" s="21" t="s">
        <v>50</v>
      </c>
      <c r="Q821" s="21" t="s">
        <v>1556</v>
      </c>
      <c r="R821" s="21">
        <v>3000000</v>
      </c>
      <c r="S821" s="21">
        <v>5339</v>
      </c>
      <c r="T821" s="21">
        <v>-65.244063999999995</v>
      </c>
      <c r="U821" s="21">
        <v>-16.983549</v>
      </c>
      <c r="V821" s="21" t="s">
        <v>163</v>
      </c>
      <c r="W821" s="21" t="s">
        <v>51</v>
      </c>
      <c r="X821" s="21" t="s">
        <v>1557</v>
      </c>
      <c r="Y821" s="23">
        <v>46246</v>
      </c>
      <c r="Z821" s="24">
        <f>+E821-Y821</f>
        <v>78</v>
      </c>
      <c r="AA821" s="25">
        <f>+Tabla_DatosExternos_142[[#This Row],[Saldo]]/Tabla_DatosExternos_142[[#This Row],[Importe]]</f>
        <v>1</v>
      </c>
      <c r="AB821" s="21"/>
      <c r="AC821" s="26">
        <f>IF(AND(-Z821&gt;=1,-Z821&lt;=30),D821,0)</f>
        <v>0</v>
      </c>
      <c r="AD821" s="26">
        <f>IF(AND(-Z821&gt;=31,-Z821&lt;=60),D821,0)</f>
        <v>0</v>
      </c>
      <c r="AE821" s="26">
        <f>IF(AND(-Z821&gt;=61,-Z821&lt;=90),D821,0)</f>
        <v>0</v>
      </c>
      <c r="AF821" s="26">
        <f>IF(AND(-Z821&gt;=91,-Z821&lt;=120),D821,0)</f>
        <v>0</v>
      </c>
      <c r="AG821" s="26">
        <f>IF(AND(-Z821&gt;=121,-Z821&lt;=150),D821,0)</f>
        <v>0</v>
      </c>
      <c r="AH821" s="26">
        <f>IF(AND(-Z821&gt;=151,-Z821&lt;=180),D821,0)</f>
        <v>0</v>
      </c>
      <c r="AI821" s="26">
        <f>IF(AND(-Z821&gt;=181,-Z821&lt;=210),D821,0)</f>
        <v>0</v>
      </c>
      <c r="AJ821" s="26">
        <f>IF(AND(-Z821&gt;=211,-Z821&lt;=250),D821,0)</f>
        <v>0</v>
      </c>
      <c r="AK821" s="26">
        <f>IF(-Z821&gt;=251,D821,0)</f>
        <v>0</v>
      </c>
      <c r="AL821" s="26">
        <f>SUM(AE821:AF821)</f>
        <v>0</v>
      </c>
      <c r="AM821" s="26">
        <f>SUM(AG821:AK821)</f>
        <v>0</v>
      </c>
      <c r="AN821" s="26">
        <f>SUM(AI821:AK821)</f>
        <v>0</v>
      </c>
      <c r="AO821" s="26">
        <f>+IF(SUM(AC821:AK821)=0,D821,0)</f>
        <v>40000</v>
      </c>
      <c r="AP821" s="26">
        <f>+SUM(AC821:AK821)</f>
        <v>0</v>
      </c>
      <c r="AQ821" s="26">
        <f>+Tabla_DatosExternos_142[[#This Row],[Total Vigente]]+Tabla_DatosExternos_142[[#This Row],[Total Vencido]]</f>
        <v>40000</v>
      </c>
      <c r="AR821" s="26">
        <f>SUM(AG821:AK821)</f>
        <v>0</v>
      </c>
      <c r="AS821" s="27">
        <f>+Tabla_DatosExternos_142[[#This Row],[Fecha]]-Tabla_DatosExternos_142[[#This Row],[Vence]]</f>
        <v>-90</v>
      </c>
      <c r="AT821" s="21"/>
      <c r="AU821" s="28" t="e">
        <f>+AR821-W821</f>
        <v>#VALUE!</v>
      </c>
    </row>
    <row r="822" spans="1:47" x14ac:dyDescent="0.35">
      <c r="A822" s="20">
        <v>46234</v>
      </c>
      <c r="B822" s="21">
        <v>292871</v>
      </c>
      <c r="C822" s="21">
        <v>42000</v>
      </c>
      <c r="D822" s="21">
        <v>42000</v>
      </c>
      <c r="E822" s="22">
        <v>46324</v>
      </c>
      <c r="F822" s="21">
        <v>78</v>
      </c>
      <c r="G822" s="21" t="s">
        <v>81</v>
      </c>
      <c r="H822" s="21" t="s">
        <v>95</v>
      </c>
      <c r="I822" s="21" t="s">
        <v>162</v>
      </c>
      <c r="J822" s="21" t="s">
        <v>1553</v>
      </c>
      <c r="K822" s="21" t="s">
        <v>2394</v>
      </c>
      <c r="L822" s="21" t="s">
        <v>1554</v>
      </c>
      <c r="M822" s="21" t="s">
        <v>1555</v>
      </c>
      <c r="N822" s="21">
        <v>90</v>
      </c>
      <c r="O822" s="20"/>
      <c r="P822" s="21" t="s">
        <v>50</v>
      </c>
      <c r="Q822" s="21" t="s">
        <v>1556</v>
      </c>
      <c r="R822" s="21">
        <v>3000000</v>
      </c>
      <c r="S822" s="21">
        <v>5339</v>
      </c>
      <c r="T822" s="21">
        <v>-65.244063999999995</v>
      </c>
      <c r="U822" s="21">
        <v>-16.983549</v>
      </c>
      <c r="V822" s="21" t="s">
        <v>163</v>
      </c>
      <c r="W822" s="21" t="s">
        <v>51</v>
      </c>
      <c r="X822" s="21" t="s">
        <v>1557</v>
      </c>
      <c r="Y822" s="23">
        <v>46246</v>
      </c>
      <c r="Z822" s="24">
        <f>+E822-Y822</f>
        <v>78</v>
      </c>
      <c r="AA822" s="25">
        <f>+Tabla_DatosExternos_142[[#This Row],[Saldo]]/Tabla_DatosExternos_142[[#This Row],[Importe]]</f>
        <v>1</v>
      </c>
      <c r="AB822" s="21"/>
      <c r="AC822" s="26">
        <f>IF(AND(-Z822&gt;=1,-Z822&lt;=30),D822,0)</f>
        <v>0</v>
      </c>
      <c r="AD822" s="26">
        <f>IF(AND(-Z822&gt;=31,-Z822&lt;=60),D822,0)</f>
        <v>0</v>
      </c>
      <c r="AE822" s="26">
        <f>IF(AND(-Z822&gt;=61,-Z822&lt;=90),D822,0)</f>
        <v>0</v>
      </c>
      <c r="AF822" s="26">
        <f>IF(AND(-Z822&gt;=91,-Z822&lt;=120),D822,0)</f>
        <v>0</v>
      </c>
      <c r="AG822" s="26">
        <f>IF(AND(-Z822&gt;=121,-Z822&lt;=150),D822,0)</f>
        <v>0</v>
      </c>
      <c r="AH822" s="26">
        <f>IF(AND(-Z822&gt;=151,-Z822&lt;=180),D822,0)</f>
        <v>0</v>
      </c>
      <c r="AI822" s="26">
        <f>IF(AND(-Z822&gt;=181,-Z822&lt;=210),D822,0)</f>
        <v>0</v>
      </c>
      <c r="AJ822" s="26">
        <f>IF(AND(-Z822&gt;=211,-Z822&lt;=250),D822,0)</f>
        <v>0</v>
      </c>
      <c r="AK822" s="26">
        <f>IF(-Z822&gt;=251,D822,0)</f>
        <v>0</v>
      </c>
      <c r="AL822" s="26">
        <f>SUM(AE822:AF822)</f>
        <v>0</v>
      </c>
      <c r="AM822" s="26">
        <f>SUM(AG822:AK822)</f>
        <v>0</v>
      </c>
      <c r="AN822" s="26">
        <f>SUM(AI822:AK822)</f>
        <v>0</v>
      </c>
      <c r="AO822" s="26">
        <f>+IF(SUM(AC822:AK822)=0,D822,0)</f>
        <v>42000</v>
      </c>
      <c r="AP822" s="26">
        <f>+SUM(AC822:AK822)</f>
        <v>0</v>
      </c>
      <c r="AQ822" s="26">
        <f>+Tabla_DatosExternos_142[[#This Row],[Total Vigente]]+Tabla_DatosExternos_142[[#This Row],[Total Vencido]]</f>
        <v>42000</v>
      </c>
      <c r="AR822" s="26">
        <f>SUM(AG822:AK822)</f>
        <v>0</v>
      </c>
      <c r="AS822" s="27">
        <f>+Tabla_DatosExternos_142[[#This Row],[Fecha]]-Tabla_DatosExternos_142[[#This Row],[Vence]]</f>
        <v>-90</v>
      </c>
      <c r="AT822" s="21"/>
      <c r="AU822" s="28" t="e">
        <f>+AR822-W822</f>
        <v>#VALUE!</v>
      </c>
    </row>
    <row r="823" spans="1:47" x14ac:dyDescent="0.35">
      <c r="A823" s="20">
        <v>46234</v>
      </c>
      <c r="B823" s="21">
        <v>292872</v>
      </c>
      <c r="C823" s="21">
        <v>49600</v>
      </c>
      <c r="D823" s="21">
        <v>49600</v>
      </c>
      <c r="E823" s="22">
        <v>46324</v>
      </c>
      <c r="F823" s="21">
        <v>78</v>
      </c>
      <c r="G823" s="21" t="s">
        <v>81</v>
      </c>
      <c r="H823" s="21" t="s">
        <v>95</v>
      </c>
      <c r="I823" s="21" t="s">
        <v>162</v>
      </c>
      <c r="J823" s="21" t="s">
        <v>1553</v>
      </c>
      <c r="K823" s="21" t="s">
        <v>2394</v>
      </c>
      <c r="L823" s="21" t="s">
        <v>1554</v>
      </c>
      <c r="M823" s="21" t="s">
        <v>1555</v>
      </c>
      <c r="N823" s="21">
        <v>90</v>
      </c>
      <c r="O823" s="20"/>
      <c r="P823" s="21" t="s">
        <v>50</v>
      </c>
      <c r="Q823" s="21" t="s">
        <v>1556</v>
      </c>
      <c r="R823" s="21">
        <v>3000000</v>
      </c>
      <c r="S823" s="21">
        <v>5339</v>
      </c>
      <c r="T823" s="21">
        <v>-65.244063999999995</v>
      </c>
      <c r="U823" s="21">
        <v>-16.983549</v>
      </c>
      <c r="V823" s="21" t="s">
        <v>163</v>
      </c>
      <c r="W823" s="21" t="s">
        <v>51</v>
      </c>
      <c r="X823" s="21" t="s">
        <v>1557</v>
      </c>
      <c r="Y823" s="23">
        <v>46246</v>
      </c>
      <c r="Z823" s="24">
        <f>+E823-Y823</f>
        <v>78</v>
      </c>
      <c r="AA823" s="25">
        <f>+Tabla_DatosExternos_142[[#This Row],[Saldo]]/Tabla_DatosExternos_142[[#This Row],[Importe]]</f>
        <v>1</v>
      </c>
      <c r="AB823" s="21"/>
      <c r="AC823" s="26">
        <f>IF(AND(-Z823&gt;=1,-Z823&lt;=30),D823,0)</f>
        <v>0</v>
      </c>
      <c r="AD823" s="26">
        <f>IF(AND(-Z823&gt;=31,-Z823&lt;=60),D823,0)</f>
        <v>0</v>
      </c>
      <c r="AE823" s="26">
        <f>IF(AND(-Z823&gt;=61,-Z823&lt;=90),D823,0)</f>
        <v>0</v>
      </c>
      <c r="AF823" s="26">
        <f>IF(AND(-Z823&gt;=91,-Z823&lt;=120),D823,0)</f>
        <v>0</v>
      </c>
      <c r="AG823" s="26">
        <f>IF(AND(-Z823&gt;=121,-Z823&lt;=150),D823,0)</f>
        <v>0</v>
      </c>
      <c r="AH823" s="26">
        <f>IF(AND(-Z823&gt;=151,-Z823&lt;=180),D823,0)</f>
        <v>0</v>
      </c>
      <c r="AI823" s="26">
        <f>IF(AND(-Z823&gt;=181,-Z823&lt;=210),D823,0)</f>
        <v>0</v>
      </c>
      <c r="AJ823" s="26">
        <f>IF(AND(-Z823&gt;=211,-Z823&lt;=250),D823,0)</f>
        <v>0</v>
      </c>
      <c r="AK823" s="26">
        <f>IF(-Z823&gt;=251,D823,0)</f>
        <v>0</v>
      </c>
      <c r="AL823" s="26">
        <f>SUM(AE823:AF823)</f>
        <v>0</v>
      </c>
      <c r="AM823" s="26">
        <f>SUM(AG823:AK823)</f>
        <v>0</v>
      </c>
      <c r="AN823" s="26">
        <f>SUM(AI823:AK823)</f>
        <v>0</v>
      </c>
      <c r="AO823" s="26">
        <f>+IF(SUM(AC823:AK823)=0,D823,0)</f>
        <v>49600</v>
      </c>
      <c r="AP823" s="26">
        <f>+SUM(AC823:AK823)</f>
        <v>0</v>
      </c>
      <c r="AQ823" s="26">
        <f>+Tabla_DatosExternos_142[[#This Row],[Total Vigente]]+Tabla_DatosExternos_142[[#This Row],[Total Vencido]]</f>
        <v>49600</v>
      </c>
      <c r="AR823" s="26">
        <f>SUM(AG823:AK823)</f>
        <v>0</v>
      </c>
      <c r="AS823" s="27">
        <f>+Tabla_DatosExternos_142[[#This Row],[Fecha]]-Tabla_DatosExternos_142[[#This Row],[Vence]]</f>
        <v>-90</v>
      </c>
      <c r="AT823" s="21"/>
      <c r="AU823" s="28" t="e">
        <f>+AR823-W823</f>
        <v>#VALUE!</v>
      </c>
    </row>
    <row r="824" spans="1:47" x14ac:dyDescent="0.35">
      <c r="A824" s="20">
        <v>46234</v>
      </c>
      <c r="B824" s="21">
        <v>292873</v>
      </c>
      <c r="C824" s="21">
        <v>49600</v>
      </c>
      <c r="D824" s="21">
        <v>49600</v>
      </c>
      <c r="E824" s="22">
        <v>46324</v>
      </c>
      <c r="F824" s="21">
        <v>78</v>
      </c>
      <c r="G824" s="21" t="s">
        <v>81</v>
      </c>
      <c r="H824" s="21" t="s">
        <v>95</v>
      </c>
      <c r="I824" s="21" t="s">
        <v>162</v>
      </c>
      <c r="J824" s="21" t="s">
        <v>1553</v>
      </c>
      <c r="K824" s="21" t="s">
        <v>2394</v>
      </c>
      <c r="L824" s="21" t="s">
        <v>1554</v>
      </c>
      <c r="M824" s="21" t="s">
        <v>1555</v>
      </c>
      <c r="N824" s="21">
        <v>90</v>
      </c>
      <c r="O824" s="20"/>
      <c r="P824" s="21" t="s">
        <v>50</v>
      </c>
      <c r="Q824" s="21" t="s">
        <v>1556</v>
      </c>
      <c r="R824" s="21">
        <v>3000000</v>
      </c>
      <c r="S824" s="21">
        <v>5339</v>
      </c>
      <c r="T824" s="21">
        <v>-65.244063999999995</v>
      </c>
      <c r="U824" s="21">
        <v>-16.983549</v>
      </c>
      <c r="V824" s="21" t="s">
        <v>163</v>
      </c>
      <c r="W824" s="21" t="s">
        <v>51</v>
      </c>
      <c r="X824" s="21" t="s">
        <v>1557</v>
      </c>
      <c r="Y824" s="23">
        <v>46246</v>
      </c>
      <c r="Z824" s="24">
        <f>+E824-Y824</f>
        <v>78</v>
      </c>
      <c r="AA824" s="25">
        <f>+Tabla_DatosExternos_142[[#This Row],[Saldo]]/Tabla_DatosExternos_142[[#This Row],[Importe]]</f>
        <v>1</v>
      </c>
      <c r="AB824" s="21"/>
      <c r="AC824" s="26">
        <f>IF(AND(-Z824&gt;=1,-Z824&lt;=30),D824,0)</f>
        <v>0</v>
      </c>
      <c r="AD824" s="26">
        <f>IF(AND(-Z824&gt;=31,-Z824&lt;=60),D824,0)</f>
        <v>0</v>
      </c>
      <c r="AE824" s="26">
        <f>IF(AND(-Z824&gt;=61,-Z824&lt;=90),D824,0)</f>
        <v>0</v>
      </c>
      <c r="AF824" s="26">
        <f>IF(AND(-Z824&gt;=91,-Z824&lt;=120),D824,0)</f>
        <v>0</v>
      </c>
      <c r="AG824" s="26">
        <f>IF(AND(-Z824&gt;=121,-Z824&lt;=150),D824,0)</f>
        <v>0</v>
      </c>
      <c r="AH824" s="26">
        <f>IF(AND(-Z824&gt;=151,-Z824&lt;=180),D824,0)</f>
        <v>0</v>
      </c>
      <c r="AI824" s="26">
        <f>IF(AND(-Z824&gt;=181,-Z824&lt;=210),D824,0)</f>
        <v>0</v>
      </c>
      <c r="AJ824" s="26">
        <f>IF(AND(-Z824&gt;=211,-Z824&lt;=250),D824,0)</f>
        <v>0</v>
      </c>
      <c r="AK824" s="26">
        <f>IF(-Z824&gt;=251,D824,0)</f>
        <v>0</v>
      </c>
      <c r="AL824" s="26">
        <f>SUM(AE824:AF824)</f>
        <v>0</v>
      </c>
      <c r="AM824" s="26">
        <f>SUM(AG824:AK824)</f>
        <v>0</v>
      </c>
      <c r="AN824" s="26">
        <f>SUM(AI824:AK824)</f>
        <v>0</v>
      </c>
      <c r="AO824" s="26">
        <f>+IF(SUM(AC824:AK824)=0,D824,0)</f>
        <v>49600</v>
      </c>
      <c r="AP824" s="26">
        <f>+SUM(AC824:AK824)</f>
        <v>0</v>
      </c>
      <c r="AQ824" s="26">
        <f>+Tabla_DatosExternos_142[[#This Row],[Total Vigente]]+Tabla_DatosExternos_142[[#This Row],[Total Vencido]]</f>
        <v>49600</v>
      </c>
      <c r="AR824" s="26">
        <f>SUM(AG824:AK824)</f>
        <v>0</v>
      </c>
      <c r="AS824" s="27">
        <f>+Tabla_DatosExternos_142[[#This Row],[Fecha]]-Tabla_DatosExternos_142[[#This Row],[Vence]]</f>
        <v>-90</v>
      </c>
      <c r="AT824" s="21"/>
      <c r="AU824" s="28" t="e">
        <f>+AR824-W824</f>
        <v>#VALUE!</v>
      </c>
    </row>
    <row r="825" spans="1:47" x14ac:dyDescent="0.35">
      <c r="A825" s="20">
        <v>46234</v>
      </c>
      <c r="B825" s="21">
        <v>292874</v>
      </c>
      <c r="C825" s="21">
        <v>49600</v>
      </c>
      <c r="D825" s="21">
        <v>49600</v>
      </c>
      <c r="E825" s="22">
        <v>46324</v>
      </c>
      <c r="F825" s="21">
        <v>78</v>
      </c>
      <c r="G825" s="21" t="s">
        <v>81</v>
      </c>
      <c r="H825" s="21" t="s">
        <v>95</v>
      </c>
      <c r="I825" s="21" t="s">
        <v>162</v>
      </c>
      <c r="J825" s="21" t="s">
        <v>1553</v>
      </c>
      <c r="K825" s="21" t="s">
        <v>2394</v>
      </c>
      <c r="L825" s="21" t="s">
        <v>1554</v>
      </c>
      <c r="M825" s="21" t="s">
        <v>1555</v>
      </c>
      <c r="N825" s="21">
        <v>90</v>
      </c>
      <c r="O825" s="20"/>
      <c r="P825" s="21" t="s">
        <v>50</v>
      </c>
      <c r="Q825" s="21" t="s">
        <v>1556</v>
      </c>
      <c r="R825" s="21">
        <v>3000000</v>
      </c>
      <c r="S825" s="21">
        <v>5339</v>
      </c>
      <c r="T825" s="21">
        <v>-65.244063999999995</v>
      </c>
      <c r="U825" s="21">
        <v>-16.983549</v>
      </c>
      <c r="V825" s="21" t="s">
        <v>163</v>
      </c>
      <c r="W825" s="21" t="s">
        <v>51</v>
      </c>
      <c r="X825" s="21" t="s">
        <v>1557</v>
      </c>
      <c r="Y825" s="23">
        <v>46246</v>
      </c>
      <c r="Z825" s="24">
        <f>+E825-Y825</f>
        <v>78</v>
      </c>
      <c r="AA825" s="25">
        <f>+Tabla_DatosExternos_142[[#This Row],[Saldo]]/Tabla_DatosExternos_142[[#This Row],[Importe]]</f>
        <v>1</v>
      </c>
      <c r="AB825" s="21"/>
      <c r="AC825" s="26">
        <f>IF(AND(-Z825&gt;=1,-Z825&lt;=30),D825,0)</f>
        <v>0</v>
      </c>
      <c r="AD825" s="26">
        <f>IF(AND(-Z825&gt;=31,-Z825&lt;=60),D825,0)</f>
        <v>0</v>
      </c>
      <c r="AE825" s="26">
        <f>IF(AND(-Z825&gt;=61,-Z825&lt;=90),D825,0)</f>
        <v>0</v>
      </c>
      <c r="AF825" s="26">
        <f>IF(AND(-Z825&gt;=91,-Z825&lt;=120),D825,0)</f>
        <v>0</v>
      </c>
      <c r="AG825" s="26">
        <f>IF(AND(-Z825&gt;=121,-Z825&lt;=150),D825,0)</f>
        <v>0</v>
      </c>
      <c r="AH825" s="26">
        <f>IF(AND(-Z825&gt;=151,-Z825&lt;=180),D825,0)</f>
        <v>0</v>
      </c>
      <c r="AI825" s="26">
        <f>IF(AND(-Z825&gt;=181,-Z825&lt;=210),D825,0)</f>
        <v>0</v>
      </c>
      <c r="AJ825" s="26">
        <f>IF(AND(-Z825&gt;=211,-Z825&lt;=250),D825,0)</f>
        <v>0</v>
      </c>
      <c r="AK825" s="26">
        <f>IF(-Z825&gt;=251,D825,0)</f>
        <v>0</v>
      </c>
      <c r="AL825" s="26">
        <f>SUM(AE825:AF825)</f>
        <v>0</v>
      </c>
      <c r="AM825" s="26">
        <f>SUM(AG825:AK825)</f>
        <v>0</v>
      </c>
      <c r="AN825" s="26">
        <f>SUM(AI825:AK825)</f>
        <v>0</v>
      </c>
      <c r="AO825" s="26">
        <f>+IF(SUM(AC825:AK825)=0,D825,0)</f>
        <v>49600</v>
      </c>
      <c r="AP825" s="26">
        <f>+SUM(AC825:AK825)</f>
        <v>0</v>
      </c>
      <c r="AQ825" s="26">
        <f>+Tabla_DatosExternos_142[[#This Row],[Total Vigente]]+Tabla_DatosExternos_142[[#This Row],[Total Vencido]]</f>
        <v>49600</v>
      </c>
      <c r="AR825" s="26">
        <f>SUM(AG825:AK825)</f>
        <v>0</v>
      </c>
      <c r="AS825" s="27">
        <f>+Tabla_DatosExternos_142[[#This Row],[Fecha]]-Tabla_DatosExternos_142[[#This Row],[Vence]]</f>
        <v>-90</v>
      </c>
      <c r="AT825" s="21"/>
      <c r="AU825" s="28" t="e">
        <f>+AR825-W825</f>
        <v>#VALUE!</v>
      </c>
    </row>
    <row r="826" spans="1:47" x14ac:dyDescent="0.35">
      <c r="A826" s="20">
        <v>46234</v>
      </c>
      <c r="B826" s="21">
        <v>292875</v>
      </c>
      <c r="C826" s="21">
        <v>49600</v>
      </c>
      <c r="D826" s="21">
        <v>49600</v>
      </c>
      <c r="E826" s="22">
        <v>46324</v>
      </c>
      <c r="F826" s="21">
        <v>78</v>
      </c>
      <c r="G826" s="21" t="s">
        <v>81</v>
      </c>
      <c r="H826" s="21" t="s">
        <v>95</v>
      </c>
      <c r="I826" s="21" t="s">
        <v>162</v>
      </c>
      <c r="J826" s="21" t="s">
        <v>1553</v>
      </c>
      <c r="K826" s="21" t="s">
        <v>2394</v>
      </c>
      <c r="L826" s="21" t="s">
        <v>1554</v>
      </c>
      <c r="M826" s="21" t="s">
        <v>1555</v>
      </c>
      <c r="N826" s="21">
        <v>90</v>
      </c>
      <c r="O826" s="20"/>
      <c r="P826" s="21" t="s">
        <v>50</v>
      </c>
      <c r="Q826" s="21" t="s">
        <v>1556</v>
      </c>
      <c r="R826" s="21">
        <v>3000000</v>
      </c>
      <c r="S826" s="21">
        <v>5339</v>
      </c>
      <c r="T826" s="21">
        <v>-65.244063999999995</v>
      </c>
      <c r="U826" s="21">
        <v>-16.983549</v>
      </c>
      <c r="V826" s="21" t="s">
        <v>163</v>
      </c>
      <c r="W826" s="21" t="s">
        <v>51</v>
      </c>
      <c r="X826" s="21" t="s">
        <v>1557</v>
      </c>
      <c r="Y826" s="23">
        <v>46246</v>
      </c>
      <c r="Z826" s="24">
        <f>+E826-Y826</f>
        <v>78</v>
      </c>
      <c r="AA826" s="25">
        <f>+Tabla_DatosExternos_142[[#This Row],[Saldo]]/Tabla_DatosExternos_142[[#This Row],[Importe]]</f>
        <v>1</v>
      </c>
      <c r="AB826" s="21"/>
      <c r="AC826" s="26">
        <f>IF(AND(-Z826&gt;=1,-Z826&lt;=30),D826,0)</f>
        <v>0</v>
      </c>
      <c r="AD826" s="26">
        <f>IF(AND(-Z826&gt;=31,-Z826&lt;=60),D826,0)</f>
        <v>0</v>
      </c>
      <c r="AE826" s="26">
        <f>IF(AND(-Z826&gt;=61,-Z826&lt;=90),D826,0)</f>
        <v>0</v>
      </c>
      <c r="AF826" s="26">
        <f>IF(AND(-Z826&gt;=91,-Z826&lt;=120),D826,0)</f>
        <v>0</v>
      </c>
      <c r="AG826" s="26">
        <f>IF(AND(-Z826&gt;=121,-Z826&lt;=150),D826,0)</f>
        <v>0</v>
      </c>
      <c r="AH826" s="26">
        <f>IF(AND(-Z826&gt;=151,-Z826&lt;=180),D826,0)</f>
        <v>0</v>
      </c>
      <c r="AI826" s="26">
        <f>IF(AND(-Z826&gt;=181,-Z826&lt;=210),D826,0)</f>
        <v>0</v>
      </c>
      <c r="AJ826" s="26">
        <f>IF(AND(-Z826&gt;=211,-Z826&lt;=250),D826,0)</f>
        <v>0</v>
      </c>
      <c r="AK826" s="26">
        <f>IF(-Z826&gt;=251,D826,0)</f>
        <v>0</v>
      </c>
      <c r="AL826" s="26">
        <f>SUM(AE826:AF826)</f>
        <v>0</v>
      </c>
      <c r="AM826" s="26">
        <f>SUM(AG826:AK826)</f>
        <v>0</v>
      </c>
      <c r="AN826" s="26">
        <f>SUM(AI826:AK826)</f>
        <v>0</v>
      </c>
      <c r="AO826" s="26">
        <f>+IF(SUM(AC826:AK826)=0,D826,0)</f>
        <v>49600</v>
      </c>
      <c r="AP826" s="26">
        <f>+SUM(AC826:AK826)</f>
        <v>0</v>
      </c>
      <c r="AQ826" s="26">
        <f>+Tabla_DatosExternos_142[[#This Row],[Total Vigente]]+Tabla_DatosExternos_142[[#This Row],[Total Vencido]]</f>
        <v>49600</v>
      </c>
      <c r="AR826" s="26">
        <f>SUM(AG826:AK826)</f>
        <v>0</v>
      </c>
      <c r="AS826" s="27">
        <f>+Tabla_DatosExternos_142[[#This Row],[Fecha]]-Tabla_DatosExternos_142[[#This Row],[Vence]]</f>
        <v>-90</v>
      </c>
      <c r="AT826" s="21"/>
      <c r="AU826" s="28" t="e">
        <f>+AR826-W826</f>
        <v>#VALUE!</v>
      </c>
    </row>
    <row r="827" spans="1:47" x14ac:dyDescent="0.35">
      <c r="A827" s="20">
        <v>46234</v>
      </c>
      <c r="B827" s="21">
        <v>292876</v>
      </c>
      <c r="C827" s="21">
        <v>49600</v>
      </c>
      <c r="D827" s="21">
        <v>49600</v>
      </c>
      <c r="E827" s="22">
        <v>46324</v>
      </c>
      <c r="F827" s="21">
        <v>78</v>
      </c>
      <c r="G827" s="21" t="s">
        <v>81</v>
      </c>
      <c r="H827" s="21" t="s">
        <v>95</v>
      </c>
      <c r="I827" s="21" t="s">
        <v>162</v>
      </c>
      <c r="J827" s="21" t="s">
        <v>1553</v>
      </c>
      <c r="K827" s="21" t="s">
        <v>2394</v>
      </c>
      <c r="L827" s="21" t="s">
        <v>1554</v>
      </c>
      <c r="M827" s="21" t="s">
        <v>1555</v>
      </c>
      <c r="N827" s="21">
        <v>90</v>
      </c>
      <c r="O827" s="20"/>
      <c r="P827" s="21" t="s">
        <v>50</v>
      </c>
      <c r="Q827" s="21" t="s">
        <v>1556</v>
      </c>
      <c r="R827" s="21">
        <v>3000000</v>
      </c>
      <c r="S827" s="21">
        <v>5339</v>
      </c>
      <c r="T827" s="21">
        <v>-65.244063999999995</v>
      </c>
      <c r="U827" s="21">
        <v>-16.983549</v>
      </c>
      <c r="V827" s="21" t="s">
        <v>163</v>
      </c>
      <c r="W827" s="21" t="s">
        <v>51</v>
      </c>
      <c r="X827" s="21" t="s">
        <v>1557</v>
      </c>
      <c r="Y827" s="23">
        <v>46246</v>
      </c>
      <c r="Z827" s="24">
        <f>+E827-Y827</f>
        <v>78</v>
      </c>
      <c r="AA827" s="25">
        <f>+Tabla_DatosExternos_142[[#This Row],[Saldo]]/Tabla_DatosExternos_142[[#This Row],[Importe]]</f>
        <v>1</v>
      </c>
      <c r="AB827" s="21"/>
      <c r="AC827" s="26">
        <f>IF(AND(-Z827&gt;=1,-Z827&lt;=30),D827,0)</f>
        <v>0</v>
      </c>
      <c r="AD827" s="26">
        <f>IF(AND(-Z827&gt;=31,-Z827&lt;=60),D827,0)</f>
        <v>0</v>
      </c>
      <c r="AE827" s="26">
        <f>IF(AND(-Z827&gt;=61,-Z827&lt;=90),D827,0)</f>
        <v>0</v>
      </c>
      <c r="AF827" s="26">
        <f>IF(AND(-Z827&gt;=91,-Z827&lt;=120),D827,0)</f>
        <v>0</v>
      </c>
      <c r="AG827" s="26">
        <f>IF(AND(-Z827&gt;=121,-Z827&lt;=150),D827,0)</f>
        <v>0</v>
      </c>
      <c r="AH827" s="26">
        <f>IF(AND(-Z827&gt;=151,-Z827&lt;=180),D827,0)</f>
        <v>0</v>
      </c>
      <c r="AI827" s="26">
        <f>IF(AND(-Z827&gt;=181,-Z827&lt;=210),D827,0)</f>
        <v>0</v>
      </c>
      <c r="AJ827" s="26">
        <f>IF(AND(-Z827&gt;=211,-Z827&lt;=250),D827,0)</f>
        <v>0</v>
      </c>
      <c r="AK827" s="26">
        <f>IF(-Z827&gt;=251,D827,0)</f>
        <v>0</v>
      </c>
      <c r="AL827" s="26">
        <f>SUM(AE827:AF827)</f>
        <v>0</v>
      </c>
      <c r="AM827" s="26">
        <f>SUM(AG827:AK827)</f>
        <v>0</v>
      </c>
      <c r="AN827" s="26">
        <f>SUM(AI827:AK827)</f>
        <v>0</v>
      </c>
      <c r="AO827" s="26">
        <f>+IF(SUM(AC827:AK827)=0,D827,0)</f>
        <v>49600</v>
      </c>
      <c r="AP827" s="26">
        <f>+SUM(AC827:AK827)</f>
        <v>0</v>
      </c>
      <c r="AQ827" s="26">
        <f>+Tabla_DatosExternos_142[[#This Row],[Total Vigente]]+Tabla_DatosExternos_142[[#This Row],[Total Vencido]]</f>
        <v>49600</v>
      </c>
      <c r="AR827" s="26">
        <f>SUM(AG827:AK827)</f>
        <v>0</v>
      </c>
      <c r="AS827" s="27">
        <f>+Tabla_DatosExternos_142[[#This Row],[Fecha]]-Tabla_DatosExternos_142[[#This Row],[Vence]]</f>
        <v>-90</v>
      </c>
      <c r="AT827" s="21"/>
      <c r="AU827" s="28" t="e">
        <f>+AR827-W827</f>
        <v>#VALUE!</v>
      </c>
    </row>
    <row r="828" spans="1:47" x14ac:dyDescent="0.35">
      <c r="A828" s="20">
        <v>46234</v>
      </c>
      <c r="B828" s="21">
        <v>292877</v>
      </c>
      <c r="C828" s="21">
        <v>49600</v>
      </c>
      <c r="D828" s="21">
        <v>49600</v>
      </c>
      <c r="E828" s="22">
        <v>46324</v>
      </c>
      <c r="F828" s="21">
        <v>78</v>
      </c>
      <c r="G828" s="21" t="s">
        <v>81</v>
      </c>
      <c r="H828" s="21" t="s">
        <v>95</v>
      </c>
      <c r="I828" s="21" t="s">
        <v>162</v>
      </c>
      <c r="J828" s="21" t="s">
        <v>1553</v>
      </c>
      <c r="K828" s="21" t="s">
        <v>2394</v>
      </c>
      <c r="L828" s="21" t="s">
        <v>1554</v>
      </c>
      <c r="M828" s="21" t="s">
        <v>1555</v>
      </c>
      <c r="N828" s="21">
        <v>90</v>
      </c>
      <c r="O828" s="20"/>
      <c r="P828" s="21" t="s">
        <v>50</v>
      </c>
      <c r="Q828" s="21" t="s">
        <v>1556</v>
      </c>
      <c r="R828" s="21">
        <v>3000000</v>
      </c>
      <c r="S828" s="21">
        <v>5339</v>
      </c>
      <c r="T828" s="21">
        <v>-65.244063999999995</v>
      </c>
      <c r="U828" s="21">
        <v>-16.983549</v>
      </c>
      <c r="V828" s="21" t="s">
        <v>163</v>
      </c>
      <c r="W828" s="21" t="s">
        <v>51</v>
      </c>
      <c r="X828" s="21" t="s">
        <v>1557</v>
      </c>
      <c r="Y828" s="23">
        <v>46246</v>
      </c>
      <c r="Z828" s="24">
        <f>+E828-Y828</f>
        <v>78</v>
      </c>
      <c r="AA828" s="25">
        <f>+Tabla_DatosExternos_142[[#This Row],[Saldo]]/Tabla_DatosExternos_142[[#This Row],[Importe]]</f>
        <v>1</v>
      </c>
      <c r="AB828" s="21"/>
      <c r="AC828" s="26">
        <f>IF(AND(-Z828&gt;=1,-Z828&lt;=30),D828,0)</f>
        <v>0</v>
      </c>
      <c r="AD828" s="26">
        <f>IF(AND(-Z828&gt;=31,-Z828&lt;=60),D828,0)</f>
        <v>0</v>
      </c>
      <c r="AE828" s="26">
        <f>IF(AND(-Z828&gt;=61,-Z828&lt;=90),D828,0)</f>
        <v>0</v>
      </c>
      <c r="AF828" s="26">
        <f>IF(AND(-Z828&gt;=91,-Z828&lt;=120),D828,0)</f>
        <v>0</v>
      </c>
      <c r="AG828" s="26">
        <f>IF(AND(-Z828&gt;=121,-Z828&lt;=150),D828,0)</f>
        <v>0</v>
      </c>
      <c r="AH828" s="26">
        <f>IF(AND(-Z828&gt;=151,-Z828&lt;=180),D828,0)</f>
        <v>0</v>
      </c>
      <c r="AI828" s="26">
        <f>IF(AND(-Z828&gt;=181,-Z828&lt;=210),D828,0)</f>
        <v>0</v>
      </c>
      <c r="AJ828" s="26">
        <f>IF(AND(-Z828&gt;=211,-Z828&lt;=250),D828,0)</f>
        <v>0</v>
      </c>
      <c r="AK828" s="26">
        <f>IF(-Z828&gt;=251,D828,0)</f>
        <v>0</v>
      </c>
      <c r="AL828" s="26">
        <f>SUM(AE828:AF828)</f>
        <v>0</v>
      </c>
      <c r="AM828" s="26">
        <f>SUM(AG828:AK828)</f>
        <v>0</v>
      </c>
      <c r="AN828" s="26">
        <f>SUM(AI828:AK828)</f>
        <v>0</v>
      </c>
      <c r="AO828" s="26">
        <f>+IF(SUM(AC828:AK828)=0,D828,0)</f>
        <v>49600</v>
      </c>
      <c r="AP828" s="26">
        <f>+SUM(AC828:AK828)</f>
        <v>0</v>
      </c>
      <c r="AQ828" s="26">
        <f>+Tabla_DatosExternos_142[[#This Row],[Total Vigente]]+Tabla_DatosExternos_142[[#This Row],[Total Vencido]]</f>
        <v>49600</v>
      </c>
      <c r="AR828" s="26">
        <f>SUM(AG828:AK828)</f>
        <v>0</v>
      </c>
      <c r="AS828" s="27">
        <f>+Tabla_DatosExternos_142[[#This Row],[Fecha]]-Tabla_DatosExternos_142[[#This Row],[Vence]]</f>
        <v>-90</v>
      </c>
      <c r="AT828" s="21"/>
      <c r="AU828" s="28" t="e">
        <f>+AR828-W828</f>
        <v>#VALUE!</v>
      </c>
    </row>
    <row r="829" spans="1:47" x14ac:dyDescent="0.35">
      <c r="A829" s="20">
        <v>46234</v>
      </c>
      <c r="B829" s="21">
        <v>292878</v>
      </c>
      <c r="C829" s="21">
        <v>25792</v>
      </c>
      <c r="D829" s="21">
        <v>25792</v>
      </c>
      <c r="E829" s="22">
        <v>46324</v>
      </c>
      <c r="F829" s="21">
        <v>78</v>
      </c>
      <c r="G829" s="21" t="s">
        <v>81</v>
      </c>
      <c r="H829" s="21" t="s">
        <v>95</v>
      </c>
      <c r="I829" s="21" t="s">
        <v>162</v>
      </c>
      <c r="J829" s="21" t="s">
        <v>1553</v>
      </c>
      <c r="K829" s="21" t="s">
        <v>2394</v>
      </c>
      <c r="L829" s="21" t="s">
        <v>1554</v>
      </c>
      <c r="M829" s="21" t="s">
        <v>1555</v>
      </c>
      <c r="N829" s="21">
        <v>90</v>
      </c>
      <c r="O829" s="20"/>
      <c r="P829" s="21" t="s">
        <v>50</v>
      </c>
      <c r="Q829" s="21" t="s">
        <v>1556</v>
      </c>
      <c r="R829" s="21">
        <v>3000000</v>
      </c>
      <c r="S829" s="21">
        <v>5339</v>
      </c>
      <c r="T829" s="21">
        <v>-65.244063999999995</v>
      </c>
      <c r="U829" s="21">
        <v>-16.983549</v>
      </c>
      <c r="V829" s="21" t="s">
        <v>163</v>
      </c>
      <c r="W829" s="21" t="s">
        <v>51</v>
      </c>
      <c r="X829" s="21" t="s">
        <v>1557</v>
      </c>
      <c r="Y829" s="23">
        <v>46246</v>
      </c>
      <c r="Z829" s="24">
        <f>+E829-Y829</f>
        <v>78</v>
      </c>
      <c r="AA829" s="25">
        <f>+Tabla_DatosExternos_142[[#This Row],[Saldo]]/Tabla_DatosExternos_142[[#This Row],[Importe]]</f>
        <v>1</v>
      </c>
      <c r="AB829" s="21"/>
      <c r="AC829" s="26">
        <f>IF(AND(-Z829&gt;=1,-Z829&lt;=30),D829,0)</f>
        <v>0</v>
      </c>
      <c r="AD829" s="26">
        <f>IF(AND(-Z829&gt;=31,-Z829&lt;=60),D829,0)</f>
        <v>0</v>
      </c>
      <c r="AE829" s="26">
        <f>IF(AND(-Z829&gt;=61,-Z829&lt;=90),D829,0)</f>
        <v>0</v>
      </c>
      <c r="AF829" s="26">
        <f>IF(AND(-Z829&gt;=91,-Z829&lt;=120),D829,0)</f>
        <v>0</v>
      </c>
      <c r="AG829" s="26">
        <f>IF(AND(-Z829&gt;=121,-Z829&lt;=150),D829,0)</f>
        <v>0</v>
      </c>
      <c r="AH829" s="26">
        <f>IF(AND(-Z829&gt;=151,-Z829&lt;=180),D829,0)</f>
        <v>0</v>
      </c>
      <c r="AI829" s="26">
        <f>IF(AND(-Z829&gt;=181,-Z829&lt;=210),D829,0)</f>
        <v>0</v>
      </c>
      <c r="AJ829" s="26">
        <f>IF(AND(-Z829&gt;=211,-Z829&lt;=250),D829,0)</f>
        <v>0</v>
      </c>
      <c r="AK829" s="26">
        <f>IF(-Z829&gt;=251,D829,0)</f>
        <v>0</v>
      </c>
      <c r="AL829" s="26">
        <f>SUM(AE829:AF829)</f>
        <v>0</v>
      </c>
      <c r="AM829" s="26">
        <f>SUM(AG829:AK829)</f>
        <v>0</v>
      </c>
      <c r="AN829" s="26">
        <f>SUM(AI829:AK829)</f>
        <v>0</v>
      </c>
      <c r="AO829" s="26">
        <f>+IF(SUM(AC829:AK829)=0,D829,0)</f>
        <v>25792</v>
      </c>
      <c r="AP829" s="26">
        <f>+SUM(AC829:AK829)</f>
        <v>0</v>
      </c>
      <c r="AQ829" s="26">
        <f>+Tabla_DatosExternos_142[[#This Row],[Total Vigente]]+Tabla_DatosExternos_142[[#This Row],[Total Vencido]]</f>
        <v>25792</v>
      </c>
      <c r="AR829" s="26">
        <f>SUM(AG829:AK829)</f>
        <v>0</v>
      </c>
      <c r="AS829" s="27">
        <f>+Tabla_DatosExternos_142[[#This Row],[Fecha]]-Tabla_DatosExternos_142[[#This Row],[Vence]]</f>
        <v>-90</v>
      </c>
      <c r="AT829" s="21"/>
      <c r="AU829" s="28" t="e">
        <f>+AR829-W829</f>
        <v>#VALUE!</v>
      </c>
    </row>
    <row r="830" spans="1:47" x14ac:dyDescent="0.35">
      <c r="A830" s="20">
        <v>46234</v>
      </c>
      <c r="B830" s="21">
        <v>292879</v>
      </c>
      <c r="C830" s="21">
        <v>24800</v>
      </c>
      <c r="D830" s="21">
        <v>24800</v>
      </c>
      <c r="E830" s="22">
        <v>46324</v>
      </c>
      <c r="F830" s="21">
        <v>78</v>
      </c>
      <c r="G830" s="21" t="s">
        <v>81</v>
      </c>
      <c r="H830" s="21" t="s">
        <v>95</v>
      </c>
      <c r="I830" s="21" t="s">
        <v>162</v>
      </c>
      <c r="J830" s="21" t="s">
        <v>1553</v>
      </c>
      <c r="K830" s="21" t="s">
        <v>2394</v>
      </c>
      <c r="L830" s="21" t="s">
        <v>1554</v>
      </c>
      <c r="M830" s="21" t="s">
        <v>1555</v>
      </c>
      <c r="N830" s="21">
        <v>90</v>
      </c>
      <c r="O830" s="20"/>
      <c r="P830" s="21" t="s">
        <v>50</v>
      </c>
      <c r="Q830" s="21" t="s">
        <v>1556</v>
      </c>
      <c r="R830" s="21">
        <v>3000000</v>
      </c>
      <c r="S830" s="21">
        <v>5339</v>
      </c>
      <c r="T830" s="21">
        <v>-65.244063999999995</v>
      </c>
      <c r="U830" s="21">
        <v>-16.983549</v>
      </c>
      <c r="V830" s="21" t="s">
        <v>163</v>
      </c>
      <c r="W830" s="21" t="s">
        <v>51</v>
      </c>
      <c r="X830" s="21" t="s">
        <v>1557</v>
      </c>
      <c r="Y830" s="23">
        <v>46246</v>
      </c>
      <c r="Z830" s="24">
        <f>+E830-Y830</f>
        <v>78</v>
      </c>
      <c r="AA830" s="25">
        <f>+Tabla_DatosExternos_142[[#This Row],[Saldo]]/Tabla_DatosExternos_142[[#This Row],[Importe]]</f>
        <v>1</v>
      </c>
      <c r="AB830" s="21"/>
      <c r="AC830" s="26">
        <f>IF(AND(-Z830&gt;=1,-Z830&lt;=30),D830,0)</f>
        <v>0</v>
      </c>
      <c r="AD830" s="26">
        <f>IF(AND(-Z830&gt;=31,-Z830&lt;=60),D830,0)</f>
        <v>0</v>
      </c>
      <c r="AE830" s="26">
        <f>IF(AND(-Z830&gt;=61,-Z830&lt;=90),D830,0)</f>
        <v>0</v>
      </c>
      <c r="AF830" s="26">
        <f>IF(AND(-Z830&gt;=91,-Z830&lt;=120),D830,0)</f>
        <v>0</v>
      </c>
      <c r="AG830" s="26">
        <f>IF(AND(-Z830&gt;=121,-Z830&lt;=150),D830,0)</f>
        <v>0</v>
      </c>
      <c r="AH830" s="26">
        <f>IF(AND(-Z830&gt;=151,-Z830&lt;=180),D830,0)</f>
        <v>0</v>
      </c>
      <c r="AI830" s="26">
        <f>IF(AND(-Z830&gt;=181,-Z830&lt;=210),D830,0)</f>
        <v>0</v>
      </c>
      <c r="AJ830" s="26">
        <f>IF(AND(-Z830&gt;=211,-Z830&lt;=250),D830,0)</f>
        <v>0</v>
      </c>
      <c r="AK830" s="26">
        <f>IF(-Z830&gt;=251,D830,0)</f>
        <v>0</v>
      </c>
      <c r="AL830" s="26">
        <f>SUM(AE830:AF830)</f>
        <v>0</v>
      </c>
      <c r="AM830" s="26">
        <f>SUM(AG830:AK830)</f>
        <v>0</v>
      </c>
      <c r="AN830" s="26">
        <f>SUM(AI830:AK830)</f>
        <v>0</v>
      </c>
      <c r="AO830" s="26">
        <f>+IF(SUM(AC830:AK830)=0,D830,0)</f>
        <v>24800</v>
      </c>
      <c r="AP830" s="26">
        <f>+SUM(AC830:AK830)</f>
        <v>0</v>
      </c>
      <c r="AQ830" s="26">
        <f>+Tabla_DatosExternos_142[[#This Row],[Total Vigente]]+Tabla_DatosExternos_142[[#This Row],[Total Vencido]]</f>
        <v>24800</v>
      </c>
      <c r="AR830" s="26">
        <f>SUM(AG830:AK830)</f>
        <v>0</v>
      </c>
      <c r="AS830" s="27">
        <f>+Tabla_DatosExternos_142[[#This Row],[Fecha]]-Tabla_DatosExternos_142[[#This Row],[Vence]]</f>
        <v>-90</v>
      </c>
      <c r="AT830" s="21"/>
      <c r="AU830" s="28" t="e">
        <f>+AR830-W830</f>
        <v>#VALUE!</v>
      </c>
    </row>
    <row r="831" spans="1:47" x14ac:dyDescent="0.35">
      <c r="A831" s="20">
        <v>46239</v>
      </c>
      <c r="B831" s="21">
        <v>295643</v>
      </c>
      <c r="C831" s="21">
        <v>34632</v>
      </c>
      <c r="D831" s="21">
        <v>34632</v>
      </c>
      <c r="E831" s="22">
        <v>46329</v>
      </c>
      <c r="F831" s="21">
        <v>83</v>
      </c>
      <c r="G831" s="21" t="s">
        <v>81</v>
      </c>
      <c r="H831" s="21" t="s">
        <v>95</v>
      </c>
      <c r="I831" s="21" t="s">
        <v>162</v>
      </c>
      <c r="J831" s="21" t="s">
        <v>1553</v>
      </c>
      <c r="K831" s="21" t="s">
        <v>2394</v>
      </c>
      <c r="L831" s="21" t="s">
        <v>1554</v>
      </c>
      <c r="M831" s="21" t="s">
        <v>1555</v>
      </c>
      <c r="N831" s="21">
        <v>90</v>
      </c>
      <c r="O831" s="20"/>
      <c r="P831" s="21" t="s">
        <v>50</v>
      </c>
      <c r="Q831" s="21" t="s">
        <v>1556</v>
      </c>
      <c r="R831" s="21">
        <v>3000000</v>
      </c>
      <c r="S831" s="21">
        <v>5339</v>
      </c>
      <c r="T831" s="21">
        <v>-65.244063999999995</v>
      </c>
      <c r="U831" s="21">
        <v>-16.983549</v>
      </c>
      <c r="V831" s="21" t="s">
        <v>163</v>
      </c>
      <c r="W831" s="21" t="s">
        <v>51</v>
      </c>
      <c r="X831" s="21" t="s">
        <v>1557</v>
      </c>
      <c r="Y831" s="23">
        <v>46246</v>
      </c>
      <c r="Z831" s="24">
        <f>+E831-Y831</f>
        <v>83</v>
      </c>
      <c r="AA831" s="25">
        <f>+Tabla_DatosExternos_142[[#This Row],[Saldo]]/Tabla_DatosExternos_142[[#This Row],[Importe]]</f>
        <v>1</v>
      </c>
      <c r="AB831" s="21"/>
      <c r="AC831" s="26">
        <f>IF(AND(-Z831&gt;=1,-Z831&lt;=30),D831,0)</f>
        <v>0</v>
      </c>
      <c r="AD831" s="26">
        <f>IF(AND(-Z831&gt;=31,-Z831&lt;=60),D831,0)</f>
        <v>0</v>
      </c>
      <c r="AE831" s="26">
        <f>IF(AND(-Z831&gt;=61,-Z831&lt;=90),D831,0)</f>
        <v>0</v>
      </c>
      <c r="AF831" s="26">
        <f>IF(AND(-Z831&gt;=91,-Z831&lt;=120),D831,0)</f>
        <v>0</v>
      </c>
      <c r="AG831" s="26">
        <f>IF(AND(-Z831&gt;=121,-Z831&lt;=150),D831,0)</f>
        <v>0</v>
      </c>
      <c r="AH831" s="26">
        <f>IF(AND(-Z831&gt;=151,-Z831&lt;=180),D831,0)</f>
        <v>0</v>
      </c>
      <c r="AI831" s="26">
        <f>IF(AND(-Z831&gt;=181,-Z831&lt;=210),D831,0)</f>
        <v>0</v>
      </c>
      <c r="AJ831" s="26">
        <f>IF(AND(-Z831&gt;=211,-Z831&lt;=250),D831,0)</f>
        <v>0</v>
      </c>
      <c r="AK831" s="26">
        <f>IF(-Z831&gt;=251,D831,0)</f>
        <v>0</v>
      </c>
      <c r="AL831" s="26">
        <f>SUM(AE831:AF831)</f>
        <v>0</v>
      </c>
      <c r="AM831" s="26">
        <f>SUM(AG831:AK831)</f>
        <v>0</v>
      </c>
      <c r="AN831" s="26">
        <f>SUM(AI831:AK831)</f>
        <v>0</v>
      </c>
      <c r="AO831" s="26">
        <f>+IF(SUM(AC831:AK831)=0,D831,0)</f>
        <v>34632</v>
      </c>
      <c r="AP831" s="26">
        <f>+SUM(AC831:AK831)</f>
        <v>0</v>
      </c>
      <c r="AQ831" s="26">
        <f>+Tabla_DatosExternos_142[[#This Row],[Total Vigente]]+Tabla_DatosExternos_142[[#This Row],[Total Vencido]]</f>
        <v>34632</v>
      </c>
      <c r="AR831" s="26">
        <f>SUM(AG831:AK831)</f>
        <v>0</v>
      </c>
      <c r="AS831" s="27">
        <f>+Tabla_DatosExternos_142[[#This Row],[Fecha]]-Tabla_DatosExternos_142[[#This Row],[Vence]]</f>
        <v>-90</v>
      </c>
      <c r="AT831" s="21"/>
      <c r="AU831" s="28" t="e">
        <f>+AR831-W831</f>
        <v>#VALUE!</v>
      </c>
    </row>
    <row r="832" spans="1:47" x14ac:dyDescent="0.35">
      <c r="A832" s="20">
        <v>46244</v>
      </c>
      <c r="B832" s="21">
        <v>296857</v>
      </c>
      <c r="C832" s="21">
        <v>21840</v>
      </c>
      <c r="D832" s="21">
        <v>21840</v>
      </c>
      <c r="E832" s="22"/>
      <c r="F832" s="21"/>
      <c r="G832" s="21" t="s">
        <v>47</v>
      </c>
      <c r="H832" s="21" t="s">
        <v>95</v>
      </c>
      <c r="I832" s="21" t="s">
        <v>162</v>
      </c>
      <c r="J832" s="21" t="s">
        <v>52</v>
      </c>
      <c r="K832" s="21" t="s">
        <v>2394</v>
      </c>
      <c r="L832" s="21" t="s">
        <v>1554</v>
      </c>
      <c r="M832" s="21" t="s">
        <v>1555</v>
      </c>
      <c r="N832" s="21"/>
      <c r="O832" s="20"/>
      <c r="P832" s="21" t="s">
        <v>50</v>
      </c>
      <c r="Q832" s="21" t="s">
        <v>1556</v>
      </c>
      <c r="R832" s="21">
        <v>0</v>
      </c>
      <c r="S832" s="21">
        <v>5339</v>
      </c>
      <c r="T832" s="21">
        <v>-64.539923000000002</v>
      </c>
      <c r="U832" s="21">
        <v>-17.196850999999999</v>
      </c>
      <c r="V832" s="21" t="s">
        <v>2287</v>
      </c>
      <c r="W832" s="21" t="s">
        <v>51</v>
      </c>
      <c r="X832" s="21" t="s">
        <v>2288</v>
      </c>
      <c r="Y832" s="23">
        <v>46246</v>
      </c>
      <c r="Z832" s="24">
        <f>+E832-Y832</f>
        <v>-46246</v>
      </c>
      <c r="AA832" s="25">
        <f>+Tabla_DatosExternos_142[[#This Row],[Saldo]]/Tabla_DatosExternos_142[[#This Row],[Importe]]</f>
        <v>1</v>
      </c>
      <c r="AB832" s="21"/>
      <c r="AC832" s="26">
        <f>IF(AND(-Z832&gt;=1,-Z832&lt;=30),D832,0)</f>
        <v>0</v>
      </c>
      <c r="AD832" s="26">
        <f>IF(AND(-Z832&gt;=31,-Z832&lt;=60),D832,0)</f>
        <v>0</v>
      </c>
      <c r="AE832" s="26">
        <f>IF(AND(-Z832&gt;=61,-Z832&lt;=90),D832,0)</f>
        <v>0</v>
      </c>
      <c r="AF832" s="26">
        <f>IF(AND(-Z832&gt;=91,-Z832&lt;=120),D832,0)</f>
        <v>0</v>
      </c>
      <c r="AG832" s="26">
        <f>IF(AND(-Z832&gt;=121,-Z832&lt;=150),D832,0)</f>
        <v>0</v>
      </c>
      <c r="AH832" s="26">
        <f>IF(AND(-Z832&gt;=151,-Z832&lt;=180),D832,0)</f>
        <v>0</v>
      </c>
      <c r="AI832" s="26">
        <f>IF(AND(-Z832&gt;=181,-Z832&lt;=210),D832,0)</f>
        <v>0</v>
      </c>
      <c r="AJ832" s="26">
        <f>IF(AND(-Z832&gt;=211,-Z832&lt;=250),D832,0)</f>
        <v>0</v>
      </c>
      <c r="AK832" s="26">
        <f>IF(-Z832&gt;=251,D832,0)</f>
        <v>21840</v>
      </c>
      <c r="AL832" s="26">
        <f>SUM(AE832:AF832)</f>
        <v>0</v>
      </c>
      <c r="AM832" s="26">
        <f>SUM(AG832:AK832)</f>
        <v>21840</v>
      </c>
      <c r="AN832" s="26">
        <f>SUM(AI832:AK832)</f>
        <v>21840</v>
      </c>
      <c r="AO832" s="26">
        <f>+IF(SUM(AC832:AK832)=0,D832,0)</f>
        <v>0</v>
      </c>
      <c r="AP832" s="26">
        <f>+SUM(AC832:AK832)</f>
        <v>21840</v>
      </c>
      <c r="AQ832" s="26">
        <f>+Tabla_DatosExternos_142[[#This Row],[Total Vigente]]+Tabla_DatosExternos_142[[#This Row],[Total Vencido]]</f>
        <v>21840</v>
      </c>
      <c r="AR832" s="26">
        <f>SUM(AG832:AK832)</f>
        <v>21840</v>
      </c>
      <c r="AS832" s="27">
        <f>+Tabla_DatosExternos_142[[#This Row],[Fecha]]-Tabla_DatosExternos_142[[#This Row],[Vence]]</f>
        <v>46244</v>
      </c>
      <c r="AT832" s="21"/>
      <c r="AU832" s="28" t="e">
        <f>+AR832-W832</f>
        <v>#VALUE!</v>
      </c>
    </row>
    <row r="833" spans="1:47" x14ac:dyDescent="0.35">
      <c r="A833" s="20">
        <v>46244</v>
      </c>
      <c r="B833" s="21">
        <v>296858</v>
      </c>
      <c r="C833" s="21">
        <v>2190</v>
      </c>
      <c r="D833" s="21">
        <v>2190</v>
      </c>
      <c r="E833" s="22"/>
      <c r="F833" s="21"/>
      <c r="G833" s="21" t="s">
        <v>47</v>
      </c>
      <c r="H833" s="21" t="s">
        <v>95</v>
      </c>
      <c r="I833" s="21" t="s">
        <v>162</v>
      </c>
      <c r="J833" s="21" t="s">
        <v>52</v>
      </c>
      <c r="K833" s="21" t="s">
        <v>2394</v>
      </c>
      <c r="L833" s="21" t="s">
        <v>1554</v>
      </c>
      <c r="M833" s="21" t="s">
        <v>1555</v>
      </c>
      <c r="N833" s="21"/>
      <c r="O833" s="20"/>
      <c r="P833" s="21" t="s">
        <v>50</v>
      </c>
      <c r="Q833" s="21" t="s">
        <v>1556</v>
      </c>
      <c r="R833" s="21">
        <v>0</v>
      </c>
      <c r="S833" s="21">
        <v>5339</v>
      </c>
      <c r="T833" s="21">
        <v>-64.539923000000002</v>
      </c>
      <c r="U833" s="21">
        <v>-17.196850999999999</v>
      </c>
      <c r="V833" s="21" t="s">
        <v>2287</v>
      </c>
      <c r="W833" s="21" t="s">
        <v>51</v>
      </c>
      <c r="X833" s="21" t="s">
        <v>2288</v>
      </c>
      <c r="Y833" s="23">
        <v>46246</v>
      </c>
      <c r="Z833" s="24">
        <f>+E833-Y833</f>
        <v>-46246</v>
      </c>
      <c r="AA833" s="25">
        <f>+Tabla_DatosExternos_142[[#This Row],[Saldo]]/Tabla_DatosExternos_142[[#This Row],[Importe]]</f>
        <v>1</v>
      </c>
      <c r="AB833" s="21"/>
      <c r="AC833" s="26">
        <f>IF(AND(-Z833&gt;=1,-Z833&lt;=30),D833,0)</f>
        <v>0</v>
      </c>
      <c r="AD833" s="26">
        <f>IF(AND(-Z833&gt;=31,-Z833&lt;=60),D833,0)</f>
        <v>0</v>
      </c>
      <c r="AE833" s="26">
        <f>IF(AND(-Z833&gt;=61,-Z833&lt;=90),D833,0)</f>
        <v>0</v>
      </c>
      <c r="AF833" s="26">
        <f>IF(AND(-Z833&gt;=91,-Z833&lt;=120),D833,0)</f>
        <v>0</v>
      </c>
      <c r="AG833" s="26">
        <f>IF(AND(-Z833&gt;=121,-Z833&lt;=150),D833,0)</f>
        <v>0</v>
      </c>
      <c r="AH833" s="26">
        <f>IF(AND(-Z833&gt;=151,-Z833&lt;=180),D833,0)</f>
        <v>0</v>
      </c>
      <c r="AI833" s="26">
        <f>IF(AND(-Z833&gt;=181,-Z833&lt;=210),D833,0)</f>
        <v>0</v>
      </c>
      <c r="AJ833" s="26">
        <f>IF(AND(-Z833&gt;=211,-Z833&lt;=250),D833,0)</f>
        <v>0</v>
      </c>
      <c r="AK833" s="26">
        <f>IF(-Z833&gt;=251,D833,0)</f>
        <v>2190</v>
      </c>
      <c r="AL833" s="26">
        <f>SUM(AE833:AF833)</f>
        <v>0</v>
      </c>
      <c r="AM833" s="26">
        <f>SUM(AG833:AK833)</f>
        <v>2190</v>
      </c>
      <c r="AN833" s="26">
        <f>SUM(AI833:AK833)</f>
        <v>2190</v>
      </c>
      <c r="AO833" s="26">
        <f>+IF(SUM(AC833:AK833)=0,D833,0)</f>
        <v>0</v>
      </c>
      <c r="AP833" s="26">
        <f>+SUM(AC833:AK833)</f>
        <v>2190</v>
      </c>
      <c r="AQ833" s="26">
        <f>+Tabla_DatosExternos_142[[#This Row],[Total Vigente]]+Tabla_DatosExternos_142[[#This Row],[Total Vencido]]</f>
        <v>2190</v>
      </c>
      <c r="AR833" s="26">
        <f>SUM(AG833:AK833)</f>
        <v>2190</v>
      </c>
      <c r="AS833" s="27">
        <f>+Tabla_DatosExternos_142[[#This Row],[Fecha]]-Tabla_DatosExternos_142[[#This Row],[Vence]]</f>
        <v>46244</v>
      </c>
      <c r="AT833" s="21"/>
      <c r="AU833" s="28" t="e">
        <f>+AR833-W833</f>
        <v>#VALUE!</v>
      </c>
    </row>
    <row r="834" spans="1:47" x14ac:dyDescent="0.35">
      <c r="A834" s="20">
        <v>46244</v>
      </c>
      <c r="B834" s="21">
        <v>296859</v>
      </c>
      <c r="C834" s="21">
        <v>2164.5</v>
      </c>
      <c r="D834" s="21">
        <v>2164.5</v>
      </c>
      <c r="E834" s="22"/>
      <c r="F834" s="21"/>
      <c r="G834" s="21" t="s">
        <v>47</v>
      </c>
      <c r="H834" s="21" t="s">
        <v>95</v>
      </c>
      <c r="I834" s="21" t="s">
        <v>162</v>
      </c>
      <c r="J834" s="21" t="s">
        <v>52</v>
      </c>
      <c r="K834" s="21" t="s">
        <v>2394</v>
      </c>
      <c r="L834" s="21" t="s">
        <v>1554</v>
      </c>
      <c r="M834" s="21" t="s">
        <v>1555</v>
      </c>
      <c r="N834" s="21"/>
      <c r="O834" s="20"/>
      <c r="P834" s="21" t="s">
        <v>50</v>
      </c>
      <c r="Q834" s="21" t="s">
        <v>1556</v>
      </c>
      <c r="R834" s="21">
        <v>0</v>
      </c>
      <c r="S834" s="21">
        <v>5339</v>
      </c>
      <c r="T834" s="21">
        <v>-64.539923000000002</v>
      </c>
      <c r="U834" s="21">
        <v>-17.196850999999999</v>
      </c>
      <c r="V834" s="21" t="s">
        <v>2287</v>
      </c>
      <c r="W834" s="21" t="s">
        <v>51</v>
      </c>
      <c r="X834" s="21" t="s">
        <v>2288</v>
      </c>
      <c r="Y834" s="23">
        <v>46246</v>
      </c>
      <c r="Z834" s="24">
        <f>+E834-Y834</f>
        <v>-46246</v>
      </c>
      <c r="AA834" s="25">
        <f>+Tabla_DatosExternos_142[[#This Row],[Saldo]]/Tabla_DatosExternos_142[[#This Row],[Importe]]</f>
        <v>1</v>
      </c>
      <c r="AB834" s="21"/>
      <c r="AC834" s="26">
        <f>IF(AND(-Z834&gt;=1,-Z834&lt;=30),D834,0)</f>
        <v>0</v>
      </c>
      <c r="AD834" s="26">
        <f>IF(AND(-Z834&gt;=31,-Z834&lt;=60),D834,0)</f>
        <v>0</v>
      </c>
      <c r="AE834" s="26">
        <f>IF(AND(-Z834&gt;=61,-Z834&lt;=90),D834,0)</f>
        <v>0</v>
      </c>
      <c r="AF834" s="26">
        <f>IF(AND(-Z834&gt;=91,-Z834&lt;=120),D834,0)</f>
        <v>0</v>
      </c>
      <c r="AG834" s="26">
        <f>IF(AND(-Z834&gt;=121,-Z834&lt;=150),D834,0)</f>
        <v>0</v>
      </c>
      <c r="AH834" s="26">
        <f>IF(AND(-Z834&gt;=151,-Z834&lt;=180),D834,0)</f>
        <v>0</v>
      </c>
      <c r="AI834" s="26">
        <f>IF(AND(-Z834&gt;=181,-Z834&lt;=210),D834,0)</f>
        <v>0</v>
      </c>
      <c r="AJ834" s="26">
        <f>IF(AND(-Z834&gt;=211,-Z834&lt;=250),D834,0)</f>
        <v>0</v>
      </c>
      <c r="AK834" s="26">
        <f>IF(-Z834&gt;=251,D834,0)</f>
        <v>2164.5</v>
      </c>
      <c r="AL834" s="26">
        <f>SUM(AE834:AF834)</f>
        <v>0</v>
      </c>
      <c r="AM834" s="26">
        <f>SUM(AG834:AK834)</f>
        <v>2164.5</v>
      </c>
      <c r="AN834" s="26">
        <f>SUM(AI834:AK834)</f>
        <v>2164.5</v>
      </c>
      <c r="AO834" s="26">
        <f>+IF(SUM(AC834:AK834)=0,D834,0)</f>
        <v>0</v>
      </c>
      <c r="AP834" s="26">
        <f>+SUM(AC834:AK834)</f>
        <v>2164.5</v>
      </c>
      <c r="AQ834" s="26">
        <f>+Tabla_DatosExternos_142[[#This Row],[Total Vigente]]+Tabla_DatosExternos_142[[#This Row],[Total Vencido]]</f>
        <v>2164.5</v>
      </c>
      <c r="AR834" s="26">
        <f>SUM(AG834:AK834)</f>
        <v>2164.5</v>
      </c>
      <c r="AS834" s="27">
        <f>+Tabla_DatosExternos_142[[#This Row],[Fecha]]-Tabla_DatosExternos_142[[#This Row],[Vence]]</f>
        <v>46244</v>
      </c>
      <c r="AT834" s="21"/>
      <c r="AU834" s="28" t="e">
        <f>+AR834-W834</f>
        <v>#VALUE!</v>
      </c>
    </row>
    <row r="835" spans="1:47" x14ac:dyDescent="0.35">
      <c r="A835" s="20">
        <v>46244</v>
      </c>
      <c r="B835" s="21">
        <v>296860</v>
      </c>
      <c r="C835" s="21">
        <v>2830.8</v>
      </c>
      <c r="D835" s="21">
        <v>2830.8</v>
      </c>
      <c r="E835" s="22"/>
      <c r="F835" s="21"/>
      <c r="G835" s="21" t="s">
        <v>47</v>
      </c>
      <c r="H835" s="21" t="s">
        <v>95</v>
      </c>
      <c r="I835" s="21" t="s">
        <v>162</v>
      </c>
      <c r="J835" s="21" t="s">
        <v>52</v>
      </c>
      <c r="K835" s="21" t="s">
        <v>2394</v>
      </c>
      <c r="L835" s="21" t="s">
        <v>1554</v>
      </c>
      <c r="M835" s="21" t="s">
        <v>1555</v>
      </c>
      <c r="N835" s="21"/>
      <c r="O835" s="20"/>
      <c r="P835" s="21" t="s">
        <v>50</v>
      </c>
      <c r="Q835" s="21" t="s">
        <v>1556</v>
      </c>
      <c r="R835" s="21">
        <v>0</v>
      </c>
      <c r="S835" s="21">
        <v>5339</v>
      </c>
      <c r="T835" s="21">
        <v>-64.539923000000002</v>
      </c>
      <c r="U835" s="21">
        <v>-17.196850999999999</v>
      </c>
      <c r="V835" s="21" t="s">
        <v>2287</v>
      </c>
      <c r="W835" s="21" t="s">
        <v>51</v>
      </c>
      <c r="X835" s="21" t="s">
        <v>2288</v>
      </c>
      <c r="Y835" s="23">
        <v>46246</v>
      </c>
      <c r="Z835" s="24">
        <f>+E835-Y835</f>
        <v>-46246</v>
      </c>
      <c r="AA835" s="25">
        <f>+Tabla_DatosExternos_142[[#This Row],[Saldo]]/Tabla_DatosExternos_142[[#This Row],[Importe]]</f>
        <v>1</v>
      </c>
      <c r="AB835" s="21"/>
      <c r="AC835" s="26">
        <f>IF(AND(-Z835&gt;=1,-Z835&lt;=30),D835,0)</f>
        <v>0</v>
      </c>
      <c r="AD835" s="26">
        <f>IF(AND(-Z835&gt;=31,-Z835&lt;=60),D835,0)</f>
        <v>0</v>
      </c>
      <c r="AE835" s="26">
        <f>IF(AND(-Z835&gt;=61,-Z835&lt;=90),D835,0)</f>
        <v>0</v>
      </c>
      <c r="AF835" s="26">
        <f>IF(AND(-Z835&gt;=91,-Z835&lt;=120),D835,0)</f>
        <v>0</v>
      </c>
      <c r="AG835" s="26">
        <f>IF(AND(-Z835&gt;=121,-Z835&lt;=150),D835,0)</f>
        <v>0</v>
      </c>
      <c r="AH835" s="26">
        <f>IF(AND(-Z835&gt;=151,-Z835&lt;=180),D835,0)</f>
        <v>0</v>
      </c>
      <c r="AI835" s="26">
        <f>IF(AND(-Z835&gt;=181,-Z835&lt;=210),D835,0)</f>
        <v>0</v>
      </c>
      <c r="AJ835" s="26">
        <f>IF(AND(-Z835&gt;=211,-Z835&lt;=250),D835,0)</f>
        <v>0</v>
      </c>
      <c r="AK835" s="26">
        <f>IF(-Z835&gt;=251,D835,0)</f>
        <v>2830.8</v>
      </c>
      <c r="AL835" s="26">
        <f>SUM(AE835:AF835)</f>
        <v>0</v>
      </c>
      <c r="AM835" s="26">
        <f>SUM(AG835:AK835)</f>
        <v>2830.8</v>
      </c>
      <c r="AN835" s="26">
        <f>SUM(AI835:AK835)</f>
        <v>2830.8</v>
      </c>
      <c r="AO835" s="26">
        <f>+IF(SUM(AC835:AK835)=0,D835,0)</f>
        <v>0</v>
      </c>
      <c r="AP835" s="26">
        <f>+SUM(AC835:AK835)</f>
        <v>2830.8</v>
      </c>
      <c r="AQ835" s="26">
        <f>+Tabla_DatosExternos_142[[#This Row],[Total Vigente]]+Tabla_DatosExternos_142[[#This Row],[Total Vencido]]</f>
        <v>2830.8</v>
      </c>
      <c r="AR835" s="26">
        <f>SUM(AG835:AK835)</f>
        <v>2830.8</v>
      </c>
      <c r="AS835" s="27">
        <f>+Tabla_DatosExternos_142[[#This Row],[Fecha]]-Tabla_DatosExternos_142[[#This Row],[Vence]]</f>
        <v>46244</v>
      </c>
      <c r="AT835" s="21"/>
      <c r="AU835" s="28" t="e">
        <f>+AR835-W835</f>
        <v>#VALUE!</v>
      </c>
    </row>
    <row r="836" spans="1:47" x14ac:dyDescent="0.35">
      <c r="A836" s="20">
        <v>46244</v>
      </c>
      <c r="B836" s="21">
        <v>296861</v>
      </c>
      <c r="C836" s="21">
        <v>20000</v>
      </c>
      <c r="D836" s="21">
        <v>20000</v>
      </c>
      <c r="E836" s="22"/>
      <c r="F836" s="21"/>
      <c r="G836" s="21" t="s">
        <v>47</v>
      </c>
      <c r="H836" s="21" t="s">
        <v>95</v>
      </c>
      <c r="I836" s="21" t="s">
        <v>162</v>
      </c>
      <c r="J836" s="21" t="s">
        <v>52</v>
      </c>
      <c r="K836" s="21" t="s">
        <v>2394</v>
      </c>
      <c r="L836" s="21" t="s">
        <v>1554</v>
      </c>
      <c r="M836" s="21" t="s">
        <v>1555</v>
      </c>
      <c r="N836" s="21"/>
      <c r="O836" s="20"/>
      <c r="P836" s="21" t="s">
        <v>50</v>
      </c>
      <c r="Q836" s="21" t="s">
        <v>1556</v>
      </c>
      <c r="R836" s="21">
        <v>0</v>
      </c>
      <c r="S836" s="21">
        <v>5339</v>
      </c>
      <c r="T836" s="21">
        <v>-64.539923000000002</v>
      </c>
      <c r="U836" s="21">
        <v>-17.196850999999999</v>
      </c>
      <c r="V836" s="21" t="s">
        <v>2287</v>
      </c>
      <c r="W836" s="21" t="s">
        <v>51</v>
      </c>
      <c r="X836" s="21" t="s">
        <v>2288</v>
      </c>
      <c r="Y836" s="23">
        <v>46246</v>
      </c>
      <c r="Z836" s="24">
        <f>+E836-Y836</f>
        <v>-46246</v>
      </c>
      <c r="AA836" s="25">
        <f>+Tabla_DatosExternos_142[[#This Row],[Saldo]]/Tabla_DatosExternos_142[[#This Row],[Importe]]</f>
        <v>1</v>
      </c>
      <c r="AB836" s="21"/>
      <c r="AC836" s="26">
        <f>IF(AND(-Z836&gt;=1,-Z836&lt;=30),D836,0)</f>
        <v>0</v>
      </c>
      <c r="AD836" s="26">
        <f>IF(AND(-Z836&gt;=31,-Z836&lt;=60),D836,0)</f>
        <v>0</v>
      </c>
      <c r="AE836" s="26">
        <f>IF(AND(-Z836&gt;=61,-Z836&lt;=90),D836,0)</f>
        <v>0</v>
      </c>
      <c r="AF836" s="26">
        <f>IF(AND(-Z836&gt;=91,-Z836&lt;=120),D836,0)</f>
        <v>0</v>
      </c>
      <c r="AG836" s="26">
        <f>IF(AND(-Z836&gt;=121,-Z836&lt;=150),D836,0)</f>
        <v>0</v>
      </c>
      <c r="AH836" s="26">
        <f>IF(AND(-Z836&gt;=151,-Z836&lt;=180),D836,0)</f>
        <v>0</v>
      </c>
      <c r="AI836" s="26">
        <f>IF(AND(-Z836&gt;=181,-Z836&lt;=210),D836,0)</f>
        <v>0</v>
      </c>
      <c r="AJ836" s="26">
        <f>IF(AND(-Z836&gt;=211,-Z836&lt;=250),D836,0)</f>
        <v>0</v>
      </c>
      <c r="AK836" s="26">
        <f>IF(-Z836&gt;=251,D836,0)</f>
        <v>20000</v>
      </c>
      <c r="AL836" s="26">
        <f>SUM(AE836:AF836)</f>
        <v>0</v>
      </c>
      <c r="AM836" s="26">
        <f>SUM(AG836:AK836)</f>
        <v>20000</v>
      </c>
      <c r="AN836" s="26">
        <f>SUM(AI836:AK836)</f>
        <v>20000</v>
      </c>
      <c r="AO836" s="26">
        <f>+IF(SUM(AC836:AK836)=0,D836,0)</f>
        <v>0</v>
      </c>
      <c r="AP836" s="26">
        <f>+SUM(AC836:AK836)</f>
        <v>20000</v>
      </c>
      <c r="AQ836" s="26">
        <f>+Tabla_DatosExternos_142[[#This Row],[Total Vigente]]+Tabla_DatosExternos_142[[#This Row],[Total Vencido]]</f>
        <v>20000</v>
      </c>
      <c r="AR836" s="26">
        <f>SUM(AG836:AK836)</f>
        <v>20000</v>
      </c>
      <c r="AS836" s="27">
        <f>+Tabla_DatosExternos_142[[#This Row],[Fecha]]-Tabla_DatosExternos_142[[#This Row],[Vence]]</f>
        <v>46244</v>
      </c>
      <c r="AT836" s="21"/>
      <c r="AU836" s="28" t="e">
        <f>+AR836-W836</f>
        <v>#VALUE!</v>
      </c>
    </row>
    <row r="837" spans="1:47" x14ac:dyDescent="0.35">
      <c r="A837" s="20">
        <v>46142</v>
      </c>
      <c r="B837" s="21">
        <v>250997</v>
      </c>
      <c r="C837" s="21">
        <v>49000</v>
      </c>
      <c r="D837" s="21">
        <v>1842</v>
      </c>
      <c r="E837" s="22">
        <v>46232</v>
      </c>
      <c r="F837" s="21">
        <v>14</v>
      </c>
      <c r="G837" s="21" t="s">
        <v>90</v>
      </c>
      <c r="H837" s="21" t="s">
        <v>48</v>
      </c>
      <c r="I837" s="21" t="s">
        <v>162</v>
      </c>
      <c r="J837" s="21" t="s">
        <v>125</v>
      </c>
      <c r="K837" s="21" t="s">
        <v>200</v>
      </c>
      <c r="L837" s="21" t="s">
        <v>213</v>
      </c>
      <c r="M837" s="21" t="s">
        <v>164</v>
      </c>
      <c r="N837" s="21">
        <v>90</v>
      </c>
      <c r="O837" s="20">
        <v>46234</v>
      </c>
      <c r="P837" s="21" t="s">
        <v>50</v>
      </c>
      <c r="Q837" s="21" t="s">
        <v>165</v>
      </c>
      <c r="R837" s="21">
        <v>1450000</v>
      </c>
      <c r="S837" s="21">
        <v>55169</v>
      </c>
      <c r="T837" s="21">
        <v>-65.244063999999995</v>
      </c>
      <c r="U837" s="21">
        <v>-16.983549</v>
      </c>
      <c r="V837" s="21" t="s">
        <v>163</v>
      </c>
      <c r="W837" s="21" t="s">
        <v>51</v>
      </c>
      <c r="X837" s="21" t="s">
        <v>166</v>
      </c>
      <c r="Y837" s="23">
        <v>46246</v>
      </c>
      <c r="Z837" s="24">
        <f>+E837-Y837</f>
        <v>-14</v>
      </c>
      <c r="AA837" s="25">
        <f>+Tabla_DatosExternos_142[[#This Row],[Saldo]]/Tabla_DatosExternos_142[[#This Row],[Importe]]</f>
        <v>3.7591836734693879E-2</v>
      </c>
      <c r="AB837" s="21"/>
      <c r="AC837" s="26">
        <f>IF(AND(-Z837&gt;=1,-Z837&lt;=30),D837,0)</f>
        <v>1842</v>
      </c>
      <c r="AD837" s="26">
        <f>IF(AND(-Z837&gt;=31,-Z837&lt;=60),D837,0)</f>
        <v>0</v>
      </c>
      <c r="AE837" s="26">
        <f>IF(AND(-Z837&gt;=61,-Z837&lt;=90),D837,0)</f>
        <v>0</v>
      </c>
      <c r="AF837" s="26">
        <f>IF(AND(-Z837&gt;=91,-Z837&lt;=120),D837,0)</f>
        <v>0</v>
      </c>
      <c r="AG837" s="26">
        <f>IF(AND(-Z837&gt;=121,-Z837&lt;=150),D837,0)</f>
        <v>0</v>
      </c>
      <c r="AH837" s="26">
        <f>IF(AND(-Z837&gt;=151,-Z837&lt;=180),D837,0)</f>
        <v>0</v>
      </c>
      <c r="AI837" s="26">
        <f>IF(AND(-Z837&gt;=181,-Z837&lt;=210),D837,0)</f>
        <v>0</v>
      </c>
      <c r="AJ837" s="26">
        <f>IF(AND(-Z837&gt;=211,-Z837&lt;=250),D837,0)</f>
        <v>0</v>
      </c>
      <c r="AK837" s="26">
        <f>IF(-Z837&gt;=251,D837,0)</f>
        <v>0</v>
      </c>
      <c r="AL837" s="26">
        <f>SUM(AE837:AF837)</f>
        <v>0</v>
      </c>
      <c r="AM837" s="26">
        <f>SUM(AG837:AK837)</f>
        <v>0</v>
      </c>
      <c r="AN837" s="26">
        <f>SUM(AI837:AK837)</f>
        <v>0</v>
      </c>
      <c r="AO837" s="26">
        <f>+IF(SUM(AC837:AK837)=0,D837,0)</f>
        <v>0</v>
      </c>
      <c r="AP837" s="26">
        <f>+SUM(AC837:AK837)</f>
        <v>1842</v>
      </c>
      <c r="AQ837" s="26">
        <f>+Tabla_DatosExternos_142[[#This Row],[Total Vigente]]+Tabla_DatosExternos_142[[#This Row],[Total Vencido]]</f>
        <v>1842</v>
      </c>
      <c r="AR837" s="26">
        <f>SUM(AG837:AK837)</f>
        <v>0</v>
      </c>
      <c r="AS837" s="27">
        <f>+Tabla_DatosExternos_142[[#This Row],[Fecha]]-Tabla_DatosExternos_142[[#This Row],[Vence]]</f>
        <v>-90</v>
      </c>
      <c r="AT837" s="21"/>
      <c r="AU837" s="28" t="e">
        <f>+AR837-W837</f>
        <v>#VALUE!</v>
      </c>
    </row>
    <row r="838" spans="1:47" x14ac:dyDescent="0.35">
      <c r="A838" s="20">
        <v>46142</v>
      </c>
      <c r="B838" s="21">
        <v>251093</v>
      </c>
      <c r="C838" s="21">
        <v>49000</v>
      </c>
      <c r="D838" s="21">
        <v>10015.129999999999</v>
      </c>
      <c r="E838" s="22">
        <v>46232</v>
      </c>
      <c r="F838" s="21">
        <v>14</v>
      </c>
      <c r="G838" s="21" t="s">
        <v>90</v>
      </c>
      <c r="H838" s="21" t="s">
        <v>48</v>
      </c>
      <c r="I838" s="21" t="s">
        <v>162</v>
      </c>
      <c r="J838" s="21" t="s">
        <v>125</v>
      </c>
      <c r="K838" s="21" t="s">
        <v>200</v>
      </c>
      <c r="L838" s="21" t="s">
        <v>213</v>
      </c>
      <c r="M838" s="21" t="s">
        <v>164</v>
      </c>
      <c r="N838" s="21">
        <v>90</v>
      </c>
      <c r="O838" s="20">
        <v>46234</v>
      </c>
      <c r="P838" s="21" t="s">
        <v>50</v>
      </c>
      <c r="Q838" s="21" t="s">
        <v>165</v>
      </c>
      <c r="R838" s="21">
        <v>1450000</v>
      </c>
      <c r="S838" s="21">
        <v>55169</v>
      </c>
      <c r="T838" s="21">
        <v>-65.244063999999995</v>
      </c>
      <c r="U838" s="21">
        <v>-16.983549</v>
      </c>
      <c r="V838" s="21" t="s">
        <v>163</v>
      </c>
      <c r="W838" s="21" t="s">
        <v>51</v>
      </c>
      <c r="X838" s="21" t="s">
        <v>166</v>
      </c>
      <c r="Y838" s="23">
        <v>46246</v>
      </c>
      <c r="Z838" s="24">
        <f>+E838-Y838</f>
        <v>-14</v>
      </c>
      <c r="AA838" s="25">
        <f>+Tabla_DatosExternos_142[[#This Row],[Saldo]]/Tabla_DatosExternos_142[[#This Row],[Importe]]</f>
        <v>0.20439040816326529</v>
      </c>
      <c r="AB838" s="21"/>
      <c r="AC838" s="26">
        <f>IF(AND(-Z838&gt;=1,-Z838&lt;=30),D838,0)</f>
        <v>10015.129999999999</v>
      </c>
      <c r="AD838" s="26">
        <f>IF(AND(-Z838&gt;=31,-Z838&lt;=60),D838,0)</f>
        <v>0</v>
      </c>
      <c r="AE838" s="26">
        <f>IF(AND(-Z838&gt;=61,-Z838&lt;=90),D838,0)</f>
        <v>0</v>
      </c>
      <c r="AF838" s="26">
        <f>IF(AND(-Z838&gt;=91,-Z838&lt;=120),D838,0)</f>
        <v>0</v>
      </c>
      <c r="AG838" s="26">
        <f>IF(AND(-Z838&gt;=121,-Z838&lt;=150),D838,0)</f>
        <v>0</v>
      </c>
      <c r="AH838" s="26">
        <f>IF(AND(-Z838&gt;=151,-Z838&lt;=180),D838,0)</f>
        <v>0</v>
      </c>
      <c r="AI838" s="26">
        <f>IF(AND(-Z838&gt;=181,-Z838&lt;=210),D838,0)</f>
        <v>0</v>
      </c>
      <c r="AJ838" s="26">
        <f>IF(AND(-Z838&gt;=211,-Z838&lt;=250),D838,0)</f>
        <v>0</v>
      </c>
      <c r="AK838" s="26">
        <f>IF(-Z838&gt;=251,D838,0)</f>
        <v>0</v>
      </c>
      <c r="AL838" s="26">
        <f>SUM(AE838:AF838)</f>
        <v>0</v>
      </c>
      <c r="AM838" s="26">
        <f>SUM(AG838:AK838)</f>
        <v>0</v>
      </c>
      <c r="AN838" s="26">
        <f>SUM(AI838:AK838)</f>
        <v>0</v>
      </c>
      <c r="AO838" s="26">
        <f>+IF(SUM(AC838:AK838)=0,D838,0)</f>
        <v>0</v>
      </c>
      <c r="AP838" s="26">
        <f>+SUM(AC838:AK838)</f>
        <v>10015.129999999999</v>
      </c>
      <c r="AQ838" s="26">
        <f>+Tabla_DatosExternos_142[[#This Row],[Total Vigente]]+Tabla_DatosExternos_142[[#This Row],[Total Vencido]]</f>
        <v>10015.129999999999</v>
      </c>
      <c r="AR838" s="26">
        <f>SUM(AG838:AK838)</f>
        <v>0</v>
      </c>
      <c r="AS838" s="27">
        <f>+Tabla_DatosExternos_142[[#This Row],[Fecha]]-Tabla_DatosExternos_142[[#This Row],[Vence]]</f>
        <v>-90</v>
      </c>
      <c r="AT838" s="21"/>
      <c r="AU838" s="28" t="e">
        <f>+AR838-W838</f>
        <v>#VALUE!</v>
      </c>
    </row>
    <row r="839" spans="1:47" x14ac:dyDescent="0.35">
      <c r="A839" s="20">
        <v>46149</v>
      </c>
      <c r="B839" s="21">
        <v>254001</v>
      </c>
      <c r="C839" s="21">
        <v>16800</v>
      </c>
      <c r="D839" s="21">
        <v>16800</v>
      </c>
      <c r="E839" s="22">
        <v>46239</v>
      </c>
      <c r="F839" s="21">
        <v>7</v>
      </c>
      <c r="G839" s="21" t="s">
        <v>90</v>
      </c>
      <c r="H839" s="21" t="s">
        <v>48</v>
      </c>
      <c r="I839" s="21" t="s">
        <v>162</v>
      </c>
      <c r="J839" s="21" t="s">
        <v>125</v>
      </c>
      <c r="K839" s="21" t="s">
        <v>200</v>
      </c>
      <c r="L839" s="21" t="s">
        <v>213</v>
      </c>
      <c r="M839" s="21" t="s">
        <v>164</v>
      </c>
      <c r="N839" s="21">
        <v>90</v>
      </c>
      <c r="O839" s="20"/>
      <c r="P839" s="21" t="s">
        <v>50</v>
      </c>
      <c r="Q839" s="21" t="s">
        <v>165</v>
      </c>
      <c r="R839" s="21">
        <v>1450000</v>
      </c>
      <c r="S839" s="21">
        <v>55169</v>
      </c>
      <c r="T839" s="21">
        <v>-65.244063999999995</v>
      </c>
      <c r="U839" s="21">
        <v>-16.983549</v>
      </c>
      <c r="V839" s="21" t="s">
        <v>163</v>
      </c>
      <c r="W839" s="21" t="s">
        <v>51</v>
      </c>
      <c r="X839" s="21" t="s">
        <v>166</v>
      </c>
      <c r="Y839" s="23">
        <v>46246</v>
      </c>
      <c r="Z839" s="24">
        <f>+E839-Y839</f>
        <v>-7</v>
      </c>
      <c r="AA839" s="25">
        <f>+Tabla_DatosExternos_142[[#This Row],[Saldo]]/Tabla_DatosExternos_142[[#This Row],[Importe]]</f>
        <v>1</v>
      </c>
      <c r="AB839" s="21"/>
      <c r="AC839" s="26">
        <f>IF(AND(-Z839&gt;=1,-Z839&lt;=30),D839,0)</f>
        <v>16800</v>
      </c>
      <c r="AD839" s="26">
        <f>IF(AND(-Z839&gt;=31,-Z839&lt;=60),D839,0)</f>
        <v>0</v>
      </c>
      <c r="AE839" s="26">
        <f>IF(AND(-Z839&gt;=61,-Z839&lt;=90),D839,0)</f>
        <v>0</v>
      </c>
      <c r="AF839" s="26">
        <f>IF(AND(-Z839&gt;=91,-Z839&lt;=120),D839,0)</f>
        <v>0</v>
      </c>
      <c r="AG839" s="26">
        <f>IF(AND(-Z839&gt;=121,-Z839&lt;=150),D839,0)</f>
        <v>0</v>
      </c>
      <c r="AH839" s="26">
        <f>IF(AND(-Z839&gt;=151,-Z839&lt;=180),D839,0)</f>
        <v>0</v>
      </c>
      <c r="AI839" s="26">
        <f>IF(AND(-Z839&gt;=181,-Z839&lt;=210),D839,0)</f>
        <v>0</v>
      </c>
      <c r="AJ839" s="26">
        <f>IF(AND(-Z839&gt;=211,-Z839&lt;=250),D839,0)</f>
        <v>0</v>
      </c>
      <c r="AK839" s="26">
        <f>IF(-Z839&gt;=251,D839,0)</f>
        <v>0</v>
      </c>
      <c r="AL839" s="26">
        <f>SUM(AE839:AF839)</f>
        <v>0</v>
      </c>
      <c r="AM839" s="26">
        <f>SUM(AG839:AK839)</f>
        <v>0</v>
      </c>
      <c r="AN839" s="26">
        <f>SUM(AI839:AK839)</f>
        <v>0</v>
      </c>
      <c r="AO839" s="26">
        <f>+IF(SUM(AC839:AK839)=0,D839,0)</f>
        <v>0</v>
      </c>
      <c r="AP839" s="26">
        <f>+SUM(AC839:AK839)</f>
        <v>16800</v>
      </c>
      <c r="AQ839" s="26">
        <f>+Tabla_DatosExternos_142[[#This Row],[Total Vigente]]+Tabla_DatosExternos_142[[#This Row],[Total Vencido]]</f>
        <v>16800</v>
      </c>
      <c r="AR839" s="26">
        <f>SUM(AG839:AK839)</f>
        <v>0</v>
      </c>
      <c r="AS839" s="27">
        <f>+Tabla_DatosExternos_142[[#This Row],[Fecha]]-Tabla_DatosExternos_142[[#This Row],[Vence]]</f>
        <v>-90</v>
      </c>
      <c r="AT839" s="21"/>
      <c r="AU839" s="28" t="e">
        <f>+AR839-W839</f>
        <v>#VALUE!</v>
      </c>
    </row>
    <row r="840" spans="1:47" x14ac:dyDescent="0.35">
      <c r="A840" s="20">
        <v>46157</v>
      </c>
      <c r="B840" s="21">
        <v>257709</v>
      </c>
      <c r="C840" s="21">
        <v>3723</v>
      </c>
      <c r="D840" s="21">
        <v>3723</v>
      </c>
      <c r="E840" s="22">
        <v>46247</v>
      </c>
      <c r="F840" s="21">
        <v>1</v>
      </c>
      <c r="G840" s="21" t="s">
        <v>90</v>
      </c>
      <c r="H840" s="21" t="s">
        <v>95</v>
      </c>
      <c r="I840" s="21" t="s">
        <v>162</v>
      </c>
      <c r="J840" s="21" t="s">
        <v>125</v>
      </c>
      <c r="K840" s="21" t="s">
        <v>200</v>
      </c>
      <c r="L840" s="21" t="s">
        <v>213</v>
      </c>
      <c r="M840" s="21" t="s">
        <v>164</v>
      </c>
      <c r="N840" s="21">
        <v>90</v>
      </c>
      <c r="O840" s="20"/>
      <c r="P840" s="21" t="s">
        <v>50</v>
      </c>
      <c r="Q840" s="21" t="s">
        <v>165</v>
      </c>
      <c r="R840" s="21">
        <v>1450000</v>
      </c>
      <c r="S840" s="21">
        <v>55169</v>
      </c>
      <c r="T840" s="21">
        <v>-65.244063999999995</v>
      </c>
      <c r="U840" s="21">
        <v>-16.983549</v>
      </c>
      <c r="V840" s="21" t="s">
        <v>163</v>
      </c>
      <c r="W840" s="21" t="s">
        <v>51</v>
      </c>
      <c r="X840" s="21" t="s">
        <v>166</v>
      </c>
      <c r="Y840" s="23">
        <v>46246</v>
      </c>
      <c r="Z840" s="24">
        <f>+E840-Y840</f>
        <v>1</v>
      </c>
      <c r="AA840" s="25">
        <f>+Tabla_DatosExternos_142[[#This Row],[Saldo]]/Tabla_DatosExternos_142[[#This Row],[Importe]]</f>
        <v>1</v>
      </c>
      <c r="AB840" s="21"/>
      <c r="AC840" s="26">
        <f>IF(AND(-Z840&gt;=1,-Z840&lt;=30),D840,0)</f>
        <v>0</v>
      </c>
      <c r="AD840" s="26">
        <f>IF(AND(-Z840&gt;=31,-Z840&lt;=60),D840,0)</f>
        <v>0</v>
      </c>
      <c r="AE840" s="26">
        <f>IF(AND(-Z840&gt;=61,-Z840&lt;=90),D840,0)</f>
        <v>0</v>
      </c>
      <c r="AF840" s="26">
        <f>IF(AND(-Z840&gt;=91,-Z840&lt;=120),D840,0)</f>
        <v>0</v>
      </c>
      <c r="AG840" s="26">
        <f>IF(AND(-Z840&gt;=121,-Z840&lt;=150),D840,0)</f>
        <v>0</v>
      </c>
      <c r="AH840" s="26">
        <f>IF(AND(-Z840&gt;=151,-Z840&lt;=180),D840,0)</f>
        <v>0</v>
      </c>
      <c r="AI840" s="26">
        <f>IF(AND(-Z840&gt;=181,-Z840&lt;=210),D840,0)</f>
        <v>0</v>
      </c>
      <c r="AJ840" s="26">
        <f>IF(AND(-Z840&gt;=211,-Z840&lt;=250),D840,0)</f>
        <v>0</v>
      </c>
      <c r="AK840" s="26">
        <f>IF(-Z840&gt;=251,D840,0)</f>
        <v>0</v>
      </c>
      <c r="AL840" s="26">
        <f>SUM(AE840:AF840)</f>
        <v>0</v>
      </c>
      <c r="AM840" s="26">
        <f>SUM(AG840:AK840)</f>
        <v>0</v>
      </c>
      <c r="AN840" s="26">
        <f>SUM(AI840:AK840)</f>
        <v>0</v>
      </c>
      <c r="AO840" s="26">
        <f>+IF(SUM(AC840:AK840)=0,D840,0)</f>
        <v>3723</v>
      </c>
      <c r="AP840" s="26">
        <f>+SUM(AC840:AK840)</f>
        <v>0</v>
      </c>
      <c r="AQ840" s="26">
        <f>+Tabla_DatosExternos_142[[#This Row],[Total Vigente]]+Tabla_DatosExternos_142[[#This Row],[Total Vencido]]</f>
        <v>3723</v>
      </c>
      <c r="AR840" s="26">
        <f>SUM(AG840:AK840)</f>
        <v>0</v>
      </c>
      <c r="AS840" s="27">
        <f>+Tabla_DatosExternos_142[[#This Row],[Fecha]]-Tabla_DatosExternos_142[[#This Row],[Vence]]</f>
        <v>-90</v>
      </c>
      <c r="AT840" s="21"/>
      <c r="AU840" s="28" t="e">
        <f>+AR840-W840</f>
        <v>#VALUE!</v>
      </c>
    </row>
    <row r="841" spans="1:47" x14ac:dyDescent="0.35">
      <c r="A841" s="20">
        <v>46162</v>
      </c>
      <c r="B841" s="21">
        <v>259753</v>
      </c>
      <c r="C841" s="21">
        <v>31480</v>
      </c>
      <c r="D841" s="21">
        <v>31480</v>
      </c>
      <c r="E841" s="22">
        <v>46252</v>
      </c>
      <c r="F841" s="21">
        <v>6</v>
      </c>
      <c r="G841" s="21" t="s">
        <v>90</v>
      </c>
      <c r="H841" s="21" t="s">
        <v>95</v>
      </c>
      <c r="I841" s="21" t="s">
        <v>162</v>
      </c>
      <c r="J841" s="21" t="s">
        <v>125</v>
      </c>
      <c r="K841" s="21" t="s">
        <v>200</v>
      </c>
      <c r="L841" s="21" t="s">
        <v>213</v>
      </c>
      <c r="M841" s="21" t="s">
        <v>164</v>
      </c>
      <c r="N841" s="21">
        <v>90</v>
      </c>
      <c r="O841" s="20"/>
      <c r="P841" s="21" t="s">
        <v>50</v>
      </c>
      <c r="Q841" s="21" t="s">
        <v>165</v>
      </c>
      <c r="R841" s="21">
        <v>1450000</v>
      </c>
      <c r="S841" s="21">
        <v>55169</v>
      </c>
      <c r="T841" s="21">
        <v>-65.244063999999995</v>
      </c>
      <c r="U841" s="21">
        <v>-16.983549</v>
      </c>
      <c r="V841" s="21" t="s">
        <v>163</v>
      </c>
      <c r="W841" s="21" t="s">
        <v>51</v>
      </c>
      <c r="X841" s="21" t="s">
        <v>166</v>
      </c>
      <c r="Y841" s="23">
        <v>46246</v>
      </c>
      <c r="Z841" s="24">
        <f>+E841-Y841</f>
        <v>6</v>
      </c>
      <c r="AA841" s="25">
        <f>+Tabla_DatosExternos_142[[#This Row],[Saldo]]/Tabla_DatosExternos_142[[#This Row],[Importe]]</f>
        <v>1</v>
      </c>
      <c r="AB841" s="21"/>
      <c r="AC841" s="26">
        <f>IF(AND(-Z841&gt;=1,-Z841&lt;=30),D841,0)</f>
        <v>0</v>
      </c>
      <c r="AD841" s="26">
        <f>IF(AND(-Z841&gt;=31,-Z841&lt;=60),D841,0)</f>
        <v>0</v>
      </c>
      <c r="AE841" s="26">
        <f>IF(AND(-Z841&gt;=61,-Z841&lt;=90),D841,0)</f>
        <v>0</v>
      </c>
      <c r="AF841" s="26">
        <f>IF(AND(-Z841&gt;=91,-Z841&lt;=120),D841,0)</f>
        <v>0</v>
      </c>
      <c r="AG841" s="26">
        <f>IF(AND(-Z841&gt;=121,-Z841&lt;=150),D841,0)</f>
        <v>0</v>
      </c>
      <c r="AH841" s="26">
        <f>IF(AND(-Z841&gt;=151,-Z841&lt;=180),D841,0)</f>
        <v>0</v>
      </c>
      <c r="AI841" s="26">
        <f>IF(AND(-Z841&gt;=181,-Z841&lt;=210),D841,0)</f>
        <v>0</v>
      </c>
      <c r="AJ841" s="26">
        <f>IF(AND(-Z841&gt;=211,-Z841&lt;=250),D841,0)</f>
        <v>0</v>
      </c>
      <c r="AK841" s="26">
        <f>IF(-Z841&gt;=251,D841,0)</f>
        <v>0</v>
      </c>
      <c r="AL841" s="26">
        <f>SUM(AE841:AF841)</f>
        <v>0</v>
      </c>
      <c r="AM841" s="26">
        <f>SUM(AG841:AK841)</f>
        <v>0</v>
      </c>
      <c r="AN841" s="26">
        <f>SUM(AI841:AK841)</f>
        <v>0</v>
      </c>
      <c r="AO841" s="26">
        <f>+IF(SUM(AC841:AK841)=0,D841,0)</f>
        <v>31480</v>
      </c>
      <c r="AP841" s="26">
        <f>+SUM(AC841:AK841)</f>
        <v>0</v>
      </c>
      <c r="AQ841" s="26">
        <f>+Tabla_DatosExternos_142[[#This Row],[Total Vigente]]+Tabla_DatosExternos_142[[#This Row],[Total Vencido]]</f>
        <v>31480</v>
      </c>
      <c r="AR841" s="26">
        <f>SUM(AG841:AK841)</f>
        <v>0</v>
      </c>
      <c r="AS841" s="27">
        <f>+Tabla_DatosExternos_142[[#This Row],[Fecha]]-Tabla_DatosExternos_142[[#This Row],[Vence]]</f>
        <v>-90</v>
      </c>
      <c r="AT841" s="21"/>
      <c r="AU841" s="28" t="e">
        <f>+AR841-W841</f>
        <v>#VALUE!</v>
      </c>
    </row>
    <row r="842" spans="1:47" x14ac:dyDescent="0.35">
      <c r="A842" s="20">
        <v>46172</v>
      </c>
      <c r="B842" s="21">
        <v>264731</v>
      </c>
      <c r="C842" s="21">
        <v>33599.99</v>
      </c>
      <c r="D842" s="21">
        <v>11069.99</v>
      </c>
      <c r="E842" s="22">
        <v>46262</v>
      </c>
      <c r="F842" s="21">
        <v>16</v>
      </c>
      <c r="G842" s="21" t="s">
        <v>90</v>
      </c>
      <c r="H842" s="21" t="s">
        <v>95</v>
      </c>
      <c r="I842" s="21" t="s">
        <v>162</v>
      </c>
      <c r="J842" s="21" t="s">
        <v>125</v>
      </c>
      <c r="K842" s="21" t="s">
        <v>200</v>
      </c>
      <c r="L842" s="21" t="s">
        <v>213</v>
      </c>
      <c r="M842" s="21" t="s">
        <v>164</v>
      </c>
      <c r="N842" s="21">
        <v>90</v>
      </c>
      <c r="O842" s="20">
        <v>46234</v>
      </c>
      <c r="P842" s="21" t="s">
        <v>50</v>
      </c>
      <c r="Q842" s="21" t="s">
        <v>165</v>
      </c>
      <c r="R842" s="21">
        <v>1450000</v>
      </c>
      <c r="S842" s="21">
        <v>55169</v>
      </c>
      <c r="T842" s="21">
        <v>-65.244063999999995</v>
      </c>
      <c r="U842" s="21">
        <v>-16.983549</v>
      </c>
      <c r="V842" s="21" t="s">
        <v>163</v>
      </c>
      <c r="W842" s="21" t="s">
        <v>51</v>
      </c>
      <c r="X842" s="21" t="s">
        <v>166</v>
      </c>
      <c r="Y842" s="23">
        <v>46246</v>
      </c>
      <c r="Z842" s="24">
        <f>+E842-Y842</f>
        <v>16</v>
      </c>
      <c r="AA842" s="25">
        <f>+Tabla_DatosExternos_142[[#This Row],[Saldo]]/Tabla_DatosExternos_142[[#This Row],[Importe]]</f>
        <v>0.32946408615002565</v>
      </c>
      <c r="AB842" s="21"/>
      <c r="AC842" s="26">
        <f>IF(AND(-Z842&gt;=1,-Z842&lt;=30),D842,0)</f>
        <v>0</v>
      </c>
      <c r="AD842" s="26">
        <f>IF(AND(-Z842&gt;=31,-Z842&lt;=60),D842,0)</f>
        <v>0</v>
      </c>
      <c r="AE842" s="26">
        <f>IF(AND(-Z842&gt;=61,-Z842&lt;=90),D842,0)</f>
        <v>0</v>
      </c>
      <c r="AF842" s="26">
        <f>IF(AND(-Z842&gt;=91,-Z842&lt;=120),D842,0)</f>
        <v>0</v>
      </c>
      <c r="AG842" s="26">
        <f>IF(AND(-Z842&gt;=121,-Z842&lt;=150),D842,0)</f>
        <v>0</v>
      </c>
      <c r="AH842" s="26">
        <f>IF(AND(-Z842&gt;=151,-Z842&lt;=180),D842,0)</f>
        <v>0</v>
      </c>
      <c r="AI842" s="26">
        <f>IF(AND(-Z842&gt;=181,-Z842&lt;=210),D842,0)</f>
        <v>0</v>
      </c>
      <c r="AJ842" s="26">
        <f>IF(AND(-Z842&gt;=211,-Z842&lt;=250),D842,0)</f>
        <v>0</v>
      </c>
      <c r="AK842" s="26">
        <f>IF(-Z842&gt;=251,D842,0)</f>
        <v>0</v>
      </c>
      <c r="AL842" s="26">
        <f>SUM(AE842:AF842)</f>
        <v>0</v>
      </c>
      <c r="AM842" s="26">
        <f>SUM(AG842:AK842)</f>
        <v>0</v>
      </c>
      <c r="AN842" s="26">
        <f>SUM(AI842:AK842)</f>
        <v>0</v>
      </c>
      <c r="AO842" s="26">
        <f>+IF(SUM(AC842:AK842)=0,D842,0)</f>
        <v>11069.99</v>
      </c>
      <c r="AP842" s="26">
        <f>+SUM(AC842:AK842)</f>
        <v>0</v>
      </c>
      <c r="AQ842" s="26">
        <f>+Tabla_DatosExternos_142[[#This Row],[Total Vigente]]+Tabla_DatosExternos_142[[#This Row],[Total Vencido]]</f>
        <v>11069.99</v>
      </c>
      <c r="AR842" s="26">
        <f>SUM(AG842:AK842)</f>
        <v>0</v>
      </c>
      <c r="AS842" s="27">
        <f>+Tabla_DatosExternos_142[[#This Row],[Fecha]]-Tabla_DatosExternos_142[[#This Row],[Vence]]</f>
        <v>-90</v>
      </c>
      <c r="AT842" s="21"/>
      <c r="AU842" s="28" t="e">
        <f>+AR842-W842</f>
        <v>#VALUE!</v>
      </c>
    </row>
    <row r="843" spans="1:47" x14ac:dyDescent="0.35">
      <c r="A843" s="20">
        <v>46172</v>
      </c>
      <c r="B843" s="21">
        <v>264732</v>
      </c>
      <c r="C843" s="21">
        <v>33600</v>
      </c>
      <c r="D843" s="21">
        <v>33600</v>
      </c>
      <c r="E843" s="22">
        <v>46262</v>
      </c>
      <c r="F843" s="21">
        <v>16</v>
      </c>
      <c r="G843" s="21" t="s">
        <v>90</v>
      </c>
      <c r="H843" s="21" t="s">
        <v>95</v>
      </c>
      <c r="I843" s="21" t="s">
        <v>162</v>
      </c>
      <c r="J843" s="21" t="s">
        <v>125</v>
      </c>
      <c r="K843" s="21" t="s">
        <v>200</v>
      </c>
      <c r="L843" s="21" t="s">
        <v>213</v>
      </c>
      <c r="M843" s="21" t="s">
        <v>164</v>
      </c>
      <c r="N843" s="21">
        <v>90</v>
      </c>
      <c r="O843" s="20"/>
      <c r="P843" s="21" t="s">
        <v>50</v>
      </c>
      <c r="Q843" s="21" t="s">
        <v>165</v>
      </c>
      <c r="R843" s="21">
        <v>1450000</v>
      </c>
      <c r="S843" s="21">
        <v>55169</v>
      </c>
      <c r="T843" s="21">
        <v>-65.244063999999995</v>
      </c>
      <c r="U843" s="21">
        <v>-16.983549</v>
      </c>
      <c r="V843" s="21" t="s">
        <v>163</v>
      </c>
      <c r="W843" s="21" t="s">
        <v>51</v>
      </c>
      <c r="X843" s="21" t="s">
        <v>166</v>
      </c>
      <c r="Y843" s="23">
        <v>46246</v>
      </c>
      <c r="Z843" s="24">
        <f>+E843-Y843</f>
        <v>16</v>
      </c>
      <c r="AA843" s="25">
        <f>+Tabla_DatosExternos_142[[#This Row],[Saldo]]/Tabla_DatosExternos_142[[#This Row],[Importe]]</f>
        <v>1</v>
      </c>
      <c r="AB843" s="21"/>
      <c r="AC843" s="26">
        <f>IF(AND(-Z843&gt;=1,-Z843&lt;=30),D843,0)</f>
        <v>0</v>
      </c>
      <c r="AD843" s="26">
        <f>IF(AND(-Z843&gt;=31,-Z843&lt;=60),D843,0)</f>
        <v>0</v>
      </c>
      <c r="AE843" s="26">
        <f>IF(AND(-Z843&gt;=61,-Z843&lt;=90),D843,0)</f>
        <v>0</v>
      </c>
      <c r="AF843" s="26">
        <f>IF(AND(-Z843&gt;=91,-Z843&lt;=120),D843,0)</f>
        <v>0</v>
      </c>
      <c r="AG843" s="26">
        <f>IF(AND(-Z843&gt;=121,-Z843&lt;=150),D843,0)</f>
        <v>0</v>
      </c>
      <c r="AH843" s="26">
        <f>IF(AND(-Z843&gt;=151,-Z843&lt;=180),D843,0)</f>
        <v>0</v>
      </c>
      <c r="AI843" s="26">
        <f>IF(AND(-Z843&gt;=181,-Z843&lt;=210),D843,0)</f>
        <v>0</v>
      </c>
      <c r="AJ843" s="26">
        <f>IF(AND(-Z843&gt;=211,-Z843&lt;=250),D843,0)</f>
        <v>0</v>
      </c>
      <c r="AK843" s="26">
        <f>IF(-Z843&gt;=251,D843,0)</f>
        <v>0</v>
      </c>
      <c r="AL843" s="26">
        <f>SUM(AE843:AF843)</f>
        <v>0</v>
      </c>
      <c r="AM843" s="26">
        <f>SUM(AG843:AK843)</f>
        <v>0</v>
      </c>
      <c r="AN843" s="26">
        <f>SUM(AI843:AK843)</f>
        <v>0</v>
      </c>
      <c r="AO843" s="26">
        <f>+IF(SUM(AC843:AK843)=0,D843,0)</f>
        <v>33600</v>
      </c>
      <c r="AP843" s="26">
        <f>+SUM(AC843:AK843)</f>
        <v>0</v>
      </c>
      <c r="AQ843" s="26">
        <f>+Tabla_DatosExternos_142[[#This Row],[Total Vigente]]+Tabla_DatosExternos_142[[#This Row],[Total Vencido]]</f>
        <v>33600</v>
      </c>
      <c r="AR843" s="26">
        <f>SUM(AG843:AK843)</f>
        <v>0</v>
      </c>
      <c r="AS843" s="27">
        <f>+Tabla_DatosExternos_142[[#This Row],[Fecha]]-Tabla_DatosExternos_142[[#This Row],[Vence]]</f>
        <v>-90</v>
      </c>
      <c r="AT843" s="21"/>
      <c r="AU843" s="28" t="e">
        <f>+AR843-W843</f>
        <v>#VALUE!</v>
      </c>
    </row>
    <row r="844" spans="1:47" x14ac:dyDescent="0.35">
      <c r="A844" s="20">
        <v>46172</v>
      </c>
      <c r="B844" s="21">
        <v>264733</v>
      </c>
      <c r="C844" s="21">
        <v>30463.59</v>
      </c>
      <c r="D844" s="21">
        <v>30463.59</v>
      </c>
      <c r="E844" s="22">
        <v>46262</v>
      </c>
      <c r="F844" s="21">
        <v>16</v>
      </c>
      <c r="G844" s="21" t="s">
        <v>90</v>
      </c>
      <c r="H844" s="21" t="s">
        <v>95</v>
      </c>
      <c r="I844" s="21" t="s">
        <v>162</v>
      </c>
      <c r="J844" s="21" t="s">
        <v>125</v>
      </c>
      <c r="K844" s="21" t="s">
        <v>200</v>
      </c>
      <c r="L844" s="21" t="s">
        <v>213</v>
      </c>
      <c r="M844" s="21" t="s">
        <v>164</v>
      </c>
      <c r="N844" s="21">
        <v>90</v>
      </c>
      <c r="O844" s="20"/>
      <c r="P844" s="21" t="s">
        <v>50</v>
      </c>
      <c r="Q844" s="21" t="s">
        <v>165</v>
      </c>
      <c r="R844" s="21">
        <v>1450000</v>
      </c>
      <c r="S844" s="21">
        <v>55169</v>
      </c>
      <c r="T844" s="21">
        <v>-65.244063999999995</v>
      </c>
      <c r="U844" s="21">
        <v>-16.983549</v>
      </c>
      <c r="V844" s="21" t="s">
        <v>163</v>
      </c>
      <c r="W844" s="21" t="s">
        <v>51</v>
      </c>
      <c r="X844" s="21" t="s">
        <v>166</v>
      </c>
      <c r="Y844" s="23">
        <v>46246</v>
      </c>
      <c r="Z844" s="24">
        <f>+E844-Y844</f>
        <v>16</v>
      </c>
      <c r="AA844" s="25">
        <f>+Tabla_DatosExternos_142[[#This Row],[Saldo]]/Tabla_DatosExternos_142[[#This Row],[Importe]]</f>
        <v>1</v>
      </c>
      <c r="AB844" s="21"/>
      <c r="AC844" s="26">
        <f>IF(AND(-Z844&gt;=1,-Z844&lt;=30),D844,0)</f>
        <v>0</v>
      </c>
      <c r="AD844" s="26">
        <f>IF(AND(-Z844&gt;=31,-Z844&lt;=60),D844,0)</f>
        <v>0</v>
      </c>
      <c r="AE844" s="26">
        <f>IF(AND(-Z844&gt;=61,-Z844&lt;=90),D844,0)</f>
        <v>0</v>
      </c>
      <c r="AF844" s="26">
        <f>IF(AND(-Z844&gt;=91,-Z844&lt;=120),D844,0)</f>
        <v>0</v>
      </c>
      <c r="AG844" s="26">
        <f>IF(AND(-Z844&gt;=121,-Z844&lt;=150),D844,0)</f>
        <v>0</v>
      </c>
      <c r="AH844" s="26">
        <f>IF(AND(-Z844&gt;=151,-Z844&lt;=180),D844,0)</f>
        <v>0</v>
      </c>
      <c r="AI844" s="26">
        <f>IF(AND(-Z844&gt;=181,-Z844&lt;=210),D844,0)</f>
        <v>0</v>
      </c>
      <c r="AJ844" s="26">
        <f>IF(AND(-Z844&gt;=211,-Z844&lt;=250),D844,0)</f>
        <v>0</v>
      </c>
      <c r="AK844" s="26">
        <f>IF(-Z844&gt;=251,D844,0)</f>
        <v>0</v>
      </c>
      <c r="AL844" s="26">
        <f>SUM(AE844:AF844)</f>
        <v>0</v>
      </c>
      <c r="AM844" s="26">
        <f>SUM(AG844:AK844)</f>
        <v>0</v>
      </c>
      <c r="AN844" s="26">
        <f>SUM(AI844:AK844)</f>
        <v>0</v>
      </c>
      <c r="AO844" s="26">
        <f>+IF(SUM(AC844:AK844)=0,D844,0)</f>
        <v>30463.59</v>
      </c>
      <c r="AP844" s="26">
        <f>+SUM(AC844:AK844)</f>
        <v>0</v>
      </c>
      <c r="AQ844" s="26">
        <f>+Tabla_DatosExternos_142[[#This Row],[Total Vigente]]+Tabla_DatosExternos_142[[#This Row],[Total Vencido]]</f>
        <v>30463.59</v>
      </c>
      <c r="AR844" s="26">
        <f>SUM(AG844:AK844)</f>
        <v>0</v>
      </c>
      <c r="AS844" s="27">
        <f>+Tabla_DatosExternos_142[[#This Row],[Fecha]]-Tabla_DatosExternos_142[[#This Row],[Vence]]</f>
        <v>-90</v>
      </c>
      <c r="AT844" s="21"/>
      <c r="AU844" s="28" t="e">
        <f>+AR844-W844</f>
        <v>#VALUE!</v>
      </c>
    </row>
    <row r="845" spans="1:47" x14ac:dyDescent="0.35">
      <c r="A845" s="20">
        <v>46172</v>
      </c>
      <c r="B845" s="21">
        <v>264734</v>
      </c>
      <c r="C845" s="21">
        <v>9640</v>
      </c>
      <c r="D845" s="21">
        <v>9640</v>
      </c>
      <c r="E845" s="22">
        <v>46262</v>
      </c>
      <c r="F845" s="21">
        <v>16</v>
      </c>
      <c r="G845" s="21" t="s">
        <v>90</v>
      </c>
      <c r="H845" s="21" t="s">
        <v>95</v>
      </c>
      <c r="I845" s="21" t="s">
        <v>162</v>
      </c>
      <c r="J845" s="21" t="s">
        <v>125</v>
      </c>
      <c r="K845" s="21" t="s">
        <v>200</v>
      </c>
      <c r="L845" s="21" t="s">
        <v>213</v>
      </c>
      <c r="M845" s="21" t="s">
        <v>164</v>
      </c>
      <c r="N845" s="21">
        <v>90</v>
      </c>
      <c r="O845" s="20"/>
      <c r="P845" s="21" t="s">
        <v>50</v>
      </c>
      <c r="Q845" s="21" t="s">
        <v>165</v>
      </c>
      <c r="R845" s="21">
        <v>1450000</v>
      </c>
      <c r="S845" s="21">
        <v>55169</v>
      </c>
      <c r="T845" s="21">
        <v>-65.244063999999995</v>
      </c>
      <c r="U845" s="21">
        <v>-16.983549</v>
      </c>
      <c r="V845" s="21" t="s">
        <v>163</v>
      </c>
      <c r="W845" s="21" t="s">
        <v>51</v>
      </c>
      <c r="X845" s="21" t="s">
        <v>166</v>
      </c>
      <c r="Y845" s="23">
        <v>46246</v>
      </c>
      <c r="Z845" s="24">
        <f>+E845-Y845</f>
        <v>16</v>
      </c>
      <c r="AA845" s="25">
        <f>+Tabla_DatosExternos_142[[#This Row],[Saldo]]/Tabla_DatosExternos_142[[#This Row],[Importe]]</f>
        <v>1</v>
      </c>
      <c r="AB845" s="21"/>
      <c r="AC845" s="26">
        <f>IF(AND(-Z845&gt;=1,-Z845&lt;=30),D845,0)</f>
        <v>0</v>
      </c>
      <c r="AD845" s="26">
        <f>IF(AND(-Z845&gt;=31,-Z845&lt;=60),D845,0)</f>
        <v>0</v>
      </c>
      <c r="AE845" s="26">
        <f>IF(AND(-Z845&gt;=61,-Z845&lt;=90),D845,0)</f>
        <v>0</v>
      </c>
      <c r="AF845" s="26">
        <f>IF(AND(-Z845&gt;=91,-Z845&lt;=120),D845,0)</f>
        <v>0</v>
      </c>
      <c r="AG845" s="26">
        <f>IF(AND(-Z845&gt;=121,-Z845&lt;=150),D845,0)</f>
        <v>0</v>
      </c>
      <c r="AH845" s="26">
        <f>IF(AND(-Z845&gt;=151,-Z845&lt;=180),D845,0)</f>
        <v>0</v>
      </c>
      <c r="AI845" s="26">
        <f>IF(AND(-Z845&gt;=181,-Z845&lt;=210),D845,0)</f>
        <v>0</v>
      </c>
      <c r="AJ845" s="26">
        <f>IF(AND(-Z845&gt;=211,-Z845&lt;=250),D845,0)</f>
        <v>0</v>
      </c>
      <c r="AK845" s="26">
        <f>IF(-Z845&gt;=251,D845,0)</f>
        <v>0</v>
      </c>
      <c r="AL845" s="26">
        <f>SUM(AE845:AF845)</f>
        <v>0</v>
      </c>
      <c r="AM845" s="26">
        <f>SUM(AG845:AK845)</f>
        <v>0</v>
      </c>
      <c r="AN845" s="26">
        <f>SUM(AI845:AK845)</f>
        <v>0</v>
      </c>
      <c r="AO845" s="26">
        <f>+IF(SUM(AC845:AK845)=0,D845,0)</f>
        <v>9640</v>
      </c>
      <c r="AP845" s="26">
        <f>+SUM(AC845:AK845)</f>
        <v>0</v>
      </c>
      <c r="AQ845" s="26">
        <f>+Tabla_DatosExternos_142[[#This Row],[Total Vigente]]+Tabla_DatosExternos_142[[#This Row],[Total Vencido]]</f>
        <v>9640</v>
      </c>
      <c r="AR845" s="26">
        <f>SUM(AG845:AK845)</f>
        <v>0</v>
      </c>
      <c r="AS845" s="27">
        <f>+Tabla_DatosExternos_142[[#This Row],[Fecha]]-Tabla_DatosExternos_142[[#This Row],[Vence]]</f>
        <v>-90</v>
      </c>
      <c r="AT845" s="21"/>
      <c r="AU845" s="28" t="e">
        <f>+AR845-W845</f>
        <v>#VALUE!</v>
      </c>
    </row>
    <row r="846" spans="1:47" x14ac:dyDescent="0.35">
      <c r="A846" s="20">
        <v>46181</v>
      </c>
      <c r="B846" s="21">
        <v>267917</v>
      </c>
      <c r="C846" s="21">
        <v>32637</v>
      </c>
      <c r="D846" s="21">
        <v>32637</v>
      </c>
      <c r="E846" s="22">
        <v>46271</v>
      </c>
      <c r="F846" s="21">
        <v>25</v>
      </c>
      <c r="G846" s="21" t="s">
        <v>90</v>
      </c>
      <c r="H846" s="21" t="s">
        <v>95</v>
      </c>
      <c r="I846" s="21" t="s">
        <v>162</v>
      </c>
      <c r="J846" s="21" t="s">
        <v>125</v>
      </c>
      <c r="K846" s="21" t="s">
        <v>200</v>
      </c>
      <c r="L846" s="21" t="s">
        <v>213</v>
      </c>
      <c r="M846" s="21" t="s">
        <v>164</v>
      </c>
      <c r="N846" s="21">
        <v>90</v>
      </c>
      <c r="O846" s="20"/>
      <c r="P846" s="21" t="s">
        <v>50</v>
      </c>
      <c r="Q846" s="21" t="s">
        <v>165</v>
      </c>
      <c r="R846" s="21">
        <v>1450000</v>
      </c>
      <c r="S846" s="21">
        <v>55169</v>
      </c>
      <c r="T846" s="21">
        <v>-65.244063999999995</v>
      </c>
      <c r="U846" s="21">
        <v>-16.983549</v>
      </c>
      <c r="V846" s="21" t="s">
        <v>163</v>
      </c>
      <c r="W846" s="21" t="s">
        <v>51</v>
      </c>
      <c r="X846" s="21" t="s">
        <v>166</v>
      </c>
      <c r="Y846" s="23">
        <v>46246</v>
      </c>
      <c r="Z846" s="24">
        <f>+E846-Y846</f>
        <v>25</v>
      </c>
      <c r="AA846" s="25">
        <f>+Tabla_DatosExternos_142[[#This Row],[Saldo]]/Tabla_DatosExternos_142[[#This Row],[Importe]]</f>
        <v>1</v>
      </c>
      <c r="AB846" s="21"/>
      <c r="AC846" s="26">
        <f>IF(AND(-Z846&gt;=1,-Z846&lt;=30),D846,0)</f>
        <v>0</v>
      </c>
      <c r="AD846" s="26">
        <f>IF(AND(-Z846&gt;=31,-Z846&lt;=60),D846,0)</f>
        <v>0</v>
      </c>
      <c r="AE846" s="26">
        <f>IF(AND(-Z846&gt;=61,-Z846&lt;=90),D846,0)</f>
        <v>0</v>
      </c>
      <c r="AF846" s="26">
        <f>IF(AND(-Z846&gt;=91,-Z846&lt;=120),D846,0)</f>
        <v>0</v>
      </c>
      <c r="AG846" s="26">
        <f>IF(AND(-Z846&gt;=121,-Z846&lt;=150),D846,0)</f>
        <v>0</v>
      </c>
      <c r="AH846" s="26">
        <f>IF(AND(-Z846&gt;=151,-Z846&lt;=180),D846,0)</f>
        <v>0</v>
      </c>
      <c r="AI846" s="26">
        <f>IF(AND(-Z846&gt;=181,-Z846&lt;=210),D846,0)</f>
        <v>0</v>
      </c>
      <c r="AJ846" s="26">
        <f>IF(AND(-Z846&gt;=211,-Z846&lt;=250),D846,0)</f>
        <v>0</v>
      </c>
      <c r="AK846" s="26">
        <f>IF(-Z846&gt;=251,D846,0)</f>
        <v>0</v>
      </c>
      <c r="AL846" s="26">
        <f>SUM(AE846:AF846)</f>
        <v>0</v>
      </c>
      <c r="AM846" s="26">
        <f>SUM(AG846:AK846)</f>
        <v>0</v>
      </c>
      <c r="AN846" s="26">
        <f>SUM(AI846:AK846)</f>
        <v>0</v>
      </c>
      <c r="AO846" s="26">
        <f>+IF(SUM(AC846:AK846)=0,D846,0)</f>
        <v>32637</v>
      </c>
      <c r="AP846" s="26">
        <f>+SUM(AC846:AK846)</f>
        <v>0</v>
      </c>
      <c r="AQ846" s="26">
        <f>+Tabla_DatosExternos_142[[#This Row],[Total Vigente]]+Tabla_DatosExternos_142[[#This Row],[Total Vencido]]</f>
        <v>32637</v>
      </c>
      <c r="AR846" s="26">
        <f>SUM(AG846:AK846)</f>
        <v>0</v>
      </c>
      <c r="AS846" s="27">
        <f>+Tabla_DatosExternos_142[[#This Row],[Fecha]]-Tabla_DatosExternos_142[[#This Row],[Vence]]</f>
        <v>-90</v>
      </c>
      <c r="AT846" s="21"/>
      <c r="AU846" s="28" t="e">
        <f>+AR846-W846</f>
        <v>#VALUE!</v>
      </c>
    </row>
    <row r="847" spans="1:47" x14ac:dyDescent="0.35">
      <c r="A847" s="20">
        <v>46199</v>
      </c>
      <c r="B847" s="21">
        <v>275482</v>
      </c>
      <c r="C847" s="21">
        <v>42983.99</v>
      </c>
      <c r="D847" s="21">
        <v>42983.99</v>
      </c>
      <c r="E847" s="22">
        <v>46289</v>
      </c>
      <c r="F847" s="21">
        <v>43</v>
      </c>
      <c r="G847" s="21" t="s">
        <v>96</v>
      </c>
      <c r="H847" s="21" t="s">
        <v>95</v>
      </c>
      <c r="I847" s="21" t="s">
        <v>162</v>
      </c>
      <c r="J847" s="21" t="s">
        <v>125</v>
      </c>
      <c r="K847" s="21" t="s">
        <v>200</v>
      </c>
      <c r="L847" s="21" t="s">
        <v>213</v>
      </c>
      <c r="M847" s="21" t="s">
        <v>164</v>
      </c>
      <c r="N847" s="21">
        <v>90</v>
      </c>
      <c r="O847" s="20"/>
      <c r="P847" s="21" t="s">
        <v>50</v>
      </c>
      <c r="Q847" s="21" t="s">
        <v>165</v>
      </c>
      <c r="R847" s="21">
        <v>1450000</v>
      </c>
      <c r="S847" s="21">
        <v>55169</v>
      </c>
      <c r="T847" s="21">
        <v>-65.244063999999995</v>
      </c>
      <c r="U847" s="21">
        <v>-16.983549</v>
      </c>
      <c r="V847" s="21" t="s">
        <v>163</v>
      </c>
      <c r="W847" s="21" t="s">
        <v>51</v>
      </c>
      <c r="X847" s="21" t="s">
        <v>166</v>
      </c>
      <c r="Y847" s="23">
        <v>46246</v>
      </c>
      <c r="Z847" s="24">
        <f>+E847-Y847</f>
        <v>43</v>
      </c>
      <c r="AA847" s="25">
        <f>+Tabla_DatosExternos_142[[#This Row],[Saldo]]/Tabla_DatosExternos_142[[#This Row],[Importe]]</f>
        <v>1</v>
      </c>
      <c r="AB847" s="21"/>
      <c r="AC847" s="26">
        <f>IF(AND(-Z847&gt;=1,-Z847&lt;=30),D847,0)</f>
        <v>0</v>
      </c>
      <c r="AD847" s="26">
        <f>IF(AND(-Z847&gt;=31,-Z847&lt;=60),D847,0)</f>
        <v>0</v>
      </c>
      <c r="AE847" s="26">
        <f>IF(AND(-Z847&gt;=61,-Z847&lt;=90),D847,0)</f>
        <v>0</v>
      </c>
      <c r="AF847" s="26">
        <f>IF(AND(-Z847&gt;=91,-Z847&lt;=120),D847,0)</f>
        <v>0</v>
      </c>
      <c r="AG847" s="26">
        <f>IF(AND(-Z847&gt;=121,-Z847&lt;=150),D847,0)</f>
        <v>0</v>
      </c>
      <c r="AH847" s="26">
        <f>IF(AND(-Z847&gt;=151,-Z847&lt;=180),D847,0)</f>
        <v>0</v>
      </c>
      <c r="AI847" s="26">
        <f>IF(AND(-Z847&gt;=181,-Z847&lt;=210),D847,0)</f>
        <v>0</v>
      </c>
      <c r="AJ847" s="26">
        <f>IF(AND(-Z847&gt;=211,-Z847&lt;=250),D847,0)</f>
        <v>0</v>
      </c>
      <c r="AK847" s="26">
        <f>IF(-Z847&gt;=251,D847,0)</f>
        <v>0</v>
      </c>
      <c r="AL847" s="26">
        <f>SUM(AE847:AF847)</f>
        <v>0</v>
      </c>
      <c r="AM847" s="26">
        <f>SUM(AG847:AK847)</f>
        <v>0</v>
      </c>
      <c r="AN847" s="26">
        <f>SUM(AI847:AK847)</f>
        <v>0</v>
      </c>
      <c r="AO847" s="26">
        <f>+IF(SUM(AC847:AK847)=0,D847,0)</f>
        <v>42983.99</v>
      </c>
      <c r="AP847" s="26">
        <f>+SUM(AC847:AK847)</f>
        <v>0</v>
      </c>
      <c r="AQ847" s="26">
        <f>+Tabla_DatosExternos_142[[#This Row],[Total Vigente]]+Tabla_DatosExternos_142[[#This Row],[Total Vencido]]</f>
        <v>42983.99</v>
      </c>
      <c r="AR847" s="26">
        <f>SUM(AG847:AK847)</f>
        <v>0</v>
      </c>
      <c r="AS847" s="27">
        <f>+Tabla_DatosExternos_142[[#This Row],[Fecha]]-Tabla_DatosExternos_142[[#This Row],[Vence]]</f>
        <v>-90</v>
      </c>
      <c r="AT847" s="21"/>
      <c r="AU847" s="28" t="e">
        <f>+AR847-W847</f>
        <v>#VALUE!</v>
      </c>
    </row>
    <row r="848" spans="1:47" x14ac:dyDescent="0.35">
      <c r="A848" s="20">
        <v>46203</v>
      </c>
      <c r="B848" s="21">
        <v>277114</v>
      </c>
      <c r="C848" s="21">
        <v>36960</v>
      </c>
      <c r="D848" s="21">
        <v>36960</v>
      </c>
      <c r="E848" s="22">
        <v>46293</v>
      </c>
      <c r="F848" s="21">
        <v>47</v>
      </c>
      <c r="G848" s="21" t="s">
        <v>96</v>
      </c>
      <c r="H848" s="21" t="s">
        <v>95</v>
      </c>
      <c r="I848" s="21" t="s">
        <v>162</v>
      </c>
      <c r="J848" s="21" t="s">
        <v>125</v>
      </c>
      <c r="K848" s="21" t="s">
        <v>200</v>
      </c>
      <c r="L848" s="21" t="s">
        <v>213</v>
      </c>
      <c r="M848" s="21" t="s">
        <v>164</v>
      </c>
      <c r="N848" s="21">
        <v>90</v>
      </c>
      <c r="O848" s="20"/>
      <c r="P848" s="21" t="s">
        <v>50</v>
      </c>
      <c r="Q848" s="21" t="s">
        <v>165</v>
      </c>
      <c r="R848" s="21">
        <v>1450000</v>
      </c>
      <c r="S848" s="21">
        <v>55169</v>
      </c>
      <c r="T848" s="21">
        <v>-65.244063999999995</v>
      </c>
      <c r="U848" s="21">
        <v>-16.983549</v>
      </c>
      <c r="V848" s="21" t="s">
        <v>163</v>
      </c>
      <c r="W848" s="21" t="s">
        <v>51</v>
      </c>
      <c r="X848" s="21" t="s">
        <v>166</v>
      </c>
      <c r="Y848" s="23">
        <v>46246</v>
      </c>
      <c r="Z848" s="24">
        <f>+E848-Y848</f>
        <v>47</v>
      </c>
      <c r="AA848" s="25">
        <f>+Tabla_DatosExternos_142[[#This Row],[Saldo]]/Tabla_DatosExternos_142[[#This Row],[Importe]]</f>
        <v>1</v>
      </c>
      <c r="AB848" s="21"/>
      <c r="AC848" s="26">
        <f>IF(AND(-Z848&gt;=1,-Z848&lt;=30),D848,0)</f>
        <v>0</v>
      </c>
      <c r="AD848" s="26">
        <f>IF(AND(-Z848&gt;=31,-Z848&lt;=60),D848,0)</f>
        <v>0</v>
      </c>
      <c r="AE848" s="26">
        <f>IF(AND(-Z848&gt;=61,-Z848&lt;=90),D848,0)</f>
        <v>0</v>
      </c>
      <c r="AF848" s="26">
        <f>IF(AND(-Z848&gt;=91,-Z848&lt;=120),D848,0)</f>
        <v>0</v>
      </c>
      <c r="AG848" s="26">
        <f>IF(AND(-Z848&gt;=121,-Z848&lt;=150),D848,0)</f>
        <v>0</v>
      </c>
      <c r="AH848" s="26">
        <f>IF(AND(-Z848&gt;=151,-Z848&lt;=180),D848,0)</f>
        <v>0</v>
      </c>
      <c r="AI848" s="26">
        <f>IF(AND(-Z848&gt;=181,-Z848&lt;=210),D848,0)</f>
        <v>0</v>
      </c>
      <c r="AJ848" s="26">
        <f>IF(AND(-Z848&gt;=211,-Z848&lt;=250),D848,0)</f>
        <v>0</v>
      </c>
      <c r="AK848" s="26">
        <f>IF(-Z848&gt;=251,D848,0)</f>
        <v>0</v>
      </c>
      <c r="AL848" s="26">
        <f>SUM(AE848:AF848)</f>
        <v>0</v>
      </c>
      <c r="AM848" s="26">
        <f>SUM(AG848:AK848)</f>
        <v>0</v>
      </c>
      <c r="AN848" s="26">
        <f>SUM(AI848:AK848)</f>
        <v>0</v>
      </c>
      <c r="AO848" s="26">
        <f>+IF(SUM(AC848:AK848)=0,D848,0)</f>
        <v>36960</v>
      </c>
      <c r="AP848" s="26">
        <f>+SUM(AC848:AK848)</f>
        <v>0</v>
      </c>
      <c r="AQ848" s="26">
        <f>+Tabla_DatosExternos_142[[#This Row],[Total Vigente]]+Tabla_DatosExternos_142[[#This Row],[Total Vencido]]</f>
        <v>36960</v>
      </c>
      <c r="AR848" s="26">
        <f>SUM(AG848:AK848)</f>
        <v>0</v>
      </c>
      <c r="AS848" s="27">
        <f>+Tabla_DatosExternos_142[[#This Row],[Fecha]]-Tabla_DatosExternos_142[[#This Row],[Vence]]</f>
        <v>-90</v>
      </c>
      <c r="AT848" s="21"/>
      <c r="AU848" s="28" t="e">
        <f>+AR848-W848</f>
        <v>#VALUE!</v>
      </c>
    </row>
    <row r="849" spans="1:47" x14ac:dyDescent="0.35">
      <c r="A849" s="20">
        <v>46203</v>
      </c>
      <c r="B849" s="21">
        <v>277115</v>
      </c>
      <c r="C849" s="21">
        <v>9855</v>
      </c>
      <c r="D849" s="21">
        <v>9855</v>
      </c>
      <c r="E849" s="22">
        <v>46293</v>
      </c>
      <c r="F849" s="21">
        <v>47</v>
      </c>
      <c r="G849" s="21" t="s">
        <v>96</v>
      </c>
      <c r="H849" s="21" t="s">
        <v>95</v>
      </c>
      <c r="I849" s="21" t="s">
        <v>162</v>
      </c>
      <c r="J849" s="21" t="s">
        <v>125</v>
      </c>
      <c r="K849" s="21" t="s">
        <v>200</v>
      </c>
      <c r="L849" s="21" t="s">
        <v>213</v>
      </c>
      <c r="M849" s="21" t="s">
        <v>164</v>
      </c>
      <c r="N849" s="21">
        <v>90</v>
      </c>
      <c r="O849" s="20"/>
      <c r="P849" s="21" t="s">
        <v>50</v>
      </c>
      <c r="Q849" s="21" t="s">
        <v>165</v>
      </c>
      <c r="R849" s="21">
        <v>1450000</v>
      </c>
      <c r="S849" s="21">
        <v>55169</v>
      </c>
      <c r="T849" s="21">
        <v>-65.244063999999995</v>
      </c>
      <c r="U849" s="21">
        <v>-16.983549</v>
      </c>
      <c r="V849" s="21" t="s">
        <v>163</v>
      </c>
      <c r="W849" s="21" t="s">
        <v>51</v>
      </c>
      <c r="X849" s="21" t="s">
        <v>166</v>
      </c>
      <c r="Y849" s="23">
        <v>46246</v>
      </c>
      <c r="Z849" s="24">
        <f>+E849-Y849</f>
        <v>47</v>
      </c>
      <c r="AA849" s="25">
        <f>+Tabla_DatosExternos_142[[#This Row],[Saldo]]/Tabla_DatosExternos_142[[#This Row],[Importe]]</f>
        <v>1</v>
      </c>
      <c r="AB849" s="21"/>
      <c r="AC849" s="26">
        <f>IF(AND(-Z849&gt;=1,-Z849&lt;=30),D849,0)</f>
        <v>0</v>
      </c>
      <c r="AD849" s="26">
        <f>IF(AND(-Z849&gt;=31,-Z849&lt;=60),D849,0)</f>
        <v>0</v>
      </c>
      <c r="AE849" s="26">
        <f>IF(AND(-Z849&gt;=61,-Z849&lt;=90),D849,0)</f>
        <v>0</v>
      </c>
      <c r="AF849" s="26">
        <f>IF(AND(-Z849&gt;=91,-Z849&lt;=120),D849,0)</f>
        <v>0</v>
      </c>
      <c r="AG849" s="26">
        <f>IF(AND(-Z849&gt;=121,-Z849&lt;=150),D849,0)</f>
        <v>0</v>
      </c>
      <c r="AH849" s="26">
        <f>IF(AND(-Z849&gt;=151,-Z849&lt;=180),D849,0)</f>
        <v>0</v>
      </c>
      <c r="AI849" s="26">
        <f>IF(AND(-Z849&gt;=181,-Z849&lt;=210),D849,0)</f>
        <v>0</v>
      </c>
      <c r="AJ849" s="26">
        <f>IF(AND(-Z849&gt;=211,-Z849&lt;=250),D849,0)</f>
        <v>0</v>
      </c>
      <c r="AK849" s="26">
        <f>IF(-Z849&gt;=251,D849,0)</f>
        <v>0</v>
      </c>
      <c r="AL849" s="26">
        <f>SUM(AE849:AF849)</f>
        <v>0</v>
      </c>
      <c r="AM849" s="26">
        <f>SUM(AG849:AK849)</f>
        <v>0</v>
      </c>
      <c r="AN849" s="26">
        <f>SUM(AI849:AK849)</f>
        <v>0</v>
      </c>
      <c r="AO849" s="26">
        <f>+IF(SUM(AC849:AK849)=0,D849,0)</f>
        <v>9855</v>
      </c>
      <c r="AP849" s="26">
        <f>+SUM(AC849:AK849)</f>
        <v>0</v>
      </c>
      <c r="AQ849" s="26">
        <f>+Tabla_DatosExternos_142[[#This Row],[Total Vigente]]+Tabla_DatosExternos_142[[#This Row],[Total Vencido]]</f>
        <v>9855</v>
      </c>
      <c r="AR849" s="26">
        <f>SUM(AG849:AK849)</f>
        <v>0</v>
      </c>
      <c r="AS849" s="27">
        <f>+Tabla_DatosExternos_142[[#This Row],[Fecha]]-Tabla_DatosExternos_142[[#This Row],[Vence]]</f>
        <v>-90</v>
      </c>
      <c r="AT849" s="21"/>
      <c r="AU849" s="28" t="e">
        <f>+AR849-W849</f>
        <v>#VALUE!</v>
      </c>
    </row>
    <row r="850" spans="1:47" x14ac:dyDescent="0.35">
      <c r="A850" s="20">
        <v>46203</v>
      </c>
      <c r="B850" s="21">
        <v>277116</v>
      </c>
      <c r="C850" s="21">
        <v>11183.25</v>
      </c>
      <c r="D850" s="21">
        <v>11183.25</v>
      </c>
      <c r="E850" s="22">
        <v>46293</v>
      </c>
      <c r="F850" s="21">
        <v>47</v>
      </c>
      <c r="G850" s="21" t="s">
        <v>96</v>
      </c>
      <c r="H850" s="21" t="s">
        <v>95</v>
      </c>
      <c r="I850" s="21" t="s">
        <v>162</v>
      </c>
      <c r="J850" s="21" t="s">
        <v>125</v>
      </c>
      <c r="K850" s="21" t="s">
        <v>200</v>
      </c>
      <c r="L850" s="21" t="s">
        <v>213</v>
      </c>
      <c r="M850" s="21" t="s">
        <v>164</v>
      </c>
      <c r="N850" s="21">
        <v>90</v>
      </c>
      <c r="O850" s="20"/>
      <c r="P850" s="21" t="s">
        <v>50</v>
      </c>
      <c r="Q850" s="21" t="s">
        <v>165</v>
      </c>
      <c r="R850" s="21">
        <v>1450000</v>
      </c>
      <c r="S850" s="21">
        <v>55169</v>
      </c>
      <c r="T850" s="21">
        <v>-65.244063999999995</v>
      </c>
      <c r="U850" s="21">
        <v>-16.983549</v>
      </c>
      <c r="V850" s="21" t="s">
        <v>163</v>
      </c>
      <c r="W850" s="21" t="s">
        <v>51</v>
      </c>
      <c r="X850" s="21" t="s">
        <v>166</v>
      </c>
      <c r="Y850" s="23">
        <v>46246</v>
      </c>
      <c r="Z850" s="24">
        <f>+E850-Y850</f>
        <v>47</v>
      </c>
      <c r="AA850" s="25">
        <f>+Tabla_DatosExternos_142[[#This Row],[Saldo]]/Tabla_DatosExternos_142[[#This Row],[Importe]]</f>
        <v>1</v>
      </c>
      <c r="AB850" s="21"/>
      <c r="AC850" s="26">
        <f>IF(AND(-Z850&gt;=1,-Z850&lt;=30),D850,0)</f>
        <v>0</v>
      </c>
      <c r="AD850" s="26">
        <f>IF(AND(-Z850&gt;=31,-Z850&lt;=60),D850,0)</f>
        <v>0</v>
      </c>
      <c r="AE850" s="26">
        <f>IF(AND(-Z850&gt;=61,-Z850&lt;=90),D850,0)</f>
        <v>0</v>
      </c>
      <c r="AF850" s="26">
        <f>IF(AND(-Z850&gt;=91,-Z850&lt;=120),D850,0)</f>
        <v>0</v>
      </c>
      <c r="AG850" s="26">
        <f>IF(AND(-Z850&gt;=121,-Z850&lt;=150),D850,0)</f>
        <v>0</v>
      </c>
      <c r="AH850" s="26">
        <f>IF(AND(-Z850&gt;=151,-Z850&lt;=180),D850,0)</f>
        <v>0</v>
      </c>
      <c r="AI850" s="26">
        <f>IF(AND(-Z850&gt;=181,-Z850&lt;=210),D850,0)</f>
        <v>0</v>
      </c>
      <c r="AJ850" s="26">
        <f>IF(AND(-Z850&gt;=211,-Z850&lt;=250),D850,0)</f>
        <v>0</v>
      </c>
      <c r="AK850" s="26">
        <f>IF(-Z850&gt;=251,D850,0)</f>
        <v>0</v>
      </c>
      <c r="AL850" s="26">
        <f>SUM(AE850:AF850)</f>
        <v>0</v>
      </c>
      <c r="AM850" s="26">
        <f>SUM(AG850:AK850)</f>
        <v>0</v>
      </c>
      <c r="AN850" s="26">
        <f>SUM(AI850:AK850)</f>
        <v>0</v>
      </c>
      <c r="AO850" s="26">
        <f>+IF(SUM(AC850:AK850)=0,D850,0)</f>
        <v>11183.25</v>
      </c>
      <c r="AP850" s="26">
        <f>+SUM(AC850:AK850)</f>
        <v>0</v>
      </c>
      <c r="AQ850" s="26">
        <f>+Tabla_DatosExternos_142[[#This Row],[Total Vigente]]+Tabla_DatosExternos_142[[#This Row],[Total Vencido]]</f>
        <v>11183.25</v>
      </c>
      <c r="AR850" s="26">
        <f>SUM(AG850:AK850)</f>
        <v>0</v>
      </c>
      <c r="AS850" s="27">
        <f>+Tabla_DatosExternos_142[[#This Row],[Fecha]]-Tabla_DatosExternos_142[[#This Row],[Vence]]</f>
        <v>-90</v>
      </c>
      <c r="AT850" s="21"/>
      <c r="AU850" s="28" t="e">
        <f>+AR850-W850</f>
        <v>#VALUE!</v>
      </c>
    </row>
    <row r="851" spans="1:47" x14ac:dyDescent="0.35">
      <c r="A851" s="20">
        <v>46203</v>
      </c>
      <c r="B851" s="21">
        <v>277117</v>
      </c>
      <c r="C851" s="21">
        <v>8256.5</v>
      </c>
      <c r="D851" s="21">
        <v>8256.5</v>
      </c>
      <c r="E851" s="22">
        <v>46293</v>
      </c>
      <c r="F851" s="21">
        <v>47</v>
      </c>
      <c r="G851" s="21" t="s">
        <v>96</v>
      </c>
      <c r="H851" s="21" t="s">
        <v>95</v>
      </c>
      <c r="I851" s="21" t="s">
        <v>162</v>
      </c>
      <c r="J851" s="21" t="s">
        <v>125</v>
      </c>
      <c r="K851" s="21" t="s">
        <v>200</v>
      </c>
      <c r="L851" s="21" t="s">
        <v>213</v>
      </c>
      <c r="M851" s="21" t="s">
        <v>164</v>
      </c>
      <c r="N851" s="21">
        <v>90</v>
      </c>
      <c r="O851" s="20"/>
      <c r="P851" s="21" t="s">
        <v>50</v>
      </c>
      <c r="Q851" s="21" t="s">
        <v>165</v>
      </c>
      <c r="R851" s="21">
        <v>1450000</v>
      </c>
      <c r="S851" s="21">
        <v>55169</v>
      </c>
      <c r="T851" s="21">
        <v>-65.244063999999995</v>
      </c>
      <c r="U851" s="21">
        <v>-16.983549</v>
      </c>
      <c r="V851" s="21" t="s">
        <v>163</v>
      </c>
      <c r="W851" s="21" t="s">
        <v>51</v>
      </c>
      <c r="X851" s="21" t="s">
        <v>166</v>
      </c>
      <c r="Y851" s="23">
        <v>46246</v>
      </c>
      <c r="Z851" s="24">
        <f>+E851-Y851</f>
        <v>47</v>
      </c>
      <c r="AA851" s="25">
        <f>+Tabla_DatosExternos_142[[#This Row],[Saldo]]/Tabla_DatosExternos_142[[#This Row],[Importe]]</f>
        <v>1</v>
      </c>
      <c r="AB851" s="21"/>
      <c r="AC851" s="26">
        <f>IF(AND(-Z851&gt;=1,-Z851&lt;=30),D851,0)</f>
        <v>0</v>
      </c>
      <c r="AD851" s="26">
        <f>IF(AND(-Z851&gt;=31,-Z851&lt;=60),D851,0)</f>
        <v>0</v>
      </c>
      <c r="AE851" s="26">
        <f>IF(AND(-Z851&gt;=61,-Z851&lt;=90),D851,0)</f>
        <v>0</v>
      </c>
      <c r="AF851" s="26">
        <f>IF(AND(-Z851&gt;=91,-Z851&lt;=120),D851,0)</f>
        <v>0</v>
      </c>
      <c r="AG851" s="26">
        <f>IF(AND(-Z851&gt;=121,-Z851&lt;=150),D851,0)</f>
        <v>0</v>
      </c>
      <c r="AH851" s="26">
        <f>IF(AND(-Z851&gt;=151,-Z851&lt;=180),D851,0)</f>
        <v>0</v>
      </c>
      <c r="AI851" s="26">
        <f>IF(AND(-Z851&gt;=181,-Z851&lt;=210),D851,0)</f>
        <v>0</v>
      </c>
      <c r="AJ851" s="26">
        <f>IF(AND(-Z851&gt;=211,-Z851&lt;=250),D851,0)</f>
        <v>0</v>
      </c>
      <c r="AK851" s="26">
        <f>IF(-Z851&gt;=251,D851,0)</f>
        <v>0</v>
      </c>
      <c r="AL851" s="26">
        <f>SUM(AE851:AF851)</f>
        <v>0</v>
      </c>
      <c r="AM851" s="26">
        <f>SUM(AG851:AK851)</f>
        <v>0</v>
      </c>
      <c r="AN851" s="26">
        <f>SUM(AI851:AK851)</f>
        <v>0</v>
      </c>
      <c r="AO851" s="26">
        <f>+IF(SUM(AC851:AK851)=0,D851,0)</f>
        <v>8256.5</v>
      </c>
      <c r="AP851" s="26">
        <f>+SUM(AC851:AK851)</f>
        <v>0</v>
      </c>
      <c r="AQ851" s="26">
        <f>+Tabla_DatosExternos_142[[#This Row],[Total Vigente]]+Tabla_DatosExternos_142[[#This Row],[Total Vencido]]</f>
        <v>8256.5</v>
      </c>
      <c r="AR851" s="26">
        <f>SUM(AG851:AK851)</f>
        <v>0</v>
      </c>
      <c r="AS851" s="27">
        <f>+Tabla_DatosExternos_142[[#This Row],[Fecha]]-Tabla_DatosExternos_142[[#This Row],[Vence]]</f>
        <v>-90</v>
      </c>
      <c r="AT851" s="21"/>
      <c r="AU851" s="28" t="e">
        <f>+AR851-W851</f>
        <v>#VALUE!</v>
      </c>
    </row>
    <row r="852" spans="1:47" x14ac:dyDescent="0.35">
      <c r="A852" s="20">
        <v>46203</v>
      </c>
      <c r="B852" s="21">
        <v>277118</v>
      </c>
      <c r="C852" s="21">
        <v>37050</v>
      </c>
      <c r="D852" s="21">
        <v>37050</v>
      </c>
      <c r="E852" s="22">
        <v>46233</v>
      </c>
      <c r="F852" s="21">
        <v>13</v>
      </c>
      <c r="G852" s="21" t="s">
        <v>90</v>
      </c>
      <c r="H852" s="21" t="s">
        <v>48</v>
      </c>
      <c r="I852" s="21" t="s">
        <v>162</v>
      </c>
      <c r="J852" s="21" t="s">
        <v>125</v>
      </c>
      <c r="K852" s="21" t="s">
        <v>200</v>
      </c>
      <c r="L852" s="21" t="s">
        <v>213</v>
      </c>
      <c r="M852" s="21" t="s">
        <v>164</v>
      </c>
      <c r="N852" s="21">
        <v>30</v>
      </c>
      <c r="O852" s="20"/>
      <c r="P852" s="21" t="s">
        <v>50</v>
      </c>
      <c r="Q852" s="21" t="s">
        <v>165</v>
      </c>
      <c r="R852" s="21">
        <v>1</v>
      </c>
      <c r="S852" s="21">
        <v>55169</v>
      </c>
      <c r="T852" s="21">
        <v>-64.089924999999994</v>
      </c>
      <c r="U852" s="21">
        <v>-17.347895999999999</v>
      </c>
      <c r="V852" s="21" t="s">
        <v>163</v>
      </c>
      <c r="W852" s="21" t="s">
        <v>51</v>
      </c>
      <c r="X852" s="21" t="s">
        <v>2286</v>
      </c>
      <c r="Y852" s="23">
        <v>46246</v>
      </c>
      <c r="Z852" s="24">
        <f>+E852-Y852</f>
        <v>-13</v>
      </c>
      <c r="AA852" s="25">
        <f>+Tabla_DatosExternos_142[[#This Row],[Saldo]]/Tabla_DatosExternos_142[[#This Row],[Importe]]</f>
        <v>1</v>
      </c>
      <c r="AB852" s="21"/>
      <c r="AC852" s="26">
        <f>IF(AND(-Z852&gt;=1,-Z852&lt;=30),D852,0)</f>
        <v>37050</v>
      </c>
      <c r="AD852" s="26">
        <f>IF(AND(-Z852&gt;=31,-Z852&lt;=60),D852,0)</f>
        <v>0</v>
      </c>
      <c r="AE852" s="26">
        <f>IF(AND(-Z852&gt;=61,-Z852&lt;=90),D852,0)</f>
        <v>0</v>
      </c>
      <c r="AF852" s="26">
        <f>IF(AND(-Z852&gt;=91,-Z852&lt;=120),D852,0)</f>
        <v>0</v>
      </c>
      <c r="AG852" s="26">
        <f>IF(AND(-Z852&gt;=121,-Z852&lt;=150),D852,0)</f>
        <v>0</v>
      </c>
      <c r="AH852" s="26">
        <f>IF(AND(-Z852&gt;=151,-Z852&lt;=180),D852,0)</f>
        <v>0</v>
      </c>
      <c r="AI852" s="26">
        <f>IF(AND(-Z852&gt;=181,-Z852&lt;=210),D852,0)</f>
        <v>0</v>
      </c>
      <c r="AJ852" s="26">
        <f>IF(AND(-Z852&gt;=211,-Z852&lt;=250),D852,0)</f>
        <v>0</v>
      </c>
      <c r="AK852" s="26">
        <f>IF(-Z852&gt;=251,D852,0)</f>
        <v>0</v>
      </c>
      <c r="AL852" s="26">
        <f>SUM(AE852:AF852)</f>
        <v>0</v>
      </c>
      <c r="AM852" s="26">
        <f>SUM(AG852:AK852)</f>
        <v>0</v>
      </c>
      <c r="AN852" s="26">
        <f>SUM(AI852:AK852)</f>
        <v>0</v>
      </c>
      <c r="AO852" s="26">
        <f>+IF(SUM(AC852:AK852)=0,D852,0)</f>
        <v>0</v>
      </c>
      <c r="AP852" s="26">
        <f>+SUM(AC852:AK852)</f>
        <v>37050</v>
      </c>
      <c r="AQ852" s="26">
        <f>+Tabla_DatosExternos_142[[#This Row],[Total Vigente]]+Tabla_DatosExternos_142[[#This Row],[Total Vencido]]</f>
        <v>37050</v>
      </c>
      <c r="AR852" s="26">
        <f>SUM(AG852:AK852)</f>
        <v>0</v>
      </c>
      <c r="AS852" s="27">
        <f>+Tabla_DatosExternos_142[[#This Row],[Fecha]]-Tabla_DatosExternos_142[[#This Row],[Vence]]</f>
        <v>-30</v>
      </c>
      <c r="AT852" s="21"/>
      <c r="AU852" s="28" t="e">
        <f>+AR852-W852</f>
        <v>#VALUE!</v>
      </c>
    </row>
    <row r="853" spans="1:47" x14ac:dyDescent="0.35">
      <c r="A853" s="20">
        <v>46203</v>
      </c>
      <c r="B853" s="21">
        <v>277119</v>
      </c>
      <c r="C853" s="21">
        <v>37050</v>
      </c>
      <c r="D853" s="21">
        <v>37050</v>
      </c>
      <c r="E853" s="22">
        <v>46233</v>
      </c>
      <c r="F853" s="21">
        <v>13</v>
      </c>
      <c r="G853" s="21" t="s">
        <v>90</v>
      </c>
      <c r="H853" s="21" t="s">
        <v>48</v>
      </c>
      <c r="I853" s="21" t="s">
        <v>162</v>
      </c>
      <c r="J853" s="21" t="s">
        <v>125</v>
      </c>
      <c r="K853" s="21" t="s">
        <v>200</v>
      </c>
      <c r="L853" s="21" t="s">
        <v>213</v>
      </c>
      <c r="M853" s="21" t="s">
        <v>164</v>
      </c>
      <c r="N853" s="21">
        <v>30</v>
      </c>
      <c r="O853" s="20"/>
      <c r="P853" s="21" t="s">
        <v>50</v>
      </c>
      <c r="Q853" s="21" t="s">
        <v>165</v>
      </c>
      <c r="R853" s="21">
        <v>1</v>
      </c>
      <c r="S853" s="21">
        <v>55169</v>
      </c>
      <c r="T853" s="21">
        <v>-64.089924999999994</v>
      </c>
      <c r="U853" s="21">
        <v>-17.347895999999999</v>
      </c>
      <c r="V853" s="21" t="s">
        <v>163</v>
      </c>
      <c r="W853" s="21" t="s">
        <v>51</v>
      </c>
      <c r="X853" s="21" t="s">
        <v>2286</v>
      </c>
      <c r="Y853" s="23">
        <v>46246</v>
      </c>
      <c r="Z853" s="24">
        <f>+E853-Y853</f>
        <v>-13</v>
      </c>
      <c r="AA853" s="25">
        <f>+Tabla_DatosExternos_142[[#This Row],[Saldo]]/Tabla_DatosExternos_142[[#This Row],[Importe]]</f>
        <v>1</v>
      </c>
      <c r="AB853" s="21"/>
      <c r="AC853" s="26">
        <f>IF(AND(-Z853&gt;=1,-Z853&lt;=30),D853,0)</f>
        <v>37050</v>
      </c>
      <c r="AD853" s="26">
        <f>IF(AND(-Z853&gt;=31,-Z853&lt;=60),D853,0)</f>
        <v>0</v>
      </c>
      <c r="AE853" s="26">
        <f>IF(AND(-Z853&gt;=61,-Z853&lt;=90),D853,0)</f>
        <v>0</v>
      </c>
      <c r="AF853" s="26">
        <f>IF(AND(-Z853&gt;=91,-Z853&lt;=120),D853,0)</f>
        <v>0</v>
      </c>
      <c r="AG853" s="26">
        <f>IF(AND(-Z853&gt;=121,-Z853&lt;=150),D853,0)</f>
        <v>0</v>
      </c>
      <c r="AH853" s="26">
        <f>IF(AND(-Z853&gt;=151,-Z853&lt;=180),D853,0)</f>
        <v>0</v>
      </c>
      <c r="AI853" s="26">
        <f>IF(AND(-Z853&gt;=181,-Z853&lt;=210),D853,0)</f>
        <v>0</v>
      </c>
      <c r="AJ853" s="26">
        <f>IF(AND(-Z853&gt;=211,-Z853&lt;=250),D853,0)</f>
        <v>0</v>
      </c>
      <c r="AK853" s="26">
        <f>IF(-Z853&gt;=251,D853,0)</f>
        <v>0</v>
      </c>
      <c r="AL853" s="26">
        <f>SUM(AE853:AF853)</f>
        <v>0</v>
      </c>
      <c r="AM853" s="26">
        <f>SUM(AG853:AK853)</f>
        <v>0</v>
      </c>
      <c r="AN853" s="26">
        <f>SUM(AI853:AK853)</f>
        <v>0</v>
      </c>
      <c r="AO853" s="26">
        <f>+IF(SUM(AC853:AK853)=0,D853,0)</f>
        <v>0</v>
      </c>
      <c r="AP853" s="26">
        <f>+SUM(AC853:AK853)</f>
        <v>37050</v>
      </c>
      <c r="AQ853" s="26">
        <f>+Tabla_DatosExternos_142[[#This Row],[Total Vigente]]+Tabla_DatosExternos_142[[#This Row],[Total Vencido]]</f>
        <v>37050</v>
      </c>
      <c r="AR853" s="26">
        <f>SUM(AG853:AK853)</f>
        <v>0</v>
      </c>
      <c r="AS853" s="27">
        <f>+Tabla_DatosExternos_142[[#This Row],[Fecha]]-Tabla_DatosExternos_142[[#This Row],[Vence]]</f>
        <v>-30</v>
      </c>
      <c r="AT853" s="21"/>
      <c r="AU853" s="28" t="e">
        <f>+AR853-W853</f>
        <v>#VALUE!</v>
      </c>
    </row>
    <row r="854" spans="1:47" x14ac:dyDescent="0.35">
      <c r="A854" s="20">
        <v>46203</v>
      </c>
      <c r="B854" s="21">
        <v>277120</v>
      </c>
      <c r="C854" s="21">
        <v>37050</v>
      </c>
      <c r="D854" s="21">
        <v>37050</v>
      </c>
      <c r="E854" s="22">
        <v>46233</v>
      </c>
      <c r="F854" s="21">
        <v>13</v>
      </c>
      <c r="G854" s="21" t="s">
        <v>90</v>
      </c>
      <c r="H854" s="21" t="s">
        <v>48</v>
      </c>
      <c r="I854" s="21" t="s">
        <v>162</v>
      </c>
      <c r="J854" s="21" t="s">
        <v>125</v>
      </c>
      <c r="K854" s="21" t="s">
        <v>200</v>
      </c>
      <c r="L854" s="21" t="s">
        <v>213</v>
      </c>
      <c r="M854" s="21" t="s">
        <v>164</v>
      </c>
      <c r="N854" s="21">
        <v>30</v>
      </c>
      <c r="O854" s="20"/>
      <c r="P854" s="21" t="s">
        <v>50</v>
      </c>
      <c r="Q854" s="21" t="s">
        <v>165</v>
      </c>
      <c r="R854" s="21">
        <v>1</v>
      </c>
      <c r="S854" s="21">
        <v>55169</v>
      </c>
      <c r="T854" s="21">
        <v>-64.089924999999994</v>
      </c>
      <c r="U854" s="21">
        <v>-17.347895999999999</v>
      </c>
      <c r="V854" s="21" t="s">
        <v>163</v>
      </c>
      <c r="W854" s="21" t="s">
        <v>51</v>
      </c>
      <c r="X854" s="21" t="s">
        <v>2286</v>
      </c>
      <c r="Y854" s="23">
        <v>46246</v>
      </c>
      <c r="Z854" s="24">
        <f>+E854-Y854</f>
        <v>-13</v>
      </c>
      <c r="AA854" s="25">
        <f>+Tabla_DatosExternos_142[[#This Row],[Saldo]]/Tabla_DatosExternos_142[[#This Row],[Importe]]</f>
        <v>1</v>
      </c>
      <c r="AB854" s="21"/>
      <c r="AC854" s="26">
        <f>IF(AND(-Z854&gt;=1,-Z854&lt;=30),D854,0)</f>
        <v>37050</v>
      </c>
      <c r="AD854" s="26">
        <f>IF(AND(-Z854&gt;=31,-Z854&lt;=60),D854,0)</f>
        <v>0</v>
      </c>
      <c r="AE854" s="26">
        <f>IF(AND(-Z854&gt;=61,-Z854&lt;=90),D854,0)</f>
        <v>0</v>
      </c>
      <c r="AF854" s="26">
        <f>IF(AND(-Z854&gt;=91,-Z854&lt;=120),D854,0)</f>
        <v>0</v>
      </c>
      <c r="AG854" s="26">
        <f>IF(AND(-Z854&gt;=121,-Z854&lt;=150),D854,0)</f>
        <v>0</v>
      </c>
      <c r="AH854" s="26">
        <f>IF(AND(-Z854&gt;=151,-Z854&lt;=180),D854,0)</f>
        <v>0</v>
      </c>
      <c r="AI854" s="26">
        <f>IF(AND(-Z854&gt;=181,-Z854&lt;=210),D854,0)</f>
        <v>0</v>
      </c>
      <c r="AJ854" s="26">
        <f>IF(AND(-Z854&gt;=211,-Z854&lt;=250),D854,0)</f>
        <v>0</v>
      </c>
      <c r="AK854" s="26">
        <f>IF(-Z854&gt;=251,D854,0)</f>
        <v>0</v>
      </c>
      <c r="AL854" s="26">
        <f>SUM(AE854:AF854)</f>
        <v>0</v>
      </c>
      <c r="AM854" s="26">
        <f>SUM(AG854:AK854)</f>
        <v>0</v>
      </c>
      <c r="AN854" s="26">
        <f>SUM(AI854:AK854)</f>
        <v>0</v>
      </c>
      <c r="AO854" s="26">
        <f>+IF(SUM(AC854:AK854)=0,D854,0)</f>
        <v>0</v>
      </c>
      <c r="AP854" s="26">
        <f>+SUM(AC854:AK854)</f>
        <v>37050</v>
      </c>
      <c r="AQ854" s="26">
        <f>+Tabla_DatosExternos_142[[#This Row],[Total Vigente]]+Tabla_DatosExternos_142[[#This Row],[Total Vencido]]</f>
        <v>37050</v>
      </c>
      <c r="AR854" s="26">
        <f>SUM(AG854:AK854)</f>
        <v>0</v>
      </c>
      <c r="AS854" s="27">
        <f>+Tabla_DatosExternos_142[[#This Row],[Fecha]]-Tabla_DatosExternos_142[[#This Row],[Vence]]</f>
        <v>-30</v>
      </c>
      <c r="AT854" s="21"/>
      <c r="AU854" s="28" t="e">
        <f>+AR854-W854</f>
        <v>#VALUE!</v>
      </c>
    </row>
    <row r="855" spans="1:47" x14ac:dyDescent="0.35">
      <c r="A855" s="20">
        <v>46203</v>
      </c>
      <c r="B855" s="21">
        <v>277121</v>
      </c>
      <c r="C855" s="21">
        <v>37050</v>
      </c>
      <c r="D855" s="21">
        <v>37050</v>
      </c>
      <c r="E855" s="22">
        <v>46233</v>
      </c>
      <c r="F855" s="21">
        <v>13</v>
      </c>
      <c r="G855" s="21" t="s">
        <v>90</v>
      </c>
      <c r="H855" s="21" t="s">
        <v>48</v>
      </c>
      <c r="I855" s="21" t="s">
        <v>162</v>
      </c>
      <c r="J855" s="21" t="s">
        <v>125</v>
      </c>
      <c r="K855" s="21" t="s">
        <v>200</v>
      </c>
      <c r="L855" s="21" t="s">
        <v>213</v>
      </c>
      <c r="M855" s="21" t="s">
        <v>164</v>
      </c>
      <c r="N855" s="21">
        <v>30</v>
      </c>
      <c r="O855" s="20"/>
      <c r="P855" s="21" t="s">
        <v>50</v>
      </c>
      <c r="Q855" s="21" t="s">
        <v>165</v>
      </c>
      <c r="R855" s="21">
        <v>1</v>
      </c>
      <c r="S855" s="21">
        <v>55169</v>
      </c>
      <c r="T855" s="21">
        <v>-64.089924999999994</v>
      </c>
      <c r="U855" s="21">
        <v>-17.347895999999999</v>
      </c>
      <c r="V855" s="21" t="s">
        <v>163</v>
      </c>
      <c r="W855" s="21" t="s">
        <v>51</v>
      </c>
      <c r="X855" s="21" t="s">
        <v>2286</v>
      </c>
      <c r="Y855" s="23">
        <v>46246</v>
      </c>
      <c r="Z855" s="24">
        <f>+E855-Y855</f>
        <v>-13</v>
      </c>
      <c r="AA855" s="25">
        <f>+Tabla_DatosExternos_142[[#This Row],[Saldo]]/Tabla_DatosExternos_142[[#This Row],[Importe]]</f>
        <v>1</v>
      </c>
      <c r="AB855" s="21"/>
      <c r="AC855" s="26">
        <f>IF(AND(-Z855&gt;=1,-Z855&lt;=30),D855,0)</f>
        <v>37050</v>
      </c>
      <c r="AD855" s="26">
        <f>IF(AND(-Z855&gt;=31,-Z855&lt;=60),D855,0)</f>
        <v>0</v>
      </c>
      <c r="AE855" s="26">
        <f>IF(AND(-Z855&gt;=61,-Z855&lt;=90),D855,0)</f>
        <v>0</v>
      </c>
      <c r="AF855" s="26">
        <f>IF(AND(-Z855&gt;=91,-Z855&lt;=120),D855,0)</f>
        <v>0</v>
      </c>
      <c r="AG855" s="26">
        <f>IF(AND(-Z855&gt;=121,-Z855&lt;=150),D855,0)</f>
        <v>0</v>
      </c>
      <c r="AH855" s="26">
        <f>IF(AND(-Z855&gt;=151,-Z855&lt;=180),D855,0)</f>
        <v>0</v>
      </c>
      <c r="AI855" s="26">
        <f>IF(AND(-Z855&gt;=181,-Z855&lt;=210),D855,0)</f>
        <v>0</v>
      </c>
      <c r="AJ855" s="26">
        <f>IF(AND(-Z855&gt;=211,-Z855&lt;=250),D855,0)</f>
        <v>0</v>
      </c>
      <c r="AK855" s="26">
        <f>IF(-Z855&gt;=251,D855,0)</f>
        <v>0</v>
      </c>
      <c r="AL855" s="26">
        <f>SUM(AE855:AF855)</f>
        <v>0</v>
      </c>
      <c r="AM855" s="26">
        <f>SUM(AG855:AK855)</f>
        <v>0</v>
      </c>
      <c r="AN855" s="26">
        <f>SUM(AI855:AK855)</f>
        <v>0</v>
      </c>
      <c r="AO855" s="26">
        <f>+IF(SUM(AC855:AK855)=0,D855,0)</f>
        <v>0</v>
      </c>
      <c r="AP855" s="26">
        <f>+SUM(AC855:AK855)</f>
        <v>37050</v>
      </c>
      <c r="AQ855" s="26">
        <f>+Tabla_DatosExternos_142[[#This Row],[Total Vigente]]+Tabla_DatosExternos_142[[#This Row],[Total Vencido]]</f>
        <v>37050</v>
      </c>
      <c r="AR855" s="26">
        <f>SUM(AG855:AK855)</f>
        <v>0</v>
      </c>
      <c r="AS855" s="27">
        <f>+Tabla_DatosExternos_142[[#This Row],[Fecha]]-Tabla_DatosExternos_142[[#This Row],[Vence]]</f>
        <v>-30</v>
      </c>
      <c r="AT855" s="21"/>
      <c r="AU855" s="28" t="e">
        <f>+AR855-W855</f>
        <v>#VALUE!</v>
      </c>
    </row>
    <row r="856" spans="1:47" x14ac:dyDescent="0.35">
      <c r="A856" s="20">
        <v>46213</v>
      </c>
      <c r="B856" s="21">
        <v>282001</v>
      </c>
      <c r="C856" s="21">
        <v>35928.550000000003</v>
      </c>
      <c r="D856" s="21">
        <v>35928.550000000003</v>
      </c>
      <c r="E856" s="22">
        <v>46303</v>
      </c>
      <c r="F856" s="21">
        <v>57</v>
      </c>
      <c r="G856" s="21" t="s">
        <v>96</v>
      </c>
      <c r="H856" s="21" t="s">
        <v>95</v>
      </c>
      <c r="I856" s="21" t="s">
        <v>162</v>
      </c>
      <c r="J856" s="21" t="s">
        <v>125</v>
      </c>
      <c r="K856" s="21" t="s">
        <v>200</v>
      </c>
      <c r="L856" s="21" t="s">
        <v>213</v>
      </c>
      <c r="M856" s="21" t="s">
        <v>164</v>
      </c>
      <c r="N856" s="21">
        <v>90</v>
      </c>
      <c r="O856" s="20"/>
      <c r="P856" s="21" t="s">
        <v>50</v>
      </c>
      <c r="Q856" s="21" t="s">
        <v>165</v>
      </c>
      <c r="R856" s="21">
        <v>1450000</v>
      </c>
      <c r="S856" s="21">
        <v>55169</v>
      </c>
      <c r="T856" s="21">
        <v>-65.244063999999995</v>
      </c>
      <c r="U856" s="21">
        <v>-16.983549</v>
      </c>
      <c r="V856" s="21" t="s">
        <v>163</v>
      </c>
      <c r="W856" s="21" t="s">
        <v>51</v>
      </c>
      <c r="X856" s="21" t="s">
        <v>166</v>
      </c>
      <c r="Y856" s="23">
        <v>46246</v>
      </c>
      <c r="Z856" s="24">
        <f>+E856-Y856</f>
        <v>57</v>
      </c>
      <c r="AA856" s="25">
        <f>+Tabla_DatosExternos_142[[#This Row],[Saldo]]/Tabla_DatosExternos_142[[#This Row],[Importe]]</f>
        <v>1</v>
      </c>
      <c r="AB856" s="21"/>
      <c r="AC856" s="26">
        <f>IF(AND(-Z856&gt;=1,-Z856&lt;=30),D856,0)</f>
        <v>0</v>
      </c>
      <c r="AD856" s="26">
        <f>IF(AND(-Z856&gt;=31,-Z856&lt;=60),D856,0)</f>
        <v>0</v>
      </c>
      <c r="AE856" s="26">
        <f>IF(AND(-Z856&gt;=61,-Z856&lt;=90),D856,0)</f>
        <v>0</v>
      </c>
      <c r="AF856" s="26">
        <f>IF(AND(-Z856&gt;=91,-Z856&lt;=120),D856,0)</f>
        <v>0</v>
      </c>
      <c r="AG856" s="26">
        <f>IF(AND(-Z856&gt;=121,-Z856&lt;=150),D856,0)</f>
        <v>0</v>
      </c>
      <c r="AH856" s="26">
        <f>IF(AND(-Z856&gt;=151,-Z856&lt;=180),D856,0)</f>
        <v>0</v>
      </c>
      <c r="AI856" s="26">
        <f>IF(AND(-Z856&gt;=181,-Z856&lt;=210),D856,0)</f>
        <v>0</v>
      </c>
      <c r="AJ856" s="26">
        <f>IF(AND(-Z856&gt;=211,-Z856&lt;=250),D856,0)</f>
        <v>0</v>
      </c>
      <c r="AK856" s="26">
        <f>IF(-Z856&gt;=251,D856,0)</f>
        <v>0</v>
      </c>
      <c r="AL856" s="26">
        <f>SUM(AE856:AF856)</f>
        <v>0</v>
      </c>
      <c r="AM856" s="26">
        <f>SUM(AG856:AK856)</f>
        <v>0</v>
      </c>
      <c r="AN856" s="26">
        <f>SUM(AI856:AK856)</f>
        <v>0</v>
      </c>
      <c r="AO856" s="26">
        <f>+IF(SUM(AC856:AK856)=0,D856,0)</f>
        <v>35928.550000000003</v>
      </c>
      <c r="AP856" s="26">
        <f>+SUM(AC856:AK856)</f>
        <v>0</v>
      </c>
      <c r="AQ856" s="26">
        <f>+Tabla_DatosExternos_142[[#This Row],[Total Vigente]]+Tabla_DatosExternos_142[[#This Row],[Total Vencido]]</f>
        <v>35928.550000000003</v>
      </c>
      <c r="AR856" s="26">
        <f>SUM(AG856:AK856)</f>
        <v>0</v>
      </c>
      <c r="AS856" s="27">
        <f>+Tabla_DatosExternos_142[[#This Row],[Fecha]]-Tabla_DatosExternos_142[[#This Row],[Vence]]</f>
        <v>-90</v>
      </c>
      <c r="AT856" s="21"/>
      <c r="AU856" s="28" t="e">
        <f>+AR856-W856</f>
        <v>#VALUE!</v>
      </c>
    </row>
    <row r="857" spans="1:47" x14ac:dyDescent="0.35">
      <c r="A857" s="20">
        <v>46224</v>
      </c>
      <c r="B857" s="21">
        <v>287547</v>
      </c>
      <c r="C857" s="21">
        <v>11760</v>
      </c>
      <c r="D857" s="21">
        <v>11760</v>
      </c>
      <c r="E857" s="22">
        <v>46314</v>
      </c>
      <c r="F857" s="21">
        <v>68</v>
      </c>
      <c r="G857" s="21" t="s">
        <v>81</v>
      </c>
      <c r="H857" s="21" t="s">
        <v>95</v>
      </c>
      <c r="I857" s="21" t="s">
        <v>162</v>
      </c>
      <c r="J857" s="21" t="s">
        <v>125</v>
      </c>
      <c r="K857" s="21" t="s">
        <v>200</v>
      </c>
      <c r="L857" s="21" t="s">
        <v>213</v>
      </c>
      <c r="M857" s="21" t="s">
        <v>164</v>
      </c>
      <c r="N857" s="21">
        <v>90</v>
      </c>
      <c r="O857" s="20"/>
      <c r="P857" s="21" t="s">
        <v>50</v>
      </c>
      <c r="Q857" s="21" t="s">
        <v>165</v>
      </c>
      <c r="R857" s="21">
        <v>1450000</v>
      </c>
      <c r="S857" s="21">
        <v>55169</v>
      </c>
      <c r="T857" s="21">
        <v>-65.244063999999995</v>
      </c>
      <c r="U857" s="21">
        <v>-16.983549</v>
      </c>
      <c r="V857" s="21" t="s">
        <v>163</v>
      </c>
      <c r="W857" s="21" t="s">
        <v>51</v>
      </c>
      <c r="X857" s="21" t="s">
        <v>166</v>
      </c>
      <c r="Y857" s="23">
        <v>46246</v>
      </c>
      <c r="Z857" s="24">
        <f>+E857-Y857</f>
        <v>68</v>
      </c>
      <c r="AA857" s="25">
        <f>+Tabla_DatosExternos_142[[#This Row],[Saldo]]/Tabla_DatosExternos_142[[#This Row],[Importe]]</f>
        <v>1</v>
      </c>
      <c r="AB857" s="21"/>
      <c r="AC857" s="26">
        <f>IF(AND(-Z857&gt;=1,-Z857&lt;=30),D857,0)</f>
        <v>0</v>
      </c>
      <c r="AD857" s="26">
        <f>IF(AND(-Z857&gt;=31,-Z857&lt;=60),D857,0)</f>
        <v>0</v>
      </c>
      <c r="AE857" s="26">
        <f>IF(AND(-Z857&gt;=61,-Z857&lt;=90),D857,0)</f>
        <v>0</v>
      </c>
      <c r="AF857" s="26">
        <f>IF(AND(-Z857&gt;=91,-Z857&lt;=120),D857,0)</f>
        <v>0</v>
      </c>
      <c r="AG857" s="26">
        <f>IF(AND(-Z857&gt;=121,-Z857&lt;=150),D857,0)</f>
        <v>0</v>
      </c>
      <c r="AH857" s="26">
        <f>IF(AND(-Z857&gt;=151,-Z857&lt;=180),D857,0)</f>
        <v>0</v>
      </c>
      <c r="AI857" s="26">
        <f>IF(AND(-Z857&gt;=181,-Z857&lt;=210),D857,0)</f>
        <v>0</v>
      </c>
      <c r="AJ857" s="26">
        <f>IF(AND(-Z857&gt;=211,-Z857&lt;=250),D857,0)</f>
        <v>0</v>
      </c>
      <c r="AK857" s="26">
        <f>IF(-Z857&gt;=251,D857,0)</f>
        <v>0</v>
      </c>
      <c r="AL857" s="26">
        <f>SUM(AE857:AF857)</f>
        <v>0</v>
      </c>
      <c r="AM857" s="26">
        <f>SUM(AG857:AK857)</f>
        <v>0</v>
      </c>
      <c r="AN857" s="26">
        <f>SUM(AI857:AK857)</f>
        <v>0</v>
      </c>
      <c r="AO857" s="26">
        <f>+IF(SUM(AC857:AK857)=0,D857,0)</f>
        <v>11760</v>
      </c>
      <c r="AP857" s="26">
        <f>+SUM(AC857:AK857)</f>
        <v>0</v>
      </c>
      <c r="AQ857" s="26">
        <f>+Tabla_DatosExternos_142[[#This Row],[Total Vigente]]+Tabla_DatosExternos_142[[#This Row],[Total Vencido]]</f>
        <v>11760</v>
      </c>
      <c r="AR857" s="26">
        <f>SUM(AG857:AK857)</f>
        <v>0</v>
      </c>
      <c r="AS857" s="27">
        <f>+Tabla_DatosExternos_142[[#This Row],[Fecha]]-Tabla_DatosExternos_142[[#This Row],[Vence]]</f>
        <v>-90</v>
      </c>
      <c r="AT857" s="21"/>
      <c r="AU857" s="28" t="e">
        <f>+AR857-W857</f>
        <v>#VALUE!</v>
      </c>
    </row>
    <row r="858" spans="1:47" x14ac:dyDescent="0.35">
      <c r="A858" s="20">
        <v>46224</v>
      </c>
      <c r="B858" s="21">
        <v>287548</v>
      </c>
      <c r="C858" s="21">
        <v>12265.5</v>
      </c>
      <c r="D858" s="21">
        <v>12265.5</v>
      </c>
      <c r="E858" s="22">
        <v>46314</v>
      </c>
      <c r="F858" s="21">
        <v>68</v>
      </c>
      <c r="G858" s="21" t="s">
        <v>81</v>
      </c>
      <c r="H858" s="21" t="s">
        <v>95</v>
      </c>
      <c r="I858" s="21" t="s">
        <v>162</v>
      </c>
      <c r="J858" s="21" t="s">
        <v>125</v>
      </c>
      <c r="K858" s="21" t="s">
        <v>200</v>
      </c>
      <c r="L858" s="21" t="s">
        <v>213</v>
      </c>
      <c r="M858" s="21" t="s">
        <v>164</v>
      </c>
      <c r="N858" s="21">
        <v>90</v>
      </c>
      <c r="O858" s="20"/>
      <c r="P858" s="21" t="s">
        <v>50</v>
      </c>
      <c r="Q858" s="21" t="s">
        <v>165</v>
      </c>
      <c r="R858" s="21">
        <v>1450000</v>
      </c>
      <c r="S858" s="21">
        <v>55169</v>
      </c>
      <c r="T858" s="21">
        <v>-65.244063999999995</v>
      </c>
      <c r="U858" s="21">
        <v>-16.983549</v>
      </c>
      <c r="V858" s="21" t="s">
        <v>163</v>
      </c>
      <c r="W858" s="21" t="s">
        <v>51</v>
      </c>
      <c r="X858" s="21" t="s">
        <v>166</v>
      </c>
      <c r="Y858" s="23">
        <v>46246</v>
      </c>
      <c r="Z858" s="24">
        <f>+E858-Y858</f>
        <v>68</v>
      </c>
      <c r="AA858" s="25">
        <f>+Tabla_DatosExternos_142[[#This Row],[Saldo]]/Tabla_DatosExternos_142[[#This Row],[Importe]]</f>
        <v>1</v>
      </c>
      <c r="AB858" s="21"/>
      <c r="AC858" s="26">
        <f>IF(AND(-Z858&gt;=1,-Z858&lt;=30),D858,0)</f>
        <v>0</v>
      </c>
      <c r="AD858" s="26">
        <f>IF(AND(-Z858&gt;=31,-Z858&lt;=60),D858,0)</f>
        <v>0</v>
      </c>
      <c r="AE858" s="26">
        <f>IF(AND(-Z858&gt;=61,-Z858&lt;=90),D858,0)</f>
        <v>0</v>
      </c>
      <c r="AF858" s="26">
        <f>IF(AND(-Z858&gt;=91,-Z858&lt;=120),D858,0)</f>
        <v>0</v>
      </c>
      <c r="AG858" s="26">
        <f>IF(AND(-Z858&gt;=121,-Z858&lt;=150),D858,0)</f>
        <v>0</v>
      </c>
      <c r="AH858" s="26">
        <f>IF(AND(-Z858&gt;=151,-Z858&lt;=180),D858,0)</f>
        <v>0</v>
      </c>
      <c r="AI858" s="26">
        <f>IF(AND(-Z858&gt;=181,-Z858&lt;=210),D858,0)</f>
        <v>0</v>
      </c>
      <c r="AJ858" s="26">
        <f>IF(AND(-Z858&gt;=211,-Z858&lt;=250),D858,0)</f>
        <v>0</v>
      </c>
      <c r="AK858" s="26">
        <f>IF(-Z858&gt;=251,D858,0)</f>
        <v>0</v>
      </c>
      <c r="AL858" s="26">
        <f>SUM(AE858:AF858)</f>
        <v>0</v>
      </c>
      <c r="AM858" s="26">
        <f>SUM(AG858:AK858)</f>
        <v>0</v>
      </c>
      <c r="AN858" s="26">
        <f>SUM(AI858:AK858)</f>
        <v>0</v>
      </c>
      <c r="AO858" s="26">
        <f>+IF(SUM(AC858:AK858)=0,D858,0)</f>
        <v>12265.5</v>
      </c>
      <c r="AP858" s="26">
        <f>+SUM(AC858:AK858)</f>
        <v>0</v>
      </c>
      <c r="AQ858" s="26">
        <f>+Tabla_DatosExternos_142[[#This Row],[Total Vigente]]+Tabla_DatosExternos_142[[#This Row],[Total Vencido]]</f>
        <v>12265.5</v>
      </c>
      <c r="AR858" s="26">
        <f>SUM(AG858:AK858)</f>
        <v>0</v>
      </c>
      <c r="AS858" s="27">
        <f>+Tabla_DatosExternos_142[[#This Row],[Fecha]]-Tabla_DatosExternos_142[[#This Row],[Vence]]</f>
        <v>-90</v>
      </c>
      <c r="AT858" s="21"/>
      <c r="AU858" s="28" t="e">
        <f>+AR858-W858</f>
        <v>#VALUE!</v>
      </c>
    </row>
    <row r="859" spans="1:47" x14ac:dyDescent="0.35">
      <c r="A859" s="20">
        <v>46224</v>
      </c>
      <c r="B859" s="21">
        <v>287549</v>
      </c>
      <c r="C859" s="21">
        <v>6605.2</v>
      </c>
      <c r="D859" s="21">
        <v>6605.2</v>
      </c>
      <c r="E859" s="22">
        <v>46314</v>
      </c>
      <c r="F859" s="21">
        <v>68</v>
      </c>
      <c r="G859" s="21" t="s">
        <v>81</v>
      </c>
      <c r="H859" s="21" t="s">
        <v>95</v>
      </c>
      <c r="I859" s="21" t="s">
        <v>162</v>
      </c>
      <c r="J859" s="21" t="s">
        <v>125</v>
      </c>
      <c r="K859" s="21" t="s">
        <v>200</v>
      </c>
      <c r="L859" s="21" t="s">
        <v>213</v>
      </c>
      <c r="M859" s="21" t="s">
        <v>164</v>
      </c>
      <c r="N859" s="21">
        <v>90</v>
      </c>
      <c r="O859" s="20"/>
      <c r="P859" s="21" t="s">
        <v>50</v>
      </c>
      <c r="Q859" s="21" t="s">
        <v>165</v>
      </c>
      <c r="R859" s="21">
        <v>1450000</v>
      </c>
      <c r="S859" s="21">
        <v>55169</v>
      </c>
      <c r="T859" s="21">
        <v>-65.244063999999995</v>
      </c>
      <c r="U859" s="21">
        <v>-16.983549</v>
      </c>
      <c r="V859" s="21" t="s">
        <v>163</v>
      </c>
      <c r="W859" s="21" t="s">
        <v>51</v>
      </c>
      <c r="X859" s="21" t="s">
        <v>166</v>
      </c>
      <c r="Y859" s="23">
        <v>46246</v>
      </c>
      <c r="Z859" s="24">
        <f>+E859-Y859</f>
        <v>68</v>
      </c>
      <c r="AA859" s="25">
        <f>+Tabla_DatosExternos_142[[#This Row],[Saldo]]/Tabla_DatosExternos_142[[#This Row],[Importe]]</f>
        <v>1</v>
      </c>
      <c r="AB859" s="21"/>
      <c r="AC859" s="26">
        <f>IF(AND(-Z859&gt;=1,-Z859&lt;=30),D859,0)</f>
        <v>0</v>
      </c>
      <c r="AD859" s="26">
        <f>IF(AND(-Z859&gt;=31,-Z859&lt;=60),D859,0)</f>
        <v>0</v>
      </c>
      <c r="AE859" s="26">
        <f>IF(AND(-Z859&gt;=61,-Z859&lt;=90),D859,0)</f>
        <v>0</v>
      </c>
      <c r="AF859" s="26">
        <f>IF(AND(-Z859&gt;=91,-Z859&lt;=120),D859,0)</f>
        <v>0</v>
      </c>
      <c r="AG859" s="26">
        <f>IF(AND(-Z859&gt;=121,-Z859&lt;=150),D859,0)</f>
        <v>0</v>
      </c>
      <c r="AH859" s="26">
        <f>IF(AND(-Z859&gt;=151,-Z859&lt;=180),D859,0)</f>
        <v>0</v>
      </c>
      <c r="AI859" s="26">
        <f>IF(AND(-Z859&gt;=181,-Z859&lt;=210),D859,0)</f>
        <v>0</v>
      </c>
      <c r="AJ859" s="26">
        <f>IF(AND(-Z859&gt;=211,-Z859&lt;=250),D859,0)</f>
        <v>0</v>
      </c>
      <c r="AK859" s="26">
        <f>IF(-Z859&gt;=251,D859,0)</f>
        <v>0</v>
      </c>
      <c r="AL859" s="26">
        <f>SUM(AE859:AF859)</f>
        <v>0</v>
      </c>
      <c r="AM859" s="26">
        <f>SUM(AG859:AK859)</f>
        <v>0</v>
      </c>
      <c r="AN859" s="26">
        <f>SUM(AI859:AK859)</f>
        <v>0</v>
      </c>
      <c r="AO859" s="26">
        <f>+IF(SUM(AC859:AK859)=0,D859,0)</f>
        <v>6605.2</v>
      </c>
      <c r="AP859" s="26">
        <f>+SUM(AC859:AK859)</f>
        <v>0</v>
      </c>
      <c r="AQ859" s="26">
        <f>+Tabla_DatosExternos_142[[#This Row],[Total Vigente]]+Tabla_DatosExternos_142[[#This Row],[Total Vencido]]</f>
        <v>6605.2</v>
      </c>
      <c r="AR859" s="26">
        <f>SUM(AG859:AK859)</f>
        <v>0</v>
      </c>
      <c r="AS859" s="27">
        <f>+Tabla_DatosExternos_142[[#This Row],[Fecha]]-Tabla_DatosExternos_142[[#This Row],[Vence]]</f>
        <v>-90</v>
      </c>
      <c r="AT859" s="21"/>
      <c r="AU859" s="28" t="e">
        <f>+AR859-W859</f>
        <v>#VALUE!</v>
      </c>
    </row>
    <row r="860" spans="1:47" x14ac:dyDescent="0.35">
      <c r="A860" s="20">
        <v>46224</v>
      </c>
      <c r="B860" s="21">
        <v>287550</v>
      </c>
      <c r="C860" s="21">
        <v>38688</v>
      </c>
      <c r="D860" s="21">
        <v>38688</v>
      </c>
      <c r="E860" s="22">
        <v>46314</v>
      </c>
      <c r="F860" s="21">
        <v>68</v>
      </c>
      <c r="G860" s="21" t="s">
        <v>81</v>
      </c>
      <c r="H860" s="21" t="s">
        <v>95</v>
      </c>
      <c r="I860" s="21" t="s">
        <v>162</v>
      </c>
      <c r="J860" s="21" t="s">
        <v>125</v>
      </c>
      <c r="K860" s="21" t="s">
        <v>200</v>
      </c>
      <c r="L860" s="21" t="s">
        <v>213</v>
      </c>
      <c r="M860" s="21" t="s">
        <v>164</v>
      </c>
      <c r="N860" s="21">
        <v>90</v>
      </c>
      <c r="O860" s="20"/>
      <c r="P860" s="21" t="s">
        <v>50</v>
      </c>
      <c r="Q860" s="21" t="s">
        <v>165</v>
      </c>
      <c r="R860" s="21">
        <v>1450000</v>
      </c>
      <c r="S860" s="21">
        <v>55169</v>
      </c>
      <c r="T860" s="21">
        <v>-65.244063999999995</v>
      </c>
      <c r="U860" s="21">
        <v>-16.983549</v>
      </c>
      <c r="V860" s="21" t="s">
        <v>163</v>
      </c>
      <c r="W860" s="21" t="s">
        <v>51</v>
      </c>
      <c r="X860" s="21" t="s">
        <v>166</v>
      </c>
      <c r="Y860" s="23">
        <v>46246</v>
      </c>
      <c r="Z860" s="24">
        <f>+E860-Y860</f>
        <v>68</v>
      </c>
      <c r="AA860" s="25">
        <f>+Tabla_DatosExternos_142[[#This Row],[Saldo]]/Tabla_DatosExternos_142[[#This Row],[Importe]]</f>
        <v>1</v>
      </c>
      <c r="AB860" s="21"/>
      <c r="AC860" s="26">
        <f>IF(AND(-Z860&gt;=1,-Z860&lt;=30),D860,0)</f>
        <v>0</v>
      </c>
      <c r="AD860" s="26">
        <f>IF(AND(-Z860&gt;=31,-Z860&lt;=60),D860,0)</f>
        <v>0</v>
      </c>
      <c r="AE860" s="26">
        <f>IF(AND(-Z860&gt;=61,-Z860&lt;=90),D860,0)</f>
        <v>0</v>
      </c>
      <c r="AF860" s="26">
        <f>IF(AND(-Z860&gt;=91,-Z860&lt;=120),D860,0)</f>
        <v>0</v>
      </c>
      <c r="AG860" s="26">
        <f>IF(AND(-Z860&gt;=121,-Z860&lt;=150),D860,0)</f>
        <v>0</v>
      </c>
      <c r="AH860" s="26">
        <f>IF(AND(-Z860&gt;=151,-Z860&lt;=180),D860,0)</f>
        <v>0</v>
      </c>
      <c r="AI860" s="26">
        <f>IF(AND(-Z860&gt;=181,-Z860&lt;=210),D860,0)</f>
        <v>0</v>
      </c>
      <c r="AJ860" s="26">
        <f>IF(AND(-Z860&gt;=211,-Z860&lt;=250),D860,0)</f>
        <v>0</v>
      </c>
      <c r="AK860" s="26">
        <f>IF(-Z860&gt;=251,D860,0)</f>
        <v>0</v>
      </c>
      <c r="AL860" s="26">
        <f>SUM(AE860:AF860)</f>
        <v>0</v>
      </c>
      <c r="AM860" s="26">
        <f>SUM(AG860:AK860)</f>
        <v>0</v>
      </c>
      <c r="AN860" s="26">
        <f>SUM(AI860:AK860)</f>
        <v>0</v>
      </c>
      <c r="AO860" s="26">
        <f>+IF(SUM(AC860:AK860)=0,D860,0)</f>
        <v>38688</v>
      </c>
      <c r="AP860" s="26">
        <f>+SUM(AC860:AK860)</f>
        <v>0</v>
      </c>
      <c r="AQ860" s="26">
        <f>+Tabla_DatosExternos_142[[#This Row],[Total Vigente]]+Tabla_DatosExternos_142[[#This Row],[Total Vencido]]</f>
        <v>38688</v>
      </c>
      <c r="AR860" s="26">
        <f>SUM(AG860:AK860)</f>
        <v>0</v>
      </c>
      <c r="AS860" s="27">
        <f>+Tabla_DatosExternos_142[[#This Row],[Fecha]]-Tabla_DatosExternos_142[[#This Row],[Vence]]</f>
        <v>-90</v>
      </c>
      <c r="AT860" s="21"/>
      <c r="AU860" s="28" t="e">
        <f>+AR860-W860</f>
        <v>#VALUE!</v>
      </c>
    </row>
    <row r="861" spans="1:47" x14ac:dyDescent="0.35">
      <c r="A861" s="20">
        <v>46227</v>
      </c>
      <c r="B861" s="21">
        <v>289346</v>
      </c>
      <c r="C861" s="21">
        <v>26440</v>
      </c>
      <c r="D861" s="21">
        <v>26440</v>
      </c>
      <c r="E861" s="22">
        <v>46317</v>
      </c>
      <c r="F861" s="21">
        <v>71</v>
      </c>
      <c r="G861" s="21" t="s">
        <v>81</v>
      </c>
      <c r="H861" s="21" t="s">
        <v>95</v>
      </c>
      <c r="I861" s="21" t="s">
        <v>162</v>
      </c>
      <c r="J861" s="21" t="s">
        <v>125</v>
      </c>
      <c r="K861" s="21" t="s">
        <v>200</v>
      </c>
      <c r="L861" s="21" t="s">
        <v>213</v>
      </c>
      <c r="M861" s="21" t="s">
        <v>164</v>
      </c>
      <c r="N861" s="21">
        <v>90</v>
      </c>
      <c r="O861" s="20"/>
      <c r="P861" s="21" t="s">
        <v>50</v>
      </c>
      <c r="Q861" s="21" t="s">
        <v>165</v>
      </c>
      <c r="R861" s="21">
        <v>1450000</v>
      </c>
      <c r="S861" s="21">
        <v>55169</v>
      </c>
      <c r="T861" s="21">
        <v>-65.244063999999995</v>
      </c>
      <c r="U861" s="21">
        <v>-16.983549</v>
      </c>
      <c r="V861" s="21" t="s">
        <v>163</v>
      </c>
      <c r="W861" s="21" t="s">
        <v>51</v>
      </c>
      <c r="X861" s="21" t="s">
        <v>166</v>
      </c>
      <c r="Y861" s="23">
        <v>46246</v>
      </c>
      <c r="Z861" s="24">
        <f>+E861-Y861</f>
        <v>71</v>
      </c>
      <c r="AA861" s="25">
        <f>+Tabla_DatosExternos_142[[#This Row],[Saldo]]/Tabla_DatosExternos_142[[#This Row],[Importe]]</f>
        <v>1</v>
      </c>
      <c r="AB861" s="21"/>
      <c r="AC861" s="26">
        <f>IF(AND(-Z861&gt;=1,-Z861&lt;=30),D861,0)</f>
        <v>0</v>
      </c>
      <c r="AD861" s="26">
        <f>IF(AND(-Z861&gt;=31,-Z861&lt;=60),D861,0)</f>
        <v>0</v>
      </c>
      <c r="AE861" s="26">
        <f>IF(AND(-Z861&gt;=61,-Z861&lt;=90),D861,0)</f>
        <v>0</v>
      </c>
      <c r="AF861" s="26">
        <f>IF(AND(-Z861&gt;=91,-Z861&lt;=120),D861,0)</f>
        <v>0</v>
      </c>
      <c r="AG861" s="26">
        <f>IF(AND(-Z861&gt;=121,-Z861&lt;=150),D861,0)</f>
        <v>0</v>
      </c>
      <c r="AH861" s="26">
        <f>IF(AND(-Z861&gt;=151,-Z861&lt;=180),D861,0)</f>
        <v>0</v>
      </c>
      <c r="AI861" s="26">
        <f>IF(AND(-Z861&gt;=181,-Z861&lt;=210),D861,0)</f>
        <v>0</v>
      </c>
      <c r="AJ861" s="26">
        <f>IF(AND(-Z861&gt;=211,-Z861&lt;=250),D861,0)</f>
        <v>0</v>
      </c>
      <c r="AK861" s="26">
        <f>IF(-Z861&gt;=251,D861,0)</f>
        <v>0</v>
      </c>
      <c r="AL861" s="26">
        <f>SUM(AE861:AF861)</f>
        <v>0</v>
      </c>
      <c r="AM861" s="26">
        <f>SUM(AG861:AK861)</f>
        <v>0</v>
      </c>
      <c r="AN861" s="26">
        <f>SUM(AI861:AK861)</f>
        <v>0</v>
      </c>
      <c r="AO861" s="26">
        <f>+IF(SUM(AC861:AK861)=0,D861,0)</f>
        <v>26440</v>
      </c>
      <c r="AP861" s="26">
        <f>+SUM(AC861:AK861)</f>
        <v>0</v>
      </c>
      <c r="AQ861" s="26">
        <f>+Tabla_DatosExternos_142[[#This Row],[Total Vigente]]+Tabla_DatosExternos_142[[#This Row],[Total Vencido]]</f>
        <v>26440</v>
      </c>
      <c r="AR861" s="26">
        <f>SUM(AG861:AK861)</f>
        <v>0</v>
      </c>
      <c r="AS861" s="27">
        <f>+Tabla_DatosExternos_142[[#This Row],[Fecha]]-Tabla_DatosExternos_142[[#This Row],[Vence]]</f>
        <v>-90</v>
      </c>
      <c r="AT861" s="21"/>
      <c r="AU861" s="28" t="e">
        <f>+AR861-W861</f>
        <v>#VALUE!</v>
      </c>
    </row>
    <row r="862" spans="1:47" x14ac:dyDescent="0.35">
      <c r="A862" s="20">
        <v>46227</v>
      </c>
      <c r="B862" s="21">
        <v>289347</v>
      </c>
      <c r="C862" s="21">
        <v>37800</v>
      </c>
      <c r="D862" s="21">
        <v>37800</v>
      </c>
      <c r="E862" s="22">
        <v>46317</v>
      </c>
      <c r="F862" s="21">
        <v>71</v>
      </c>
      <c r="G862" s="21" t="s">
        <v>81</v>
      </c>
      <c r="H862" s="21" t="s">
        <v>95</v>
      </c>
      <c r="I862" s="21" t="s">
        <v>162</v>
      </c>
      <c r="J862" s="21" t="s">
        <v>125</v>
      </c>
      <c r="K862" s="21" t="s">
        <v>200</v>
      </c>
      <c r="L862" s="21" t="s">
        <v>213</v>
      </c>
      <c r="M862" s="21" t="s">
        <v>164</v>
      </c>
      <c r="N862" s="21">
        <v>90</v>
      </c>
      <c r="O862" s="20"/>
      <c r="P862" s="21" t="s">
        <v>50</v>
      </c>
      <c r="Q862" s="21" t="s">
        <v>165</v>
      </c>
      <c r="R862" s="21">
        <v>1450000</v>
      </c>
      <c r="S862" s="21">
        <v>55169</v>
      </c>
      <c r="T862" s="21">
        <v>-65.244063999999995</v>
      </c>
      <c r="U862" s="21">
        <v>-16.983549</v>
      </c>
      <c r="V862" s="21" t="s">
        <v>163</v>
      </c>
      <c r="W862" s="21" t="s">
        <v>51</v>
      </c>
      <c r="X862" s="21" t="s">
        <v>166</v>
      </c>
      <c r="Y862" s="23">
        <v>46246</v>
      </c>
      <c r="Z862" s="24">
        <f>+E862-Y862</f>
        <v>71</v>
      </c>
      <c r="AA862" s="25">
        <f>+Tabla_DatosExternos_142[[#This Row],[Saldo]]/Tabla_DatosExternos_142[[#This Row],[Importe]]</f>
        <v>1</v>
      </c>
      <c r="AB862" s="21"/>
      <c r="AC862" s="26">
        <f>IF(AND(-Z862&gt;=1,-Z862&lt;=30),D862,0)</f>
        <v>0</v>
      </c>
      <c r="AD862" s="26">
        <f>IF(AND(-Z862&gt;=31,-Z862&lt;=60),D862,0)</f>
        <v>0</v>
      </c>
      <c r="AE862" s="26">
        <f>IF(AND(-Z862&gt;=61,-Z862&lt;=90),D862,0)</f>
        <v>0</v>
      </c>
      <c r="AF862" s="26">
        <f>IF(AND(-Z862&gt;=91,-Z862&lt;=120),D862,0)</f>
        <v>0</v>
      </c>
      <c r="AG862" s="26">
        <f>IF(AND(-Z862&gt;=121,-Z862&lt;=150),D862,0)</f>
        <v>0</v>
      </c>
      <c r="AH862" s="26">
        <f>IF(AND(-Z862&gt;=151,-Z862&lt;=180),D862,0)</f>
        <v>0</v>
      </c>
      <c r="AI862" s="26">
        <f>IF(AND(-Z862&gt;=181,-Z862&lt;=210),D862,0)</f>
        <v>0</v>
      </c>
      <c r="AJ862" s="26">
        <f>IF(AND(-Z862&gt;=211,-Z862&lt;=250),D862,0)</f>
        <v>0</v>
      </c>
      <c r="AK862" s="26">
        <f>IF(-Z862&gt;=251,D862,0)</f>
        <v>0</v>
      </c>
      <c r="AL862" s="26">
        <f>SUM(AE862:AF862)</f>
        <v>0</v>
      </c>
      <c r="AM862" s="26">
        <f>SUM(AG862:AK862)</f>
        <v>0</v>
      </c>
      <c r="AN862" s="26">
        <f>SUM(AI862:AK862)</f>
        <v>0</v>
      </c>
      <c r="AO862" s="26">
        <f>+IF(SUM(AC862:AK862)=0,D862,0)</f>
        <v>37800</v>
      </c>
      <c r="AP862" s="26">
        <f>+SUM(AC862:AK862)</f>
        <v>0</v>
      </c>
      <c r="AQ862" s="26">
        <f>+Tabla_DatosExternos_142[[#This Row],[Total Vigente]]+Tabla_DatosExternos_142[[#This Row],[Total Vencido]]</f>
        <v>37800</v>
      </c>
      <c r="AR862" s="26">
        <f>SUM(AG862:AK862)</f>
        <v>0</v>
      </c>
      <c r="AS862" s="27">
        <f>+Tabla_DatosExternos_142[[#This Row],[Fecha]]-Tabla_DatosExternos_142[[#This Row],[Vence]]</f>
        <v>-90</v>
      </c>
      <c r="AT862" s="21"/>
      <c r="AU862" s="28" t="e">
        <f>+AR862-W862</f>
        <v>#VALUE!</v>
      </c>
    </row>
    <row r="863" spans="1:47" x14ac:dyDescent="0.35">
      <c r="A863" s="20">
        <v>46233</v>
      </c>
      <c r="B863" s="21">
        <v>292159</v>
      </c>
      <c r="C863" s="21">
        <v>12045</v>
      </c>
      <c r="D863" s="21">
        <v>12045</v>
      </c>
      <c r="E863" s="22">
        <v>46323</v>
      </c>
      <c r="F863" s="21">
        <v>77</v>
      </c>
      <c r="G863" s="21" t="s">
        <v>81</v>
      </c>
      <c r="H863" s="21" t="s">
        <v>95</v>
      </c>
      <c r="I863" s="21" t="s">
        <v>162</v>
      </c>
      <c r="J863" s="21" t="s">
        <v>125</v>
      </c>
      <c r="K863" s="21" t="s">
        <v>200</v>
      </c>
      <c r="L863" s="21" t="s">
        <v>213</v>
      </c>
      <c r="M863" s="21" t="s">
        <v>164</v>
      </c>
      <c r="N863" s="21">
        <v>90</v>
      </c>
      <c r="O863" s="20"/>
      <c r="P863" s="21" t="s">
        <v>50</v>
      </c>
      <c r="Q863" s="21" t="s">
        <v>165</v>
      </c>
      <c r="R863" s="21">
        <v>1450000</v>
      </c>
      <c r="S863" s="21">
        <v>55169</v>
      </c>
      <c r="T863" s="21">
        <v>-65.244063999999995</v>
      </c>
      <c r="U863" s="21">
        <v>-16.983549</v>
      </c>
      <c r="V863" s="21" t="s">
        <v>163</v>
      </c>
      <c r="W863" s="21" t="s">
        <v>51</v>
      </c>
      <c r="X863" s="21" t="s">
        <v>166</v>
      </c>
      <c r="Y863" s="23">
        <v>46246</v>
      </c>
      <c r="Z863" s="24">
        <f>+E863-Y863</f>
        <v>77</v>
      </c>
      <c r="AA863" s="25">
        <f>+Tabla_DatosExternos_142[[#This Row],[Saldo]]/Tabla_DatosExternos_142[[#This Row],[Importe]]</f>
        <v>1</v>
      </c>
      <c r="AB863" s="21"/>
      <c r="AC863" s="26">
        <f>IF(AND(-Z863&gt;=1,-Z863&lt;=30),D863,0)</f>
        <v>0</v>
      </c>
      <c r="AD863" s="26">
        <f>IF(AND(-Z863&gt;=31,-Z863&lt;=60),D863,0)</f>
        <v>0</v>
      </c>
      <c r="AE863" s="26">
        <f>IF(AND(-Z863&gt;=61,-Z863&lt;=90),D863,0)</f>
        <v>0</v>
      </c>
      <c r="AF863" s="26">
        <f>IF(AND(-Z863&gt;=91,-Z863&lt;=120),D863,0)</f>
        <v>0</v>
      </c>
      <c r="AG863" s="26">
        <f>IF(AND(-Z863&gt;=121,-Z863&lt;=150),D863,0)</f>
        <v>0</v>
      </c>
      <c r="AH863" s="26">
        <f>IF(AND(-Z863&gt;=151,-Z863&lt;=180),D863,0)</f>
        <v>0</v>
      </c>
      <c r="AI863" s="26">
        <f>IF(AND(-Z863&gt;=181,-Z863&lt;=210),D863,0)</f>
        <v>0</v>
      </c>
      <c r="AJ863" s="26">
        <f>IF(AND(-Z863&gt;=211,-Z863&lt;=250),D863,0)</f>
        <v>0</v>
      </c>
      <c r="AK863" s="26">
        <f>IF(-Z863&gt;=251,D863,0)</f>
        <v>0</v>
      </c>
      <c r="AL863" s="26">
        <f>SUM(AE863:AF863)</f>
        <v>0</v>
      </c>
      <c r="AM863" s="26">
        <f>SUM(AG863:AK863)</f>
        <v>0</v>
      </c>
      <c r="AN863" s="26">
        <f>SUM(AI863:AK863)</f>
        <v>0</v>
      </c>
      <c r="AO863" s="26">
        <f>+IF(SUM(AC863:AK863)=0,D863,0)</f>
        <v>12045</v>
      </c>
      <c r="AP863" s="26">
        <f>+SUM(AC863:AK863)</f>
        <v>0</v>
      </c>
      <c r="AQ863" s="26">
        <f>+Tabla_DatosExternos_142[[#This Row],[Total Vigente]]+Tabla_DatosExternos_142[[#This Row],[Total Vencido]]</f>
        <v>12045</v>
      </c>
      <c r="AR863" s="26">
        <f>SUM(AG863:AK863)</f>
        <v>0</v>
      </c>
      <c r="AS863" s="27">
        <f>+Tabla_DatosExternos_142[[#This Row],[Fecha]]-Tabla_DatosExternos_142[[#This Row],[Vence]]</f>
        <v>-90</v>
      </c>
      <c r="AT863" s="21"/>
      <c r="AU863" s="28" t="e">
        <f>+AR863-W863</f>
        <v>#VALUE!</v>
      </c>
    </row>
    <row r="864" spans="1:47" x14ac:dyDescent="0.35">
      <c r="A864" s="20">
        <v>46233</v>
      </c>
      <c r="B864" s="21">
        <v>292160</v>
      </c>
      <c r="C864" s="21">
        <v>10101</v>
      </c>
      <c r="D864" s="21">
        <v>10101</v>
      </c>
      <c r="E864" s="22">
        <v>46323</v>
      </c>
      <c r="F864" s="21">
        <v>77</v>
      </c>
      <c r="G864" s="21" t="s">
        <v>81</v>
      </c>
      <c r="H864" s="21" t="s">
        <v>95</v>
      </c>
      <c r="I864" s="21" t="s">
        <v>162</v>
      </c>
      <c r="J864" s="21" t="s">
        <v>125</v>
      </c>
      <c r="K864" s="21" t="s">
        <v>200</v>
      </c>
      <c r="L864" s="21" t="s">
        <v>213</v>
      </c>
      <c r="M864" s="21" t="s">
        <v>164</v>
      </c>
      <c r="N864" s="21">
        <v>90</v>
      </c>
      <c r="O864" s="20"/>
      <c r="P864" s="21" t="s">
        <v>50</v>
      </c>
      <c r="Q864" s="21" t="s">
        <v>165</v>
      </c>
      <c r="R864" s="21">
        <v>1450000</v>
      </c>
      <c r="S864" s="21">
        <v>55169</v>
      </c>
      <c r="T864" s="21">
        <v>-65.244063999999995</v>
      </c>
      <c r="U864" s="21">
        <v>-16.983549</v>
      </c>
      <c r="V864" s="21" t="s">
        <v>163</v>
      </c>
      <c r="W864" s="21" t="s">
        <v>51</v>
      </c>
      <c r="X864" s="21" t="s">
        <v>166</v>
      </c>
      <c r="Y864" s="23">
        <v>46246</v>
      </c>
      <c r="Z864" s="24">
        <f>+E864-Y864</f>
        <v>77</v>
      </c>
      <c r="AA864" s="25">
        <f>+Tabla_DatosExternos_142[[#This Row],[Saldo]]/Tabla_DatosExternos_142[[#This Row],[Importe]]</f>
        <v>1</v>
      </c>
      <c r="AB864" s="21"/>
      <c r="AC864" s="26">
        <f>IF(AND(-Z864&gt;=1,-Z864&lt;=30),D864,0)</f>
        <v>0</v>
      </c>
      <c r="AD864" s="26">
        <f>IF(AND(-Z864&gt;=31,-Z864&lt;=60),D864,0)</f>
        <v>0</v>
      </c>
      <c r="AE864" s="26">
        <f>IF(AND(-Z864&gt;=61,-Z864&lt;=90),D864,0)</f>
        <v>0</v>
      </c>
      <c r="AF864" s="26">
        <f>IF(AND(-Z864&gt;=91,-Z864&lt;=120),D864,0)</f>
        <v>0</v>
      </c>
      <c r="AG864" s="26">
        <f>IF(AND(-Z864&gt;=121,-Z864&lt;=150),D864,0)</f>
        <v>0</v>
      </c>
      <c r="AH864" s="26">
        <f>IF(AND(-Z864&gt;=151,-Z864&lt;=180),D864,0)</f>
        <v>0</v>
      </c>
      <c r="AI864" s="26">
        <f>IF(AND(-Z864&gt;=181,-Z864&lt;=210),D864,0)</f>
        <v>0</v>
      </c>
      <c r="AJ864" s="26">
        <f>IF(AND(-Z864&gt;=211,-Z864&lt;=250),D864,0)</f>
        <v>0</v>
      </c>
      <c r="AK864" s="26">
        <f>IF(-Z864&gt;=251,D864,0)</f>
        <v>0</v>
      </c>
      <c r="AL864" s="26">
        <f>SUM(AE864:AF864)</f>
        <v>0</v>
      </c>
      <c r="AM864" s="26">
        <f>SUM(AG864:AK864)</f>
        <v>0</v>
      </c>
      <c r="AN864" s="26">
        <f>SUM(AI864:AK864)</f>
        <v>0</v>
      </c>
      <c r="AO864" s="26">
        <f>+IF(SUM(AC864:AK864)=0,D864,0)</f>
        <v>10101</v>
      </c>
      <c r="AP864" s="26">
        <f>+SUM(AC864:AK864)</f>
        <v>0</v>
      </c>
      <c r="AQ864" s="26">
        <f>+Tabla_DatosExternos_142[[#This Row],[Total Vigente]]+Tabla_DatosExternos_142[[#This Row],[Total Vencido]]</f>
        <v>10101</v>
      </c>
      <c r="AR864" s="26">
        <f>SUM(AG864:AK864)</f>
        <v>0</v>
      </c>
      <c r="AS864" s="27">
        <f>+Tabla_DatosExternos_142[[#This Row],[Fecha]]-Tabla_DatosExternos_142[[#This Row],[Vence]]</f>
        <v>-90</v>
      </c>
      <c r="AT864" s="21"/>
      <c r="AU864" s="28" t="e">
        <f>+AR864-W864</f>
        <v>#VALUE!</v>
      </c>
    </row>
    <row r="865" spans="1:47" x14ac:dyDescent="0.35">
      <c r="A865" s="20">
        <v>46233</v>
      </c>
      <c r="B865" s="21">
        <v>292161</v>
      </c>
      <c r="C865" s="21">
        <v>7312.9</v>
      </c>
      <c r="D865" s="21">
        <v>7312.9</v>
      </c>
      <c r="E865" s="22">
        <v>46323</v>
      </c>
      <c r="F865" s="21">
        <v>77</v>
      </c>
      <c r="G865" s="21" t="s">
        <v>81</v>
      </c>
      <c r="H865" s="21" t="s">
        <v>95</v>
      </c>
      <c r="I865" s="21" t="s">
        <v>162</v>
      </c>
      <c r="J865" s="21" t="s">
        <v>125</v>
      </c>
      <c r="K865" s="21" t="s">
        <v>200</v>
      </c>
      <c r="L865" s="21" t="s">
        <v>213</v>
      </c>
      <c r="M865" s="21" t="s">
        <v>164</v>
      </c>
      <c r="N865" s="21">
        <v>90</v>
      </c>
      <c r="O865" s="20"/>
      <c r="P865" s="21" t="s">
        <v>50</v>
      </c>
      <c r="Q865" s="21" t="s">
        <v>165</v>
      </c>
      <c r="R865" s="21">
        <v>1450000</v>
      </c>
      <c r="S865" s="21">
        <v>55169</v>
      </c>
      <c r="T865" s="21">
        <v>-65.244063999999995</v>
      </c>
      <c r="U865" s="21">
        <v>-16.983549</v>
      </c>
      <c r="V865" s="21" t="s">
        <v>163</v>
      </c>
      <c r="W865" s="21" t="s">
        <v>51</v>
      </c>
      <c r="X865" s="21" t="s">
        <v>166</v>
      </c>
      <c r="Y865" s="23">
        <v>46246</v>
      </c>
      <c r="Z865" s="24">
        <f>+E865-Y865</f>
        <v>77</v>
      </c>
      <c r="AA865" s="25">
        <f>+Tabla_DatosExternos_142[[#This Row],[Saldo]]/Tabla_DatosExternos_142[[#This Row],[Importe]]</f>
        <v>1</v>
      </c>
      <c r="AB865" s="21"/>
      <c r="AC865" s="26">
        <f>IF(AND(-Z865&gt;=1,-Z865&lt;=30),D865,0)</f>
        <v>0</v>
      </c>
      <c r="AD865" s="26">
        <f>IF(AND(-Z865&gt;=31,-Z865&lt;=60),D865,0)</f>
        <v>0</v>
      </c>
      <c r="AE865" s="26">
        <f>IF(AND(-Z865&gt;=61,-Z865&lt;=90),D865,0)</f>
        <v>0</v>
      </c>
      <c r="AF865" s="26">
        <f>IF(AND(-Z865&gt;=91,-Z865&lt;=120),D865,0)</f>
        <v>0</v>
      </c>
      <c r="AG865" s="26">
        <f>IF(AND(-Z865&gt;=121,-Z865&lt;=150),D865,0)</f>
        <v>0</v>
      </c>
      <c r="AH865" s="26">
        <f>IF(AND(-Z865&gt;=151,-Z865&lt;=180),D865,0)</f>
        <v>0</v>
      </c>
      <c r="AI865" s="26">
        <f>IF(AND(-Z865&gt;=181,-Z865&lt;=210),D865,0)</f>
        <v>0</v>
      </c>
      <c r="AJ865" s="26">
        <f>IF(AND(-Z865&gt;=211,-Z865&lt;=250),D865,0)</f>
        <v>0</v>
      </c>
      <c r="AK865" s="26">
        <f>IF(-Z865&gt;=251,D865,0)</f>
        <v>0</v>
      </c>
      <c r="AL865" s="26">
        <f>SUM(AE865:AF865)</f>
        <v>0</v>
      </c>
      <c r="AM865" s="26">
        <f>SUM(AG865:AK865)</f>
        <v>0</v>
      </c>
      <c r="AN865" s="26">
        <f>SUM(AI865:AK865)</f>
        <v>0</v>
      </c>
      <c r="AO865" s="26">
        <f>+IF(SUM(AC865:AK865)=0,D865,0)</f>
        <v>7312.9</v>
      </c>
      <c r="AP865" s="26">
        <f>+SUM(AC865:AK865)</f>
        <v>0</v>
      </c>
      <c r="AQ865" s="26">
        <f>+Tabla_DatosExternos_142[[#This Row],[Total Vigente]]+Tabla_DatosExternos_142[[#This Row],[Total Vencido]]</f>
        <v>7312.9</v>
      </c>
      <c r="AR865" s="26">
        <f>SUM(AG865:AK865)</f>
        <v>0</v>
      </c>
      <c r="AS865" s="27">
        <f>+Tabla_DatosExternos_142[[#This Row],[Fecha]]-Tabla_DatosExternos_142[[#This Row],[Vence]]</f>
        <v>-90</v>
      </c>
      <c r="AT865" s="21"/>
      <c r="AU865" s="28" t="e">
        <f>+AR865-W865</f>
        <v>#VALUE!</v>
      </c>
    </row>
    <row r="866" spans="1:47" x14ac:dyDescent="0.35">
      <c r="A866" s="20">
        <v>46233</v>
      </c>
      <c r="B866" s="21">
        <v>292162</v>
      </c>
      <c r="C866" s="21">
        <v>36119.99</v>
      </c>
      <c r="D866" s="21">
        <v>36119.99</v>
      </c>
      <c r="E866" s="22">
        <v>46323</v>
      </c>
      <c r="F866" s="21">
        <v>77</v>
      </c>
      <c r="G866" s="21" t="s">
        <v>81</v>
      </c>
      <c r="H866" s="21" t="s">
        <v>95</v>
      </c>
      <c r="I866" s="21" t="s">
        <v>162</v>
      </c>
      <c r="J866" s="21" t="s">
        <v>125</v>
      </c>
      <c r="K866" s="21" t="s">
        <v>200</v>
      </c>
      <c r="L866" s="21" t="s">
        <v>213</v>
      </c>
      <c r="M866" s="21" t="s">
        <v>164</v>
      </c>
      <c r="N866" s="21">
        <v>90</v>
      </c>
      <c r="O866" s="20"/>
      <c r="P866" s="21" t="s">
        <v>50</v>
      </c>
      <c r="Q866" s="21" t="s">
        <v>165</v>
      </c>
      <c r="R866" s="21">
        <v>1450000</v>
      </c>
      <c r="S866" s="21">
        <v>55169</v>
      </c>
      <c r="T866" s="21">
        <v>-65.244063999999995</v>
      </c>
      <c r="U866" s="21">
        <v>-16.983549</v>
      </c>
      <c r="V866" s="21" t="s">
        <v>163</v>
      </c>
      <c r="W866" s="21" t="s">
        <v>51</v>
      </c>
      <c r="X866" s="21" t="s">
        <v>166</v>
      </c>
      <c r="Y866" s="23">
        <v>46246</v>
      </c>
      <c r="Z866" s="24">
        <f>+E866-Y866</f>
        <v>77</v>
      </c>
      <c r="AA866" s="25">
        <f>+Tabla_DatosExternos_142[[#This Row],[Saldo]]/Tabla_DatosExternos_142[[#This Row],[Importe]]</f>
        <v>1</v>
      </c>
      <c r="AB866" s="21"/>
      <c r="AC866" s="26">
        <f>IF(AND(-Z866&gt;=1,-Z866&lt;=30),D866,0)</f>
        <v>0</v>
      </c>
      <c r="AD866" s="26">
        <f>IF(AND(-Z866&gt;=31,-Z866&lt;=60),D866,0)</f>
        <v>0</v>
      </c>
      <c r="AE866" s="26">
        <f>IF(AND(-Z866&gt;=61,-Z866&lt;=90),D866,0)</f>
        <v>0</v>
      </c>
      <c r="AF866" s="26">
        <f>IF(AND(-Z866&gt;=91,-Z866&lt;=120),D866,0)</f>
        <v>0</v>
      </c>
      <c r="AG866" s="26">
        <f>IF(AND(-Z866&gt;=121,-Z866&lt;=150),D866,0)</f>
        <v>0</v>
      </c>
      <c r="AH866" s="26">
        <f>IF(AND(-Z866&gt;=151,-Z866&lt;=180),D866,0)</f>
        <v>0</v>
      </c>
      <c r="AI866" s="26">
        <f>IF(AND(-Z866&gt;=181,-Z866&lt;=210),D866,0)</f>
        <v>0</v>
      </c>
      <c r="AJ866" s="26">
        <f>IF(AND(-Z866&gt;=211,-Z866&lt;=250),D866,0)</f>
        <v>0</v>
      </c>
      <c r="AK866" s="26">
        <f>IF(-Z866&gt;=251,D866,0)</f>
        <v>0</v>
      </c>
      <c r="AL866" s="26">
        <f>SUM(AE866:AF866)</f>
        <v>0</v>
      </c>
      <c r="AM866" s="26">
        <f>SUM(AG866:AK866)</f>
        <v>0</v>
      </c>
      <c r="AN866" s="26">
        <f>SUM(AI866:AK866)</f>
        <v>0</v>
      </c>
      <c r="AO866" s="26">
        <f>+IF(SUM(AC866:AK866)=0,D866,0)</f>
        <v>36119.99</v>
      </c>
      <c r="AP866" s="26">
        <f>+SUM(AC866:AK866)</f>
        <v>0</v>
      </c>
      <c r="AQ866" s="26">
        <f>+Tabla_DatosExternos_142[[#This Row],[Total Vigente]]+Tabla_DatosExternos_142[[#This Row],[Total Vencido]]</f>
        <v>36119.99</v>
      </c>
      <c r="AR866" s="26">
        <f>SUM(AG866:AK866)</f>
        <v>0</v>
      </c>
      <c r="AS866" s="27">
        <f>+Tabla_DatosExternos_142[[#This Row],[Fecha]]-Tabla_DatosExternos_142[[#This Row],[Vence]]</f>
        <v>-90</v>
      </c>
      <c r="AT866" s="21"/>
      <c r="AU866" s="28" t="e">
        <f>+AR866-W866</f>
        <v>#VALUE!</v>
      </c>
    </row>
    <row r="867" spans="1:47" x14ac:dyDescent="0.35">
      <c r="A867" s="20">
        <v>46234</v>
      </c>
      <c r="B867" s="21">
        <v>292849</v>
      </c>
      <c r="C867" s="21">
        <v>47250</v>
      </c>
      <c r="D867" s="21">
        <v>47250</v>
      </c>
      <c r="E867" s="22">
        <v>46264</v>
      </c>
      <c r="F867" s="21">
        <v>18</v>
      </c>
      <c r="G867" s="21" t="s">
        <v>90</v>
      </c>
      <c r="H867" s="21" t="s">
        <v>95</v>
      </c>
      <c r="I867" s="21" t="s">
        <v>162</v>
      </c>
      <c r="J867" s="21" t="s">
        <v>125</v>
      </c>
      <c r="K867" s="21" t="s">
        <v>200</v>
      </c>
      <c r="L867" s="21" t="s">
        <v>213</v>
      </c>
      <c r="M867" s="21" t="s">
        <v>164</v>
      </c>
      <c r="N867" s="21">
        <v>30</v>
      </c>
      <c r="O867" s="20"/>
      <c r="P867" s="21" t="s">
        <v>50</v>
      </c>
      <c r="Q867" s="21" t="s">
        <v>165</v>
      </c>
      <c r="R867" s="21">
        <v>1</v>
      </c>
      <c r="S867" s="21">
        <v>55169</v>
      </c>
      <c r="T867" s="21">
        <v>-64.089924999999994</v>
      </c>
      <c r="U867" s="21">
        <v>-17.347895999999999</v>
      </c>
      <c r="V867" s="21" t="s">
        <v>163</v>
      </c>
      <c r="W867" s="21" t="s">
        <v>51</v>
      </c>
      <c r="X867" s="21" t="s">
        <v>2286</v>
      </c>
      <c r="Y867" s="23">
        <v>46246</v>
      </c>
      <c r="Z867" s="24">
        <f>+E867-Y867</f>
        <v>18</v>
      </c>
      <c r="AA867" s="25">
        <f>+Tabla_DatosExternos_142[[#This Row],[Saldo]]/Tabla_DatosExternos_142[[#This Row],[Importe]]</f>
        <v>1</v>
      </c>
      <c r="AB867" s="21"/>
      <c r="AC867" s="26">
        <f>IF(AND(-Z867&gt;=1,-Z867&lt;=30),D867,0)</f>
        <v>0</v>
      </c>
      <c r="AD867" s="26">
        <f>IF(AND(-Z867&gt;=31,-Z867&lt;=60),D867,0)</f>
        <v>0</v>
      </c>
      <c r="AE867" s="26">
        <f>IF(AND(-Z867&gt;=61,-Z867&lt;=90),D867,0)</f>
        <v>0</v>
      </c>
      <c r="AF867" s="26">
        <f>IF(AND(-Z867&gt;=91,-Z867&lt;=120),D867,0)</f>
        <v>0</v>
      </c>
      <c r="AG867" s="26">
        <f>IF(AND(-Z867&gt;=121,-Z867&lt;=150),D867,0)</f>
        <v>0</v>
      </c>
      <c r="AH867" s="26">
        <f>IF(AND(-Z867&gt;=151,-Z867&lt;=180),D867,0)</f>
        <v>0</v>
      </c>
      <c r="AI867" s="26">
        <f>IF(AND(-Z867&gt;=181,-Z867&lt;=210),D867,0)</f>
        <v>0</v>
      </c>
      <c r="AJ867" s="26">
        <f>IF(AND(-Z867&gt;=211,-Z867&lt;=250),D867,0)</f>
        <v>0</v>
      </c>
      <c r="AK867" s="26">
        <f>IF(-Z867&gt;=251,D867,0)</f>
        <v>0</v>
      </c>
      <c r="AL867" s="26">
        <f>SUM(AE867:AF867)</f>
        <v>0</v>
      </c>
      <c r="AM867" s="26">
        <f>SUM(AG867:AK867)</f>
        <v>0</v>
      </c>
      <c r="AN867" s="26">
        <f>SUM(AI867:AK867)</f>
        <v>0</v>
      </c>
      <c r="AO867" s="26">
        <f>+IF(SUM(AC867:AK867)=0,D867,0)</f>
        <v>47250</v>
      </c>
      <c r="AP867" s="26">
        <f>+SUM(AC867:AK867)</f>
        <v>0</v>
      </c>
      <c r="AQ867" s="26">
        <f>+Tabla_DatosExternos_142[[#This Row],[Total Vigente]]+Tabla_DatosExternos_142[[#This Row],[Total Vencido]]</f>
        <v>47250</v>
      </c>
      <c r="AR867" s="26">
        <f>SUM(AG867:AK867)</f>
        <v>0</v>
      </c>
      <c r="AS867" s="27">
        <f>+Tabla_DatosExternos_142[[#This Row],[Fecha]]-Tabla_DatosExternos_142[[#This Row],[Vence]]</f>
        <v>-30</v>
      </c>
      <c r="AT867" s="21"/>
      <c r="AU867" s="28" t="e">
        <f>+AR867-W867</f>
        <v>#VALUE!</v>
      </c>
    </row>
    <row r="868" spans="1:47" x14ac:dyDescent="0.35">
      <c r="A868" s="20">
        <v>46234</v>
      </c>
      <c r="B868" s="21">
        <v>292850</v>
      </c>
      <c r="C868" s="21">
        <v>47250</v>
      </c>
      <c r="D868" s="21">
        <v>47250</v>
      </c>
      <c r="E868" s="22">
        <v>46264</v>
      </c>
      <c r="F868" s="21">
        <v>18</v>
      </c>
      <c r="G868" s="21" t="s">
        <v>90</v>
      </c>
      <c r="H868" s="21" t="s">
        <v>95</v>
      </c>
      <c r="I868" s="21" t="s">
        <v>162</v>
      </c>
      <c r="J868" s="21" t="s">
        <v>125</v>
      </c>
      <c r="K868" s="21" t="s">
        <v>200</v>
      </c>
      <c r="L868" s="21" t="s">
        <v>213</v>
      </c>
      <c r="M868" s="21" t="s">
        <v>164</v>
      </c>
      <c r="N868" s="21">
        <v>30</v>
      </c>
      <c r="O868" s="20"/>
      <c r="P868" s="21" t="s">
        <v>50</v>
      </c>
      <c r="Q868" s="21" t="s">
        <v>165</v>
      </c>
      <c r="R868" s="21">
        <v>1</v>
      </c>
      <c r="S868" s="21">
        <v>55169</v>
      </c>
      <c r="T868" s="21">
        <v>-64.089924999999994</v>
      </c>
      <c r="U868" s="21">
        <v>-17.347895999999999</v>
      </c>
      <c r="V868" s="21" t="s">
        <v>163</v>
      </c>
      <c r="W868" s="21" t="s">
        <v>51</v>
      </c>
      <c r="X868" s="21" t="s">
        <v>2286</v>
      </c>
      <c r="Y868" s="23">
        <v>46246</v>
      </c>
      <c r="Z868" s="24">
        <f>+E868-Y868</f>
        <v>18</v>
      </c>
      <c r="AA868" s="25">
        <f>+Tabla_DatosExternos_142[[#This Row],[Saldo]]/Tabla_DatosExternos_142[[#This Row],[Importe]]</f>
        <v>1</v>
      </c>
      <c r="AB868" s="21"/>
      <c r="AC868" s="26">
        <f>IF(AND(-Z868&gt;=1,-Z868&lt;=30),D868,0)</f>
        <v>0</v>
      </c>
      <c r="AD868" s="26">
        <f>IF(AND(-Z868&gt;=31,-Z868&lt;=60),D868,0)</f>
        <v>0</v>
      </c>
      <c r="AE868" s="26">
        <f>IF(AND(-Z868&gt;=61,-Z868&lt;=90),D868,0)</f>
        <v>0</v>
      </c>
      <c r="AF868" s="26">
        <f>IF(AND(-Z868&gt;=91,-Z868&lt;=120),D868,0)</f>
        <v>0</v>
      </c>
      <c r="AG868" s="26">
        <f>IF(AND(-Z868&gt;=121,-Z868&lt;=150),D868,0)</f>
        <v>0</v>
      </c>
      <c r="AH868" s="26">
        <f>IF(AND(-Z868&gt;=151,-Z868&lt;=180),D868,0)</f>
        <v>0</v>
      </c>
      <c r="AI868" s="26">
        <f>IF(AND(-Z868&gt;=181,-Z868&lt;=210),D868,0)</f>
        <v>0</v>
      </c>
      <c r="AJ868" s="26">
        <f>IF(AND(-Z868&gt;=211,-Z868&lt;=250),D868,0)</f>
        <v>0</v>
      </c>
      <c r="AK868" s="26">
        <f>IF(-Z868&gt;=251,D868,0)</f>
        <v>0</v>
      </c>
      <c r="AL868" s="26">
        <f>SUM(AE868:AF868)</f>
        <v>0</v>
      </c>
      <c r="AM868" s="26">
        <f>SUM(AG868:AK868)</f>
        <v>0</v>
      </c>
      <c r="AN868" s="26">
        <f>SUM(AI868:AK868)</f>
        <v>0</v>
      </c>
      <c r="AO868" s="26">
        <f>+IF(SUM(AC868:AK868)=0,D868,0)</f>
        <v>47250</v>
      </c>
      <c r="AP868" s="26">
        <f>+SUM(AC868:AK868)</f>
        <v>0</v>
      </c>
      <c r="AQ868" s="26">
        <f>+Tabla_DatosExternos_142[[#This Row],[Total Vigente]]+Tabla_DatosExternos_142[[#This Row],[Total Vencido]]</f>
        <v>47250</v>
      </c>
      <c r="AR868" s="26">
        <f>SUM(AG868:AK868)</f>
        <v>0</v>
      </c>
      <c r="AS868" s="27">
        <f>+Tabla_DatosExternos_142[[#This Row],[Fecha]]-Tabla_DatosExternos_142[[#This Row],[Vence]]</f>
        <v>-30</v>
      </c>
      <c r="AT868" s="21"/>
      <c r="AU868" s="28" t="e">
        <f>+AR868-W868</f>
        <v>#VALUE!</v>
      </c>
    </row>
    <row r="869" spans="1:47" x14ac:dyDescent="0.35">
      <c r="A869" s="20">
        <v>46234</v>
      </c>
      <c r="B869" s="21">
        <v>292851</v>
      </c>
      <c r="C869" s="21">
        <v>47250</v>
      </c>
      <c r="D869" s="21">
        <v>47250</v>
      </c>
      <c r="E869" s="22">
        <v>46264</v>
      </c>
      <c r="F869" s="21">
        <v>18</v>
      </c>
      <c r="G869" s="21" t="s">
        <v>90</v>
      </c>
      <c r="H869" s="21" t="s">
        <v>95</v>
      </c>
      <c r="I869" s="21" t="s">
        <v>162</v>
      </c>
      <c r="J869" s="21" t="s">
        <v>125</v>
      </c>
      <c r="K869" s="21" t="s">
        <v>200</v>
      </c>
      <c r="L869" s="21" t="s">
        <v>213</v>
      </c>
      <c r="M869" s="21" t="s">
        <v>164</v>
      </c>
      <c r="N869" s="21">
        <v>30</v>
      </c>
      <c r="O869" s="20"/>
      <c r="P869" s="21" t="s">
        <v>50</v>
      </c>
      <c r="Q869" s="21" t="s">
        <v>165</v>
      </c>
      <c r="R869" s="21">
        <v>1</v>
      </c>
      <c r="S869" s="21">
        <v>55169</v>
      </c>
      <c r="T869" s="21">
        <v>-64.089924999999994</v>
      </c>
      <c r="U869" s="21">
        <v>-17.347895999999999</v>
      </c>
      <c r="V869" s="21" t="s">
        <v>163</v>
      </c>
      <c r="W869" s="21" t="s">
        <v>51</v>
      </c>
      <c r="X869" s="21" t="s">
        <v>2286</v>
      </c>
      <c r="Y869" s="23">
        <v>46246</v>
      </c>
      <c r="Z869" s="24">
        <f>+E869-Y869</f>
        <v>18</v>
      </c>
      <c r="AA869" s="25">
        <f>+Tabla_DatosExternos_142[[#This Row],[Saldo]]/Tabla_DatosExternos_142[[#This Row],[Importe]]</f>
        <v>1</v>
      </c>
      <c r="AB869" s="21"/>
      <c r="AC869" s="26">
        <f>IF(AND(-Z869&gt;=1,-Z869&lt;=30),D869,0)</f>
        <v>0</v>
      </c>
      <c r="AD869" s="26">
        <f>IF(AND(-Z869&gt;=31,-Z869&lt;=60),D869,0)</f>
        <v>0</v>
      </c>
      <c r="AE869" s="26">
        <f>IF(AND(-Z869&gt;=61,-Z869&lt;=90),D869,0)</f>
        <v>0</v>
      </c>
      <c r="AF869" s="26">
        <f>IF(AND(-Z869&gt;=91,-Z869&lt;=120),D869,0)</f>
        <v>0</v>
      </c>
      <c r="AG869" s="26">
        <f>IF(AND(-Z869&gt;=121,-Z869&lt;=150),D869,0)</f>
        <v>0</v>
      </c>
      <c r="AH869" s="26">
        <f>IF(AND(-Z869&gt;=151,-Z869&lt;=180),D869,0)</f>
        <v>0</v>
      </c>
      <c r="AI869" s="26">
        <f>IF(AND(-Z869&gt;=181,-Z869&lt;=210),D869,0)</f>
        <v>0</v>
      </c>
      <c r="AJ869" s="26">
        <f>IF(AND(-Z869&gt;=211,-Z869&lt;=250),D869,0)</f>
        <v>0</v>
      </c>
      <c r="AK869" s="26">
        <f>IF(-Z869&gt;=251,D869,0)</f>
        <v>0</v>
      </c>
      <c r="AL869" s="26">
        <f>SUM(AE869:AF869)</f>
        <v>0</v>
      </c>
      <c r="AM869" s="26">
        <f>SUM(AG869:AK869)</f>
        <v>0</v>
      </c>
      <c r="AN869" s="26">
        <f>SUM(AI869:AK869)</f>
        <v>0</v>
      </c>
      <c r="AO869" s="26">
        <f>+IF(SUM(AC869:AK869)=0,D869,0)</f>
        <v>47250</v>
      </c>
      <c r="AP869" s="26">
        <f>+SUM(AC869:AK869)</f>
        <v>0</v>
      </c>
      <c r="AQ869" s="26">
        <f>+Tabla_DatosExternos_142[[#This Row],[Total Vigente]]+Tabla_DatosExternos_142[[#This Row],[Total Vencido]]</f>
        <v>47250</v>
      </c>
      <c r="AR869" s="26">
        <f>SUM(AG869:AK869)</f>
        <v>0</v>
      </c>
      <c r="AS869" s="27">
        <f>+Tabla_DatosExternos_142[[#This Row],[Fecha]]-Tabla_DatosExternos_142[[#This Row],[Vence]]</f>
        <v>-30</v>
      </c>
      <c r="AT869" s="21"/>
      <c r="AU869" s="28" t="e">
        <f>+AR869-W869</f>
        <v>#VALUE!</v>
      </c>
    </row>
    <row r="870" spans="1:47" x14ac:dyDescent="0.35">
      <c r="A870" s="20">
        <v>46234</v>
      </c>
      <c r="B870" s="21">
        <v>292852</v>
      </c>
      <c r="C870" s="21">
        <v>9450</v>
      </c>
      <c r="D870" s="21">
        <v>9450</v>
      </c>
      <c r="E870" s="22">
        <v>46264</v>
      </c>
      <c r="F870" s="21">
        <v>18</v>
      </c>
      <c r="G870" s="21" t="s">
        <v>90</v>
      </c>
      <c r="H870" s="21" t="s">
        <v>95</v>
      </c>
      <c r="I870" s="21" t="s">
        <v>162</v>
      </c>
      <c r="J870" s="21" t="s">
        <v>125</v>
      </c>
      <c r="K870" s="21" t="s">
        <v>200</v>
      </c>
      <c r="L870" s="21" t="s">
        <v>213</v>
      </c>
      <c r="M870" s="21" t="s">
        <v>164</v>
      </c>
      <c r="N870" s="21">
        <v>30</v>
      </c>
      <c r="O870" s="20"/>
      <c r="P870" s="21" t="s">
        <v>50</v>
      </c>
      <c r="Q870" s="21" t="s">
        <v>165</v>
      </c>
      <c r="R870" s="21">
        <v>1</v>
      </c>
      <c r="S870" s="21">
        <v>55169</v>
      </c>
      <c r="T870" s="21">
        <v>-64.089924999999994</v>
      </c>
      <c r="U870" s="21">
        <v>-17.347895999999999</v>
      </c>
      <c r="V870" s="21" t="s">
        <v>163</v>
      </c>
      <c r="W870" s="21" t="s">
        <v>51</v>
      </c>
      <c r="X870" s="21" t="s">
        <v>2286</v>
      </c>
      <c r="Y870" s="23">
        <v>46246</v>
      </c>
      <c r="Z870" s="24">
        <f>+E870-Y870</f>
        <v>18</v>
      </c>
      <c r="AA870" s="25">
        <f>+Tabla_DatosExternos_142[[#This Row],[Saldo]]/Tabla_DatosExternos_142[[#This Row],[Importe]]</f>
        <v>1</v>
      </c>
      <c r="AB870" s="21"/>
      <c r="AC870" s="26">
        <f>IF(AND(-Z870&gt;=1,-Z870&lt;=30),D870,0)</f>
        <v>0</v>
      </c>
      <c r="AD870" s="26">
        <f>IF(AND(-Z870&gt;=31,-Z870&lt;=60),D870,0)</f>
        <v>0</v>
      </c>
      <c r="AE870" s="26">
        <f>IF(AND(-Z870&gt;=61,-Z870&lt;=90),D870,0)</f>
        <v>0</v>
      </c>
      <c r="AF870" s="26">
        <f>IF(AND(-Z870&gt;=91,-Z870&lt;=120),D870,0)</f>
        <v>0</v>
      </c>
      <c r="AG870" s="26">
        <f>IF(AND(-Z870&gt;=121,-Z870&lt;=150),D870,0)</f>
        <v>0</v>
      </c>
      <c r="AH870" s="26">
        <f>IF(AND(-Z870&gt;=151,-Z870&lt;=180),D870,0)</f>
        <v>0</v>
      </c>
      <c r="AI870" s="26">
        <f>IF(AND(-Z870&gt;=181,-Z870&lt;=210),D870,0)</f>
        <v>0</v>
      </c>
      <c r="AJ870" s="26">
        <f>IF(AND(-Z870&gt;=211,-Z870&lt;=250),D870,0)</f>
        <v>0</v>
      </c>
      <c r="AK870" s="26">
        <f>IF(-Z870&gt;=251,D870,0)</f>
        <v>0</v>
      </c>
      <c r="AL870" s="26">
        <f>SUM(AE870:AF870)</f>
        <v>0</v>
      </c>
      <c r="AM870" s="26">
        <f>SUM(AG870:AK870)</f>
        <v>0</v>
      </c>
      <c r="AN870" s="26">
        <f>SUM(AI870:AK870)</f>
        <v>0</v>
      </c>
      <c r="AO870" s="26">
        <f>+IF(SUM(AC870:AK870)=0,D870,0)</f>
        <v>9450</v>
      </c>
      <c r="AP870" s="26">
        <f>+SUM(AC870:AK870)</f>
        <v>0</v>
      </c>
      <c r="AQ870" s="26">
        <f>+Tabla_DatosExternos_142[[#This Row],[Total Vigente]]+Tabla_DatosExternos_142[[#This Row],[Total Vencido]]</f>
        <v>9450</v>
      </c>
      <c r="AR870" s="26">
        <f>SUM(AG870:AK870)</f>
        <v>0</v>
      </c>
      <c r="AS870" s="27">
        <f>+Tabla_DatosExternos_142[[#This Row],[Fecha]]-Tabla_DatosExternos_142[[#This Row],[Vence]]</f>
        <v>-30</v>
      </c>
      <c r="AT870" s="21"/>
      <c r="AU870" s="28" t="e">
        <f>+AR870-W870</f>
        <v>#VALUE!</v>
      </c>
    </row>
    <row r="871" spans="1:47" x14ac:dyDescent="0.35">
      <c r="A871" s="20">
        <v>46234</v>
      </c>
      <c r="B871" s="21">
        <v>292856</v>
      </c>
      <c r="C871" s="21">
        <v>13720</v>
      </c>
      <c r="D871" s="21">
        <v>13720</v>
      </c>
      <c r="E871" s="22">
        <v>46264</v>
      </c>
      <c r="F871" s="21">
        <v>18</v>
      </c>
      <c r="G871" s="21" t="s">
        <v>90</v>
      </c>
      <c r="H871" s="21" t="s">
        <v>95</v>
      </c>
      <c r="I871" s="21" t="s">
        <v>162</v>
      </c>
      <c r="J871" s="21" t="s">
        <v>125</v>
      </c>
      <c r="K871" s="21" t="s">
        <v>200</v>
      </c>
      <c r="L871" s="21" t="s">
        <v>213</v>
      </c>
      <c r="M871" s="21" t="s">
        <v>164</v>
      </c>
      <c r="N871" s="21">
        <v>30</v>
      </c>
      <c r="O871" s="20"/>
      <c r="P871" s="21" t="s">
        <v>50</v>
      </c>
      <c r="Q871" s="21" t="s">
        <v>165</v>
      </c>
      <c r="R871" s="21">
        <v>1</v>
      </c>
      <c r="S871" s="21">
        <v>55169</v>
      </c>
      <c r="T871" s="21">
        <v>-64.089924999999994</v>
      </c>
      <c r="U871" s="21">
        <v>-17.347895999999999</v>
      </c>
      <c r="V871" s="21" t="s">
        <v>163</v>
      </c>
      <c r="W871" s="21" t="s">
        <v>51</v>
      </c>
      <c r="X871" s="21" t="s">
        <v>2286</v>
      </c>
      <c r="Y871" s="23">
        <v>46246</v>
      </c>
      <c r="Z871" s="24">
        <f>+E871-Y871</f>
        <v>18</v>
      </c>
      <c r="AA871" s="25">
        <f>+Tabla_DatosExternos_142[[#This Row],[Saldo]]/Tabla_DatosExternos_142[[#This Row],[Importe]]</f>
        <v>1</v>
      </c>
      <c r="AB871" s="21"/>
      <c r="AC871" s="26">
        <f>IF(AND(-Z871&gt;=1,-Z871&lt;=30),D871,0)</f>
        <v>0</v>
      </c>
      <c r="AD871" s="26">
        <f>IF(AND(-Z871&gt;=31,-Z871&lt;=60),D871,0)</f>
        <v>0</v>
      </c>
      <c r="AE871" s="26">
        <f>IF(AND(-Z871&gt;=61,-Z871&lt;=90),D871,0)</f>
        <v>0</v>
      </c>
      <c r="AF871" s="26">
        <f>IF(AND(-Z871&gt;=91,-Z871&lt;=120),D871,0)</f>
        <v>0</v>
      </c>
      <c r="AG871" s="26">
        <f>IF(AND(-Z871&gt;=121,-Z871&lt;=150),D871,0)</f>
        <v>0</v>
      </c>
      <c r="AH871" s="26">
        <f>IF(AND(-Z871&gt;=151,-Z871&lt;=180),D871,0)</f>
        <v>0</v>
      </c>
      <c r="AI871" s="26">
        <f>IF(AND(-Z871&gt;=181,-Z871&lt;=210),D871,0)</f>
        <v>0</v>
      </c>
      <c r="AJ871" s="26">
        <f>IF(AND(-Z871&gt;=211,-Z871&lt;=250),D871,0)</f>
        <v>0</v>
      </c>
      <c r="AK871" s="26">
        <f>IF(-Z871&gt;=251,D871,0)</f>
        <v>0</v>
      </c>
      <c r="AL871" s="26">
        <f>SUM(AE871:AF871)</f>
        <v>0</v>
      </c>
      <c r="AM871" s="26">
        <f>SUM(AG871:AK871)</f>
        <v>0</v>
      </c>
      <c r="AN871" s="26">
        <f>SUM(AI871:AK871)</f>
        <v>0</v>
      </c>
      <c r="AO871" s="26">
        <f>+IF(SUM(AC871:AK871)=0,D871,0)</f>
        <v>13720</v>
      </c>
      <c r="AP871" s="26">
        <f>+SUM(AC871:AK871)</f>
        <v>0</v>
      </c>
      <c r="AQ871" s="26">
        <f>+Tabla_DatosExternos_142[[#This Row],[Total Vigente]]+Tabla_DatosExternos_142[[#This Row],[Total Vencido]]</f>
        <v>13720</v>
      </c>
      <c r="AR871" s="26">
        <f>SUM(AG871:AK871)</f>
        <v>0</v>
      </c>
      <c r="AS871" s="27">
        <f>+Tabla_DatosExternos_142[[#This Row],[Fecha]]-Tabla_DatosExternos_142[[#This Row],[Vence]]</f>
        <v>-30</v>
      </c>
      <c r="AT871" s="21"/>
      <c r="AU871" s="28" t="e">
        <f>+AR871-W871</f>
        <v>#VALUE!</v>
      </c>
    </row>
    <row r="872" spans="1:47" x14ac:dyDescent="0.35">
      <c r="A872" s="20">
        <v>46234</v>
      </c>
      <c r="B872" s="21">
        <v>292857</v>
      </c>
      <c r="C872" s="21">
        <v>2920</v>
      </c>
      <c r="D872" s="21">
        <v>2920</v>
      </c>
      <c r="E872" s="22">
        <v>46264</v>
      </c>
      <c r="F872" s="21">
        <v>18</v>
      </c>
      <c r="G872" s="21" t="s">
        <v>90</v>
      </c>
      <c r="H872" s="21" t="s">
        <v>95</v>
      </c>
      <c r="I872" s="21" t="s">
        <v>162</v>
      </c>
      <c r="J872" s="21" t="s">
        <v>125</v>
      </c>
      <c r="K872" s="21" t="s">
        <v>200</v>
      </c>
      <c r="L872" s="21" t="s">
        <v>213</v>
      </c>
      <c r="M872" s="21" t="s">
        <v>164</v>
      </c>
      <c r="N872" s="21">
        <v>30</v>
      </c>
      <c r="O872" s="20"/>
      <c r="P872" s="21" t="s">
        <v>50</v>
      </c>
      <c r="Q872" s="21" t="s">
        <v>165</v>
      </c>
      <c r="R872" s="21">
        <v>1</v>
      </c>
      <c r="S872" s="21">
        <v>55169</v>
      </c>
      <c r="T872" s="21">
        <v>-64.089924999999994</v>
      </c>
      <c r="U872" s="21">
        <v>-17.347895999999999</v>
      </c>
      <c r="V872" s="21" t="s">
        <v>163</v>
      </c>
      <c r="W872" s="21" t="s">
        <v>51</v>
      </c>
      <c r="X872" s="21" t="s">
        <v>2286</v>
      </c>
      <c r="Y872" s="23">
        <v>46246</v>
      </c>
      <c r="Z872" s="24">
        <f>+E872-Y872</f>
        <v>18</v>
      </c>
      <c r="AA872" s="25">
        <f>+Tabla_DatosExternos_142[[#This Row],[Saldo]]/Tabla_DatosExternos_142[[#This Row],[Importe]]</f>
        <v>1</v>
      </c>
      <c r="AB872" s="21"/>
      <c r="AC872" s="26">
        <f>IF(AND(-Z872&gt;=1,-Z872&lt;=30),D872,0)</f>
        <v>0</v>
      </c>
      <c r="AD872" s="26">
        <f>IF(AND(-Z872&gt;=31,-Z872&lt;=60),D872,0)</f>
        <v>0</v>
      </c>
      <c r="AE872" s="26">
        <f>IF(AND(-Z872&gt;=61,-Z872&lt;=90),D872,0)</f>
        <v>0</v>
      </c>
      <c r="AF872" s="26">
        <f>IF(AND(-Z872&gt;=91,-Z872&lt;=120),D872,0)</f>
        <v>0</v>
      </c>
      <c r="AG872" s="26">
        <f>IF(AND(-Z872&gt;=121,-Z872&lt;=150),D872,0)</f>
        <v>0</v>
      </c>
      <c r="AH872" s="26">
        <f>IF(AND(-Z872&gt;=151,-Z872&lt;=180),D872,0)</f>
        <v>0</v>
      </c>
      <c r="AI872" s="26">
        <f>IF(AND(-Z872&gt;=181,-Z872&lt;=210),D872,0)</f>
        <v>0</v>
      </c>
      <c r="AJ872" s="26">
        <f>IF(AND(-Z872&gt;=211,-Z872&lt;=250),D872,0)</f>
        <v>0</v>
      </c>
      <c r="AK872" s="26">
        <f>IF(-Z872&gt;=251,D872,0)</f>
        <v>0</v>
      </c>
      <c r="AL872" s="26">
        <f>SUM(AE872:AF872)</f>
        <v>0</v>
      </c>
      <c r="AM872" s="26">
        <f>SUM(AG872:AK872)</f>
        <v>0</v>
      </c>
      <c r="AN872" s="26">
        <f>SUM(AI872:AK872)</f>
        <v>0</v>
      </c>
      <c r="AO872" s="26">
        <f>+IF(SUM(AC872:AK872)=0,D872,0)</f>
        <v>2920</v>
      </c>
      <c r="AP872" s="26">
        <f>+SUM(AC872:AK872)</f>
        <v>0</v>
      </c>
      <c r="AQ872" s="26">
        <f>+Tabla_DatosExternos_142[[#This Row],[Total Vigente]]+Tabla_DatosExternos_142[[#This Row],[Total Vencido]]</f>
        <v>2920</v>
      </c>
      <c r="AR872" s="26">
        <f>SUM(AG872:AK872)</f>
        <v>0</v>
      </c>
      <c r="AS872" s="27">
        <f>+Tabla_DatosExternos_142[[#This Row],[Fecha]]-Tabla_DatosExternos_142[[#This Row],[Vence]]</f>
        <v>-30</v>
      </c>
      <c r="AT872" s="21"/>
      <c r="AU872" s="28" t="e">
        <f>+AR872-W872</f>
        <v>#VALUE!</v>
      </c>
    </row>
    <row r="873" spans="1:47" x14ac:dyDescent="0.35">
      <c r="A873" s="20">
        <v>46234</v>
      </c>
      <c r="B873" s="21">
        <v>292858</v>
      </c>
      <c r="C873" s="21">
        <v>5291</v>
      </c>
      <c r="D873" s="21">
        <v>5291</v>
      </c>
      <c r="E873" s="22">
        <v>46264</v>
      </c>
      <c r="F873" s="21">
        <v>18</v>
      </c>
      <c r="G873" s="21" t="s">
        <v>90</v>
      </c>
      <c r="H873" s="21" t="s">
        <v>95</v>
      </c>
      <c r="I873" s="21" t="s">
        <v>162</v>
      </c>
      <c r="J873" s="21" t="s">
        <v>125</v>
      </c>
      <c r="K873" s="21" t="s">
        <v>200</v>
      </c>
      <c r="L873" s="21" t="s">
        <v>213</v>
      </c>
      <c r="M873" s="21" t="s">
        <v>164</v>
      </c>
      <c r="N873" s="21">
        <v>30</v>
      </c>
      <c r="O873" s="20"/>
      <c r="P873" s="21" t="s">
        <v>50</v>
      </c>
      <c r="Q873" s="21" t="s">
        <v>165</v>
      </c>
      <c r="R873" s="21">
        <v>1</v>
      </c>
      <c r="S873" s="21">
        <v>55169</v>
      </c>
      <c r="T873" s="21">
        <v>-64.089924999999994</v>
      </c>
      <c r="U873" s="21">
        <v>-17.347895999999999</v>
      </c>
      <c r="V873" s="21" t="s">
        <v>163</v>
      </c>
      <c r="W873" s="21" t="s">
        <v>51</v>
      </c>
      <c r="X873" s="21" t="s">
        <v>2286</v>
      </c>
      <c r="Y873" s="23">
        <v>46246</v>
      </c>
      <c r="Z873" s="24">
        <f>+E873-Y873</f>
        <v>18</v>
      </c>
      <c r="AA873" s="25">
        <f>+Tabla_DatosExternos_142[[#This Row],[Saldo]]/Tabla_DatosExternos_142[[#This Row],[Importe]]</f>
        <v>1</v>
      </c>
      <c r="AB873" s="21"/>
      <c r="AC873" s="26">
        <f>IF(AND(-Z873&gt;=1,-Z873&lt;=30),D873,0)</f>
        <v>0</v>
      </c>
      <c r="AD873" s="26">
        <f>IF(AND(-Z873&gt;=31,-Z873&lt;=60),D873,0)</f>
        <v>0</v>
      </c>
      <c r="AE873" s="26">
        <f>IF(AND(-Z873&gt;=61,-Z873&lt;=90),D873,0)</f>
        <v>0</v>
      </c>
      <c r="AF873" s="26">
        <f>IF(AND(-Z873&gt;=91,-Z873&lt;=120),D873,0)</f>
        <v>0</v>
      </c>
      <c r="AG873" s="26">
        <f>IF(AND(-Z873&gt;=121,-Z873&lt;=150),D873,0)</f>
        <v>0</v>
      </c>
      <c r="AH873" s="26">
        <f>IF(AND(-Z873&gt;=151,-Z873&lt;=180),D873,0)</f>
        <v>0</v>
      </c>
      <c r="AI873" s="26">
        <f>IF(AND(-Z873&gt;=181,-Z873&lt;=210),D873,0)</f>
        <v>0</v>
      </c>
      <c r="AJ873" s="26">
        <f>IF(AND(-Z873&gt;=211,-Z873&lt;=250),D873,0)</f>
        <v>0</v>
      </c>
      <c r="AK873" s="26">
        <f>IF(-Z873&gt;=251,D873,0)</f>
        <v>0</v>
      </c>
      <c r="AL873" s="26">
        <f>SUM(AE873:AF873)</f>
        <v>0</v>
      </c>
      <c r="AM873" s="26">
        <f>SUM(AG873:AK873)</f>
        <v>0</v>
      </c>
      <c r="AN873" s="26">
        <f>SUM(AI873:AK873)</f>
        <v>0</v>
      </c>
      <c r="AO873" s="26">
        <f>+IF(SUM(AC873:AK873)=0,D873,0)</f>
        <v>5291</v>
      </c>
      <c r="AP873" s="26">
        <f>+SUM(AC873:AK873)</f>
        <v>0</v>
      </c>
      <c r="AQ873" s="26">
        <f>+Tabla_DatosExternos_142[[#This Row],[Total Vigente]]+Tabla_DatosExternos_142[[#This Row],[Total Vencido]]</f>
        <v>5291</v>
      </c>
      <c r="AR873" s="26">
        <f>SUM(AG873:AK873)</f>
        <v>0</v>
      </c>
      <c r="AS873" s="27">
        <f>+Tabla_DatosExternos_142[[#This Row],[Fecha]]-Tabla_DatosExternos_142[[#This Row],[Vence]]</f>
        <v>-30</v>
      </c>
      <c r="AT873" s="21"/>
      <c r="AU873" s="28" t="e">
        <f>+AR873-W873</f>
        <v>#VALUE!</v>
      </c>
    </row>
    <row r="874" spans="1:47" x14ac:dyDescent="0.35">
      <c r="A874" s="20">
        <v>46234</v>
      </c>
      <c r="B874" s="21">
        <v>292859</v>
      </c>
      <c r="C874" s="21">
        <v>3066.7</v>
      </c>
      <c r="D874" s="21">
        <v>3066.7</v>
      </c>
      <c r="E874" s="22">
        <v>46264</v>
      </c>
      <c r="F874" s="21">
        <v>18</v>
      </c>
      <c r="G874" s="21" t="s">
        <v>90</v>
      </c>
      <c r="H874" s="21" t="s">
        <v>95</v>
      </c>
      <c r="I874" s="21" t="s">
        <v>162</v>
      </c>
      <c r="J874" s="21" t="s">
        <v>125</v>
      </c>
      <c r="K874" s="21" t="s">
        <v>200</v>
      </c>
      <c r="L874" s="21" t="s">
        <v>213</v>
      </c>
      <c r="M874" s="21" t="s">
        <v>164</v>
      </c>
      <c r="N874" s="21">
        <v>30</v>
      </c>
      <c r="O874" s="20"/>
      <c r="P874" s="21" t="s">
        <v>50</v>
      </c>
      <c r="Q874" s="21" t="s">
        <v>165</v>
      </c>
      <c r="R874" s="21">
        <v>1</v>
      </c>
      <c r="S874" s="21">
        <v>55169</v>
      </c>
      <c r="T874" s="21">
        <v>-64.089924999999994</v>
      </c>
      <c r="U874" s="21">
        <v>-17.347895999999999</v>
      </c>
      <c r="V874" s="21" t="s">
        <v>163</v>
      </c>
      <c r="W874" s="21" t="s">
        <v>51</v>
      </c>
      <c r="X874" s="21" t="s">
        <v>2286</v>
      </c>
      <c r="Y874" s="23">
        <v>46246</v>
      </c>
      <c r="Z874" s="24">
        <f>+E874-Y874</f>
        <v>18</v>
      </c>
      <c r="AA874" s="25">
        <f>+Tabla_DatosExternos_142[[#This Row],[Saldo]]/Tabla_DatosExternos_142[[#This Row],[Importe]]</f>
        <v>1</v>
      </c>
      <c r="AB874" s="21"/>
      <c r="AC874" s="26">
        <f>IF(AND(-Z874&gt;=1,-Z874&lt;=30),D874,0)</f>
        <v>0</v>
      </c>
      <c r="AD874" s="26">
        <f>IF(AND(-Z874&gt;=31,-Z874&lt;=60),D874,0)</f>
        <v>0</v>
      </c>
      <c r="AE874" s="26">
        <f>IF(AND(-Z874&gt;=61,-Z874&lt;=90),D874,0)</f>
        <v>0</v>
      </c>
      <c r="AF874" s="26">
        <f>IF(AND(-Z874&gt;=91,-Z874&lt;=120),D874,0)</f>
        <v>0</v>
      </c>
      <c r="AG874" s="26">
        <f>IF(AND(-Z874&gt;=121,-Z874&lt;=150),D874,0)</f>
        <v>0</v>
      </c>
      <c r="AH874" s="26">
        <f>IF(AND(-Z874&gt;=151,-Z874&lt;=180),D874,0)</f>
        <v>0</v>
      </c>
      <c r="AI874" s="26">
        <f>IF(AND(-Z874&gt;=181,-Z874&lt;=210),D874,0)</f>
        <v>0</v>
      </c>
      <c r="AJ874" s="26">
        <f>IF(AND(-Z874&gt;=211,-Z874&lt;=250),D874,0)</f>
        <v>0</v>
      </c>
      <c r="AK874" s="26">
        <f>IF(-Z874&gt;=251,D874,0)</f>
        <v>0</v>
      </c>
      <c r="AL874" s="26">
        <f>SUM(AE874:AF874)</f>
        <v>0</v>
      </c>
      <c r="AM874" s="26">
        <f>SUM(AG874:AK874)</f>
        <v>0</v>
      </c>
      <c r="AN874" s="26">
        <f>SUM(AI874:AK874)</f>
        <v>0</v>
      </c>
      <c r="AO874" s="26">
        <f>+IF(SUM(AC874:AK874)=0,D874,0)</f>
        <v>3066.7</v>
      </c>
      <c r="AP874" s="26">
        <f>+SUM(AC874:AK874)</f>
        <v>0</v>
      </c>
      <c r="AQ874" s="26">
        <f>+Tabla_DatosExternos_142[[#This Row],[Total Vigente]]+Tabla_DatosExternos_142[[#This Row],[Total Vencido]]</f>
        <v>3066.7</v>
      </c>
      <c r="AR874" s="26">
        <f>SUM(AG874:AK874)</f>
        <v>0</v>
      </c>
      <c r="AS874" s="27">
        <f>+Tabla_DatosExternos_142[[#This Row],[Fecha]]-Tabla_DatosExternos_142[[#This Row],[Vence]]</f>
        <v>-30</v>
      </c>
      <c r="AT874" s="21"/>
      <c r="AU874" s="28" t="e">
        <f>+AR874-W874</f>
        <v>#VALUE!</v>
      </c>
    </row>
    <row r="875" spans="1:47" x14ac:dyDescent="0.35">
      <c r="A875" s="20">
        <v>46234</v>
      </c>
      <c r="B875" s="21">
        <v>292860</v>
      </c>
      <c r="C875" s="21">
        <v>37800</v>
      </c>
      <c r="D875" s="21">
        <v>37800</v>
      </c>
      <c r="E875" s="22">
        <v>46264</v>
      </c>
      <c r="F875" s="21">
        <v>18</v>
      </c>
      <c r="G875" s="21" t="s">
        <v>90</v>
      </c>
      <c r="H875" s="21" t="s">
        <v>95</v>
      </c>
      <c r="I875" s="21" t="s">
        <v>162</v>
      </c>
      <c r="J875" s="21" t="s">
        <v>125</v>
      </c>
      <c r="K875" s="21" t="s">
        <v>200</v>
      </c>
      <c r="L875" s="21" t="s">
        <v>213</v>
      </c>
      <c r="M875" s="21" t="s">
        <v>164</v>
      </c>
      <c r="N875" s="21">
        <v>30</v>
      </c>
      <c r="O875" s="20"/>
      <c r="P875" s="21" t="s">
        <v>50</v>
      </c>
      <c r="Q875" s="21" t="s">
        <v>165</v>
      </c>
      <c r="R875" s="21">
        <v>1</v>
      </c>
      <c r="S875" s="21">
        <v>55169</v>
      </c>
      <c r="T875" s="21">
        <v>-64.089924999999994</v>
      </c>
      <c r="U875" s="21">
        <v>-17.347895999999999</v>
      </c>
      <c r="V875" s="21" t="s">
        <v>163</v>
      </c>
      <c r="W875" s="21" t="s">
        <v>51</v>
      </c>
      <c r="X875" s="21" t="s">
        <v>2286</v>
      </c>
      <c r="Y875" s="23">
        <v>46246</v>
      </c>
      <c r="Z875" s="24">
        <f>+E875-Y875</f>
        <v>18</v>
      </c>
      <c r="AA875" s="25">
        <f>+Tabla_DatosExternos_142[[#This Row],[Saldo]]/Tabla_DatosExternos_142[[#This Row],[Importe]]</f>
        <v>1</v>
      </c>
      <c r="AB875" s="21"/>
      <c r="AC875" s="26">
        <f>IF(AND(-Z875&gt;=1,-Z875&lt;=30),D875,0)</f>
        <v>0</v>
      </c>
      <c r="AD875" s="26">
        <f>IF(AND(-Z875&gt;=31,-Z875&lt;=60),D875,0)</f>
        <v>0</v>
      </c>
      <c r="AE875" s="26">
        <f>IF(AND(-Z875&gt;=61,-Z875&lt;=90),D875,0)</f>
        <v>0</v>
      </c>
      <c r="AF875" s="26">
        <f>IF(AND(-Z875&gt;=91,-Z875&lt;=120),D875,0)</f>
        <v>0</v>
      </c>
      <c r="AG875" s="26">
        <f>IF(AND(-Z875&gt;=121,-Z875&lt;=150),D875,0)</f>
        <v>0</v>
      </c>
      <c r="AH875" s="26">
        <f>IF(AND(-Z875&gt;=151,-Z875&lt;=180),D875,0)</f>
        <v>0</v>
      </c>
      <c r="AI875" s="26">
        <f>IF(AND(-Z875&gt;=181,-Z875&lt;=210),D875,0)</f>
        <v>0</v>
      </c>
      <c r="AJ875" s="26">
        <f>IF(AND(-Z875&gt;=211,-Z875&lt;=250),D875,0)</f>
        <v>0</v>
      </c>
      <c r="AK875" s="26">
        <f>IF(-Z875&gt;=251,D875,0)</f>
        <v>0</v>
      </c>
      <c r="AL875" s="26">
        <f>SUM(AE875:AF875)</f>
        <v>0</v>
      </c>
      <c r="AM875" s="26">
        <f>SUM(AG875:AK875)</f>
        <v>0</v>
      </c>
      <c r="AN875" s="26">
        <f>SUM(AI875:AK875)</f>
        <v>0</v>
      </c>
      <c r="AO875" s="26">
        <f>+IF(SUM(AC875:AK875)=0,D875,0)</f>
        <v>37800</v>
      </c>
      <c r="AP875" s="26">
        <f>+SUM(AC875:AK875)</f>
        <v>0</v>
      </c>
      <c r="AQ875" s="26">
        <f>+Tabla_DatosExternos_142[[#This Row],[Total Vigente]]+Tabla_DatosExternos_142[[#This Row],[Total Vencido]]</f>
        <v>37800</v>
      </c>
      <c r="AR875" s="26">
        <f>SUM(AG875:AK875)</f>
        <v>0</v>
      </c>
      <c r="AS875" s="27">
        <f>+Tabla_DatosExternos_142[[#This Row],[Fecha]]-Tabla_DatosExternos_142[[#This Row],[Vence]]</f>
        <v>-30</v>
      </c>
      <c r="AT875" s="21"/>
      <c r="AU875" s="28" t="e">
        <f>+AR875-W875</f>
        <v>#VALUE!</v>
      </c>
    </row>
    <row r="876" spans="1:47" x14ac:dyDescent="0.35">
      <c r="A876" s="20">
        <v>46238</v>
      </c>
      <c r="B876" s="21">
        <v>294774</v>
      </c>
      <c r="C876" s="21">
        <v>17316</v>
      </c>
      <c r="D876" s="21">
        <v>17316</v>
      </c>
      <c r="E876" s="22">
        <v>46328</v>
      </c>
      <c r="F876" s="21">
        <v>82</v>
      </c>
      <c r="G876" s="21" t="s">
        <v>81</v>
      </c>
      <c r="H876" s="21" t="s">
        <v>95</v>
      </c>
      <c r="I876" s="21" t="s">
        <v>162</v>
      </c>
      <c r="J876" s="21" t="s">
        <v>125</v>
      </c>
      <c r="K876" s="21" t="s">
        <v>200</v>
      </c>
      <c r="L876" s="21" t="s">
        <v>213</v>
      </c>
      <c r="M876" s="21" t="s">
        <v>164</v>
      </c>
      <c r="N876" s="21">
        <v>90</v>
      </c>
      <c r="O876" s="20"/>
      <c r="P876" s="21" t="s">
        <v>50</v>
      </c>
      <c r="Q876" s="21" t="s">
        <v>165</v>
      </c>
      <c r="R876" s="21">
        <v>1450000</v>
      </c>
      <c r="S876" s="21">
        <v>55169</v>
      </c>
      <c r="T876" s="21">
        <v>-65.244063999999995</v>
      </c>
      <c r="U876" s="21">
        <v>-16.983549</v>
      </c>
      <c r="V876" s="21" t="s">
        <v>163</v>
      </c>
      <c r="W876" s="21" t="s">
        <v>51</v>
      </c>
      <c r="X876" s="21" t="s">
        <v>166</v>
      </c>
      <c r="Y876" s="23">
        <v>46246</v>
      </c>
      <c r="Z876" s="24">
        <f>+E876-Y876</f>
        <v>82</v>
      </c>
      <c r="AA876" s="25">
        <f>+Tabla_DatosExternos_142[[#This Row],[Saldo]]/Tabla_DatosExternos_142[[#This Row],[Importe]]</f>
        <v>1</v>
      </c>
      <c r="AB876" s="21"/>
      <c r="AC876" s="26">
        <f>IF(AND(-Z876&gt;=1,-Z876&lt;=30),D876,0)</f>
        <v>0</v>
      </c>
      <c r="AD876" s="26">
        <f>IF(AND(-Z876&gt;=31,-Z876&lt;=60),D876,0)</f>
        <v>0</v>
      </c>
      <c r="AE876" s="26">
        <f>IF(AND(-Z876&gt;=61,-Z876&lt;=90),D876,0)</f>
        <v>0</v>
      </c>
      <c r="AF876" s="26">
        <f>IF(AND(-Z876&gt;=91,-Z876&lt;=120),D876,0)</f>
        <v>0</v>
      </c>
      <c r="AG876" s="26">
        <f>IF(AND(-Z876&gt;=121,-Z876&lt;=150),D876,0)</f>
        <v>0</v>
      </c>
      <c r="AH876" s="26">
        <f>IF(AND(-Z876&gt;=151,-Z876&lt;=180),D876,0)</f>
        <v>0</v>
      </c>
      <c r="AI876" s="26">
        <f>IF(AND(-Z876&gt;=181,-Z876&lt;=210),D876,0)</f>
        <v>0</v>
      </c>
      <c r="AJ876" s="26">
        <f>IF(AND(-Z876&gt;=211,-Z876&lt;=250),D876,0)</f>
        <v>0</v>
      </c>
      <c r="AK876" s="26">
        <f>IF(-Z876&gt;=251,D876,0)</f>
        <v>0</v>
      </c>
      <c r="AL876" s="26">
        <f>SUM(AE876:AF876)</f>
        <v>0</v>
      </c>
      <c r="AM876" s="26">
        <f>SUM(AG876:AK876)</f>
        <v>0</v>
      </c>
      <c r="AN876" s="26">
        <f>SUM(AI876:AK876)</f>
        <v>0</v>
      </c>
      <c r="AO876" s="26">
        <f>+IF(SUM(AC876:AK876)=0,D876,0)</f>
        <v>17316</v>
      </c>
      <c r="AP876" s="26">
        <f>+SUM(AC876:AK876)</f>
        <v>0</v>
      </c>
      <c r="AQ876" s="26">
        <f>+Tabla_DatosExternos_142[[#This Row],[Total Vigente]]+Tabla_DatosExternos_142[[#This Row],[Total Vencido]]</f>
        <v>17316</v>
      </c>
      <c r="AR876" s="26">
        <f>SUM(AG876:AK876)</f>
        <v>0</v>
      </c>
      <c r="AS876" s="27">
        <f>+Tabla_DatosExternos_142[[#This Row],[Fecha]]-Tabla_DatosExternos_142[[#This Row],[Vence]]</f>
        <v>-90</v>
      </c>
      <c r="AT876" s="21"/>
      <c r="AU876" s="28" t="e">
        <f>+AR876-W876</f>
        <v>#VALUE!</v>
      </c>
    </row>
    <row r="877" spans="1:47" x14ac:dyDescent="0.35">
      <c r="A877" s="20">
        <v>46238</v>
      </c>
      <c r="B877" s="21">
        <v>294775</v>
      </c>
      <c r="C877" s="21">
        <v>8256.5</v>
      </c>
      <c r="D877" s="21">
        <v>8256.5</v>
      </c>
      <c r="E877" s="22">
        <v>46328</v>
      </c>
      <c r="F877" s="21">
        <v>82</v>
      </c>
      <c r="G877" s="21" t="s">
        <v>81</v>
      </c>
      <c r="H877" s="21" t="s">
        <v>95</v>
      </c>
      <c r="I877" s="21" t="s">
        <v>162</v>
      </c>
      <c r="J877" s="21" t="s">
        <v>125</v>
      </c>
      <c r="K877" s="21" t="s">
        <v>200</v>
      </c>
      <c r="L877" s="21" t="s">
        <v>213</v>
      </c>
      <c r="M877" s="21" t="s">
        <v>164</v>
      </c>
      <c r="N877" s="21">
        <v>90</v>
      </c>
      <c r="O877" s="20"/>
      <c r="P877" s="21" t="s">
        <v>50</v>
      </c>
      <c r="Q877" s="21" t="s">
        <v>165</v>
      </c>
      <c r="R877" s="21">
        <v>1450000</v>
      </c>
      <c r="S877" s="21">
        <v>55169</v>
      </c>
      <c r="T877" s="21">
        <v>-65.244063999999995</v>
      </c>
      <c r="U877" s="21">
        <v>-16.983549</v>
      </c>
      <c r="V877" s="21" t="s">
        <v>163</v>
      </c>
      <c r="W877" s="21" t="s">
        <v>51</v>
      </c>
      <c r="X877" s="21" t="s">
        <v>166</v>
      </c>
      <c r="Y877" s="23">
        <v>46246</v>
      </c>
      <c r="Z877" s="24">
        <f>+E877-Y877</f>
        <v>82</v>
      </c>
      <c r="AA877" s="25">
        <f>+Tabla_DatosExternos_142[[#This Row],[Saldo]]/Tabla_DatosExternos_142[[#This Row],[Importe]]</f>
        <v>1</v>
      </c>
      <c r="AB877" s="21"/>
      <c r="AC877" s="26">
        <f>IF(AND(-Z877&gt;=1,-Z877&lt;=30),D877,0)</f>
        <v>0</v>
      </c>
      <c r="AD877" s="26">
        <f>IF(AND(-Z877&gt;=31,-Z877&lt;=60),D877,0)</f>
        <v>0</v>
      </c>
      <c r="AE877" s="26">
        <f>IF(AND(-Z877&gt;=61,-Z877&lt;=90),D877,0)</f>
        <v>0</v>
      </c>
      <c r="AF877" s="26">
        <f>IF(AND(-Z877&gt;=91,-Z877&lt;=120),D877,0)</f>
        <v>0</v>
      </c>
      <c r="AG877" s="26">
        <f>IF(AND(-Z877&gt;=121,-Z877&lt;=150),D877,0)</f>
        <v>0</v>
      </c>
      <c r="AH877" s="26">
        <f>IF(AND(-Z877&gt;=151,-Z877&lt;=180),D877,0)</f>
        <v>0</v>
      </c>
      <c r="AI877" s="26">
        <f>IF(AND(-Z877&gt;=181,-Z877&lt;=210),D877,0)</f>
        <v>0</v>
      </c>
      <c r="AJ877" s="26">
        <f>IF(AND(-Z877&gt;=211,-Z877&lt;=250),D877,0)</f>
        <v>0</v>
      </c>
      <c r="AK877" s="26">
        <f>IF(-Z877&gt;=251,D877,0)</f>
        <v>0</v>
      </c>
      <c r="AL877" s="26">
        <f>SUM(AE877:AF877)</f>
        <v>0</v>
      </c>
      <c r="AM877" s="26">
        <f>SUM(AG877:AK877)</f>
        <v>0</v>
      </c>
      <c r="AN877" s="26">
        <f>SUM(AI877:AK877)</f>
        <v>0</v>
      </c>
      <c r="AO877" s="26">
        <f>+IF(SUM(AC877:AK877)=0,D877,0)</f>
        <v>8256.5</v>
      </c>
      <c r="AP877" s="26">
        <f>+SUM(AC877:AK877)</f>
        <v>0</v>
      </c>
      <c r="AQ877" s="26">
        <f>+Tabla_DatosExternos_142[[#This Row],[Total Vigente]]+Tabla_DatosExternos_142[[#This Row],[Total Vencido]]</f>
        <v>8256.5</v>
      </c>
      <c r="AR877" s="26">
        <f>SUM(AG877:AK877)</f>
        <v>0</v>
      </c>
      <c r="AS877" s="27">
        <f>+Tabla_DatosExternos_142[[#This Row],[Fecha]]-Tabla_DatosExternos_142[[#This Row],[Vence]]</f>
        <v>-90</v>
      </c>
      <c r="AT877" s="21"/>
      <c r="AU877" s="28" t="e">
        <f>+AR877-W877</f>
        <v>#VALUE!</v>
      </c>
    </row>
    <row r="878" spans="1:47" x14ac:dyDescent="0.35">
      <c r="A878" s="20">
        <v>46238</v>
      </c>
      <c r="B878" s="21">
        <v>294776</v>
      </c>
      <c r="C878" s="21">
        <v>45360</v>
      </c>
      <c r="D878" s="21">
        <v>45360</v>
      </c>
      <c r="E878" s="22">
        <v>46328</v>
      </c>
      <c r="F878" s="21">
        <v>82</v>
      </c>
      <c r="G878" s="21" t="s">
        <v>81</v>
      </c>
      <c r="H878" s="21" t="s">
        <v>95</v>
      </c>
      <c r="I878" s="21" t="s">
        <v>162</v>
      </c>
      <c r="J878" s="21" t="s">
        <v>125</v>
      </c>
      <c r="K878" s="21" t="s">
        <v>200</v>
      </c>
      <c r="L878" s="21" t="s">
        <v>213</v>
      </c>
      <c r="M878" s="21" t="s">
        <v>164</v>
      </c>
      <c r="N878" s="21">
        <v>90</v>
      </c>
      <c r="O878" s="20"/>
      <c r="P878" s="21" t="s">
        <v>50</v>
      </c>
      <c r="Q878" s="21" t="s">
        <v>165</v>
      </c>
      <c r="R878" s="21">
        <v>1450000</v>
      </c>
      <c r="S878" s="21">
        <v>55169</v>
      </c>
      <c r="T878" s="21">
        <v>-65.244063999999995</v>
      </c>
      <c r="U878" s="21">
        <v>-16.983549</v>
      </c>
      <c r="V878" s="21" t="s">
        <v>163</v>
      </c>
      <c r="W878" s="21" t="s">
        <v>51</v>
      </c>
      <c r="X878" s="21" t="s">
        <v>166</v>
      </c>
      <c r="Y878" s="23">
        <v>46246</v>
      </c>
      <c r="Z878" s="24">
        <f>+E878-Y878</f>
        <v>82</v>
      </c>
      <c r="AA878" s="25">
        <f>+Tabla_DatosExternos_142[[#This Row],[Saldo]]/Tabla_DatosExternos_142[[#This Row],[Importe]]</f>
        <v>1</v>
      </c>
      <c r="AB878" s="21"/>
      <c r="AC878" s="26">
        <f>IF(AND(-Z878&gt;=1,-Z878&lt;=30),D878,0)</f>
        <v>0</v>
      </c>
      <c r="AD878" s="26">
        <f>IF(AND(-Z878&gt;=31,-Z878&lt;=60),D878,0)</f>
        <v>0</v>
      </c>
      <c r="AE878" s="26">
        <f>IF(AND(-Z878&gt;=61,-Z878&lt;=90),D878,0)</f>
        <v>0</v>
      </c>
      <c r="AF878" s="26">
        <f>IF(AND(-Z878&gt;=91,-Z878&lt;=120),D878,0)</f>
        <v>0</v>
      </c>
      <c r="AG878" s="26">
        <f>IF(AND(-Z878&gt;=121,-Z878&lt;=150),D878,0)</f>
        <v>0</v>
      </c>
      <c r="AH878" s="26">
        <f>IF(AND(-Z878&gt;=151,-Z878&lt;=180),D878,0)</f>
        <v>0</v>
      </c>
      <c r="AI878" s="26">
        <f>IF(AND(-Z878&gt;=181,-Z878&lt;=210),D878,0)</f>
        <v>0</v>
      </c>
      <c r="AJ878" s="26">
        <f>IF(AND(-Z878&gt;=211,-Z878&lt;=250),D878,0)</f>
        <v>0</v>
      </c>
      <c r="AK878" s="26">
        <f>IF(-Z878&gt;=251,D878,0)</f>
        <v>0</v>
      </c>
      <c r="AL878" s="26">
        <f>SUM(AE878:AF878)</f>
        <v>0</v>
      </c>
      <c r="AM878" s="26">
        <f>SUM(AG878:AK878)</f>
        <v>0</v>
      </c>
      <c r="AN878" s="26">
        <f>SUM(AI878:AK878)</f>
        <v>0</v>
      </c>
      <c r="AO878" s="26">
        <f>+IF(SUM(AC878:AK878)=0,D878,0)</f>
        <v>45360</v>
      </c>
      <c r="AP878" s="26">
        <f>+SUM(AC878:AK878)</f>
        <v>0</v>
      </c>
      <c r="AQ878" s="26">
        <f>+Tabla_DatosExternos_142[[#This Row],[Total Vigente]]+Tabla_DatosExternos_142[[#This Row],[Total Vencido]]</f>
        <v>45360</v>
      </c>
      <c r="AR878" s="26">
        <f>SUM(AG878:AK878)</f>
        <v>0</v>
      </c>
      <c r="AS878" s="27">
        <f>+Tabla_DatosExternos_142[[#This Row],[Fecha]]-Tabla_DatosExternos_142[[#This Row],[Vence]]</f>
        <v>-90</v>
      </c>
      <c r="AT878" s="21"/>
      <c r="AU878" s="28" t="e">
        <f>+AR878-W878</f>
        <v>#VALUE!</v>
      </c>
    </row>
    <row r="879" spans="1:47" x14ac:dyDescent="0.35">
      <c r="A879" s="20">
        <v>46010</v>
      </c>
      <c r="B879" s="21">
        <v>128636</v>
      </c>
      <c r="C879" s="21">
        <v>3530</v>
      </c>
      <c r="D879" s="21">
        <v>3530</v>
      </c>
      <c r="E879" s="22">
        <v>46070</v>
      </c>
      <c r="F879" s="21">
        <v>176</v>
      </c>
      <c r="G879" s="21" t="s">
        <v>47</v>
      </c>
      <c r="H879" s="21" t="s">
        <v>48</v>
      </c>
      <c r="I879" s="21" t="s">
        <v>1160</v>
      </c>
      <c r="J879" s="21" t="s">
        <v>509</v>
      </c>
      <c r="K879" s="21" t="s">
        <v>1161</v>
      </c>
      <c r="L879" s="21" t="s">
        <v>1162</v>
      </c>
      <c r="M879" s="21" t="s">
        <v>1163</v>
      </c>
      <c r="N879" s="21">
        <v>60</v>
      </c>
      <c r="O879" s="20"/>
      <c r="P879" s="21" t="s">
        <v>509</v>
      </c>
      <c r="Q879" s="21" t="s">
        <v>1164</v>
      </c>
      <c r="R879" s="21">
        <v>195000</v>
      </c>
      <c r="S879" s="21">
        <v>46031</v>
      </c>
      <c r="T879" s="21">
        <v>-66.179782000000003</v>
      </c>
      <c r="U879" s="21">
        <v>-17.388317000000001</v>
      </c>
      <c r="V879" s="21" t="s">
        <v>262</v>
      </c>
      <c r="W879" s="21" t="s">
        <v>51</v>
      </c>
      <c r="X879" s="21" t="s">
        <v>1165</v>
      </c>
      <c r="Y879" s="23">
        <v>46246</v>
      </c>
      <c r="Z879" s="24">
        <f>+E879-Y879</f>
        <v>-176</v>
      </c>
      <c r="AA879" s="25">
        <f>+Tabla_DatosExternos_142[[#This Row],[Saldo]]/Tabla_DatosExternos_142[[#This Row],[Importe]]</f>
        <v>1</v>
      </c>
      <c r="AB879" s="21"/>
      <c r="AC879" s="26">
        <f>IF(AND(-Z879&gt;=1,-Z879&lt;=30),D879,0)</f>
        <v>0</v>
      </c>
      <c r="AD879" s="26">
        <f>IF(AND(-Z879&gt;=31,-Z879&lt;=60),D879,0)</f>
        <v>0</v>
      </c>
      <c r="AE879" s="26">
        <f>IF(AND(-Z879&gt;=61,-Z879&lt;=90),D879,0)</f>
        <v>0</v>
      </c>
      <c r="AF879" s="26">
        <f>IF(AND(-Z879&gt;=91,-Z879&lt;=120),D879,0)</f>
        <v>0</v>
      </c>
      <c r="AG879" s="26">
        <f>IF(AND(-Z879&gt;=121,-Z879&lt;=150),D879,0)</f>
        <v>0</v>
      </c>
      <c r="AH879" s="26">
        <f>IF(AND(-Z879&gt;=151,-Z879&lt;=180),D879,0)</f>
        <v>3530</v>
      </c>
      <c r="AI879" s="26">
        <f>IF(AND(-Z879&gt;=181,-Z879&lt;=210),D879,0)</f>
        <v>0</v>
      </c>
      <c r="AJ879" s="26">
        <f>IF(AND(-Z879&gt;=211,-Z879&lt;=250),D879,0)</f>
        <v>0</v>
      </c>
      <c r="AK879" s="26">
        <f>IF(-Z879&gt;=251,D879,0)</f>
        <v>0</v>
      </c>
      <c r="AL879" s="26">
        <f>SUM(AE879:AF879)</f>
        <v>0</v>
      </c>
      <c r="AM879" s="26">
        <f>SUM(AG879:AK879)</f>
        <v>3530</v>
      </c>
      <c r="AN879" s="26">
        <f>SUM(AI879:AK879)</f>
        <v>0</v>
      </c>
      <c r="AO879" s="26">
        <f>+IF(SUM(AC879:AK879)=0,D879,0)</f>
        <v>0</v>
      </c>
      <c r="AP879" s="26">
        <f>+SUM(AC879:AK879)</f>
        <v>3530</v>
      </c>
      <c r="AQ879" s="26">
        <f>+Tabla_DatosExternos_142[[#This Row],[Total Vigente]]+Tabla_DatosExternos_142[[#This Row],[Total Vencido]]</f>
        <v>3530</v>
      </c>
      <c r="AR879" s="26">
        <f>SUM(AG879:AK879)</f>
        <v>3530</v>
      </c>
      <c r="AS879" s="27">
        <f>+Tabla_DatosExternos_142[[#This Row],[Fecha]]-Tabla_DatosExternos_142[[#This Row],[Vence]]</f>
        <v>-60</v>
      </c>
      <c r="AT879" s="21"/>
      <c r="AU879" s="28" t="e">
        <f>+AR879-W879</f>
        <v>#VALUE!</v>
      </c>
    </row>
    <row r="880" spans="1:47" x14ac:dyDescent="0.35">
      <c r="A880" s="20">
        <v>46041</v>
      </c>
      <c r="B880" s="21">
        <v>143455</v>
      </c>
      <c r="C880" s="21">
        <v>10000</v>
      </c>
      <c r="D880" s="21">
        <v>1469.84</v>
      </c>
      <c r="E880" s="22">
        <v>46101</v>
      </c>
      <c r="F880" s="21">
        <v>145</v>
      </c>
      <c r="G880" s="21" t="s">
        <v>89</v>
      </c>
      <c r="H880" s="21" t="s">
        <v>48</v>
      </c>
      <c r="I880" s="21" t="s">
        <v>1160</v>
      </c>
      <c r="J880" s="21" t="s">
        <v>509</v>
      </c>
      <c r="K880" s="21" t="s">
        <v>1161</v>
      </c>
      <c r="L880" s="21" t="s">
        <v>1162</v>
      </c>
      <c r="M880" s="21" t="s">
        <v>1163</v>
      </c>
      <c r="N880" s="21">
        <v>60</v>
      </c>
      <c r="O880" s="20">
        <v>46142</v>
      </c>
      <c r="P880" s="21" t="s">
        <v>509</v>
      </c>
      <c r="Q880" s="21" t="s">
        <v>1164</v>
      </c>
      <c r="R880" s="21">
        <v>195000</v>
      </c>
      <c r="S880" s="21">
        <v>46031</v>
      </c>
      <c r="T880" s="21">
        <v>-66.179782000000003</v>
      </c>
      <c r="U880" s="21">
        <v>-17.388317000000001</v>
      </c>
      <c r="V880" s="21" t="s">
        <v>262</v>
      </c>
      <c r="W880" s="21" t="s">
        <v>51</v>
      </c>
      <c r="X880" s="21" t="s">
        <v>1245</v>
      </c>
      <c r="Y880" s="23">
        <v>46246</v>
      </c>
      <c r="Z880" s="24">
        <f>+E880-Y880</f>
        <v>-145</v>
      </c>
      <c r="AA880" s="25">
        <f>+Tabla_DatosExternos_142[[#This Row],[Saldo]]/Tabla_DatosExternos_142[[#This Row],[Importe]]</f>
        <v>0.146984</v>
      </c>
      <c r="AB880" s="21"/>
      <c r="AC880" s="26">
        <f>IF(AND(-Z880&gt;=1,-Z880&lt;=30),D880,0)</f>
        <v>0</v>
      </c>
      <c r="AD880" s="26">
        <f>IF(AND(-Z880&gt;=31,-Z880&lt;=60),D880,0)</f>
        <v>0</v>
      </c>
      <c r="AE880" s="26">
        <f>IF(AND(-Z880&gt;=61,-Z880&lt;=90),D880,0)</f>
        <v>0</v>
      </c>
      <c r="AF880" s="26">
        <f>IF(AND(-Z880&gt;=91,-Z880&lt;=120),D880,0)</f>
        <v>0</v>
      </c>
      <c r="AG880" s="26">
        <f>IF(AND(-Z880&gt;=121,-Z880&lt;=150),D880,0)</f>
        <v>1469.84</v>
      </c>
      <c r="AH880" s="26">
        <f>IF(AND(-Z880&gt;=151,-Z880&lt;=180),D880,0)</f>
        <v>0</v>
      </c>
      <c r="AI880" s="26">
        <f>IF(AND(-Z880&gt;=181,-Z880&lt;=210),D880,0)</f>
        <v>0</v>
      </c>
      <c r="AJ880" s="26">
        <f>IF(AND(-Z880&gt;=211,-Z880&lt;=250),D880,0)</f>
        <v>0</v>
      </c>
      <c r="AK880" s="26">
        <f>IF(-Z880&gt;=251,D880,0)</f>
        <v>0</v>
      </c>
      <c r="AL880" s="26">
        <f>SUM(AE880:AF880)</f>
        <v>0</v>
      </c>
      <c r="AM880" s="26">
        <f>SUM(AG880:AK880)</f>
        <v>1469.84</v>
      </c>
      <c r="AN880" s="26">
        <f>SUM(AI880:AK880)</f>
        <v>0</v>
      </c>
      <c r="AO880" s="26">
        <f>+IF(SUM(AC880:AK880)=0,D880,0)</f>
        <v>0</v>
      </c>
      <c r="AP880" s="26">
        <f>+SUM(AC880:AK880)</f>
        <v>1469.84</v>
      </c>
      <c r="AQ880" s="26">
        <f>+Tabla_DatosExternos_142[[#This Row],[Total Vigente]]+Tabla_DatosExternos_142[[#This Row],[Total Vencido]]</f>
        <v>1469.84</v>
      </c>
      <c r="AR880" s="26">
        <f>SUM(AG880:AK880)</f>
        <v>1469.84</v>
      </c>
      <c r="AS880" s="27">
        <f>+Tabla_DatosExternos_142[[#This Row],[Fecha]]-Tabla_DatosExternos_142[[#This Row],[Vence]]</f>
        <v>-60</v>
      </c>
      <c r="AT880" s="21"/>
      <c r="AU880" s="28" t="e">
        <f>+AR880-W880</f>
        <v>#VALUE!</v>
      </c>
    </row>
    <row r="881" spans="1:47" x14ac:dyDescent="0.35">
      <c r="A881" s="20">
        <v>46041</v>
      </c>
      <c r="B881" s="21">
        <v>143456</v>
      </c>
      <c r="C881" s="21">
        <v>9300</v>
      </c>
      <c r="D881" s="21">
        <v>9300</v>
      </c>
      <c r="E881" s="22">
        <v>46101</v>
      </c>
      <c r="F881" s="21">
        <v>145</v>
      </c>
      <c r="G881" s="21" t="s">
        <v>89</v>
      </c>
      <c r="H881" s="21" t="s">
        <v>48</v>
      </c>
      <c r="I881" s="21" t="s">
        <v>1160</v>
      </c>
      <c r="J881" s="21" t="s">
        <v>509</v>
      </c>
      <c r="K881" s="21" t="s">
        <v>1161</v>
      </c>
      <c r="L881" s="21" t="s">
        <v>1162</v>
      </c>
      <c r="M881" s="21" t="s">
        <v>1163</v>
      </c>
      <c r="N881" s="21">
        <v>60</v>
      </c>
      <c r="O881" s="20"/>
      <c r="P881" s="21" t="s">
        <v>509</v>
      </c>
      <c r="Q881" s="21" t="s">
        <v>1164</v>
      </c>
      <c r="R881" s="21">
        <v>195000</v>
      </c>
      <c r="S881" s="21">
        <v>46031</v>
      </c>
      <c r="T881" s="21">
        <v>-66.179782000000003</v>
      </c>
      <c r="U881" s="21">
        <v>-17.388317000000001</v>
      </c>
      <c r="V881" s="21" t="s">
        <v>262</v>
      </c>
      <c r="W881" s="21" t="s">
        <v>51</v>
      </c>
      <c r="X881" s="21" t="s">
        <v>1245</v>
      </c>
      <c r="Y881" s="23">
        <v>46246</v>
      </c>
      <c r="Z881" s="24">
        <f>+E881-Y881</f>
        <v>-145</v>
      </c>
      <c r="AA881" s="25">
        <f>+Tabla_DatosExternos_142[[#This Row],[Saldo]]/Tabla_DatosExternos_142[[#This Row],[Importe]]</f>
        <v>1</v>
      </c>
      <c r="AB881" s="21"/>
      <c r="AC881" s="26">
        <f>IF(AND(-Z881&gt;=1,-Z881&lt;=30),D881,0)</f>
        <v>0</v>
      </c>
      <c r="AD881" s="26">
        <f>IF(AND(-Z881&gt;=31,-Z881&lt;=60),D881,0)</f>
        <v>0</v>
      </c>
      <c r="AE881" s="26">
        <f>IF(AND(-Z881&gt;=61,-Z881&lt;=90),D881,0)</f>
        <v>0</v>
      </c>
      <c r="AF881" s="26">
        <f>IF(AND(-Z881&gt;=91,-Z881&lt;=120),D881,0)</f>
        <v>0</v>
      </c>
      <c r="AG881" s="26">
        <f>IF(AND(-Z881&gt;=121,-Z881&lt;=150),D881,0)</f>
        <v>9300</v>
      </c>
      <c r="AH881" s="26">
        <f>IF(AND(-Z881&gt;=151,-Z881&lt;=180),D881,0)</f>
        <v>0</v>
      </c>
      <c r="AI881" s="26">
        <f>IF(AND(-Z881&gt;=181,-Z881&lt;=210),D881,0)</f>
        <v>0</v>
      </c>
      <c r="AJ881" s="26">
        <f>IF(AND(-Z881&gt;=211,-Z881&lt;=250),D881,0)</f>
        <v>0</v>
      </c>
      <c r="AK881" s="26">
        <f>IF(-Z881&gt;=251,D881,0)</f>
        <v>0</v>
      </c>
      <c r="AL881" s="26">
        <f>SUM(AE881:AF881)</f>
        <v>0</v>
      </c>
      <c r="AM881" s="26">
        <f>SUM(AG881:AK881)</f>
        <v>9300</v>
      </c>
      <c r="AN881" s="26">
        <f>SUM(AI881:AK881)</f>
        <v>0</v>
      </c>
      <c r="AO881" s="26">
        <f>+IF(SUM(AC881:AK881)=0,D881,0)</f>
        <v>0</v>
      </c>
      <c r="AP881" s="26">
        <f>+SUM(AC881:AK881)</f>
        <v>9300</v>
      </c>
      <c r="AQ881" s="26">
        <f>+Tabla_DatosExternos_142[[#This Row],[Total Vigente]]+Tabla_DatosExternos_142[[#This Row],[Total Vencido]]</f>
        <v>9300</v>
      </c>
      <c r="AR881" s="26">
        <f>SUM(AG881:AK881)</f>
        <v>9300</v>
      </c>
      <c r="AS881" s="27">
        <f>+Tabla_DatosExternos_142[[#This Row],[Fecha]]-Tabla_DatosExternos_142[[#This Row],[Vence]]</f>
        <v>-60</v>
      </c>
      <c r="AT881" s="21"/>
      <c r="AU881" s="28" t="e">
        <f>+AR881-W881</f>
        <v>#VALUE!</v>
      </c>
    </row>
    <row r="882" spans="1:47" x14ac:dyDescent="0.35">
      <c r="A882" s="20">
        <v>46048</v>
      </c>
      <c r="B882" s="21">
        <v>146644</v>
      </c>
      <c r="C882" s="21">
        <v>2499.6</v>
      </c>
      <c r="D882" s="21">
        <v>2499.6</v>
      </c>
      <c r="E882" s="22">
        <v>46108</v>
      </c>
      <c r="F882" s="21">
        <v>138</v>
      </c>
      <c r="G882" s="21" t="s">
        <v>89</v>
      </c>
      <c r="H882" s="21" t="s">
        <v>48</v>
      </c>
      <c r="I882" s="21" t="s">
        <v>1160</v>
      </c>
      <c r="J882" s="21" t="s">
        <v>509</v>
      </c>
      <c r="K882" s="21" t="s">
        <v>1161</v>
      </c>
      <c r="L882" s="21" t="s">
        <v>1162</v>
      </c>
      <c r="M882" s="21" t="s">
        <v>1163</v>
      </c>
      <c r="N882" s="21">
        <v>60</v>
      </c>
      <c r="O882" s="20"/>
      <c r="P882" s="21" t="s">
        <v>509</v>
      </c>
      <c r="Q882" s="21" t="s">
        <v>1164</v>
      </c>
      <c r="R882" s="21">
        <v>195000</v>
      </c>
      <c r="S882" s="21">
        <v>46031</v>
      </c>
      <c r="T882" s="21">
        <v>-66.179782000000003</v>
      </c>
      <c r="U882" s="21">
        <v>-17.388317000000001</v>
      </c>
      <c r="V882" s="21" t="s">
        <v>262</v>
      </c>
      <c r="W882" s="21" t="s">
        <v>51</v>
      </c>
      <c r="X882" s="21" t="s">
        <v>1245</v>
      </c>
      <c r="Y882" s="23">
        <v>46246</v>
      </c>
      <c r="Z882" s="24">
        <f>+E882-Y882</f>
        <v>-138</v>
      </c>
      <c r="AA882" s="25">
        <f>+Tabla_DatosExternos_142[[#This Row],[Saldo]]/Tabla_DatosExternos_142[[#This Row],[Importe]]</f>
        <v>1</v>
      </c>
      <c r="AB882" s="21"/>
      <c r="AC882" s="26">
        <f>IF(AND(-Z882&gt;=1,-Z882&lt;=30),D882,0)</f>
        <v>0</v>
      </c>
      <c r="AD882" s="26">
        <f>IF(AND(-Z882&gt;=31,-Z882&lt;=60),D882,0)</f>
        <v>0</v>
      </c>
      <c r="AE882" s="26">
        <f>IF(AND(-Z882&gt;=61,-Z882&lt;=90),D882,0)</f>
        <v>0</v>
      </c>
      <c r="AF882" s="26">
        <f>IF(AND(-Z882&gt;=91,-Z882&lt;=120),D882,0)</f>
        <v>0</v>
      </c>
      <c r="AG882" s="26">
        <f>IF(AND(-Z882&gt;=121,-Z882&lt;=150),D882,0)</f>
        <v>2499.6</v>
      </c>
      <c r="AH882" s="26">
        <f>IF(AND(-Z882&gt;=151,-Z882&lt;=180),D882,0)</f>
        <v>0</v>
      </c>
      <c r="AI882" s="26">
        <f>IF(AND(-Z882&gt;=181,-Z882&lt;=210),D882,0)</f>
        <v>0</v>
      </c>
      <c r="AJ882" s="26">
        <f>IF(AND(-Z882&gt;=211,-Z882&lt;=250),D882,0)</f>
        <v>0</v>
      </c>
      <c r="AK882" s="26">
        <f>IF(-Z882&gt;=251,D882,0)</f>
        <v>0</v>
      </c>
      <c r="AL882" s="26">
        <f>SUM(AE882:AF882)</f>
        <v>0</v>
      </c>
      <c r="AM882" s="26">
        <f>SUM(AG882:AK882)</f>
        <v>2499.6</v>
      </c>
      <c r="AN882" s="26">
        <f>SUM(AI882:AK882)</f>
        <v>0</v>
      </c>
      <c r="AO882" s="26">
        <f>+IF(SUM(AC882:AK882)=0,D882,0)</f>
        <v>0</v>
      </c>
      <c r="AP882" s="26">
        <f>+SUM(AC882:AK882)</f>
        <v>2499.6</v>
      </c>
      <c r="AQ882" s="26">
        <f>+Tabla_DatosExternos_142[[#This Row],[Total Vigente]]+Tabla_DatosExternos_142[[#This Row],[Total Vencido]]</f>
        <v>2499.6</v>
      </c>
      <c r="AR882" s="26">
        <f>SUM(AG882:AK882)</f>
        <v>2499.6</v>
      </c>
      <c r="AS882" s="27">
        <f>+Tabla_DatosExternos_142[[#This Row],[Fecha]]-Tabla_DatosExternos_142[[#This Row],[Vence]]</f>
        <v>-60</v>
      </c>
      <c r="AT882" s="21"/>
      <c r="AU882" s="28" t="e">
        <f>+AR882-W882</f>
        <v>#VALUE!</v>
      </c>
    </row>
    <row r="883" spans="1:47" x14ac:dyDescent="0.35">
      <c r="A883" s="20">
        <v>46048</v>
      </c>
      <c r="B883" s="21">
        <v>146645</v>
      </c>
      <c r="C883" s="21">
        <v>682</v>
      </c>
      <c r="D883" s="21">
        <v>682</v>
      </c>
      <c r="E883" s="22">
        <v>46108</v>
      </c>
      <c r="F883" s="21">
        <v>138</v>
      </c>
      <c r="G883" s="21" t="s">
        <v>89</v>
      </c>
      <c r="H883" s="21" t="s">
        <v>48</v>
      </c>
      <c r="I883" s="21" t="s">
        <v>1160</v>
      </c>
      <c r="J883" s="21" t="s">
        <v>509</v>
      </c>
      <c r="K883" s="21" t="s">
        <v>1161</v>
      </c>
      <c r="L883" s="21" t="s">
        <v>1162</v>
      </c>
      <c r="M883" s="21" t="s">
        <v>1163</v>
      </c>
      <c r="N883" s="21">
        <v>60</v>
      </c>
      <c r="O883" s="20"/>
      <c r="P883" s="21" t="s">
        <v>509</v>
      </c>
      <c r="Q883" s="21" t="s">
        <v>1164</v>
      </c>
      <c r="R883" s="21">
        <v>195000</v>
      </c>
      <c r="S883" s="21">
        <v>46031</v>
      </c>
      <c r="T883" s="21">
        <v>-66.179782000000003</v>
      </c>
      <c r="U883" s="21">
        <v>-17.388317000000001</v>
      </c>
      <c r="V883" s="21" t="s">
        <v>262</v>
      </c>
      <c r="W883" s="21" t="s">
        <v>51</v>
      </c>
      <c r="X883" s="21" t="s">
        <v>1245</v>
      </c>
      <c r="Y883" s="23">
        <v>46246</v>
      </c>
      <c r="Z883" s="24">
        <f>+E883-Y883</f>
        <v>-138</v>
      </c>
      <c r="AA883" s="25">
        <f>+Tabla_DatosExternos_142[[#This Row],[Saldo]]/Tabla_DatosExternos_142[[#This Row],[Importe]]</f>
        <v>1</v>
      </c>
      <c r="AB883" s="21"/>
      <c r="AC883" s="26">
        <f>IF(AND(-Z883&gt;=1,-Z883&lt;=30),D883,0)</f>
        <v>0</v>
      </c>
      <c r="AD883" s="26">
        <f>IF(AND(-Z883&gt;=31,-Z883&lt;=60),D883,0)</f>
        <v>0</v>
      </c>
      <c r="AE883" s="26">
        <f>IF(AND(-Z883&gt;=61,-Z883&lt;=90),D883,0)</f>
        <v>0</v>
      </c>
      <c r="AF883" s="26">
        <f>IF(AND(-Z883&gt;=91,-Z883&lt;=120),D883,0)</f>
        <v>0</v>
      </c>
      <c r="AG883" s="26">
        <f>IF(AND(-Z883&gt;=121,-Z883&lt;=150),D883,0)</f>
        <v>682</v>
      </c>
      <c r="AH883" s="26">
        <f>IF(AND(-Z883&gt;=151,-Z883&lt;=180),D883,0)</f>
        <v>0</v>
      </c>
      <c r="AI883" s="26">
        <f>IF(AND(-Z883&gt;=181,-Z883&lt;=210),D883,0)</f>
        <v>0</v>
      </c>
      <c r="AJ883" s="26">
        <f>IF(AND(-Z883&gt;=211,-Z883&lt;=250),D883,0)</f>
        <v>0</v>
      </c>
      <c r="AK883" s="26">
        <f>IF(-Z883&gt;=251,D883,0)</f>
        <v>0</v>
      </c>
      <c r="AL883" s="26">
        <f>SUM(AE883:AF883)</f>
        <v>0</v>
      </c>
      <c r="AM883" s="26">
        <f>SUM(AG883:AK883)</f>
        <v>682</v>
      </c>
      <c r="AN883" s="26">
        <f>SUM(AI883:AK883)</f>
        <v>0</v>
      </c>
      <c r="AO883" s="26">
        <f>+IF(SUM(AC883:AK883)=0,D883,0)</f>
        <v>0</v>
      </c>
      <c r="AP883" s="26">
        <f>+SUM(AC883:AK883)</f>
        <v>682</v>
      </c>
      <c r="AQ883" s="26">
        <f>+Tabla_DatosExternos_142[[#This Row],[Total Vigente]]+Tabla_DatosExternos_142[[#This Row],[Total Vencido]]</f>
        <v>682</v>
      </c>
      <c r="AR883" s="26">
        <f>SUM(AG883:AK883)</f>
        <v>682</v>
      </c>
      <c r="AS883" s="27">
        <f>+Tabla_DatosExternos_142[[#This Row],[Fecha]]-Tabla_DatosExternos_142[[#This Row],[Vence]]</f>
        <v>-60</v>
      </c>
      <c r="AT883" s="21"/>
      <c r="AU883" s="28" t="e">
        <f>+AR883-W883</f>
        <v>#VALUE!</v>
      </c>
    </row>
    <row r="884" spans="1:47" x14ac:dyDescent="0.35">
      <c r="A884" s="20">
        <v>46048</v>
      </c>
      <c r="B884" s="21">
        <v>146646</v>
      </c>
      <c r="C884" s="21">
        <v>57.6</v>
      </c>
      <c r="D884" s="21">
        <v>57.6</v>
      </c>
      <c r="E884" s="22">
        <v>46108</v>
      </c>
      <c r="F884" s="21">
        <v>138</v>
      </c>
      <c r="G884" s="21" t="s">
        <v>89</v>
      </c>
      <c r="H884" s="21" t="s">
        <v>48</v>
      </c>
      <c r="I884" s="21" t="s">
        <v>1160</v>
      </c>
      <c r="J884" s="21" t="s">
        <v>509</v>
      </c>
      <c r="K884" s="21" t="s">
        <v>1161</v>
      </c>
      <c r="L884" s="21" t="s">
        <v>1162</v>
      </c>
      <c r="M884" s="21" t="s">
        <v>1163</v>
      </c>
      <c r="N884" s="21">
        <v>60</v>
      </c>
      <c r="O884" s="20"/>
      <c r="P884" s="21" t="s">
        <v>509</v>
      </c>
      <c r="Q884" s="21" t="s">
        <v>1164</v>
      </c>
      <c r="R884" s="21">
        <v>195000</v>
      </c>
      <c r="S884" s="21">
        <v>46031</v>
      </c>
      <c r="T884" s="21">
        <v>-66.179782000000003</v>
      </c>
      <c r="U884" s="21">
        <v>-17.388317000000001</v>
      </c>
      <c r="V884" s="21" t="s">
        <v>262</v>
      </c>
      <c r="W884" s="21" t="s">
        <v>51</v>
      </c>
      <c r="X884" s="21" t="s">
        <v>1245</v>
      </c>
      <c r="Y884" s="23">
        <v>46246</v>
      </c>
      <c r="Z884" s="24">
        <f>+E884-Y884</f>
        <v>-138</v>
      </c>
      <c r="AA884" s="25">
        <f>+Tabla_DatosExternos_142[[#This Row],[Saldo]]/Tabla_DatosExternos_142[[#This Row],[Importe]]</f>
        <v>1</v>
      </c>
      <c r="AB884" s="21"/>
      <c r="AC884" s="26">
        <f>IF(AND(-Z884&gt;=1,-Z884&lt;=30),D884,0)</f>
        <v>0</v>
      </c>
      <c r="AD884" s="26">
        <f>IF(AND(-Z884&gt;=31,-Z884&lt;=60),D884,0)</f>
        <v>0</v>
      </c>
      <c r="AE884" s="26">
        <f>IF(AND(-Z884&gt;=61,-Z884&lt;=90),D884,0)</f>
        <v>0</v>
      </c>
      <c r="AF884" s="26">
        <f>IF(AND(-Z884&gt;=91,-Z884&lt;=120),D884,0)</f>
        <v>0</v>
      </c>
      <c r="AG884" s="26">
        <f>IF(AND(-Z884&gt;=121,-Z884&lt;=150),D884,0)</f>
        <v>57.6</v>
      </c>
      <c r="AH884" s="26">
        <f>IF(AND(-Z884&gt;=151,-Z884&lt;=180),D884,0)</f>
        <v>0</v>
      </c>
      <c r="AI884" s="26">
        <f>IF(AND(-Z884&gt;=181,-Z884&lt;=210),D884,0)</f>
        <v>0</v>
      </c>
      <c r="AJ884" s="26">
        <f>IF(AND(-Z884&gt;=211,-Z884&lt;=250),D884,0)</f>
        <v>0</v>
      </c>
      <c r="AK884" s="26">
        <f>IF(-Z884&gt;=251,D884,0)</f>
        <v>0</v>
      </c>
      <c r="AL884" s="26">
        <f>SUM(AE884:AF884)</f>
        <v>0</v>
      </c>
      <c r="AM884" s="26">
        <f>SUM(AG884:AK884)</f>
        <v>57.6</v>
      </c>
      <c r="AN884" s="26">
        <f>SUM(AI884:AK884)</f>
        <v>0</v>
      </c>
      <c r="AO884" s="26">
        <f>+IF(SUM(AC884:AK884)=0,D884,0)</f>
        <v>0</v>
      </c>
      <c r="AP884" s="26">
        <f>+SUM(AC884:AK884)</f>
        <v>57.6</v>
      </c>
      <c r="AQ884" s="26">
        <f>+Tabla_DatosExternos_142[[#This Row],[Total Vigente]]+Tabla_DatosExternos_142[[#This Row],[Total Vencido]]</f>
        <v>57.6</v>
      </c>
      <c r="AR884" s="26">
        <f>SUM(AG884:AK884)</f>
        <v>57.6</v>
      </c>
      <c r="AS884" s="27">
        <f>+Tabla_DatosExternos_142[[#This Row],[Fecha]]-Tabla_DatosExternos_142[[#This Row],[Vence]]</f>
        <v>-60</v>
      </c>
      <c r="AT884" s="21"/>
      <c r="AU884" s="28" t="e">
        <f>+AR884-W884</f>
        <v>#VALUE!</v>
      </c>
    </row>
    <row r="885" spans="1:47" x14ac:dyDescent="0.35">
      <c r="A885" s="20">
        <v>46092</v>
      </c>
      <c r="B885" s="21">
        <v>11589</v>
      </c>
      <c r="C885" s="21">
        <v>11617</v>
      </c>
      <c r="D885" s="21">
        <v>2760.09</v>
      </c>
      <c r="E885" s="22">
        <v>46152</v>
      </c>
      <c r="F885" s="21">
        <v>94</v>
      </c>
      <c r="G885" s="21" t="s">
        <v>88</v>
      </c>
      <c r="H885" s="21" t="s">
        <v>48</v>
      </c>
      <c r="I885" s="21" t="s">
        <v>1160</v>
      </c>
      <c r="J885" s="21" t="s">
        <v>509</v>
      </c>
      <c r="K885" s="21" t="s">
        <v>1161</v>
      </c>
      <c r="L885" s="21" t="s">
        <v>1162</v>
      </c>
      <c r="M885" s="21" t="s">
        <v>1163</v>
      </c>
      <c r="N885" s="21">
        <v>60</v>
      </c>
      <c r="O885" s="20">
        <v>46225</v>
      </c>
      <c r="P885" s="21" t="s">
        <v>509</v>
      </c>
      <c r="Q885" s="21" t="s">
        <v>1164</v>
      </c>
      <c r="R885" s="21">
        <v>195000</v>
      </c>
      <c r="S885" s="21">
        <v>46031</v>
      </c>
      <c r="T885" s="21">
        <v>-66.179782000000003</v>
      </c>
      <c r="U885" s="21">
        <v>-17.388317000000001</v>
      </c>
      <c r="V885" s="21" t="s">
        <v>262</v>
      </c>
      <c r="W885" s="21" t="s">
        <v>51</v>
      </c>
      <c r="X885" s="21" t="s">
        <v>1165</v>
      </c>
      <c r="Y885" s="23">
        <v>46246</v>
      </c>
      <c r="Z885" s="24">
        <f>+E885-Y885</f>
        <v>-94</v>
      </c>
      <c r="AA885" s="25">
        <f>+Tabla_DatosExternos_142[[#This Row],[Saldo]]/Tabla_DatosExternos_142[[#This Row],[Importe]]</f>
        <v>0.23759059998278387</v>
      </c>
      <c r="AB885" s="21"/>
      <c r="AC885" s="26">
        <f>IF(AND(-Z885&gt;=1,-Z885&lt;=30),D885,0)</f>
        <v>0</v>
      </c>
      <c r="AD885" s="26">
        <f>IF(AND(-Z885&gt;=31,-Z885&lt;=60),D885,0)</f>
        <v>0</v>
      </c>
      <c r="AE885" s="26">
        <f>IF(AND(-Z885&gt;=61,-Z885&lt;=90),D885,0)</f>
        <v>0</v>
      </c>
      <c r="AF885" s="26">
        <f>IF(AND(-Z885&gt;=91,-Z885&lt;=120),D885,0)</f>
        <v>2760.09</v>
      </c>
      <c r="AG885" s="26">
        <f>IF(AND(-Z885&gt;=121,-Z885&lt;=150),D885,0)</f>
        <v>0</v>
      </c>
      <c r="AH885" s="26">
        <f>IF(AND(-Z885&gt;=151,-Z885&lt;=180),D885,0)</f>
        <v>0</v>
      </c>
      <c r="AI885" s="26">
        <f>IF(AND(-Z885&gt;=181,-Z885&lt;=210),D885,0)</f>
        <v>0</v>
      </c>
      <c r="AJ885" s="26">
        <f>IF(AND(-Z885&gt;=211,-Z885&lt;=250),D885,0)</f>
        <v>0</v>
      </c>
      <c r="AK885" s="26">
        <f>IF(-Z885&gt;=251,D885,0)</f>
        <v>0</v>
      </c>
      <c r="AL885" s="26">
        <f>SUM(AE885:AF885)</f>
        <v>2760.09</v>
      </c>
      <c r="AM885" s="26">
        <f>SUM(AG885:AK885)</f>
        <v>0</v>
      </c>
      <c r="AN885" s="26">
        <f>SUM(AI885:AK885)</f>
        <v>0</v>
      </c>
      <c r="AO885" s="26">
        <f>+IF(SUM(AC885:AK885)=0,D885,0)</f>
        <v>0</v>
      </c>
      <c r="AP885" s="26">
        <f>+SUM(AC885:AK885)</f>
        <v>2760.09</v>
      </c>
      <c r="AQ885" s="26">
        <f>+Tabla_DatosExternos_142[[#This Row],[Total Vigente]]+Tabla_DatosExternos_142[[#This Row],[Total Vencido]]</f>
        <v>2760.09</v>
      </c>
      <c r="AR885" s="26">
        <f>SUM(AG885:AK885)</f>
        <v>0</v>
      </c>
      <c r="AS885" s="27">
        <f>+Tabla_DatosExternos_142[[#This Row],[Fecha]]-Tabla_DatosExternos_142[[#This Row],[Vence]]</f>
        <v>-60</v>
      </c>
      <c r="AT885" s="21"/>
      <c r="AU885" s="28" t="e">
        <f>+AR885-W885</f>
        <v>#VALUE!</v>
      </c>
    </row>
    <row r="886" spans="1:47" x14ac:dyDescent="0.35">
      <c r="A886" s="20">
        <v>46100</v>
      </c>
      <c r="B886" s="21">
        <v>14549</v>
      </c>
      <c r="C886" s="21">
        <v>6840</v>
      </c>
      <c r="D886" s="21">
        <v>6840</v>
      </c>
      <c r="E886" s="22">
        <v>46160</v>
      </c>
      <c r="F886" s="21">
        <v>86</v>
      </c>
      <c r="G886" s="21" t="s">
        <v>81</v>
      </c>
      <c r="H886" s="21" t="s">
        <v>48</v>
      </c>
      <c r="I886" s="21" t="s">
        <v>1160</v>
      </c>
      <c r="J886" s="21" t="s">
        <v>509</v>
      </c>
      <c r="K886" s="21" t="s">
        <v>1161</v>
      </c>
      <c r="L886" s="21" t="s">
        <v>1162</v>
      </c>
      <c r="M886" s="21" t="s">
        <v>1163</v>
      </c>
      <c r="N886" s="21">
        <v>60</v>
      </c>
      <c r="O886" s="20"/>
      <c r="P886" s="21" t="s">
        <v>509</v>
      </c>
      <c r="Q886" s="21" t="s">
        <v>1164</v>
      </c>
      <c r="R886" s="21">
        <v>195000</v>
      </c>
      <c r="S886" s="21">
        <v>46031</v>
      </c>
      <c r="T886" s="21">
        <v>-66.179782000000003</v>
      </c>
      <c r="U886" s="21">
        <v>-17.388317000000001</v>
      </c>
      <c r="V886" s="21" t="s">
        <v>262</v>
      </c>
      <c r="W886" s="21" t="s">
        <v>51</v>
      </c>
      <c r="X886" s="21" t="s">
        <v>1165</v>
      </c>
      <c r="Y886" s="23">
        <v>46246</v>
      </c>
      <c r="Z886" s="24">
        <f>+E886-Y886</f>
        <v>-86</v>
      </c>
      <c r="AA886" s="25">
        <f>+Tabla_DatosExternos_142[[#This Row],[Saldo]]/Tabla_DatosExternos_142[[#This Row],[Importe]]</f>
        <v>1</v>
      </c>
      <c r="AB886" s="21"/>
      <c r="AC886" s="26">
        <f>IF(AND(-Z886&gt;=1,-Z886&lt;=30),D886,0)</f>
        <v>0</v>
      </c>
      <c r="AD886" s="26">
        <f>IF(AND(-Z886&gt;=31,-Z886&lt;=60),D886,0)</f>
        <v>0</v>
      </c>
      <c r="AE886" s="26">
        <f>IF(AND(-Z886&gt;=61,-Z886&lt;=90),D886,0)</f>
        <v>6840</v>
      </c>
      <c r="AF886" s="26">
        <f>IF(AND(-Z886&gt;=91,-Z886&lt;=120),D886,0)</f>
        <v>0</v>
      </c>
      <c r="AG886" s="26">
        <f>IF(AND(-Z886&gt;=121,-Z886&lt;=150),D886,0)</f>
        <v>0</v>
      </c>
      <c r="AH886" s="26">
        <f>IF(AND(-Z886&gt;=151,-Z886&lt;=180),D886,0)</f>
        <v>0</v>
      </c>
      <c r="AI886" s="26">
        <f>IF(AND(-Z886&gt;=181,-Z886&lt;=210),D886,0)</f>
        <v>0</v>
      </c>
      <c r="AJ886" s="26">
        <f>IF(AND(-Z886&gt;=211,-Z886&lt;=250),D886,0)</f>
        <v>0</v>
      </c>
      <c r="AK886" s="26">
        <f>IF(-Z886&gt;=251,D886,0)</f>
        <v>0</v>
      </c>
      <c r="AL886" s="26">
        <f>SUM(AE886:AF886)</f>
        <v>6840</v>
      </c>
      <c r="AM886" s="26">
        <f>SUM(AG886:AK886)</f>
        <v>0</v>
      </c>
      <c r="AN886" s="26">
        <f>SUM(AI886:AK886)</f>
        <v>0</v>
      </c>
      <c r="AO886" s="26">
        <f>+IF(SUM(AC886:AK886)=0,D886,0)</f>
        <v>0</v>
      </c>
      <c r="AP886" s="26">
        <f>+SUM(AC886:AK886)</f>
        <v>6840</v>
      </c>
      <c r="AQ886" s="26">
        <f>+Tabla_DatosExternos_142[[#This Row],[Total Vigente]]+Tabla_DatosExternos_142[[#This Row],[Total Vencido]]</f>
        <v>6840</v>
      </c>
      <c r="AR886" s="26">
        <f>SUM(AG886:AK886)</f>
        <v>0</v>
      </c>
      <c r="AS886" s="27">
        <f>+Tabla_DatosExternos_142[[#This Row],[Fecha]]-Tabla_DatosExternos_142[[#This Row],[Vence]]</f>
        <v>-60</v>
      </c>
      <c r="AT886" s="21"/>
      <c r="AU886" s="28" t="e">
        <f>+AR886-W886</f>
        <v>#VALUE!</v>
      </c>
    </row>
    <row r="887" spans="1:47" x14ac:dyDescent="0.35">
      <c r="A887" s="20">
        <v>46113</v>
      </c>
      <c r="B887" s="21">
        <v>19142</v>
      </c>
      <c r="C887" s="21">
        <v>7872</v>
      </c>
      <c r="D887" s="21">
        <v>2959.59</v>
      </c>
      <c r="E887" s="22">
        <v>46173</v>
      </c>
      <c r="F887" s="21">
        <v>73</v>
      </c>
      <c r="G887" s="21" t="s">
        <v>81</v>
      </c>
      <c r="H887" s="21" t="s">
        <v>48</v>
      </c>
      <c r="I887" s="21" t="s">
        <v>1160</v>
      </c>
      <c r="J887" s="21" t="s">
        <v>509</v>
      </c>
      <c r="K887" s="21" t="s">
        <v>1161</v>
      </c>
      <c r="L887" s="21" t="s">
        <v>1162</v>
      </c>
      <c r="M887" s="21" t="s">
        <v>1163</v>
      </c>
      <c r="N887" s="21">
        <v>60</v>
      </c>
      <c r="O887" s="20">
        <v>46246</v>
      </c>
      <c r="P887" s="21" t="s">
        <v>509</v>
      </c>
      <c r="Q887" s="21" t="s">
        <v>1164</v>
      </c>
      <c r="R887" s="21">
        <v>195000</v>
      </c>
      <c r="S887" s="21">
        <v>46031</v>
      </c>
      <c r="T887" s="21">
        <v>-66.179782000000003</v>
      </c>
      <c r="U887" s="21">
        <v>-17.388317000000001</v>
      </c>
      <c r="V887" s="21" t="s">
        <v>262</v>
      </c>
      <c r="W887" s="21" t="s">
        <v>51</v>
      </c>
      <c r="X887" s="21" t="s">
        <v>1165</v>
      </c>
      <c r="Y887" s="23">
        <v>46246</v>
      </c>
      <c r="Z887" s="24">
        <f>+E887-Y887</f>
        <v>-73</v>
      </c>
      <c r="AA887" s="25">
        <f>+Tabla_DatosExternos_142[[#This Row],[Saldo]]/Tabla_DatosExternos_142[[#This Row],[Importe]]</f>
        <v>0.3759641768292683</v>
      </c>
      <c r="AB887" s="21"/>
      <c r="AC887" s="26">
        <f>IF(AND(-Z887&gt;=1,-Z887&lt;=30),D887,0)</f>
        <v>0</v>
      </c>
      <c r="AD887" s="26">
        <f>IF(AND(-Z887&gt;=31,-Z887&lt;=60),D887,0)</f>
        <v>0</v>
      </c>
      <c r="AE887" s="26">
        <f>IF(AND(-Z887&gt;=61,-Z887&lt;=90),D887,0)</f>
        <v>2959.59</v>
      </c>
      <c r="AF887" s="26">
        <f>IF(AND(-Z887&gt;=91,-Z887&lt;=120),D887,0)</f>
        <v>0</v>
      </c>
      <c r="AG887" s="26">
        <f>IF(AND(-Z887&gt;=121,-Z887&lt;=150),D887,0)</f>
        <v>0</v>
      </c>
      <c r="AH887" s="26">
        <f>IF(AND(-Z887&gt;=151,-Z887&lt;=180),D887,0)</f>
        <v>0</v>
      </c>
      <c r="AI887" s="26">
        <f>IF(AND(-Z887&gt;=181,-Z887&lt;=210),D887,0)</f>
        <v>0</v>
      </c>
      <c r="AJ887" s="26">
        <f>IF(AND(-Z887&gt;=211,-Z887&lt;=250),D887,0)</f>
        <v>0</v>
      </c>
      <c r="AK887" s="26">
        <f>IF(-Z887&gt;=251,D887,0)</f>
        <v>0</v>
      </c>
      <c r="AL887" s="26">
        <f>SUM(AE887:AF887)</f>
        <v>2959.59</v>
      </c>
      <c r="AM887" s="26">
        <f>SUM(AG887:AK887)</f>
        <v>0</v>
      </c>
      <c r="AN887" s="26">
        <f>SUM(AI887:AK887)</f>
        <v>0</v>
      </c>
      <c r="AO887" s="26">
        <f>+IF(SUM(AC887:AK887)=0,D887,0)</f>
        <v>0</v>
      </c>
      <c r="AP887" s="26">
        <f>+SUM(AC887:AK887)</f>
        <v>2959.59</v>
      </c>
      <c r="AQ887" s="26">
        <f>+Tabla_DatosExternos_142[[#This Row],[Total Vigente]]+Tabla_DatosExternos_142[[#This Row],[Total Vencido]]</f>
        <v>2959.59</v>
      </c>
      <c r="AR887" s="26">
        <f>SUM(AG887:AK887)</f>
        <v>0</v>
      </c>
      <c r="AS887" s="27">
        <f>+Tabla_DatosExternos_142[[#This Row],[Fecha]]-Tabla_DatosExternos_142[[#This Row],[Vence]]</f>
        <v>-60</v>
      </c>
      <c r="AT887" s="21"/>
      <c r="AU887" s="28" t="e">
        <f>+AR887-W887</f>
        <v>#VALUE!</v>
      </c>
    </row>
    <row r="888" spans="1:47" x14ac:dyDescent="0.35">
      <c r="A888" s="20">
        <v>46113</v>
      </c>
      <c r="B888" s="21">
        <v>19143</v>
      </c>
      <c r="C888" s="21">
        <v>1839.8</v>
      </c>
      <c r="D888" s="21">
        <v>1839.8</v>
      </c>
      <c r="E888" s="22">
        <v>46173</v>
      </c>
      <c r="F888" s="21">
        <v>73</v>
      </c>
      <c r="G888" s="21" t="s">
        <v>81</v>
      </c>
      <c r="H888" s="21" t="s">
        <v>48</v>
      </c>
      <c r="I888" s="21" t="s">
        <v>1160</v>
      </c>
      <c r="J888" s="21" t="s">
        <v>509</v>
      </c>
      <c r="K888" s="21" t="s">
        <v>1161</v>
      </c>
      <c r="L888" s="21" t="s">
        <v>1162</v>
      </c>
      <c r="M888" s="21" t="s">
        <v>1163</v>
      </c>
      <c r="N888" s="21">
        <v>60</v>
      </c>
      <c r="O888" s="20"/>
      <c r="P888" s="21" t="s">
        <v>509</v>
      </c>
      <c r="Q888" s="21" t="s">
        <v>1164</v>
      </c>
      <c r="R888" s="21">
        <v>195000</v>
      </c>
      <c r="S888" s="21">
        <v>46031</v>
      </c>
      <c r="T888" s="21">
        <v>-66.179782000000003</v>
      </c>
      <c r="U888" s="21">
        <v>-17.388317000000001</v>
      </c>
      <c r="V888" s="21" t="s">
        <v>262</v>
      </c>
      <c r="W888" s="21" t="s">
        <v>51</v>
      </c>
      <c r="X888" s="21" t="s">
        <v>1165</v>
      </c>
      <c r="Y888" s="23">
        <v>46246</v>
      </c>
      <c r="Z888" s="24">
        <f>+E888-Y888</f>
        <v>-73</v>
      </c>
      <c r="AA888" s="25">
        <f>+Tabla_DatosExternos_142[[#This Row],[Saldo]]/Tabla_DatosExternos_142[[#This Row],[Importe]]</f>
        <v>1</v>
      </c>
      <c r="AB888" s="21"/>
      <c r="AC888" s="26">
        <f>IF(AND(-Z888&gt;=1,-Z888&lt;=30),D888,0)</f>
        <v>0</v>
      </c>
      <c r="AD888" s="26">
        <f>IF(AND(-Z888&gt;=31,-Z888&lt;=60),D888,0)</f>
        <v>0</v>
      </c>
      <c r="AE888" s="26">
        <f>IF(AND(-Z888&gt;=61,-Z888&lt;=90),D888,0)</f>
        <v>1839.8</v>
      </c>
      <c r="AF888" s="26">
        <f>IF(AND(-Z888&gt;=91,-Z888&lt;=120),D888,0)</f>
        <v>0</v>
      </c>
      <c r="AG888" s="26">
        <f>IF(AND(-Z888&gt;=121,-Z888&lt;=150),D888,0)</f>
        <v>0</v>
      </c>
      <c r="AH888" s="26">
        <f>IF(AND(-Z888&gt;=151,-Z888&lt;=180),D888,0)</f>
        <v>0</v>
      </c>
      <c r="AI888" s="26">
        <f>IF(AND(-Z888&gt;=181,-Z888&lt;=210),D888,0)</f>
        <v>0</v>
      </c>
      <c r="AJ888" s="26">
        <f>IF(AND(-Z888&gt;=211,-Z888&lt;=250),D888,0)</f>
        <v>0</v>
      </c>
      <c r="AK888" s="26">
        <f>IF(-Z888&gt;=251,D888,0)</f>
        <v>0</v>
      </c>
      <c r="AL888" s="26">
        <f>SUM(AE888:AF888)</f>
        <v>1839.8</v>
      </c>
      <c r="AM888" s="26">
        <f>SUM(AG888:AK888)</f>
        <v>0</v>
      </c>
      <c r="AN888" s="26">
        <f>SUM(AI888:AK888)</f>
        <v>0</v>
      </c>
      <c r="AO888" s="26">
        <f>+IF(SUM(AC888:AK888)=0,D888,0)</f>
        <v>0</v>
      </c>
      <c r="AP888" s="26">
        <f>+SUM(AC888:AK888)</f>
        <v>1839.8</v>
      </c>
      <c r="AQ888" s="26">
        <f>+Tabla_DatosExternos_142[[#This Row],[Total Vigente]]+Tabla_DatosExternos_142[[#This Row],[Total Vencido]]</f>
        <v>1839.8</v>
      </c>
      <c r="AR888" s="26">
        <f>SUM(AG888:AK888)</f>
        <v>0</v>
      </c>
      <c r="AS888" s="27">
        <f>+Tabla_DatosExternos_142[[#This Row],[Fecha]]-Tabla_DatosExternos_142[[#This Row],[Vence]]</f>
        <v>-60</v>
      </c>
      <c r="AT888" s="21"/>
      <c r="AU888" s="28" t="e">
        <f>+AR888-W888</f>
        <v>#VALUE!</v>
      </c>
    </row>
    <row r="889" spans="1:47" x14ac:dyDescent="0.35">
      <c r="A889" s="20">
        <v>46118</v>
      </c>
      <c r="B889" s="21">
        <v>20369</v>
      </c>
      <c r="C889" s="21">
        <v>10587.6</v>
      </c>
      <c r="D889" s="21">
        <v>10587.6</v>
      </c>
      <c r="E889" s="22">
        <v>46178</v>
      </c>
      <c r="F889" s="21">
        <v>68</v>
      </c>
      <c r="G889" s="21" t="s">
        <v>81</v>
      </c>
      <c r="H889" s="21" t="s">
        <v>48</v>
      </c>
      <c r="I889" s="21" t="s">
        <v>1160</v>
      </c>
      <c r="J889" s="21" t="s">
        <v>509</v>
      </c>
      <c r="K889" s="21" t="s">
        <v>1161</v>
      </c>
      <c r="L889" s="21" t="s">
        <v>1162</v>
      </c>
      <c r="M889" s="21" t="s">
        <v>1163</v>
      </c>
      <c r="N889" s="21">
        <v>60</v>
      </c>
      <c r="O889" s="20"/>
      <c r="P889" s="21" t="s">
        <v>509</v>
      </c>
      <c r="Q889" s="21" t="s">
        <v>1164</v>
      </c>
      <c r="R889" s="21">
        <v>195000</v>
      </c>
      <c r="S889" s="21">
        <v>46031</v>
      </c>
      <c r="T889" s="21">
        <v>-66.179782000000003</v>
      </c>
      <c r="U889" s="21">
        <v>-17.388317000000001</v>
      </c>
      <c r="V889" s="21" t="s">
        <v>262</v>
      </c>
      <c r="W889" s="21" t="s">
        <v>51</v>
      </c>
      <c r="X889" s="21" t="s">
        <v>1245</v>
      </c>
      <c r="Y889" s="23">
        <v>46246</v>
      </c>
      <c r="Z889" s="24">
        <f>+E889-Y889</f>
        <v>-68</v>
      </c>
      <c r="AA889" s="25">
        <f>+Tabla_DatosExternos_142[[#This Row],[Saldo]]/Tabla_DatosExternos_142[[#This Row],[Importe]]</f>
        <v>1</v>
      </c>
      <c r="AB889" s="21"/>
      <c r="AC889" s="26">
        <f>IF(AND(-Z889&gt;=1,-Z889&lt;=30),D889,0)</f>
        <v>0</v>
      </c>
      <c r="AD889" s="26">
        <f>IF(AND(-Z889&gt;=31,-Z889&lt;=60),D889,0)</f>
        <v>0</v>
      </c>
      <c r="AE889" s="26">
        <f>IF(AND(-Z889&gt;=61,-Z889&lt;=90),D889,0)</f>
        <v>10587.6</v>
      </c>
      <c r="AF889" s="26">
        <f>IF(AND(-Z889&gt;=91,-Z889&lt;=120),D889,0)</f>
        <v>0</v>
      </c>
      <c r="AG889" s="26">
        <f>IF(AND(-Z889&gt;=121,-Z889&lt;=150),D889,0)</f>
        <v>0</v>
      </c>
      <c r="AH889" s="26">
        <f>IF(AND(-Z889&gt;=151,-Z889&lt;=180),D889,0)</f>
        <v>0</v>
      </c>
      <c r="AI889" s="26">
        <f>IF(AND(-Z889&gt;=181,-Z889&lt;=210),D889,0)</f>
        <v>0</v>
      </c>
      <c r="AJ889" s="26">
        <f>IF(AND(-Z889&gt;=211,-Z889&lt;=250),D889,0)</f>
        <v>0</v>
      </c>
      <c r="AK889" s="26">
        <f>IF(-Z889&gt;=251,D889,0)</f>
        <v>0</v>
      </c>
      <c r="AL889" s="26">
        <f>SUM(AE889:AF889)</f>
        <v>10587.6</v>
      </c>
      <c r="AM889" s="26">
        <f>SUM(AG889:AK889)</f>
        <v>0</v>
      </c>
      <c r="AN889" s="26">
        <f>SUM(AI889:AK889)</f>
        <v>0</v>
      </c>
      <c r="AO889" s="26">
        <f>+IF(SUM(AC889:AK889)=0,D889,0)</f>
        <v>0</v>
      </c>
      <c r="AP889" s="26">
        <f>+SUM(AC889:AK889)</f>
        <v>10587.6</v>
      </c>
      <c r="AQ889" s="26">
        <f>+Tabla_DatosExternos_142[[#This Row],[Total Vigente]]+Tabla_DatosExternos_142[[#This Row],[Total Vencido]]</f>
        <v>10587.6</v>
      </c>
      <c r="AR889" s="26">
        <f>SUM(AG889:AK889)</f>
        <v>0</v>
      </c>
      <c r="AS889" s="27">
        <f>+Tabla_DatosExternos_142[[#This Row],[Fecha]]-Tabla_DatosExternos_142[[#This Row],[Vence]]</f>
        <v>-60</v>
      </c>
      <c r="AT889" s="21"/>
      <c r="AU889" s="28" t="e">
        <f>+AR889-W889</f>
        <v>#VALUE!</v>
      </c>
    </row>
    <row r="890" spans="1:47" x14ac:dyDescent="0.35">
      <c r="A890" s="20">
        <v>46118</v>
      </c>
      <c r="B890" s="21">
        <v>20370</v>
      </c>
      <c r="C890" s="21">
        <v>3249.6</v>
      </c>
      <c r="D890" s="21">
        <v>3249.6</v>
      </c>
      <c r="E890" s="22">
        <v>46178</v>
      </c>
      <c r="F890" s="21">
        <v>68</v>
      </c>
      <c r="G890" s="21" t="s">
        <v>81</v>
      </c>
      <c r="H890" s="21" t="s">
        <v>48</v>
      </c>
      <c r="I890" s="21" t="s">
        <v>1160</v>
      </c>
      <c r="J890" s="21" t="s">
        <v>509</v>
      </c>
      <c r="K890" s="21" t="s">
        <v>1161</v>
      </c>
      <c r="L890" s="21" t="s">
        <v>1162</v>
      </c>
      <c r="M890" s="21" t="s">
        <v>1163</v>
      </c>
      <c r="N890" s="21">
        <v>60</v>
      </c>
      <c r="O890" s="20"/>
      <c r="P890" s="21" t="s">
        <v>509</v>
      </c>
      <c r="Q890" s="21" t="s">
        <v>1164</v>
      </c>
      <c r="R890" s="21">
        <v>195000</v>
      </c>
      <c r="S890" s="21">
        <v>46031</v>
      </c>
      <c r="T890" s="21">
        <v>-66.179782000000003</v>
      </c>
      <c r="U890" s="21">
        <v>-17.388317000000001</v>
      </c>
      <c r="V890" s="21" t="s">
        <v>262</v>
      </c>
      <c r="W890" s="21" t="s">
        <v>51</v>
      </c>
      <c r="X890" s="21" t="s">
        <v>1245</v>
      </c>
      <c r="Y890" s="23">
        <v>46246</v>
      </c>
      <c r="Z890" s="24">
        <f>+E890-Y890</f>
        <v>-68</v>
      </c>
      <c r="AA890" s="25">
        <f>+Tabla_DatosExternos_142[[#This Row],[Saldo]]/Tabla_DatosExternos_142[[#This Row],[Importe]]</f>
        <v>1</v>
      </c>
      <c r="AB890" s="21"/>
      <c r="AC890" s="26">
        <f>IF(AND(-Z890&gt;=1,-Z890&lt;=30),D890,0)</f>
        <v>0</v>
      </c>
      <c r="AD890" s="26">
        <f>IF(AND(-Z890&gt;=31,-Z890&lt;=60),D890,0)</f>
        <v>0</v>
      </c>
      <c r="AE890" s="26">
        <f>IF(AND(-Z890&gt;=61,-Z890&lt;=90),D890,0)</f>
        <v>3249.6</v>
      </c>
      <c r="AF890" s="26">
        <f>IF(AND(-Z890&gt;=91,-Z890&lt;=120),D890,0)</f>
        <v>0</v>
      </c>
      <c r="AG890" s="26">
        <f>IF(AND(-Z890&gt;=121,-Z890&lt;=150),D890,0)</f>
        <v>0</v>
      </c>
      <c r="AH890" s="26">
        <f>IF(AND(-Z890&gt;=151,-Z890&lt;=180),D890,0)</f>
        <v>0</v>
      </c>
      <c r="AI890" s="26">
        <f>IF(AND(-Z890&gt;=181,-Z890&lt;=210),D890,0)</f>
        <v>0</v>
      </c>
      <c r="AJ890" s="26">
        <f>IF(AND(-Z890&gt;=211,-Z890&lt;=250),D890,0)</f>
        <v>0</v>
      </c>
      <c r="AK890" s="26">
        <f>IF(-Z890&gt;=251,D890,0)</f>
        <v>0</v>
      </c>
      <c r="AL890" s="26">
        <f>SUM(AE890:AF890)</f>
        <v>3249.6</v>
      </c>
      <c r="AM890" s="26">
        <f>SUM(AG890:AK890)</f>
        <v>0</v>
      </c>
      <c r="AN890" s="26">
        <f>SUM(AI890:AK890)</f>
        <v>0</v>
      </c>
      <c r="AO890" s="26">
        <f>+IF(SUM(AC890:AK890)=0,D890,0)</f>
        <v>0</v>
      </c>
      <c r="AP890" s="26">
        <f>+SUM(AC890:AK890)</f>
        <v>3249.6</v>
      </c>
      <c r="AQ890" s="26">
        <f>+Tabla_DatosExternos_142[[#This Row],[Total Vigente]]+Tabla_DatosExternos_142[[#This Row],[Total Vencido]]</f>
        <v>3249.6</v>
      </c>
      <c r="AR890" s="26">
        <f>SUM(AG890:AK890)</f>
        <v>0</v>
      </c>
      <c r="AS890" s="27">
        <f>+Tabla_DatosExternos_142[[#This Row],[Fecha]]-Tabla_DatosExternos_142[[#This Row],[Vence]]</f>
        <v>-60</v>
      </c>
      <c r="AT890" s="21"/>
      <c r="AU890" s="28" t="e">
        <f>+AR890-W890</f>
        <v>#VALUE!</v>
      </c>
    </row>
    <row r="891" spans="1:47" x14ac:dyDescent="0.35">
      <c r="A891" s="20">
        <v>46118</v>
      </c>
      <c r="B891" s="21">
        <v>20371</v>
      </c>
      <c r="C891" s="21">
        <v>1968</v>
      </c>
      <c r="D891" s="21">
        <v>1968</v>
      </c>
      <c r="E891" s="22">
        <v>46178</v>
      </c>
      <c r="F891" s="21">
        <v>68</v>
      </c>
      <c r="G891" s="21" t="s">
        <v>81</v>
      </c>
      <c r="H891" s="21" t="s">
        <v>48</v>
      </c>
      <c r="I891" s="21" t="s">
        <v>1160</v>
      </c>
      <c r="J891" s="21" t="s">
        <v>509</v>
      </c>
      <c r="K891" s="21" t="s">
        <v>1161</v>
      </c>
      <c r="L891" s="21" t="s">
        <v>1162</v>
      </c>
      <c r="M891" s="21" t="s">
        <v>1163</v>
      </c>
      <c r="N891" s="21">
        <v>60</v>
      </c>
      <c r="O891" s="20"/>
      <c r="P891" s="21" t="s">
        <v>509</v>
      </c>
      <c r="Q891" s="21" t="s">
        <v>1164</v>
      </c>
      <c r="R891" s="21">
        <v>195000</v>
      </c>
      <c r="S891" s="21">
        <v>46031</v>
      </c>
      <c r="T891" s="21">
        <v>-66.179782000000003</v>
      </c>
      <c r="U891" s="21">
        <v>-17.388317000000001</v>
      </c>
      <c r="V891" s="21" t="s">
        <v>262</v>
      </c>
      <c r="W891" s="21" t="s">
        <v>51</v>
      </c>
      <c r="X891" s="21" t="s">
        <v>1245</v>
      </c>
      <c r="Y891" s="23">
        <v>46246</v>
      </c>
      <c r="Z891" s="24">
        <f>+E891-Y891</f>
        <v>-68</v>
      </c>
      <c r="AA891" s="25">
        <f>+Tabla_DatosExternos_142[[#This Row],[Saldo]]/Tabla_DatosExternos_142[[#This Row],[Importe]]</f>
        <v>1</v>
      </c>
      <c r="AB891" s="21"/>
      <c r="AC891" s="26">
        <f>IF(AND(-Z891&gt;=1,-Z891&lt;=30),D891,0)</f>
        <v>0</v>
      </c>
      <c r="AD891" s="26">
        <f>IF(AND(-Z891&gt;=31,-Z891&lt;=60),D891,0)</f>
        <v>0</v>
      </c>
      <c r="AE891" s="26">
        <f>IF(AND(-Z891&gt;=61,-Z891&lt;=90),D891,0)</f>
        <v>1968</v>
      </c>
      <c r="AF891" s="26">
        <f>IF(AND(-Z891&gt;=91,-Z891&lt;=120),D891,0)</f>
        <v>0</v>
      </c>
      <c r="AG891" s="26">
        <f>IF(AND(-Z891&gt;=121,-Z891&lt;=150),D891,0)</f>
        <v>0</v>
      </c>
      <c r="AH891" s="26">
        <f>IF(AND(-Z891&gt;=151,-Z891&lt;=180),D891,0)</f>
        <v>0</v>
      </c>
      <c r="AI891" s="26">
        <f>IF(AND(-Z891&gt;=181,-Z891&lt;=210),D891,0)</f>
        <v>0</v>
      </c>
      <c r="AJ891" s="26">
        <f>IF(AND(-Z891&gt;=211,-Z891&lt;=250),D891,0)</f>
        <v>0</v>
      </c>
      <c r="AK891" s="26">
        <f>IF(-Z891&gt;=251,D891,0)</f>
        <v>0</v>
      </c>
      <c r="AL891" s="26">
        <f>SUM(AE891:AF891)</f>
        <v>1968</v>
      </c>
      <c r="AM891" s="26">
        <f>SUM(AG891:AK891)</f>
        <v>0</v>
      </c>
      <c r="AN891" s="26">
        <f>SUM(AI891:AK891)</f>
        <v>0</v>
      </c>
      <c r="AO891" s="26">
        <f>+IF(SUM(AC891:AK891)=0,D891,0)</f>
        <v>0</v>
      </c>
      <c r="AP891" s="26">
        <f>+SUM(AC891:AK891)</f>
        <v>1968</v>
      </c>
      <c r="AQ891" s="26">
        <f>+Tabla_DatosExternos_142[[#This Row],[Total Vigente]]+Tabla_DatosExternos_142[[#This Row],[Total Vencido]]</f>
        <v>1968</v>
      </c>
      <c r="AR891" s="26">
        <f>SUM(AG891:AK891)</f>
        <v>0</v>
      </c>
      <c r="AS891" s="27">
        <f>+Tabla_DatosExternos_142[[#This Row],[Fecha]]-Tabla_DatosExternos_142[[#This Row],[Vence]]</f>
        <v>-60</v>
      </c>
      <c r="AT891" s="21"/>
      <c r="AU891" s="28" t="e">
        <f>+AR891-W891</f>
        <v>#VALUE!</v>
      </c>
    </row>
    <row r="892" spans="1:47" x14ac:dyDescent="0.35">
      <c r="A892" s="20">
        <v>46118</v>
      </c>
      <c r="B892" s="21">
        <v>20373</v>
      </c>
      <c r="C892" s="21">
        <v>86.4</v>
      </c>
      <c r="D892" s="21">
        <v>86.4</v>
      </c>
      <c r="E892" s="22">
        <v>46178</v>
      </c>
      <c r="F892" s="21">
        <v>68</v>
      </c>
      <c r="G892" s="21" t="s">
        <v>81</v>
      </c>
      <c r="H892" s="21" t="s">
        <v>48</v>
      </c>
      <c r="I892" s="21" t="s">
        <v>1160</v>
      </c>
      <c r="J892" s="21" t="s">
        <v>509</v>
      </c>
      <c r="K892" s="21" t="s">
        <v>1161</v>
      </c>
      <c r="L892" s="21" t="s">
        <v>1162</v>
      </c>
      <c r="M892" s="21" t="s">
        <v>1163</v>
      </c>
      <c r="N892" s="21">
        <v>60</v>
      </c>
      <c r="O892" s="20"/>
      <c r="P892" s="21" t="s">
        <v>509</v>
      </c>
      <c r="Q892" s="21" t="s">
        <v>1164</v>
      </c>
      <c r="R892" s="21">
        <v>195000</v>
      </c>
      <c r="S892" s="21">
        <v>46031</v>
      </c>
      <c r="T892" s="21">
        <v>-66.179782000000003</v>
      </c>
      <c r="U892" s="21">
        <v>-17.388317000000001</v>
      </c>
      <c r="V892" s="21" t="s">
        <v>262</v>
      </c>
      <c r="W892" s="21" t="s">
        <v>51</v>
      </c>
      <c r="X892" s="21" t="s">
        <v>1245</v>
      </c>
      <c r="Y892" s="23">
        <v>46246</v>
      </c>
      <c r="Z892" s="24">
        <f>+E892-Y892</f>
        <v>-68</v>
      </c>
      <c r="AA892" s="25">
        <f>+Tabla_DatosExternos_142[[#This Row],[Saldo]]/Tabla_DatosExternos_142[[#This Row],[Importe]]</f>
        <v>1</v>
      </c>
      <c r="AB892" s="21"/>
      <c r="AC892" s="26">
        <f>IF(AND(-Z892&gt;=1,-Z892&lt;=30),D892,0)</f>
        <v>0</v>
      </c>
      <c r="AD892" s="26">
        <f>IF(AND(-Z892&gt;=31,-Z892&lt;=60),D892,0)</f>
        <v>0</v>
      </c>
      <c r="AE892" s="26">
        <f>IF(AND(-Z892&gt;=61,-Z892&lt;=90),D892,0)</f>
        <v>86.4</v>
      </c>
      <c r="AF892" s="26">
        <f>IF(AND(-Z892&gt;=91,-Z892&lt;=120),D892,0)</f>
        <v>0</v>
      </c>
      <c r="AG892" s="26">
        <f>IF(AND(-Z892&gt;=121,-Z892&lt;=150),D892,0)</f>
        <v>0</v>
      </c>
      <c r="AH892" s="26">
        <f>IF(AND(-Z892&gt;=151,-Z892&lt;=180),D892,0)</f>
        <v>0</v>
      </c>
      <c r="AI892" s="26">
        <f>IF(AND(-Z892&gt;=181,-Z892&lt;=210),D892,0)</f>
        <v>0</v>
      </c>
      <c r="AJ892" s="26">
        <f>IF(AND(-Z892&gt;=211,-Z892&lt;=250),D892,0)</f>
        <v>0</v>
      </c>
      <c r="AK892" s="26">
        <f>IF(-Z892&gt;=251,D892,0)</f>
        <v>0</v>
      </c>
      <c r="AL892" s="26">
        <f>SUM(AE892:AF892)</f>
        <v>86.4</v>
      </c>
      <c r="AM892" s="26">
        <f>SUM(AG892:AK892)</f>
        <v>0</v>
      </c>
      <c r="AN892" s="26">
        <f>SUM(AI892:AK892)</f>
        <v>0</v>
      </c>
      <c r="AO892" s="26">
        <f>+IF(SUM(AC892:AK892)=0,D892,0)</f>
        <v>0</v>
      </c>
      <c r="AP892" s="26">
        <f>+SUM(AC892:AK892)</f>
        <v>86.4</v>
      </c>
      <c r="AQ892" s="26">
        <f>+Tabla_DatosExternos_142[[#This Row],[Total Vigente]]+Tabla_DatosExternos_142[[#This Row],[Total Vencido]]</f>
        <v>86.4</v>
      </c>
      <c r="AR892" s="26">
        <f>SUM(AG892:AK892)</f>
        <v>0</v>
      </c>
      <c r="AS892" s="27">
        <f>+Tabla_DatosExternos_142[[#This Row],[Fecha]]-Tabla_DatosExternos_142[[#This Row],[Vence]]</f>
        <v>-60</v>
      </c>
      <c r="AT892" s="21"/>
      <c r="AU892" s="28" t="e">
        <f>+AR892-W892</f>
        <v>#VALUE!</v>
      </c>
    </row>
    <row r="893" spans="1:47" x14ac:dyDescent="0.35">
      <c r="A893" s="20">
        <v>46136</v>
      </c>
      <c r="B893" s="21">
        <v>26760</v>
      </c>
      <c r="C893" s="21">
        <v>2749.2</v>
      </c>
      <c r="D893" s="21">
        <v>1299.76</v>
      </c>
      <c r="E893" s="22">
        <v>46196</v>
      </c>
      <c r="F893" s="21">
        <v>50</v>
      </c>
      <c r="G893" s="21" t="s">
        <v>96</v>
      </c>
      <c r="H893" s="21" t="s">
        <v>48</v>
      </c>
      <c r="I893" s="21" t="s">
        <v>1230</v>
      </c>
      <c r="J893" s="21" t="s">
        <v>509</v>
      </c>
      <c r="K893" s="21" t="s">
        <v>1161</v>
      </c>
      <c r="L893" s="21" t="s">
        <v>1162</v>
      </c>
      <c r="M893" s="21" t="s">
        <v>1163</v>
      </c>
      <c r="N893" s="21">
        <v>60</v>
      </c>
      <c r="O893" s="20">
        <v>46172</v>
      </c>
      <c r="P893" s="21" t="s">
        <v>509</v>
      </c>
      <c r="Q893" s="21" t="s">
        <v>1623</v>
      </c>
      <c r="R893" s="21">
        <v>387686</v>
      </c>
      <c r="S893" s="21">
        <v>46031</v>
      </c>
      <c r="T893" s="21">
        <v>-66.118859999999998</v>
      </c>
      <c r="U893" s="21">
        <v>-17.381934000000001</v>
      </c>
      <c r="V893" s="21" t="s">
        <v>262</v>
      </c>
      <c r="W893" s="21" t="s">
        <v>51</v>
      </c>
      <c r="X893" s="21" t="s">
        <v>1624</v>
      </c>
      <c r="Y893" s="23">
        <v>46246</v>
      </c>
      <c r="Z893" s="24">
        <f>+E893-Y893</f>
        <v>-50</v>
      </c>
      <c r="AA893" s="25">
        <f>+Tabla_DatosExternos_142[[#This Row],[Saldo]]/Tabla_DatosExternos_142[[#This Row],[Importe]]</f>
        <v>0.47277753528299143</v>
      </c>
      <c r="AB893" s="21"/>
      <c r="AC893" s="26">
        <f>IF(AND(-Z893&gt;=1,-Z893&lt;=30),D893,0)</f>
        <v>0</v>
      </c>
      <c r="AD893" s="26">
        <f>IF(AND(-Z893&gt;=31,-Z893&lt;=60),D893,0)</f>
        <v>1299.76</v>
      </c>
      <c r="AE893" s="26">
        <f>IF(AND(-Z893&gt;=61,-Z893&lt;=90),D893,0)</f>
        <v>0</v>
      </c>
      <c r="AF893" s="26">
        <f>IF(AND(-Z893&gt;=91,-Z893&lt;=120),D893,0)</f>
        <v>0</v>
      </c>
      <c r="AG893" s="26">
        <f>IF(AND(-Z893&gt;=121,-Z893&lt;=150),D893,0)</f>
        <v>0</v>
      </c>
      <c r="AH893" s="26">
        <f>IF(AND(-Z893&gt;=151,-Z893&lt;=180),D893,0)</f>
        <v>0</v>
      </c>
      <c r="AI893" s="26">
        <f>IF(AND(-Z893&gt;=181,-Z893&lt;=210),D893,0)</f>
        <v>0</v>
      </c>
      <c r="AJ893" s="26">
        <f>IF(AND(-Z893&gt;=211,-Z893&lt;=250),D893,0)</f>
        <v>0</v>
      </c>
      <c r="AK893" s="26">
        <f>IF(-Z893&gt;=251,D893,0)</f>
        <v>0</v>
      </c>
      <c r="AL893" s="26">
        <f>SUM(AE893:AF893)</f>
        <v>0</v>
      </c>
      <c r="AM893" s="26">
        <f>SUM(AG893:AK893)</f>
        <v>0</v>
      </c>
      <c r="AN893" s="26">
        <f>SUM(AI893:AK893)</f>
        <v>0</v>
      </c>
      <c r="AO893" s="26">
        <f>+IF(SUM(AC893:AK893)=0,D893,0)</f>
        <v>0</v>
      </c>
      <c r="AP893" s="26">
        <f>+SUM(AC893:AK893)</f>
        <v>1299.76</v>
      </c>
      <c r="AQ893" s="26">
        <f>+Tabla_DatosExternos_142[[#This Row],[Total Vigente]]+Tabla_DatosExternos_142[[#This Row],[Total Vencido]]</f>
        <v>1299.76</v>
      </c>
      <c r="AR893" s="26">
        <f>SUM(AG893:AK893)</f>
        <v>0</v>
      </c>
      <c r="AS893" s="27">
        <f>+Tabla_DatosExternos_142[[#This Row],[Fecha]]-Tabla_DatosExternos_142[[#This Row],[Vence]]</f>
        <v>-60</v>
      </c>
      <c r="AT893" s="21"/>
      <c r="AU893" s="28" t="e">
        <f>+AR893-W893</f>
        <v>#VALUE!</v>
      </c>
    </row>
    <row r="894" spans="1:47" x14ac:dyDescent="0.35">
      <c r="A894" s="20">
        <v>46147</v>
      </c>
      <c r="B894" s="21">
        <v>30431</v>
      </c>
      <c r="C894" s="21">
        <v>259.2</v>
      </c>
      <c r="D894" s="21">
        <v>259.2</v>
      </c>
      <c r="E894" s="22">
        <v>46207</v>
      </c>
      <c r="F894" s="21">
        <v>39</v>
      </c>
      <c r="G894" s="21" t="s">
        <v>96</v>
      </c>
      <c r="H894" s="21" t="s">
        <v>48</v>
      </c>
      <c r="I894" s="21" t="s">
        <v>1160</v>
      </c>
      <c r="J894" s="21" t="s">
        <v>509</v>
      </c>
      <c r="K894" s="21" t="s">
        <v>1161</v>
      </c>
      <c r="L894" s="21" t="s">
        <v>1162</v>
      </c>
      <c r="M894" s="21" t="s">
        <v>1163</v>
      </c>
      <c r="N894" s="21">
        <v>60</v>
      </c>
      <c r="O894" s="20"/>
      <c r="P894" s="21" t="s">
        <v>509</v>
      </c>
      <c r="Q894" s="21" t="s">
        <v>1164</v>
      </c>
      <c r="R894" s="21">
        <v>195000</v>
      </c>
      <c r="S894" s="21">
        <v>46031</v>
      </c>
      <c r="T894" s="21">
        <v>-66.179782000000003</v>
      </c>
      <c r="U894" s="21">
        <v>-17.388317000000001</v>
      </c>
      <c r="V894" s="21" t="s">
        <v>262</v>
      </c>
      <c r="W894" s="21" t="s">
        <v>51</v>
      </c>
      <c r="X894" s="21" t="s">
        <v>1245</v>
      </c>
      <c r="Y894" s="23">
        <v>46246</v>
      </c>
      <c r="Z894" s="24">
        <f>+E894-Y894</f>
        <v>-39</v>
      </c>
      <c r="AA894" s="25">
        <f>+Tabla_DatosExternos_142[[#This Row],[Saldo]]/Tabla_DatosExternos_142[[#This Row],[Importe]]</f>
        <v>1</v>
      </c>
      <c r="AB894" s="21"/>
      <c r="AC894" s="26">
        <f>IF(AND(-Z894&gt;=1,-Z894&lt;=30),D894,0)</f>
        <v>0</v>
      </c>
      <c r="AD894" s="26">
        <f>IF(AND(-Z894&gt;=31,-Z894&lt;=60),D894,0)</f>
        <v>259.2</v>
      </c>
      <c r="AE894" s="26">
        <f>IF(AND(-Z894&gt;=61,-Z894&lt;=90),D894,0)</f>
        <v>0</v>
      </c>
      <c r="AF894" s="26">
        <f>IF(AND(-Z894&gt;=91,-Z894&lt;=120),D894,0)</f>
        <v>0</v>
      </c>
      <c r="AG894" s="26">
        <f>IF(AND(-Z894&gt;=121,-Z894&lt;=150),D894,0)</f>
        <v>0</v>
      </c>
      <c r="AH894" s="26">
        <f>IF(AND(-Z894&gt;=151,-Z894&lt;=180),D894,0)</f>
        <v>0</v>
      </c>
      <c r="AI894" s="26">
        <f>IF(AND(-Z894&gt;=181,-Z894&lt;=210),D894,0)</f>
        <v>0</v>
      </c>
      <c r="AJ894" s="26">
        <f>IF(AND(-Z894&gt;=211,-Z894&lt;=250),D894,0)</f>
        <v>0</v>
      </c>
      <c r="AK894" s="26">
        <f>IF(-Z894&gt;=251,D894,0)</f>
        <v>0</v>
      </c>
      <c r="AL894" s="26">
        <f>SUM(AE894:AF894)</f>
        <v>0</v>
      </c>
      <c r="AM894" s="26">
        <f>SUM(AG894:AK894)</f>
        <v>0</v>
      </c>
      <c r="AN894" s="26">
        <f>SUM(AI894:AK894)</f>
        <v>0</v>
      </c>
      <c r="AO894" s="26">
        <f>+IF(SUM(AC894:AK894)=0,D894,0)</f>
        <v>0</v>
      </c>
      <c r="AP894" s="26">
        <f>+SUM(AC894:AK894)</f>
        <v>259.2</v>
      </c>
      <c r="AQ894" s="26">
        <f>+Tabla_DatosExternos_142[[#This Row],[Total Vigente]]+Tabla_DatosExternos_142[[#This Row],[Total Vencido]]</f>
        <v>259.2</v>
      </c>
      <c r="AR894" s="26">
        <f>SUM(AG894:AK894)</f>
        <v>0</v>
      </c>
      <c r="AS894" s="27">
        <f>+Tabla_DatosExternos_142[[#This Row],[Fecha]]-Tabla_DatosExternos_142[[#This Row],[Vence]]</f>
        <v>-60</v>
      </c>
      <c r="AT894" s="21"/>
      <c r="AU894" s="28" t="e">
        <f>+AR894-W894</f>
        <v>#VALUE!</v>
      </c>
    </row>
    <row r="895" spans="1:47" x14ac:dyDescent="0.35">
      <c r="A895" s="20">
        <v>46147</v>
      </c>
      <c r="B895" s="21">
        <v>30432</v>
      </c>
      <c r="C895" s="21">
        <v>4795.2</v>
      </c>
      <c r="D895" s="21">
        <v>4795.2</v>
      </c>
      <c r="E895" s="22">
        <v>46207</v>
      </c>
      <c r="F895" s="21">
        <v>39</v>
      </c>
      <c r="G895" s="21" t="s">
        <v>96</v>
      </c>
      <c r="H895" s="21" t="s">
        <v>48</v>
      </c>
      <c r="I895" s="21" t="s">
        <v>1160</v>
      </c>
      <c r="J895" s="21" t="s">
        <v>509</v>
      </c>
      <c r="K895" s="21" t="s">
        <v>1161</v>
      </c>
      <c r="L895" s="21" t="s">
        <v>1162</v>
      </c>
      <c r="M895" s="21" t="s">
        <v>1163</v>
      </c>
      <c r="N895" s="21">
        <v>60</v>
      </c>
      <c r="O895" s="20"/>
      <c r="P895" s="21" t="s">
        <v>509</v>
      </c>
      <c r="Q895" s="21" t="s">
        <v>1164</v>
      </c>
      <c r="R895" s="21">
        <v>195000</v>
      </c>
      <c r="S895" s="21">
        <v>46031</v>
      </c>
      <c r="T895" s="21">
        <v>-66.179782000000003</v>
      </c>
      <c r="U895" s="21">
        <v>-17.388317000000001</v>
      </c>
      <c r="V895" s="21" t="s">
        <v>262</v>
      </c>
      <c r="W895" s="21" t="s">
        <v>51</v>
      </c>
      <c r="X895" s="21" t="s">
        <v>1245</v>
      </c>
      <c r="Y895" s="23">
        <v>46246</v>
      </c>
      <c r="Z895" s="24">
        <f>+E895-Y895</f>
        <v>-39</v>
      </c>
      <c r="AA895" s="25">
        <f>+Tabla_DatosExternos_142[[#This Row],[Saldo]]/Tabla_DatosExternos_142[[#This Row],[Importe]]</f>
        <v>1</v>
      </c>
      <c r="AB895" s="21"/>
      <c r="AC895" s="26">
        <f>IF(AND(-Z895&gt;=1,-Z895&lt;=30),D895,0)</f>
        <v>0</v>
      </c>
      <c r="AD895" s="26">
        <f>IF(AND(-Z895&gt;=31,-Z895&lt;=60),D895,0)</f>
        <v>4795.2</v>
      </c>
      <c r="AE895" s="26">
        <f>IF(AND(-Z895&gt;=61,-Z895&lt;=90),D895,0)</f>
        <v>0</v>
      </c>
      <c r="AF895" s="26">
        <f>IF(AND(-Z895&gt;=91,-Z895&lt;=120),D895,0)</f>
        <v>0</v>
      </c>
      <c r="AG895" s="26">
        <f>IF(AND(-Z895&gt;=121,-Z895&lt;=150),D895,0)</f>
        <v>0</v>
      </c>
      <c r="AH895" s="26">
        <f>IF(AND(-Z895&gt;=151,-Z895&lt;=180),D895,0)</f>
        <v>0</v>
      </c>
      <c r="AI895" s="26">
        <f>IF(AND(-Z895&gt;=181,-Z895&lt;=210),D895,0)</f>
        <v>0</v>
      </c>
      <c r="AJ895" s="26">
        <f>IF(AND(-Z895&gt;=211,-Z895&lt;=250),D895,0)</f>
        <v>0</v>
      </c>
      <c r="AK895" s="26">
        <f>IF(-Z895&gt;=251,D895,0)</f>
        <v>0</v>
      </c>
      <c r="AL895" s="26">
        <f>SUM(AE895:AF895)</f>
        <v>0</v>
      </c>
      <c r="AM895" s="26">
        <f>SUM(AG895:AK895)</f>
        <v>0</v>
      </c>
      <c r="AN895" s="26">
        <f>SUM(AI895:AK895)</f>
        <v>0</v>
      </c>
      <c r="AO895" s="26">
        <f>+IF(SUM(AC895:AK895)=0,D895,0)</f>
        <v>0</v>
      </c>
      <c r="AP895" s="26">
        <f>+SUM(AC895:AK895)</f>
        <v>4795.2</v>
      </c>
      <c r="AQ895" s="26">
        <f>+Tabla_DatosExternos_142[[#This Row],[Total Vigente]]+Tabla_DatosExternos_142[[#This Row],[Total Vencido]]</f>
        <v>4795.2</v>
      </c>
      <c r="AR895" s="26">
        <f>SUM(AG895:AK895)</f>
        <v>0</v>
      </c>
      <c r="AS895" s="27">
        <f>+Tabla_DatosExternos_142[[#This Row],[Fecha]]-Tabla_DatosExternos_142[[#This Row],[Vence]]</f>
        <v>-60</v>
      </c>
      <c r="AT895" s="21"/>
      <c r="AU895" s="28" t="e">
        <f>+AR895-W895</f>
        <v>#VALUE!</v>
      </c>
    </row>
    <row r="896" spans="1:47" x14ac:dyDescent="0.35">
      <c r="A896" s="20">
        <v>46147</v>
      </c>
      <c r="B896" s="21">
        <v>30433</v>
      </c>
      <c r="C896" s="21">
        <v>955</v>
      </c>
      <c r="D896" s="21">
        <v>955</v>
      </c>
      <c r="E896" s="22">
        <v>46207</v>
      </c>
      <c r="F896" s="21">
        <v>39</v>
      </c>
      <c r="G896" s="21" t="s">
        <v>96</v>
      </c>
      <c r="H896" s="21" t="s">
        <v>48</v>
      </c>
      <c r="I896" s="21" t="s">
        <v>1160</v>
      </c>
      <c r="J896" s="21" t="s">
        <v>509</v>
      </c>
      <c r="K896" s="21" t="s">
        <v>1161</v>
      </c>
      <c r="L896" s="21" t="s">
        <v>1162</v>
      </c>
      <c r="M896" s="21" t="s">
        <v>1163</v>
      </c>
      <c r="N896" s="21">
        <v>60</v>
      </c>
      <c r="O896" s="20"/>
      <c r="P896" s="21" t="s">
        <v>509</v>
      </c>
      <c r="Q896" s="21" t="s">
        <v>1164</v>
      </c>
      <c r="R896" s="21">
        <v>195000</v>
      </c>
      <c r="S896" s="21">
        <v>46031</v>
      </c>
      <c r="T896" s="21">
        <v>-66.179782000000003</v>
      </c>
      <c r="U896" s="21">
        <v>-17.388317000000001</v>
      </c>
      <c r="V896" s="21" t="s">
        <v>262</v>
      </c>
      <c r="W896" s="21" t="s">
        <v>51</v>
      </c>
      <c r="X896" s="21" t="s">
        <v>1245</v>
      </c>
      <c r="Y896" s="23">
        <v>46246</v>
      </c>
      <c r="Z896" s="24">
        <f>+E896-Y896</f>
        <v>-39</v>
      </c>
      <c r="AA896" s="25">
        <f>+Tabla_DatosExternos_142[[#This Row],[Saldo]]/Tabla_DatosExternos_142[[#This Row],[Importe]]</f>
        <v>1</v>
      </c>
      <c r="AB896" s="21"/>
      <c r="AC896" s="26">
        <f>IF(AND(-Z896&gt;=1,-Z896&lt;=30),D896,0)</f>
        <v>0</v>
      </c>
      <c r="AD896" s="26">
        <f>IF(AND(-Z896&gt;=31,-Z896&lt;=60),D896,0)</f>
        <v>955</v>
      </c>
      <c r="AE896" s="26">
        <f>IF(AND(-Z896&gt;=61,-Z896&lt;=90),D896,0)</f>
        <v>0</v>
      </c>
      <c r="AF896" s="26">
        <f>IF(AND(-Z896&gt;=91,-Z896&lt;=120),D896,0)</f>
        <v>0</v>
      </c>
      <c r="AG896" s="26">
        <f>IF(AND(-Z896&gt;=121,-Z896&lt;=150),D896,0)</f>
        <v>0</v>
      </c>
      <c r="AH896" s="26">
        <f>IF(AND(-Z896&gt;=151,-Z896&lt;=180),D896,0)</f>
        <v>0</v>
      </c>
      <c r="AI896" s="26">
        <f>IF(AND(-Z896&gt;=181,-Z896&lt;=210),D896,0)</f>
        <v>0</v>
      </c>
      <c r="AJ896" s="26">
        <f>IF(AND(-Z896&gt;=211,-Z896&lt;=250),D896,0)</f>
        <v>0</v>
      </c>
      <c r="AK896" s="26">
        <f>IF(-Z896&gt;=251,D896,0)</f>
        <v>0</v>
      </c>
      <c r="AL896" s="26">
        <f>SUM(AE896:AF896)</f>
        <v>0</v>
      </c>
      <c r="AM896" s="26">
        <f>SUM(AG896:AK896)</f>
        <v>0</v>
      </c>
      <c r="AN896" s="26">
        <f>SUM(AI896:AK896)</f>
        <v>0</v>
      </c>
      <c r="AO896" s="26">
        <f>+IF(SUM(AC896:AK896)=0,D896,0)</f>
        <v>0</v>
      </c>
      <c r="AP896" s="26">
        <f>+SUM(AC896:AK896)</f>
        <v>955</v>
      </c>
      <c r="AQ896" s="26">
        <f>+Tabla_DatosExternos_142[[#This Row],[Total Vigente]]+Tabla_DatosExternos_142[[#This Row],[Total Vencido]]</f>
        <v>955</v>
      </c>
      <c r="AR896" s="26">
        <f>SUM(AG896:AK896)</f>
        <v>0</v>
      </c>
      <c r="AS896" s="27">
        <f>+Tabla_DatosExternos_142[[#This Row],[Fecha]]-Tabla_DatosExternos_142[[#This Row],[Vence]]</f>
        <v>-60</v>
      </c>
      <c r="AT896" s="21"/>
      <c r="AU896" s="28" t="e">
        <f>+AR896-W896</f>
        <v>#VALUE!</v>
      </c>
    </row>
    <row r="897" spans="1:47" x14ac:dyDescent="0.35">
      <c r="A897" s="20">
        <v>46147</v>
      </c>
      <c r="B897" s="21">
        <v>30434</v>
      </c>
      <c r="C897" s="21">
        <v>3000</v>
      </c>
      <c r="D897" s="21">
        <v>3000</v>
      </c>
      <c r="E897" s="22">
        <v>46207</v>
      </c>
      <c r="F897" s="21">
        <v>39</v>
      </c>
      <c r="G897" s="21" t="s">
        <v>96</v>
      </c>
      <c r="H897" s="21" t="s">
        <v>48</v>
      </c>
      <c r="I897" s="21" t="s">
        <v>1160</v>
      </c>
      <c r="J897" s="21" t="s">
        <v>509</v>
      </c>
      <c r="K897" s="21" t="s">
        <v>1161</v>
      </c>
      <c r="L897" s="21" t="s">
        <v>1162</v>
      </c>
      <c r="M897" s="21" t="s">
        <v>1163</v>
      </c>
      <c r="N897" s="21">
        <v>60</v>
      </c>
      <c r="O897" s="20"/>
      <c r="P897" s="21" t="s">
        <v>509</v>
      </c>
      <c r="Q897" s="21" t="s">
        <v>1164</v>
      </c>
      <c r="R897" s="21">
        <v>195000</v>
      </c>
      <c r="S897" s="21">
        <v>46031</v>
      </c>
      <c r="T897" s="21">
        <v>-66.179782000000003</v>
      </c>
      <c r="U897" s="21">
        <v>-17.388317000000001</v>
      </c>
      <c r="V897" s="21" t="s">
        <v>262</v>
      </c>
      <c r="W897" s="21" t="s">
        <v>51</v>
      </c>
      <c r="X897" s="21" t="s">
        <v>1245</v>
      </c>
      <c r="Y897" s="23">
        <v>46246</v>
      </c>
      <c r="Z897" s="24">
        <f>+E897-Y897</f>
        <v>-39</v>
      </c>
      <c r="AA897" s="25">
        <f>+Tabla_DatosExternos_142[[#This Row],[Saldo]]/Tabla_DatosExternos_142[[#This Row],[Importe]]</f>
        <v>1</v>
      </c>
      <c r="AB897" s="21"/>
      <c r="AC897" s="26">
        <f>IF(AND(-Z897&gt;=1,-Z897&lt;=30),D897,0)</f>
        <v>0</v>
      </c>
      <c r="AD897" s="26">
        <f>IF(AND(-Z897&gt;=31,-Z897&lt;=60),D897,0)</f>
        <v>3000</v>
      </c>
      <c r="AE897" s="26">
        <f>IF(AND(-Z897&gt;=61,-Z897&lt;=90),D897,0)</f>
        <v>0</v>
      </c>
      <c r="AF897" s="26">
        <f>IF(AND(-Z897&gt;=91,-Z897&lt;=120),D897,0)</f>
        <v>0</v>
      </c>
      <c r="AG897" s="26">
        <f>IF(AND(-Z897&gt;=121,-Z897&lt;=150),D897,0)</f>
        <v>0</v>
      </c>
      <c r="AH897" s="26">
        <f>IF(AND(-Z897&gt;=151,-Z897&lt;=180),D897,0)</f>
        <v>0</v>
      </c>
      <c r="AI897" s="26">
        <f>IF(AND(-Z897&gt;=181,-Z897&lt;=210),D897,0)</f>
        <v>0</v>
      </c>
      <c r="AJ897" s="26">
        <f>IF(AND(-Z897&gt;=211,-Z897&lt;=250),D897,0)</f>
        <v>0</v>
      </c>
      <c r="AK897" s="26">
        <f>IF(-Z897&gt;=251,D897,0)</f>
        <v>0</v>
      </c>
      <c r="AL897" s="26">
        <f>SUM(AE897:AF897)</f>
        <v>0</v>
      </c>
      <c r="AM897" s="26">
        <f>SUM(AG897:AK897)</f>
        <v>0</v>
      </c>
      <c r="AN897" s="26">
        <f>SUM(AI897:AK897)</f>
        <v>0</v>
      </c>
      <c r="AO897" s="26">
        <f>+IF(SUM(AC897:AK897)=0,D897,0)</f>
        <v>0</v>
      </c>
      <c r="AP897" s="26">
        <f>+SUM(AC897:AK897)</f>
        <v>3000</v>
      </c>
      <c r="AQ897" s="26">
        <f>+Tabla_DatosExternos_142[[#This Row],[Total Vigente]]+Tabla_DatosExternos_142[[#This Row],[Total Vencido]]</f>
        <v>3000</v>
      </c>
      <c r="AR897" s="26">
        <f>SUM(AG897:AK897)</f>
        <v>0</v>
      </c>
      <c r="AS897" s="27">
        <f>+Tabla_DatosExternos_142[[#This Row],[Fecha]]-Tabla_DatosExternos_142[[#This Row],[Vence]]</f>
        <v>-60</v>
      </c>
      <c r="AT897" s="21"/>
      <c r="AU897" s="28" t="e">
        <f>+AR897-W897</f>
        <v>#VALUE!</v>
      </c>
    </row>
    <row r="898" spans="1:47" x14ac:dyDescent="0.35">
      <c r="A898" s="20">
        <v>46147</v>
      </c>
      <c r="B898" s="21">
        <v>30435</v>
      </c>
      <c r="C898" s="21">
        <v>492</v>
      </c>
      <c r="D898" s="21">
        <v>492</v>
      </c>
      <c r="E898" s="22">
        <v>46207</v>
      </c>
      <c r="F898" s="21">
        <v>39</v>
      </c>
      <c r="G898" s="21" t="s">
        <v>96</v>
      </c>
      <c r="H898" s="21" t="s">
        <v>48</v>
      </c>
      <c r="I898" s="21" t="s">
        <v>1160</v>
      </c>
      <c r="J898" s="21" t="s">
        <v>509</v>
      </c>
      <c r="K898" s="21" t="s">
        <v>1161</v>
      </c>
      <c r="L898" s="21" t="s">
        <v>1162</v>
      </c>
      <c r="M898" s="21" t="s">
        <v>1163</v>
      </c>
      <c r="N898" s="21">
        <v>60</v>
      </c>
      <c r="O898" s="20"/>
      <c r="P898" s="21" t="s">
        <v>509</v>
      </c>
      <c r="Q898" s="21" t="s">
        <v>1164</v>
      </c>
      <c r="R898" s="21">
        <v>195000</v>
      </c>
      <c r="S898" s="21">
        <v>46031</v>
      </c>
      <c r="T898" s="21">
        <v>-66.179782000000003</v>
      </c>
      <c r="U898" s="21">
        <v>-17.388317000000001</v>
      </c>
      <c r="V898" s="21" t="s">
        <v>262</v>
      </c>
      <c r="W898" s="21" t="s">
        <v>51</v>
      </c>
      <c r="X898" s="21" t="s">
        <v>1245</v>
      </c>
      <c r="Y898" s="23">
        <v>46246</v>
      </c>
      <c r="Z898" s="24">
        <f>+E898-Y898</f>
        <v>-39</v>
      </c>
      <c r="AA898" s="25">
        <f>+Tabla_DatosExternos_142[[#This Row],[Saldo]]/Tabla_DatosExternos_142[[#This Row],[Importe]]</f>
        <v>1</v>
      </c>
      <c r="AB898" s="21"/>
      <c r="AC898" s="26">
        <f>IF(AND(-Z898&gt;=1,-Z898&lt;=30),D898,0)</f>
        <v>0</v>
      </c>
      <c r="AD898" s="26">
        <f>IF(AND(-Z898&gt;=31,-Z898&lt;=60),D898,0)</f>
        <v>492</v>
      </c>
      <c r="AE898" s="26">
        <f>IF(AND(-Z898&gt;=61,-Z898&lt;=90),D898,0)</f>
        <v>0</v>
      </c>
      <c r="AF898" s="26">
        <f>IF(AND(-Z898&gt;=91,-Z898&lt;=120),D898,0)</f>
        <v>0</v>
      </c>
      <c r="AG898" s="26">
        <f>IF(AND(-Z898&gt;=121,-Z898&lt;=150),D898,0)</f>
        <v>0</v>
      </c>
      <c r="AH898" s="26">
        <f>IF(AND(-Z898&gt;=151,-Z898&lt;=180),D898,0)</f>
        <v>0</v>
      </c>
      <c r="AI898" s="26">
        <f>IF(AND(-Z898&gt;=181,-Z898&lt;=210),D898,0)</f>
        <v>0</v>
      </c>
      <c r="AJ898" s="26">
        <f>IF(AND(-Z898&gt;=211,-Z898&lt;=250),D898,0)</f>
        <v>0</v>
      </c>
      <c r="AK898" s="26">
        <f>IF(-Z898&gt;=251,D898,0)</f>
        <v>0</v>
      </c>
      <c r="AL898" s="26">
        <f>SUM(AE898:AF898)</f>
        <v>0</v>
      </c>
      <c r="AM898" s="26">
        <f>SUM(AG898:AK898)</f>
        <v>0</v>
      </c>
      <c r="AN898" s="26">
        <f>SUM(AI898:AK898)</f>
        <v>0</v>
      </c>
      <c r="AO898" s="26">
        <f>+IF(SUM(AC898:AK898)=0,D898,0)</f>
        <v>0</v>
      </c>
      <c r="AP898" s="26">
        <f>+SUM(AC898:AK898)</f>
        <v>492</v>
      </c>
      <c r="AQ898" s="26">
        <f>+Tabla_DatosExternos_142[[#This Row],[Total Vigente]]+Tabla_DatosExternos_142[[#This Row],[Total Vencido]]</f>
        <v>492</v>
      </c>
      <c r="AR898" s="26">
        <f>SUM(AG898:AK898)</f>
        <v>0</v>
      </c>
      <c r="AS898" s="27">
        <f>+Tabla_DatosExternos_142[[#This Row],[Fecha]]-Tabla_DatosExternos_142[[#This Row],[Vence]]</f>
        <v>-60</v>
      </c>
      <c r="AT898" s="21"/>
      <c r="AU898" s="28" t="e">
        <f>+AR898-W898</f>
        <v>#VALUE!</v>
      </c>
    </row>
    <row r="899" spans="1:47" x14ac:dyDescent="0.35">
      <c r="A899" s="20">
        <v>46154</v>
      </c>
      <c r="B899" s="21">
        <v>33178</v>
      </c>
      <c r="C899" s="21">
        <v>155</v>
      </c>
      <c r="D899" s="21">
        <v>155</v>
      </c>
      <c r="E899" s="22">
        <v>46214</v>
      </c>
      <c r="F899" s="21">
        <v>32</v>
      </c>
      <c r="G899" s="21" t="s">
        <v>96</v>
      </c>
      <c r="H899" s="21" t="s">
        <v>48</v>
      </c>
      <c r="I899" s="21" t="s">
        <v>1160</v>
      </c>
      <c r="J899" s="21" t="s">
        <v>509</v>
      </c>
      <c r="K899" s="21" t="s">
        <v>1161</v>
      </c>
      <c r="L899" s="21" t="s">
        <v>1162</v>
      </c>
      <c r="M899" s="21" t="s">
        <v>1163</v>
      </c>
      <c r="N899" s="21">
        <v>60</v>
      </c>
      <c r="O899" s="20"/>
      <c r="P899" s="21" t="s">
        <v>509</v>
      </c>
      <c r="Q899" s="21" t="s">
        <v>1164</v>
      </c>
      <c r="R899" s="21">
        <v>195000</v>
      </c>
      <c r="S899" s="21">
        <v>46031</v>
      </c>
      <c r="T899" s="21">
        <v>-66.179782000000003</v>
      </c>
      <c r="U899" s="21">
        <v>-17.388317000000001</v>
      </c>
      <c r="V899" s="21" t="s">
        <v>262</v>
      </c>
      <c r="W899" s="21" t="s">
        <v>51</v>
      </c>
      <c r="X899" s="21" t="s">
        <v>1245</v>
      </c>
      <c r="Y899" s="23">
        <v>46246</v>
      </c>
      <c r="Z899" s="24">
        <f>+E899-Y899</f>
        <v>-32</v>
      </c>
      <c r="AA899" s="25">
        <f>+Tabla_DatosExternos_142[[#This Row],[Saldo]]/Tabla_DatosExternos_142[[#This Row],[Importe]]</f>
        <v>1</v>
      </c>
      <c r="AB899" s="21"/>
      <c r="AC899" s="26">
        <f>IF(AND(-Z899&gt;=1,-Z899&lt;=30),D899,0)</f>
        <v>0</v>
      </c>
      <c r="AD899" s="26">
        <f>IF(AND(-Z899&gt;=31,-Z899&lt;=60),D899,0)</f>
        <v>155</v>
      </c>
      <c r="AE899" s="26">
        <f>IF(AND(-Z899&gt;=61,-Z899&lt;=90),D899,0)</f>
        <v>0</v>
      </c>
      <c r="AF899" s="26">
        <f>IF(AND(-Z899&gt;=91,-Z899&lt;=120),D899,0)</f>
        <v>0</v>
      </c>
      <c r="AG899" s="26">
        <f>IF(AND(-Z899&gt;=121,-Z899&lt;=150),D899,0)</f>
        <v>0</v>
      </c>
      <c r="AH899" s="26">
        <f>IF(AND(-Z899&gt;=151,-Z899&lt;=180),D899,0)</f>
        <v>0</v>
      </c>
      <c r="AI899" s="26">
        <f>IF(AND(-Z899&gt;=181,-Z899&lt;=210),D899,0)</f>
        <v>0</v>
      </c>
      <c r="AJ899" s="26">
        <f>IF(AND(-Z899&gt;=211,-Z899&lt;=250),D899,0)</f>
        <v>0</v>
      </c>
      <c r="AK899" s="26">
        <f>IF(-Z899&gt;=251,D899,0)</f>
        <v>0</v>
      </c>
      <c r="AL899" s="26">
        <f>SUM(AE899:AF899)</f>
        <v>0</v>
      </c>
      <c r="AM899" s="26">
        <f>SUM(AG899:AK899)</f>
        <v>0</v>
      </c>
      <c r="AN899" s="26">
        <f>SUM(AI899:AK899)</f>
        <v>0</v>
      </c>
      <c r="AO899" s="26">
        <f>+IF(SUM(AC899:AK899)=0,D899,0)</f>
        <v>0</v>
      </c>
      <c r="AP899" s="26">
        <f>+SUM(AC899:AK899)</f>
        <v>155</v>
      </c>
      <c r="AQ899" s="26">
        <f>+Tabla_DatosExternos_142[[#This Row],[Total Vigente]]+Tabla_DatosExternos_142[[#This Row],[Total Vencido]]</f>
        <v>155</v>
      </c>
      <c r="AR899" s="26">
        <f>SUM(AG899:AK899)</f>
        <v>0</v>
      </c>
      <c r="AS899" s="27">
        <f>+Tabla_DatosExternos_142[[#This Row],[Fecha]]-Tabla_DatosExternos_142[[#This Row],[Vence]]</f>
        <v>-60</v>
      </c>
      <c r="AT899" s="21"/>
      <c r="AU899" s="28" t="e">
        <f>+AR899-W899</f>
        <v>#VALUE!</v>
      </c>
    </row>
    <row r="900" spans="1:47" x14ac:dyDescent="0.35">
      <c r="A900" s="20">
        <v>46154</v>
      </c>
      <c r="B900" s="21">
        <v>33179</v>
      </c>
      <c r="C900" s="21">
        <v>2915</v>
      </c>
      <c r="D900" s="21">
        <v>2915</v>
      </c>
      <c r="E900" s="22">
        <v>46214</v>
      </c>
      <c r="F900" s="21">
        <v>32</v>
      </c>
      <c r="G900" s="21" t="s">
        <v>96</v>
      </c>
      <c r="H900" s="21" t="s">
        <v>48</v>
      </c>
      <c r="I900" s="21" t="s">
        <v>1160</v>
      </c>
      <c r="J900" s="21" t="s">
        <v>509</v>
      </c>
      <c r="K900" s="21" t="s">
        <v>1161</v>
      </c>
      <c r="L900" s="21" t="s">
        <v>1162</v>
      </c>
      <c r="M900" s="21" t="s">
        <v>1163</v>
      </c>
      <c r="N900" s="21">
        <v>60</v>
      </c>
      <c r="O900" s="20"/>
      <c r="P900" s="21" t="s">
        <v>509</v>
      </c>
      <c r="Q900" s="21" t="s">
        <v>1164</v>
      </c>
      <c r="R900" s="21">
        <v>195000</v>
      </c>
      <c r="S900" s="21">
        <v>46031</v>
      </c>
      <c r="T900" s="21">
        <v>-66.179782000000003</v>
      </c>
      <c r="U900" s="21">
        <v>-17.388317000000001</v>
      </c>
      <c r="V900" s="21" t="s">
        <v>262</v>
      </c>
      <c r="W900" s="21" t="s">
        <v>51</v>
      </c>
      <c r="X900" s="21" t="s">
        <v>1245</v>
      </c>
      <c r="Y900" s="23">
        <v>46246</v>
      </c>
      <c r="Z900" s="24">
        <f>+E900-Y900</f>
        <v>-32</v>
      </c>
      <c r="AA900" s="25">
        <f>+Tabla_DatosExternos_142[[#This Row],[Saldo]]/Tabla_DatosExternos_142[[#This Row],[Importe]]</f>
        <v>1</v>
      </c>
      <c r="AB900" s="21"/>
      <c r="AC900" s="26">
        <f>IF(AND(-Z900&gt;=1,-Z900&lt;=30),D900,0)</f>
        <v>0</v>
      </c>
      <c r="AD900" s="26">
        <f>IF(AND(-Z900&gt;=31,-Z900&lt;=60),D900,0)</f>
        <v>2915</v>
      </c>
      <c r="AE900" s="26">
        <f>IF(AND(-Z900&gt;=61,-Z900&lt;=90),D900,0)</f>
        <v>0</v>
      </c>
      <c r="AF900" s="26">
        <f>IF(AND(-Z900&gt;=91,-Z900&lt;=120),D900,0)</f>
        <v>0</v>
      </c>
      <c r="AG900" s="26">
        <f>IF(AND(-Z900&gt;=121,-Z900&lt;=150),D900,0)</f>
        <v>0</v>
      </c>
      <c r="AH900" s="26">
        <f>IF(AND(-Z900&gt;=151,-Z900&lt;=180),D900,0)</f>
        <v>0</v>
      </c>
      <c r="AI900" s="26">
        <f>IF(AND(-Z900&gt;=181,-Z900&lt;=210),D900,0)</f>
        <v>0</v>
      </c>
      <c r="AJ900" s="26">
        <f>IF(AND(-Z900&gt;=211,-Z900&lt;=250),D900,0)</f>
        <v>0</v>
      </c>
      <c r="AK900" s="26">
        <f>IF(-Z900&gt;=251,D900,0)</f>
        <v>0</v>
      </c>
      <c r="AL900" s="26">
        <f>SUM(AE900:AF900)</f>
        <v>0</v>
      </c>
      <c r="AM900" s="26">
        <f>SUM(AG900:AK900)</f>
        <v>0</v>
      </c>
      <c r="AN900" s="26">
        <f>SUM(AI900:AK900)</f>
        <v>0</v>
      </c>
      <c r="AO900" s="26">
        <f>+IF(SUM(AC900:AK900)=0,D900,0)</f>
        <v>0</v>
      </c>
      <c r="AP900" s="26">
        <f>+SUM(AC900:AK900)</f>
        <v>2915</v>
      </c>
      <c r="AQ900" s="26">
        <f>+Tabla_DatosExternos_142[[#This Row],[Total Vigente]]+Tabla_DatosExternos_142[[#This Row],[Total Vencido]]</f>
        <v>2915</v>
      </c>
      <c r="AR900" s="26">
        <f>SUM(AG900:AK900)</f>
        <v>0</v>
      </c>
      <c r="AS900" s="27">
        <f>+Tabla_DatosExternos_142[[#This Row],[Fecha]]-Tabla_DatosExternos_142[[#This Row],[Vence]]</f>
        <v>-60</v>
      </c>
      <c r="AT900" s="21"/>
      <c r="AU900" s="28" t="e">
        <f>+AR900-W900</f>
        <v>#VALUE!</v>
      </c>
    </row>
    <row r="901" spans="1:47" x14ac:dyDescent="0.35">
      <c r="A901" s="20">
        <v>46154</v>
      </c>
      <c r="B901" s="21">
        <v>33180</v>
      </c>
      <c r="C901" s="21">
        <v>454</v>
      </c>
      <c r="D901" s="21">
        <v>454</v>
      </c>
      <c r="E901" s="22">
        <v>46214</v>
      </c>
      <c r="F901" s="21">
        <v>32</v>
      </c>
      <c r="G901" s="21" t="s">
        <v>96</v>
      </c>
      <c r="H901" s="21" t="s">
        <v>48</v>
      </c>
      <c r="I901" s="21" t="s">
        <v>1160</v>
      </c>
      <c r="J901" s="21" t="s">
        <v>509</v>
      </c>
      <c r="K901" s="21" t="s">
        <v>1161</v>
      </c>
      <c r="L901" s="21" t="s">
        <v>1162</v>
      </c>
      <c r="M901" s="21" t="s">
        <v>1163</v>
      </c>
      <c r="N901" s="21">
        <v>60</v>
      </c>
      <c r="O901" s="20"/>
      <c r="P901" s="21" t="s">
        <v>509</v>
      </c>
      <c r="Q901" s="21" t="s">
        <v>1164</v>
      </c>
      <c r="R901" s="21">
        <v>195000</v>
      </c>
      <c r="S901" s="21">
        <v>46031</v>
      </c>
      <c r="T901" s="21">
        <v>-66.179782000000003</v>
      </c>
      <c r="U901" s="21">
        <v>-17.388317000000001</v>
      </c>
      <c r="V901" s="21" t="s">
        <v>262</v>
      </c>
      <c r="W901" s="21" t="s">
        <v>51</v>
      </c>
      <c r="X901" s="21" t="s">
        <v>1245</v>
      </c>
      <c r="Y901" s="23">
        <v>46246</v>
      </c>
      <c r="Z901" s="24">
        <f>+E901-Y901</f>
        <v>-32</v>
      </c>
      <c r="AA901" s="25">
        <f>+Tabla_DatosExternos_142[[#This Row],[Saldo]]/Tabla_DatosExternos_142[[#This Row],[Importe]]</f>
        <v>1</v>
      </c>
      <c r="AB901" s="21"/>
      <c r="AC901" s="26">
        <f>IF(AND(-Z901&gt;=1,-Z901&lt;=30),D901,0)</f>
        <v>0</v>
      </c>
      <c r="AD901" s="26">
        <f>IF(AND(-Z901&gt;=31,-Z901&lt;=60),D901,0)</f>
        <v>454</v>
      </c>
      <c r="AE901" s="26">
        <f>IF(AND(-Z901&gt;=61,-Z901&lt;=90),D901,0)</f>
        <v>0</v>
      </c>
      <c r="AF901" s="26">
        <f>IF(AND(-Z901&gt;=91,-Z901&lt;=120),D901,0)</f>
        <v>0</v>
      </c>
      <c r="AG901" s="26">
        <f>IF(AND(-Z901&gt;=121,-Z901&lt;=150),D901,0)</f>
        <v>0</v>
      </c>
      <c r="AH901" s="26">
        <f>IF(AND(-Z901&gt;=151,-Z901&lt;=180),D901,0)</f>
        <v>0</v>
      </c>
      <c r="AI901" s="26">
        <f>IF(AND(-Z901&gt;=181,-Z901&lt;=210),D901,0)</f>
        <v>0</v>
      </c>
      <c r="AJ901" s="26">
        <f>IF(AND(-Z901&gt;=211,-Z901&lt;=250),D901,0)</f>
        <v>0</v>
      </c>
      <c r="AK901" s="26">
        <f>IF(-Z901&gt;=251,D901,0)</f>
        <v>0</v>
      </c>
      <c r="AL901" s="26">
        <f>SUM(AE901:AF901)</f>
        <v>0</v>
      </c>
      <c r="AM901" s="26">
        <f>SUM(AG901:AK901)</f>
        <v>0</v>
      </c>
      <c r="AN901" s="26">
        <f>SUM(AI901:AK901)</f>
        <v>0</v>
      </c>
      <c r="AO901" s="26">
        <f>+IF(SUM(AC901:AK901)=0,D901,0)</f>
        <v>0</v>
      </c>
      <c r="AP901" s="26">
        <f>+SUM(AC901:AK901)</f>
        <v>454</v>
      </c>
      <c r="AQ901" s="26">
        <f>+Tabla_DatosExternos_142[[#This Row],[Total Vigente]]+Tabla_DatosExternos_142[[#This Row],[Total Vencido]]</f>
        <v>454</v>
      </c>
      <c r="AR901" s="26">
        <f>SUM(AG901:AK901)</f>
        <v>0</v>
      </c>
      <c r="AS901" s="27">
        <f>+Tabla_DatosExternos_142[[#This Row],[Fecha]]-Tabla_DatosExternos_142[[#This Row],[Vence]]</f>
        <v>-60</v>
      </c>
      <c r="AT901" s="21"/>
      <c r="AU901" s="28" t="e">
        <f>+AR901-W901</f>
        <v>#VALUE!</v>
      </c>
    </row>
    <row r="902" spans="1:47" x14ac:dyDescent="0.35">
      <c r="A902" s="20">
        <v>46154</v>
      </c>
      <c r="B902" s="21">
        <v>33181</v>
      </c>
      <c r="C902" s="21">
        <v>86.4</v>
      </c>
      <c r="D902" s="21">
        <v>86.4</v>
      </c>
      <c r="E902" s="22">
        <v>46214</v>
      </c>
      <c r="F902" s="21">
        <v>32</v>
      </c>
      <c r="G902" s="21" t="s">
        <v>96</v>
      </c>
      <c r="H902" s="21" t="s">
        <v>48</v>
      </c>
      <c r="I902" s="21" t="s">
        <v>1160</v>
      </c>
      <c r="J902" s="21" t="s">
        <v>509</v>
      </c>
      <c r="K902" s="21" t="s">
        <v>1161</v>
      </c>
      <c r="L902" s="21" t="s">
        <v>1162</v>
      </c>
      <c r="M902" s="21" t="s">
        <v>1163</v>
      </c>
      <c r="N902" s="21">
        <v>60</v>
      </c>
      <c r="O902" s="20"/>
      <c r="P902" s="21" t="s">
        <v>509</v>
      </c>
      <c r="Q902" s="21" t="s">
        <v>1164</v>
      </c>
      <c r="R902" s="21">
        <v>195000</v>
      </c>
      <c r="S902" s="21">
        <v>46031</v>
      </c>
      <c r="T902" s="21">
        <v>-66.179782000000003</v>
      </c>
      <c r="U902" s="21">
        <v>-17.388317000000001</v>
      </c>
      <c r="V902" s="21" t="s">
        <v>262</v>
      </c>
      <c r="W902" s="21" t="s">
        <v>51</v>
      </c>
      <c r="X902" s="21" t="s">
        <v>1245</v>
      </c>
      <c r="Y902" s="23">
        <v>46246</v>
      </c>
      <c r="Z902" s="24">
        <f>+E902-Y902</f>
        <v>-32</v>
      </c>
      <c r="AA902" s="25">
        <f>+Tabla_DatosExternos_142[[#This Row],[Saldo]]/Tabla_DatosExternos_142[[#This Row],[Importe]]</f>
        <v>1</v>
      </c>
      <c r="AB902" s="21"/>
      <c r="AC902" s="26">
        <f>IF(AND(-Z902&gt;=1,-Z902&lt;=30),D902,0)</f>
        <v>0</v>
      </c>
      <c r="AD902" s="26">
        <f>IF(AND(-Z902&gt;=31,-Z902&lt;=60),D902,0)</f>
        <v>86.4</v>
      </c>
      <c r="AE902" s="26">
        <f>IF(AND(-Z902&gt;=61,-Z902&lt;=90),D902,0)</f>
        <v>0</v>
      </c>
      <c r="AF902" s="26">
        <f>IF(AND(-Z902&gt;=91,-Z902&lt;=120),D902,0)</f>
        <v>0</v>
      </c>
      <c r="AG902" s="26">
        <f>IF(AND(-Z902&gt;=121,-Z902&lt;=150),D902,0)</f>
        <v>0</v>
      </c>
      <c r="AH902" s="26">
        <f>IF(AND(-Z902&gt;=151,-Z902&lt;=180),D902,0)</f>
        <v>0</v>
      </c>
      <c r="AI902" s="26">
        <f>IF(AND(-Z902&gt;=181,-Z902&lt;=210),D902,0)</f>
        <v>0</v>
      </c>
      <c r="AJ902" s="26">
        <f>IF(AND(-Z902&gt;=211,-Z902&lt;=250),D902,0)</f>
        <v>0</v>
      </c>
      <c r="AK902" s="26">
        <f>IF(-Z902&gt;=251,D902,0)</f>
        <v>0</v>
      </c>
      <c r="AL902" s="26">
        <f>SUM(AE902:AF902)</f>
        <v>0</v>
      </c>
      <c r="AM902" s="26">
        <f>SUM(AG902:AK902)</f>
        <v>0</v>
      </c>
      <c r="AN902" s="26">
        <f>SUM(AI902:AK902)</f>
        <v>0</v>
      </c>
      <c r="AO902" s="26">
        <f>+IF(SUM(AC902:AK902)=0,D902,0)</f>
        <v>0</v>
      </c>
      <c r="AP902" s="26">
        <f>+SUM(AC902:AK902)</f>
        <v>86.4</v>
      </c>
      <c r="AQ902" s="26">
        <f>+Tabla_DatosExternos_142[[#This Row],[Total Vigente]]+Tabla_DatosExternos_142[[#This Row],[Total Vencido]]</f>
        <v>86.4</v>
      </c>
      <c r="AR902" s="26">
        <f>SUM(AG902:AK902)</f>
        <v>0</v>
      </c>
      <c r="AS902" s="27">
        <f>+Tabla_DatosExternos_142[[#This Row],[Fecha]]-Tabla_DatosExternos_142[[#This Row],[Vence]]</f>
        <v>-60</v>
      </c>
      <c r="AT902" s="21"/>
      <c r="AU902" s="28" t="e">
        <f>+AR902-W902</f>
        <v>#VALUE!</v>
      </c>
    </row>
    <row r="903" spans="1:47" x14ac:dyDescent="0.35">
      <c r="A903" s="20">
        <v>46160</v>
      </c>
      <c r="B903" s="21">
        <v>35515</v>
      </c>
      <c r="C903" s="21">
        <v>540.4</v>
      </c>
      <c r="D903" s="21">
        <v>540.4</v>
      </c>
      <c r="E903" s="22">
        <v>46220</v>
      </c>
      <c r="F903" s="21">
        <v>26</v>
      </c>
      <c r="G903" s="21" t="s">
        <v>90</v>
      </c>
      <c r="H903" s="21" t="s">
        <v>48</v>
      </c>
      <c r="I903" s="21" t="s">
        <v>1160</v>
      </c>
      <c r="J903" s="21" t="s">
        <v>509</v>
      </c>
      <c r="K903" s="21" t="s">
        <v>1161</v>
      </c>
      <c r="L903" s="21" t="s">
        <v>1162</v>
      </c>
      <c r="M903" s="21" t="s">
        <v>1163</v>
      </c>
      <c r="N903" s="21">
        <v>60</v>
      </c>
      <c r="O903" s="20"/>
      <c r="P903" s="21" t="s">
        <v>509</v>
      </c>
      <c r="Q903" s="21" t="s">
        <v>1164</v>
      </c>
      <c r="R903" s="21">
        <v>195000</v>
      </c>
      <c r="S903" s="21">
        <v>46031</v>
      </c>
      <c r="T903" s="21">
        <v>-66.179782000000003</v>
      </c>
      <c r="U903" s="21">
        <v>-17.388317000000001</v>
      </c>
      <c r="V903" s="21" t="s">
        <v>262</v>
      </c>
      <c r="W903" s="21" t="s">
        <v>51</v>
      </c>
      <c r="X903" s="21" t="s">
        <v>1245</v>
      </c>
      <c r="Y903" s="23">
        <v>46246</v>
      </c>
      <c r="Z903" s="24">
        <f>+E903-Y903</f>
        <v>-26</v>
      </c>
      <c r="AA903" s="25">
        <f>+Tabla_DatosExternos_142[[#This Row],[Saldo]]/Tabla_DatosExternos_142[[#This Row],[Importe]]</f>
        <v>1</v>
      </c>
      <c r="AB903" s="21"/>
      <c r="AC903" s="26">
        <f>IF(AND(-Z903&gt;=1,-Z903&lt;=30),D903,0)</f>
        <v>540.4</v>
      </c>
      <c r="AD903" s="26">
        <f>IF(AND(-Z903&gt;=31,-Z903&lt;=60),D903,0)</f>
        <v>0</v>
      </c>
      <c r="AE903" s="26">
        <f>IF(AND(-Z903&gt;=61,-Z903&lt;=90),D903,0)</f>
        <v>0</v>
      </c>
      <c r="AF903" s="26">
        <f>IF(AND(-Z903&gt;=91,-Z903&lt;=120),D903,0)</f>
        <v>0</v>
      </c>
      <c r="AG903" s="26">
        <f>IF(AND(-Z903&gt;=121,-Z903&lt;=150),D903,0)</f>
        <v>0</v>
      </c>
      <c r="AH903" s="26">
        <f>IF(AND(-Z903&gt;=151,-Z903&lt;=180),D903,0)</f>
        <v>0</v>
      </c>
      <c r="AI903" s="26">
        <f>IF(AND(-Z903&gt;=181,-Z903&lt;=210),D903,0)</f>
        <v>0</v>
      </c>
      <c r="AJ903" s="26">
        <f>IF(AND(-Z903&gt;=211,-Z903&lt;=250),D903,0)</f>
        <v>0</v>
      </c>
      <c r="AK903" s="26">
        <f>IF(-Z903&gt;=251,D903,0)</f>
        <v>0</v>
      </c>
      <c r="AL903" s="26">
        <f>SUM(AE903:AF903)</f>
        <v>0</v>
      </c>
      <c r="AM903" s="26">
        <f>SUM(AG903:AK903)</f>
        <v>0</v>
      </c>
      <c r="AN903" s="26">
        <f>SUM(AI903:AK903)</f>
        <v>0</v>
      </c>
      <c r="AO903" s="26">
        <f>+IF(SUM(AC903:AK903)=0,D903,0)</f>
        <v>0</v>
      </c>
      <c r="AP903" s="26">
        <f>+SUM(AC903:AK903)</f>
        <v>540.4</v>
      </c>
      <c r="AQ903" s="26">
        <f>+Tabla_DatosExternos_142[[#This Row],[Total Vigente]]+Tabla_DatosExternos_142[[#This Row],[Total Vencido]]</f>
        <v>540.4</v>
      </c>
      <c r="AR903" s="26">
        <f>SUM(AG903:AK903)</f>
        <v>0</v>
      </c>
      <c r="AS903" s="27">
        <f>+Tabla_DatosExternos_142[[#This Row],[Fecha]]-Tabla_DatosExternos_142[[#This Row],[Vence]]</f>
        <v>-60</v>
      </c>
      <c r="AT903" s="21"/>
      <c r="AU903" s="28" t="e">
        <f>+AR903-W903</f>
        <v>#VALUE!</v>
      </c>
    </row>
    <row r="904" spans="1:47" x14ac:dyDescent="0.35">
      <c r="A904" s="20">
        <v>46160</v>
      </c>
      <c r="B904" s="21">
        <v>35516</v>
      </c>
      <c r="C904" s="21">
        <v>9649.6</v>
      </c>
      <c r="D904" s="21">
        <v>9649.6</v>
      </c>
      <c r="E904" s="22">
        <v>46220</v>
      </c>
      <c r="F904" s="21">
        <v>26</v>
      </c>
      <c r="G904" s="21" t="s">
        <v>90</v>
      </c>
      <c r="H904" s="21" t="s">
        <v>48</v>
      </c>
      <c r="I904" s="21" t="s">
        <v>1160</v>
      </c>
      <c r="J904" s="21" t="s">
        <v>509</v>
      </c>
      <c r="K904" s="21" t="s">
        <v>1161</v>
      </c>
      <c r="L904" s="21" t="s">
        <v>1162</v>
      </c>
      <c r="M904" s="21" t="s">
        <v>1163</v>
      </c>
      <c r="N904" s="21">
        <v>60</v>
      </c>
      <c r="O904" s="20"/>
      <c r="P904" s="21" t="s">
        <v>509</v>
      </c>
      <c r="Q904" s="21" t="s">
        <v>1164</v>
      </c>
      <c r="R904" s="21">
        <v>195000</v>
      </c>
      <c r="S904" s="21">
        <v>46031</v>
      </c>
      <c r="T904" s="21">
        <v>-66.179782000000003</v>
      </c>
      <c r="U904" s="21">
        <v>-17.388317000000001</v>
      </c>
      <c r="V904" s="21" t="s">
        <v>262</v>
      </c>
      <c r="W904" s="21" t="s">
        <v>51</v>
      </c>
      <c r="X904" s="21" t="s">
        <v>1245</v>
      </c>
      <c r="Y904" s="23">
        <v>46246</v>
      </c>
      <c r="Z904" s="24">
        <f>+E904-Y904</f>
        <v>-26</v>
      </c>
      <c r="AA904" s="25">
        <f>+Tabla_DatosExternos_142[[#This Row],[Saldo]]/Tabla_DatosExternos_142[[#This Row],[Importe]]</f>
        <v>1</v>
      </c>
      <c r="AB904" s="21"/>
      <c r="AC904" s="26">
        <f>IF(AND(-Z904&gt;=1,-Z904&lt;=30),D904,0)</f>
        <v>9649.6</v>
      </c>
      <c r="AD904" s="26">
        <f>IF(AND(-Z904&gt;=31,-Z904&lt;=60),D904,0)</f>
        <v>0</v>
      </c>
      <c r="AE904" s="26">
        <f>IF(AND(-Z904&gt;=61,-Z904&lt;=90),D904,0)</f>
        <v>0</v>
      </c>
      <c r="AF904" s="26">
        <f>IF(AND(-Z904&gt;=91,-Z904&lt;=120),D904,0)</f>
        <v>0</v>
      </c>
      <c r="AG904" s="26">
        <f>IF(AND(-Z904&gt;=121,-Z904&lt;=150),D904,0)</f>
        <v>0</v>
      </c>
      <c r="AH904" s="26">
        <f>IF(AND(-Z904&gt;=151,-Z904&lt;=180),D904,0)</f>
        <v>0</v>
      </c>
      <c r="AI904" s="26">
        <f>IF(AND(-Z904&gt;=181,-Z904&lt;=210),D904,0)</f>
        <v>0</v>
      </c>
      <c r="AJ904" s="26">
        <f>IF(AND(-Z904&gt;=211,-Z904&lt;=250),D904,0)</f>
        <v>0</v>
      </c>
      <c r="AK904" s="26">
        <f>IF(-Z904&gt;=251,D904,0)</f>
        <v>0</v>
      </c>
      <c r="AL904" s="26">
        <f>SUM(AE904:AF904)</f>
        <v>0</v>
      </c>
      <c r="AM904" s="26">
        <f>SUM(AG904:AK904)</f>
        <v>0</v>
      </c>
      <c r="AN904" s="26">
        <f>SUM(AI904:AK904)</f>
        <v>0</v>
      </c>
      <c r="AO904" s="26">
        <f>+IF(SUM(AC904:AK904)=0,D904,0)</f>
        <v>0</v>
      </c>
      <c r="AP904" s="26">
        <f>+SUM(AC904:AK904)</f>
        <v>9649.6</v>
      </c>
      <c r="AQ904" s="26">
        <f>+Tabla_DatosExternos_142[[#This Row],[Total Vigente]]+Tabla_DatosExternos_142[[#This Row],[Total Vencido]]</f>
        <v>9649.6</v>
      </c>
      <c r="AR904" s="26">
        <f>SUM(AG904:AK904)</f>
        <v>0</v>
      </c>
      <c r="AS904" s="27">
        <f>+Tabla_DatosExternos_142[[#This Row],[Fecha]]-Tabla_DatosExternos_142[[#This Row],[Vence]]</f>
        <v>-60</v>
      </c>
      <c r="AT904" s="21"/>
      <c r="AU904" s="28" t="e">
        <f>+AR904-W904</f>
        <v>#VALUE!</v>
      </c>
    </row>
    <row r="905" spans="1:47" x14ac:dyDescent="0.35">
      <c r="A905" s="20">
        <v>46160</v>
      </c>
      <c r="B905" s="21">
        <v>35517</v>
      </c>
      <c r="C905" s="21">
        <v>846</v>
      </c>
      <c r="D905" s="21">
        <v>846</v>
      </c>
      <c r="E905" s="22">
        <v>46220</v>
      </c>
      <c r="F905" s="21">
        <v>26</v>
      </c>
      <c r="G905" s="21" t="s">
        <v>90</v>
      </c>
      <c r="H905" s="21" t="s">
        <v>48</v>
      </c>
      <c r="I905" s="21" t="s">
        <v>1160</v>
      </c>
      <c r="J905" s="21" t="s">
        <v>509</v>
      </c>
      <c r="K905" s="21" t="s">
        <v>1161</v>
      </c>
      <c r="L905" s="21" t="s">
        <v>1162</v>
      </c>
      <c r="M905" s="21" t="s">
        <v>1163</v>
      </c>
      <c r="N905" s="21">
        <v>60</v>
      </c>
      <c r="O905" s="20"/>
      <c r="P905" s="21" t="s">
        <v>509</v>
      </c>
      <c r="Q905" s="21" t="s">
        <v>1164</v>
      </c>
      <c r="R905" s="21">
        <v>195000</v>
      </c>
      <c r="S905" s="21">
        <v>46031</v>
      </c>
      <c r="T905" s="21">
        <v>-66.179782000000003</v>
      </c>
      <c r="U905" s="21">
        <v>-17.388317000000001</v>
      </c>
      <c r="V905" s="21" t="s">
        <v>262</v>
      </c>
      <c r="W905" s="21" t="s">
        <v>51</v>
      </c>
      <c r="X905" s="21" t="s">
        <v>1245</v>
      </c>
      <c r="Y905" s="23">
        <v>46246</v>
      </c>
      <c r="Z905" s="24">
        <f>+E905-Y905</f>
        <v>-26</v>
      </c>
      <c r="AA905" s="25">
        <f>+Tabla_DatosExternos_142[[#This Row],[Saldo]]/Tabla_DatosExternos_142[[#This Row],[Importe]]</f>
        <v>1</v>
      </c>
      <c r="AB905" s="21"/>
      <c r="AC905" s="26">
        <f>IF(AND(-Z905&gt;=1,-Z905&lt;=30),D905,0)</f>
        <v>846</v>
      </c>
      <c r="AD905" s="26">
        <f>IF(AND(-Z905&gt;=31,-Z905&lt;=60),D905,0)</f>
        <v>0</v>
      </c>
      <c r="AE905" s="26">
        <f>IF(AND(-Z905&gt;=61,-Z905&lt;=90),D905,0)</f>
        <v>0</v>
      </c>
      <c r="AF905" s="26">
        <f>IF(AND(-Z905&gt;=91,-Z905&lt;=120),D905,0)</f>
        <v>0</v>
      </c>
      <c r="AG905" s="26">
        <f>IF(AND(-Z905&gt;=121,-Z905&lt;=150),D905,0)</f>
        <v>0</v>
      </c>
      <c r="AH905" s="26">
        <f>IF(AND(-Z905&gt;=151,-Z905&lt;=180),D905,0)</f>
        <v>0</v>
      </c>
      <c r="AI905" s="26">
        <f>IF(AND(-Z905&gt;=181,-Z905&lt;=210),D905,0)</f>
        <v>0</v>
      </c>
      <c r="AJ905" s="26">
        <f>IF(AND(-Z905&gt;=211,-Z905&lt;=250),D905,0)</f>
        <v>0</v>
      </c>
      <c r="AK905" s="26">
        <f>IF(-Z905&gt;=251,D905,0)</f>
        <v>0</v>
      </c>
      <c r="AL905" s="26">
        <f>SUM(AE905:AF905)</f>
        <v>0</v>
      </c>
      <c r="AM905" s="26">
        <f>SUM(AG905:AK905)</f>
        <v>0</v>
      </c>
      <c r="AN905" s="26">
        <f>SUM(AI905:AK905)</f>
        <v>0</v>
      </c>
      <c r="AO905" s="26">
        <f>+IF(SUM(AC905:AK905)=0,D905,0)</f>
        <v>0</v>
      </c>
      <c r="AP905" s="26">
        <f>+SUM(AC905:AK905)</f>
        <v>846</v>
      </c>
      <c r="AQ905" s="26">
        <f>+Tabla_DatosExternos_142[[#This Row],[Total Vigente]]+Tabla_DatosExternos_142[[#This Row],[Total Vencido]]</f>
        <v>846</v>
      </c>
      <c r="AR905" s="26">
        <f>SUM(AG905:AK905)</f>
        <v>0</v>
      </c>
      <c r="AS905" s="27">
        <f>+Tabla_DatosExternos_142[[#This Row],[Fecha]]-Tabla_DatosExternos_142[[#This Row],[Vence]]</f>
        <v>-60</v>
      </c>
      <c r="AT905" s="21"/>
      <c r="AU905" s="28" t="e">
        <f>+AR905-W905</f>
        <v>#VALUE!</v>
      </c>
    </row>
    <row r="906" spans="1:47" x14ac:dyDescent="0.35">
      <c r="A906" s="20">
        <v>46175</v>
      </c>
      <c r="B906" s="21">
        <v>41112</v>
      </c>
      <c r="C906" s="21">
        <v>4300.8</v>
      </c>
      <c r="D906" s="21">
        <v>4300.8</v>
      </c>
      <c r="E906" s="22">
        <v>46235</v>
      </c>
      <c r="F906" s="21">
        <v>11</v>
      </c>
      <c r="G906" s="21" t="s">
        <v>90</v>
      </c>
      <c r="H906" s="21" t="s">
        <v>48</v>
      </c>
      <c r="I906" s="21" t="s">
        <v>1160</v>
      </c>
      <c r="J906" s="21" t="s">
        <v>509</v>
      </c>
      <c r="K906" s="21" t="s">
        <v>1161</v>
      </c>
      <c r="L906" s="21" t="s">
        <v>1162</v>
      </c>
      <c r="M906" s="21" t="s">
        <v>1163</v>
      </c>
      <c r="N906" s="21">
        <v>60</v>
      </c>
      <c r="O906" s="20"/>
      <c r="P906" s="21" t="s">
        <v>509</v>
      </c>
      <c r="Q906" s="21" t="s">
        <v>1164</v>
      </c>
      <c r="R906" s="21">
        <v>195000</v>
      </c>
      <c r="S906" s="21">
        <v>46031</v>
      </c>
      <c r="T906" s="21">
        <v>-66.179782000000003</v>
      </c>
      <c r="U906" s="21">
        <v>-17.388317000000001</v>
      </c>
      <c r="V906" s="21" t="s">
        <v>262</v>
      </c>
      <c r="W906" s="21" t="s">
        <v>51</v>
      </c>
      <c r="X906" s="21" t="s">
        <v>1165</v>
      </c>
      <c r="Y906" s="23">
        <v>46246</v>
      </c>
      <c r="Z906" s="24">
        <f>+E906-Y906</f>
        <v>-11</v>
      </c>
      <c r="AA906" s="25">
        <f>+Tabla_DatosExternos_142[[#This Row],[Saldo]]/Tabla_DatosExternos_142[[#This Row],[Importe]]</f>
        <v>1</v>
      </c>
      <c r="AB906" s="21"/>
      <c r="AC906" s="26">
        <f>IF(AND(-Z906&gt;=1,-Z906&lt;=30),D906,0)</f>
        <v>4300.8</v>
      </c>
      <c r="AD906" s="26">
        <f>IF(AND(-Z906&gt;=31,-Z906&lt;=60),D906,0)</f>
        <v>0</v>
      </c>
      <c r="AE906" s="26">
        <f>IF(AND(-Z906&gt;=61,-Z906&lt;=90),D906,0)</f>
        <v>0</v>
      </c>
      <c r="AF906" s="26">
        <f>IF(AND(-Z906&gt;=91,-Z906&lt;=120),D906,0)</f>
        <v>0</v>
      </c>
      <c r="AG906" s="26">
        <f>IF(AND(-Z906&gt;=121,-Z906&lt;=150),D906,0)</f>
        <v>0</v>
      </c>
      <c r="AH906" s="26">
        <f>IF(AND(-Z906&gt;=151,-Z906&lt;=180),D906,0)</f>
        <v>0</v>
      </c>
      <c r="AI906" s="26">
        <f>IF(AND(-Z906&gt;=181,-Z906&lt;=210),D906,0)</f>
        <v>0</v>
      </c>
      <c r="AJ906" s="26">
        <f>IF(AND(-Z906&gt;=211,-Z906&lt;=250),D906,0)</f>
        <v>0</v>
      </c>
      <c r="AK906" s="26">
        <f>IF(-Z906&gt;=251,D906,0)</f>
        <v>0</v>
      </c>
      <c r="AL906" s="26">
        <f>SUM(AE906:AF906)</f>
        <v>0</v>
      </c>
      <c r="AM906" s="26">
        <f>SUM(AG906:AK906)</f>
        <v>0</v>
      </c>
      <c r="AN906" s="26">
        <f>SUM(AI906:AK906)</f>
        <v>0</v>
      </c>
      <c r="AO906" s="26">
        <f>+IF(SUM(AC906:AK906)=0,D906,0)</f>
        <v>0</v>
      </c>
      <c r="AP906" s="26">
        <f>+SUM(AC906:AK906)</f>
        <v>4300.8</v>
      </c>
      <c r="AQ906" s="26">
        <f>+Tabla_DatosExternos_142[[#This Row],[Total Vigente]]+Tabla_DatosExternos_142[[#This Row],[Total Vencido]]</f>
        <v>4300.8</v>
      </c>
      <c r="AR906" s="26">
        <f>SUM(AG906:AK906)</f>
        <v>0</v>
      </c>
      <c r="AS906" s="27">
        <f>+Tabla_DatosExternos_142[[#This Row],[Fecha]]-Tabla_DatosExternos_142[[#This Row],[Vence]]</f>
        <v>-60</v>
      </c>
      <c r="AT906" s="21"/>
      <c r="AU906" s="28" t="e">
        <f>+AR906-W906</f>
        <v>#VALUE!</v>
      </c>
    </row>
    <row r="907" spans="1:47" x14ac:dyDescent="0.35">
      <c r="A907" s="20">
        <v>46182</v>
      </c>
      <c r="B907" s="21">
        <v>42681</v>
      </c>
      <c r="C907" s="21">
        <v>1284</v>
      </c>
      <c r="D907" s="21">
        <v>1284</v>
      </c>
      <c r="E907" s="22">
        <v>46242</v>
      </c>
      <c r="F907" s="21">
        <v>4</v>
      </c>
      <c r="G907" s="21" t="s">
        <v>90</v>
      </c>
      <c r="H907" s="21" t="s">
        <v>48</v>
      </c>
      <c r="I907" s="21" t="s">
        <v>1160</v>
      </c>
      <c r="J907" s="21" t="s">
        <v>509</v>
      </c>
      <c r="K907" s="21" t="s">
        <v>1161</v>
      </c>
      <c r="L907" s="21" t="s">
        <v>1162</v>
      </c>
      <c r="M907" s="21" t="s">
        <v>1163</v>
      </c>
      <c r="N907" s="21">
        <v>60</v>
      </c>
      <c r="O907" s="20"/>
      <c r="P907" s="21" t="s">
        <v>509</v>
      </c>
      <c r="Q907" s="21" t="s">
        <v>1164</v>
      </c>
      <c r="R907" s="21">
        <v>195000</v>
      </c>
      <c r="S907" s="21">
        <v>46031</v>
      </c>
      <c r="T907" s="21">
        <v>-66.179782000000003</v>
      </c>
      <c r="U907" s="21">
        <v>-17.388317000000001</v>
      </c>
      <c r="V907" s="21" t="s">
        <v>262</v>
      </c>
      <c r="W907" s="21" t="s">
        <v>51</v>
      </c>
      <c r="X907" s="21" t="s">
        <v>1245</v>
      </c>
      <c r="Y907" s="23">
        <v>46246</v>
      </c>
      <c r="Z907" s="24">
        <f>+E907-Y907</f>
        <v>-4</v>
      </c>
      <c r="AA907" s="25">
        <f>+Tabla_DatosExternos_142[[#This Row],[Saldo]]/Tabla_DatosExternos_142[[#This Row],[Importe]]</f>
        <v>1</v>
      </c>
      <c r="AB907" s="21"/>
      <c r="AC907" s="26">
        <f>IF(AND(-Z907&gt;=1,-Z907&lt;=30),D907,0)</f>
        <v>1284</v>
      </c>
      <c r="AD907" s="26">
        <f>IF(AND(-Z907&gt;=31,-Z907&lt;=60),D907,0)</f>
        <v>0</v>
      </c>
      <c r="AE907" s="26">
        <f>IF(AND(-Z907&gt;=61,-Z907&lt;=90),D907,0)</f>
        <v>0</v>
      </c>
      <c r="AF907" s="26">
        <f>IF(AND(-Z907&gt;=91,-Z907&lt;=120),D907,0)</f>
        <v>0</v>
      </c>
      <c r="AG907" s="26">
        <f>IF(AND(-Z907&gt;=121,-Z907&lt;=150),D907,0)</f>
        <v>0</v>
      </c>
      <c r="AH907" s="26">
        <f>IF(AND(-Z907&gt;=151,-Z907&lt;=180),D907,0)</f>
        <v>0</v>
      </c>
      <c r="AI907" s="26">
        <f>IF(AND(-Z907&gt;=181,-Z907&lt;=210),D907,0)</f>
        <v>0</v>
      </c>
      <c r="AJ907" s="26">
        <f>IF(AND(-Z907&gt;=211,-Z907&lt;=250),D907,0)</f>
        <v>0</v>
      </c>
      <c r="AK907" s="26">
        <f>IF(-Z907&gt;=251,D907,0)</f>
        <v>0</v>
      </c>
      <c r="AL907" s="26">
        <f>SUM(AE907:AF907)</f>
        <v>0</v>
      </c>
      <c r="AM907" s="26">
        <f>SUM(AG907:AK907)</f>
        <v>0</v>
      </c>
      <c r="AN907" s="26">
        <f>SUM(AI907:AK907)</f>
        <v>0</v>
      </c>
      <c r="AO907" s="26">
        <f>+IF(SUM(AC907:AK907)=0,D907,0)</f>
        <v>0</v>
      </c>
      <c r="AP907" s="26">
        <f>+SUM(AC907:AK907)</f>
        <v>1284</v>
      </c>
      <c r="AQ907" s="26">
        <f>+Tabla_DatosExternos_142[[#This Row],[Total Vigente]]+Tabla_DatosExternos_142[[#This Row],[Total Vencido]]</f>
        <v>1284</v>
      </c>
      <c r="AR907" s="26">
        <f>SUM(AG907:AK907)</f>
        <v>0</v>
      </c>
      <c r="AS907" s="27">
        <f>+Tabla_DatosExternos_142[[#This Row],[Fecha]]-Tabla_DatosExternos_142[[#This Row],[Vence]]</f>
        <v>-60</v>
      </c>
      <c r="AT907" s="21"/>
      <c r="AU907" s="28" t="e">
        <f>+AR907-W907</f>
        <v>#VALUE!</v>
      </c>
    </row>
    <row r="908" spans="1:47" x14ac:dyDescent="0.35">
      <c r="A908" s="20">
        <v>46182</v>
      </c>
      <c r="B908" s="21">
        <v>42682</v>
      </c>
      <c r="C908" s="21">
        <v>3200.4</v>
      </c>
      <c r="D908" s="21">
        <v>3200.4</v>
      </c>
      <c r="E908" s="22">
        <v>46242</v>
      </c>
      <c r="F908" s="21">
        <v>4</v>
      </c>
      <c r="G908" s="21" t="s">
        <v>90</v>
      </c>
      <c r="H908" s="21" t="s">
        <v>48</v>
      </c>
      <c r="I908" s="21" t="s">
        <v>1160</v>
      </c>
      <c r="J908" s="21" t="s">
        <v>509</v>
      </c>
      <c r="K908" s="21" t="s">
        <v>1161</v>
      </c>
      <c r="L908" s="21" t="s">
        <v>1162</v>
      </c>
      <c r="M908" s="21" t="s">
        <v>1163</v>
      </c>
      <c r="N908" s="21">
        <v>60</v>
      </c>
      <c r="O908" s="20"/>
      <c r="P908" s="21" t="s">
        <v>509</v>
      </c>
      <c r="Q908" s="21" t="s">
        <v>1164</v>
      </c>
      <c r="R908" s="21">
        <v>195000</v>
      </c>
      <c r="S908" s="21">
        <v>46031</v>
      </c>
      <c r="T908" s="21">
        <v>-66.179782000000003</v>
      </c>
      <c r="U908" s="21">
        <v>-17.388317000000001</v>
      </c>
      <c r="V908" s="21" t="s">
        <v>262</v>
      </c>
      <c r="W908" s="21" t="s">
        <v>51</v>
      </c>
      <c r="X908" s="21" t="s">
        <v>1165</v>
      </c>
      <c r="Y908" s="23">
        <v>46246</v>
      </c>
      <c r="Z908" s="24">
        <f>+E908-Y908</f>
        <v>-4</v>
      </c>
      <c r="AA908" s="25">
        <f>+Tabla_DatosExternos_142[[#This Row],[Saldo]]/Tabla_DatosExternos_142[[#This Row],[Importe]]</f>
        <v>1</v>
      </c>
      <c r="AB908" s="21"/>
      <c r="AC908" s="26">
        <f>IF(AND(-Z908&gt;=1,-Z908&lt;=30),D908,0)</f>
        <v>3200.4</v>
      </c>
      <c r="AD908" s="26">
        <f>IF(AND(-Z908&gt;=31,-Z908&lt;=60),D908,0)</f>
        <v>0</v>
      </c>
      <c r="AE908" s="26">
        <f>IF(AND(-Z908&gt;=61,-Z908&lt;=90),D908,0)</f>
        <v>0</v>
      </c>
      <c r="AF908" s="26">
        <f>IF(AND(-Z908&gt;=91,-Z908&lt;=120),D908,0)</f>
        <v>0</v>
      </c>
      <c r="AG908" s="26">
        <f>IF(AND(-Z908&gt;=121,-Z908&lt;=150),D908,0)</f>
        <v>0</v>
      </c>
      <c r="AH908" s="26">
        <f>IF(AND(-Z908&gt;=151,-Z908&lt;=180),D908,0)</f>
        <v>0</v>
      </c>
      <c r="AI908" s="26">
        <f>IF(AND(-Z908&gt;=181,-Z908&lt;=210),D908,0)</f>
        <v>0</v>
      </c>
      <c r="AJ908" s="26">
        <f>IF(AND(-Z908&gt;=211,-Z908&lt;=250),D908,0)</f>
        <v>0</v>
      </c>
      <c r="AK908" s="26">
        <f>IF(-Z908&gt;=251,D908,0)</f>
        <v>0</v>
      </c>
      <c r="AL908" s="26">
        <f>SUM(AE908:AF908)</f>
        <v>0</v>
      </c>
      <c r="AM908" s="26">
        <f>SUM(AG908:AK908)</f>
        <v>0</v>
      </c>
      <c r="AN908" s="26">
        <f>SUM(AI908:AK908)</f>
        <v>0</v>
      </c>
      <c r="AO908" s="26">
        <f>+IF(SUM(AC908:AK908)=0,D908,0)</f>
        <v>0</v>
      </c>
      <c r="AP908" s="26">
        <f>+SUM(AC908:AK908)</f>
        <v>3200.4</v>
      </c>
      <c r="AQ908" s="26">
        <f>+Tabla_DatosExternos_142[[#This Row],[Total Vigente]]+Tabla_DatosExternos_142[[#This Row],[Total Vencido]]</f>
        <v>3200.4</v>
      </c>
      <c r="AR908" s="26">
        <f>SUM(AG908:AK908)</f>
        <v>0</v>
      </c>
      <c r="AS908" s="27">
        <f>+Tabla_DatosExternos_142[[#This Row],[Fecha]]-Tabla_DatosExternos_142[[#This Row],[Vence]]</f>
        <v>-60</v>
      </c>
      <c r="AT908" s="21"/>
      <c r="AU908" s="28" t="e">
        <f>+AR908-W908</f>
        <v>#VALUE!</v>
      </c>
    </row>
    <row r="909" spans="1:47" x14ac:dyDescent="0.35">
      <c r="A909" s="20">
        <v>46185</v>
      </c>
      <c r="B909" s="21">
        <v>44035</v>
      </c>
      <c r="C909" s="21">
        <v>1844.4</v>
      </c>
      <c r="D909" s="21">
        <v>1844.4</v>
      </c>
      <c r="E909" s="22">
        <v>46230</v>
      </c>
      <c r="F909" s="21">
        <v>16</v>
      </c>
      <c r="G909" s="21" t="s">
        <v>90</v>
      </c>
      <c r="H909" s="21" t="s">
        <v>48</v>
      </c>
      <c r="I909" s="21" t="s">
        <v>1937</v>
      </c>
      <c r="J909" s="21" t="s">
        <v>509</v>
      </c>
      <c r="K909" s="21" t="s">
        <v>1161</v>
      </c>
      <c r="L909" s="21" t="s">
        <v>1162</v>
      </c>
      <c r="M909" s="21" t="s">
        <v>1163</v>
      </c>
      <c r="N909" s="21">
        <v>45</v>
      </c>
      <c r="O909" s="20"/>
      <c r="P909" s="21" t="s">
        <v>509</v>
      </c>
      <c r="Q909" s="21" t="s">
        <v>1938</v>
      </c>
      <c r="R909" s="21">
        <v>60000</v>
      </c>
      <c r="S909" s="21">
        <v>46031</v>
      </c>
      <c r="T909" s="21">
        <v>-66.153881999999996</v>
      </c>
      <c r="U909" s="21">
        <v>-17.374775</v>
      </c>
      <c r="V909" s="21" t="s">
        <v>1939</v>
      </c>
      <c r="W909" s="21" t="s">
        <v>51</v>
      </c>
      <c r="X909" s="21" t="s">
        <v>1940</v>
      </c>
      <c r="Y909" s="23">
        <v>46246</v>
      </c>
      <c r="Z909" s="24">
        <f>+E909-Y909</f>
        <v>-16</v>
      </c>
      <c r="AA909" s="25">
        <f>+Tabla_DatosExternos_142[[#This Row],[Saldo]]/Tabla_DatosExternos_142[[#This Row],[Importe]]</f>
        <v>1</v>
      </c>
      <c r="AB909" s="21"/>
      <c r="AC909" s="26">
        <f>IF(AND(-Z909&gt;=1,-Z909&lt;=30),D909,0)</f>
        <v>1844.4</v>
      </c>
      <c r="AD909" s="26">
        <f>IF(AND(-Z909&gt;=31,-Z909&lt;=60),D909,0)</f>
        <v>0</v>
      </c>
      <c r="AE909" s="26">
        <f>IF(AND(-Z909&gt;=61,-Z909&lt;=90),D909,0)</f>
        <v>0</v>
      </c>
      <c r="AF909" s="26">
        <f>IF(AND(-Z909&gt;=91,-Z909&lt;=120),D909,0)</f>
        <v>0</v>
      </c>
      <c r="AG909" s="26">
        <f>IF(AND(-Z909&gt;=121,-Z909&lt;=150),D909,0)</f>
        <v>0</v>
      </c>
      <c r="AH909" s="26">
        <f>IF(AND(-Z909&gt;=151,-Z909&lt;=180),D909,0)</f>
        <v>0</v>
      </c>
      <c r="AI909" s="26">
        <f>IF(AND(-Z909&gt;=181,-Z909&lt;=210),D909,0)</f>
        <v>0</v>
      </c>
      <c r="AJ909" s="26">
        <f>IF(AND(-Z909&gt;=211,-Z909&lt;=250),D909,0)</f>
        <v>0</v>
      </c>
      <c r="AK909" s="26">
        <f>IF(-Z909&gt;=251,D909,0)</f>
        <v>0</v>
      </c>
      <c r="AL909" s="26">
        <f>SUM(AE909:AF909)</f>
        <v>0</v>
      </c>
      <c r="AM909" s="26">
        <f>SUM(AG909:AK909)</f>
        <v>0</v>
      </c>
      <c r="AN909" s="26">
        <f>SUM(AI909:AK909)</f>
        <v>0</v>
      </c>
      <c r="AO909" s="26">
        <f>+IF(SUM(AC909:AK909)=0,D909,0)</f>
        <v>0</v>
      </c>
      <c r="AP909" s="26">
        <f>+SUM(AC909:AK909)</f>
        <v>1844.4</v>
      </c>
      <c r="AQ909" s="26">
        <f>+Tabla_DatosExternos_142[[#This Row],[Total Vigente]]+Tabla_DatosExternos_142[[#This Row],[Total Vencido]]</f>
        <v>1844.4</v>
      </c>
      <c r="AR909" s="26">
        <f>SUM(AG909:AK909)</f>
        <v>0</v>
      </c>
      <c r="AS909" s="27">
        <f>+Tabla_DatosExternos_142[[#This Row],[Fecha]]-Tabla_DatosExternos_142[[#This Row],[Vence]]</f>
        <v>-45</v>
      </c>
      <c r="AT909" s="21"/>
      <c r="AU909" s="28" t="e">
        <f>+AR909-W909</f>
        <v>#VALUE!</v>
      </c>
    </row>
    <row r="910" spans="1:47" x14ac:dyDescent="0.35">
      <c r="A910" s="20">
        <v>46189</v>
      </c>
      <c r="B910" s="21">
        <v>45069</v>
      </c>
      <c r="C910" s="21">
        <v>3184.08</v>
      </c>
      <c r="D910" s="21">
        <v>3184.08</v>
      </c>
      <c r="E910" s="22">
        <v>46249</v>
      </c>
      <c r="F910" s="21">
        <v>3</v>
      </c>
      <c r="G910" s="21" t="s">
        <v>90</v>
      </c>
      <c r="H910" s="21" t="s">
        <v>95</v>
      </c>
      <c r="I910" s="21" t="s">
        <v>1160</v>
      </c>
      <c r="J910" s="21" t="s">
        <v>509</v>
      </c>
      <c r="K910" s="21" t="s">
        <v>1161</v>
      </c>
      <c r="L910" s="21" t="s">
        <v>1162</v>
      </c>
      <c r="M910" s="21" t="s">
        <v>1163</v>
      </c>
      <c r="N910" s="21">
        <v>60</v>
      </c>
      <c r="O910" s="20"/>
      <c r="P910" s="21" t="s">
        <v>509</v>
      </c>
      <c r="Q910" s="21" t="s">
        <v>1164</v>
      </c>
      <c r="R910" s="21">
        <v>195000</v>
      </c>
      <c r="S910" s="21">
        <v>46031</v>
      </c>
      <c r="T910" s="21">
        <v>-66.179782000000003</v>
      </c>
      <c r="U910" s="21">
        <v>-17.388317000000001</v>
      </c>
      <c r="V910" s="21" t="s">
        <v>262</v>
      </c>
      <c r="W910" s="21" t="s">
        <v>51</v>
      </c>
      <c r="X910" s="21" t="s">
        <v>1245</v>
      </c>
      <c r="Y910" s="23">
        <v>46246</v>
      </c>
      <c r="Z910" s="24">
        <f>+E910-Y910</f>
        <v>3</v>
      </c>
      <c r="AA910" s="25">
        <f>+Tabla_DatosExternos_142[[#This Row],[Saldo]]/Tabla_DatosExternos_142[[#This Row],[Importe]]</f>
        <v>1</v>
      </c>
      <c r="AB910" s="21"/>
      <c r="AC910" s="26">
        <f>IF(AND(-Z910&gt;=1,-Z910&lt;=30),D910,0)</f>
        <v>0</v>
      </c>
      <c r="AD910" s="26">
        <f>IF(AND(-Z910&gt;=31,-Z910&lt;=60),D910,0)</f>
        <v>0</v>
      </c>
      <c r="AE910" s="26">
        <f>IF(AND(-Z910&gt;=61,-Z910&lt;=90),D910,0)</f>
        <v>0</v>
      </c>
      <c r="AF910" s="26">
        <f>IF(AND(-Z910&gt;=91,-Z910&lt;=120),D910,0)</f>
        <v>0</v>
      </c>
      <c r="AG910" s="26">
        <f>IF(AND(-Z910&gt;=121,-Z910&lt;=150),D910,0)</f>
        <v>0</v>
      </c>
      <c r="AH910" s="26">
        <f>IF(AND(-Z910&gt;=151,-Z910&lt;=180),D910,0)</f>
        <v>0</v>
      </c>
      <c r="AI910" s="26">
        <f>IF(AND(-Z910&gt;=181,-Z910&lt;=210),D910,0)</f>
        <v>0</v>
      </c>
      <c r="AJ910" s="26">
        <f>IF(AND(-Z910&gt;=211,-Z910&lt;=250),D910,0)</f>
        <v>0</v>
      </c>
      <c r="AK910" s="26">
        <f>IF(-Z910&gt;=251,D910,0)</f>
        <v>0</v>
      </c>
      <c r="AL910" s="26">
        <f>SUM(AE910:AF910)</f>
        <v>0</v>
      </c>
      <c r="AM910" s="26">
        <f>SUM(AG910:AK910)</f>
        <v>0</v>
      </c>
      <c r="AN910" s="26">
        <f>SUM(AI910:AK910)</f>
        <v>0</v>
      </c>
      <c r="AO910" s="26">
        <f>+IF(SUM(AC910:AK910)=0,D910,0)</f>
        <v>3184.08</v>
      </c>
      <c r="AP910" s="26">
        <f>+SUM(AC910:AK910)</f>
        <v>0</v>
      </c>
      <c r="AQ910" s="26">
        <f>+Tabla_DatosExternos_142[[#This Row],[Total Vigente]]+Tabla_DatosExternos_142[[#This Row],[Total Vencido]]</f>
        <v>3184.08</v>
      </c>
      <c r="AR910" s="26">
        <f>SUM(AG910:AK910)</f>
        <v>0</v>
      </c>
      <c r="AS910" s="27">
        <f>+Tabla_DatosExternos_142[[#This Row],[Fecha]]-Tabla_DatosExternos_142[[#This Row],[Vence]]</f>
        <v>-60</v>
      </c>
      <c r="AT910" s="21"/>
      <c r="AU910" s="28" t="e">
        <f>+AR910-W910</f>
        <v>#VALUE!</v>
      </c>
    </row>
    <row r="911" spans="1:47" x14ac:dyDescent="0.35">
      <c r="A911" s="20">
        <v>46196</v>
      </c>
      <c r="B911" s="21">
        <v>46488</v>
      </c>
      <c r="C911" s="21">
        <v>2593.8000000000002</v>
      </c>
      <c r="D911" s="21">
        <v>2593.8000000000002</v>
      </c>
      <c r="E911" s="22">
        <v>46256</v>
      </c>
      <c r="F911" s="21">
        <v>10</v>
      </c>
      <c r="G911" s="21" t="s">
        <v>90</v>
      </c>
      <c r="H911" s="21" t="s">
        <v>95</v>
      </c>
      <c r="I911" s="21" t="s">
        <v>1160</v>
      </c>
      <c r="J911" s="21" t="s">
        <v>509</v>
      </c>
      <c r="K911" s="21" t="s">
        <v>1161</v>
      </c>
      <c r="L911" s="21" t="s">
        <v>1162</v>
      </c>
      <c r="M911" s="21" t="s">
        <v>1163</v>
      </c>
      <c r="N911" s="21">
        <v>60</v>
      </c>
      <c r="O911" s="20"/>
      <c r="P911" s="21" t="s">
        <v>509</v>
      </c>
      <c r="Q911" s="21" t="s">
        <v>1164</v>
      </c>
      <c r="R911" s="21">
        <v>195000</v>
      </c>
      <c r="S911" s="21">
        <v>46031</v>
      </c>
      <c r="T911" s="21">
        <v>-66.179782000000003</v>
      </c>
      <c r="U911" s="21">
        <v>-17.388317000000001</v>
      </c>
      <c r="V911" s="21" t="s">
        <v>262</v>
      </c>
      <c r="W911" s="21" t="s">
        <v>51</v>
      </c>
      <c r="X911" s="21" t="s">
        <v>1245</v>
      </c>
      <c r="Y911" s="23">
        <v>46246</v>
      </c>
      <c r="Z911" s="24">
        <f>+E911-Y911</f>
        <v>10</v>
      </c>
      <c r="AA911" s="25">
        <f>+Tabla_DatosExternos_142[[#This Row],[Saldo]]/Tabla_DatosExternos_142[[#This Row],[Importe]]</f>
        <v>1</v>
      </c>
      <c r="AB911" s="21"/>
      <c r="AC911" s="26">
        <f>IF(AND(-Z911&gt;=1,-Z911&lt;=30),D911,0)</f>
        <v>0</v>
      </c>
      <c r="AD911" s="26">
        <f>IF(AND(-Z911&gt;=31,-Z911&lt;=60),D911,0)</f>
        <v>0</v>
      </c>
      <c r="AE911" s="26">
        <f>IF(AND(-Z911&gt;=61,-Z911&lt;=90),D911,0)</f>
        <v>0</v>
      </c>
      <c r="AF911" s="26">
        <f>IF(AND(-Z911&gt;=91,-Z911&lt;=120),D911,0)</f>
        <v>0</v>
      </c>
      <c r="AG911" s="26">
        <f>IF(AND(-Z911&gt;=121,-Z911&lt;=150),D911,0)</f>
        <v>0</v>
      </c>
      <c r="AH911" s="26">
        <f>IF(AND(-Z911&gt;=151,-Z911&lt;=180),D911,0)</f>
        <v>0</v>
      </c>
      <c r="AI911" s="26">
        <f>IF(AND(-Z911&gt;=181,-Z911&lt;=210),D911,0)</f>
        <v>0</v>
      </c>
      <c r="AJ911" s="26">
        <f>IF(AND(-Z911&gt;=211,-Z911&lt;=250),D911,0)</f>
        <v>0</v>
      </c>
      <c r="AK911" s="26">
        <f>IF(-Z911&gt;=251,D911,0)</f>
        <v>0</v>
      </c>
      <c r="AL911" s="26">
        <f>SUM(AE911:AF911)</f>
        <v>0</v>
      </c>
      <c r="AM911" s="26">
        <f>SUM(AG911:AK911)</f>
        <v>0</v>
      </c>
      <c r="AN911" s="26">
        <f>SUM(AI911:AK911)</f>
        <v>0</v>
      </c>
      <c r="AO911" s="26">
        <f>+IF(SUM(AC911:AK911)=0,D911,0)</f>
        <v>2593.8000000000002</v>
      </c>
      <c r="AP911" s="26">
        <f>+SUM(AC911:AK911)</f>
        <v>0</v>
      </c>
      <c r="AQ911" s="26">
        <f>+Tabla_DatosExternos_142[[#This Row],[Total Vigente]]+Tabla_DatosExternos_142[[#This Row],[Total Vencido]]</f>
        <v>2593.8000000000002</v>
      </c>
      <c r="AR911" s="26">
        <f>SUM(AG911:AK911)</f>
        <v>0</v>
      </c>
      <c r="AS911" s="27">
        <f>+Tabla_DatosExternos_142[[#This Row],[Fecha]]-Tabla_DatosExternos_142[[#This Row],[Vence]]</f>
        <v>-60</v>
      </c>
      <c r="AT911" s="21"/>
      <c r="AU911" s="28" t="e">
        <f>+AR911-W911</f>
        <v>#VALUE!</v>
      </c>
    </row>
    <row r="912" spans="1:47" x14ac:dyDescent="0.35">
      <c r="A912" s="20">
        <v>46196</v>
      </c>
      <c r="B912" s="21">
        <v>46489</v>
      </c>
      <c r="C912" s="21">
        <v>226</v>
      </c>
      <c r="D912" s="21">
        <v>226</v>
      </c>
      <c r="E912" s="22">
        <v>46256</v>
      </c>
      <c r="F912" s="21">
        <v>10</v>
      </c>
      <c r="G912" s="21" t="s">
        <v>90</v>
      </c>
      <c r="H912" s="21" t="s">
        <v>95</v>
      </c>
      <c r="I912" s="21" t="s">
        <v>1160</v>
      </c>
      <c r="J912" s="21" t="s">
        <v>509</v>
      </c>
      <c r="K912" s="21" t="s">
        <v>1161</v>
      </c>
      <c r="L912" s="21" t="s">
        <v>1162</v>
      </c>
      <c r="M912" s="21" t="s">
        <v>1163</v>
      </c>
      <c r="N912" s="21">
        <v>60</v>
      </c>
      <c r="O912" s="20"/>
      <c r="P912" s="21" t="s">
        <v>509</v>
      </c>
      <c r="Q912" s="21" t="s">
        <v>1164</v>
      </c>
      <c r="R912" s="21">
        <v>195000</v>
      </c>
      <c r="S912" s="21">
        <v>46031</v>
      </c>
      <c r="T912" s="21">
        <v>-66.179782000000003</v>
      </c>
      <c r="U912" s="21">
        <v>-17.388317000000001</v>
      </c>
      <c r="V912" s="21" t="s">
        <v>262</v>
      </c>
      <c r="W912" s="21" t="s">
        <v>51</v>
      </c>
      <c r="X912" s="21" t="s">
        <v>1245</v>
      </c>
      <c r="Y912" s="23">
        <v>46246</v>
      </c>
      <c r="Z912" s="24">
        <f>+E912-Y912</f>
        <v>10</v>
      </c>
      <c r="AA912" s="25">
        <f>+Tabla_DatosExternos_142[[#This Row],[Saldo]]/Tabla_DatosExternos_142[[#This Row],[Importe]]</f>
        <v>1</v>
      </c>
      <c r="AB912" s="21"/>
      <c r="AC912" s="26">
        <f>IF(AND(-Z912&gt;=1,-Z912&lt;=30),D912,0)</f>
        <v>0</v>
      </c>
      <c r="AD912" s="26">
        <f>IF(AND(-Z912&gt;=31,-Z912&lt;=60),D912,0)</f>
        <v>0</v>
      </c>
      <c r="AE912" s="26">
        <f>IF(AND(-Z912&gt;=61,-Z912&lt;=90),D912,0)</f>
        <v>0</v>
      </c>
      <c r="AF912" s="26">
        <f>IF(AND(-Z912&gt;=91,-Z912&lt;=120),D912,0)</f>
        <v>0</v>
      </c>
      <c r="AG912" s="26">
        <f>IF(AND(-Z912&gt;=121,-Z912&lt;=150),D912,0)</f>
        <v>0</v>
      </c>
      <c r="AH912" s="26">
        <f>IF(AND(-Z912&gt;=151,-Z912&lt;=180),D912,0)</f>
        <v>0</v>
      </c>
      <c r="AI912" s="26">
        <f>IF(AND(-Z912&gt;=181,-Z912&lt;=210),D912,0)</f>
        <v>0</v>
      </c>
      <c r="AJ912" s="26">
        <f>IF(AND(-Z912&gt;=211,-Z912&lt;=250),D912,0)</f>
        <v>0</v>
      </c>
      <c r="AK912" s="26">
        <f>IF(-Z912&gt;=251,D912,0)</f>
        <v>0</v>
      </c>
      <c r="AL912" s="26">
        <f>SUM(AE912:AF912)</f>
        <v>0</v>
      </c>
      <c r="AM912" s="26">
        <f>SUM(AG912:AK912)</f>
        <v>0</v>
      </c>
      <c r="AN912" s="26">
        <f>SUM(AI912:AK912)</f>
        <v>0</v>
      </c>
      <c r="AO912" s="26">
        <f>+IF(SUM(AC912:AK912)=0,D912,0)</f>
        <v>226</v>
      </c>
      <c r="AP912" s="26">
        <f>+SUM(AC912:AK912)</f>
        <v>0</v>
      </c>
      <c r="AQ912" s="26">
        <f>+Tabla_DatosExternos_142[[#This Row],[Total Vigente]]+Tabla_DatosExternos_142[[#This Row],[Total Vencido]]</f>
        <v>226</v>
      </c>
      <c r="AR912" s="26">
        <f>SUM(AG912:AK912)</f>
        <v>0</v>
      </c>
      <c r="AS912" s="27">
        <f>+Tabla_DatosExternos_142[[#This Row],[Fecha]]-Tabla_DatosExternos_142[[#This Row],[Vence]]</f>
        <v>-60</v>
      </c>
      <c r="AT912" s="21"/>
      <c r="AU912" s="28" t="e">
        <f>+AR912-W912</f>
        <v>#VALUE!</v>
      </c>
    </row>
    <row r="913" spans="1:47" x14ac:dyDescent="0.35">
      <c r="A913" s="20">
        <v>46196</v>
      </c>
      <c r="B913" s="21">
        <v>46490</v>
      </c>
      <c r="C913" s="21">
        <v>228</v>
      </c>
      <c r="D913" s="21">
        <v>228</v>
      </c>
      <c r="E913" s="22">
        <v>46256</v>
      </c>
      <c r="F913" s="21">
        <v>10</v>
      </c>
      <c r="G913" s="21" t="s">
        <v>90</v>
      </c>
      <c r="H913" s="21" t="s">
        <v>95</v>
      </c>
      <c r="I913" s="21" t="s">
        <v>1160</v>
      </c>
      <c r="J913" s="21" t="s">
        <v>509</v>
      </c>
      <c r="K913" s="21" t="s">
        <v>1161</v>
      </c>
      <c r="L913" s="21" t="s">
        <v>1162</v>
      </c>
      <c r="M913" s="21" t="s">
        <v>1163</v>
      </c>
      <c r="N913" s="21">
        <v>60</v>
      </c>
      <c r="O913" s="20"/>
      <c r="P913" s="21" t="s">
        <v>509</v>
      </c>
      <c r="Q913" s="21" t="s">
        <v>1164</v>
      </c>
      <c r="R913" s="21">
        <v>195000</v>
      </c>
      <c r="S913" s="21">
        <v>46031</v>
      </c>
      <c r="T913" s="21">
        <v>-66.179782000000003</v>
      </c>
      <c r="U913" s="21">
        <v>-17.388317000000001</v>
      </c>
      <c r="V913" s="21" t="s">
        <v>262</v>
      </c>
      <c r="W913" s="21" t="s">
        <v>51</v>
      </c>
      <c r="X913" s="21" t="s">
        <v>1245</v>
      </c>
      <c r="Y913" s="23">
        <v>46246</v>
      </c>
      <c r="Z913" s="24">
        <f>+E913-Y913</f>
        <v>10</v>
      </c>
      <c r="AA913" s="25">
        <f>+Tabla_DatosExternos_142[[#This Row],[Saldo]]/Tabla_DatosExternos_142[[#This Row],[Importe]]</f>
        <v>1</v>
      </c>
      <c r="AB913" s="21"/>
      <c r="AC913" s="26">
        <f>IF(AND(-Z913&gt;=1,-Z913&lt;=30),D913,0)</f>
        <v>0</v>
      </c>
      <c r="AD913" s="26">
        <f>IF(AND(-Z913&gt;=31,-Z913&lt;=60),D913,0)</f>
        <v>0</v>
      </c>
      <c r="AE913" s="26">
        <f>IF(AND(-Z913&gt;=61,-Z913&lt;=90),D913,0)</f>
        <v>0</v>
      </c>
      <c r="AF913" s="26">
        <f>IF(AND(-Z913&gt;=91,-Z913&lt;=120),D913,0)</f>
        <v>0</v>
      </c>
      <c r="AG913" s="26">
        <f>IF(AND(-Z913&gt;=121,-Z913&lt;=150),D913,0)</f>
        <v>0</v>
      </c>
      <c r="AH913" s="26">
        <f>IF(AND(-Z913&gt;=151,-Z913&lt;=180),D913,0)</f>
        <v>0</v>
      </c>
      <c r="AI913" s="26">
        <f>IF(AND(-Z913&gt;=181,-Z913&lt;=210),D913,0)</f>
        <v>0</v>
      </c>
      <c r="AJ913" s="26">
        <f>IF(AND(-Z913&gt;=211,-Z913&lt;=250),D913,0)</f>
        <v>0</v>
      </c>
      <c r="AK913" s="26">
        <f>IF(-Z913&gt;=251,D913,0)</f>
        <v>0</v>
      </c>
      <c r="AL913" s="26">
        <f>SUM(AE913:AF913)</f>
        <v>0</v>
      </c>
      <c r="AM913" s="26">
        <f>SUM(AG913:AK913)</f>
        <v>0</v>
      </c>
      <c r="AN913" s="26">
        <f>SUM(AI913:AK913)</f>
        <v>0</v>
      </c>
      <c r="AO913" s="26">
        <f>+IF(SUM(AC913:AK913)=0,D913,0)</f>
        <v>228</v>
      </c>
      <c r="AP913" s="26">
        <f>+SUM(AC913:AK913)</f>
        <v>0</v>
      </c>
      <c r="AQ913" s="26">
        <f>+Tabla_DatosExternos_142[[#This Row],[Total Vigente]]+Tabla_DatosExternos_142[[#This Row],[Total Vencido]]</f>
        <v>228</v>
      </c>
      <c r="AR913" s="26">
        <f>SUM(AG913:AK913)</f>
        <v>0</v>
      </c>
      <c r="AS913" s="27">
        <f>+Tabla_DatosExternos_142[[#This Row],[Fecha]]-Tabla_DatosExternos_142[[#This Row],[Vence]]</f>
        <v>-60</v>
      </c>
      <c r="AT913" s="21"/>
      <c r="AU913" s="28" t="e">
        <f>+AR913-W913</f>
        <v>#VALUE!</v>
      </c>
    </row>
    <row r="914" spans="1:47" x14ac:dyDescent="0.35">
      <c r="A914" s="20">
        <v>46203</v>
      </c>
      <c r="B914" s="21">
        <v>48493</v>
      </c>
      <c r="C914" s="21">
        <v>28800</v>
      </c>
      <c r="D914" s="21">
        <v>28800</v>
      </c>
      <c r="E914" s="22">
        <v>46233</v>
      </c>
      <c r="F914" s="21">
        <v>13</v>
      </c>
      <c r="G914" s="21" t="s">
        <v>90</v>
      </c>
      <c r="H914" s="21" t="s">
        <v>48</v>
      </c>
      <c r="I914" s="21" t="s">
        <v>1840</v>
      </c>
      <c r="J914" s="21" t="s">
        <v>509</v>
      </c>
      <c r="K914" s="21" t="s">
        <v>1161</v>
      </c>
      <c r="L914" s="21" t="s">
        <v>1162</v>
      </c>
      <c r="M914" s="21" t="s">
        <v>1163</v>
      </c>
      <c r="N914" s="21">
        <v>30</v>
      </c>
      <c r="O914" s="20"/>
      <c r="P914" s="21" t="s">
        <v>509</v>
      </c>
      <c r="Q914" s="21" t="s">
        <v>1841</v>
      </c>
      <c r="R914" s="21">
        <v>230000</v>
      </c>
      <c r="S914" s="21">
        <v>46031</v>
      </c>
      <c r="T914" s="21">
        <v>-66.192166</v>
      </c>
      <c r="U914" s="21">
        <v>-17.351344999999998</v>
      </c>
      <c r="V914" s="21" t="s">
        <v>1842</v>
      </c>
      <c r="W914" s="21" t="s">
        <v>51</v>
      </c>
      <c r="X914" s="21" t="s">
        <v>1843</v>
      </c>
      <c r="Y914" s="23">
        <v>46246</v>
      </c>
      <c r="Z914" s="24">
        <f>+E914-Y914</f>
        <v>-13</v>
      </c>
      <c r="AA914" s="25">
        <f>+Tabla_DatosExternos_142[[#This Row],[Saldo]]/Tabla_DatosExternos_142[[#This Row],[Importe]]</f>
        <v>1</v>
      </c>
      <c r="AB914" s="21"/>
      <c r="AC914" s="26">
        <f>IF(AND(-Z914&gt;=1,-Z914&lt;=30),D914,0)</f>
        <v>28800</v>
      </c>
      <c r="AD914" s="26">
        <f>IF(AND(-Z914&gt;=31,-Z914&lt;=60),D914,0)</f>
        <v>0</v>
      </c>
      <c r="AE914" s="26">
        <f>IF(AND(-Z914&gt;=61,-Z914&lt;=90),D914,0)</f>
        <v>0</v>
      </c>
      <c r="AF914" s="26">
        <f>IF(AND(-Z914&gt;=91,-Z914&lt;=120),D914,0)</f>
        <v>0</v>
      </c>
      <c r="AG914" s="26">
        <f>IF(AND(-Z914&gt;=121,-Z914&lt;=150),D914,0)</f>
        <v>0</v>
      </c>
      <c r="AH914" s="26">
        <f>IF(AND(-Z914&gt;=151,-Z914&lt;=180),D914,0)</f>
        <v>0</v>
      </c>
      <c r="AI914" s="26">
        <f>IF(AND(-Z914&gt;=181,-Z914&lt;=210),D914,0)</f>
        <v>0</v>
      </c>
      <c r="AJ914" s="26">
        <f>IF(AND(-Z914&gt;=211,-Z914&lt;=250),D914,0)</f>
        <v>0</v>
      </c>
      <c r="AK914" s="26">
        <f>IF(-Z914&gt;=251,D914,0)</f>
        <v>0</v>
      </c>
      <c r="AL914" s="26">
        <f>SUM(AE914:AF914)</f>
        <v>0</v>
      </c>
      <c r="AM914" s="26">
        <f>SUM(AG914:AK914)</f>
        <v>0</v>
      </c>
      <c r="AN914" s="26">
        <f>SUM(AI914:AK914)</f>
        <v>0</v>
      </c>
      <c r="AO914" s="26">
        <f>+IF(SUM(AC914:AK914)=0,D914,0)</f>
        <v>0</v>
      </c>
      <c r="AP914" s="26">
        <f>+SUM(AC914:AK914)</f>
        <v>28800</v>
      </c>
      <c r="AQ914" s="26">
        <f>+Tabla_DatosExternos_142[[#This Row],[Total Vigente]]+Tabla_DatosExternos_142[[#This Row],[Total Vencido]]</f>
        <v>28800</v>
      </c>
      <c r="AR914" s="26">
        <f>SUM(AG914:AK914)</f>
        <v>0</v>
      </c>
      <c r="AS914" s="27">
        <f>+Tabla_DatosExternos_142[[#This Row],[Fecha]]-Tabla_DatosExternos_142[[#This Row],[Vence]]</f>
        <v>-30</v>
      </c>
      <c r="AT914" s="21"/>
      <c r="AU914" s="28" t="e">
        <f>+AR914-W914</f>
        <v>#VALUE!</v>
      </c>
    </row>
    <row r="915" spans="1:47" x14ac:dyDescent="0.35">
      <c r="A915" s="20">
        <v>46203</v>
      </c>
      <c r="B915" s="21">
        <v>48494</v>
      </c>
      <c r="C915" s="21">
        <v>65000</v>
      </c>
      <c r="D915" s="21">
        <v>65000</v>
      </c>
      <c r="E915" s="22">
        <v>46233</v>
      </c>
      <c r="F915" s="21">
        <v>13</v>
      </c>
      <c r="G915" s="21" t="s">
        <v>90</v>
      </c>
      <c r="H915" s="21" t="s">
        <v>48</v>
      </c>
      <c r="I915" s="21" t="s">
        <v>1840</v>
      </c>
      <c r="J915" s="21" t="s">
        <v>509</v>
      </c>
      <c r="K915" s="21" t="s">
        <v>1161</v>
      </c>
      <c r="L915" s="21" t="s">
        <v>1162</v>
      </c>
      <c r="M915" s="21" t="s">
        <v>1163</v>
      </c>
      <c r="N915" s="21">
        <v>30</v>
      </c>
      <c r="O915" s="20"/>
      <c r="P915" s="21" t="s">
        <v>509</v>
      </c>
      <c r="Q915" s="21" t="s">
        <v>1841</v>
      </c>
      <c r="R915" s="21">
        <v>230000</v>
      </c>
      <c r="S915" s="21">
        <v>46031</v>
      </c>
      <c r="T915" s="21">
        <v>-66.192166</v>
      </c>
      <c r="U915" s="21">
        <v>-17.351344999999998</v>
      </c>
      <c r="V915" s="21" t="s">
        <v>1842</v>
      </c>
      <c r="W915" s="21" t="s">
        <v>51</v>
      </c>
      <c r="X915" s="21" t="s">
        <v>1843</v>
      </c>
      <c r="Y915" s="23">
        <v>46246</v>
      </c>
      <c r="Z915" s="24">
        <f>+E915-Y915</f>
        <v>-13</v>
      </c>
      <c r="AA915" s="25">
        <f>+Tabla_DatosExternos_142[[#This Row],[Saldo]]/Tabla_DatosExternos_142[[#This Row],[Importe]]</f>
        <v>1</v>
      </c>
      <c r="AB915" s="21"/>
      <c r="AC915" s="26">
        <f>IF(AND(-Z915&gt;=1,-Z915&lt;=30),D915,0)</f>
        <v>65000</v>
      </c>
      <c r="AD915" s="26">
        <f>IF(AND(-Z915&gt;=31,-Z915&lt;=60),D915,0)</f>
        <v>0</v>
      </c>
      <c r="AE915" s="26">
        <f>IF(AND(-Z915&gt;=61,-Z915&lt;=90),D915,0)</f>
        <v>0</v>
      </c>
      <c r="AF915" s="26">
        <f>IF(AND(-Z915&gt;=91,-Z915&lt;=120),D915,0)</f>
        <v>0</v>
      </c>
      <c r="AG915" s="26">
        <f>IF(AND(-Z915&gt;=121,-Z915&lt;=150),D915,0)</f>
        <v>0</v>
      </c>
      <c r="AH915" s="26">
        <f>IF(AND(-Z915&gt;=151,-Z915&lt;=180),D915,0)</f>
        <v>0</v>
      </c>
      <c r="AI915" s="26">
        <f>IF(AND(-Z915&gt;=181,-Z915&lt;=210),D915,0)</f>
        <v>0</v>
      </c>
      <c r="AJ915" s="26">
        <f>IF(AND(-Z915&gt;=211,-Z915&lt;=250),D915,0)</f>
        <v>0</v>
      </c>
      <c r="AK915" s="26">
        <f>IF(-Z915&gt;=251,D915,0)</f>
        <v>0</v>
      </c>
      <c r="AL915" s="26">
        <f>SUM(AE915:AF915)</f>
        <v>0</v>
      </c>
      <c r="AM915" s="26">
        <f>SUM(AG915:AK915)</f>
        <v>0</v>
      </c>
      <c r="AN915" s="26">
        <f>SUM(AI915:AK915)</f>
        <v>0</v>
      </c>
      <c r="AO915" s="26">
        <f>+IF(SUM(AC915:AK915)=0,D915,0)</f>
        <v>0</v>
      </c>
      <c r="AP915" s="26">
        <f>+SUM(AC915:AK915)</f>
        <v>65000</v>
      </c>
      <c r="AQ915" s="26">
        <f>+Tabla_DatosExternos_142[[#This Row],[Total Vigente]]+Tabla_DatosExternos_142[[#This Row],[Total Vencido]]</f>
        <v>65000</v>
      </c>
      <c r="AR915" s="26">
        <f>SUM(AG915:AK915)</f>
        <v>0</v>
      </c>
      <c r="AS915" s="27">
        <f>+Tabla_DatosExternos_142[[#This Row],[Fecha]]-Tabla_DatosExternos_142[[#This Row],[Vence]]</f>
        <v>-30</v>
      </c>
      <c r="AT915" s="21"/>
      <c r="AU915" s="28" t="e">
        <f>+AR915-W915</f>
        <v>#VALUE!</v>
      </c>
    </row>
    <row r="916" spans="1:47" x14ac:dyDescent="0.35">
      <c r="A916" s="20">
        <v>46204</v>
      </c>
      <c r="B916" s="21">
        <v>49223</v>
      </c>
      <c r="C916" s="21">
        <v>948</v>
      </c>
      <c r="D916" s="21">
        <v>948</v>
      </c>
      <c r="E916" s="22">
        <v>46264</v>
      </c>
      <c r="F916" s="21">
        <v>18</v>
      </c>
      <c r="G916" s="21" t="s">
        <v>90</v>
      </c>
      <c r="H916" s="21" t="s">
        <v>95</v>
      </c>
      <c r="I916" s="21" t="s">
        <v>1160</v>
      </c>
      <c r="J916" s="21" t="s">
        <v>509</v>
      </c>
      <c r="K916" s="21" t="s">
        <v>1161</v>
      </c>
      <c r="L916" s="21" t="s">
        <v>1162</v>
      </c>
      <c r="M916" s="21" t="s">
        <v>1163</v>
      </c>
      <c r="N916" s="21">
        <v>60</v>
      </c>
      <c r="O916" s="20"/>
      <c r="P916" s="21" t="s">
        <v>509</v>
      </c>
      <c r="Q916" s="21" t="s">
        <v>1164</v>
      </c>
      <c r="R916" s="21">
        <v>195000</v>
      </c>
      <c r="S916" s="21">
        <v>46031</v>
      </c>
      <c r="T916" s="21">
        <v>-66.179782000000003</v>
      </c>
      <c r="U916" s="21">
        <v>-17.388317000000001</v>
      </c>
      <c r="V916" s="21" t="s">
        <v>262</v>
      </c>
      <c r="W916" s="21" t="s">
        <v>51</v>
      </c>
      <c r="X916" s="21" t="s">
        <v>1245</v>
      </c>
      <c r="Y916" s="23">
        <v>46246</v>
      </c>
      <c r="Z916" s="24">
        <f>+E916-Y916</f>
        <v>18</v>
      </c>
      <c r="AA916" s="25">
        <f>+Tabla_DatosExternos_142[[#This Row],[Saldo]]/Tabla_DatosExternos_142[[#This Row],[Importe]]</f>
        <v>1</v>
      </c>
      <c r="AB916" s="21"/>
      <c r="AC916" s="26">
        <f>IF(AND(-Z916&gt;=1,-Z916&lt;=30),D916,0)</f>
        <v>0</v>
      </c>
      <c r="AD916" s="26">
        <f>IF(AND(-Z916&gt;=31,-Z916&lt;=60),D916,0)</f>
        <v>0</v>
      </c>
      <c r="AE916" s="26">
        <f>IF(AND(-Z916&gt;=61,-Z916&lt;=90),D916,0)</f>
        <v>0</v>
      </c>
      <c r="AF916" s="26">
        <f>IF(AND(-Z916&gt;=91,-Z916&lt;=120),D916,0)</f>
        <v>0</v>
      </c>
      <c r="AG916" s="26">
        <f>IF(AND(-Z916&gt;=121,-Z916&lt;=150),D916,0)</f>
        <v>0</v>
      </c>
      <c r="AH916" s="26">
        <f>IF(AND(-Z916&gt;=151,-Z916&lt;=180),D916,0)</f>
        <v>0</v>
      </c>
      <c r="AI916" s="26">
        <f>IF(AND(-Z916&gt;=181,-Z916&lt;=210),D916,0)</f>
        <v>0</v>
      </c>
      <c r="AJ916" s="26">
        <f>IF(AND(-Z916&gt;=211,-Z916&lt;=250),D916,0)</f>
        <v>0</v>
      </c>
      <c r="AK916" s="26">
        <f>IF(-Z916&gt;=251,D916,0)</f>
        <v>0</v>
      </c>
      <c r="AL916" s="26">
        <f>SUM(AE916:AF916)</f>
        <v>0</v>
      </c>
      <c r="AM916" s="26">
        <f>SUM(AG916:AK916)</f>
        <v>0</v>
      </c>
      <c r="AN916" s="26">
        <f>SUM(AI916:AK916)</f>
        <v>0</v>
      </c>
      <c r="AO916" s="26">
        <f>+IF(SUM(AC916:AK916)=0,D916,0)</f>
        <v>948</v>
      </c>
      <c r="AP916" s="26">
        <f>+SUM(AC916:AK916)</f>
        <v>0</v>
      </c>
      <c r="AQ916" s="26">
        <f>+Tabla_DatosExternos_142[[#This Row],[Total Vigente]]+Tabla_DatosExternos_142[[#This Row],[Total Vencido]]</f>
        <v>948</v>
      </c>
      <c r="AR916" s="26">
        <f>SUM(AG916:AK916)</f>
        <v>0</v>
      </c>
      <c r="AS916" s="27">
        <f>+Tabla_DatosExternos_142[[#This Row],[Fecha]]-Tabla_DatosExternos_142[[#This Row],[Vence]]</f>
        <v>-60</v>
      </c>
      <c r="AT916" s="21"/>
      <c r="AU916" s="28" t="e">
        <f>+AR916-W916</f>
        <v>#VALUE!</v>
      </c>
    </row>
    <row r="917" spans="1:47" x14ac:dyDescent="0.35">
      <c r="A917" s="20">
        <v>46204</v>
      </c>
      <c r="B917" s="21">
        <v>49224</v>
      </c>
      <c r="C917" s="21">
        <v>2830</v>
      </c>
      <c r="D917" s="21">
        <v>2830</v>
      </c>
      <c r="E917" s="22">
        <v>46264</v>
      </c>
      <c r="F917" s="21">
        <v>18</v>
      </c>
      <c r="G917" s="21" t="s">
        <v>90</v>
      </c>
      <c r="H917" s="21" t="s">
        <v>95</v>
      </c>
      <c r="I917" s="21" t="s">
        <v>1160</v>
      </c>
      <c r="J917" s="21" t="s">
        <v>509</v>
      </c>
      <c r="K917" s="21" t="s">
        <v>1161</v>
      </c>
      <c r="L917" s="21" t="s">
        <v>1162</v>
      </c>
      <c r="M917" s="21" t="s">
        <v>1163</v>
      </c>
      <c r="N917" s="21">
        <v>60</v>
      </c>
      <c r="O917" s="20"/>
      <c r="P917" s="21" t="s">
        <v>509</v>
      </c>
      <c r="Q917" s="21" t="s">
        <v>1164</v>
      </c>
      <c r="R917" s="21">
        <v>195000</v>
      </c>
      <c r="S917" s="21">
        <v>46031</v>
      </c>
      <c r="T917" s="21">
        <v>-66.179782000000003</v>
      </c>
      <c r="U917" s="21">
        <v>-17.388317000000001</v>
      </c>
      <c r="V917" s="21" t="s">
        <v>262</v>
      </c>
      <c r="W917" s="21" t="s">
        <v>51</v>
      </c>
      <c r="X917" s="21" t="s">
        <v>1245</v>
      </c>
      <c r="Y917" s="23">
        <v>46246</v>
      </c>
      <c r="Z917" s="24">
        <f>+E917-Y917</f>
        <v>18</v>
      </c>
      <c r="AA917" s="25">
        <f>+Tabla_DatosExternos_142[[#This Row],[Saldo]]/Tabla_DatosExternos_142[[#This Row],[Importe]]</f>
        <v>1</v>
      </c>
      <c r="AB917" s="21"/>
      <c r="AC917" s="26">
        <f>IF(AND(-Z917&gt;=1,-Z917&lt;=30),D917,0)</f>
        <v>0</v>
      </c>
      <c r="AD917" s="26">
        <f>IF(AND(-Z917&gt;=31,-Z917&lt;=60),D917,0)</f>
        <v>0</v>
      </c>
      <c r="AE917" s="26">
        <f>IF(AND(-Z917&gt;=61,-Z917&lt;=90),D917,0)</f>
        <v>0</v>
      </c>
      <c r="AF917" s="26">
        <f>IF(AND(-Z917&gt;=91,-Z917&lt;=120),D917,0)</f>
        <v>0</v>
      </c>
      <c r="AG917" s="26">
        <f>IF(AND(-Z917&gt;=121,-Z917&lt;=150),D917,0)</f>
        <v>0</v>
      </c>
      <c r="AH917" s="26">
        <f>IF(AND(-Z917&gt;=151,-Z917&lt;=180),D917,0)</f>
        <v>0</v>
      </c>
      <c r="AI917" s="26">
        <f>IF(AND(-Z917&gt;=181,-Z917&lt;=210),D917,0)</f>
        <v>0</v>
      </c>
      <c r="AJ917" s="26">
        <f>IF(AND(-Z917&gt;=211,-Z917&lt;=250),D917,0)</f>
        <v>0</v>
      </c>
      <c r="AK917" s="26">
        <f>IF(-Z917&gt;=251,D917,0)</f>
        <v>0</v>
      </c>
      <c r="AL917" s="26">
        <f>SUM(AE917:AF917)</f>
        <v>0</v>
      </c>
      <c r="AM917" s="26">
        <f>SUM(AG917:AK917)</f>
        <v>0</v>
      </c>
      <c r="AN917" s="26">
        <f>SUM(AI917:AK917)</f>
        <v>0</v>
      </c>
      <c r="AO917" s="26">
        <f>+IF(SUM(AC917:AK917)=0,D917,0)</f>
        <v>2830</v>
      </c>
      <c r="AP917" s="26">
        <f>+SUM(AC917:AK917)</f>
        <v>0</v>
      </c>
      <c r="AQ917" s="26">
        <f>+Tabla_DatosExternos_142[[#This Row],[Total Vigente]]+Tabla_DatosExternos_142[[#This Row],[Total Vencido]]</f>
        <v>2830</v>
      </c>
      <c r="AR917" s="26">
        <f>SUM(AG917:AK917)</f>
        <v>0</v>
      </c>
      <c r="AS917" s="27">
        <f>+Tabla_DatosExternos_142[[#This Row],[Fecha]]-Tabla_DatosExternos_142[[#This Row],[Vence]]</f>
        <v>-60</v>
      </c>
      <c r="AT917" s="21"/>
      <c r="AU917" s="28" t="e">
        <f>+AR917-W917</f>
        <v>#VALUE!</v>
      </c>
    </row>
    <row r="918" spans="1:47" x14ac:dyDescent="0.35">
      <c r="A918" s="20">
        <v>46204</v>
      </c>
      <c r="B918" s="21">
        <v>49225</v>
      </c>
      <c r="C918" s="21">
        <v>530</v>
      </c>
      <c r="D918" s="21">
        <v>530</v>
      </c>
      <c r="E918" s="22">
        <v>46264</v>
      </c>
      <c r="F918" s="21">
        <v>18</v>
      </c>
      <c r="G918" s="21" t="s">
        <v>90</v>
      </c>
      <c r="H918" s="21" t="s">
        <v>95</v>
      </c>
      <c r="I918" s="21" t="s">
        <v>1160</v>
      </c>
      <c r="J918" s="21" t="s">
        <v>509</v>
      </c>
      <c r="K918" s="21" t="s">
        <v>1161</v>
      </c>
      <c r="L918" s="21" t="s">
        <v>1162</v>
      </c>
      <c r="M918" s="21" t="s">
        <v>1163</v>
      </c>
      <c r="N918" s="21">
        <v>60</v>
      </c>
      <c r="O918" s="20"/>
      <c r="P918" s="21" t="s">
        <v>509</v>
      </c>
      <c r="Q918" s="21" t="s">
        <v>1164</v>
      </c>
      <c r="R918" s="21">
        <v>195000</v>
      </c>
      <c r="S918" s="21">
        <v>46031</v>
      </c>
      <c r="T918" s="21">
        <v>-66.179782000000003</v>
      </c>
      <c r="U918" s="21">
        <v>-17.388317000000001</v>
      </c>
      <c r="V918" s="21" t="s">
        <v>262</v>
      </c>
      <c r="W918" s="21" t="s">
        <v>51</v>
      </c>
      <c r="X918" s="21" t="s">
        <v>1245</v>
      </c>
      <c r="Y918" s="23">
        <v>46246</v>
      </c>
      <c r="Z918" s="24">
        <f>+E918-Y918</f>
        <v>18</v>
      </c>
      <c r="AA918" s="25">
        <f>+Tabla_DatosExternos_142[[#This Row],[Saldo]]/Tabla_DatosExternos_142[[#This Row],[Importe]]</f>
        <v>1</v>
      </c>
      <c r="AB918" s="21"/>
      <c r="AC918" s="26">
        <f>IF(AND(-Z918&gt;=1,-Z918&lt;=30),D918,0)</f>
        <v>0</v>
      </c>
      <c r="AD918" s="26">
        <f>IF(AND(-Z918&gt;=31,-Z918&lt;=60),D918,0)</f>
        <v>0</v>
      </c>
      <c r="AE918" s="26">
        <f>IF(AND(-Z918&gt;=61,-Z918&lt;=90),D918,0)</f>
        <v>0</v>
      </c>
      <c r="AF918" s="26">
        <f>IF(AND(-Z918&gt;=91,-Z918&lt;=120),D918,0)</f>
        <v>0</v>
      </c>
      <c r="AG918" s="26">
        <f>IF(AND(-Z918&gt;=121,-Z918&lt;=150),D918,0)</f>
        <v>0</v>
      </c>
      <c r="AH918" s="26">
        <f>IF(AND(-Z918&gt;=151,-Z918&lt;=180),D918,0)</f>
        <v>0</v>
      </c>
      <c r="AI918" s="26">
        <f>IF(AND(-Z918&gt;=181,-Z918&lt;=210),D918,0)</f>
        <v>0</v>
      </c>
      <c r="AJ918" s="26">
        <f>IF(AND(-Z918&gt;=211,-Z918&lt;=250),D918,0)</f>
        <v>0</v>
      </c>
      <c r="AK918" s="26">
        <f>IF(-Z918&gt;=251,D918,0)</f>
        <v>0</v>
      </c>
      <c r="AL918" s="26">
        <f>SUM(AE918:AF918)</f>
        <v>0</v>
      </c>
      <c r="AM918" s="26">
        <f>SUM(AG918:AK918)</f>
        <v>0</v>
      </c>
      <c r="AN918" s="26">
        <f>SUM(AI918:AK918)</f>
        <v>0</v>
      </c>
      <c r="AO918" s="26">
        <f>+IF(SUM(AC918:AK918)=0,D918,0)</f>
        <v>530</v>
      </c>
      <c r="AP918" s="26">
        <f>+SUM(AC918:AK918)</f>
        <v>0</v>
      </c>
      <c r="AQ918" s="26">
        <f>+Tabla_DatosExternos_142[[#This Row],[Total Vigente]]+Tabla_DatosExternos_142[[#This Row],[Total Vencido]]</f>
        <v>530</v>
      </c>
      <c r="AR918" s="26">
        <f>SUM(AG918:AK918)</f>
        <v>0</v>
      </c>
      <c r="AS918" s="27">
        <f>+Tabla_DatosExternos_142[[#This Row],[Fecha]]-Tabla_DatosExternos_142[[#This Row],[Vence]]</f>
        <v>-60</v>
      </c>
      <c r="AT918" s="21"/>
      <c r="AU918" s="28" t="e">
        <f>+AR918-W918</f>
        <v>#VALUE!</v>
      </c>
    </row>
    <row r="919" spans="1:47" x14ac:dyDescent="0.35">
      <c r="A919" s="20">
        <v>46209</v>
      </c>
      <c r="B919" s="21">
        <v>50621</v>
      </c>
      <c r="C919" s="21">
        <v>22059.279999999999</v>
      </c>
      <c r="D919" s="21">
        <v>4620.5</v>
      </c>
      <c r="E919" s="22">
        <v>46269</v>
      </c>
      <c r="F919" s="21">
        <v>23</v>
      </c>
      <c r="G919" s="21" t="s">
        <v>90</v>
      </c>
      <c r="H919" s="21" t="s">
        <v>95</v>
      </c>
      <c r="I919" s="21" t="s">
        <v>1230</v>
      </c>
      <c r="J919" s="21" t="s">
        <v>509</v>
      </c>
      <c r="K919" s="21" t="s">
        <v>1161</v>
      </c>
      <c r="L919" s="21" t="s">
        <v>1162</v>
      </c>
      <c r="M919" s="21" t="s">
        <v>1163</v>
      </c>
      <c r="N919" s="21">
        <v>60</v>
      </c>
      <c r="O919" s="20">
        <v>46234</v>
      </c>
      <c r="P919" s="21" t="s">
        <v>509</v>
      </c>
      <c r="Q919" s="21" t="s">
        <v>1623</v>
      </c>
      <c r="R919" s="21">
        <v>387686</v>
      </c>
      <c r="S919" s="21">
        <v>46031</v>
      </c>
      <c r="T919" s="21">
        <v>-66.118859999999998</v>
      </c>
      <c r="U919" s="21">
        <v>-17.381934000000001</v>
      </c>
      <c r="V919" s="21" t="s">
        <v>262</v>
      </c>
      <c r="W919" s="21" t="s">
        <v>51</v>
      </c>
      <c r="X919" s="21" t="s">
        <v>2003</v>
      </c>
      <c r="Y919" s="23">
        <v>46246</v>
      </c>
      <c r="Z919" s="24">
        <f>+E919-Y919</f>
        <v>23</v>
      </c>
      <c r="AA919" s="25">
        <f>+Tabla_DatosExternos_142[[#This Row],[Saldo]]/Tabla_DatosExternos_142[[#This Row],[Importe]]</f>
        <v>0.20945833227557745</v>
      </c>
      <c r="AB919" s="21"/>
      <c r="AC919" s="26">
        <f>IF(AND(-Z919&gt;=1,-Z919&lt;=30),D919,0)</f>
        <v>0</v>
      </c>
      <c r="AD919" s="26">
        <f>IF(AND(-Z919&gt;=31,-Z919&lt;=60),D919,0)</f>
        <v>0</v>
      </c>
      <c r="AE919" s="26">
        <f>IF(AND(-Z919&gt;=61,-Z919&lt;=90),D919,0)</f>
        <v>0</v>
      </c>
      <c r="AF919" s="26">
        <f>IF(AND(-Z919&gt;=91,-Z919&lt;=120),D919,0)</f>
        <v>0</v>
      </c>
      <c r="AG919" s="26">
        <f>IF(AND(-Z919&gt;=121,-Z919&lt;=150),D919,0)</f>
        <v>0</v>
      </c>
      <c r="AH919" s="26">
        <f>IF(AND(-Z919&gt;=151,-Z919&lt;=180),D919,0)</f>
        <v>0</v>
      </c>
      <c r="AI919" s="26">
        <f>IF(AND(-Z919&gt;=181,-Z919&lt;=210),D919,0)</f>
        <v>0</v>
      </c>
      <c r="AJ919" s="26">
        <f>IF(AND(-Z919&gt;=211,-Z919&lt;=250),D919,0)</f>
        <v>0</v>
      </c>
      <c r="AK919" s="26">
        <f>IF(-Z919&gt;=251,D919,0)</f>
        <v>0</v>
      </c>
      <c r="AL919" s="26">
        <f>SUM(AE919:AF919)</f>
        <v>0</v>
      </c>
      <c r="AM919" s="26">
        <f>SUM(AG919:AK919)</f>
        <v>0</v>
      </c>
      <c r="AN919" s="26">
        <f>SUM(AI919:AK919)</f>
        <v>0</v>
      </c>
      <c r="AO919" s="26">
        <f>+IF(SUM(AC919:AK919)=0,D919,0)</f>
        <v>4620.5</v>
      </c>
      <c r="AP919" s="26">
        <f>+SUM(AC919:AK919)</f>
        <v>0</v>
      </c>
      <c r="AQ919" s="26">
        <f>+Tabla_DatosExternos_142[[#This Row],[Total Vigente]]+Tabla_DatosExternos_142[[#This Row],[Total Vencido]]</f>
        <v>4620.5</v>
      </c>
      <c r="AR919" s="26">
        <f>SUM(AG919:AK919)</f>
        <v>0</v>
      </c>
      <c r="AS919" s="27">
        <f>+Tabla_DatosExternos_142[[#This Row],[Fecha]]-Tabla_DatosExternos_142[[#This Row],[Vence]]</f>
        <v>-60</v>
      </c>
      <c r="AT919" s="21"/>
      <c r="AU919" s="28" t="e">
        <f>+AR919-W919</f>
        <v>#VALUE!</v>
      </c>
    </row>
    <row r="920" spans="1:47" x14ac:dyDescent="0.35">
      <c r="A920" s="20">
        <v>46209</v>
      </c>
      <c r="B920" s="21">
        <v>50622</v>
      </c>
      <c r="C920" s="21">
        <v>3600</v>
      </c>
      <c r="D920" s="21">
        <v>3600</v>
      </c>
      <c r="E920" s="22">
        <v>46269</v>
      </c>
      <c r="F920" s="21">
        <v>23</v>
      </c>
      <c r="G920" s="21" t="s">
        <v>90</v>
      </c>
      <c r="H920" s="21" t="s">
        <v>95</v>
      </c>
      <c r="I920" s="21" t="s">
        <v>1230</v>
      </c>
      <c r="J920" s="21" t="s">
        <v>509</v>
      </c>
      <c r="K920" s="21" t="s">
        <v>1161</v>
      </c>
      <c r="L920" s="21" t="s">
        <v>1162</v>
      </c>
      <c r="M920" s="21" t="s">
        <v>1163</v>
      </c>
      <c r="N920" s="21">
        <v>60</v>
      </c>
      <c r="O920" s="20"/>
      <c r="P920" s="21" t="s">
        <v>509</v>
      </c>
      <c r="Q920" s="21" t="s">
        <v>1623</v>
      </c>
      <c r="R920" s="21">
        <v>387686</v>
      </c>
      <c r="S920" s="21">
        <v>46031</v>
      </c>
      <c r="T920" s="21">
        <v>-66.118859999999998</v>
      </c>
      <c r="U920" s="21">
        <v>-17.381934000000001</v>
      </c>
      <c r="V920" s="21" t="s">
        <v>262</v>
      </c>
      <c r="W920" s="21" t="s">
        <v>51</v>
      </c>
      <c r="X920" s="21" t="s">
        <v>2003</v>
      </c>
      <c r="Y920" s="23">
        <v>46246</v>
      </c>
      <c r="Z920" s="24">
        <f>+E920-Y920</f>
        <v>23</v>
      </c>
      <c r="AA920" s="25">
        <f>+Tabla_DatosExternos_142[[#This Row],[Saldo]]/Tabla_DatosExternos_142[[#This Row],[Importe]]</f>
        <v>1</v>
      </c>
      <c r="AB920" s="21"/>
      <c r="AC920" s="26">
        <f>IF(AND(-Z920&gt;=1,-Z920&lt;=30),D920,0)</f>
        <v>0</v>
      </c>
      <c r="AD920" s="26">
        <f>IF(AND(-Z920&gt;=31,-Z920&lt;=60),D920,0)</f>
        <v>0</v>
      </c>
      <c r="AE920" s="26">
        <f>IF(AND(-Z920&gt;=61,-Z920&lt;=90),D920,0)</f>
        <v>0</v>
      </c>
      <c r="AF920" s="26">
        <f>IF(AND(-Z920&gt;=91,-Z920&lt;=120),D920,0)</f>
        <v>0</v>
      </c>
      <c r="AG920" s="26">
        <f>IF(AND(-Z920&gt;=121,-Z920&lt;=150),D920,0)</f>
        <v>0</v>
      </c>
      <c r="AH920" s="26">
        <f>IF(AND(-Z920&gt;=151,-Z920&lt;=180),D920,0)</f>
        <v>0</v>
      </c>
      <c r="AI920" s="26">
        <f>IF(AND(-Z920&gt;=181,-Z920&lt;=210),D920,0)</f>
        <v>0</v>
      </c>
      <c r="AJ920" s="26">
        <f>IF(AND(-Z920&gt;=211,-Z920&lt;=250),D920,0)</f>
        <v>0</v>
      </c>
      <c r="AK920" s="26">
        <f>IF(-Z920&gt;=251,D920,0)</f>
        <v>0</v>
      </c>
      <c r="AL920" s="26">
        <f>SUM(AE920:AF920)</f>
        <v>0</v>
      </c>
      <c r="AM920" s="26">
        <f>SUM(AG920:AK920)</f>
        <v>0</v>
      </c>
      <c r="AN920" s="26">
        <f>SUM(AI920:AK920)</f>
        <v>0</v>
      </c>
      <c r="AO920" s="26">
        <f>+IF(SUM(AC920:AK920)=0,D920,0)</f>
        <v>3600</v>
      </c>
      <c r="AP920" s="26">
        <f>+SUM(AC920:AK920)</f>
        <v>0</v>
      </c>
      <c r="AQ920" s="26">
        <f>+Tabla_DatosExternos_142[[#This Row],[Total Vigente]]+Tabla_DatosExternos_142[[#This Row],[Total Vencido]]</f>
        <v>3600</v>
      </c>
      <c r="AR920" s="26">
        <f>SUM(AG920:AK920)</f>
        <v>0</v>
      </c>
      <c r="AS920" s="27">
        <f>+Tabla_DatosExternos_142[[#This Row],[Fecha]]-Tabla_DatosExternos_142[[#This Row],[Vence]]</f>
        <v>-60</v>
      </c>
      <c r="AT920" s="21"/>
      <c r="AU920" s="28" t="e">
        <f>+AR920-W920</f>
        <v>#VALUE!</v>
      </c>
    </row>
    <row r="921" spans="1:47" x14ac:dyDescent="0.35">
      <c r="A921" s="20">
        <v>46209</v>
      </c>
      <c r="B921" s="21">
        <v>50623</v>
      </c>
      <c r="C921" s="21">
        <v>16334</v>
      </c>
      <c r="D921" s="21">
        <v>16334</v>
      </c>
      <c r="E921" s="22">
        <v>46269</v>
      </c>
      <c r="F921" s="21">
        <v>23</v>
      </c>
      <c r="G921" s="21" t="s">
        <v>90</v>
      </c>
      <c r="H921" s="21" t="s">
        <v>95</v>
      </c>
      <c r="I921" s="21" t="s">
        <v>1230</v>
      </c>
      <c r="J921" s="21" t="s">
        <v>509</v>
      </c>
      <c r="K921" s="21" t="s">
        <v>1161</v>
      </c>
      <c r="L921" s="21" t="s">
        <v>1162</v>
      </c>
      <c r="M921" s="21" t="s">
        <v>1163</v>
      </c>
      <c r="N921" s="21">
        <v>60</v>
      </c>
      <c r="O921" s="20"/>
      <c r="P921" s="21" t="s">
        <v>509</v>
      </c>
      <c r="Q921" s="21" t="s">
        <v>1623</v>
      </c>
      <c r="R921" s="21">
        <v>387686</v>
      </c>
      <c r="S921" s="21">
        <v>46031</v>
      </c>
      <c r="T921" s="21">
        <v>-66.118859999999998</v>
      </c>
      <c r="U921" s="21">
        <v>-17.381934000000001</v>
      </c>
      <c r="V921" s="21" t="s">
        <v>262</v>
      </c>
      <c r="W921" s="21" t="s">
        <v>51</v>
      </c>
      <c r="X921" s="21" t="s">
        <v>2005</v>
      </c>
      <c r="Y921" s="23">
        <v>46246</v>
      </c>
      <c r="Z921" s="24">
        <f>+E921-Y921</f>
        <v>23</v>
      </c>
      <c r="AA921" s="25">
        <f>+Tabla_DatosExternos_142[[#This Row],[Saldo]]/Tabla_DatosExternos_142[[#This Row],[Importe]]</f>
        <v>1</v>
      </c>
      <c r="AB921" s="21"/>
      <c r="AC921" s="26">
        <f>IF(AND(-Z921&gt;=1,-Z921&lt;=30),D921,0)</f>
        <v>0</v>
      </c>
      <c r="AD921" s="26">
        <f>IF(AND(-Z921&gt;=31,-Z921&lt;=60),D921,0)</f>
        <v>0</v>
      </c>
      <c r="AE921" s="26">
        <f>IF(AND(-Z921&gt;=61,-Z921&lt;=90),D921,0)</f>
        <v>0</v>
      </c>
      <c r="AF921" s="26">
        <f>IF(AND(-Z921&gt;=91,-Z921&lt;=120),D921,0)</f>
        <v>0</v>
      </c>
      <c r="AG921" s="26">
        <f>IF(AND(-Z921&gt;=121,-Z921&lt;=150),D921,0)</f>
        <v>0</v>
      </c>
      <c r="AH921" s="26">
        <f>IF(AND(-Z921&gt;=151,-Z921&lt;=180),D921,0)</f>
        <v>0</v>
      </c>
      <c r="AI921" s="26">
        <f>IF(AND(-Z921&gt;=181,-Z921&lt;=210),D921,0)</f>
        <v>0</v>
      </c>
      <c r="AJ921" s="26">
        <f>IF(AND(-Z921&gt;=211,-Z921&lt;=250),D921,0)</f>
        <v>0</v>
      </c>
      <c r="AK921" s="26">
        <f>IF(-Z921&gt;=251,D921,0)</f>
        <v>0</v>
      </c>
      <c r="AL921" s="26">
        <f>SUM(AE921:AF921)</f>
        <v>0</v>
      </c>
      <c r="AM921" s="26">
        <f>SUM(AG921:AK921)</f>
        <v>0</v>
      </c>
      <c r="AN921" s="26">
        <f>SUM(AI921:AK921)</f>
        <v>0</v>
      </c>
      <c r="AO921" s="26">
        <f>+IF(SUM(AC921:AK921)=0,D921,0)</f>
        <v>16334</v>
      </c>
      <c r="AP921" s="26">
        <f>+SUM(AC921:AK921)</f>
        <v>0</v>
      </c>
      <c r="AQ921" s="26">
        <f>+Tabla_DatosExternos_142[[#This Row],[Total Vigente]]+Tabla_DatosExternos_142[[#This Row],[Total Vencido]]</f>
        <v>16334</v>
      </c>
      <c r="AR921" s="26">
        <f>SUM(AG921:AK921)</f>
        <v>0</v>
      </c>
      <c r="AS921" s="27">
        <f>+Tabla_DatosExternos_142[[#This Row],[Fecha]]-Tabla_DatosExternos_142[[#This Row],[Vence]]</f>
        <v>-60</v>
      </c>
      <c r="AT921" s="21"/>
      <c r="AU921" s="28" t="e">
        <f>+AR921-W921</f>
        <v>#VALUE!</v>
      </c>
    </row>
    <row r="922" spans="1:47" x14ac:dyDescent="0.35">
      <c r="A922" s="20">
        <v>46209</v>
      </c>
      <c r="B922" s="21">
        <v>50624</v>
      </c>
      <c r="C922" s="21">
        <v>3000</v>
      </c>
      <c r="D922" s="21">
        <v>3000</v>
      </c>
      <c r="E922" s="22">
        <v>46269</v>
      </c>
      <c r="F922" s="21">
        <v>23</v>
      </c>
      <c r="G922" s="21" t="s">
        <v>90</v>
      </c>
      <c r="H922" s="21" t="s">
        <v>95</v>
      </c>
      <c r="I922" s="21" t="s">
        <v>1230</v>
      </c>
      <c r="J922" s="21" t="s">
        <v>509</v>
      </c>
      <c r="K922" s="21" t="s">
        <v>1161</v>
      </c>
      <c r="L922" s="21" t="s">
        <v>1162</v>
      </c>
      <c r="M922" s="21" t="s">
        <v>1163</v>
      </c>
      <c r="N922" s="21">
        <v>60</v>
      </c>
      <c r="O922" s="20"/>
      <c r="P922" s="21" t="s">
        <v>509</v>
      </c>
      <c r="Q922" s="21" t="s">
        <v>1623</v>
      </c>
      <c r="R922" s="21">
        <v>387686</v>
      </c>
      <c r="S922" s="21">
        <v>46031</v>
      </c>
      <c r="T922" s="21">
        <v>-66.118859999999998</v>
      </c>
      <c r="U922" s="21">
        <v>-17.381934000000001</v>
      </c>
      <c r="V922" s="21" t="s">
        <v>262</v>
      </c>
      <c r="W922" s="21" t="s">
        <v>51</v>
      </c>
      <c r="X922" s="21" t="s">
        <v>2005</v>
      </c>
      <c r="Y922" s="23">
        <v>46246</v>
      </c>
      <c r="Z922" s="24">
        <f>+E922-Y922</f>
        <v>23</v>
      </c>
      <c r="AA922" s="25">
        <f>+Tabla_DatosExternos_142[[#This Row],[Saldo]]/Tabla_DatosExternos_142[[#This Row],[Importe]]</f>
        <v>1</v>
      </c>
      <c r="AB922" s="21"/>
      <c r="AC922" s="26">
        <f>IF(AND(-Z922&gt;=1,-Z922&lt;=30),D922,0)</f>
        <v>0</v>
      </c>
      <c r="AD922" s="26">
        <f>IF(AND(-Z922&gt;=31,-Z922&lt;=60),D922,0)</f>
        <v>0</v>
      </c>
      <c r="AE922" s="26">
        <f>IF(AND(-Z922&gt;=61,-Z922&lt;=90),D922,0)</f>
        <v>0</v>
      </c>
      <c r="AF922" s="26">
        <f>IF(AND(-Z922&gt;=91,-Z922&lt;=120),D922,0)</f>
        <v>0</v>
      </c>
      <c r="AG922" s="26">
        <f>IF(AND(-Z922&gt;=121,-Z922&lt;=150),D922,0)</f>
        <v>0</v>
      </c>
      <c r="AH922" s="26">
        <f>IF(AND(-Z922&gt;=151,-Z922&lt;=180),D922,0)</f>
        <v>0</v>
      </c>
      <c r="AI922" s="26">
        <f>IF(AND(-Z922&gt;=181,-Z922&lt;=210),D922,0)</f>
        <v>0</v>
      </c>
      <c r="AJ922" s="26">
        <f>IF(AND(-Z922&gt;=211,-Z922&lt;=250),D922,0)</f>
        <v>0</v>
      </c>
      <c r="AK922" s="26">
        <f>IF(-Z922&gt;=251,D922,0)</f>
        <v>0</v>
      </c>
      <c r="AL922" s="26">
        <f>SUM(AE922:AF922)</f>
        <v>0</v>
      </c>
      <c r="AM922" s="26">
        <f>SUM(AG922:AK922)</f>
        <v>0</v>
      </c>
      <c r="AN922" s="26">
        <f>SUM(AI922:AK922)</f>
        <v>0</v>
      </c>
      <c r="AO922" s="26">
        <f>+IF(SUM(AC922:AK922)=0,D922,0)</f>
        <v>3000</v>
      </c>
      <c r="AP922" s="26">
        <f>+SUM(AC922:AK922)</f>
        <v>0</v>
      </c>
      <c r="AQ922" s="26">
        <f>+Tabla_DatosExternos_142[[#This Row],[Total Vigente]]+Tabla_DatosExternos_142[[#This Row],[Total Vencido]]</f>
        <v>3000</v>
      </c>
      <c r="AR922" s="26">
        <f>SUM(AG922:AK922)</f>
        <v>0</v>
      </c>
      <c r="AS922" s="27">
        <f>+Tabla_DatosExternos_142[[#This Row],[Fecha]]-Tabla_DatosExternos_142[[#This Row],[Vence]]</f>
        <v>-60</v>
      </c>
      <c r="AT922" s="21"/>
      <c r="AU922" s="28" t="e">
        <f>+AR922-W922</f>
        <v>#VALUE!</v>
      </c>
    </row>
    <row r="923" spans="1:47" x14ac:dyDescent="0.35">
      <c r="A923" s="20">
        <v>46210</v>
      </c>
      <c r="B923" s="21">
        <v>51017</v>
      </c>
      <c r="C923" s="21">
        <v>14358.48</v>
      </c>
      <c r="D923" s="21">
        <v>14358.48</v>
      </c>
      <c r="E923" s="22">
        <v>46270</v>
      </c>
      <c r="F923" s="21">
        <v>24</v>
      </c>
      <c r="G923" s="21" t="s">
        <v>90</v>
      </c>
      <c r="H923" s="21" t="s">
        <v>95</v>
      </c>
      <c r="I923" s="21" t="s">
        <v>1230</v>
      </c>
      <c r="J923" s="21" t="s">
        <v>509</v>
      </c>
      <c r="K923" s="21" t="s">
        <v>1161</v>
      </c>
      <c r="L923" s="21" t="s">
        <v>1162</v>
      </c>
      <c r="M923" s="21" t="s">
        <v>1163</v>
      </c>
      <c r="N923" s="21">
        <v>60</v>
      </c>
      <c r="O923" s="20"/>
      <c r="P923" s="21" t="s">
        <v>509</v>
      </c>
      <c r="Q923" s="21" t="s">
        <v>1623</v>
      </c>
      <c r="R923" s="21">
        <v>387686</v>
      </c>
      <c r="S923" s="21">
        <v>46031</v>
      </c>
      <c r="T923" s="21">
        <v>-66.118859999999998</v>
      </c>
      <c r="U923" s="21">
        <v>-17.381934000000001</v>
      </c>
      <c r="V923" s="21" t="s">
        <v>262</v>
      </c>
      <c r="W923" s="21" t="s">
        <v>51</v>
      </c>
      <c r="X923" s="21" t="s">
        <v>2027</v>
      </c>
      <c r="Y923" s="23">
        <v>46246</v>
      </c>
      <c r="Z923" s="24">
        <f>+E923-Y923</f>
        <v>24</v>
      </c>
      <c r="AA923" s="25">
        <f>+Tabla_DatosExternos_142[[#This Row],[Saldo]]/Tabla_DatosExternos_142[[#This Row],[Importe]]</f>
        <v>1</v>
      </c>
      <c r="AB923" s="21"/>
      <c r="AC923" s="26">
        <f>IF(AND(-Z923&gt;=1,-Z923&lt;=30),D923,0)</f>
        <v>0</v>
      </c>
      <c r="AD923" s="26">
        <f>IF(AND(-Z923&gt;=31,-Z923&lt;=60),D923,0)</f>
        <v>0</v>
      </c>
      <c r="AE923" s="26">
        <f>IF(AND(-Z923&gt;=61,-Z923&lt;=90),D923,0)</f>
        <v>0</v>
      </c>
      <c r="AF923" s="26">
        <f>IF(AND(-Z923&gt;=91,-Z923&lt;=120),D923,0)</f>
        <v>0</v>
      </c>
      <c r="AG923" s="26">
        <f>IF(AND(-Z923&gt;=121,-Z923&lt;=150),D923,0)</f>
        <v>0</v>
      </c>
      <c r="AH923" s="26">
        <f>IF(AND(-Z923&gt;=151,-Z923&lt;=180),D923,0)</f>
        <v>0</v>
      </c>
      <c r="AI923" s="26">
        <f>IF(AND(-Z923&gt;=181,-Z923&lt;=210),D923,0)</f>
        <v>0</v>
      </c>
      <c r="AJ923" s="26">
        <f>IF(AND(-Z923&gt;=211,-Z923&lt;=250),D923,0)</f>
        <v>0</v>
      </c>
      <c r="AK923" s="26">
        <f>IF(-Z923&gt;=251,D923,0)</f>
        <v>0</v>
      </c>
      <c r="AL923" s="26">
        <f>SUM(AE923:AF923)</f>
        <v>0</v>
      </c>
      <c r="AM923" s="26">
        <f>SUM(AG923:AK923)</f>
        <v>0</v>
      </c>
      <c r="AN923" s="26">
        <f>SUM(AI923:AK923)</f>
        <v>0</v>
      </c>
      <c r="AO923" s="26">
        <f>+IF(SUM(AC923:AK923)=0,D923,0)</f>
        <v>14358.48</v>
      </c>
      <c r="AP923" s="26">
        <f>+SUM(AC923:AK923)</f>
        <v>0</v>
      </c>
      <c r="AQ923" s="26">
        <f>+Tabla_DatosExternos_142[[#This Row],[Total Vigente]]+Tabla_DatosExternos_142[[#This Row],[Total Vencido]]</f>
        <v>14358.48</v>
      </c>
      <c r="AR923" s="26">
        <f>SUM(AG923:AK923)</f>
        <v>0</v>
      </c>
      <c r="AS923" s="27">
        <f>+Tabla_DatosExternos_142[[#This Row],[Fecha]]-Tabla_DatosExternos_142[[#This Row],[Vence]]</f>
        <v>-60</v>
      </c>
      <c r="AT923" s="21"/>
      <c r="AU923" s="28" t="e">
        <f>+AR923-W923</f>
        <v>#VALUE!</v>
      </c>
    </row>
    <row r="924" spans="1:47" x14ac:dyDescent="0.35">
      <c r="A924" s="20">
        <v>46210</v>
      </c>
      <c r="B924" s="21">
        <v>51018</v>
      </c>
      <c r="C924" s="21">
        <v>2400</v>
      </c>
      <c r="D924" s="21">
        <v>2400</v>
      </c>
      <c r="E924" s="22">
        <v>46270</v>
      </c>
      <c r="F924" s="21">
        <v>24</v>
      </c>
      <c r="G924" s="21" t="s">
        <v>90</v>
      </c>
      <c r="H924" s="21" t="s">
        <v>95</v>
      </c>
      <c r="I924" s="21" t="s">
        <v>1230</v>
      </c>
      <c r="J924" s="21" t="s">
        <v>509</v>
      </c>
      <c r="K924" s="21" t="s">
        <v>1161</v>
      </c>
      <c r="L924" s="21" t="s">
        <v>1162</v>
      </c>
      <c r="M924" s="21" t="s">
        <v>1163</v>
      </c>
      <c r="N924" s="21">
        <v>60</v>
      </c>
      <c r="O924" s="20"/>
      <c r="P924" s="21" t="s">
        <v>509</v>
      </c>
      <c r="Q924" s="21" t="s">
        <v>1623</v>
      </c>
      <c r="R924" s="21">
        <v>387686</v>
      </c>
      <c r="S924" s="21">
        <v>46031</v>
      </c>
      <c r="T924" s="21">
        <v>-66.118859999999998</v>
      </c>
      <c r="U924" s="21">
        <v>-17.381934000000001</v>
      </c>
      <c r="V924" s="21" t="s">
        <v>262</v>
      </c>
      <c r="W924" s="21" t="s">
        <v>51</v>
      </c>
      <c r="X924" s="21" t="s">
        <v>2027</v>
      </c>
      <c r="Y924" s="23">
        <v>46246</v>
      </c>
      <c r="Z924" s="24">
        <f>+E924-Y924</f>
        <v>24</v>
      </c>
      <c r="AA924" s="25">
        <f>+Tabla_DatosExternos_142[[#This Row],[Saldo]]/Tabla_DatosExternos_142[[#This Row],[Importe]]</f>
        <v>1</v>
      </c>
      <c r="AB924" s="21"/>
      <c r="AC924" s="26">
        <f>IF(AND(-Z924&gt;=1,-Z924&lt;=30),D924,0)</f>
        <v>0</v>
      </c>
      <c r="AD924" s="26">
        <f>IF(AND(-Z924&gt;=31,-Z924&lt;=60),D924,0)</f>
        <v>0</v>
      </c>
      <c r="AE924" s="26">
        <f>IF(AND(-Z924&gt;=61,-Z924&lt;=90),D924,0)</f>
        <v>0</v>
      </c>
      <c r="AF924" s="26">
        <f>IF(AND(-Z924&gt;=91,-Z924&lt;=120),D924,0)</f>
        <v>0</v>
      </c>
      <c r="AG924" s="26">
        <f>IF(AND(-Z924&gt;=121,-Z924&lt;=150),D924,0)</f>
        <v>0</v>
      </c>
      <c r="AH924" s="26">
        <f>IF(AND(-Z924&gt;=151,-Z924&lt;=180),D924,0)</f>
        <v>0</v>
      </c>
      <c r="AI924" s="26">
        <f>IF(AND(-Z924&gt;=181,-Z924&lt;=210),D924,0)</f>
        <v>0</v>
      </c>
      <c r="AJ924" s="26">
        <f>IF(AND(-Z924&gt;=211,-Z924&lt;=250),D924,0)</f>
        <v>0</v>
      </c>
      <c r="AK924" s="26">
        <f>IF(-Z924&gt;=251,D924,0)</f>
        <v>0</v>
      </c>
      <c r="AL924" s="26">
        <f>SUM(AE924:AF924)</f>
        <v>0</v>
      </c>
      <c r="AM924" s="26">
        <f>SUM(AG924:AK924)</f>
        <v>0</v>
      </c>
      <c r="AN924" s="26">
        <f>SUM(AI924:AK924)</f>
        <v>0</v>
      </c>
      <c r="AO924" s="26">
        <f>+IF(SUM(AC924:AK924)=0,D924,0)</f>
        <v>2400</v>
      </c>
      <c r="AP924" s="26">
        <f>+SUM(AC924:AK924)</f>
        <v>0</v>
      </c>
      <c r="AQ924" s="26">
        <f>+Tabla_DatosExternos_142[[#This Row],[Total Vigente]]+Tabla_DatosExternos_142[[#This Row],[Total Vencido]]</f>
        <v>2400</v>
      </c>
      <c r="AR924" s="26">
        <f>SUM(AG924:AK924)</f>
        <v>0</v>
      </c>
      <c r="AS924" s="27">
        <f>+Tabla_DatosExternos_142[[#This Row],[Fecha]]-Tabla_DatosExternos_142[[#This Row],[Vence]]</f>
        <v>-60</v>
      </c>
      <c r="AT924" s="21"/>
      <c r="AU924" s="28" t="e">
        <f>+AR924-W924</f>
        <v>#VALUE!</v>
      </c>
    </row>
    <row r="925" spans="1:47" x14ac:dyDescent="0.35">
      <c r="A925" s="20">
        <v>46211</v>
      </c>
      <c r="B925" s="21">
        <v>51466</v>
      </c>
      <c r="C925" s="21">
        <v>13624.56</v>
      </c>
      <c r="D925" s="21">
        <v>13624.56</v>
      </c>
      <c r="E925" s="22">
        <v>46271</v>
      </c>
      <c r="F925" s="21">
        <v>25</v>
      </c>
      <c r="G925" s="21" t="s">
        <v>90</v>
      </c>
      <c r="H925" s="21" t="s">
        <v>95</v>
      </c>
      <c r="I925" s="21" t="s">
        <v>1230</v>
      </c>
      <c r="J925" s="21" t="s">
        <v>509</v>
      </c>
      <c r="K925" s="21" t="s">
        <v>1161</v>
      </c>
      <c r="L925" s="21" t="s">
        <v>1162</v>
      </c>
      <c r="M925" s="21" t="s">
        <v>1163</v>
      </c>
      <c r="N925" s="21">
        <v>60</v>
      </c>
      <c r="O925" s="20"/>
      <c r="P925" s="21" t="s">
        <v>509</v>
      </c>
      <c r="Q925" s="21" t="s">
        <v>1623</v>
      </c>
      <c r="R925" s="21">
        <v>387686</v>
      </c>
      <c r="S925" s="21">
        <v>46031</v>
      </c>
      <c r="T925" s="21">
        <v>-66.118859999999998</v>
      </c>
      <c r="U925" s="21">
        <v>-17.381934000000001</v>
      </c>
      <c r="V925" s="21" t="s">
        <v>262</v>
      </c>
      <c r="W925" s="21" t="s">
        <v>51</v>
      </c>
      <c r="X925" s="21" t="s">
        <v>2044</v>
      </c>
      <c r="Y925" s="23">
        <v>46246</v>
      </c>
      <c r="Z925" s="24">
        <f>+E925-Y925</f>
        <v>25</v>
      </c>
      <c r="AA925" s="25">
        <f>+Tabla_DatosExternos_142[[#This Row],[Saldo]]/Tabla_DatosExternos_142[[#This Row],[Importe]]</f>
        <v>1</v>
      </c>
      <c r="AB925" s="21"/>
      <c r="AC925" s="26">
        <f>IF(AND(-Z925&gt;=1,-Z925&lt;=30),D925,0)</f>
        <v>0</v>
      </c>
      <c r="AD925" s="26">
        <f>IF(AND(-Z925&gt;=31,-Z925&lt;=60),D925,0)</f>
        <v>0</v>
      </c>
      <c r="AE925" s="26">
        <f>IF(AND(-Z925&gt;=61,-Z925&lt;=90),D925,0)</f>
        <v>0</v>
      </c>
      <c r="AF925" s="26">
        <f>IF(AND(-Z925&gt;=91,-Z925&lt;=120),D925,0)</f>
        <v>0</v>
      </c>
      <c r="AG925" s="26">
        <f>IF(AND(-Z925&gt;=121,-Z925&lt;=150),D925,0)</f>
        <v>0</v>
      </c>
      <c r="AH925" s="26">
        <f>IF(AND(-Z925&gt;=151,-Z925&lt;=180),D925,0)</f>
        <v>0</v>
      </c>
      <c r="AI925" s="26">
        <f>IF(AND(-Z925&gt;=181,-Z925&lt;=210),D925,0)</f>
        <v>0</v>
      </c>
      <c r="AJ925" s="26">
        <f>IF(AND(-Z925&gt;=211,-Z925&lt;=250),D925,0)</f>
        <v>0</v>
      </c>
      <c r="AK925" s="26">
        <f>IF(-Z925&gt;=251,D925,0)</f>
        <v>0</v>
      </c>
      <c r="AL925" s="26">
        <f>SUM(AE925:AF925)</f>
        <v>0</v>
      </c>
      <c r="AM925" s="26">
        <f>SUM(AG925:AK925)</f>
        <v>0</v>
      </c>
      <c r="AN925" s="26">
        <f>SUM(AI925:AK925)</f>
        <v>0</v>
      </c>
      <c r="AO925" s="26">
        <f>+IF(SUM(AC925:AK925)=0,D925,0)</f>
        <v>13624.56</v>
      </c>
      <c r="AP925" s="26">
        <f>+SUM(AC925:AK925)</f>
        <v>0</v>
      </c>
      <c r="AQ925" s="26">
        <f>+Tabla_DatosExternos_142[[#This Row],[Total Vigente]]+Tabla_DatosExternos_142[[#This Row],[Total Vencido]]</f>
        <v>13624.56</v>
      </c>
      <c r="AR925" s="26">
        <f>SUM(AG925:AK925)</f>
        <v>0</v>
      </c>
      <c r="AS925" s="27">
        <f>+Tabla_DatosExternos_142[[#This Row],[Fecha]]-Tabla_DatosExternos_142[[#This Row],[Vence]]</f>
        <v>-60</v>
      </c>
      <c r="AT925" s="21"/>
      <c r="AU925" s="28" t="e">
        <f>+AR925-W925</f>
        <v>#VALUE!</v>
      </c>
    </row>
    <row r="926" spans="1:47" x14ac:dyDescent="0.35">
      <c r="A926" s="20">
        <v>46211</v>
      </c>
      <c r="B926" s="21">
        <v>51467</v>
      </c>
      <c r="C926" s="21">
        <v>2400</v>
      </c>
      <c r="D926" s="21">
        <v>2400</v>
      </c>
      <c r="E926" s="22">
        <v>46271</v>
      </c>
      <c r="F926" s="21">
        <v>25</v>
      </c>
      <c r="G926" s="21" t="s">
        <v>90</v>
      </c>
      <c r="H926" s="21" t="s">
        <v>95</v>
      </c>
      <c r="I926" s="21" t="s">
        <v>1230</v>
      </c>
      <c r="J926" s="21" t="s">
        <v>509</v>
      </c>
      <c r="K926" s="21" t="s">
        <v>1161</v>
      </c>
      <c r="L926" s="21" t="s">
        <v>1162</v>
      </c>
      <c r="M926" s="21" t="s">
        <v>1163</v>
      </c>
      <c r="N926" s="21">
        <v>60</v>
      </c>
      <c r="O926" s="20"/>
      <c r="P926" s="21" t="s">
        <v>509</v>
      </c>
      <c r="Q926" s="21" t="s">
        <v>1623</v>
      </c>
      <c r="R926" s="21">
        <v>387686</v>
      </c>
      <c r="S926" s="21">
        <v>46031</v>
      </c>
      <c r="T926" s="21">
        <v>-66.118859999999998</v>
      </c>
      <c r="U926" s="21">
        <v>-17.381934000000001</v>
      </c>
      <c r="V926" s="21" t="s">
        <v>262</v>
      </c>
      <c r="W926" s="21" t="s">
        <v>51</v>
      </c>
      <c r="X926" s="21" t="s">
        <v>2044</v>
      </c>
      <c r="Y926" s="23">
        <v>46246</v>
      </c>
      <c r="Z926" s="24">
        <f>+E926-Y926</f>
        <v>25</v>
      </c>
      <c r="AA926" s="25">
        <f>+Tabla_DatosExternos_142[[#This Row],[Saldo]]/Tabla_DatosExternos_142[[#This Row],[Importe]]</f>
        <v>1</v>
      </c>
      <c r="AB926" s="21"/>
      <c r="AC926" s="26">
        <f>IF(AND(-Z926&gt;=1,-Z926&lt;=30),D926,0)</f>
        <v>0</v>
      </c>
      <c r="AD926" s="26">
        <f>IF(AND(-Z926&gt;=31,-Z926&lt;=60),D926,0)</f>
        <v>0</v>
      </c>
      <c r="AE926" s="26">
        <f>IF(AND(-Z926&gt;=61,-Z926&lt;=90),D926,0)</f>
        <v>0</v>
      </c>
      <c r="AF926" s="26">
        <f>IF(AND(-Z926&gt;=91,-Z926&lt;=120),D926,0)</f>
        <v>0</v>
      </c>
      <c r="AG926" s="26">
        <f>IF(AND(-Z926&gt;=121,-Z926&lt;=150),D926,0)</f>
        <v>0</v>
      </c>
      <c r="AH926" s="26">
        <f>IF(AND(-Z926&gt;=151,-Z926&lt;=180),D926,0)</f>
        <v>0</v>
      </c>
      <c r="AI926" s="26">
        <f>IF(AND(-Z926&gt;=181,-Z926&lt;=210),D926,0)</f>
        <v>0</v>
      </c>
      <c r="AJ926" s="26">
        <f>IF(AND(-Z926&gt;=211,-Z926&lt;=250),D926,0)</f>
        <v>0</v>
      </c>
      <c r="AK926" s="26">
        <f>IF(-Z926&gt;=251,D926,0)</f>
        <v>0</v>
      </c>
      <c r="AL926" s="26">
        <f>SUM(AE926:AF926)</f>
        <v>0</v>
      </c>
      <c r="AM926" s="26">
        <f>SUM(AG926:AK926)</f>
        <v>0</v>
      </c>
      <c r="AN926" s="26">
        <f>SUM(AI926:AK926)</f>
        <v>0</v>
      </c>
      <c r="AO926" s="26">
        <f>+IF(SUM(AC926:AK926)=0,D926,0)</f>
        <v>2400</v>
      </c>
      <c r="AP926" s="26">
        <f>+SUM(AC926:AK926)</f>
        <v>0</v>
      </c>
      <c r="AQ926" s="26">
        <f>+Tabla_DatosExternos_142[[#This Row],[Total Vigente]]+Tabla_DatosExternos_142[[#This Row],[Total Vencido]]</f>
        <v>2400</v>
      </c>
      <c r="AR926" s="26">
        <f>SUM(AG926:AK926)</f>
        <v>0</v>
      </c>
      <c r="AS926" s="27">
        <f>+Tabla_DatosExternos_142[[#This Row],[Fecha]]-Tabla_DatosExternos_142[[#This Row],[Vence]]</f>
        <v>-60</v>
      </c>
      <c r="AT926" s="21"/>
      <c r="AU926" s="28" t="e">
        <f>+AR926-W926</f>
        <v>#VALUE!</v>
      </c>
    </row>
    <row r="927" spans="1:47" x14ac:dyDescent="0.35">
      <c r="A927" s="20">
        <v>46212</v>
      </c>
      <c r="B927" s="21">
        <v>51924</v>
      </c>
      <c r="C927" s="21">
        <v>18229.12</v>
      </c>
      <c r="D927" s="21">
        <v>18229.12</v>
      </c>
      <c r="E927" s="22">
        <v>46272</v>
      </c>
      <c r="F927" s="21">
        <v>26</v>
      </c>
      <c r="G927" s="21" t="s">
        <v>90</v>
      </c>
      <c r="H927" s="21" t="s">
        <v>95</v>
      </c>
      <c r="I927" s="21" t="s">
        <v>1230</v>
      </c>
      <c r="J927" s="21" t="s">
        <v>509</v>
      </c>
      <c r="K927" s="21" t="s">
        <v>1161</v>
      </c>
      <c r="L927" s="21" t="s">
        <v>1162</v>
      </c>
      <c r="M927" s="21" t="s">
        <v>1163</v>
      </c>
      <c r="N927" s="21">
        <v>60</v>
      </c>
      <c r="O927" s="20"/>
      <c r="P927" s="21" t="s">
        <v>509</v>
      </c>
      <c r="Q927" s="21" t="s">
        <v>1623</v>
      </c>
      <c r="R927" s="21">
        <v>387686</v>
      </c>
      <c r="S927" s="21">
        <v>46031</v>
      </c>
      <c r="T927" s="21">
        <v>-66.118859999999998</v>
      </c>
      <c r="U927" s="21">
        <v>-17.381934000000001</v>
      </c>
      <c r="V927" s="21" t="s">
        <v>262</v>
      </c>
      <c r="W927" s="21" t="s">
        <v>51</v>
      </c>
      <c r="X927" s="21" t="s">
        <v>2004</v>
      </c>
      <c r="Y927" s="23">
        <v>46246</v>
      </c>
      <c r="Z927" s="24">
        <f>+E927-Y927</f>
        <v>26</v>
      </c>
      <c r="AA927" s="25">
        <f>+Tabla_DatosExternos_142[[#This Row],[Saldo]]/Tabla_DatosExternos_142[[#This Row],[Importe]]</f>
        <v>1</v>
      </c>
      <c r="AB927" s="21"/>
      <c r="AC927" s="26">
        <f>IF(AND(-Z927&gt;=1,-Z927&lt;=30),D927,0)</f>
        <v>0</v>
      </c>
      <c r="AD927" s="26">
        <f>IF(AND(-Z927&gt;=31,-Z927&lt;=60),D927,0)</f>
        <v>0</v>
      </c>
      <c r="AE927" s="26">
        <f>IF(AND(-Z927&gt;=61,-Z927&lt;=90),D927,0)</f>
        <v>0</v>
      </c>
      <c r="AF927" s="26">
        <f>IF(AND(-Z927&gt;=91,-Z927&lt;=120),D927,0)</f>
        <v>0</v>
      </c>
      <c r="AG927" s="26">
        <f>IF(AND(-Z927&gt;=121,-Z927&lt;=150),D927,0)</f>
        <v>0</v>
      </c>
      <c r="AH927" s="26">
        <f>IF(AND(-Z927&gt;=151,-Z927&lt;=180),D927,0)</f>
        <v>0</v>
      </c>
      <c r="AI927" s="26">
        <f>IF(AND(-Z927&gt;=181,-Z927&lt;=210),D927,0)</f>
        <v>0</v>
      </c>
      <c r="AJ927" s="26">
        <f>IF(AND(-Z927&gt;=211,-Z927&lt;=250),D927,0)</f>
        <v>0</v>
      </c>
      <c r="AK927" s="26">
        <f>IF(-Z927&gt;=251,D927,0)</f>
        <v>0</v>
      </c>
      <c r="AL927" s="26">
        <f>SUM(AE927:AF927)</f>
        <v>0</v>
      </c>
      <c r="AM927" s="26">
        <f>SUM(AG927:AK927)</f>
        <v>0</v>
      </c>
      <c r="AN927" s="26">
        <f>SUM(AI927:AK927)</f>
        <v>0</v>
      </c>
      <c r="AO927" s="26">
        <f>+IF(SUM(AC927:AK927)=0,D927,0)</f>
        <v>18229.12</v>
      </c>
      <c r="AP927" s="26">
        <f>+SUM(AC927:AK927)</f>
        <v>0</v>
      </c>
      <c r="AQ927" s="26">
        <f>+Tabla_DatosExternos_142[[#This Row],[Total Vigente]]+Tabla_DatosExternos_142[[#This Row],[Total Vencido]]</f>
        <v>18229.12</v>
      </c>
      <c r="AR927" s="26">
        <f>SUM(AG927:AK927)</f>
        <v>0</v>
      </c>
      <c r="AS927" s="27">
        <f>+Tabla_DatosExternos_142[[#This Row],[Fecha]]-Tabla_DatosExternos_142[[#This Row],[Vence]]</f>
        <v>-60</v>
      </c>
      <c r="AT927" s="21"/>
      <c r="AU927" s="28" t="e">
        <f>+AR927-W927</f>
        <v>#VALUE!</v>
      </c>
    </row>
    <row r="928" spans="1:47" x14ac:dyDescent="0.35">
      <c r="A928" s="20">
        <v>46212</v>
      </c>
      <c r="B928" s="21">
        <v>51925</v>
      </c>
      <c r="C928" s="21">
        <v>3000</v>
      </c>
      <c r="D928" s="21">
        <v>3000</v>
      </c>
      <c r="E928" s="22">
        <v>46272</v>
      </c>
      <c r="F928" s="21">
        <v>26</v>
      </c>
      <c r="G928" s="21" t="s">
        <v>90</v>
      </c>
      <c r="H928" s="21" t="s">
        <v>95</v>
      </c>
      <c r="I928" s="21" t="s">
        <v>1230</v>
      </c>
      <c r="J928" s="21" t="s">
        <v>509</v>
      </c>
      <c r="K928" s="21" t="s">
        <v>1161</v>
      </c>
      <c r="L928" s="21" t="s">
        <v>1162</v>
      </c>
      <c r="M928" s="21" t="s">
        <v>1163</v>
      </c>
      <c r="N928" s="21">
        <v>60</v>
      </c>
      <c r="O928" s="20"/>
      <c r="P928" s="21" t="s">
        <v>509</v>
      </c>
      <c r="Q928" s="21" t="s">
        <v>1623</v>
      </c>
      <c r="R928" s="21">
        <v>387686</v>
      </c>
      <c r="S928" s="21">
        <v>46031</v>
      </c>
      <c r="T928" s="21">
        <v>-66.118859999999998</v>
      </c>
      <c r="U928" s="21">
        <v>-17.381934000000001</v>
      </c>
      <c r="V928" s="21" t="s">
        <v>262</v>
      </c>
      <c r="W928" s="21" t="s">
        <v>51</v>
      </c>
      <c r="X928" s="21" t="s">
        <v>2004</v>
      </c>
      <c r="Y928" s="23">
        <v>46246</v>
      </c>
      <c r="Z928" s="24">
        <f>+E928-Y928</f>
        <v>26</v>
      </c>
      <c r="AA928" s="25">
        <f>+Tabla_DatosExternos_142[[#This Row],[Saldo]]/Tabla_DatosExternos_142[[#This Row],[Importe]]</f>
        <v>1</v>
      </c>
      <c r="AB928" s="21"/>
      <c r="AC928" s="26">
        <f>IF(AND(-Z928&gt;=1,-Z928&lt;=30),D928,0)</f>
        <v>0</v>
      </c>
      <c r="AD928" s="26">
        <f>IF(AND(-Z928&gt;=31,-Z928&lt;=60),D928,0)</f>
        <v>0</v>
      </c>
      <c r="AE928" s="26">
        <f>IF(AND(-Z928&gt;=61,-Z928&lt;=90),D928,0)</f>
        <v>0</v>
      </c>
      <c r="AF928" s="26">
        <f>IF(AND(-Z928&gt;=91,-Z928&lt;=120),D928,0)</f>
        <v>0</v>
      </c>
      <c r="AG928" s="26">
        <f>IF(AND(-Z928&gt;=121,-Z928&lt;=150),D928,0)</f>
        <v>0</v>
      </c>
      <c r="AH928" s="26">
        <f>IF(AND(-Z928&gt;=151,-Z928&lt;=180),D928,0)</f>
        <v>0</v>
      </c>
      <c r="AI928" s="26">
        <f>IF(AND(-Z928&gt;=181,-Z928&lt;=210),D928,0)</f>
        <v>0</v>
      </c>
      <c r="AJ928" s="26">
        <f>IF(AND(-Z928&gt;=211,-Z928&lt;=250),D928,0)</f>
        <v>0</v>
      </c>
      <c r="AK928" s="26">
        <f>IF(-Z928&gt;=251,D928,0)</f>
        <v>0</v>
      </c>
      <c r="AL928" s="26">
        <f>SUM(AE928:AF928)</f>
        <v>0</v>
      </c>
      <c r="AM928" s="26">
        <f>SUM(AG928:AK928)</f>
        <v>0</v>
      </c>
      <c r="AN928" s="26">
        <f>SUM(AI928:AK928)</f>
        <v>0</v>
      </c>
      <c r="AO928" s="26">
        <f>+IF(SUM(AC928:AK928)=0,D928,0)</f>
        <v>3000</v>
      </c>
      <c r="AP928" s="26">
        <f>+SUM(AC928:AK928)</f>
        <v>0</v>
      </c>
      <c r="AQ928" s="26">
        <f>+Tabla_DatosExternos_142[[#This Row],[Total Vigente]]+Tabla_DatosExternos_142[[#This Row],[Total Vencido]]</f>
        <v>3000</v>
      </c>
      <c r="AR928" s="26">
        <f>SUM(AG928:AK928)</f>
        <v>0</v>
      </c>
      <c r="AS928" s="27">
        <f>+Tabla_DatosExternos_142[[#This Row],[Fecha]]-Tabla_DatosExternos_142[[#This Row],[Vence]]</f>
        <v>-60</v>
      </c>
      <c r="AT928" s="21"/>
      <c r="AU928" s="28" t="e">
        <f>+AR928-W928</f>
        <v>#VALUE!</v>
      </c>
    </row>
    <row r="929" spans="1:47" x14ac:dyDescent="0.35">
      <c r="A929" s="20">
        <v>46213</v>
      </c>
      <c r="B929" s="21">
        <v>52389</v>
      </c>
      <c r="C929" s="21">
        <v>21050.32</v>
      </c>
      <c r="D929" s="21">
        <v>21050.32</v>
      </c>
      <c r="E929" s="22">
        <v>46273</v>
      </c>
      <c r="F929" s="21">
        <v>27</v>
      </c>
      <c r="G929" s="21" t="s">
        <v>90</v>
      </c>
      <c r="H929" s="21" t="s">
        <v>95</v>
      </c>
      <c r="I929" s="21" t="s">
        <v>1230</v>
      </c>
      <c r="J929" s="21" t="s">
        <v>509</v>
      </c>
      <c r="K929" s="21" t="s">
        <v>1161</v>
      </c>
      <c r="L929" s="21" t="s">
        <v>1162</v>
      </c>
      <c r="M929" s="21" t="s">
        <v>1163</v>
      </c>
      <c r="N929" s="21">
        <v>60</v>
      </c>
      <c r="O929" s="20"/>
      <c r="P929" s="21" t="s">
        <v>509</v>
      </c>
      <c r="Q929" s="21" t="s">
        <v>2028</v>
      </c>
      <c r="R929" s="21">
        <v>387686</v>
      </c>
      <c r="S929" s="21">
        <v>46031</v>
      </c>
      <c r="T929" s="21">
        <v>-66.157836000000003</v>
      </c>
      <c r="U929" s="21">
        <v>-17.419917999999999</v>
      </c>
      <c r="V929" s="21" t="s">
        <v>2029</v>
      </c>
      <c r="W929" s="21" t="s">
        <v>51</v>
      </c>
      <c r="X929" s="21" t="s">
        <v>2030</v>
      </c>
      <c r="Y929" s="23">
        <v>46246</v>
      </c>
      <c r="Z929" s="24">
        <f>+E929-Y929</f>
        <v>27</v>
      </c>
      <c r="AA929" s="25">
        <f>+Tabla_DatosExternos_142[[#This Row],[Saldo]]/Tabla_DatosExternos_142[[#This Row],[Importe]]</f>
        <v>1</v>
      </c>
      <c r="AB929" s="21"/>
      <c r="AC929" s="26">
        <f>IF(AND(-Z929&gt;=1,-Z929&lt;=30),D929,0)</f>
        <v>0</v>
      </c>
      <c r="AD929" s="26">
        <f>IF(AND(-Z929&gt;=31,-Z929&lt;=60),D929,0)</f>
        <v>0</v>
      </c>
      <c r="AE929" s="26">
        <f>IF(AND(-Z929&gt;=61,-Z929&lt;=90),D929,0)</f>
        <v>0</v>
      </c>
      <c r="AF929" s="26">
        <f>IF(AND(-Z929&gt;=91,-Z929&lt;=120),D929,0)</f>
        <v>0</v>
      </c>
      <c r="AG929" s="26">
        <f>IF(AND(-Z929&gt;=121,-Z929&lt;=150),D929,0)</f>
        <v>0</v>
      </c>
      <c r="AH929" s="26">
        <f>IF(AND(-Z929&gt;=151,-Z929&lt;=180),D929,0)</f>
        <v>0</v>
      </c>
      <c r="AI929" s="26">
        <f>IF(AND(-Z929&gt;=181,-Z929&lt;=210),D929,0)</f>
        <v>0</v>
      </c>
      <c r="AJ929" s="26">
        <f>IF(AND(-Z929&gt;=211,-Z929&lt;=250),D929,0)</f>
        <v>0</v>
      </c>
      <c r="AK929" s="26">
        <f>IF(-Z929&gt;=251,D929,0)</f>
        <v>0</v>
      </c>
      <c r="AL929" s="26">
        <f>SUM(AE929:AF929)</f>
        <v>0</v>
      </c>
      <c r="AM929" s="26">
        <f>SUM(AG929:AK929)</f>
        <v>0</v>
      </c>
      <c r="AN929" s="26">
        <f>SUM(AI929:AK929)</f>
        <v>0</v>
      </c>
      <c r="AO929" s="26">
        <f>+IF(SUM(AC929:AK929)=0,D929,0)</f>
        <v>21050.32</v>
      </c>
      <c r="AP929" s="26">
        <f>+SUM(AC929:AK929)</f>
        <v>0</v>
      </c>
      <c r="AQ929" s="26">
        <f>+Tabla_DatosExternos_142[[#This Row],[Total Vigente]]+Tabla_DatosExternos_142[[#This Row],[Total Vencido]]</f>
        <v>21050.32</v>
      </c>
      <c r="AR929" s="26">
        <f>SUM(AG929:AK929)</f>
        <v>0</v>
      </c>
      <c r="AS929" s="27">
        <f>+Tabla_DatosExternos_142[[#This Row],[Fecha]]-Tabla_DatosExternos_142[[#This Row],[Vence]]</f>
        <v>-60</v>
      </c>
      <c r="AT929" s="21"/>
      <c r="AU929" s="28" t="e">
        <f>+AR929-W929</f>
        <v>#VALUE!</v>
      </c>
    </row>
    <row r="930" spans="1:47" x14ac:dyDescent="0.35">
      <c r="A930" s="20">
        <v>46213</v>
      </c>
      <c r="B930" s="21">
        <v>52390</v>
      </c>
      <c r="C930" s="21">
        <v>3000</v>
      </c>
      <c r="D930" s="21">
        <v>3000</v>
      </c>
      <c r="E930" s="22">
        <v>46273</v>
      </c>
      <c r="F930" s="21">
        <v>27</v>
      </c>
      <c r="G930" s="21" t="s">
        <v>90</v>
      </c>
      <c r="H930" s="21" t="s">
        <v>95</v>
      </c>
      <c r="I930" s="21" t="s">
        <v>1230</v>
      </c>
      <c r="J930" s="21" t="s">
        <v>509</v>
      </c>
      <c r="K930" s="21" t="s">
        <v>1161</v>
      </c>
      <c r="L930" s="21" t="s">
        <v>1162</v>
      </c>
      <c r="M930" s="21" t="s">
        <v>1163</v>
      </c>
      <c r="N930" s="21">
        <v>60</v>
      </c>
      <c r="O930" s="20"/>
      <c r="P930" s="21" t="s">
        <v>509</v>
      </c>
      <c r="Q930" s="21" t="s">
        <v>2028</v>
      </c>
      <c r="R930" s="21">
        <v>387686</v>
      </c>
      <c r="S930" s="21">
        <v>46031</v>
      </c>
      <c r="T930" s="21">
        <v>-66.157836000000003</v>
      </c>
      <c r="U930" s="21">
        <v>-17.419917999999999</v>
      </c>
      <c r="V930" s="21" t="s">
        <v>2029</v>
      </c>
      <c r="W930" s="21" t="s">
        <v>51</v>
      </c>
      <c r="X930" s="21" t="s">
        <v>2030</v>
      </c>
      <c r="Y930" s="23">
        <v>46246</v>
      </c>
      <c r="Z930" s="24">
        <f>+E930-Y930</f>
        <v>27</v>
      </c>
      <c r="AA930" s="25">
        <f>+Tabla_DatosExternos_142[[#This Row],[Saldo]]/Tabla_DatosExternos_142[[#This Row],[Importe]]</f>
        <v>1</v>
      </c>
      <c r="AB930" s="21"/>
      <c r="AC930" s="26">
        <f>IF(AND(-Z930&gt;=1,-Z930&lt;=30),D930,0)</f>
        <v>0</v>
      </c>
      <c r="AD930" s="26">
        <f>IF(AND(-Z930&gt;=31,-Z930&lt;=60),D930,0)</f>
        <v>0</v>
      </c>
      <c r="AE930" s="26">
        <f>IF(AND(-Z930&gt;=61,-Z930&lt;=90),D930,0)</f>
        <v>0</v>
      </c>
      <c r="AF930" s="26">
        <f>IF(AND(-Z930&gt;=91,-Z930&lt;=120),D930,0)</f>
        <v>0</v>
      </c>
      <c r="AG930" s="26">
        <f>IF(AND(-Z930&gt;=121,-Z930&lt;=150),D930,0)</f>
        <v>0</v>
      </c>
      <c r="AH930" s="26">
        <f>IF(AND(-Z930&gt;=151,-Z930&lt;=180),D930,0)</f>
        <v>0</v>
      </c>
      <c r="AI930" s="26">
        <f>IF(AND(-Z930&gt;=181,-Z930&lt;=210),D930,0)</f>
        <v>0</v>
      </c>
      <c r="AJ930" s="26">
        <f>IF(AND(-Z930&gt;=211,-Z930&lt;=250),D930,0)</f>
        <v>0</v>
      </c>
      <c r="AK930" s="26">
        <f>IF(-Z930&gt;=251,D930,0)</f>
        <v>0</v>
      </c>
      <c r="AL930" s="26">
        <f>SUM(AE930:AF930)</f>
        <v>0</v>
      </c>
      <c r="AM930" s="26">
        <f>SUM(AG930:AK930)</f>
        <v>0</v>
      </c>
      <c r="AN930" s="26">
        <f>SUM(AI930:AK930)</f>
        <v>0</v>
      </c>
      <c r="AO930" s="26">
        <f>+IF(SUM(AC930:AK930)=0,D930,0)</f>
        <v>3000</v>
      </c>
      <c r="AP930" s="26">
        <f>+SUM(AC930:AK930)</f>
        <v>0</v>
      </c>
      <c r="AQ930" s="26">
        <f>+Tabla_DatosExternos_142[[#This Row],[Total Vigente]]+Tabla_DatosExternos_142[[#This Row],[Total Vencido]]</f>
        <v>3000</v>
      </c>
      <c r="AR930" s="26">
        <f>SUM(AG930:AK930)</f>
        <v>0</v>
      </c>
      <c r="AS930" s="27">
        <f>+Tabla_DatosExternos_142[[#This Row],[Fecha]]-Tabla_DatosExternos_142[[#This Row],[Vence]]</f>
        <v>-60</v>
      </c>
      <c r="AT930" s="21"/>
      <c r="AU930" s="28" t="e">
        <f>+AR930-W930</f>
        <v>#VALUE!</v>
      </c>
    </row>
    <row r="931" spans="1:47" x14ac:dyDescent="0.35">
      <c r="A931" s="20">
        <v>46214</v>
      </c>
      <c r="B931" s="21">
        <v>52619</v>
      </c>
      <c r="C931" s="21">
        <v>1763</v>
      </c>
      <c r="D931" s="21">
        <v>1763</v>
      </c>
      <c r="E931" s="22">
        <v>46244</v>
      </c>
      <c r="F931" s="21">
        <v>2</v>
      </c>
      <c r="G931" s="21" t="s">
        <v>90</v>
      </c>
      <c r="H931" s="21" t="s">
        <v>48</v>
      </c>
      <c r="I931" s="21" t="s">
        <v>1840</v>
      </c>
      <c r="J931" s="21" t="s">
        <v>509</v>
      </c>
      <c r="K931" s="21" t="s">
        <v>1161</v>
      </c>
      <c r="L931" s="21" t="s">
        <v>1162</v>
      </c>
      <c r="M931" s="21" t="s">
        <v>1163</v>
      </c>
      <c r="N931" s="21">
        <v>30</v>
      </c>
      <c r="O931" s="20"/>
      <c r="P931" s="21" t="s">
        <v>509</v>
      </c>
      <c r="Q931" s="21" t="s">
        <v>1841</v>
      </c>
      <c r="R931" s="21">
        <v>230000</v>
      </c>
      <c r="S931" s="21">
        <v>46031</v>
      </c>
      <c r="T931" s="21">
        <v>-66.192166</v>
      </c>
      <c r="U931" s="21">
        <v>-17.351344999999998</v>
      </c>
      <c r="V931" s="21" t="s">
        <v>1842</v>
      </c>
      <c r="W931" s="21" t="s">
        <v>51</v>
      </c>
      <c r="X931" s="21" t="s">
        <v>1843</v>
      </c>
      <c r="Y931" s="23">
        <v>46246</v>
      </c>
      <c r="Z931" s="24">
        <f>+E931-Y931</f>
        <v>-2</v>
      </c>
      <c r="AA931" s="25">
        <f>+Tabla_DatosExternos_142[[#This Row],[Saldo]]/Tabla_DatosExternos_142[[#This Row],[Importe]]</f>
        <v>1</v>
      </c>
      <c r="AB931" s="21"/>
      <c r="AC931" s="26">
        <f>IF(AND(-Z931&gt;=1,-Z931&lt;=30),D931,0)</f>
        <v>1763</v>
      </c>
      <c r="AD931" s="26">
        <f>IF(AND(-Z931&gt;=31,-Z931&lt;=60),D931,0)</f>
        <v>0</v>
      </c>
      <c r="AE931" s="26">
        <f>IF(AND(-Z931&gt;=61,-Z931&lt;=90),D931,0)</f>
        <v>0</v>
      </c>
      <c r="AF931" s="26">
        <f>IF(AND(-Z931&gt;=91,-Z931&lt;=120),D931,0)</f>
        <v>0</v>
      </c>
      <c r="AG931" s="26">
        <f>IF(AND(-Z931&gt;=121,-Z931&lt;=150),D931,0)</f>
        <v>0</v>
      </c>
      <c r="AH931" s="26">
        <f>IF(AND(-Z931&gt;=151,-Z931&lt;=180),D931,0)</f>
        <v>0</v>
      </c>
      <c r="AI931" s="26">
        <f>IF(AND(-Z931&gt;=181,-Z931&lt;=210),D931,0)</f>
        <v>0</v>
      </c>
      <c r="AJ931" s="26">
        <f>IF(AND(-Z931&gt;=211,-Z931&lt;=250),D931,0)</f>
        <v>0</v>
      </c>
      <c r="AK931" s="26">
        <f>IF(-Z931&gt;=251,D931,0)</f>
        <v>0</v>
      </c>
      <c r="AL931" s="26">
        <f>SUM(AE931:AF931)</f>
        <v>0</v>
      </c>
      <c r="AM931" s="26">
        <f>SUM(AG931:AK931)</f>
        <v>0</v>
      </c>
      <c r="AN931" s="26">
        <f>SUM(AI931:AK931)</f>
        <v>0</v>
      </c>
      <c r="AO931" s="26">
        <f>+IF(SUM(AC931:AK931)=0,D931,0)</f>
        <v>0</v>
      </c>
      <c r="AP931" s="26">
        <f>+SUM(AC931:AK931)</f>
        <v>1763</v>
      </c>
      <c r="AQ931" s="26">
        <f>+Tabla_DatosExternos_142[[#This Row],[Total Vigente]]+Tabla_DatosExternos_142[[#This Row],[Total Vencido]]</f>
        <v>1763</v>
      </c>
      <c r="AR931" s="26">
        <f>SUM(AG931:AK931)</f>
        <v>0</v>
      </c>
      <c r="AS931" s="27">
        <f>+Tabla_DatosExternos_142[[#This Row],[Fecha]]-Tabla_DatosExternos_142[[#This Row],[Vence]]</f>
        <v>-30</v>
      </c>
      <c r="AT931" s="21"/>
      <c r="AU931" s="28" t="e">
        <f>+AR931-W931</f>
        <v>#VALUE!</v>
      </c>
    </row>
    <row r="932" spans="1:47" x14ac:dyDescent="0.35">
      <c r="A932" s="20">
        <v>46216</v>
      </c>
      <c r="B932" s="21">
        <v>53270</v>
      </c>
      <c r="C932" s="21">
        <v>16394</v>
      </c>
      <c r="D932" s="21">
        <v>16394</v>
      </c>
      <c r="E932" s="22">
        <v>46276</v>
      </c>
      <c r="F932" s="21">
        <v>30</v>
      </c>
      <c r="G932" s="21" t="s">
        <v>90</v>
      </c>
      <c r="H932" s="21" t="s">
        <v>95</v>
      </c>
      <c r="I932" s="21" t="s">
        <v>1230</v>
      </c>
      <c r="J932" s="21" t="s">
        <v>509</v>
      </c>
      <c r="K932" s="21" t="s">
        <v>1161</v>
      </c>
      <c r="L932" s="21" t="s">
        <v>1162</v>
      </c>
      <c r="M932" s="21" t="s">
        <v>1163</v>
      </c>
      <c r="N932" s="21">
        <v>60</v>
      </c>
      <c r="O932" s="20"/>
      <c r="P932" s="21" t="s">
        <v>509</v>
      </c>
      <c r="Q932" s="21" t="s">
        <v>1623</v>
      </c>
      <c r="R932" s="21">
        <v>387686</v>
      </c>
      <c r="S932" s="21">
        <v>46031</v>
      </c>
      <c r="T932" s="21">
        <v>-66.118859999999998</v>
      </c>
      <c r="U932" s="21">
        <v>-17.381934000000001</v>
      </c>
      <c r="V932" s="21" t="s">
        <v>262</v>
      </c>
      <c r="W932" s="21" t="s">
        <v>51</v>
      </c>
      <c r="X932" s="21" t="s">
        <v>1624</v>
      </c>
      <c r="Y932" s="23">
        <v>46246</v>
      </c>
      <c r="Z932" s="24">
        <f>+E932-Y932</f>
        <v>30</v>
      </c>
      <c r="AA932" s="25">
        <f>+Tabla_DatosExternos_142[[#This Row],[Saldo]]/Tabla_DatosExternos_142[[#This Row],[Importe]]</f>
        <v>1</v>
      </c>
      <c r="AB932" s="21"/>
      <c r="AC932" s="26">
        <f>IF(AND(-Z932&gt;=1,-Z932&lt;=30),D932,0)</f>
        <v>0</v>
      </c>
      <c r="AD932" s="26">
        <f>IF(AND(-Z932&gt;=31,-Z932&lt;=60),D932,0)</f>
        <v>0</v>
      </c>
      <c r="AE932" s="26">
        <f>IF(AND(-Z932&gt;=61,-Z932&lt;=90),D932,0)</f>
        <v>0</v>
      </c>
      <c r="AF932" s="26">
        <f>IF(AND(-Z932&gt;=91,-Z932&lt;=120),D932,0)</f>
        <v>0</v>
      </c>
      <c r="AG932" s="26">
        <f>IF(AND(-Z932&gt;=121,-Z932&lt;=150),D932,0)</f>
        <v>0</v>
      </c>
      <c r="AH932" s="26">
        <f>IF(AND(-Z932&gt;=151,-Z932&lt;=180),D932,0)</f>
        <v>0</v>
      </c>
      <c r="AI932" s="26">
        <f>IF(AND(-Z932&gt;=181,-Z932&lt;=210),D932,0)</f>
        <v>0</v>
      </c>
      <c r="AJ932" s="26">
        <f>IF(AND(-Z932&gt;=211,-Z932&lt;=250),D932,0)</f>
        <v>0</v>
      </c>
      <c r="AK932" s="26">
        <f>IF(-Z932&gt;=251,D932,0)</f>
        <v>0</v>
      </c>
      <c r="AL932" s="26">
        <f>SUM(AE932:AF932)</f>
        <v>0</v>
      </c>
      <c r="AM932" s="26">
        <f>SUM(AG932:AK932)</f>
        <v>0</v>
      </c>
      <c r="AN932" s="26">
        <f>SUM(AI932:AK932)</f>
        <v>0</v>
      </c>
      <c r="AO932" s="26">
        <f>+IF(SUM(AC932:AK932)=0,D932,0)</f>
        <v>16394</v>
      </c>
      <c r="AP932" s="26">
        <f>+SUM(AC932:AK932)</f>
        <v>0</v>
      </c>
      <c r="AQ932" s="26">
        <f>+Tabla_DatosExternos_142[[#This Row],[Total Vigente]]+Tabla_DatosExternos_142[[#This Row],[Total Vencido]]</f>
        <v>16394</v>
      </c>
      <c r="AR932" s="26">
        <f>SUM(AG932:AK932)</f>
        <v>0</v>
      </c>
      <c r="AS932" s="27">
        <f>+Tabla_DatosExternos_142[[#This Row],[Fecha]]-Tabla_DatosExternos_142[[#This Row],[Vence]]</f>
        <v>-60</v>
      </c>
      <c r="AT932" s="21"/>
      <c r="AU932" s="28" t="e">
        <f>+AR932-W932</f>
        <v>#VALUE!</v>
      </c>
    </row>
    <row r="933" spans="1:47" x14ac:dyDescent="0.35">
      <c r="A933" s="20">
        <v>46216</v>
      </c>
      <c r="B933" s="21">
        <v>53271</v>
      </c>
      <c r="C933" s="21">
        <v>3600</v>
      </c>
      <c r="D933" s="21">
        <v>3600</v>
      </c>
      <c r="E933" s="22">
        <v>46276</v>
      </c>
      <c r="F933" s="21">
        <v>30</v>
      </c>
      <c r="G933" s="21" t="s">
        <v>90</v>
      </c>
      <c r="H933" s="21" t="s">
        <v>95</v>
      </c>
      <c r="I933" s="21" t="s">
        <v>1230</v>
      </c>
      <c r="J933" s="21" t="s">
        <v>509</v>
      </c>
      <c r="K933" s="21" t="s">
        <v>1161</v>
      </c>
      <c r="L933" s="21" t="s">
        <v>1162</v>
      </c>
      <c r="M933" s="21" t="s">
        <v>1163</v>
      </c>
      <c r="N933" s="21">
        <v>60</v>
      </c>
      <c r="O933" s="20"/>
      <c r="P933" s="21" t="s">
        <v>509</v>
      </c>
      <c r="Q933" s="21" t="s">
        <v>1623</v>
      </c>
      <c r="R933" s="21">
        <v>387686</v>
      </c>
      <c r="S933" s="21">
        <v>46031</v>
      </c>
      <c r="T933" s="21">
        <v>-66.118859999999998</v>
      </c>
      <c r="U933" s="21">
        <v>-17.381934000000001</v>
      </c>
      <c r="V933" s="21" t="s">
        <v>262</v>
      </c>
      <c r="W933" s="21" t="s">
        <v>51</v>
      </c>
      <c r="X933" s="21" t="s">
        <v>1624</v>
      </c>
      <c r="Y933" s="23">
        <v>46246</v>
      </c>
      <c r="Z933" s="24">
        <f>+E933-Y933</f>
        <v>30</v>
      </c>
      <c r="AA933" s="25">
        <f>+Tabla_DatosExternos_142[[#This Row],[Saldo]]/Tabla_DatosExternos_142[[#This Row],[Importe]]</f>
        <v>1</v>
      </c>
      <c r="AB933" s="21"/>
      <c r="AC933" s="26">
        <f>IF(AND(-Z933&gt;=1,-Z933&lt;=30),D933,0)</f>
        <v>0</v>
      </c>
      <c r="AD933" s="26">
        <f>IF(AND(-Z933&gt;=31,-Z933&lt;=60),D933,0)</f>
        <v>0</v>
      </c>
      <c r="AE933" s="26">
        <f>IF(AND(-Z933&gt;=61,-Z933&lt;=90),D933,0)</f>
        <v>0</v>
      </c>
      <c r="AF933" s="26">
        <f>IF(AND(-Z933&gt;=91,-Z933&lt;=120),D933,0)</f>
        <v>0</v>
      </c>
      <c r="AG933" s="26">
        <f>IF(AND(-Z933&gt;=121,-Z933&lt;=150),D933,0)</f>
        <v>0</v>
      </c>
      <c r="AH933" s="26">
        <f>IF(AND(-Z933&gt;=151,-Z933&lt;=180),D933,0)</f>
        <v>0</v>
      </c>
      <c r="AI933" s="26">
        <f>IF(AND(-Z933&gt;=181,-Z933&lt;=210),D933,0)</f>
        <v>0</v>
      </c>
      <c r="AJ933" s="26">
        <f>IF(AND(-Z933&gt;=211,-Z933&lt;=250),D933,0)</f>
        <v>0</v>
      </c>
      <c r="AK933" s="26">
        <f>IF(-Z933&gt;=251,D933,0)</f>
        <v>0</v>
      </c>
      <c r="AL933" s="26">
        <f>SUM(AE933:AF933)</f>
        <v>0</v>
      </c>
      <c r="AM933" s="26">
        <f>SUM(AG933:AK933)</f>
        <v>0</v>
      </c>
      <c r="AN933" s="26">
        <f>SUM(AI933:AK933)</f>
        <v>0</v>
      </c>
      <c r="AO933" s="26">
        <f>+IF(SUM(AC933:AK933)=0,D933,0)</f>
        <v>3600</v>
      </c>
      <c r="AP933" s="26">
        <f>+SUM(AC933:AK933)</f>
        <v>0</v>
      </c>
      <c r="AQ933" s="26">
        <f>+Tabla_DatosExternos_142[[#This Row],[Total Vigente]]+Tabla_DatosExternos_142[[#This Row],[Total Vencido]]</f>
        <v>3600</v>
      </c>
      <c r="AR933" s="26">
        <f>SUM(AG933:AK933)</f>
        <v>0</v>
      </c>
      <c r="AS933" s="27">
        <f>+Tabla_DatosExternos_142[[#This Row],[Fecha]]-Tabla_DatosExternos_142[[#This Row],[Vence]]</f>
        <v>-60</v>
      </c>
      <c r="AT933" s="21"/>
      <c r="AU933" s="28" t="e">
        <f>+AR933-W933</f>
        <v>#VALUE!</v>
      </c>
    </row>
    <row r="934" spans="1:47" x14ac:dyDescent="0.35">
      <c r="A934" s="20">
        <v>46216</v>
      </c>
      <c r="B934" s="21">
        <v>53435</v>
      </c>
      <c r="C934" s="21">
        <v>1289.9000000000001</v>
      </c>
      <c r="D934" s="21">
        <v>1289.9000000000001</v>
      </c>
      <c r="E934" s="22">
        <v>46276</v>
      </c>
      <c r="F934" s="21">
        <v>30</v>
      </c>
      <c r="G934" s="21" t="s">
        <v>90</v>
      </c>
      <c r="H934" s="21" t="s">
        <v>95</v>
      </c>
      <c r="I934" s="21" t="s">
        <v>1160</v>
      </c>
      <c r="J934" s="21" t="s">
        <v>509</v>
      </c>
      <c r="K934" s="21" t="s">
        <v>1161</v>
      </c>
      <c r="L934" s="21" t="s">
        <v>1162</v>
      </c>
      <c r="M934" s="21" t="s">
        <v>1163</v>
      </c>
      <c r="N934" s="21">
        <v>60</v>
      </c>
      <c r="O934" s="20"/>
      <c r="P934" s="21" t="s">
        <v>509</v>
      </c>
      <c r="Q934" s="21" t="s">
        <v>1164</v>
      </c>
      <c r="R934" s="21">
        <v>195000</v>
      </c>
      <c r="S934" s="21">
        <v>46031</v>
      </c>
      <c r="T934" s="21">
        <v>-66.179782000000003</v>
      </c>
      <c r="U934" s="21">
        <v>-17.388317000000001</v>
      </c>
      <c r="V934" s="21" t="s">
        <v>262</v>
      </c>
      <c r="W934" s="21" t="s">
        <v>51</v>
      </c>
      <c r="X934" s="21" t="s">
        <v>1245</v>
      </c>
      <c r="Y934" s="23">
        <v>46246</v>
      </c>
      <c r="Z934" s="24">
        <f>+E934-Y934</f>
        <v>30</v>
      </c>
      <c r="AA934" s="25">
        <f>+Tabla_DatosExternos_142[[#This Row],[Saldo]]/Tabla_DatosExternos_142[[#This Row],[Importe]]</f>
        <v>1</v>
      </c>
      <c r="AB934" s="21"/>
      <c r="AC934" s="26">
        <f>IF(AND(-Z934&gt;=1,-Z934&lt;=30),D934,0)</f>
        <v>0</v>
      </c>
      <c r="AD934" s="26">
        <f>IF(AND(-Z934&gt;=31,-Z934&lt;=60),D934,0)</f>
        <v>0</v>
      </c>
      <c r="AE934" s="26">
        <f>IF(AND(-Z934&gt;=61,-Z934&lt;=90),D934,0)</f>
        <v>0</v>
      </c>
      <c r="AF934" s="26">
        <f>IF(AND(-Z934&gt;=91,-Z934&lt;=120),D934,0)</f>
        <v>0</v>
      </c>
      <c r="AG934" s="26">
        <f>IF(AND(-Z934&gt;=121,-Z934&lt;=150),D934,0)</f>
        <v>0</v>
      </c>
      <c r="AH934" s="26">
        <f>IF(AND(-Z934&gt;=151,-Z934&lt;=180),D934,0)</f>
        <v>0</v>
      </c>
      <c r="AI934" s="26">
        <f>IF(AND(-Z934&gt;=181,-Z934&lt;=210),D934,0)</f>
        <v>0</v>
      </c>
      <c r="AJ934" s="26">
        <f>IF(AND(-Z934&gt;=211,-Z934&lt;=250),D934,0)</f>
        <v>0</v>
      </c>
      <c r="AK934" s="26">
        <f>IF(-Z934&gt;=251,D934,0)</f>
        <v>0</v>
      </c>
      <c r="AL934" s="26">
        <f>SUM(AE934:AF934)</f>
        <v>0</v>
      </c>
      <c r="AM934" s="26">
        <f>SUM(AG934:AK934)</f>
        <v>0</v>
      </c>
      <c r="AN934" s="26">
        <f>SUM(AI934:AK934)</f>
        <v>0</v>
      </c>
      <c r="AO934" s="26">
        <f>+IF(SUM(AC934:AK934)=0,D934,0)</f>
        <v>1289.9000000000001</v>
      </c>
      <c r="AP934" s="26">
        <f>+SUM(AC934:AK934)</f>
        <v>0</v>
      </c>
      <c r="AQ934" s="26">
        <f>+Tabla_DatosExternos_142[[#This Row],[Total Vigente]]+Tabla_DatosExternos_142[[#This Row],[Total Vencido]]</f>
        <v>1289.9000000000001</v>
      </c>
      <c r="AR934" s="26">
        <f>SUM(AG934:AK934)</f>
        <v>0</v>
      </c>
      <c r="AS934" s="27">
        <f>+Tabla_DatosExternos_142[[#This Row],[Fecha]]-Tabla_DatosExternos_142[[#This Row],[Vence]]</f>
        <v>-60</v>
      </c>
      <c r="AT934" s="21"/>
      <c r="AU934" s="28" t="e">
        <f>+AR934-W934</f>
        <v>#VALUE!</v>
      </c>
    </row>
    <row r="935" spans="1:47" x14ac:dyDescent="0.35">
      <c r="A935" s="20">
        <v>46216</v>
      </c>
      <c r="B935" s="21">
        <v>53436</v>
      </c>
      <c r="C935" s="21">
        <v>264</v>
      </c>
      <c r="D935" s="21">
        <v>264</v>
      </c>
      <c r="E935" s="22">
        <v>46276</v>
      </c>
      <c r="F935" s="21">
        <v>30</v>
      </c>
      <c r="G935" s="21" t="s">
        <v>90</v>
      </c>
      <c r="H935" s="21" t="s">
        <v>95</v>
      </c>
      <c r="I935" s="21" t="s">
        <v>1160</v>
      </c>
      <c r="J935" s="21" t="s">
        <v>509</v>
      </c>
      <c r="K935" s="21" t="s">
        <v>1161</v>
      </c>
      <c r="L935" s="21" t="s">
        <v>1162</v>
      </c>
      <c r="M935" s="21" t="s">
        <v>1163</v>
      </c>
      <c r="N935" s="21">
        <v>60</v>
      </c>
      <c r="O935" s="20"/>
      <c r="P935" s="21" t="s">
        <v>509</v>
      </c>
      <c r="Q935" s="21" t="s">
        <v>1164</v>
      </c>
      <c r="R935" s="21">
        <v>195000</v>
      </c>
      <c r="S935" s="21">
        <v>46031</v>
      </c>
      <c r="T935" s="21">
        <v>-66.179782000000003</v>
      </c>
      <c r="U935" s="21">
        <v>-17.388317000000001</v>
      </c>
      <c r="V935" s="21" t="s">
        <v>262</v>
      </c>
      <c r="W935" s="21" t="s">
        <v>51</v>
      </c>
      <c r="X935" s="21" t="s">
        <v>1245</v>
      </c>
      <c r="Y935" s="23">
        <v>46246</v>
      </c>
      <c r="Z935" s="24">
        <f>+E935-Y935</f>
        <v>30</v>
      </c>
      <c r="AA935" s="25">
        <f>+Tabla_DatosExternos_142[[#This Row],[Saldo]]/Tabla_DatosExternos_142[[#This Row],[Importe]]</f>
        <v>1</v>
      </c>
      <c r="AB935" s="21"/>
      <c r="AC935" s="26">
        <f>IF(AND(-Z935&gt;=1,-Z935&lt;=30),D935,0)</f>
        <v>0</v>
      </c>
      <c r="AD935" s="26">
        <f>IF(AND(-Z935&gt;=31,-Z935&lt;=60),D935,0)</f>
        <v>0</v>
      </c>
      <c r="AE935" s="26">
        <f>IF(AND(-Z935&gt;=61,-Z935&lt;=90),D935,0)</f>
        <v>0</v>
      </c>
      <c r="AF935" s="26">
        <f>IF(AND(-Z935&gt;=91,-Z935&lt;=120),D935,0)</f>
        <v>0</v>
      </c>
      <c r="AG935" s="26">
        <f>IF(AND(-Z935&gt;=121,-Z935&lt;=150),D935,0)</f>
        <v>0</v>
      </c>
      <c r="AH935" s="26">
        <f>IF(AND(-Z935&gt;=151,-Z935&lt;=180),D935,0)</f>
        <v>0</v>
      </c>
      <c r="AI935" s="26">
        <f>IF(AND(-Z935&gt;=181,-Z935&lt;=210),D935,0)</f>
        <v>0</v>
      </c>
      <c r="AJ935" s="26">
        <f>IF(AND(-Z935&gt;=211,-Z935&lt;=250),D935,0)</f>
        <v>0</v>
      </c>
      <c r="AK935" s="26">
        <f>IF(-Z935&gt;=251,D935,0)</f>
        <v>0</v>
      </c>
      <c r="AL935" s="26">
        <f>SUM(AE935:AF935)</f>
        <v>0</v>
      </c>
      <c r="AM935" s="26">
        <f>SUM(AG935:AK935)</f>
        <v>0</v>
      </c>
      <c r="AN935" s="26">
        <f>SUM(AI935:AK935)</f>
        <v>0</v>
      </c>
      <c r="AO935" s="26">
        <f>+IF(SUM(AC935:AK935)=0,D935,0)</f>
        <v>264</v>
      </c>
      <c r="AP935" s="26">
        <f>+SUM(AC935:AK935)</f>
        <v>0</v>
      </c>
      <c r="AQ935" s="26">
        <f>+Tabla_DatosExternos_142[[#This Row],[Total Vigente]]+Tabla_DatosExternos_142[[#This Row],[Total Vencido]]</f>
        <v>264</v>
      </c>
      <c r="AR935" s="26">
        <f>SUM(AG935:AK935)</f>
        <v>0</v>
      </c>
      <c r="AS935" s="27">
        <f>+Tabla_DatosExternos_142[[#This Row],[Fecha]]-Tabla_DatosExternos_142[[#This Row],[Vence]]</f>
        <v>-60</v>
      </c>
      <c r="AT935" s="21"/>
      <c r="AU935" s="28" t="e">
        <f>+AR935-W935</f>
        <v>#VALUE!</v>
      </c>
    </row>
    <row r="936" spans="1:47" x14ac:dyDescent="0.35">
      <c r="A936" s="20">
        <v>46216</v>
      </c>
      <c r="B936" s="21">
        <v>53437</v>
      </c>
      <c r="C936" s="21">
        <v>462</v>
      </c>
      <c r="D936" s="21">
        <v>462</v>
      </c>
      <c r="E936" s="22">
        <v>46276</v>
      </c>
      <c r="F936" s="21">
        <v>30</v>
      </c>
      <c r="G936" s="21" t="s">
        <v>90</v>
      </c>
      <c r="H936" s="21" t="s">
        <v>95</v>
      </c>
      <c r="I936" s="21" t="s">
        <v>1160</v>
      </c>
      <c r="J936" s="21" t="s">
        <v>509</v>
      </c>
      <c r="K936" s="21" t="s">
        <v>1161</v>
      </c>
      <c r="L936" s="21" t="s">
        <v>1162</v>
      </c>
      <c r="M936" s="21" t="s">
        <v>1163</v>
      </c>
      <c r="N936" s="21">
        <v>60</v>
      </c>
      <c r="O936" s="20"/>
      <c r="P936" s="21" t="s">
        <v>509</v>
      </c>
      <c r="Q936" s="21" t="s">
        <v>1164</v>
      </c>
      <c r="R936" s="21">
        <v>195000</v>
      </c>
      <c r="S936" s="21">
        <v>46031</v>
      </c>
      <c r="T936" s="21">
        <v>-66.179782000000003</v>
      </c>
      <c r="U936" s="21">
        <v>-17.388317000000001</v>
      </c>
      <c r="V936" s="21" t="s">
        <v>262</v>
      </c>
      <c r="W936" s="21" t="s">
        <v>51</v>
      </c>
      <c r="X936" s="21" t="s">
        <v>1245</v>
      </c>
      <c r="Y936" s="23">
        <v>46246</v>
      </c>
      <c r="Z936" s="24">
        <f>+E936-Y936</f>
        <v>30</v>
      </c>
      <c r="AA936" s="25">
        <f>+Tabla_DatosExternos_142[[#This Row],[Saldo]]/Tabla_DatosExternos_142[[#This Row],[Importe]]</f>
        <v>1</v>
      </c>
      <c r="AB936" s="21"/>
      <c r="AC936" s="26">
        <f>IF(AND(-Z936&gt;=1,-Z936&lt;=30),D936,0)</f>
        <v>0</v>
      </c>
      <c r="AD936" s="26">
        <f>IF(AND(-Z936&gt;=31,-Z936&lt;=60),D936,0)</f>
        <v>0</v>
      </c>
      <c r="AE936" s="26">
        <f>IF(AND(-Z936&gt;=61,-Z936&lt;=90),D936,0)</f>
        <v>0</v>
      </c>
      <c r="AF936" s="26">
        <f>IF(AND(-Z936&gt;=91,-Z936&lt;=120),D936,0)</f>
        <v>0</v>
      </c>
      <c r="AG936" s="26">
        <f>IF(AND(-Z936&gt;=121,-Z936&lt;=150),D936,0)</f>
        <v>0</v>
      </c>
      <c r="AH936" s="26">
        <f>IF(AND(-Z936&gt;=151,-Z936&lt;=180),D936,0)</f>
        <v>0</v>
      </c>
      <c r="AI936" s="26">
        <f>IF(AND(-Z936&gt;=181,-Z936&lt;=210),D936,0)</f>
        <v>0</v>
      </c>
      <c r="AJ936" s="26">
        <f>IF(AND(-Z936&gt;=211,-Z936&lt;=250),D936,0)</f>
        <v>0</v>
      </c>
      <c r="AK936" s="26">
        <f>IF(-Z936&gt;=251,D936,0)</f>
        <v>0</v>
      </c>
      <c r="AL936" s="26">
        <f>SUM(AE936:AF936)</f>
        <v>0</v>
      </c>
      <c r="AM936" s="26">
        <f>SUM(AG936:AK936)</f>
        <v>0</v>
      </c>
      <c r="AN936" s="26">
        <f>SUM(AI936:AK936)</f>
        <v>0</v>
      </c>
      <c r="AO936" s="26">
        <f>+IF(SUM(AC936:AK936)=0,D936,0)</f>
        <v>462</v>
      </c>
      <c r="AP936" s="26">
        <f>+SUM(AC936:AK936)</f>
        <v>0</v>
      </c>
      <c r="AQ936" s="26">
        <f>+Tabla_DatosExternos_142[[#This Row],[Total Vigente]]+Tabla_DatosExternos_142[[#This Row],[Total Vencido]]</f>
        <v>462</v>
      </c>
      <c r="AR936" s="26">
        <f>SUM(AG936:AK936)</f>
        <v>0</v>
      </c>
      <c r="AS936" s="27">
        <f>+Tabla_DatosExternos_142[[#This Row],[Fecha]]-Tabla_DatosExternos_142[[#This Row],[Vence]]</f>
        <v>-60</v>
      </c>
      <c r="AT936" s="21"/>
      <c r="AU936" s="28" t="e">
        <f>+AR936-W936</f>
        <v>#VALUE!</v>
      </c>
    </row>
    <row r="937" spans="1:47" x14ac:dyDescent="0.35">
      <c r="A937" s="20">
        <v>46216</v>
      </c>
      <c r="B937" s="21">
        <v>53438</v>
      </c>
      <c r="C937" s="21">
        <v>11873.3</v>
      </c>
      <c r="D937" s="21">
        <v>11873.3</v>
      </c>
      <c r="E937" s="22">
        <v>46261</v>
      </c>
      <c r="F937" s="21">
        <v>15</v>
      </c>
      <c r="G937" s="21" t="s">
        <v>90</v>
      </c>
      <c r="H937" s="21" t="s">
        <v>95</v>
      </c>
      <c r="I937" s="21" t="s">
        <v>1937</v>
      </c>
      <c r="J937" s="21" t="s">
        <v>509</v>
      </c>
      <c r="K937" s="21" t="s">
        <v>1161</v>
      </c>
      <c r="L937" s="21" t="s">
        <v>1162</v>
      </c>
      <c r="M937" s="21" t="s">
        <v>1163</v>
      </c>
      <c r="N937" s="21">
        <v>45</v>
      </c>
      <c r="O937" s="20"/>
      <c r="P937" s="21" t="s">
        <v>509</v>
      </c>
      <c r="Q937" s="21" t="s">
        <v>1938</v>
      </c>
      <c r="R937" s="21">
        <v>60000</v>
      </c>
      <c r="S937" s="21">
        <v>46031</v>
      </c>
      <c r="T937" s="21">
        <v>-66.153881999999996</v>
      </c>
      <c r="U937" s="21">
        <v>-17.374775</v>
      </c>
      <c r="V937" s="21" t="s">
        <v>1939</v>
      </c>
      <c r="W937" s="21" t="s">
        <v>51</v>
      </c>
      <c r="X937" s="21" t="s">
        <v>1940</v>
      </c>
      <c r="Y937" s="23">
        <v>46246</v>
      </c>
      <c r="Z937" s="24">
        <f>+E937-Y937</f>
        <v>15</v>
      </c>
      <c r="AA937" s="25">
        <f>+Tabla_DatosExternos_142[[#This Row],[Saldo]]/Tabla_DatosExternos_142[[#This Row],[Importe]]</f>
        <v>1</v>
      </c>
      <c r="AB937" s="21"/>
      <c r="AC937" s="26">
        <f>IF(AND(-Z937&gt;=1,-Z937&lt;=30),D937,0)</f>
        <v>0</v>
      </c>
      <c r="AD937" s="26">
        <f>IF(AND(-Z937&gt;=31,-Z937&lt;=60),D937,0)</f>
        <v>0</v>
      </c>
      <c r="AE937" s="26">
        <f>IF(AND(-Z937&gt;=61,-Z937&lt;=90),D937,0)</f>
        <v>0</v>
      </c>
      <c r="AF937" s="26">
        <f>IF(AND(-Z937&gt;=91,-Z937&lt;=120),D937,0)</f>
        <v>0</v>
      </c>
      <c r="AG937" s="26">
        <f>IF(AND(-Z937&gt;=121,-Z937&lt;=150),D937,0)</f>
        <v>0</v>
      </c>
      <c r="AH937" s="26">
        <f>IF(AND(-Z937&gt;=151,-Z937&lt;=180),D937,0)</f>
        <v>0</v>
      </c>
      <c r="AI937" s="26">
        <f>IF(AND(-Z937&gt;=181,-Z937&lt;=210),D937,0)</f>
        <v>0</v>
      </c>
      <c r="AJ937" s="26">
        <f>IF(AND(-Z937&gt;=211,-Z937&lt;=250),D937,0)</f>
        <v>0</v>
      </c>
      <c r="AK937" s="26">
        <f>IF(-Z937&gt;=251,D937,0)</f>
        <v>0</v>
      </c>
      <c r="AL937" s="26">
        <f>SUM(AE937:AF937)</f>
        <v>0</v>
      </c>
      <c r="AM937" s="26">
        <f>SUM(AG937:AK937)</f>
        <v>0</v>
      </c>
      <c r="AN937" s="26">
        <f>SUM(AI937:AK937)</f>
        <v>0</v>
      </c>
      <c r="AO937" s="26">
        <f>+IF(SUM(AC937:AK937)=0,D937,0)</f>
        <v>11873.3</v>
      </c>
      <c r="AP937" s="26">
        <f>+SUM(AC937:AK937)</f>
        <v>0</v>
      </c>
      <c r="AQ937" s="26">
        <f>+Tabla_DatosExternos_142[[#This Row],[Total Vigente]]+Tabla_DatosExternos_142[[#This Row],[Total Vencido]]</f>
        <v>11873.3</v>
      </c>
      <c r="AR937" s="26">
        <f>SUM(AG937:AK937)</f>
        <v>0</v>
      </c>
      <c r="AS937" s="27">
        <f>+Tabla_DatosExternos_142[[#This Row],[Fecha]]-Tabla_DatosExternos_142[[#This Row],[Vence]]</f>
        <v>-45</v>
      </c>
      <c r="AT937" s="21"/>
      <c r="AU937" s="28" t="e">
        <f>+AR937-W937</f>
        <v>#VALUE!</v>
      </c>
    </row>
    <row r="938" spans="1:47" x14ac:dyDescent="0.35">
      <c r="A938" s="20">
        <v>46216</v>
      </c>
      <c r="B938" s="21">
        <v>53439</v>
      </c>
      <c r="C938" s="21">
        <v>49799.42</v>
      </c>
      <c r="D938" s="21">
        <v>49799.42</v>
      </c>
      <c r="E938" s="22">
        <v>46246</v>
      </c>
      <c r="F938" s="21">
        <v>0</v>
      </c>
      <c r="G938" s="21" t="s">
        <v>90</v>
      </c>
      <c r="H938" s="21" t="s">
        <v>48</v>
      </c>
      <c r="I938" s="21" t="s">
        <v>1840</v>
      </c>
      <c r="J938" s="21" t="s">
        <v>509</v>
      </c>
      <c r="K938" s="21" t="s">
        <v>1161</v>
      </c>
      <c r="L938" s="21" t="s">
        <v>1162</v>
      </c>
      <c r="M938" s="21" t="s">
        <v>1163</v>
      </c>
      <c r="N938" s="21">
        <v>30</v>
      </c>
      <c r="O938" s="20"/>
      <c r="P938" s="21" t="s">
        <v>509</v>
      </c>
      <c r="Q938" s="21" t="s">
        <v>1841</v>
      </c>
      <c r="R938" s="21">
        <v>230000</v>
      </c>
      <c r="S938" s="21">
        <v>46031</v>
      </c>
      <c r="T938" s="21">
        <v>-66.192166</v>
      </c>
      <c r="U938" s="21">
        <v>-17.351344999999998</v>
      </c>
      <c r="V938" s="21" t="s">
        <v>1842</v>
      </c>
      <c r="W938" s="21" t="s">
        <v>51</v>
      </c>
      <c r="X938" s="21" t="s">
        <v>1843</v>
      </c>
      <c r="Y938" s="23">
        <v>46246</v>
      </c>
      <c r="Z938" s="24">
        <f>+E938-Y938</f>
        <v>0</v>
      </c>
      <c r="AA938" s="25">
        <f>+Tabla_DatosExternos_142[[#This Row],[Saldo]]/Tabla_DatosExternos_142[[#This Row],[Importe]]</f>
        <v>1</v>
      </c>
      <c r="AB938" s="21"/>
      <c r="AC938" s="26">
        <f>IF(AND(-Z938&gt;=1,-Z938&lt;=30),D938,0)</f>
        <v>0</v>
      </c>
      <c r="AD938" s="26">
        <f>IF(AND(-Z938&gt;=31,-Z938&lt;=60),D938,0)</f>
        <v>0</v>
      </c>
      <c r="AE938" s="26">
        <f>IF(AND(-Z938&gt;=61,-Z938&lt;=90),D938,0)</f>
        <v>0</v>
      </c>
      <c r="AF938" s="26">
        <f>IF(AND(-Z938&gt;=91,-Z938&lt;=120),D938,0)</f>
        <v>0</v>
      </c>
      <c r="AG938" s="26">
        <f>IF(AND(-Z938&gt;=121,-Z938&lt;=150),D938,0)</f>
        <v>0</v>
      </c>
      <c r="AH938" s="26">
        <f>IF(AND(-Z938&gt;=151,-Z938&lt;=180),D938,0)</f>
        <v>0</v>
      </c>
      <c r="AI938" s="26">
        <f>IF(AND(-Z938&gt;=181,-Z938&lt;=210),D938,0)</f>
        <v>0</v>
      </c>
      <c r="AJ938" s="26">
        <f>IF(AND(-Z938&gt;=211,-Z938&lt;=250),D938,0)</f>
        <v>0</v>
      </c>
      <c r="AK938" s="26">
        <f>IF(-Z938&gt;=251,D938,0)</f>
        <v>0</v>
      </c>
      <c r="AL938" s="26">
        <f>SUM(AE938:AF938)</f>
        <v>0</v>
      </c>
      <c r="AM938" s="26">
        <f>SUM(AG938:AK938)</f>
        <v>0</v>
      </c>
      <c r="AN938" s="26">
        <f>SUM(AI938:AK938)</f>
        <v>0</v>
      </c>
      <c r="AO938" s="26">
        <f>+IF(SUM(AC938:AK938)=0,D938,0)</f>
        <v>49799.42</v>
      </c>
      <c r="AP938" s="26">
        <f>+SUM(AC938:AK938)</f>
        <v>0</v>
      </c>
      <c r="AQ938" s="26">
        <f>+Tabla_DatosExternos_142[[#This Row],[Total Vigente]]+Tabla_DatosExternos_142[[#This Row],[Total Vencido]]</f>
        <v>49799.42</v>
      </c>
      <c r="AR938" s="26">
        <f>SUM(AG938:AK938)</f>
        <v>0</v>
      </c>
      <c r="AS938" s="27">
        <f>+Tabla_DatosExternos_142[[#This Row],[Fecha]]-Tabla_DatosExternos_142[[#This Row],[Vence]]</f>
        <v>-30</v>
      </c>
      <c r="AT938" s="21"/>
      <c r="AU938" s="28" t="e">
        <f>+AR938-W938</f>
        <v>#VALUE!</v>
      </c>
    </row>
    <row r="939" spans="1:47" x14ac:dyDescent="0.35">
      <c r="A939" s="20">
        <v>46224</v>
      </c>
      <c r="B939" s="21">
        <v>56714</v>
      </c>
      <c r="C939" s="21">
        <v>1742.8</v>
      </c>
      <c r="D939" s="21">
        <v>1742.8</v>
      </c>
      <c r="E939" s="22">
        <v>46284</v>
      </c>
      <c r="F939" s="21">
        <v>38</v>
      </c>
      <c r="G939" s="21" t="s">
        <v>96</v>
      </c>
      <c r="H939" s="21" t="s">
        <v>95</v>
      </c>
      <c r="I939" s="21" t="s">
        <v>1160</v>
      </c>
      <c r="J939" s="21" t="s">
        <v>509</v>
      </c>
      <c r="K939" s="21" t="s">
        <v>1161</v>
      </c>
      <c r="L939" s="21" t="s">
        <v>1162</v>
      </c>
      <c r="M939" s="21" t="s">
        <v>1163</v>
      </c>
      <c r="N939" s="21">
        <v>60</v>
      </c>
      <c r="O939" s="20"/>
      <c r="P939" s="21" t="s">
        <v>509</v>
      </c>
      <c r="Q939" s="21" t="s">
        <v>1164</v>
      </c>
      <c r="R939" s="21">
        <v>195000</v>
      </c>
      <c r="S939" s="21">
        <v>46031</v>
      </c>
      <c r="T939" s="21">
        <v>-66.179782000000003</v>
      </c>
      <c r="U939" s="21">
        <v>-17.388317000000001</v>
      </c>
      <c r="V939" s="21" t="s">
        <v>262</v>
      </c>
      <c r="W939" s="21" t="s">
        <v>51</v>
      </c>
      <c r="X939" s="21" t="s">
        <v>1245</v>
      </c>
      <c r="Y939" s="23">
        <v>46246</v>
      </c>
      <c r="Z939" s="24">
        <f>+E939-Y939</f>
        <v>38</v>
      </c>
      <c r="AA939" s="25">
        <f>+Tabla_DatosExternos_142[[#This Row],[Saldo]]/Tabla_DatosExternos_142[[#This Row],[Importe]]</f>
        <v>1</v>
      </c>
      <c r="AB939" s="21"/>
      <c r="AC939" s="26">
        <f>IF(AND(-Z939&gt;=1,-Z939&lt;=30),D939,0)</f>
        <v>0</v>
      </c>
      <c r="AD939" s="26">
        <f>IF(AND(-Z939&gt;=31,-Z939&lt;=60),D939,0)</f>
        <v>0</v>
      </c>
      <c r="AE939" s="26">
        <f>IF(AND(-Z939&gt;=61,-Z939&lt;=90),D939,0)</f>
        <v>0</v>
      </c>
      <c r="AF939" s="26">
        <f>IF(AND(-Z939&gt;=91,-Z939&lt;=120),D939,0)</f>
        <v>0</v>
      </c>
      <c r="AG939" s="26">
        <f>IF(AND(-Z939&gt;=121,-Z939&lt;=150),D939,0)</f>
        <v>0</v>
      </c>
      <c r="AH939" s="26">
        <f>IF(AND(-Z939&gt;=151,-Z939&lt;=180),D939,0)</f>
        <v>0</v>
      </c>
      <c r="AI939" s="26">
        <f>IF(AND(-Z939&gt;=181,-Z939&lt;=210),D939,0)</f>
        <v>0</v>
      </c>
      <c r="AJ939" s="26">
        <f>IF(AND(-Z939&gt;=211,-Z939&lt;=250),D939,0)</f>
        <v>0</v>
      </c>
      <c r="AK939" s="26">
        <f>IF(-Z939&gt;=251,D939,0)</f>
        <v>0</v>
      </c>
      <c r="AL939" s="26">
        <f>SUM(AE939:AF939)</f>
        <v>0</v>
      </c>
      <c r="AM939" s="26">
        <f>SUM(AG939:AK939)</f>
        <v>0</v>
      </c>
      <c r="AN939" s="26">
        <f>SUM(AI939:AK939)</f>
        <v>0</v>
      </c>
      <c r="AO939" s="26">
        <f>+IF(SUM(AC939:AK939)=0,D939,0)</f>
        <v>1742.8</v>
      </c>
      <c r="AP939" s="26">
        <f>+SUM(AC939:AK939)</f>
        <v>0</v>
      </c>
      <c r="AQ939" s="26">
        <f>+Tabla_DatosExternos_142[[#This Row],[Total Vigente]]+Tabla_DatosExternos_142[[#This Row],[Total Vencido]]</f>
        <v>1742.8</v>
      </c>
      <c r="AR939" s="26">
        <f>SUM(AG939:AK939)</f>
        <v>0</v>
      </c>
      <c r="AS939" s="27">
        <f>+Tabla_DatosExternos_142[[#This Row],[Fecha]]-Tabla_DatosExternos_142[[#This Row],[Vence]]</f>
        <v>-60</v>
      </c>
      <c r="AT939" s="21"/>
      <c r="AU939" s="28" t="e">
        <f>+AR939-W939</f>
        <v>#VALUE!</v>
      </c>
    </row>
    <row r="940" spans="1:47" x14ac:dyDescent="0.35">
      <c r="A940" s="20">
        <v>46226</v>
      </c>
      <c r="B940" s="21">
        <v>57618</v>
      </c>
      <c r="C940" s="21">
        <v>5729.12</v>
      </c>
      <c r="D940" s="21">
        <v>5729.12</v>
      </c>
      <c r="E940" s="22">
        <v>46286</v>
      </c>
      <c r="F940" s="21">
        <v>40</v>
      </c>
      <c r="G940" s="21" t="s">
        <v>96</v>
      </c>
      <c r="H940" s="21" t="s">
        <v>95</v>
      </c>
      <c r="I940" s="21" t="s">
        <v>1230</v>
      </c>
      <c r="J940" s="21" t="s">
        <v>509</v>
      </c>
      <c r="K940" s="21" t="s">
        <v>1161</v>
      </c>
      <c r="L940" s="21" t="s">
        <v>1162</v>
      </c>
      <c r="M940" s="21" t="s">
        <v>1163</v>
      </c>
      <c r="N940" s="21">
        <v>60</v>
      </c>
      <c r="O940" s="20"/>
      <c r="P940" s="21" t="s">
        <v>509</v>
      </c>
      <c r="Q940" s="21" t="s">
        <v>1623</v>
      </c>
      <c r="R940" s="21">
        <v>387686</v>
      </c>
      <c r="S940" s="21">
        <v>46031</v>
      </c>
      <c r="T940" s="21">
        <v>-66.118859999999998</v>
      </c>
      <c r="U940" s="21">
        <v>-17.381934000000001</v>
      </c>
      <c r="V940" s="21" t="s">
        <v>262</v>
      </c>
      <c r="W940" s="21" t="s">
        <v>51</v>
      </c>
      <c r="X940" s="21" t="s">
        <v>2003</v>
      </c>
      <c r="Y940" s="23">
        <v>46246</v>
      </c>
      <c r="Z940" s="24">
        <f>+E940-Y940</f>
        <v>40</v>
      </c>
      <c r="AA940" s="25">
        <f>+Tabla_DatosExternos_142[[#This Row],[Saldo]]/Tabla_DatosExternos_142[[#This Row],[Importe]]</f>
        <v>1</v>
      </c>
      <c r="AB940" s="21"/>
      <c r="AC940" s="26">
        <f>IF(AND(-Z940&gt;=1,-Z940&lt;=30),D940,0)</f>
        <v>0</v>
      </c>
      <c r="AD940" s="26">
        <f>IF(AND(-Z940&gt;=31,-Z940&lt;=60),D940,0)</f>
        <v>0</v>
      </c>
      <c r="AE940" s="26">
        <f>IF(AND(-Z940&gt;=61,-Z940&lt;=90),D940,0)</f>
        <v>0</v>
      </c>
      <c r="AF940" s="26">
        <f>IF(AND(-Z940&gt;=91,-Z940&lt;=120),D940,0)</f>
        <v>0</v>
      </c>
      <c r="AG940" s="26">
        <f>IF(AND(-Z940&gt;=121,-Z940&lt;=150),D940,0)</f>
        <v>0</v>
      </c>
      <c r="AH940" s="26">
        <f>IF(AND(-Z940&gt;=151,-Z940&lt;=180),D940,0)</f>
        <v>0</v>
      </c>
      <c r="AI940" s="26">
        <f>IF(AND(-Z940&gt;=181,-Z940&lt;=210),D940,0)</f>
        <v>0</v>
      </c>
      <c r="AJ940" s="26">
        <f>IF(AND(-Z940&gt;=211,-Z940&lt;=250),D940,0)</f>
        <v>0</v>
      </c>
      <c r="AK940" s="26">
        <f>IF(-Z940&gt;=251,D940,0)</f>
        <v>0</v>
      </c>
      <c r="AL940" s="26">
        <f>SUM(AE940:AF940)</f>
        <v>0</v>
      </c>
      <c r="AM940" s="26">
        <f>SUM(AG940:AK940)</f>
        <v>0</v>
      </c>
      <c r="AN940" s="26">
        <f>SUM(AI940:AK940)</f>
        <v>0</v>
      </c>
      <c r="AO940" s="26">
        <f>+IF(SUM(AC940:AK940)=0,D940,0)</f>
        <v>5729.12</v>
      </c>
      <c r="AP940" s="26">
        <f>+SUM(AC940:AK940)</f>
        <v>0</v>
      </c>
      <c r="AQ940" s="26">
        <f>+Tabla_DatosExternos_142[[#This Row],[Total Vigente]]+Tabla_DatosExternos_142[[#This Row],[Total Vencido]]</f>
        <v>5729.12</v>
      </c>
      <c r="AR940" s="26">
        <f>SUM(AG940:AK940)</f>
        <v>0</v>
      </c>
      <c r="AS940" s="27">
        <f>+Tabla_DatosExternos_142[[#This Row],[Fecha]]-Tabla_DatosExternos_142[[#This Row],[Vence]]</f>
        <v>-60</v>
      </c>
      <c r="AT940" s="21"/>
      <c r="AU940" s="28" t="e">
        <f>+AR940-W940</f>
        <v>#VALUE!</v>
      </c>
    </row>
    <row r="941" spans="1:47" x14ac:dyDescent="0.35">
      <c r="A941" s="20">
        <v>46226</v>
      </c>
      <c r="B941" s="21">
        <v>57619</v>
      </c>
      <c r="C941" s="21">
        <v>5642.44</v>
      </c>
      <c r="D941" s="21">
        <v>5642.44</v>
      </c>
      <c r="E941" s="22">
        <v>46286</v>
      </c>
      <c r="F941" s="21">
        <v>40</v>
      </c>
      <c r="G941" s="21" t="s">
        <v>96</v>
      </c>
      <c r="H941" s="21" t="s">
        <v>95</v>
      </c>
      <c r="I941" s="21" t="s">
        <v>1230</v>
      </c>
      <c r="J941" s="21" t="s">
        <v>509</v>
      </c>
      <c r="K941" s="21" t="s">
        <v>1161</v>
      </c>
      <c r="L941" s="21" t="s">
        <v>1162</v>
      </c>
      <c r="M941" s="21" t="s">
        <v>1163</v>
      </c>
      <c r="N941" s="21">
        <v>60</v>
      </c>
      <c r="O941" s="20"/>
      <c r="P941" s="21" t="s">
        <v>509</v>
      </c>
      <c r="Q941" s="21" t="s">
        <v>1623</v>
      </c>
      <c r="R941" s="21">
        <v>387686</v>
      </c>
      <c r="S941" s="21">
        <v>46031</v>
      </c>
      <c r="T941" s="21">
        <v>-66.118859999999998</v>
      </c>
      <c r="U941" s="21">
        <v>-17.381934000000001</v>
      </c>
      <c r="V941" s="21" t="s">
        <v>262</v>
      </c>
      <c r="W941" s="21" t="s">
        <v>51</v>
      </c>
      <c r="X941" s="21" t="s">
        <v>2005</v>
      </c>
      <c r="Y941" s="23">
        <v>46246</v>
      </c>
      <c r="Z941" s="24">
        <f>+E941-Y941</f>
        <v>40</v>
      </c>
      <c r="AA941" s="25">
        <f>+Tabla_DatosExternos_142[[#This Row],[Saldo]]/Tabla_DatosExternos_142[[#This Row],[Importe]]</f>
        <v>1</v>
      </c>
      <c r="AB941" s="21"/>
      <c r="AC941" s="26">
        <f>IF(AND(-Z941&gt;=1,-Z941&lt;=30),D941,0)</f>
        <v>0</v>
      </c>
      <c r="AD941" s="26">
        <f>IF(AND(-Z941&gt;=31,-Z941&lt;=60),D941,0)</f>
        <v>0</v>
      </c>
      <c r="AE941" s="26">
        <f>IF(AND(-Z941&gt;=61,-Z941&lt;=90),D941,0)</f>
        <v>0</v>
      </c>
      <c r="AF941" s="26">
        <f>IF(AND(-Z941&gt;=91,-Z941&lt;=120),D941,0)</f>
        <v>0</v>
      </c>
      <c r="AG941" s="26">
        <f>IF(AND(-Z941&gt;=121,-Z941&lt;=150),D941,0)</f>
        <v>0</v>
      </c>
      <c r="AH941" s="26">
        <f>IF(AND(-Z941&gt;=151,-Z941&lt;=180),D941,0)</f>
        <v>0</v>
      </c>
      <c r="AI941" s="26">
        <f>IF(AND(-Z941&gt;=181,-Z941&lt;=210),D941,0)</f>
        <v>0</v>
      </c>
      <c r="AJ941" s="26">
        <f>IF(AND(-Z941&gt;=211,-Z941&lt;=250),D941,0)</f>
        <v>0</v>
      </c>
      <c r="AK941" s="26">
        <f>IF(-Z941&gt;=251,D941,0)</f>
        <v>0</v>
      </c>
      <c r="AL941" s="26">
        <f>SUM(AE941:AF941)</f>
        <v>0</v>
      </c>
      <c r="AM941" s="26">
        <f>SUM(AG941:AK941)</f>
        <v>0</v>
      </c>
      <c r="AN941" s="26">
        <f>SUM(AI941:AK941)</f>
        <v>0</v>
      </c>
      <c r="AO941" s="26">
        <f>+IF(SUM(AC941:AK941)=0,D941,0)</f>
        <v>5642.44</v>
      </c>
      <c r="AP941" s="26">
        <f>+SUM(AC941:AK941)</f>
        <v>0</v>
      </c>
      <c r="AQ941" s="26">
        <f>+Tabla_DatosExternos_142[[#This Row],[Total Vigente]]+Tabla_DatosExternos_142[[#This Row],[Total Vencido]]</f>
        <v>5642.44</v>
      </c>
      <c r="AR941" s="26">
        <f>SUM(AG941:AK941)</f>
        <v>0</v>
      </c>
      <c r="AS941" s="27">
        <f>+Tabla_DatosExternos_142[[#This Row],[Fecha]]-Tabla_DatosExternos_142[[#This Row],[Vence]]</f>
        <v>-60</v>
      </c>
      <c r="AT941" s="21"/>
      <c r="AU941" s="28" t="e">
        <f>+AR941-W941</f>
        <v>#VALUE!</v>
      </c>
    </row>
    <row r="942" spans="1:47" x14ac:dyDescent="0.35">
      <c r="A942" s="20">
        <v>46226</v>
      </c>
      <c r="B942" s="21">
        <v>57620</v>
      </c>
      <c r="C942" s="21">
        <v>30415.75</v>
      </c>
      <c r="D942" s="21">
        <v>30415.75</v>
      </c>
      <c r="E942" s="22">
        <v>46256</v>
      </c>
      <c r="F942" s="21">
        <v>10</v>
      </c>
      <c r="G942" s="21" t="s">
        <v>90</v>
      </c>
      <c r="H942" s="21" t="s">
        <v>95</v>
      </c>
      <c r="I942" s="21" t="s">
        <v>1840</v>
      </c>
      <c r="J942" s="21" t="s">
        <v>509</v>
      </c>
      <c r="K942" s="21" t="s">
        <v>1161</v>
      </c>
      <c r="L942" s="21" t="s">
        <v>1162</v>
      </c>
      <c r="M942" s="21" t="s">
        <v>1163</v>
      </c>
      <c r="N942" s="21">
        <v>30</v>
      </c>
      <c r="O942" s="20"/>
      <c r="P942" s="21" t="s">
        <v>509</v>
      </c>
      <c r="Q942" s="21" t="s">
        <v>1841</v>
      </c>
      <c r="R942" s="21">
        <v>230000</v>
      </c>
      <c r="S942" s="21">
        <v>46031</v>
      </c>
      <c r="T942" s="21">
        <v>-66.192166</v>
      </c>
      <c r="U942" s="21">
        <v>-17.351344999999998</v>
      </c>
      <c r="V942" s="21" t="s">
        <v>1842</v>
      </c>
      <c r="W942" s="21" t="s">
        <v>51</v>
      </c>
      <c r="X942" s="21" t="s">
        <v>1843</v>
      </c>
      <c r="Y942" s="23">
        <v>46246</v>
      </c>
      <c r="Z942" s="24">
        <f>+E942-Y942</f>
        <v>10</v>
      </c>
      <c r="AA942" s="25">
        <f>+Tabla_DatosExternos_142[[#This Row],[Saldo]]/Tabla_DatosExternos_142[[#This Row],[Importe]]</f>
        <v>1</v>
      </c>
      <c r="AB942" s="21"/>
      <c r="AC942" s="26">
        <f>IF(AND(-Z942&gt;=1,-Z942&lt;=30),D942,0)</f>
        <v>0</v>
      </c>
      <c r="AD942" s="26">
        <f>IF(AND(-Z942&gt;=31,-Z942&lt;=60),D942,0)</f>
        <v>0</v>
      </c>
      <c r="AE942" s="26">
        <f>IF(AND(-Z942&gt;=61,-Z942&lt;=90),D942,0)</f>
        <v>0</v>
      </c>
      <c r="AF942" s="26">
        <f>IF(AND(-Z942&gt;=91,-Z942&lt;=120),D942,0)</f>
        <v>0</v>
      </c>
      <c r="AG942" s="26">
        <f>IF(AND(-Z942&gt;=121,-Z942&lt;=150),D942,0)</f>
        <v>0</v>
      </c>
      <c r="AH942" s="26">
        <f>IF(AND(-Z942&gt;=151,-Z942&lt;=180),D942,0)</f>
        <v>0</v>
      </c>
      <c r="AI942" s="26">
        <f>IF(AND(-Z942&gt;=181,-Z942&lt;=210),D942,0)</f>
        <v>0</v>
      </c>
      <c r="AJ942" s="26">
        <f>IF(AND(-Z942&gt;=211,-Z942&lt;=250),D942,0)</f>
        <v>0</v>
      </c>
      <c r="AK942" s="26">
        <f>IF(-Z942&gt;=251,D942,0)</f>
        <v>0</v>
      </c>
      <c r="AL942" s="26">
        <f>SUM(AE942:AF942)</f>
        <v>0</v>
      </c>
      <c r="AM942" s="26">
        <f>SUM(AG942:AK942)</f>
        <v>0</v>
      </c>
      <c r="AN942" s="26">
        <f>SUM(AI942:AK942)</f>
        <v>0</v>
      </c>
      <c r="AO942" s="26">
        <f>+IF(SUM(AC942:AK942)=0,D942,0)</f>
        <v>30415.75</v>
      </c>
      <c r="AP942" s="26">
        <f>+SUM(AC942:AK942)</f>
        <v>0</v>
      </c>
      <c r="AQ942" s="26">
        <f>+Tabla_DatosExternos_142[[#This Row],[Total Vigente]]+Tabla_DatosExternos_142[[#This Row],[Total Vencido]]</f>
        <v>30415.75</v>
      </c>
      <c r="AR942" s="26">
        <f>SUM(AG942:AK942)</f>
        <v>0</v>
      </c>
      <c r="AS942" s="27">
        <f>+Tabla_DatosExternos_142[[#This Row],[Fecha]]-Tabla_DatosExternos_142[[#This Row],[Vence]]</f>
        <v>-30</v>
      </c>
      <c r="AT942" s="21"/>
      <c r="AU942" s="28" t="e">
        <f>+AR942-W942</f>
        <v>#VALUE!</v>
      </c>
    </row>
    <row r="943" spans="1:47" x14ac:dyDescent="0.35">
      <c r="A943" s="20">
        <v>46227</v>
      </c>
      <c r="B943" s="21">
        <v>58110</v>
      </c>
      <c r="C943" s="21">
        <v>16144.4</v>
      </c>
      <c r="D943" s="21">
        <v>16144.4</v>
      </c>
      <c r="E943" s="22">
        <v>46287</v>
      </c>
      <c r="F943" s="21">
        <v>41</v>
      </c>
      <c r="G943" s="21" t="s">
        <v>96</v>
      </c>
      <c r="H943" s="21" t="s">
        <v>95</v>
      </c>
      <c r="I943" s="21" t="s">
        <v>1230</v>
      </c>
      <c r="J943" s="21" t="s">
        <v>509</v>
      </c>
      <c r="K943" s="21" t="s">
        <v>1161</v>
      </c>
      <c r="L943" s="21" t="s">
        <v>1162</v>
      </c>
      <c r="M943" s="21" t="s">
        <v>1163</v>
      </c>
      <c r="N943" s="21">
        <v>60</v>
      </c>
      <c r="O943" s="20"/>
      <c r="P943" s="21" t="s">
        <v>509</v>
      </c>
      <c r="Q943" s="21" t="s">
        <v>1623</v>
      </c>
      <c r="R943" s="21">
        <v>387686</v>
      </c>
      <c r="S943" s="21">
        <v>46031</v>
      </c>
      <c r="T943" s="21">
        <v>-66.118859999999998</v>
      </c>
      <c r="U943" s="21">
        <v>-17.381934000000001</v>
      </c>
      <c r="V943" s="21" t="s">
        <v>262</v>
      </c>
      <c r="W943" s="21" t="s">
        <v>51</v>
      </c>
      <c r="X943" s="21" t="s">
        <v>2004</v>
      </c>
      <c r="Y943" s="23">
        <v>46246</v>
      </c>
      <c r="Z943" s="24">
        <f>+E943-Y943</f>
        <v>41</v>
      </c>
      <c r="AA943" s="25">
        <f>+Tabla_DatosExternos_142[[#This Row],[Saldo]]/Tabla_DatosExternos_142[[#This Row],[Importe]]</f>
        <v>1</v>
      </c>
      <c r="AB943" s="21"/>
      <c r="AC943" s="26">
        <f>IF(AND(-Z943&gt;=1,-Z943&lt;=30),D943,0)</f>
        <v>0</v>
      </c>
      <c r="AD943" s="26">
        <f>IF(AND(-Z943&gt;=31,-Z943&lt;=60),D943,0)</f>
        <v>0</v>
      </c>
      <c r="AE943" s="26">
        <f>IF(AND(-Z943&gt;=61,-Z943&lt;=90),D943,0)</f>
        <v>0</v>
      </c>
      <c r="AF943" s="26">
        <f>IF(AND(-Z943&gt;=91,-Z943&lt;=120),D943,0)</f>
        <v>0</v>
      </c>
      <c r="AG943" s="26">
        <f>IF(AND(-Z943&gt;=121,-Z943&lt;=150),D943,0)</f>
        <v>0</v>
      </c>
      <c r="AH943" s="26">
        <f>IF(AND(-Z943&gt;=151,-Z943&lt;=180),D943,0)</f>
        <v>0</v>
      </c>
      <c r="AI943" s="26">
        <f>IF(AND(-Z943&gt;=181,-Z943&lt;=210),D943,0)</f>
        <v>0</v>
      </c>
      <c r="AJ943" s="26">
        <f>IF(AND(-Z943&gt;=211,-Z943&lt;=250),D943,0)</f>
        <v>0</v>
      </c>
      <c r="AK943" s="26">
        <f>IF(-Z943&gt;=251,D943,0)</f>
        <v>0</v>
      </c>
      <c r="AL943" s="26">
        <f>SUM(AE943:AF943)</f>
        <v>0</v>
      </c>
      <c r="AM943" s="26">
        <f>SUM(AG943:AK943)</f>
        <v>0</v>
      </c>
      <c r="AN943" s="26">
        <f>SUM(AI943:AK943)</f>
        <v>0</v>
      </c>
      <c r="AO943" s="26">
        <f>+IF(SUM(AC943:AK943)=0,D943,0)</f>
        <v>16144.4</v>
      </c>
      <c r="AP943" s="26">
        <f>+SUM(AC943:AK943)</f>
        <v>0</v>
      </c>
      <c r="AQ943" s="26">
        <f>+Tabla_DatosExternos_142[[#This Row],[Total Vigente]]+Tabla_DatosExternos_142[[#This Row],[Total Vencido]]</f>
        <v>16144.4</v>
      </c>
      <c r="AR943" s="26">
        <f>SUM(AG943:AK943)</f>
        <v>0</v>
      </c>
      <c r="AS943" s="27">
        <f>+Tabla_DatosExternos_142[[#This Row],[Fecha]]-Tabla_DatosExternos_142[[#This Row],[Vence]]</f>
        <v>-60</v>
      </c>
      <c r="AT943" s="21"/>
      <c r="AU943" s="28" t="e">
        <f>+AR943-W943</f>
        <v>#VALUE!</v>
      </c>
    </row>
    <row r="944" spans="1:47" x14ac:dyDescent="0.35">
      <c r="A944" s="20">
        <v>46227</v>
      </c>
      <c r="B944" s="21">
        <v>58111</v>
      </c>
      <c r="C944" s="21">
        <v>16915.28</v>
      </c>
      <c r="D944" s="21">
        <v>16915.28</v>
      </c>
      <c r="E944" s="22">
        <v>46287</v>
      </c>
      <c r="F944" s="21">
        <v>41</v>
      </c>
      <c r="G944" s="21" t="s">
        <v>96</v>
      </c>
      <c r="H944" s="21" t="s">
        <v>95</v>
      </c>
      <c r="I944" s="21" t="s">
        <v>1230</v>
      </c>
      <c r="J944" s="21" t="s">
        <v>509</v>
      </c>
      <c r="K944" s="21" t="s">
        <v>1161</v>
      </c>
      <c r="L944" s="21" t="s">
        <v>1162</v>
      </c>
      <c r="M944" s="21" t="s">
        <v>1163</v>
      </c>
      <c r="N944" s="21">
        <v>60</v>
      </c>
      <c r="O944" s="20"/>
      <c r="P944" s="21" t="s">
        <v>509</v>
      </c>
      <c r="Q944" s="21" t="s">
        <v>2028</v>
      </c>
      <c r="R944" s="21">
        <v>387686</v>
      </c>
      <c r="S944" s="21">
        <v>46031</v>
      </c>
      <c r="T944" s="21">
        <v>-66.157836000000003</v>
      </c>
      <c r="U944" s="21">
        <v>-17.419917999999999</v>
      </c>
      <c r="V944" s="21" t="s">
        <v>2029</v>
      </c>
      <c r="W944" s="21" t="s">
        <v>51</v>
      </c>
      <c r="X944" s="21" t="s">
        <v>2030</v>
      </c>
      <c r="Y944" s="23">
        <v>46246</v>
      </c>
      <c r="Z944" s="24">
        <f>+E944-Y944</f>
        <v>41</v>
      </c>
      <c r="AA944" s="25">
        <f>+Tabla_DatosExternos_142[[#This Row],[Saldo]]/Tabla_DatosExternos_142[[#This Row],[Importe]]</f>
        <v>1</v>
      </c>
      <c r="AB944" s="21"/>
      <c r="AC944" s="26">
        <f>IF(AND(-Z944&gt;=1,-Z944&lt;=30),D944,0)</f>
        <v>0</v>
      </c>
      <c r="AD944" s="26">
        <f>IF(AND(-Z944&gt;=31,-Z944&lt;=60),D944,0)</f>
        <v>0</v>
      </c>
      <c r="AE944" s="26">
        <f>IF(AND(-Z944&gt;=61,-Z944&lt;=90),D944,0)</f>
        <v>0</v>
      </c>
      <c r="AF944" s="26">
        <f>IF(AND(-Z944&gt;=91,-Z944&lt;=120),D944,0)</f>
        <v>0</v>
      </c>
      <c r="AG944" s="26">
        <f>IF(AND(-Z944&gt;=121,-Z944&lt;=150),D944,0)</f>
        <v>0</v>
      </c>
      <c r="AH944" s="26">
        <f>IF(AND(-Z944&gt;=151,-Z944&lt;=180),D944,0)</f>
        <v>0</v>
      </c>
      <c r="AI944" s="26">
        <f>IF(AND(-Z944&gt;=181,-Z944&lt;=210),D944,0)</f>
        <v>0</v>
      </c>
      <c r="AJ944" s="26">
        <f>IF(AND(-Z944&gt;=211,-Z944&lt;=250),D944,0)</f>
        <v>0</v>
      </c>
      <c r="AK944" s="26">
        <f>IF(-Z944&gt;=251,D944,0)</f>
        <v>0</v>
      </c>
      <c r="AL944" s="26">
        <f>SUM(AE944:AF944)</f>
        <v>0</v>
      </c>
      <c r="AM944" s="26">
        <f>SUM(AG944:AK944)</f>
        <v>0</v>
      </c>
      <c r="AN944" s="26">
        <f>SUM(AI944:AK944)</f>
        <v>0</v>
      </c>
      <c r="AO944" s="26">
        <f>+IF(SUM(AC944:AK944)=0,D944,0)</f>
        <v>16915.28</v>
      </c>
      <c r="AP944" s="26">
        <f>+SUM(AC944:AK944)</f>
        <v>0</v>
      </c>
      <c r="AQ944" s="26">
        <f>+Tabla_DatosExternos_142[[#This Row],[Total Vigente]]+Tabla_DatosExternos_142[[#This Row],[Total Vencido]]</f>
        <v>16915.28</v>
      </c>
      <c r="AR944" s="26">
        <f>SUM(AG944:AK944)</f>
        <v>0</v>
      </c>
      <c r="AS944" s="27">
        <f>+Tabla_DatosExternos_142[[#This Row],[Fecha]]-Tabla_DatosExternos_142[[#This Row],[Vence]]</f>
        <v>-60</v>
      </c>
      <c r="AT944" s="21"/>
      <c r="AU944" s="28" t="e">
        <f>+AR944-W944</f>
        <v>#VALUE!</v>
      </c>
    </row>
    <row r="945" spans="1:47" x14ac:dyDescent="0.35">
      <c r="A945" s="20">
        <v>46227</v>
      </c>
      <c r="B945" s="21">
        <v>58405</v>
      </c>
      <c r="C945" s="21">
        <v>6412.32</v>
      </c>
      <c r="D945" s="21">
        <v>6412.32</v>
      </c>
      <c r="E945" s="22">
        <v>46272</v>
      </c>
      <c r="F945" s="21">
        <v>26</v>
      </c>
      <c r="G945" s="21" t="s">
        <v>90</v>
      </c>
      <c r="H945" s="21" t="s">
        <v>95</v>
      </c>
      <c r="I945" s="21" t="s">
        <v>1937</v>
      </c>
      <c r="J945" s="21" t="s">
        <v>509</v>
      </c>
      <c r="K945" s="21" t="s">
        <v>1161</v>
      </c>
      <c r="L945" s="21" t="s">
        <v>1162</v>
      </c>
      <c r="M945" s="21" t="s">
        <v>1163</v>
      </c>
      <c r="N945" s="21">
        <v>45</v>
      </c>
      <c r="O945" s="20"/>
      <c r="P945" s="21" t="s">
        <v>509</v>
      </c>
      <c r="Q945" s="21" t="s">
        <v>1938</v>
      </c>
      <c r="R945" s="21">
        <v>60000</v>
      </c>
      <c r="S945" s="21">
        <v>46031</v>
      </c>
      <c r="T945" s="21">
        <v>-66.153881999999996</v>
      </c>
      <c r="U945" s="21">
        <v>-17.374775</v>
      </c>
      <c r="V945" s="21" t="s">
        <v>1939</v>
      </c>
      <c r="W945" s="21" t="s">
        <v>51</v>
      </c>
      <c r="X945" s="21" t="s">
        <v>1940</v>
      </c>
      <c r="Y945" s="23">
        <v>46246</v>
      </c>
      <c r="Z945" s="24">
        <f>+E945-Y945</f>
        <v>26</v>
      </c>
      <c r="AA945" s="25">
        <f>+Tabla_DatosExternos_142[[#This Row],[Saldo]]/Tabla_DatosExternos_142[[#This Row],[Importe]]</f>
        <v>1</v>
      </c>
      <c r="AB945" s="21"/>
      <c r="AC945" s="26">
        <f>IF(AND(-Z945&gt;=1,-Z945&lt;=30),D945,0)</f>
        <v>0</v>
      </c>
      <c r="AD945" s="26">
        <f>IF(AND(-Z945&gt;=31,-Z945&lt;=60),D945,0)</f>
        <v>0</v>
      </c>
      <c r="AE945" s="26">
        <f>IF(AND(-Z945&gt;=61,-Z945&lt;=90),D945,0)</f>
        <v>0</v>
      </c>
      <c r="AF945" s="26">
        <f>IF(AND(-Z945&gt;=91,-Z945&lt;=120),D945,0)</f>
        <v>0</v>
      </c>
      <c r="AG945" s="26">
        <f>IF(AND(-Z945&gt;=121,-Z945&lt;=150),D945,0)</f>
        <v>0</v>
      </c>
      <c r="AH945" s="26">
        <f>IF(AND(-Z945&gt;=151,-Z945&lt;=180),D945,0)</f>
        <v>0</v>
      </c>
      <c r="AI945" s="26">
        <f>IF(AND(-Z945&gt;=181,-Z945&lt;=210),D945,0)</f>
        <v>0</v>
      </c>
      <c r="AJ945" s="26">
        <f>IF(AND(-Z945&gt;=211,-Z945&lt;=250),D945,0)</f>
        <v>0</v>
      </c>
      <c r="AK945" s="26">
        <f>IF(-Z945&gt;=251,D945,0)</f>
        <v>0</v>
      </c>
      <c r="AL945" s="26">
        <f>SUM(AE945:AF945)</f>
        <v>0</v>
      </c>
      <c r="AM945" s="26">
        <f>SUM(AG945:AK945)</f>
        <v>0</v>
      </c>
      <c r="AN945" s="26">
        <f>SUM(AI945:AK945)</f>
        <v>0</v>
      </c>
      <c r="AO945" s="26">
        <f>+IF(SUM(AC945:AK945)=0,D945,0)</f>
        <v>6412.32</v>
      </c>
      <c r="AP945" s="26">
        <f>+SUM(AC945:AK945)</f>
        <v>0</v>
      </c>
      <c r="AQ945" s="26">
        <f>+Tabla_DatosExternos_142[[#This Row],[Total Vigente]]+Tabla_DatosExternos_142[[#This Row],[Total Vencido]]</f>
        <v>6412.32</v>
      </c>
      <c r="AR945" s="26">
        <f>SUM(AG945:AK945)</f>
        <v>0</v>
      </c>
      <c r="AS945" s="27">
        <f>+Tabla_DatosExternos_142[[#This Row],[Fecha]]-Tabla_DatosExternos_142[[#This Row],[Vence]]</f>
        <v>-45</v>
      </c>
      <c r="AT945" s="21"/>
      <c r="AU945" s="28" t="e">
        <f>+AR945-W945</f>
        <v>#VALUE!</v>
      </c>
    </row>
    <row r="946" spans="1:47" x14ac:dyDescent="0.35">
      <c r="A946" s="20">
        <v>46231</v>
      </c>
      <c r="B946" s="21">
        <v>59746</v>
      </c>
      <c r="C946" s="21">
        <v>45199.48</v>
      </c>
      <c r="D946" s="21">
        <v>45199.48</v>
      </c>
      <c r="E946" s="22">
        <v>46261</v>
      </c>
      <c r="F946" s="21">
        <v>15</v>
      </c>
      <c r="G946" s="21" t="s">
        <v>90</v>
      </c>
      <c r="H946" s="21" t="s">
        <v>95</v>
      </c>
      <c r="I946" s="21" t="s">
        <v>1840</v>
      </c>
      <c r="J946" s="21" t="s">
        <v>509</v>
      </c>
      <c r="K946" s="21" t="s">
        <v>1161</v>
      </c>
      <c r="L946" s="21" t="s">
        <v>1162</v>
      </c>
      <c r="M946" s="21" t="s">
        <v>1163</v>
      </c>
      <c r="N946" s="21">
        <v>30</v>
      </c>
      <c r="O946" s="20"/>
      <c r="P946" s="21" t="s">
        <v>509</v>
      </c>
      <c r="Q946" s="21" t="s">
        <v>1841</v>
      </c>
      <c r="R946" s="21">
        <v>230000</v>
      </c>
      <c r="S946" s="21">
        <v>46031</v>
      </c>
      <c r="T946" s="21">
        <v>-66.192166</v>
      </c>
      <c r="U946" s="21">
        <v>-17.351344999999998</v>
      </c>
      <c r="V946" s="21" t="s">
        <v>1842</v>
      </c>
      <c r="W946" s="21" t="s">
        <v>51</v>
      </c>
      <c r="X946" s="21" t="s">
        <v>1843</v>
      </c>
      <c r="Y946" s="23">
        <v>46246</v>
      </c>
      <c r="Z946" s="24">
        <f>+E946-Y946</f>
        <v>15</v>
      </c>
      <c r="AA946" s="25">
        <f>+Tabla_DatosExternos_142[[#This Row],[Saldo]]/Tabla_DatosExternos_142[[#This Row],[Importe]]</f>
        <v>1</v>
      </c>
      <c r="AB946" s="21"/>
      <c r="AC946" s="26">
        <f>IF(AND(-Z946&gt;=1,-Z946&lt;=30),D946,0)</f>
        <v>0</v>
      </c>
      <c r="AD946" s="26">
        <f>IF(AND(-Z946&gt;=31,-Z946&lt;=60),D946,0)</f>
        <v>0</v>
      </c>
      <c r="AE946" s="26">
        <f>IF(AND(-Z946&gt;=61,-Z946&lt;=90),D946,0)</f>
        <v>0</v>
      </c>
      <c r="AF946" s="26">
        <f>IF(AND(-Z946&gt;=91,-Z946&lt;=120),D946,0)</f>
        <v>0</v>
      </c>
      <c r="AG946" s="26">
        <f>IF(AND(-Z946&gt;=121,-Z946&lt;=150),D946,0)</f>
        <v>0</v>
      </c>
      <c r="AH946" s="26">
        <f>IF(AND(-Z946&gt;=151,-Z946&lt;=180),D946,0)</f>
        <v>0</v>
      </c>
      <c r="AI946" s="26">
        <f>IF(AND(-Z946&gt;=181,-Z946&lt;=210),D946,0)</f>
        <v>0</v>
      </c>
      <c r="AJ946" s="26">
        <f>IF(AND(-Z946&gt;=211,-Z946&lt;=250),D946,0)</f>
        <v>0</v>
      </c>
      <c r="AK946" s="26">
        <f>IF(-Z946&gt;=251,D946,0)</f>
        <v>0</v>
      </c>
      <c r="AL946" s="26">
        <f>SUM(AE946:AF946)</f>
        <v>0</v>
      </c>
      <c r="AM946" s="26">
        <f>SUM(AG946:AK946)</f>
        <v>0</v>
      </c>
      <c r="AN946" s="26">
        <f>SUM(AI946:AK946)</f>
        <v>0</v>
      </c>
      <c r="AO946" s="26">
        <f>+IF(SUM(AC946:AK946)=0,D946,0)</f>
        <v>45199.48</v>
      </c>
      <c r="AP946" s="26">
        <f>+SUM(AC946:AK946)</f>
        <v>0</v>
      </c>
      <c r="AQ946" s="26">
        <f>+Tabla_DatosExternos_142[[#This Row],[Total Vigente]]+Tabla_DatosExternos_142[[#This Row],[Total Vencido]]</f>
        <v>45199.48</v>
      </c>
      <c r="AR946" s="26">
        <f>SUM(AG946:AK946)</f>
        <v>0</v>
      </c>
      <c r="AS946" s="27">
        <f>+Tabla_DatosExternos_142[[#This Row],[Fecha]]-Tabla_DatosExternos_142[[#This Row],[Vence]]</f>
        <v>-30</v>
      </c>
      <c r="AT946" s="21"/>
      <c r="AU946" s="28" t="e">
        <f>+AR946-W946</f>
        <v>#VALUE!</v>
      </c>
    </row>
    <row r="947" spans="1:47" x14ac:dyDescent="0.35">
      <c r="A947" s="20">
        <v>46233</v>
      </c>
      <c r="B947" s="21">
        <v>60455</v>
      </c>
      <c r="C947" s="21">
        <v>9016</v>
      </c>
      <c r="D947" s="21">
        <v>9016</v>
      </c>
      <c r="E947" s="22">
        <v>46263</v>
      </c>
      <c r="F947" s="21">
        <v>17</v>
      </c>
      <c r="G947" s="21" t="s">
        <v>90</v>
      </c>
      <c r="H947" s="21" t="s">
        <v>95</v>
      </c>
      <c r="I947" s="21" t="s">
        <v>1840</v>
      </c>
      <c r="J947" s="21" t="s">
        <v>509</v>
      </c>
      <c r="K947" s="21" t="s">
        <v>1161</v>
      </c>
      <c r="L947" s="21" t="s">
        <v>1162</v>
      </c>
      <c r="M947" s="21" t="s">
        <v>1163</v>
      </c>
      <c r="N947" s="21">
        <v>30</v>
      </c>
      <c r="O947" s="20"/>
      <c r="P947" s="21" t="s">
        <v>509</v>
      </c>
      <c r="Q947" s="21" t="s">
        <v>1841</v>
      </c>
      <c r="R947" s="21">
        <v>230000</v>
      </c>
      <c r="S947" s="21">
        <v>46031</v>
      </c>
      <c r="T947" s="21">
        <v>-66.192166</v>
      </c>
      <c r="U947" s="21">
        <v>-17.351344999999998</v>
      </c>
      <c r="V947" s="21" t="s">
        <v>1842</v>
      </c>
      <c r="W947" s="21" t="s">
        <v>51</v>
      </c>
      <c r="X947" s="21" t="s">
        <v>1843</v>
      </c>
      <c r="Y947" s="23">
        <v>46246</v>
      </c>
      <c r="Z947" s="24">
        <f>+E947-Y947</f>
        <v>17</v>
      </c>
      <c r="AA947" s="25">
        <f>+Tabla_DatosExternos_142[[#This Row],[Saldo]]/Tabla_DatosExternos_142[[#This Row],[Importe]]</f>
        <v>1</v>
      </c>
      <c r="AB947" s="21"/>
      <c r="AC947" s="26">
        <f>IF(AND(-Z947&gt;=1,-Z947&lt;=30),D947,0)</f>
        <v>0</v>
      </c>
      <c r="AD947" s="26">
        <f>IF(AND(-Z947&gt;=31,-Z947&lt;=60),D947,0)</f>
        <v>0</v>
      </c>
      <c r="AE947" s="26">
        <f>IF(AND(-Z947&gt;=61,-Z947&lt;=90),D947,0)</f>
        <v>0</v>
      </c>
      <c r="AF947" s="26">
        <f>IF(AND(-Z947&gt;=91,-Z947&lt;=120),D947,0)</f>
        <v>0</v>
      </c>
      <c r="AG947" s="26">
        <f>IF(AND(-Z947&gt;=121,-Z947&lt;=150),D947,0)</f>
        <v>0</v>
      </c>
      <c r="AH947" s="26">
        <f>IF(AND(-Z947&gt;=151,-Z947&lt;=180),D947,0)</f>
        <v>0</v>
      </c>
      <c r="AI947" s="26">
        <f>IF(AND(-Z947&gt;=181,-Z947&lt;=210),D947,0)</f>
        <v>0</v>
      </c>
      <c r="AJ947" s="26">
        <f>IF(AND(-Z947&gt;=211,-Z947&lt;=250),D947,0)</f>
        <v>0</v>
      </c>
      <c r="AK947" s="26">
        <f>IF(-Z947&gt;=251,D947,0)</f>
        <v>0</v>
      </c>
      <c r="AL947" s="26">
        <f>SUM(AE947:AF947)</f>
        <v>0</v>
      </c>
      <c r="AM947" s="26">
        <f>SUM(AG947:AK947)</f>
        <v>0</v>
      </c>
      <c r="AN947" s="26">
        <f>SUM(AI947:AK947)</f>
        <v>0</v>
      </c>
      <c r="AO947" s="26">
        <f>+IF(SUM(AC947:AK947)=0,D947,0)</f>
        <v>9016</v>
      </c>
      <c r="AP947" s="26">
        <f>+SUM(AC947:AK947)</f>
        <v>0</v>
      </c>
      <c r="AQ947" s="26">
        <f>+Tabla_DatosExternos_142[[#This Row],[Total Vigente]]+Tabla_DatosExternos_142[[#This Row],[Total Vencido]]</f>
        <v>9016</v>
      </c>
      <c r="AR947" s="26">
        <f>SUM(AG947:AK947)</f>
        <v>0</v>
      </c>
      <c r="AS947" s="27">
        <f>+Tabla_DatosExternos_142[[#This Row],[Fecha]]-Tabla_DatosExternos_142[[#This Row],[Vence]]</f>
        <v>-30</v>
      </c>
      <c r="AT947" s="21"/>
      <c r="AU947" s="28" t="e">
        <f>+AR947-W947</f>
        <v>#VALUE!</v>
      </c>
    </row>
    <row r="948" spans="1:47" x14ac:dyDescent="0.35">
      <c r="A948" s="20">
        <v>46238</v>
      </c>
      <c r="B948" s="21">
        <v>62400</v>
      </c>
      <c r="C948" s="21">
        <v>567</v>
      </c>
      <c r="D948" s="21">
        <v>567</v>
      </c>
      <c r="E948" s="22">
        <v>46298</v>
      </c>
      <c r="F948" s="21">
        <v>52</v>
      </c>
      <c r="G948" s="21" t="s">
        <v>96</v>
      </c>
      <c r="H948" s="21" t="s">
        <v>95</v>
      </c>
      <c r="I948" s="21" t="s">
        <v>1160</v>
      </c>
      <c r="J948" s="21" t="s">
        <v>509</v>
      </c>
      <c r="K948" s="21" t="s">
        <v>1161</v>
      </c>
      <c r="L948" s="21" t="s">
        <v>1162</v>
      </c>
      <c r="M948" s="21" t="s">
        <v>1163</v>
      </c>
      <c r="N948" s="21">
        <v>60</v>
      </c>
      <c r="O948" s="20"/>
      <c r="P948" s="21" t="s">
        <v>509</v>
      </c>
      <c r="Q948" s="21" t="s">
        <v>1164</v>
      </c>
      <c r="R948" s="21">
        <v>195000</v>
      </c>
      <c r="S948" s="21">
        <v>46031</v>
      </c>
      <c r="T948" s="21">
        <v>-66.179782000000003</v>
      </c>
      <c r="U948" s="21">
        <v>-17.388317000000001</v>
      </c>
      <c r="V948" s="21" t="s">
        <v>262</v>
      </c>
      <c r="W948" s="21" t="s">
        <v>51</v>
      </c>
      <c r="X948" s="21" t="s">
        <v>1245</v>
      </c>
      <c r="Y948" s="23">
        <v>46246</v>
      </c>
      <c r="Z948" s="24">
        <f>+E948-Y948</f>
        <v>52</v>
      </c>
      <c r="AA948" s="25">
        <f>+Tabla_DatosExternos_142[[#This Row],[Saldo]]/Tabla_DatosExternos_142[[#This Row],[Importe]]</f>
        <v>1</v>
      </c>
      <c r="AB948" s="21"/>
      <c r="AC948" s="26">
        <f>IF(AND(-Z948&gt;=1,-Z948&lt;=30),D948,0)</f>
        <v>0</v>
      </c>
      <c r="AD948" s="26">
        <f>IF(AND(-Z948&gt;=31,-Z948&lt;=60),D948,0)</f>
        <v>0</v>
      </c>
      <c r="AE948" s="26">
        <f>IF(AND(-Z948&gt;=61,-Z948&lt;=90),D948,0)</f>
        <v>0</v>
      </c>
      <c r="AF948" s="26">
        <f>IF(AND(-Z948&gt;=91,-Z948&lt;=120),D948,0)</f>
        <v>0</v>
      </c>
      <c r="AG948" s="26">
        <f>IF(AND(-Z948&gt;=121,-Z948&lt;=150),D948,0)</f>
        <v>0</v>
      </c>
      <c r="AH948" s="26">
        <f>IF(AND(-Z948&gt;=151,-Z948&lt;=180),D948,0)</f>
        <v>0</v>
      </c>
      <c r="AI948" s="26">
        <f>IF(AND(-Z948&gt;=181,-Z948&lt;=210),D948,0)</f>
        <v>0</v>
      </c>
      <c r="AJ948" s="26">
        <f>IF(AND(-Z948&gt;=211,-Z948&lt;=250),D948,0)</f>
        <v>0</v>
      </c>
      <c r="AK948" s="26">
        <f>IF(-Z948&gt;=251,D948,0)</f>
        <v>0</v>
      </c>
      <c r="AL948" s="26">
        <f>SUM(AE948:AF948)</f>
        <v>0</v>
      </c>
      <c r="AM948" s="26">
        <f>SUM(AG948:AK948)</f>
        <v>0</v>
      </c>
      <c r="AN948" s="26">
        <f>SUM(AI948:AK948)</f>
        <v>0</v>
      </c>
      <c r="AO948" s="26">
        <f>+IF(SUM(AC948:AK948)=0,D948,0)</f>
        <v>567</v>
      </c>
      <c r="AP948" s="26">
        <f>+SUM(AC948:AK948)</f>
        <v>0</v>
      </c>
      <c r="AQ948" s="26">
        <f>+Tabla_DatosExternos_142[[#This Row],[Total Vigente]]+Tabla_DatosExternos_142[[#This Row],[Total Vencido]]</f>
        <v>567</v>
      </c>
      <c r="AR948" s="26">
        <f>SUM(AG948:AK948)</f>
        <v>0</v>
      </c>
      <c r="AS948" s="27">
        <f>+Tabla_DatosExternos_142[[#This Row],[Fecha]]-Tabla_DatosExternos_142[[#This Row],[Vence]]</f>
        <v>-60</v>
      </c>
      <c r="AT948" s="21"/>
      <c r="AU948" s="28" t="e">
        <f>+AR948-W948</f>
        <v>#VALUE!</v>
      </c>
    </row>
    <row r="949" spans="1:47" x14ac:dyDescent="0.35">
      <c r="A949" s="20">
        <v>46238</v>
      </c>
      <c r="B949" s="21">
        <v>62401</v>
      </c>
      <c r="C949" s="21">
        <v>930</v>
      </c>
      <c r="D949" s="21">
        <v>930</v>
      </c>
      <c r="E949" s="22">
        <v>46298</v>
      </c>
      <c r="F949" s="21">
        <v>52</v>
      </c>
      <c r="G949" s="21" t="s">
        <v>96</v>
      </c>
      <c r="H949" s="21" t="s">
        <v>95</v>
      </c>
      <c r="I949" s="21" t="s">
        <v>1160</v>
      </c>
      <c r="J949" s="21" t="s">
        <v>509</v>
      </c>
      <c r="K949" s="21" t="s">
        <v>1161</v>
      </c>
      <c r="L949" s="21" t="s">
        <v>1162</v>
      </c>
      <c r="M949" s="21" t="s">
        <v>1163</v>
      </c>
      <c r="N949" s="21">
        <v>60</v>
      </c>
      <c r="O949" s="20"/>
      <c r="P949" s="21" t="s">
        <v>509</v>
      </c>
      <c r="Q949" s="21" t="s">
        <v>1164</v>
      </c>
      <c r="R949" s="21">
        <v>195000</v>
      </c>
      <c r="S949" s="21">
        <v>46031</v>
      </c>
      <c r="T949" s="21">
        <v>-66.179782000000003</v>
      </c>
      <c r="U949" s="21">
        <v>-17.388317000000001</v>
      </c>
      <c r="V949" s="21" t="s">
        <v>262</v>
      </c>
      <c r="W949" s="21" t="s">
        <v>51</v>
      </c>
      <c r="X949" s="21" t="s">
        <v>1245</v>
      </c>
      <c r="Y949" s="23">
        <v>46246</v>
      </c>
      <c r="Z949" s="24">
        <f>+E949-Y949</f>
        <v>52</v>
      </c>
      <c r="AA949" s="25">
        <f>+Tabla_DatosExternos_142[[#This Row],[Saldo]]/Tabla_DatosExternos_142[[#This Row],[Importe]]</f>
        <v>1</v>
      </c>
      <c r="AB949" s="21"/>
      <c r="AC949" s="26">
        <f>IF(AND(-Z949&gt;=1,-Z949&lt;=30),D949,0)</f>
        <v>0</v>
      </c>
      <c r="AD949" s="26">
        <f>IF(AND(-Z949&gt;=31,-Z949&lt;=60),D949,0)</f>
        <v>0</v>
      </c>
      <c r="AE949" s="26">
        <f>IF(AND(-Z949&gt;=61,-Z949&lt;=90),D949,0)</f>
        <v>0</v>
      </c>
      <c r="AF949" s="26">
        <f>IF(AND(-Z949&gt;=91,-Z949&lt;=120),D949,0)</f>
        <v>0</v>
      </c>
      <c r="AG949" s="26">
        <f>IF(AND(-Z949&gt;=121,-Z949&lt;=150),D949,0)</f>
        <v>0</v>
      </c>
      <c r="AH949" s="26">
        <f>IF(AND(-Z949&gt;=151,-Z949&lt;=180),D949,0)</f>
        <v>0</v>
      </c>
      <c r="AI949" s="26">
        <f>IF(AND(-Z949&gt;=181,-Z949&lt;=210),D949,0)</f>
        <v>0</v>
      </c>
      <c r="AJ949" s="26">
        <f>IF(AND(-Z949&gt;=211,-Z949&lt;=250),D949,0)</f>
        <v>0</v>
      </c>
      <c r="AK949" s="26">
        <f>IF(-Z949&gt;=251,D949,0)</f>
        <v>0</v>
      </c>
      <c r="AL949" s="26">
        <f>SUM(AE949:AF949)</f>
        <v>0</v>
      </c>
      <c r="AM949" s="26">
        <f>SUM(AG949:AK949)</f>
        <v>0</v>
      </c>
      <c r="AN949" s="26">
        <f>SUM(AI949:AK949)</f>
        <v>0</v>
      </c>
      <c r="AO949" s="26">
        <f>+IF(SUM(AC949:AK949)=0,D949,0)</f>
        <v>930</v>
      </c>
      <c r="AP949" s="26">
        <f>+SUM(AC949:AK949)</f>
        <v>0</v>
      </c>
      <c r="AQ949" s="26">
        <f>+Tabla_DatosExternos_142[[#This Row],[Total Vigente]]+Tabla_DatosExternos_142[[#This Row],[Total Vencido]]</f>
        <v>930</v>
      </c>
      <c r="AR949" s="26">
        <f>SUM(AG949:AK949)</f>
        <v>0</v>
      </c>
      <c r="AS949" s="27">
        <f>+Tabla_DatosExternos_142[[#This Row],[Fecha]]-Tabla_DatosExternos_142[[#This Row],[Vence]]</f>
        <v>-60</v>
      </c>
      <c r="AT949" s="21"/>
      <c r="AU949" s="28" t="e">
        <f>+AR949-W949</f>
        <v>#VALUE!</v>
      </c>
    </row>
    <row r="950" spans="1:47" x14ac:dyDescent="0.35">
      <c r="A950" s="20">
        <v>46238</v>
      </c>
      <c r="B950" s="21">
        <v>62403</v>
      </c>
      <c r="C950" s="21">
        <v>8606.7999999999993</v>
      </c>
      <c r="D950" s="21">
        <v>8606.7999999999993</v>
      </c>
      <c r="E950" s="22">
        <v>46298</v>
      </c>
      <c r="F950" s="21">
        <v>52</v>
      </c>
      <c r="G950" s="21" t="s">
        <v>96</v>
      </c>
      <c r="H950" s="21" t="s">
        <v>95</v>
      </c>
      <c r="I950" s="21" t="s">
        <v>1230</v>
      </c>
      <c r="J950" s="21" t="s">
        <v>509</v>
      </c>
      <c r="K950" s="21" t="s">
        <v>1161</v>
      </c>
      <c r="L950" s="21" t="s">
        <v>1162</v>
      </c>
      <c r="M950" s="21" t="s">
        <v>1163</v>
      </c>
      <c r="N950" s="21">
        <v>60</v>
      </c>
      <c r="O950" s="20"/>
      <c r="P950" s="21" t="s">
        <v>509</v>
      </c>
      <c r="Q950" s="21" t="s">
        <v>1623</v>
      </c>
      <c r="R950" s="21">
        <v>387686</v>
      </c>
      <c r="S950" s="21">
        <v>46031</v>
      </c>
      <c r="T950" s="21">
        <v>-66.118859999999998</v>
      </c>
      <c r="U950" s="21">
        <v>-17.381934000000001</v>
      </c>
      <c r="V950" s="21" t="s">
        <v>262</v>
      </c>
      <c r="W950" s="21" t="s">
        <v>51</v>
      </c>
      <c r="X950" s="21" t="s">
        <v>2027</v>
      </c>
      <c r="Y950" s="23">
        <v>46246</v>
      </c>
      <c r="Z950" s="24">
        <f>+E950-Y950</f>
        <v>52</v>
      </c>
      <c r="AA950" s="25">
        <f>+Tabla_DatosExternos_142[[#This Row],[Saldo]]/Tabla_DatosExternos_142[[#This Row],[Importe]]</f>
        <v>1</v>
      </c>
      <c r="AB950" s="21"/>
      <c r="AC950" s="26">
        <f>IF(AND(-Z950&gt;=1,-Z950&lt;=30),D950,0)</f>
        <v>0</v>
      </c>
      <c r="AD950" s="26">
        <f>IF(AND(-Z950&gt;=31,-Z950&lt;=60),D950,0)</f>
        <v>0</v>
      </c>
      <c r="AE950" s="26">
        <f>IF(AND(-Z950&gt;=61,-Z950&lt;=90),D950,0)</f>
        <v>0</v>
      </c>
      <c r="AF950" s="26">
        <f>IF(AND(-Z950&gt;=91,-Z950&lt;=120),D950,0)</f>
        <v>0</v>
      </c>
      <c r="AG950" s="26">
        <f>IF(AND(-Z950&gt;=121,-Z950&lt;=150),D950,0)</f>
        <v>0</v>
      </c>
      <c r="AH950" s="26">
        <f>IF(AND(-Z950&gt;=151,-Z950&lt;=180),D950,0)</f>
        <v>0</v>
      </c>
      <c r="AI950" s="26">
        <f>IF(AND(-Z950&gt;=181,-Z950&lt;=210),D950,0)</f>
        <v>0</v>
      </c>
      <c r="AJ950" s="26">
        <f>IF(AND(-Z950&gt;=211,-Z950&lt;=250),D950,0)</f>
        <v>0</v>
      </c>
      <c r="AK950" s="26">
        <f>IF(-Z950&gt;=251,D950,0)</f>
        <v>0</v>
      </c>
      <c r="AL950" s="26">
        <f>SUM(AE950:AF950)</f>
        <v>0</v>
      </c>
      <c r="AM950" s="26">
        <f>SUM(AG950:AK950)</f>
        <v>0</v>
      </c>
      <c r="AN950" s="26">
        <f>SUM(AI950:AK950)</f>
        <v>0</v>
      </c>
      <c r="AO950" s="26">
        <f>+IF(SUM(AC950:AK950)=0,D950,0)</f>
        <v>8606.7999999999993</v>
      </c>
      <c r="AP950" s="26">
        <f>+SUM(AC950:AK950)</f>
        <v>0</v>
      </c>
      <c r="AQ950" s="26">
        <f>+Tabla_DatosExternos_142[[#This Row],[Total Vigente]]+Tabla_DatosExternos_142[[#This Row],[Total Vencido]]</f>
        <v>8606.7999999999993</v>
      </c>
      <c r="AR950" s="26">
        <f>SUM(AG950:AK950)</f>
        <v>0</v>
      </c>
      <c r="AS950" s="27">
        <f>+Tabla_DatosExternos_142[[#This Row],[Fecha]]-Tabla_DatosExternos_142[[#This Row],[Vence]]</f>
        <v>-60</v>
      </c>
      <c r="AT950" s="21"/>
      <c r="AU950" s="28" t="e">
        <f>+AR950-W950</f>
        <v>#VALUE!</v>
      </c>
    </row>
    <row r="951" spans="1:47" x14ac:dyDescent="0.35">
      <c r="A951" s="20">
        <v>46238</v>
      </c>
      <c r="B951" s="21">
        <v>62404</v>
      </c>
      <c r="C951" s="21">
        <v>5739.28</v>
      </c>
      <c r="D951" s="21">
        <v>5739.28</v>
      </c>
      <c r="E951" s="22">
        <v>46298</v>
      </c>
      <c r="F951" s="21">
        <v>52</v>
      </c>
      <c r="G951" s="21" t="s">
        <v>96</v>
      </c>
      <c r="H951" s="21" t="s">
        <v>95</v>
      </c>
      <c r="I951" s="21" t="s">
        <v>1230</v>
      </c>
      <c r="J951" s="21" t="s">
        <v>509</v>
      </c>
      <c r="K951" s="21" t="s">
        <v>1161</v>
      </c>
      <c r="L951" s="21" t="s">
        <v>1162</v>
      </c>
      <c r="M951" s="21" t="s">
        <v>1163</v>
      </c>
      <c r="N951" s="21">
        <v>60</v>
      </c>
      <c r="O951" s="20"/>
      <c r="P951" s="21" t="s">
        <v>509</v>
      </c>
      <c r="Q951" s="21" t="s">
        <v>1623</v>
      </c>
      <c r="R951" s="21">
        <v>387686</v>
      </c>
      <c r="S951" s="21">
        <v>46031</v>
      </c>
      <c r="T951" s="21">
        <v>-66.118859999999998</v>
      </c>
      <c r="U951" s="21">
        <v>-17.381934000000001</v>
      </c>
      <c r="V951" s="21" t="s">
        <v>262</v>
      </c>
      <c r="W951" s="21" t="s">
        <v>51</v>
      </c>
      <c r="X951" s="21" t="s">
        <v>1624</v>
      </c>
      <c r="Y951" s="23">
        <v>46246</v>
      </c>
      <c r="Z951" s="24">
        <f>+E951-Y951</f>
        <v>52</v>
      </c>
      <c r="AA951" s="25">
        <f>+Tabla_DatosExternos_142[[#This Row],[Saldo]]/Tabla_DatosExternos_142[[#This Row],[Importe]]</f>
        <v>1</v>
      </c>
      <c r="AB951" s="21"/>
      <c r="AC951" s="26">
        <f>IF(AND(-Z951&gt;=1,-Z951&lt;=30),D951,0)</f>
        <v>0</v>
      </c>
      <c r="AD951" s="26">
        <f>IF(AND(-Z951&gt;=31,-Z951&lt;=60),D951,0)</f>
        <v>0</v>
      </c>
      <c r="AE951" s="26">
        <f>IF(AND(-Z951&gt;=61,-Z951&lt;=90),D951,0)</f>
        <v>0</v>
      </c>
      <c r="AF951" s="26">
        <f>IF(AND(-Z951&gt;=91,-Z951&lt;=120),D951,0)</f>
        <v>0</v>
      </c>
      <c r="AG951" s="26">
        <f>IF(AND(-Z951&gt;=121,-Z951&lt;=150),D951,0)</f>
        <v>0</v>
      </c>
      <c r="AH951" s="26">
        <f>IF(AND(-Z951&gt;=151,-Z951&lt;=180),D951,0)</f>
        <v>0</v>
      </c>
      <c r="AI951" s="26">
        <f>IF(AND(-Z951&gt;=181,-Z951&lt;=210),D951,0)</f>
        <v>0</v>
      </c>
      <c r="AJ951" s="26">
        <f>IF(AND(-Z951&gt;=211,-Z951&lt;=250),D951,0)</f>
        <v>0</v>
      </c>
      <c r="AK951" s="26">
        <f>IF(-Z951&gt;=251,D951,0)</f>
        <v>0</v>
      </c>
      <c r="AL951" s="26">
        <f>SUM(AE951:AF951)</f>
        <v>0</v>
      </c>
      <c r="AM951" s="26">
        <f>SUM(AG951:AK951)</f>
        <v>0</v>
      </c>
      <c r="AN951" s="26">
        <f>SUM(AI951:AK951)</f>
        <v>0</v>
      </c>
      <c r="AO951" s="26">
        <f>+IF(SUM(AC951:AK951)=0,D951,0)</f>
        <v>5739.28</v>
      </c>
      <c r="AP951" s="26">
        <f>+SUM(AC951:AK951)</f>
        <v>0</v>
      </c>
      <c r="AQ951" s="26">
        <f>+Tabla_DatosExternos_142[[#This Row],[Total Vigente]]+Tabla_DatosExternos_142[[#This Row],[Total Vencido]]</f>
        <v>5739.28</v>
      </c>
      <c r="AR951" s="26">
        <f>SUM(AG951:AK951)</f>
        <v>0</v>
      </c>
      <c r="AS951" s="27">
        <f>+Tabla_DatosExternos_142[[#This Row],[Fecha]]-Tabla_DatosExternos_142[[#This Row],[Vence]]</f>
        <v>-60</v>
      </c>
      <c r="AT951" s="21"/>
      <c r="AU951" s="28" t="e">
        <f>+AR951-W951</f>
        <v>#VALUE!</v>
      </c>
    </row>
    <row r="952" spans="1:47" x14ac:dyDescent="0.35">
      <c r="A952" s="20">
        <v>46239</v>
      </c>
      <c r="B952" s="21">
        <v>202</v>
      </c>
      <c r="C952" s="21">
        <v>4874.08</v>
      </c>
      <c r="D952" s="21">
        <v>4874.08</v>
      </c>
      <c r="E952" s="22">
        <v>46299</v>
      </c>
      <c r="F952" s="21">
        <v>53</v>
      </c>
      <c r="G952" s="21" t="s">
        <v>96</v>
      </c>
      <c r="H952" s="21" t="s">
        <v>95</v>
      </c>
      <c r="I952" s="21" t="s">
        <v>1230</v>
      </c>
      <c r="J952" s="21" t="s">
        <v>509</v>
      </c>
      <c r="K952" s="21" t="s">
        <v>1161</v>
      </c>
      <c r="L952" s="21" t="s">
        <v>1162</v>
      </c>
      <c r="M952" s="21" t="s">
        <v>1163</v>
      </c>
      <c r="N952" s="21">
        <v>60</v>
      </c>
      <c r="O952" s="20"/>
      <c r="P952" s="21" t="s">
        <v>509</v>
      </c>
      <c r="Q952" s="21" t="s">
        <v>1623</v>
      </c>
      <c r="R952" s="21">
        <v>387686</v>
      </c>
      <c r="S952" s="21">
        <v>46031</v>
      </c>
      <c r="T952" s="21">
        <v>-66.118859999999998</v>
      </c>
      <c r="U952" s="21">
        <v>-17.381934000000001</v>
      </c>
      <c r="V952" s="21" t="s">
        <v>262</v>
      </c>
      <c r="W952" s="21" t="s">
        <v>51</v>
      </c>
      <c r="X952" s="21" t="s">
        <v>2044</v>
      </c>
      <c r="Y952" s="23">
        <v>46246</v>
      </c>
      <c r="Z952" s="24">
        <f>+E952-Y952</f>
        <v>53</v>
      </c>
      <c r="AA952" s="25">
        <f>+Tabla_DatosExternos_142[[#This Row],[Saldo]]/Tabla_DatosExternos_142[[#This Row],[Importe]]</f>
        <v>1</v>
      </c>
      <c r="AB952" s="21"/>
      <c r="AC952" s="26">
        <f>IF(AND(-Z952&gt;=1,-Z952&lt;=30),D952,0)</f>
        <v>0</v>
      </c>
      <c r="AD952" s="26">
        <f>IF(AND(-Z952&gt;=31,-Z952&lt;=60),D952,0)</f>
        <v>0</v>
      </c>
      <c r="AE952" s="26">
        <f>IF(AND(-Z952&gt;=61,-Z952&lt;=90),D952,0)</f>
        <v>0</v>
      </c>
      <c r="AF952" s="26">
        <f>IF(AND(-Z952&gt;=91,-Z952&lt;=120),D952,0)</f>
        <v>0</v>
      </c>
      <c r="AG952" s="26">
        <f>IF(AND(-Z952&gt;=121,-Z952&lt;=150),D952,0)</f>
        <v>0</v>
      </c>
      <c r="AH952" s="26">
        <f>IF(AND(-Z952&gt;=151,-Z952&lt;=180),D952,0)</f>
        <v>0</v>
      </c>
      <c r="AI952" s="26">
        <f>IF(AND(-Z952&gt;=181,-Z952&lt;=210),D952,0)</f>
        <v>0</v>
      </c>
      <c r="AJ952" s="26">
        <f>IF(AND(-Z952&gt;=211,-Z952&lt;=250),D952,0)</f>
        <v>0</v>
      </c>
      <c r="AK952" s="26">
        <f>IF(-Z952&gt;=251,D952,0)</f>
        <v>0</v>
      </c>
      <c r="AL952" s="26">
        <f>SUM(AE952:AF952)</f>
        <v>0</v>
      </c>
      <c r="AM952" s="26">
        <f>SUM(AG952:AK952)</f>
        <v>0</v>
      </c>
      <c r="AN952" s="26">
        <f>SUM(AI952:AK952)</f>
        <v>0</v>
      </c>
      <c r="AO952" s="26">
        <f>+IF(SUM(AC952:AK952)=0,D952,0)</f>
        <v>4874.08</v>
      </c>
      <c r="AP952" s="26">
        <f>+SUM(AC952:AK952)</f>
        <v>0</v>
      </c>
      <c r="AQ952" s="26">
        <f>+Tabla_DatosExternos_142[[#This Row],[Total Vigente]]+Tabla_DatosExternos_142[[#This Row],[Total Vencido]]</f>
        <v>4874.08</v>
      </c>
      <c r="AR952" s="26">
        <f>SUM(AG952:AK952)</f>
        <v>0</v>
      </c>
      <c r="AS952" s="27">
        <f>+Tabla_DatosExternos_142[[#This Row],[Fecha]]-Tabla_DatosExternos_142[[#This Row],[Vence]]</f>
        <v>-60</v>
      </c>
      <c r="AT952" s="21"/>
      <c r="AU952" s="28" t="e">
        <f>+AR952-W952</f>
        <v>#VALUE!</v>
      </c>
    </row>
    <row r="953" spans="1:47" x14ac:dyDescent="0.35">
      <c r="A953" s="20">
        <v>46244</v>
      </c>
      <c r="B953" s="21">
        <v>63751</v>
      </c>
      <c r="C953" s="21">
        <v>4341.84</v>
      </c>
      <c r="D953" s="21">
        <v>4341.84</v>
      </c>
      <c r="E953" s="22">
        <v>46304</v>
      </c>
      <c r="F953" s="21">
        <v>58</v>
      </c>
      <c r="G953" s="21" t="s">
        <v>96</v>
      </c>
      <c r="H953" s="21" t="s">
        <v>95</v>
      </c>
      <c r="I953" s="21" t="s">
        <v>1160</v>
      </c>
      <c r="J953" s="21" t="s">
        <v>509</v>
      </c>
      <c r="K953" s="21" t="s">
        <v>1161</v>
      </c>
      <c r="L953" s="21" t="s">
        <v>1162</v>
      </c>
      <c r="M953" s="21" t="s">
        <v>1163</v>
      </c>
      <c r="N953" s="21">
        <v>60</v>
      </c>
      <c r="O953" s="20"/>
      <c r="P953" s="21" t="s">
        <v>509</v>
      </c>
      <c r="Q953" s="21" t="s">
        <v>1164</v>
      </c>
      <c r="R953" s="21">
        <v>195000</v>
      </c>
      <c r="S953" s="21">
        <v>46031</v>
      </c>
      <c r="T953" s="21">
        <v>-66.179782000000003</v>
      </c>
      <c r="U953" s="21">
        <v>-17.388317000000001</v>
      </c>
      <c r="V953" s="21" t="s">
        <v>262</v>
      </c>
      <c r="W953" s="21" t="s">
        <v>51</v>
      </c>
      <c r="X953" s="21" t="s">
        <v>1245</v>
      </c>
      <c r="Y953" s="23">
        <v>46246</v>
      </c>
      <c r="Z953" s="24">
        <f>+E953-Y953</f>
        <v>58</v>
      </c>
      <c r="AA953" s="25">
        <f>+Tabla_DatosExternos_142[[#This Row],[Saldo]]/Tabla_DatosExternos_142[[#This Row],[Importe]]</f>
        <v>1</v>
      </c>
      <c r="AB953" s="21"/>
      <c r="AC953" s="26">
        <f>IF(AND(-Z953&gt;=1,-Z953&lt;=30),D953,0)</f>
        <v>0</v>
      </c>
      <c r="AD953" s="26">
        <f>IF(AND(-Z953&gt;=31,-Z953&lt;=60),D953,0)</f>
        <v>0</v>
      </c>
      <c r="AE953" s="26">
        <f>IF(AND(-Z953&gt;=61,-Z953&lt;=90),D953,0)</f>
        <v>0</v>
      </c>
      <c r="AF953" s="26">
        <f>IF(AND(-Z953&gt;=91,-Z953&lt;=120),D953,0)</f>
        <v>0</v>
      </c>
      <c r="AG953" s="26">
        <f>IF(AND(-Z953&gt;=121,-Z953&lt;=150),D953,0)</f>
        <v>0</v>
      </c>
      <c r="AH953" s="26">
        <f>IF(AND(-Z953&gt;=151,-Z953&lt;=180),D953,0)</f>
        <v>0</v>
      </c>
      <c r="AI953" s="26">
        <f>IF(AND(-Z953&gt;=181,-Z953&lt;=210),D953,0)</f>
        <v>0</v>
      </c>
      <c r="AJ953" s="26">
        <f>IF(AND(-Z953&gt;=211,-Z953&lt;=250),D953,0)</f>
        <v>0</v>
      </c>
      <c r="AK953" s="26">
        <f>IF(-Z953&gt;=251,D953,0)</f>
        <v>0</v>
      </c>
      <c r="AL953" s="26">
        <f>SUM(AE953:AF953)</f>
        <v>0</v>
      </c>
      <c r="AM953" s="26">
        <f>SUM(AG953:AK953)</f>
        <v>0</v>
      </c>
      <c r="AN953" s="26">
        <f>SUM(AI953:AK953)</f>
        <v>0</v>
      </c>
      <c r="AO953" s="26">
        <f>+IF(SUM(AC953:AK953)=0,D953,0)</f>
        <v>4341.84</v>
      </c>
      <c r="AP953" s="26">
        <f>+SUM(AC953:AK953)</f>
        <v>0</v>
      </c>
      <c r="AQ953" s="26">
        <f>+Tabla_DatosExternos_142[[#This Row],[Total Vigente]]+Tabla_DatosExternos_142[[#This Row],[Total Vencido]]</f>
        <v>4341.84</v>
      </c>
      <c r="AR953" s="26">
        <f>SUM(AG953:AK953)</f>
        <v>0</v>
      </c>
      <c r="AS953" s="27">
        <f>+Tabla_DatosExternos_142[[#This Row],[Fecha]]-Tabla_DatosExternos_142[[#This Row],[Vence]]</f>
        <v>-60</v>
      </c>
      <c r="AT953" s="21"/>
      <c r="AU953" s="28" t="e">
        <f>+AR953-W953</f>
        <v>#VALUE!</v>
      </c>
    </row>
    <row r="954" spans="1:47" x14ac:dyDescent="0.35">
      <c r="A954" s="20">
        <v>46244</v>
      </c>
      <c r="B954" s="21">
        <v>63752</v>
      </c>
      <c r="C954" s="21">
        <v>190</v>
      </c>
      <c r="D954" s="21">
        <v>190</v>
      </c>
      <c r="E954" s="22">
        <v>46304</v>
      </c>
      <c r="F954" s="21">
        <v>58</v>
      </c>
      <c r="G954" s="21" t="s">
        <v>96</v>
      </c>
      <c r="H954" s="21" t="s">
        <v>95</v>
      </c>
      <c r="I954" s="21" t="s">
        <v>1160</v>
      </c>
      <c r="J954" s="21" t="s">
        <v>509</v>
      </c>
      <c r="K954" s="21" t="s">
        <v>1161</v>
      </c>
      <c r="L954" s="21" t="s">
        <v>1162</v>
      </c>
      <c r="M954" s="21" t="s">
        <v>1163</v>
      </c>
      <c r="N954" s="21">
        <v>60</v>
      </c>
      <c r="O954" s="20"/>
      <c r="P954" s="21" t="s">
        <v>509</v>
      </c>
      <c r="Q954" s="21" t="s">
        <v>1164</v>
      </c>
      <c r="R954" s="21">
        <v>195000</v>
      </c>
      <c r="S954" s="21">
        <v>46031</v>
      </c>
      <c r="T954" s="21">
        <v>-66.179782000000003</v>
      </c>
      <c r="U954" s="21">
        <v>-17.388317000000001</v>
      </c>
      <c r="V954" s="21" t="s">
        <v>262</v>
      </c>
      <c r="W954" s="21" t="s">
        <v>51</v>
      </c>
      <c r="X954" s="21" t="s">
        <v>1245</v>
      </c>
      <c r="Y954" s="23">
        <v>46246</v>
      </c>
      <c r="Z954" s="24">
        <f>+E954-Y954</f>
        <v>58</v>
      </c>
      <c r="AA954" s="25">
        <f>+Tabla_DatosExternos_142[[#This Row],[Saldo]]/Tabla_DatosExternos_142[[#This Row],[Importe]]</f>
        <v>1</v>
      </c>
      <c r="AB954" s="21"/>
      <c r="AC954" s="26">
        <f>IF(AND(-Z954&gt;=1,-Z954&lt;=30),D954,0)</f>
        <v>0</v>
      </c>
      <c r="AD954" s="26">
        <f>IF(AND(-Z954&gt;=31,-Z954&lt;=60),D954,0)</f>
        <v>0</v>
      </c>
      <c r="AE954" s="26">
        <f>IF(AND(-Z954&gt;=61,-Z954&lt;=90),D954,0)</f>
        <v>0</v>
      </c>
      <c r="AF954" s="26">
        <f>IF(AND(-Z954&gt;=91,-Z954&lt;=120),D954,0)</f>
        <v>0</v>
      </c>
      <c r="AG954" s="26">
        <f>IF(AND(-Z954&gt;=121,-Z954&lt;=150),D954,0)</f>
        <v>0</v>
      </c>
      <c r="AH954" s="26">
        <f>IF(AND(-Z954&gt;=151,-Z954&lt;=180),D954,0)</f>
        <v>0</v>
      </c>
      <c r="AI954" s="26">
        <f>IF(AND(-Z954&gt;=181,-Z954&lt;=210),D954,0)</f>
        <v>0</v>
      </c>
      <c r="AJ954" s="26">
        <f>IF(AND(-Z954&gt;=211,-Z954&lt;=250),D954,0)</f>
        <v>0</v>
      </c>
      <c r="AK954" s="26">
        <f>IF(-Z954&gt;=251,D954,0)</f>
        <v>0</v>
      </c>
      <c r="AL954" s="26">
        <f>SUM(AE954:AF954)</f>
        <v>0</v>
      </c>
      <c r="AM954" s="26">
        <f>SUM(AG954:AK954)</f>
        <v>0</v>
      </c>
      <c r="AN954" s="26">
        <f>SUM(AI954:AK954)</f>
        <v>0</v>
      </c>
      <c r="AO954" s="26">
        <f>+IF(SUM(AC954:AK954)=0,D954,0)</f>
        <v>190</v>
      </c>
      <c r="AP954" s="26">
        <f>+SUM(AC954:AK954)</f>
        <v>0</v>
      </c>
      <c r="AQ954" s="26">
        <f>+Tabla_DatosExternos_142[[#This Row],[Total Vigente]]+Tabla_DatosExternos_142[[#This Row],[Total Vencido]]</f>
        <v>190</v>
      </c>
      <c r="AR954" s="26">
        <f>SUM(AG954:AK954)</f>
        <v>0</v>
      </c>
      <c r="AS954" s="27">
        <f>+Tabla_DatosExternos_142[[#This Row],[Fecha]]-Tabla_DatosExternos_142[[#This Row],[Vence]]</f>
        <v>-60</v>
      </c>
      <c r="AT954" s="21"/>
      <c r="AU954" s="28" t="e">
        <f>+AR954-W954</f>
        <v>#VALUE!</v>
      </c>
    </row>
    <row r="955" spans="1:47" x14ac:dyDescent="0.35">
      <c r="A955" s="20">
        <v>46244</v>
      </c>
      <c r="B955" s="21">
        <v>63753</v>
      </c>
      <c r="C955" s="21">
        <v>650</v>
      </c>
      <c r="D955" s="21">
        <v>650</v>
      </c>
      <c r="E955" s="22">
        <v>46304</v>
      </c>
      <c r="F955" s="21">
        <v>58</v>
      </c>
      <c r="G955" s="21" t="s">
        <v>96</v>
      </c>
      <c r="H955" s="21" t="s">
        <v>95</v>
      </c>
      <c r="I955" s="21" t="s">
        <v>1160</v>
      </c>
      <c r="J955" s="21" t="s">
        <v>509</v>
      </c>
      <c r="K955" s="21" t="s">
        <v>1161</v>
      </c>
      <c r="L955" s="21" t="s">
        <v>1162</v>
      </c>
      <c r="M955" s="21" t="s">
        <v>1163</v>
      </c>
      <c r="N955" s="21">
        <v>60</v>
      </c>
      <c r="O955" s="20"/>
      <c r="P955" s="21" t="s">
        <v>509</v>
      </c>
      <c r="Q955" s="21" t="s">
        <v>1164</v>
      </c>
      <c r="R955" s="21">
        <v>195000</v>
      </c>
      <c r="S955" s="21">
        <v>46031</v>
      </c>
      <c r="T955" s="21">
        <v>-66.179782000000003</v>
      </c>
      <c r="U955" s="21">
        <v>-17.388317000000001</v>
      </c>
      <c r="V955" s="21" t="s">
        <v>262</v>
      </c>
      <c r="W955" s="21" t="s">
        <v>51</v>
      </c>
      <c r="X955" s="21" t="s">
        <v>1245</v>
      </c>
      <c r="Y955" s="23">
        <v>46246</v>
      </c>
      <c r="Z955" s="24">
        <f>+E955-Y955</f>
        <v>58</v>
      </c>
      <c r="AA955" s="25">
        <f>+Tabla_DatosExternos_142[[#This Row],[Saldo]]/Tabla_DatosExternos_142[[#This Row],[Importe]]</f>
        <v>1</v>
      </c>
      <c r="AB955" s="21"/>
      <c r="AC955" s="26">
        <f>IF(AND(-Z955&gt;=1,-Z955&lt;=30),D955,0)</f>
        <v>0</v>
      </c>
      <c r="AD955" s="26">
        <f>IF(AND(-Z955&gt;=31,-Z955&lt;=60),D955,0)</f>
        <v>0</v>
      </c>
      <c r="AE955" s="26">
        <f>IF(AND(-Z955&gt;=61,-Z955&lt;=90),D955,0)</f>
        <v>0</v>
      </c>
      <c r="AF955" s="26">
        <f>IF(AND(-Z955&gt;=91,-Z955&lt;=120),D955,0)</f>
        <v>0</v>
      </c>
      <c r="AG955" s="26">
        <f>IF(AND(-Z955&gt;=121,-Z955&lt;=150),D955,0)</f>
        <v>0</v>
      </c>
      <c r="AH955" s="26">
        <f>IF(AND(-Z955&gt;=151,-Z955&lt;=180),D955,0)</f>
        <v>0</v>
      </c>
      <c r="AI955" s="26">
        <f>IF(AND(-Z955&gt;=181,-Z955&lt;=210),D955,0)</f>
        <v>0</v>
      </c>
      <c r="AJ955" s="26">
        <f>IF(AND(-Z955&gt;=211,-Z955&lt;=250),D955,0)</f>
        <v>0</v>
      </c>
      <c r="AK955" s="26">
        <f>IF(-Z955&gt;=251,D955,0)</f>
        <v>0</v>
      </c>
      <c r="AL955" s="26">
        <f>SUM(AE955:AF955)</f>
        <v>0</v>
      </c>
      <c r="AM955" s="26">
        <f>SUM(AG955:AK955)</f>
        <v>0</v>
      </c>
      <c r="AN955" s="26">
        <f>SUM(AI955:AK955)</f>
        <v>0</v>
      </c>
      <c r="AO955" s="26">
        <f>+IF(SUM(AC955:AK955)=0,D955,0)</f>
        <v>650</v>
      </c>
      <c r="AP955" s="26">
        <f>+SUM(AC955:AK955)</f>
        <v>0</v>
      </c>
      <c r="AQ955" s="26">
        <f>+Tabla_DatosExternos_142[[#This Row],[Total Vigente]]+Tabla_DatosExternos_142[[#This Row],[Total Vencido]]</f>
        <v>650</v>
      </c>
      <c r="AR955" s="26">
        <f>SUM(AG955:AK955)</f>
        <v>0</v>
      </c>
      <c r="AS955" s="27">
        <f>+Tabla_DatosExternos_142[[#This Row],[Fecha]]-Tabla_DatosExternos_142[[#This Row],[Vence]]</f>
        <v>-60</v>
      </c>
      <c r="AT955" s="21"/>
      <c r="AU955" s="28" t="e">
        <f>+AR955-W955</f>
        <v>#VALUE!</v>
      </c>
    </row>
    <row r="956" spans="1:47" x14ac:dyDescent="0.35">
      <c r="A956" s="20">
        <v>46244</v>
      </c>
      <c r="B956" s="21">
        <v>63754</v>
      </c>
      <c r="C956" s="21">
        <v>10625.12</v>
      </c>
      <c r="D956" s="21">
        <v>10625.12</v>
      </c>
      <c r="E956" s="22">
        <v>46304</v>
      </c>
      <c r="F956" s="21">
        <v>58</v>
      </c>
      <c r="G956" s="21" t="s">
        <v>96</v>
      </c>
      <c r="H956" s="21" t="s">
        <v>95</v>
      </c>
      <c r="I956" s="21" t="s">
        <v>1230</v>
      </c>
      <c r="J956" s="21" t="s">
        <v>509</v>
      </c>
      <c r="K956" s="21" t="s">
        <v>1161</v>
      </c>
      <c r="L956" s="21" t="s">
        <v>1162</v>
      </c>
      <c r="M956" s="21" t="s">
        <v>1163</v>
      </c>
      <c r="N956" s="21">
        <v>60</v>
      </c>
      <c r="O956" s="20"/>
      <c r="P956" s="21" t="s">
        <v>509</v>
      </c>
      <c r="Q956" s="21" t="s">
        <v>1623</v>
      </c>
      <c r="R956" s="21">
        <v>387686</v>
      </c>
      <c r="S956" s="21">
        <v>46031</v>
      </c>
      <c r="T956" s="21">
        <v>-66.118859999999998</v>
      </c>
      <c r="U956" s="21">
        <v>-17.381934000000001</v>
      </c>
      <c r="V956" s="21" t="s">
        <v>262</v>
      </c>
      <c r="W956" s="21" t="s">
        <v>51</v>
      </c>
      <c r="X956" s="21" t="s">
        <v>2004</v>
      </c>
      <c r="Y956" s="23">
        <v>46246</v>
      </c>
      <c r="Z956" s="24">
        <f>+E956-Y956</f>
        <v>58</v>
      </c>
      <c r="AA956" s="25">
        <f>+Tabla_DatosExternos_142[[#This Row],[Saldo]]/Tabla_DatosExternos_142[[#This Row],[Importe]]</f>
        <v>1</v>
      </c>
      <c r="AB956" s="21"/>
      <c r="AC956" s="26">
        <f>IF(AND(-Z956&gt;=1,-Z956&lt;=30),D956,0)</f>
        <v>0</v>
      </c>
      <c r="AD956" s="26">
        <f>IF(AND(-Z956&gt;=31,-Z956&lt;=60),D956,0)</f>
        <v>0</v>
      </c>
      <c r="AE956" s="26">
        <f>IF(AND(-Z956&gt;=61,-Z956&lt;=90),D956,0)</f>
        <v>0</v>
      </c>
      <c r="AF956" s="26">
        <f>IF(AND(-Z956&gt;=91,-Z956&lt;=120),D956,0)</f>
        <v>0</v>
      </c>
      <c r="AG956" s="26">
        <f>IF(AND(-Z956&gt;=121,-Z956&lt;=150),D956,0)</f>
        <v>0</v>
      </c>
      <c r="AH956" s="26">
        <f>IF(AND(-Z956&gt;=151,-Z956&lt;=180),D956,0)</f>
        <v>0</v>
      </c>
      <c r="AI956" s="26">
        <f>IF(AND(-Z956&gt;=181,-Z956&lt;=210),D956,0)</f>
        <v>0</v>
      </c>
      <c r="AJ956" s="26">
        <f>IF(AND(-Z956&gt;=211,-Z956&lt;=250),D956,0)</f>
        <v>0</v>
      </c>
      <c r="AK956" s="26">
        <f>IF(-Z956&gt;=251,D956,0)</f>
        <v>0</v>
      </c>
      <c r="AL956" s="26">
        <f>SUM(AE956:AF956)</f>
        <v>0</v>
      </c>
      <c r="AM956" s="26">
        <f>SUM(AG956:AK956)</f>
        <v>0</v>
      </c>
      <c r="AN956" s="26">
        <f>SUM(AI956:AK956)</f>
        <v>0</v>
      </c>
      <c r="AO956" s="26">
        <f>+IF(SUM(AC956:AK956)=0,D956,0)</f>
        <v>10625.12</v>
      </c>
      <c r="AP956" s="26">
        <f>+SUM(AC956:AK956)</f>
        <v>0</v>
      </c>
      <c r="AQ956" s="26">
        <f>+Tabla_DatosExternos_142[[#This Row],[Total Vigente]]+Tabla_DatosExternos_142[[#This Row],[Total Vencido]]</f>
        <v>10625.12</v>
      </c>
      <c r="AR956" s="26">
        <f>SUM(AG956:AK956)</f>
        <v>0</v>
      </c>
      <c r="AS956" s="27">
        <f>+Tabla_DatosExternos_142[[#This Row],[Fecha]]-Tabla_DatosExternos_142[[#This Row],[Vence]]</f>
        <v>-60</v>
      </c>
      <c r="AT956" s="21"/>
      <c r="AU956" s="28" t="e">
        <f>+AR956-W956</f>
        <v>#VALUE!</v>
      </c>
    </row>
    <row r="957" spans="1:47" x14ac:dyDescent="0.35">
      <c r="A957" s="20">
        <v>46244</v>
      </c>
      <c r="B957" s="21">
        <v>63755</v>
      </c>
      <c r="C957" s="21">
        <v>9018.56</v>
      </c>
      <c r="D957" s="21">
        <v>9018.56</v>
      </c>
      <c r="E957" s="22">
        <v>46304</v>
      </c>
      <c r="F957" s="21">
        <v>58</v>
      </c>
      <c r="G957" s="21" t="s">
        <v>96</v>
      </c>
      <c r="H957" s="21" t="s">
        <v>95</v>
      </c>
      <c r="I957" s="21" t="s">
        <v>1230</v>
      </c>
      <c r="J957" s="21" t="s">
        <v>509</v>
      </c>
      <c r="K957" s="21" t="s">
        <v>1161</v>
      </c>
      <c r="L957" s="21" t="s">
        <v>1162</v>
      </c>
      <c r="M957" s="21" t="s">
        <v>1163</v>
      </c>
      <c r="N957" s="21">
        <v>60</v>
      </c>
      <c r="O957" s="20"/>
      <c r="P957" s="21" t="s">
        <v>509</v>
      </c>
      <c r="Q957" s="21" t="s">
        <v>1623</v>
      </c>
      <c r="R957" s="21">
        <v>387686</v>
      </c>
      <c r="S957" s="21">
        <v>46031</v>
      </c>
      <c r="T957" s="21">
        <v>-66.118859999999998</v>
      </c>
      <c r="U957" s="21">
        <v>-17.381934000000001</v>
      </c>
      <c r="V957" s="21" t="s">
        <v>262</v>
      </c>
      <c r="W957" s="21" t="s">
        <v>51</v>
      </c>
      <c r="X957" s="21" t="s">
        <v>2005</v>
      </c>
      <c r="Y957" s="23">
        <v>46246</v>
      </c>
      <c r="Z957" s="24">
        <f>+E957-Y957</f>
        <v>58</v>
      </c>
      <c r="AA957" s="25">
        <f>+Tabla_DatosExternos_142[[#This Row],[Saldo]]/Tabla_DatosExternos_142[[#This Row],[Importe]]</f>
        <v>1</v>
      </c>
      <c r="AB957" s="21"/>
      <c r="AC957" s="26">
        <f>IF(AND(-Z957&gt;=1,-Z957&lt;=30),D957,0)</f>
        <v>0</v>
      </c>
      <c r="AD957" s="26">
        <f>IF(AND(-Z957&gt;=31,-Z957&lt;=60),D957,0)</f>
        <v>0</v>
      </c>
      <c r="AE957" s="26">
        <f>IF(AND(-Z957&gt;=61,-Z957&lt;=90),D957,0)</f>
        <v>0</v>
      </c>
      <c r="AF957" s="26">
        <f>IF(AND(-Z957&gt;=91,-Z957&lt;=120),D957,0)</f>
        <v>0</v>
      </c>
      <c r="AG957" s="26">
        <f>IF(AND(-Z957&gt;=121,-Z957&lt;=150),D957,0)</f>
        <v>0</v>
      </c>
      <c r="AH957" s="26">
        <f>IF(AND(-Z957&gt;=151,-Z957&lt;=180),D957,0)</f>
        <v>0</v>
      </c>
      <c r="AI957" s="26">
        <f>IF(AND(-Z957&gt;=181,-Z957&lt;=210),D957,0)</f>
        <v>0</v>
      </c>
      <c r="AJ957" s="26">
        <f>IF(AND(-Z957&gt;=211,-Z957&lt;=250),D957,0)</f>
        <v>0</v>
      </c>
      <c r="AK957" s="26">
        <f>IF(-Z957&gt;=251,D957,0)</f>
        <v>0</v>
      </c>
      <c r="AL957" s="26">
        <f>SUM(AE957:AF957)</f>
        <v>0</v>
      </c>
      <c r="AM957" s="26">
        <f>SUM(AG957:AK957)</f>
        <v>0</v>
      </c>
      <c r="AN957" s="26">
        <f>SUM(AI957:AK957)</f>
        <v>0</v>
      </c>
      <c r="AO957" s="26">
        <f>+IF(SUM(AC957:AK957)=0,D957,0)</f>
        <v>9018.56</v>
      </c>
      <c r="AP957" s="26">
        <f>+SUM(AC957:AK957)</f>
        <v>0</v>
      </c>
      <c r="AQ957" s="26">
        <f>+Tabla_DatosExternos_142[[#This Row],[Total Vigente]]+Tabla_DatosExternos_142[[#This Row],[Total Vencido]]</f>
        <v>9018.56</v>
      </c>
      <c r="AR957" s="26">
        <f>SUM(AG957:AK957)</f>
        <v>0</v>
      </c>
      <c r="AS957" s="27">
        <f>+Tabla_DatosExternos_142[[#This Row],[Fecha]]-Tabla_DatosExternos_142[[#This Row],[Vence]]</f>
        <v>-60</v>
      </c>
      <c r="AT957" s="21"/>
      <c r="AU957" s="28" t="e">
        <f>+AR957-W957</f>
        <v>#VALUE!</v>
      </c>
    </row>
    <row r="958" spans="1:47" x14ac:dyDescent="0.35">
      <c r="A958" s="20">
        <v>46203</v>
      </c>
      <c r="B958" s="21">
        <v>519</v>
      </c>
      <c r="C958" s="21">
        <v>141449.065</v>
      </c>
      <c r="D958" s="21">
        <v>21419.06</v>
      </c>
      <c r="E958" s="22">
        <v>46223</v>
      </c>
      <c r="F958" s="21">
        <v>23</v>
      </c>
      <c r="G958" s="21" t="s">
        <v>90</v>
      </c>
      <c r="H958" s="21" t="s">
        <v>48</v>
      </c>
      <c r="I958" s="21" t="s">
        <v>2238</v>
      </c>
      <c r="J958" s="21" t="s">
        <v>2072</v>
      </c>
      <c r="K958" s="21" t="s">
        <v>2073</v>
      </c>
      <c r="L958" s="21" t="s">
        <v>2074</v>
      </c>
      <c r="M958" s="21" t="s">
        <v>2075</v>
      </c>
      <c r="N958" s="21">
        <v>20</v>
      </c>
      <c r="O958" s="20">
        <v>46230</v>
      </c>
      <c r="P958" s="21" t="s">
        <v>50</v>
      </c>
      <c r="Q958" s="21" t="s">
        <v>2239</v>
      </c>
      <c r="R958" s="21">
        <v>450000</v>
      </c>
      <c r="S958" s="21">
        <v>20111</v>
      </c>
      <c r="T958" s="21">
        <v>-65.250884999999997</v>
      </c>
      <c r="U958" s="21">
        <v>-19.044858999999999</v>
      </c>
      <c r="V958" s="21" t="s">
        <v>113</v>
      </c>
      <c r="W958" s="21" t="s">
        <v>51</v>
      </c>
      <c r="X958" s="21" t="s">
        <v>2240</v>
      </c>
      <c r="Y958" s="23">
        <v>46246</v>
      </c>
      <c r="Z958" s="24">
        <f>+E958-Y958</f>
        <v>-23</v>
      </c>
      <c r="AA958" s="25">
        <f>+Tabla_DatosExternos_142[[#This Row],[Saldo]]/Tabla_DatosExternos_142[[#This Row],[Importe]]</f>
        <v>0.15142595675694287</v>
      </c>
      <c r="AB958" s="21"/>
      <c r="AC958" s="26">
        <f>IF(AND(-Z958&gt;=1,-Z958&lt;=30),D958,0)</f>
        <v>21419.06</v>
      </c>
      <c r="AD958" s="26">
        <f>IF(AND(-Z958&gt;=31,-Z958&lt;=60),D958,0)</f>
        <v>0</v>
      </c>
      <c r="AE958" s="26">
        <f>IF(AND(-Z958&gt;=61,-Z958&lt;=90),D958,0)</f>
        <v>0</v>
      </c>
      <c r="AF958" s="26">
        <f>IF(AND(-Z958&gt;=91,-Z958&lt;=120),D958,0)</f>
        <v>0</v>
      </c>
      <c r="AG958" s="26">
        <f>IF(AND(-Z958&gt;=121,-Z958&lt;=150),D958,0)</f>
        <v>0</v>
      </c>
      <c r="AH958" s="26">
        <f>IF(AND(-Z958&gt;=151,-Z958&lt;=180),D958,0)</f>
        <v>0</v>
      </c>
      <c r="AI958" s="26">
        <f>IF(AND(-Z958&gt;=181,-Z958&lt;=210),D958,0)</f>
        <v>0</v>
      </c>
      <c r="AJ958" s="26">
        <f>IF(AND(-Z958&gt;=211,-Z958&lt;=250),D958,0)</f>
        <v>0</v>
      </c>
      <c r="AK958" s="26">
        <f>IF(-Z958&gt;=251,D958,0)</f>
        <v>0</v>
      </c>
      <c r="AL958" s="26">
        <f>SUM(AE958:AF958)</f>
        <v>0</v>
      </c>
      <c r="AM958" s="26">
        <f>SUM(AG958:AK958)</f>
        <v>0</v>
      </c>
      <c r="AN958" s="26">
        <f>SUM(AI958:AK958)</f>
        <v>0</v>
      </c>
      <c r="AO958" s="26">
        <f>+IF(SUM(AC958:AK958)=0,D958,0)</f>
        <v>0</v>
      </c>
      <c r="AP958" s="26">
        <f>+SUM(AC958:AK958)</f>
        <v>21419.06</v>
      </c>
      <c r="AQ958" s="26">
        <f>+Tabla_DatosExternos_142[[#This Row],[Total Vigente]]+Tabla_DatosExternos_142[[#This Row],[Total Vencido]]</f>
        <v>21419.06</v>
      </c>
      <c r="AR958" s="26">
        <f>SUM(AG958:AK958)</f>
        <v>0</v>
      </c>
      <c r="AS958" s="27">
        <f>+Tabla_DatosExternos_142[[#This Row],[Fecha]]-Tabla_DatosExternos_142[[#This Row],[Vence]]</f>
        <v>-20</v>
      </c>
      <c r="AT958" s="21"/>
      <c r="AU958" s="28" t="e">
        <f>+AR958-W958</f>
        <v>#VALUE!</v>
      </c>
    </row>
    <row r="959" spans="1:47" x14ac:dyDescent="0.35">
      <c r="A959" s="20">
        <v>46203</v>
      </c>
      <c r="B959" s="21">
        <v>520</v>
      </c>
      <c r="C959" s="21">
        <v>141449.065</v>
      </c>
      <c r="D959" s="21">
        <v>141449.065</v>
      </c>
      <c r="E959" s="22">
        <v>46254</v>
      </c>
      <c r="F959" s="21">
        <v>8</v>
      </c>
      <c r="G959" s="21" t="s">
        <v>90</v>
      </c>
      <c r="H959" s="21" t="s">
        <v>95</v>
      </c>
      <c r="I959" s="21" t="s">
        <v>2238</v>
      </c>
      <c r="J959" s="21" t="s">
        <v>2072</v>
      </c>
      <c r="K959" s="21" t="s">
        <v>2073</v>
      </c>
      <c r="L959" s="21" t="s">
        <v>2074</v>
      </c>
      <c r="M959" s="21" t="s">
        <v>2075</v>
      </c>
      <c r="N959" s="21">
        <v>51</v>
      </c>
      <c r="O959" s="20"/>
      <c r="P959" s="21" t="s">
        <v>50</v>
      </c>
      <c r="Q959" s="21" t="s">
        <v>2239</v>
      </c>
      <c r="R959" s="21">
        <v>450000</v>
      </c>
      <c r="S959" s="21">
        <v>20111</v>
      </c>
      <c r="T959" s="21">
        <v>-65.250884999999997</v>
      </c>
      <c r="U959" s="21">
        <v>-19.044858999999999</v>
      </c>
      <c r="V959" s="21" t="s">
        <v>113</v>
      </c>
      <c r="W959" s="21" t="s">
        <v>51</v>
      </c>
      <c r="X959" s="21" t="s">
        <v>2240</v>
      </c>
      <c r="Y959" s="23">
        <v>46246</v>
      </c>
      <c r="Z959" s="24">
        <f>+E959-Y959</f>
        <v>8</v>
      </c>
      <c r="AA959" s="25">
        <f>+Tabla_DatosExternos_142[[#This Row],[Saldo]]/Tabla_DatosExternos_142[[#This Row],[Importe]]</f>
        <v>1</v>
      </c>
      <c r="AB959" s="21"/>
      <c r="AC959" s="26">
        <f>IF(AND(-Z959&gt;=1,-Z959&lt;=30),D959,0)</f>
        <v>0</v>
      </c>
      <c r="AD959" s="26">
        <f>IF(AND(-Z959&gt;=31,-Z959&lt;=60),D959,0)</f>
        <v>0</v>
      </c>
      <c r="AE959" s="26">
        <f>IF(AND(-Z959&gt;=61,-Z959&lt;=90),D959,0)</f>
        <v>0</v>
      </c>
      <c r="AF959" s="26">
        <f>IF(AND(-Z959&gt;=91,-Z959&lt;=120),D959,0)</f>
        <v>0</v>
      </c>
      <c r="AG959" s="26">
        <f>IF(AND(-Z959&gt;=121,-Z959&lt;=150),D959,0)</f>
        <v>0</v>
      </c>
      <c r="AH959" s="26">
        <f>IF(AND(-Z959&gt;=151,-Z959&lt;=180),D959,0)</f>
        <v>0</v>
      </c>
      <c r="AI959" s="26">
        <f>IF(AND(-Z959&gt;=181,-Z959&lt;=210),D959,0)</f>
        <v>0</v>
      </c>
      <c r="AJ959" s="26">
        <f>IF(AND(-Z959&gt;=211,-Z959&lt;=250),D959,0)</f>
        <v>0</v>
      </c>
      <c r="AK959" s="26">
        <f>IF(-Z959&gt;=251,D959,0)</f>
        <v>0</v>
      </c>
      <c r="AL959" s="26">
        <f>SUM(AE959:AF959)</f>
        <v>0</v>
      </c>
      <c r="AM959" s="26">
        <f>SUM(AG959:AK959)</f>
        <v>0</v>
      </c>
      <c r="AN959" s="26">
        <f>SUM(AI959:AK959)</f>
        <v>0</v>
      </c>
      <c r="AO959" s="26">
        <f>+IF(SUM(AC959:AK959)=0,D959,0)</f>
        <v>141449.065</v>
      </c>
      <c r="AP959" s="26">
        <f>+SUM(AC959:AK959)</f>
        <v>0</v>
      </c>
      <c r="AQ959" s="26">
        <f>+Tabla_DatosExternos_142[[#This Row],[Total Vigente]]+Tabla_DatosExternos_142[[#This Row],[Total Vencido]]</f>
        <v>141449.065</v>
      </c>
      <c r="AR959" s="26">
        <f>SUM(AG959:AK959)</f>
        <v>0</v>
      </c>
      <c r="AS959" s="27">
        <f>+Tabla_DatosExternos_142[[#This Row],[Fecha]]-Tabla_DatosExternos_142[[#This Row],[Vence]]</f>
        <v>-51</v>
      </c>
      <c r="AT959" s="21"/>
      <c r="AU959" s="28" t="e">
        <f>+AR959-W959</f>
        <v>#VALUE!</v>
      </c>
    </row>
    <row r="960" spans="1:47" x14ac:dyDescent="0.35">
      <c r="A960" s="20">
        <v>46211</v>
      </c>
      <c r="B960" s="21">
        <v>12489</v>
      </c>
      <c r="C960" s="21">
        <v>4317.08</v>
      </c>
      <c r="D960" s="21">
        <v>4317.08</v>
      </c>
      <c r="E960" s="22">
        <v>46241</v>
      </c>
      <c r="F960" s="21">
        <v>5</v>
      </c>
      <c r="G960" s="21" t="s">
        <v>90</v>
      </c>
      <c r="H960" s="21" t="s">
        <v>48</v>
      </c>
      <c r="I960" s="21" t="s">
        <v>2071</v>
      </c>
      <c r="J960" s="21" t="s">
        <v>2072</v>
      </c>
      <c r="K960" s="21" t="s">
        <v>2073</v>
      </c>
      <c r="L960" s="21" t="s">
        <v>2074</v>
      </c>
      <c r="M960" s="21" t="s">
        <v>2075</v>
      </c>
      <c r="N960" s="21">
        <v>30</v>
      </c>
      <c r="O960" s="20"/>
      <c r="P960" s="21" t="s">
        <v>2072</v>
      </c>
      <c r="Q960" s="21" t="s">
        <v>2076</v>
      </c>
      <c r="R960" s="21">
        <v>110000</v>
      </c>
      <c r="S960" s="21">
        <v>20111</v>
      </c>
      <c r="T960" s="21">
        <v>-65.261809999999997</v>
      </c>
      <c r="U960" s="21">
        <v>-19.051193000000001</v>
      </c>
      <c r="V960" s="21" t="s">
        <v>2077</v>
      </c>
      <c r="W960" s="21" t="s">
        <v>51</v>
      </c>
      <c r="X960" s="21" t="s">
        <v>2078</v>
      </c>
      <c r="Y960" s="23">
        <v>46246</v>
      </c>
      <c r="Z960" s="24">
        <f>+E960-Y960</f>
        <v>-5</v>
      </c>
      <c r="AA960" s="25">
        <f>+Tabla_DatosExternos_142[[#This Row],[Saldo]]/Tabla_DatosExternos_142[[#This Row],[Importe]]</f>
        <v>1</v>
      </c>
      <c r="AB960" s="21"/>
      <c r="AC960" s="26">
        <f>IF(AND(-Z960&gt;=1,-Z960&lt;=30),D960,0)</f>
        <v>4317.08</v>
      </c>
      <c r="AD960" s="26">
        <f>IF(AND(-Z960&gt;=31,-Z960&lt;=60),D960,0)</f>
        <v>0</v>
      </c>
      <c r="AE960" s="26">
        <f>IF(AND(-Z960&gt;=61,-Z960&lt;=90),D960,0)</f>
        <v>0</v>
      </c>
      <c r="AF960" s="26">
        <f>IF(AND(-Z960&gt;=91,-Z960&lt;=120),D960,0)</f>
        <v>0</v>
      </c>
      <c r="AG960" s="26">
        <f>IF(AND(-Z960&gt;=121,-Z960&lt;=150),D960,0)</f>
        <v>0</v>
      </c>
      <c r="AH960" s="26">
        <f>IF(AND(-Z960&gt;=151,-Z960&lt;=180),D960,0)</f>
        <v>0</v>
      </c>
      <c r="AI960" s="26">
        <f>IF(AND(-Z960&gt;=181,-Z960&lt;=210),D960,0)</f>
        <v>0</v>
      </c>
      <c r="AJ960" s="26">
        <f>IF(AND(-Z960&gt;=211,-Z960&lt;=250),D960,0)</f>
        <v>0</v>
      </c>
      <c r="AK960" s="26">
        <f>IF(-Z960&gt;=251,D960,0)</f>
        <v>0</v>
      </c>
      <c r="AL960" s="26">
        <f>SUM(AE960:AF960)</f>
        <v>0</v>
      </c>
      <c r="AM960" s="26">
        <f>SUM(AG960:AK960)</f>
        <v>0</v>
      </c>
      <c r="AN960" s="26">
        <f>SUM(AI960:AK960)</f>
        <v>0</v>
      </c>
      <c r="AO960" s="26">
        <f>+IF(SUM(AC960:AK960)=0,D960,0)</f>
        <v>0</v>
      </c>
      <c r="AP960" s="26">
        <f>+SUM(AC960:AK960)</f>
        <v>4317.08</v>
      </c>
      <c r="AQ960" s="26">
        <f>+Tabla_DatosExternos_142[[#This Row],[Total Vigente]]+Tabla_DatosExternos_142[[#This Row],[Total Vencido]]</f>
        <v>4317.08</v>
      </c>
      <c r="AR960" s="26">
        <f>SUM(AG960:AK960)</f>
        <v>0</v>
      </c>
      <c r="AS960" s="27">
        <f>+Tabla_DatosExternos_142[[#This Row],[Fecha]]-Tabla_DatosExternos_142[[#This Row],[Vence]]</f>
        <v>-30</v>
      </c>
      <c r="AT960" s="21"/>
      <c r="AU960" s="28" t="e">
        <f>+AR960-W960</f>
        <v>#VALUE!</v>
      </c>
    </row>
    <row r="961" spans="1:47" x14ac:dyDescent="0.35">
      <c r="A961" s="20">
        <v>46219</v>
      </c>
      <c r="B961" s="21">
        <v>12822</v>
      </c>
      <c r="C961" s="21">
        <v>82699.19</v>
      </c>
      <c r="D961" s="21">
        <v>44999.18</v>
      </c>
      <c r="E961" s="22">
        <v>46249</v>
      </c>
      <c r="F961" s="21">
        <v>3</v>
      </c>
      <c r="G961" s="21" t="s">
        <v>90</v>
      </c>
      <c r="H961" s="21" t="s">
        <v>95</v>
      </c>
      <c r="I961" s="21" t="s">
        <v>2438</v>
      </c>
      <c r="J961" s="21" t="s">
        <v>2072</v>
      </c>
      <c r="K961" s="21" t="s">
        <v>2073</v>
      </c>
      <c r="L961" s="21" t="s">
        <v>2074</v>
      </c>
      <c r="M961" s="21" t="s">
        <v>2075</v>
      </c>
      <c r="N961" s="21">
        <v>30</v>
      </c>
      <c r="O961" s="20">
        <v>46242</v>
      </c>
      <c r="P961" s="21" t="s">
        <v>2072</v>
      </c>
      <c r="Q961" s="21" t="s">
        <v>2439</v>
      </c>
      <c r="R961" s="21">
        <v>150000</v>
      </c>
      <c r="S961" s="21">
        <v>20111</v>
      </c>
      <c r="T961" s="21">
        <v>-65.256180000000001</v>
      </c>
      <c r="U961" s="21">
        <v>-19.032204</v>
      </c>
      <c r="V961" s="21" t="s">
        <v>2440</v>
      </c>
      <c r="W961" s="21" t="s">
        <v>51</v>
      </c>
      <c r="X961" s="21" t="s">
        <v>2441</v>
      </c>
      <c r="Y961" s="23">
        <v>46246</v>
      </c>
      <c r="Z961" s="24">
        <f>+E961-Y961</f>
        <v>3</v>
      </c>
      <c r="AA961" s="25">
        <f>+Tabla_DatosExternos_142[[#This Row],[Saldo]]/Tabla_DatosExternos_142[[#This Row],[Importe]]</f>
        <v>0.54413084336134365</v>
      </c>
      <c r="AB961" s="21"/>
      <c r="AC961" s="26">
        <f>IF(AND(-Z961&gt;=1,-Z961&lt;=30),D961,0)</f>
        <v>0</v>
      </c>
      <c r="AD961" s="26">
        <f>IF(AND(-Z961&gt;=31,-Z961&lt;=60),D961,0)</f>
        <v>0</v>
      </c>
      <c r="AE961" s="26">
        <f>IF(AND(-Z961&gt;=61,-Z961&lt;=90),D961,0)</f>
        <v>0</v>
      </c>
      <c r="AF961" s="26">
        <f>IF(AND(-Z961&gt;=91,-Z961&lt;=120),D961,0)</f>
        <v>0</v>
      </c>
      <c r="AG961" s="26">
        <f>IF(AND(-Z961&gt;=121,-Z961&lt;=150),D961,0)</f>
        <v>0</v>
      </c>
      <c r="AH961" s="26">
        <f>IF(AND(-Z961&gt;=151,-Z961&lt;=180),D961,0)</f>
        <v>0</v>
      </c>
      <c r="AI961" s="26">
        <f>IF(AND(-Z961&gt;=181,-Z961&lt;=210),D961,0)</f>
        <v>0</v>
      </c>
      <c r="AJ961" s="26">
        <f>IF(AND(-Z961&gt;=211,-Z961&lt;=250),D961,0)</f>
        <v>0</v>
      </c>
      <c r="AK961" s="26">
        <f>IF(-Z961&gt;=251,D961,0)</f>
        <v>0</v>
      </c>
      <c r="AL961" s="26">
        <f>SUM(AE961:AF961)</f>
        <v>0</v>
      </c>
      <c r="AM961" s="26">
        <f>SUM(AG961:AK961)</f>
        <v>0</v>
      </c>
      <c r="AN961" s="26">
        <f>SUM(AI961:AK961)</f>
        <v>0</v>
      </c>
      <c r="AO961" s="26">
        <f>+IF(SUM(AC961:AK961)=0,D961,0)</f>
        <v>44999.18</v>
      </c>
      <c r="AP961" s="26">
        <f>+SUM(AC961:AK961)</f>
        <v>0</v>
      </c>
      <c r="AQ961" s="26">
        <f>+Tabla_DatosExternos_142[[#This Row],[Total Vigente]]+Tabla_DatosExternos_142[[#This Row],[Total Vencido]]</f>
        <v>44999.18</v>
      </c>
      <c r="AR961" s="26">
        <f>SUM(AG961:AK961)</f>
        <v>0</v>
      </c>
      <c r="AS961" s="27">
        <f>+Tabla_DatosExternos_142[[#This Row],[Fecha]]-Tabla_DatosExternos_142[[#This Row],[Vence]]</f>
        <v>-30</v>
      </c>
      <c r="AT961" s="21"/>
      <c r="AU961" s="28" t="e">
        <f>+AR961-W961</f>
        <v>#VALUE!</v>
      </c>
    </row>
    <row r="962" spans="1:47" x14ac:dyDescent="0.35">
      <c r="A962" s="20">
        <v>46231</v>
      </c>
      <c r="B962" s="21">
        <v>13179</v>
      </c>
      <c r="C962" s="21">
        <v>5122.99</v>
      </c>
      <c r="D962" s="21">
        <v>5122.99</v>
      </c>
      <c r="E962" s="22">
        <v>46261</v>
      </c>
      <c r="F962" s="21">
        <v>15</v>
      </c>
      <c r="G962" s="21" t="s">
        <v>90</v>
      </c>
      <c r="H962" s="21" t="s">
        <v>95</v>
      </c>
      <c r="I962" s="21" t="s">
        <v>2071</v>
      </c>
      <c r="J962" s="21" t="s">
        <v>2072</v>
      </c>
      <c r="K962" s="21" t="s">
        <v>2073</v>
      </c>
      <c r="L962" s="21" t="s">
        <v>2074</v>
      </c>
      <c r="M962" s="21" t="s">
        <v>2075</v>
      </c>
      <c r="N962" s="21">
        <v>30</v>
      </c>
      <c r="O962" s="20"/>
      <c r="P962" s="21" t="s">
        <v>2072</v>
      </c>
      <c r="Q962" s="21" t="s">
        <v>2076</v>
      </c>
      <c r="R962" s="21">
        <v>110000</v>
      </c>
      <c r="S962" s="21">
        <v>20111</v>
      </c>
      <c r="T962" s="21">
        <v>-65.261809999999997</v>
      </c>
      <c r="U962" s="21">
        <v>-19.051193000000001</v>
      </c>
      <c r="V962" s="21" t="s">
        <v>2077</v>
      </c>
      <c r="W962" s="21" t="s">
        <v>51</v>
      </c>
      <c r="X962" s="21" t="s">
        <v>2078</v>
      </c>
      <c r="Y962" s="23">
        <v>46246</v>
      </c>
      <c r="Z962" s="24">
        <f>+E962-Y962</f>
        <v>15</v>
      </c>
      <c r="AA962" s="25">
        <f>+Tabla_DatosExternos_142[[#This Row],[Saldo]]/Tabla_DatosExternos_142[[#This Row],[Importe]]</f>
        <v>1</v>
      </c>
      <c r="AB962" s="21"/>
      <c r="AC962" s="26">
        <f>IF(AND(-Z962&gt;=1,-Z962&lt;=30),D962,0)</f>
        <v>0</v>
      </c>
      <c r="AD962" s="26">
        <f>IF(AND(-Z962&gt;=31,-Z962&lt;=60),D962,0)</f>
        <v>0</v>
      </c>
      <c r="AE962" s="26">
        <f>IF(AND(-Z962&gt;=61,-Z962&lt;=90),D962,0)</f>
        <v>0</v>
      </c>
      <c r="AF962" s="26">
        <f>IF(AND(-Z962&gt;=91,-Z962&lt;=120),D962,0)</f>
        <v>0</v>
      </c>
      <c r="AG962" s="26">
        <f>IF(AND(-Z962&gt;=121,-Z962&lt;=150),D962,0)</f>
        <v>0</v>
      </c>
      <c r="AH962" s="26">
        <f>IF(AND(-Z962&gt;=151,-Z962&lt;=180),D962,0)</f>
        <v>0</v>
      </c>
      <c r="AI962" s="26">
        <f>IF(AND(-Z962&gt;=181,-Z962&lt;=210),D962,0)</f>
        <v>0</v>
      </c>
      <c r="AJ962" s="26">
        <f>IF(AND(-Z962&gt;=211,-Z962&lt;=250),D962,0)</f>
        <v>0</v>
      </c>
      <c r="AK962" s="26">
        <f>IF(-Z962&gt;=251,D962,0)</f>
        <v>0</v>
      </c>
      <c r="AL962" s="26">
        <f>SUM(AE962:AF962)</f>
        <v>0</v>
      </c>
      <c r="AM962" s="26">
        <f>SUM(AG962:AK962)</f>
        <v>0</v>
      </c>
      <c r="AN962" s="26">
        <f>SUM(AI962:AK962)</f>
        <v>0</v>
      </c>
      <c r="AO962" s="26">
        <f>+IF(SUM(AC962:AK962)=0,D962,0)</f>
        <v>5122.99</v>
      </c>
      <c r="AP962" s="26">
        <f>+SUM(AC962:AK962)</f>
        <v>0</v>
      </c>
      <c r="AQ962" s="26">
        <f>+Tabla_DatosExternos_142[[#This Row],[Total Vigente]]+Tabla_DatosExternos_142[[#This Row],[Total Vencido]]</f>
        <v>5122.99</v>
      </c>
      <c r="AR962" s="26">
        <f>SUM(AG962:AK962)</f>
        <v>0</v>
      </c>
      <c r="AS962" s="27">
        <f>+Tabla_DatosExternos_142[[#This Row],[Fecha]]-Tabla_DatosExternos_142[[#This Row],[Vence]]</f>
        <v>-30</v>
      </c>
      <c r="AT962" s="21"/>
      <c r="AU962" s="28" t="e">
        <f>+AR962-W962</f>
        <v>#VALUE!</v>
      </c>
    </row>
    <row r="963" spans="1:47" x14ac:dyDescent="0.35">
      <c r="A963" s="20">
        <v>46234</v>
      </c>
      <c r="B963" s="21">
        <v>13278</v>
      </c>
      <c r="C963" s="21">
        <v>155700.04</v>
      </c>
      <c r="D963" s="21">
        <v>155700.04</v>
      </c>
      <c r="E963" s="22">
        <v>46264</v>
      </c>
      <c r="F963" s="21">
        <v>18</v>
      </c>
      <c r="G963" s="21" t="s">
        <v>90</v>
      </c>
      <c r="H963" s="21" t="s">
        <v>95</v>
      </c>
      <c r="I963" s="21" t="s">
        <v>2241</v>
      </c>
      <c r="J963" s="21" t="s">
        <v>2072</v>
      </c>
      <c r="K963" s="21" t="s">
        <v>2073</v>
      </c>
      <c r="L963" s="21" t="s">
        <v>2074</v>
      </c>
      <c r="M963" s="21" t="s">
        <v>2075</v>
      </c>
      <c r="N963" s="21">
        <v>30</v>
      </c>
      <c r="O963" s="20"/>
      <c r="P963" s="21" t="s">
        <v>2072</v>
      </c>
      <c r="Q963" s="21" t="s">
        <v>2242</v>
      </c>
      <c r="R963" s="21">
        <v>200000</v>
      </c>
      <c r="S963" s="21">
        <v>20111</v>
      </c>
      <c r="T963" s="21">
        <v>-65.250388999999998</v>
      </c>
      <c r="U963" s="21">
        <v>-19.031320999999998</v>
      </c>
      <c r="V963" s="21" t="s">
        <v>2243</v>
      </c>
      <c r="W963" s="21" t="s">
        <v>51</v>
      </c>
      <c r="X963" s="21" t="s">
        <v>2244</v>
      </c>
      <c r="Y963" s="23">
        <v>46246</v>
      </c>
      <c r="Z963" s="24">
        <f>+E963-Y963</f>
        <v>18</v>
      </c>
      <c r="AA963" s="25">
        <f>+Tabla_DatosExternos_142[[#This Row],[Saldo]]/Tabla_DatosExternos_142[[#This Row],[Importe]]</f>
        <v>1</v>
      </c>
      <c r="AB963" s="21"/>
      <c r="AC963" s="26">
        <f>IF(AND(-Z963&gt;=1,-Z963&lt;=30),D963,0)</f>
        <v>0</v>
      </c>
      <c r="AD963" s="26">
        <f>IF(AND(-Z963&gt;=31,-Z963&lt;=60),D963,0)</f>
        <v>0</v>
      </c>
      <c r="AE963" s="26">
        <f>IF(AND(-Z963&gt;=61,-Z963&lt;=90),D963,0)</f>
        <v>0</v>
      </c>
      <c r="AF963" s="26">
        <f>IF(AND(-Z963&gt;=91,-Z963&lt;=120),D963,0)</f>
        <v>0</v>
      </c>
      <c r="AG963" s="26">
        <f>IF(AND(-Z963&gt;=121,-Z963&lt;=150),D963,0)</f>
        <v>0</v>
      </c>
      <c r="AH963" s="26">
        <f>IF(AND(-Z963&gt;=151,-Z963&lt;=180),D963,0)</f>
        <v>0</v>
      </c>
      <c r="AI963" s="26">
        <f>IF(AND(-Z963&gt;=181,-Z963&lt;=210),D963,0)</f>
        <v>0</v>
      </c>
      <c r="AJ963" s="26">
        <f>IF(AND(-Z963&gt;=211,-Z963&lt;=250),D963,0)</f>
        <v>0</v>
      </c>
      <c r="AK963" s="26">
        <f>IF(-Z963&gt;=251,D963,0)</f>
        <v>0</v>
      </c>
      <c r="AL963" s="26">
        <f>SUM(AE963:AF963)</f>
        <v>0</v>
      </c>
      <c r="AM963" s="26">
        <f>SUM(AG963:AK963)</f>
        <v>0</v>
      </c>
      <c r="AN963" s="26">
        <f>SUM(AI963:AK963)</f>
        <v>0</v>
      </c>
      <c r="AO963" s="26">
        <f>+IF(SUM(AC963:AK963)=0,D963,0)</f>
        <v>155700.04</v>
      </c>
      <c r="AP963" s="26">
        <f>+SUM(AC963:AK963)</f>
        <v>0</v>
      </c>
      <c r="AQ963" s="26">
        <f>+Tabla_DatosExternos_142[[#This Row],[Total Vigente]]+Tabla_DatosExternos_142[[#This Row],[Total Vencido]]</f>
        <v>155700.04</v>
      </c>
      <c r="AR963" s="26">
        <f>SUM(AG963:AK963)</f>
        <v>0</v>
      </c>
      <c r="AS963" s="27">
        <f>+Tabla_DatosExternos_142[[#This Row],[Fecha]]-Tabla_DatosExternos_142[[#This Row],[Vence]]</f>
        <v>-30</v>
      </c>
      <c r="AT963" s="21"/>
      <c r="AU963" s="28" t="e">
        <f>+AR963-W963</f>
        <v>#VALUE!</v>
      </c>
    </row>
    <row r="964" spans="1:47" x14ac:dyDescent="0.35">
      <c r="A964" s="20">
        <v>46238</v>
      </c>
      <c r="B964" s="21">
        <v>13392</v>
      </c>
      <c r="C964" s="21">
        <v>25999.75</v>
      </c>
      <c r="D964" s="21">
        <v>25999.75</v>
      </c>
      <c r="E964" s="22">
        <v>46268</v>
      </c>
      <c r="F964" s="21">
        <v>22</v>
      </c>
      <c r="G964" s="21" t="s">
        <v>90</v>
      </c>
      <c r="H964" s="21" t="s">
        <v>95</v>
      </c>
      <c r="I964" s="21" t="s">
        <v>3134</v>
      </c>
      <c r="J964" s="21" t="s">
        <v>2072</v>
      </c>
      <c r="K964" s="21" t="s">
        <v>2073</v>
      </c>
      <c r="L964" s="21" t="s">
        <v>2074</v>
      </c>
      <c r="M964" s="21" t="s">
        <v>2075</v>
      </c>
      <c r="N964" s="21">
        <v>30</v>
      </c>
      <c r="O964" s="20"/>
      <c r="P964" s="21" t="s">
        <v>2072</v>
      </c>
      <c r="Q964" s="21" t="s">
        <v>3135</v>
      </c>
      <c r="R964" s="21">
        <v>130000</v>
      </c>
      <c r="S964" s="21">
        <v>20111</v>
      </c>
      <c r="T964" s="21">
        <v>-65.251823000000002</v>
      </c>
      <c r="U964" s="21">
        <v>-19.033359999999998</v>
      </c>
      <c r="V964" s="21" t="s">
        <v>3136</v>
      </c>
      <c r="W964" s="21" t="s">
        <v>51</v>
      </c>
      <c r="X964" s="21" t="s">
        <v>3137</v>
      </c>
      <c r="Y964" s="23">
        <v>46246</v>
      </c>
      <c r="Z964" s="24">
        <f>+E964-Y964</f>
        <v>22</v>
      </c>
      <c r="AA964" s="25">
        <f>+Tabla_DatosExternos_142[[#This Row],[Saldo]]/Tabla_DatosExternos_142[[#This Row],[Importe]]</f>
        <v>1</v>
      </c>
      <c r="AB964" s="21"/>
      <c r="AC964" s="26">
        <f>IF(AND(-Z964&gt;=1,-Z964&lt;=30),D964,0)</f>
        <v>0</v>
      </c>
      <c r="AD964" s="26">
        <f>IF(AND(-Z964&gt;=31,-Z964&lt;=60),D964,0)</f>
        <v>0</v>
      </c>
      <c r="AE964" s="26">
        <f>IF(AND(-Z964&gt;=61,-Z964&lt;=90),D964,0)</f>
        <v>0</v>
      </c>
      <c r="AF964" s="26">
        <f>IF(AND(-Z964&gt;=91,-Z964&lt;=120),D964,0)</f>
        <v>0</v>
      </c>
      <c r="AG964" s="26">
        <f>IF(AND(-Z964&gt;=121,-Z964&lt;=150),D964,0)</f>
        <v>0</v>
      </c>
      <c r="AH964" s="26">
        <f>IF(AND(-Z964&gt;=151,-Z964&lt;=180),D964,0)</f>
        <v>0</v>
      </c>
      <c r="AI964" s="26">
        <f>IF(AND(-Z964&gt;=181,-Z964&lt;=210),D964,0)</f>
        <v>0</v>
      </c>
      <c r="AJ964" s="26">
        <f>IF(AND(-Z964&gt;=211,-Z964&lt;=250),D964,0)</f>
        <v>0</v>
      </c>
      <c r="AK964" s="26">
        <f>IF(-Z964&gt;=251,D964,0)</f>
        <v>0</v>
      </c>
      <c r="AL964" s="26">
        <f>SUM(AE964:AF964)</f>
        <v>0</v>
      </c>
      <c r="AM964" s="26">
        <f>SUM(AG964:AK964)</f>
        <v>0</v>
      </c>
      <c r="AN964" s="26">
        <f>SUM(AI964:AK964)</f>
        <v>0</v>
      </c>
      <c r="AO964" s="26">
        <f>+IF(SUM(AC964:AK964)=0,D964,0)</f>
        <v>25999.75</v>
      </c>
      <c r="AP964" s="26">
        <f>+SUM(AC964:AK964)</f>
        <v>0</v>
      </c>
      <c r="AQ964" s="26">
        <f>+Tabla_DatosExternos_142[[#This Row],[Total Vigente]]+Tabla_DatosExternos_142[[#This Row],[Total Vencido]]</f>
        <v>25999.75</v>
      </c>
      <c r="AR964" s="26">
        <f>SUM(AG964:AK964)</f>
        <v>0</v>
      </c>
      <c r="AS964" s="27">
        <f>+Tabla_DatosExternos_142[[#This Row],[Fecha]]-Tabla_DatosExternos_142[[#This Row],[Vence]]</f>
        <v>-30</v>
      </c>
      <c r="AT964" s="21"/>
      <c r="AU964" s="28" t="e">
        <f>+AR964-W964</f>
        <v>#VALUE!</v>
      </c>
    </row>
    <row r="965" spans="1:47" x14ac:dyDescent="0.35">
      <c r="A965" s="20">
        <v>46239</v>
      </c>
      <c r="B965" s="21">
        <v>13424</v>
      </c>
      <c r="C965" s="21">
        <v>40500</v>
      </c>
      <c r="D965" s="21">
        <v>40500</v>
      </c>
      <c r="E965" s="22">
        <v>46269</v>
      </c>
      <c r="F965" s="21">
        <v>23</v>
      </c>
      <c r="G965" s="21" t="s">
        <v>90</v>
      </c>
      <c r="H965" s="21" t="s">
        <v>95</v>
      </c>
      <c r="I965" s="21" t="s">
        <v>2241</v>
      </c>
      <c r="J965" s="21" t="s">
        <v>2072</v>
      </c>
      <c r="K965" s="21" t="s">
        <v>2073</v>
      </c>
      <c r="L965" s="21" t="s">
        <v>2074</v>
      </c>
      <c r="M965" s="21" t="s">
        <v>2075</v>
      </c>
      <c r="N965" s="21">
        <v>30</v>
      </c>
      <c r="O965" s="20"/>
      <c r="P965" s="21" t="s">
        <v>2072</v>
      </c>
      <c r="Q965" s="21" t="s">
        <v>2242</v>
      </c>
      <c r="R965" s="21">
        <v>200000</v>
      </c>
      <c r="S965" s="21">
        <v>20111</v>
      </c>
      <c r="T965" s="21">
        <v>-65.250388999999998</v>
      </c>
      <c r="U965" s="21">
        <v>-19.031320999999998</v>
      </c>
      <c r="V965" s="21" t="s">
        <v>2243</v>
      </c>
      <c r="W965" s="21" t="s">
        <v>51</v>
      </c>
      <c r="X965" s="21" t="s">
        <v>2244</v>
      </c>
      <c r="Y965" s="23">
        <v>46246</v>
      </c>
      <c r="Z965" s="24">
        <f>+E965-Y965</f>
        <v>23</v>
      </c>
      <c r="AA965" s="25">
        <f>+Tabla_DatosExternos_142[[#This Row],[Saldo]]/Tabla_DatosExternos_142[[#This Row],[Importe]]</f>
        <v>1</v>
      </c>
      <c r="AB965" s="21"/>
      <c r="AC965" s="26">
        <f>IF(AND(-Z965&gt;=1,-Z965&lt;=30),D965,0)</f>
        <v>0</v>
      </c>
      <c r="AD965" s="26">
        <f>IF(AND(-Z965&gt;=31,-Z965&lt;=60),D965,0)</f>
        <v>0</v>
      </c>
      <c r="AE965" s="26">
        <f>IF(AND(-Z965&gt;=61,-Z965&lt;=90),D965,0)</f>
        <v>0</v>
      </c>
      <c r="AF965" s="26">
        <f>IF(AND(-Z965&gt;=91,-Z965&lt;=120),D965,0)</f>
        <v>0</v>
      </c>
      <c r="AG965" s="26">
        <f>IF(AND(-Z965&gt;=121,-Z965&lt;=150),D965,0)</f>
        <v>0</v>
      </c>
      <c r="AH965" s="26">
        <f>IF(AND(-Z965&gt;=151,-Z965&lt;=180),D965,0)</f>
        <v>0</v>
      </c>
      <c r="AI965" s="26">
        <f>IF(AND(-Z965&gt;=181,-Z965&lt;=210),D965,0)</f>
        <v>0</v>
      </c>
      <c r="AJ965" s="26">
        <f>IF(AND(-Z965&gt;=211,-Z965&lt;=250),D965,0)</f>
        <v>0</v>
      </c>
      <c r="AK965" s="26">
        <f>IF(-Z965&gt;=251,D965,0)</f>
        <v>0</v>
      </c>
      <c r="AL965" s="26">
        <f>SUM(AE965:AF965)</f>
        <v>0</v>
      </c>
      <c r="AM965" s="26">
        <f>SUM(AG965:AK965)</f>
        <v>0</v>
      </c>
      <c r="AN965" s="26">
        <f>SUM(AI965:AK965)</f>
        <v>0</v>
      </c>
      <c r="AO965" s="26">
        <f>+IF(SUM(AC965:AK965)=0,D965,0)</f>
        <v>40500</v>
      </c>
      <c r="AP965" s="26">
        <f>+SUM(AC965:AK965)</f>
        <v>0</v>
      </c>
      <c r="AQ965" s="26">
        <f>+Tabla_DatosExternos_142[[#This Row],[Total Vigente]]+Tabla_DatosExternos_142[[#This Row],[Total Vencido]]</f>
        <v>40500</v>
      </c>
      <c r="AR965" s="26">
        <f>SUM(AG965:AK965)</f>
        <v>0</v>
      </c>
      <c r="AS965" s="27">
        <f>+Tabla_DatosExternos_142[[#This Row],[Fecha]]-Tabla_DatosExternos_142[[#This Row],[Vence]]</f>
        <v>-30</v>
      </c>
      <c r="AT965" s="21"/>
      <c r="AU965" s="28" t="e">
        <f>+AR965-W965</f>
        <v>#VALUE!</v>
      </c>
    </row>
    <row r="966" spans="1:47" x14ac:dyDescent="0.35">
      <c r="A966" s="20">
        <v>46203</v>
      </c>
      <c r="B966" s="21">
        <v>15149</v>
      </c>
      <c r="C966" s="21">
        <v>49400</v>
      </c>
      <c r="D966" s="21">
        <v>14199.74</v>
      </c>
      <c r="E966" s="22">
        <v>46233</v>
      </c>
      <c r="F966" s="21">
        <v>13</v>
      </c>
      <c r="G966" s="21" t="s">
        <v>90</v>
      </c>
      <c r="H966" s="21" t="s">
        <v>48</v>
      </c>
      <c r="I966" s="21" t="s">
        <v>2248</v>
      </c>
      <c r="J966" s="21" t="s">
        <v>1444</v>
      </c>
      <c r="K966" s="21" t="s">
        <v>1445</v>
      </c>
      <c r="L966" s="21" t="s">
        <v>1446</v>
      </c>
      <c r="M966" s="21" t="s">
        <v>1447</v>
      </c>
      <c r="N966" s="21">
        <v>30</v>
      </c>
      <c r="O966" s="20">
        <v>46242</v>
      </c>
      <c r="P966" s="21" t="s">
        <v>1444</v>
      </c>
      <c r="Q966" s="21" t="s">
        <v>2249</v>
      </c>
      <c r="R966" s="21">
        <v>50000</v>
      </c>
      <c r="S966" s="21">
        <v>20213</v>
      </c>
      <c r="T966" s="21">
        <v>-64.698273</v>
      </c>
      <c r="U966" s="21">
        <v>-21.550353999999999</v>
      </c>
      <c r="V966" s="21" t="s">
        <v>2250</v>
      </c>
      <c r="W966" s="21" t="s">
        <v>51</v>
      </c>
      <c r="X966" s="21" t="s">
        <v>2251</v>
      </c>
      <c r="Y966" s="23">
        <v>46246</v>
      </c>
      <c r="Z966" s="24">
        <f>+E966-Y966</f>
        <v>-13</v>
      </c>
      <c r="AA966" s="25">
        <f>+Tabla_DatosExternos_142[[#This Row],[Saldo]]/Tabla_DatosExternos_142[[#This Row],[Importe]]</f>
        <v>0.28744412955465587</v>
      </c>
      <c r="AB966" s="21"/>
      <c r="AC966" s="26">
        <f>IF(AND(-Z966&gt;=1,-Z966&lt;=30),D966,0)</f>
        <v>14199.74</v>
      </c>
      <c r="AD966" s="26">
        <f>IF(AND(-Z966&gt;=31,-Z966&lt;=60),D966,0)</f>
        <v>0</v>
      </c>
      <c r="AE966" s="26">
        <f>IF(AND(-Z966&gt;=61,-Z966&lt;=90),D966,0)</f>
        <v>0</v>
      </c>
      <c r="AF966" s="26">
        <f>IF(AND(-Z966&gt;=91,-Z966&lt;=120),D966,0)</f>
        <v>0</v>
      </c>
      <c r="AG966" s="26">
        <f>IF(AND(-Z966&gt;=121,-Z966&lt;=150),D966,0)</f>
        <v>0</v>
      </c>
      <c r="AH966" s="26">
        <f>IF(AND(-Z966&gt;=151,-Z966&lt;=180),D966,0)</f>
        <v>0</v>
      </c>
      <c r="AI966" s="26">
        <f>IF(AND(-Z966&gt;=181,-Z966&lt;=210),D966,0)</f>
        <v>0</v>
      </c>
      <c r="AJ966" s="26">
        <f>IF(AND(-Z966&gt;=211,-Z966&lt;=250),D966,0)</f>
        <v>0</v>
      </c>
      <c r="AK966" s="26">
        <f>IF(-Z966&gt;=251,D966,0)</f>
        <v>0</v>
      </c>
      <c r="AL966" s="26">
        <f>SUM(AE966:AF966)</f>
        <v>0</v>
      </c>
      <c r="AM966" s="26">
        <f>SUM(AG966:AK966)</f>
        <v>0</v>
      </c>
      <c r="AN966" s="26">
        <f>SUM(AI966:AK966)</f>
        <v>0</v>
      </c>
      <c r="AO966" s="26">
        <f>+IF(SUM(AC966:AK966)=0,D966,0)</f>
        <v>0</v>
      </c>
      <c r="AP966" s="26">
        <f>+SUM(AC966:AK966)</f>
        <v>14199.74</v>
      </c>
      <c r="AQ966" s="26">
        <f>+Tabla_DatosExternos_142[[#This Row],[Total Vigente]]+Tabla_DatosExternos_142[[#This Row],[Total Vencido]]</f>
        <v>14199.74</v>
      </c>
      <c r="AR966" s="26">
        <f>SUM(AG966:AK966)</f>
        <v>0</v>
      </c>
      <c r="AS966" s="27">
        <f>+Tabla_DatosExternos_142[[#This Row],[Fecha]]-Tabla_DatosExternos_142[[#This Row],[Vence]]</f>
        <v>-30</v>
      </c>
      <c r="AT966" s="21"/>
      <c r="AU966" s="28" t="e">
        <f>+AR966-W966</f>
        <v>#VALUE!</v>
      </c>
    </row>
    <row r="967" spans="1:47" x14ac:dyDescent="0.35">
      <c r="A967" s="20">
        <v>46242</v>
      </c>
      <c r="B967" s="21">
        <v>16832</v>
      </c>
      <c r="C967" s="21">
        <v>910</v>
      </c>
      <c r="D967" s="21">
        <v>910</v>
      </c>
      <c r="E967" s="22">
        <v>46272</v>
      </c>
      <c r="F967" s="21">
        <v>26</v>
      </c>
      <c r="G967" s="21" t="s">
        <v>90</v>
      </c>
      <c r="H967" s="21" t="s">
        <v>95</v>
      </c>
      <c r="I967" s="21" t="s">
        <v>2045</v>
      </c>
      <c r="J967" s="21" t="s">
        <v>1444</v>
      </c>
      <c r="K967" s="21" t="s">
        <v>1445</v>
      </c>
      <c r="L967" s="21" t="s">
        <v>1446</v>
      </c>
      <c r="M967" s="21" t="s">
        <v>1928</v>
      </c>
      <c r="N967" s="21">
        <v>30</v>
      </c>
      <c r="O967" s="20"/>
      <c r="P967" s="21" t="s">
        <v>1444</v>
      </c>
      <c r="Q967" s="21" t="s">
        <v>2046</v>
      </c>
      <c r="R967" s="21">
        <v>50000</v>
      </c>
      <c r="S967" s="21">
        <v>20211</v>
      </c>
      <c r="T967" s="21">
        <v>-64.752730999999997</v>
      </c>
      <c r="U967" s="21">
        <v>-21.460028000000001</v>
      </c>
      <c r="V967" s="21" t="s">
        <v>113</v>
      </c>
      <c r="W967" s="21" t="s">
        <v>51</v>
      </c>
      <c r="X967" s="21" t="s">
        <v>2047</v>
      </c>
      <c r="Y967" s="23">
        <v>46246</v>
      </c>
      <c r="Z967" s="24">
        <f>+E967-Y967</f>
        <v>26</v>
      </c>
      <c r="AA967" s="25">
        <f>+Tabla_DatosExternos_142[[#This Row],[Saldo]]/Tabla_DatosExternos_142[[#This Row],[Importe]]</f>
        <v>1</v>
      </c>
      <c r="AB967" s="21"/>
      <c r="AC967" s="26">
        <f>IF(AND(-Z967&gt;=1,-Z967&lt;=30),D967,0)</f>
        <v>0</v>
      </c>
      <c r="AD967" s="26">
        <f>IF(AND(-Z967&gt;=31,-Z967&lt;=60),D967,0)</f>
        <v>0</v>
      </c>
      <c r="AE967" s="26">
        <f>IF(AND(-Z967&gt;=61,-Z967&lt;=90),D967,0)</f>
        <v>0</v>
      </c>
      <c r="AF967" s="26">
        <f>IF(AND(-Z967&gt;=91,-Z967&lt;=120),D967,0)</f>
        <v>0</v>
      </c>
      <c r="AG967" s="26">
        <f>IF(AND(-Z967&gt;=121,-Z967&lt;=150),D967,0)</f>
        <v>0</v>
      </c>
      <c r="AH967" s="26">
        <f>IF(AND(-Z967&gt;=151,-Z967&lt;=180),D967,0)</f>
        <v>0</v>
      </c>
      <c r="AI967" s="26">
        <f>IF(AND(-Z967&gt;=181,-Z967&lt;=210),D967,0)</f>
        <v>0</v>
      </c>
      <c r="AJ967" s="26">
        <f>IF(AND(-Z967&gt;=211,-Z967&lt;=250),D967,0)</f>
        <v>0</v>
      </c>
      <c r="AK967" s="26">
        <f>IF(-Z967&gt;=251,D967,0)</f>
        <v>0</v>
      </c>
      <c r="AL967" s="26">
        <f>SUM(AE967:AF967)</f>
        <v>0</v>
      </c>
      <c r="AM967" s="26">
        <f>SUM(AG967:AK967)</f>
        <v>0</v>
      </c>
      <c r="AN967" s="26">
        <f>SUM(AI967:AK967)</f>
        <v>0</v>
      </c>
      <c r="AO967" s="26">
        <f>+IF(SUM(AC967:AK967)=0,D967,0)</f>
        <v>910</v>
      </c>
      <c r="AP967" s="26">
        <f>+SUM(AC967:AK967)</f>
        <v>0</v>
      </c>
      <c r="AQ967" s="26">
        <f>+Tabla_DatosExternos_142[[#This Row],[Total Vigente]]+Tabla_DatosExternos_142[[#This Row],[Total Vencido]]</f>
        <v>910</v>
      </c>
      <c r="AR967" s="26">
        <f>SUM(AG967:AK967)</f>
        <v>0</v>
      </c>
      <c r="AS967" s="27">
        <f>+Tabla_DatosExternos_142[[#This Row],[Fecha]]-Tabla_DatosExternos_142[[#This Row],[Vence]]</f>
        <v>-30</v>
      </c>
      <c r="AT967" s="21"/>
      <c r="AU967" s="28" t="e">
        <f>+AR967-W967</f>
        <v>#VALUE!</v>
      </c>
    </row>
    <row r="968" spans="1:47" x14ac:dyDescent="0.35">
      <c r="A968" s="20">
        <v>46242</v>
      </c>
      <c r="B968" s="21">
        <v>16833</v>
      </c>
      <c r="C968" s="21">
        <v>910</v>
      </c>
      <c r="D968" s="21">
        <v>910</v>
      </c>
      <c r="E968" s="22">
        <v>46272</v>
      </c>
      <c r="F968" s="21">
        <v>26</v>
      </c>
      <c r="G968" s="21" t="s">
        <v>90</v>
      </c>
      <c r="H968" s="21" t="s">
        <v>95</v>
      </c>
      <c r="I968" s="21" t="s">
        <v>2045</v>
      </c>
      <c r="J968" s="21" t="s">
        <v>1444</v>
      </c>
      <c r="K968" s="21" t="s">
        <v>1445</v>
      </c>
      <c r="L968" s="21" t="s">
        <v>1446</v>
      </c>
      <c r="M968" s="21" t="s">
        <v>1928</v>
      </c>
      <c r="N968" s="21">
        <v>30</v>
      </c>
      <c r="O968" s="20"/>
      <c r="P968" s="21" t="s">
        <v>1444</v>
      </c>
      <c r="Q968" s="21" t="s">
        <v>2046</v>
      </c>
      <c r="R968" s="21">
        <v>50000</v>
      </c>
      <c r="S968" s="21">
        <v>20211</v>
      </c>
      <c r="T968" s="21">
        <v>-64.752730999999997</v>
      </c>
      <c r="U968" s="21">
        <v>-21.460028000000001</v>
      </c>
      <c r="V968" s="21" t="s">
        <v>113</v>
      </c>
      <c r="W968" s="21" t="s">
        <v>51</v>
      </c>
      <c r="X968" s="21" t="s">
        <v>2047</v>
      </c>
      <c r="Y968" s="23">
        <v>46246</v>
      </c>
      <c r="Z968" s="24">
        <f>+E968-Y968</f>
        <v>26</v>
      </c>
      <c r="AA968" s="25">
        <f>+Tabla_DatosExternos_142[[#This Row],[Saldo]]/Tabla_DatosExternos_142[[#This Row],[Importe]]</f>
        <v>1</v>
      </c>
      <c r="AB968" s="21"/>
      <c r="AC968" s="26">
        <f>IF(AND(-Z968&gt;=1,-Z968&lt;=30),D968,0)</f>
        <v>0</v>
      </c>
      <c r="AD968" s="26">
        <f>IF(AND(-Z968&gt;=31,-Z968&lt;=60),D968,0)</f>
        <v>0</v>
      </c>
      <c r="AE968" s="26">
        <f>IF(AND(-Z968&gt;=61,-Z968&lt;=90),D968,0)</f>
        <v>0</v>
      </c>
      <c r="AF968" s="26">
        <f>IF(AND(-Z968&gt;=91,-Z968&lt;=120),D968,0)</f>
        <v>0</v>
      </c>
      <c r="AG968" s="26">
        <f>IF(AND(-Z968&gt;=121,-Z968&lt;=150),D968,0)</f>
        <v>0</v>
      </c>
      <c r="AH968" s="26">
        <f>IF(AND(-Z968&gt;=151,-Z968&lt;=180),D968,0)</f>
        <v>0</v>
      </c>
      <c r="AI968" s="26">
        <f>IF(AND(-Z968&gt;=181,-Z968&lt;=210),D968,0)</f>
        <v>0</v>
      </c>
      <c r="AJ968" s="26">
        <f>IF(AND(-Z968&gt;=211,-Z968&lt;=250),D968,0)</f>
        <v>0</v>
      </c>
      <c r="AK968" s="26">
        <f>IF(-Z968&gt;=251,D968,0)</f>
        <v>0</v>
      </c>
      <c r="AL968" s="26">
        <f>SUM(AE968:AF968)</f>
        <v>0</v>
      </c>
      <c r="AM968" s="26">
        <f>SUM(AG968:AK968)</f>
        <v>0</v>
      </c>
      <c r="AN968" s="26">
        <f>SUM(AI968:AK968)</f>
        <v>0</v>
      </c>
      <c r="AO968" s="26">
        <f>+IF(SUM(AC968:AK968)=0,D968,0)</f>
        <v>910</v>
      </c>
      <c r="AP968" s="26">
        <f>+SUM(AC968:AK968)</f>
        <v>0</v>
      </c>
      <c r="AQ968" s="26">
        <f>+Tabla_DatosExternos_142[[#This Row],[Total Vigente]]+Tabla_DatosExternos_142[[#This Row],[Total Vencido]]</f>
        <v>910</v>
      </c>
      <c r="AR968" s="26">
        <f>SUM(AG968:AK968)</f>
        <v>0</v>
      </c>
      <c r="AS968" s="27">
        <f>+Tabla_DatosExternos_142[[#This Row],[Fecha]]-Tabla_DatosExternos_142[[#This Row],[Vence]]</f>
        <v>-30</v>
      </c>
      <c r="AT968" s="21"/>
      <c r="AU968" s="28" t="e">
        <f>+AR968-W968</f>
        <v>#VALUE!</v>
      </c>
    </row>
    <row r="969" spans="1:47" x14ac:dyDescent="0.35">
      <c r="A969" s="20">
        <v>46242</v>
      </c>
      <c r="B969" s="21">
        <v>16897</v>
      </c>
      <c r="C969" s="21">
        <v>39000</v>
      </c>
      <c r="D969" s="21">
        <v>39000</v>
      </c>
      <c r="E969" s="22">
        <v>46272</v>
      </c>
      <c r="F969" s="21">
        <v>26</v>
      </c>
      <c r="G969" s="21" t="s">
        <v>90</v>
      </c>
      <c r="H969" s="21" t="s">
        <v>95</v>
      </c>
      <c r="I969" s="21" t="s">
        <v>3249</v>
      </c>
      <c r="J969" s="21" t="s">
        <v>1444</v>
      </c>
      <c r="K969" s="21" t="s">
        <v>1445</v>
      </c>
      <c r="L969" s="21" t="s">
        <v>1446</v>
      </c>
      <c r="M969" s="21" t="s">
        <v>1447</v>
      </c>
      <c r="N969" s="21">
        <v>30</v>
      </c>
      <c r="O969" s="20"/>
      <c r="P969" s="21" t="s">
        <v>1444</v>
      </c>
      <c r="Q969" s="21" t="s">
        <v>3250</v>
      </c>
      <c r="R969" s="21">
        <v>190000</v>
      </c>
      <c r="S969" s="21">
        <v>20213</v>
      </c>
      <c r="T969" s="21">
        <v>-64.742217999999994</v>
      </c>
      <c r="U969" s="21">
        <v>-21.518685999999999</v>
      </c>
      <c r="V969" s="21" t="s">
        <v>1448</v>
      </c>
      <c r="W969" s="21" t="s">
        <v>51</v>
      </c>
      <c r="X969" s="21" t="s">
        <v>3251</v>
      </c>
      <c r="Y969" s="23">
        <v>46246</v>
      </c>
      <c r="Z969" s="24">
        <f>+E969-Y969</f>
        <v>26</v>
      </c>
      <c r="AA969" s="25">
        <f>+Tabla_DatosExternos_142[[#This Row],[Saldo]]/Tabla_DatosExternos_142[[#This Row],[Importe]]</f>
        <v>1</v>
      </c>
      <c r="AB969" s="21"/>
      <c r="AC969" s="26">
        <f>IF(AND(-Z969&gt;=1,-Z969&lt;=30),D969,0)</f>
        <v>0</v>
      </c>
      <c r="AD969" s="26">
        <f>IF(AND(-Z969&gt;=31,-Z969&lt;=60),D969,0)</f>
        <v>0</v>
      </c>
      <c r="AE969" s="26">
        <f>IF(AND(-Z969&gt;=61,-Z969&lt;=90),D969,0)</f>
        <v>0</v>
      </c>
      <c r="AF969" s="26">
        <f>IF(AND(-Z969&gt;=91,-Z969&lt;=120),D969,0)</f>
        <v>0</v>
      </c>
      <c r="AG969" s="26">
        <f>IF(AND(-Z969&gt;=121,-Z969&lt;=150),D969,0)</f>
        <v>0</v>
      </c>
      <c r="AH969" s="26">
        <f>IF(AND(-Z969&gt;=151,-Z969&lt;=180),D969,0)</f>
        <v>0</v>
      </c>
      <c r="AI969" s="26">
        <f>IF(AND(-Z969&gt;=181,-Z969&lt;=210),D969,0)</f>
        <v>0</v>
      </c>
      <c r="AJ969" s="26">
        <f>IF(AND(-Z969&gt;=211,-Z969&lt;=250),D969,0)</f>
        <v>0</v>
      </c>
      <c r="AK969" s="26">
        <f>IF(-Z969&gt;=251,D969,0)</f>
        <v>0</v>
      </c>
      <c r="AL969" s="26">
        <f>SUM(AE969:AF969)</f>
        <v>0</v>
      </c>
      <c r="AM969" s="26">
        <f>SUM(AG969:AK969)</f>
        <v>0</v>
      </c>
      <c r="AN969" s="26">
        <f>SUM(AI969:AK969)</f>
        <v>0</v>
      </c>
      <c r="AO969" s="26">
        <f>+IF(SUM(AC969:AK969)=0,D969,0)</f>
        <v>39000</v>
      </c>
      <c r="AP969" s="26">
        <f>+SUM(AC969:AK969)</f>
        <v>0</v>
      </c>
      <c r="AQ969" s="26">
        <f>+Tabla_DatosExternos_142[[#This Row],[Total Vigente]]+Tabla_DatosExternos_142[[#This Row],[Total Vencido]]</f>
        <v>39000</v>
      </c>
      <c r="AR969" s="26">
        <f>SUM(AG969:AK969)</f>
        <v>0</v>
      </c>
      <c r="AS969" s="27">
        <f>+Tabla_DatosExternos_142[[#This Row],[Fecha]]-Tabla_DatosExternos_142[[#This Row],[Vence]]</f>
        <v>-30</v>
      </c>
      <c r="AT969" s="21"/>
      <c r="AU969" s="28" t="e">
        <f>+AR969-W969</f>
        <v>#VALUE!</v>
      </c>
    </row>
    <row r="970" spans="1:47" x14ac:dyDescent="0.35">
      <c r="A970" s="20">
        <v>45472</v>
      </c>
      <c r="B970" s="21">
        <v>68431</v>
      </c>
      <c r="C970" s="21">
        <v>4680.6000000000004</v>
      </c>
      <c r="D970" s="21">
        <v>4680.6000000000004</v>
      </c>
      <c r="E970" s="22">
        <v>45502</v>
      </c>
      <c r="F970" s="21">
        <v>744</v>
      </c>
      <c r="G970" s="21" t="s">
        <v>47</v>
      </c>
      <c r="H970" s="21" t="s">
        <v>48</v>
      </c>
      <c r="I970" s="21" t="s">
        <v>631</v>
      </c>
      <c r="J970" s="21" t="s">
        <v>49</v>
      </c>
      <c r="K970" s="21" t="s">
        <v>917</v>
      </c>
      <c r="L970" s="21" t="s">
        <v>632</v>
      </c>
      <c r="M970" s="21" t="s">
        <v>633</v>
      </c>
      <c r="N970" s="21">
        <v>30</v>
      </c>
      <c r="O970" s="20"/>
      <c r="P970" s="21" t="s">
        <v>49</v>
      </c>
      <c r="Q970" s="21" t="s">
        <v>634</v>
      </c>
      <c r="R970" s="21">
        <v>5000</v>
      </c>
      <c r="S970" s="21">
        <v>206</v>
      </c>
      <c r="T970" s="21">
        <v>0</v>
      </c>
      <c r="U970" s="21">
        <v>0</v>
      </c>
      <c r="V970" s="21" t="s">
        <v>635</v>
      </c>
      <c r="W970" s="21" t="s">
        <v>51</v>
      </c>
      <c r="X970" s="21" t="s">
        <v>636</v>
      </c>
      <c r="Y970" s="23">
        <v>46246</v>
      </c>
      <c r="Z970" s="24">
        <f>+E970-Y970</f>
        <v>-744</v>
      </c>
      <c r="AA970" s="25">
        <f>+Tabla_DatosExternos_142[[#This Row],[Saldo]]/Tabla_DatosExternos_142[[#This Row],[Importe]]</f>
        <v>1</v>
      </c>
      <c r="AB970" s="21"/>
      <c r="AC970" s="26">
        <f>IF(AND(-Z970&gt;=1,-Z970&lt;=30),D970,0)</f>
        <v>0</v>
      </c>
      <c r="AD970" s="26">
        <f>IF(AND(-Z970&gt;=31,-Z970&lt;=60),D970,0)</f>
        <v>0</v>
      </c>
      <c r="AE970" s="26">
        <f>IF(AND(-Z970&gt;=61,-Z970&lt;=90),D970,0)</f>
        <v>0</v>
      </c>
      <c r="AF970" s="26">
        <f>IF(AND(-Z970&gt;=91,-Z970&lt;=120),D970,0)</f>
        <v>0</v>
      </c>
      <c r="AG970" s="26">
        <f>IF(AND(-Z970&gt;=121,-Z970&lt;=150),D970,0)</f>
        <v>0</v>
      </c>
      <c r="AH970" s="26">
        <f>IF(AND(-Z970&gt;=151,-Z970&lt;=180),D970,0)</f>
        <v>0</v>
      </c>
      <c r="AI970" s="26">
        <f>IF(AND(-Z970&gt;=181,-Z970&lt;=210),D970,0)</f>
        <v>0</v>
      </c>
      <c r="AJ970" s="26">
        <f>IF(AND(-Z970&gt;=211,-Z970&lt;=250),D970,0)</f>
        <v>0</v>
      </c>
      <c r="AK970" s="26">
        <f>IF(-Z970&gt;=251,D970,0)</f>
        <v>4680.6000000000004</v>
      </c>
      <c r="AL970" s="26">
        <f>SUM(AE970:AF970)</f>
        <v>0</v>
      </c>
      <c r="AM970" s="26">
        <f>SUM(AG970:AK970)</f>
        <v>4680.6000000000004</v>
      </c>
      <c r="AN970" s="26">
        <f>SUM(AI970:AK970)</f>
        <v>4680.6000000000004</v>
      </c>
      <c r="AO970" s="26">
        <f>+IF(SUM(AC970:AK970)=0,D970,0)</f>
        <v>0</v>
      </c>
      <c r="AP970" s="26">
        <f>+SUM(AC970:AK970)</f>
        <v>4680.6000000000004</v>
      </c>
      <c r="AQ970" s="26">
        <f>+Tabla_DatosExternos_142[[#This Row],[Total Vigente]]+Tabla_DatosExternos_142[[#This Row],[Total Vencido]]</f>
        <v>4680.6000000000004</v>
      </c>
      <c r="AR970" s="26">
        <f>SUM(AG970:AK970)</f>
        <v>4680.6000000000004</v>
      </c>
      <c r="AS970" s="27">
        <f>+Tabla_DatosExternos_142[[#This Row],[Fecha]]-Tabla_DatosExternos_142[[#This Row],[Vence]]</f>
        <v>-30</v>
      </c>
      <c r="AT970" s="21"/>
      <c r="AU970" s="28" t="e">
        <f>+AR970-W970</f>
        <v>#VALUE!</v>
      </c>
    </row>
    <row r="971" spans="1:47" x14ac:dyDescent="0.35">
      <c r="A971" s="20">
        <v>45567</v>
      </c>
      <c r="B971" s="21">
        <v>104701</v>
      </c>
      <c r="C971" s="21">
        <v>10230</v>
      </c>
      <c r="D971" s="21">
        <v>1550</v>
      </c>
      <c r="E971" s="22">
        <v>45597</v>
      </c>
      <c r="F971" s="21">
        <v>649</v>
      </c>
      <c r="G971" s="21" t="s">
        <v>47</v>
      </c>
      <c r="H971" s="21" t="s">
        <v>48</v>
      </c>
      <c r="I971" s="21" t="s">
        <v>671</v>
      </c>
      <c r="J971" s="21" t="s">
        <v>49</v>
      </c>
      <c r="K971" s="21" t="s">
        <v>917</v>
      </c>
      <c r="L971" s="21" t="s">
        <v>632</v>
      </c>
      <c r="M971" s="21" t="s">
        <v>672</v>
      </c>
      <c r="N971" s="21">
        <v>30</v>
      </c>
      <c r="O971" s="20">
        <v>46203</v>
      </c>
      <c r="P971" s="21" t="s">
        <v>49</v>
      </c>
      <c r="Q971" s="21" t="s">
        <v>673</v>
      </c>
      <c r="R971" s="21">
        <v>0</v>
      </c>
      <c r="S971" s="21">
        <v>205</v>
      </c>
      <c r="T971" s="21">
        <v>-68.124289000000005</v>
      </c>
      <c r="U971" s="21">
        <v>-16.497517999999999</v>
      </c>
      <c r="V971" s="21" t="s">
        <v>674</v>
      </c>
      <c r="W971" s="21" t="s">
        <v>51</v>
      </c>
      <c r="X971" s="21" t="s">
        <v>675</v>
      </c>
      <c r="Y971" s="23">
        <v>46246</v>
      </c>
      <c r="Z971" s="24">
        <f>+E971-Y971</f>
        <v>-649</v>
      </c>
      <c r="AA971" s="25">
        <f>+Tabla_DatosExternos_142[[#This Row],[Saldo]]/Tabla_DatosExternos_142[[#This Row],[Importe]]</f>
        <v>0.15151515151515152</v>
      </c>
      <c r="AB971" s="21"/>
      <c r="AC971" s="26">
        <f>IF(AND(-Z971&gt;=1,-Z971&lt;=30),D971,0)</f>
        <v>0</v>
      </c>
      <c r="AD971" s="26">
        <f>IF(AND(-Z971&gt;=31,-Z971&lt;=60),D971,0)</f>
        <v>0</v>
      </c>
      <c r="AE971" s="26">
        <f>IF(AND(-Z971&gt;=61,-Z971&lt;=90),D971,0)</f>
        <v>0</v>
      </c>
      <c r="AF971" s="26">
        <f>IF(AND(-Z971&gt;=91,-Z971&lt;=120),D971,0)</f>
        <v>0</v>
      </c>
      <c r="AG971" s="26">
        <f>IF(AND(-Z971&gt;=121,-Z971&lt;=150),D971,0)</f>
        <v>0</v>
      </c>
      <c r="AH971" s="26">
        <f>IF(AND(-Z971&gt;=151,-Z971&lt;=180),D971,0)</f>
        <v>0</v>
      </c>
      <c r="AI971" s="26">
        <f>IF(AND(-Z971&gt;=181,-Z971&lt;=210),D971,0)</f>
        <v>0</v>
      </c>
      <c r="AJ971" s="26">
        <f>IF(AND(-Z971&gt;=211,-Z971&lt;=250),D971,0)</f>
        <v>0</v>
      </c>
      <c r="AK971" s="26">
        <f>IF(-Z971&gt;=251,D971,0)</f>
        <v>1550</v>
      </c>
      <c r="AL971" s="26">
        <f>SUM(AE971:AF971)</f>
        <v>0</v>
      </c>
      <c r="AM971" s="26">
        <f>SUM(AG971:AK971)</f>
        <v>1550</v>
      </c>
      <c r="AN971" s="26">
        <f>SUM(AI971:AK971)</f>
        <v>1550</v>
      </c>
      <c r="AO971" s="26">
        <f>+IF(SUM(AC971:AK971)=0,D971,0)</f>
        <v>0</v>
      </c>
      <c r="AP971" s="26">
        <f>+SUM(AC971:AK971)</f>
        <v>1550</v>
      </c>
      <c r="AQ971" s="26">
        <f>+Tabla_DatosExternos_142[[#This Row],[Total Vigente]]+Tabla_DatosExternos_142[[#This Row],[Total Vencido]]</f>
        <v>1550</v>
      </c>
      <c r="AR971" s="26">
        <f>SUM(AG971:AK971)</f>
        <v>1550</v>
      </c>
      <c r="AS971" s="27">
        <f>+Tabla_DatosExternos_142[[#This Row],[Fecha]]-Tabla_DatosExternos_142[[#This Row],[Vence]]</f>
        <v>-30</v>
      </c>
      <c r="AT971" s="21"/>
      <c r="AU971" s="28" t="e">
        <f>+AR971-W971</f>
        <v>#VALUE!</v>
      </c>
    </row>
    <row r="972" spans="1:47" x14ac:dyDescent="0.35">
      <c r="A972" s="20">
        <v>45653</v>
      </c>
      <c r="B972" s="21">
        <v>134733</v>
      </c>
      <c r="C972" s="21">
        <v>4940</v>
      </c>
      <c r="D972" s="21">
        <v>3140</v>
      </c>
      <c r="E972" s="22">
        <v>45683</v>
      </c>
      <c r="F972" s="21">
        <v>563</v>
      </c>
      <c r="G972" s="21" t="s">
        <v>47</v>
      </c>
      <c r="H972" s="21" t="s">
        <v>48</v>
      </c>
      <c r="I972" s="21" t="s">
        <v>750</v>
      </c>
      <c r="J972" s="21" t="s">
        <v>49</v>
      </c>
      <c r="K972" s="21" t="s">
        <v>917</v>
      </c>
      <c r="L972" s="21" t="s">
        <v>632</v>
      </c>
      <c r="M972" s="21" t="s">
        <v>751</v>
      </c>
      <c r="N972" s="21">
        <v>30</v>
      </c>
      <c r="O972" s="20">
        <v>45820</v>
      </c>
      <c r="P972" s="21" t="s">
        <v>49</v>
      </c>
      <c r="Q972" s="21" t="s">
        <v>752</v>
      </c>
      <c r="R972" s="21">
        <v>0</v>
      </c>
      <c r="S972" s="21">
        <v>203</v>
      </c>
      <c r="T972" s="21">
        <v>-68.140868999999995</v>
      </c>
      <c r="U972" s="21">
        <v>-16.501808</v>
      </c>
      <c r="V972" s="21" t="s">
        <v>753</v>
      </c>
      <c r="W972" s="21" t="s">
        <v>51</v>
      </c>
      <c r="X972" s="21" t="s">
        <v>754</v>
      </c>
      <c r="Y972" s="23">
        <v>46246</v>
      </c>
      <c r="Z972" s="24">
        <f>+E972-Y972</f>
        <v>-563</v>
      </c>
      <c r="AA972" s="25">
        <f>+Tabla_DatosExternos_142[[#This Row],[Saldo]]/Tabla_DatosExternos_142[[#This Row],[Importe]]</f>
        <v>0.63562753036437247</v>
      </c>
      <c r="AB972" s="21"/>
      <c r="AC972" s="26">
        <f>IF(AND(-Z972&gt;=1,-Z972&lt;=30),D972,0)</f>
        <v>0</v>
      </c>
      <c r="AD972" s="26">
        <f>IF(AND(-Z972&gt;=31,-Z972&lt;=60),D972,0)</f>
        <v>0</v>
      </c>
      <c r="AE972" s="26">
        <f>IF(AND(-Z972&gt;=61,-Z972&lt;=90),D972,0)</f>
        <v>0</v>
      </c>
      <c r="AF972" s="26">
        <f>IF(AND(-Z972&gt;=91,-Z972&lt;=120),D972,0)</f>
        <v>0</v>
      </c>
      <c r="AG972" s="26">
        <f>IF(AND(-Z972&gt;=121,-Z972&lt;=150),D972,0)</f>
        <v>0</v>
      </c>
      <c r="AH972" s="26">
        <f>IF(AND(-Z972&gt;=151,-Z972&lt;=180),D972,0)</f>
        <v>0</v>
      </c>
      <c r="AI972" s="26">
        <f>IF(AND(-Z972&gt;=181,-Z972&lt;=210),D972,0)</f>
        <v>0</v>
      </c>
      <c r="AJ972" s="26">
        <f>IF(AND(-Z972&gt;=211,-Z972&lt;=250),D972,0)</f>
        <v>0</v>
      </c>
      <c r="AK972" s="26">
        <f>IF(-Z972&gt;=251,D972,0)</f>
        <v>3140</v>
      </c>
      <c r="AL972" s="26">
        <f>SUM(AE972:AF972)</f>
        <v>0</v>
      </c>
      <c r="AM972" s="26">
        <f>SUM(AG972:AK972)</f>
        <v>3140</v>
      </c>
      <c r="AN972" s="26">
        <f>SUM(AI972:AK972)</f>
        <v>3140</v>
      </c>
      <c r="AO972" s="26">
        <f>+IF(SUM(AC972:AK972)=0,D972,0)</f>
        <v>0</v>
      </c>
      <c r="AP972" s="26">
        <f>+SUM(AC972:AK972)</f>
        <v>3140</v>
      </c>
      <c r="AQ972" s="26">
        <f>+Tabla_DatosExternos_142[[#This Row],[Total Vigente]]+Tabla_DatosExternos_142[[#This Row],[Total Vencido]]</f>
        <v>3140</v>
      </c>
      <c r="AR972" s="26">
        <f>SUM(AG972:AK972)</f>
        <v>3140</v>
      </c>
      <c r="AS972" s="27">
        <f>+Tabla_DatosExternos_142[[#This Row],[Fecha]]-Tabla_DatosExternos_142[[#This Row],[Vence]]</f>
        <v>-30</v>
      </c>
      <c r="AT972" s="21"/>
      <c r="AU972" s="28" t="e">
        <f>+AR972-W972</f>
        <v>#VALUE!</v>
      </c>
    </row>
    <row r="973" spans="1:47" x14ac:dyDescent="0.35">
      <c r="A973" s="20">
        <v>45657</v>
      </c>
      <c r="B973" s="21">
        <v>135921</v>
      </c>
      <c r="C973" s="21">
        <v>8599.9500000000007</v>
      </c>
      <c r="D973" s="21">
        <v>8599.9500000000007</v>
      </c>
      <c r="E973" s="22">
        <v>45687</v>
      </c>
      <c r="F973" s="21">
        <v>559</v>
      </c>
      <c r="G973" s="21" t="s">
        <v>47</v>
      </c>
      <c r="H973" s="21" t="s">
        <v>48</v>
      </c>
      <c r="I973" s="21" t="s">
        <v>755</v>
      </c>
      <c r="J973" s="21" t="s">
        <v>49</v>
      </c>
      <c r="K973" s="21" t="s">
        <v>917</v>
      </c>
      <c r="L973" s="21" t="s">
        <v>632</v>
      </c>
      <c r="M973" s="21" t="s">
        <v>633</v>
      </c>
      <c r="N973" s="21">
        <v>30</v>
      </c>
      <c r="O973" s="20"/>
      <c r="P973" s="21" t="s">
        <v>49</v>
      </c>
      <c r="Q973" s="21" t="s">
        <v>756</v>
      </c>
      <c r="R973" s="21">
        <v>10000</v>
      </c>
      <c r="S973" s="21">
        <v>206</v>
      </c>
      <c r="T973" s="21">
        <v>-68.078804000000005</v>
      </c>
      <c r="U973" s="21">
        <v>-16.436208700000002</v>
      </c>
      <c r="V973" s="21" t="s">
        <v>757</v>
      </c>
      <c r="W973" s="21" t="s">
        <v>51</v>
      </c>
      <c r="X973" s="21" t="s">
        <v>758</v>
      </c>
      <c r="Y973" s="23">
        <v>46246</v>
      </c>
      <c r="Z973" s="24">
        <f>+E973-Y973</f>
        <v>-559</v>
      </c>
      <c r="AA973" s="25">
        <f>+Tabla_DatosExternos_142[[#This Row],[Saldo]]/Tabla_DatosExternos_142[[#This Row],[Importe]]</f>
        <v>1</v>
      </c>
      <c r="AB973" s="21"/>
      <c r="AC973" s="26">
        <f>IF(AND(-Z973&gt;=1,-Z973&lt;=30),D973,0)</f>
        <v>0</v>
      </c>
      <c r="AD973" s="26">
        <f>IF(AND(-Z973&gt;=31,-Z973&lt;=60),D973,0)</f>
        <v>0</v>
      </c>
      <c r="AE973" s="26">
        <f>IF(AND(-Z973&gt;=61,-Z973&lt;=90),D973,0)</f>
        <v>0</v>
      </c>
      <c r="AF973" s="26">
        <f>IF(AND(-Z973&gt;=91,-Z973&lt;=120),D973,0)</f>
        <v>0</v>
      </c>
      <c r="AG973" s="26">
        <f>IF(AND(-Z973&gt;=121,-Z973&lt;=150),D973,0)</f>
        <v>0</v>
      </c>
      <c r="AH973" s="26">
        <f>IF(AND(-Z973&gt;=151,-Z973&lt;=180),D973,0)</f>
        <v>0</v>
      </c>
      <c r="AI973" s="26">
        <f>IF(AND(-Z973&gt;=181,-Z973&lt;=210),D973,0)</f>
        <v>0</v>
      </c>
      <c r="AJ973" s="26">
        <f>IF(AND(-Z973&gt;=211,-Z973&lt;=250),D973,0)</f>
        <v>0</v>
      </c>
      <c r="AK973" s="26">
        <f>IF(-Z973&gt;=251,D973,0)</f>
        <v>8599.9500000000007</v>
      </c>
      <c r="AL973" s="26">
        <f>SUM(AE973:AF973)</f>
        <v>0</v>
      </c>
      <c r="AM973" s="26">
        <f>SUM(AG973:AK973)</f>
        <v>8599.9500000000007</v>
      </c>
      <c r="AN973" s="26">
        <f>SUM(AI973:AK973)</f>
        <v>8599.9500000000007</v>
      </c>
      <c r="AO973" s="26">
        <f>+IF(SUM(AC973:AK973)=0,D973,0)</f>
        <v>0</v>
      </c>
      <c r="AP973" s="26">
        <f>+SUM(AC973:AK973)</f>
        <v>8599.9500000000007</v>
      </c>
      <c r="AQ973" s="26">
        <f>+Tabla_DatosExternos_142[[#This Row],[Total Vigente]]+Tabla_DatosExternos_142[[#This Row],[Total Vencido]]</f>
        <v>8599.9500000000007</v>
      </c>
      <c r="AR973" s="26">
        <f>SUM(AG973:AK973)</f>
        <v>8599.9500000000007</v>
      </c>
      <c r="AS973" s="27">
        <f>+Tabla_DatosExternos_142[[#This Row],[Fecha]]-Tabla_DatosExternos_142[[#This Row],[Vence]]</f>
        <v>-30</v>
      </c>
      <c r="AT973" s="21"/>
      <c r="AU973" s="28" t="e">
        <f>+AR973-W973</f>
        <v>#VALUE!</v>
      </c>
    </row>
    <row r="974" spans="1:47" x14ac:dyDescent="0.35">
      <c r="A974" s="20">
        <v>45808</v>
      </c>
      <c r="B974" s="21">
        <v>45232</v>
      </c>
      <c r="C974" s="21">
        <v>4964.97</v>
      </c>
      <c r="D974" s="21">
        <v>2964.97</v>
      </c>
      <c r="E974" s="22">
        <v>45838</v>
      </c>
      <c r="F974" s="21">
        <v>408</v>
      </c>
      <c r="G974" s="21" t="s">
        <v>47</v>
      </c>
      <c r="H974" s="21" t="s">
        <v>48</v>
      </c>
      <c r="I974" s="21" t="s">
        <v>873</v>
      </c>
      <c r="J974" s="21" t="s">
        <v>49</v>
      </c>
      <c r="K974" s="21" t="s">
        <v>917</v>
      </c>
      <c r="L974" s="21" t="s">
        <v>632</v>
      </c>
      <c r="M974" s="21" t="s">
        <v>874</v>
      </c>
      <c r="N974" s="21">
        <v>30</v>
      </c>
      <c r="O974" s="20">
        <v>45880</v>
      </c>
      <c r="P974" s="21" t="s">
        <v>49</v>
      </c>
      <c r="Q974" s="21" t="s">
        <v>875</v>
      </c>
      <c r="R974" s="21">
        <v>0</v>
      </c>
      <c r="S974" s="21">
        <v>105</v>
      </c>
      <c r="T974" s="21">
        <v>-68.039692000000002</v>
      </c>
      <c r="U974" s="21">
        <v>-16.646355</v>
      </c>
      <c r="V974" s="21" t="s">
        <v>876</v>
      </c>
      <c r="W974" s="21" t="s">
        <v>51</v>
      </c>
      <c r="X974" s="21" t="s">
        <v>877</v>
      </c>
      <c r="Y974" s="23">
        <v>46246</v>
      </c>
      <c r="Z974" s="24">
        <f>+E974-Y974</f>
        <v>-408</v>
      </c>
      <c r="AA974" s="25">
        <f>+Tabla_DatosExternos_142[[#This Row],[Saldo]]/Tabla_DatosExternos_142[[#This Row],[Importe]]</f>
        <v>0.59717782786200113</v>
      </c>
      <c r="AB974" s="21"/>
      <c r="AC974" s="26">
        <f>IF(AND(-Z974&gt;=1,-Z974&lt;=30),D974,0)</f>
        <v>0</v>
      </c>
      <c r="AD974" s="26">
        <f>IF(AND(-Z974&gt;=31,-Z974&lt;=60),D974,0)</f>
        <v>0</v>
      </c>
      <c r="AE974" s="26">
        <f>IF(AND(-Z974&gt;=61,-Z974&lt;=90),D974,0)</f>
        <v>0</v>
      </c>
      <c r="AF974" s="26">
        <f>IF(AND(-Z974&gt;=91,-Z974&lt;=120),D974,0)</f>
        <v>0</v>
      </c>
      <c r="AG974" s="26">
        <f>IF(AND(-Z974&gt;=121,-Z974&lt;=150),D974,0)</f>
        <v>0</v>
      </c>
      <c r="AH974" s="26">
        <f>IF(AND(-Z974&gt;=151,-Z974&lt;=180),D974,0)</f>
        <v>0</v>
      </c>
      <c r="AI974" s="26">
        <f>IF(AND(-Z974&gt;=181,-Z974&lt;=210),D974,0)</f>
        <v>0</v>
      </c>
      <c r="AJ974" s="26">
        <f>IF(AND(-Z974&gt;=211,-Z974&lt;=250),D974,0)</f>
        <v>0</v>
      </c>
      <c r="AK974" s="26">
        <f>IF(-Z974&gt;=251,D974,0)</f>
        <v>2964.97</v>
      </c>
      <c r="AL974" s="26">
        <f>SUM(AE974:AF974)</f>
        <v>0</v>
      </c>
      <c r="AM974" s="26">
        <f>SUM(AG974:AK974)</f>
        <v>2964.97</v>
      </c>
      <c r="AN974" s="26">
        <f>SUM(AI974:AK974)</f>
        <v>2964.97</v>
      </c>
      <c r="AO974" s="26">
        <f>+IF(SUM(AC974:AK974)=0,D974,0)</f>
        <v>0</v>
      </c>
      <c r="AP974" s="26">
        <f>+SUM(AC974:AK974)</f>
        <v>2964.97</v>
      </c>
      <c r="AQ974" s="26">
        <f>+Tabla_DatosExternos_142[[#This Row],[Total Vigente]]+Tabla_DatosExternos_142[[#This Row],[Total Vencido]]</f>
        <v>2964.97</v>
      </c>
      <c r="AR974" s="26">
        <f>SUM(AG974:AK974)</f>
        <v>2964.97</v>
      </c>
      <c r="AS974" s="27">
        <f>+Tabla_DatosExternos_142[[#This Row],[Fecha]]-Tabla_DatosExternos_142[[#This Row],[Vence]]</f>
        <v>-30</v>
      </c>
      <c r="AT974" s="21"/>
      <c r="AU974" s="28" t="e">
        <f>+AR974-W974</f>
        <v>#VALUE!</v>
      </c>
    </row>
    <row r="975" spans="1:47" x14ac:dyDescent="0.35">
      <c r="A975" s="20">
        <v>45853</v>
      </c>
      <c r="B975" s="21">
        <v>57416</v>
      </c>
      <c r="C975" s="21">
        <v>12544.89</v>
      </c>
      <c r="D975" s="21">
        <v>8644.89</v>
      </c>
      <c r="E975" s="22">
        <v>45883</v>
      </c>
      <c r="F975" s="21">
        <v>363</v>
      </c>
      <c r="G975" s="21" t="s">
        <v>47</v>
      </c>
      <c r="H975" s="21" t="s">
        <v>48</v>
      </c>
      <c r="I975" s="21" t="s">
        <v>935</v>
      </c>
      <c r="J975" s="21" t="s">
        <v>49</v>
      </c>
      <c r="K975" s="21" t="s">
        <v>917</v>
      </c>
      <c r="L975" s="21" t="s">
        <v>632</v>
      </c>
      <c r="M975" s="21" t="s">
        <v>936</v>
      </c>
      <c r="N975" s="21">
        <v>30</v>
      </c>
      <c r="O975" s="20">
        <v>46035</v>
      </c>
      <c r="P975" s="21" t="s">
        <v>49</v>
      </c>
      <c r="Q975" s="21" t="s">
        <v>937</v>
      </c>
      <c r="R975" s="21">
        <v>0</v>
      </c>
      <c r="S975" s="21">
        <v>104</v>
      </c>
      <c r="T975" s="21">
        <v>-68.143797000000006</v>
      </c>
      <c r="U975" s="21">
        <v>-16.527352</v>
      </c>
      <c r="V975" s="21" t="s">
        <v>938</v>
      </c>
      <c r="W975" s="21" t="s">
        <v>51</v>
      </c>
      <c r="X975" s="21" t="s">
        <v>939</v>
      </c>
      <c r="Y975" s="23">
        <v>46246</v>
      </c>
      <c r="Z975" s="24">
        <f>+E975-Y975</f>
        <v>-363</v>
      </c>
      <c r="AA975" s="25">
        <f>+Tabla_DatosExternos_142[[#This Row],[Saldo]]/Tabla_DatosExternos_142[[#This Row],[Importe]]</f>
        <v>0.68911644502263469</v>
      </c>
      <c r="AB975" s="21"/>
      <c r="AC975" s="26">
        <f>IF(AND(-Z975&gt;=1,-Z975&lt;=30),D975,0)</f>
        <v>0</v>
      </c>
      <c r="AD975" s="26">
        <f>IF(AND(-Z975&gt;=31,-Z975&lt;=60),D975,0)</f>
        <v>0</v>
      </c>
      <c r="AE975" s="26">
        <f>IF(AND(-Z975&gt;=61,-Z975&lt;=90),D975,0)</f>
        <v>0</v>
      </c>
      <c r="AF975" s="26">
        <f>IF(AND(-Z975&gt;=91,-Z975&lt;=120),D975,0)</f>
        <v>0</v>
      </c>
      <c r="AG975" s="26">
        <f>IF(AND(-Z975&gt;=121,-Z975&lt;=150),D975,0)</f>
        <v>0</v>
      </c>
      <c r="AH975" s="26">
        <f>IF(AND(-Z975&gt;=151,-Z975&lt;=180),D975,0)</f>
        <v>0</v>
      </c>
      <c r="AI975" s="26">
        <f>IF(AND(-Z975&gt;=181,-Z975&lt;=210),D975,0)</f>
        <v>0</v>
      </c>
      <c r="AJ975" s="26">
        <f>IF(AND(-Z975&gt;=211,-Z975&lt;=250),D975,0)</f>
        <v>0</v>
      </c>
      <c r="AK975" s="26">
        <f>IF(-Z975&gt;=251,D975,0)</f>
        <v>8644.89</v>
      </c>
      <c r="AL975" s="26">
        <f>SUM(AE975:AF975)</f>
        <v>0</v>
      </c>
      <c r="AM975" s="26">
        <f>SUM(AG975:AK975)</f>
        <v>8644.89</v>
      </c>
      <c r="AN975" s="26">
        <f>SUM(AI975:AK975)</f>
        <v>8644.89</v>
      </c>
      <c r="AO975" s="26">
        <f>+IF(SUM(AC975:AK975)=0,D975,0)</f>
        <v>0</v>
      </c>
      <c r="AP975" s="26">
        <f>+SUM(AC975:AK975)</f>
        <v>8644.89</v>
      </c>
      <c r="AQ975" s="26">
        <f>+Tabla_DatosExternos_142[[#This Row],[Total Vigente]]+Tabla_DatosExternos_142[[#This Row],[Total Vencido]]</f>
        <v>8644.89</v>
      </c>
      <c r="AR975" s="26">
        <f>SUM(AG975:AK975)</f>
        <v>8644.89</v>
      </c>
      <c r="AS975" s="27">
        <f>+Tabla_DatosExternos_142[[#This Row],[Fecha]]-Tabla_DatosExternos_142[[#This Row],[Vence]]</f>
        <v>-30</v>
      </c>
      <c r="AT975" s="21"/>
      <c r="AU975" s="28" t="e">
        <f>+AR975-W975</f>
        <v>#VALUE!</v>
      </c>
    </row>
    <row r="976" spans="1:47" x14ac:dyDescent="0.35">
      <c r="A976" s="20">
        <v>45878</v>
      </c>
      <c r="B976" s="21">
        <v>64925</v>
      </c>
      <c r="C976" s="21">
        <v>11279.98</v>
      </c>
      <c r="D976" s="21">
        <v>6118.98</v>
      </c>
      <c r="E976" s="22">
        <v>45908</v>
      </c>
      <c r="F976" s="21">
        <v>338</v>
      </c>
      <c r="G976" s="21" t="s">
        <v>47</v>
      </c>
      <c r="H976" s="21" t="s">
        <v>48</v>
      </c>
      <c r="I976" s="21" t="s">
        <v>984</v>
      </c>
      <c r="J976" s="21" t="s">
        <v>49</v>
      </c>
      <c r="K976" s="21" t="s">
        <v>917</v>
      </c>
      <c r="L976" s="21" t="s">
        <v>632</v>
      </c>
      <c r="M976" s="21" t="s">
        <v>837</v>
      </c>
      <c r="N976" s="21">
        <v>30</v>
      </c>
      <c r="O976" s="20">
        <v>46246</v>
      </c>
      <c r="P976" s="21" t="s">
        <v>49</v>
      </c>
      <c r="Q976" s="21" t="s">
        <v>985</v>
      </c>
      <c r="R976" s="21">
        <v>0</v>
      </c>
      <c r="S976" s="21">
        <v>103</v>
      </c>
      <c r="T976" s="21">
        <v>-68.112931000000003</v>
      </c>
      <c r="U976" s="21">
        <v>-16.500067000000001</v>
      </c>
      <c r="V976" s="21" t="s">
        <v>986</v>
      </c>
      <c r="W976" s="21" t="s">
        <v>51</v>
      </c>
      <c r="X976" s="21" t="s">
        <v>987</v>
      </c>
      <c r="Y976" s="23">
        <v>46246</v>
      </c>
      <c r="Z976" s="24">
        <f>+E976-Y976</f>
        <v>-338</v>
      </c>
      <c r="AA976" s="25">
        <f>+Tabla_DatosExternos_142[[#This Row],[Saldo]]/Tabla_DatosExternos_142[[#This Row],[Importe]]</f>
        <v>0.54246372777256691</v>
      </c>
      <c r="AB976" s="21"/>
      <c r="AC976" s="26">
        <f>IF(AND(-Z976&gt;=1,-Z976&lt;=30),D976,0)</f>
        <v>0</v>
      </c>
      <c r="AD976" s="26">
        <f>IF(AND(-Z976&gt;=31,-Z976&lt;=60),D976,0)</f>
        <v>0</v>
      </c>
      <c r="AE976" s="26">
        <f>IF(AND(-Z976&gt;=61,-Z976&lt;=90),D976,0)</f>
        <v>0</v>
      </c>
      <c r="AF976" s="26">
        <f>IF(AND(-Z976&gt;=91,-Z976&lt;=120),D976,0)</f>
        <v>0</v>
      </c>
      <c r="AG976" s="26">
        <f>IF(AND(-Z976&gt;=121,-Z976&lt;=150),D976,0)</f>
        <v>0</v>
      </c>
      <c r="AH976" s="26">
        <f>IF(AND(-Z976&gt;=151,-Z976&lt;=180),D976,0)</f>
        <v>0</v>
      </c>
      <c r="AI976" s="26">
        <f>IF(AND(-Z976&gt;=181,-Z976&lt;=210),D976,0)</f>
        <v>0</v>
      </c>
      <c r="AJ976" s="26">
        <f>IF(AND(-Z976&gt;=211,-Z976&lt;=250),D976,0)</f>
        <v>0</v>
      </c>
      <c r="AK976" s="26">
        <f>IF(-Z976&gt;=251,D976,0)</f>
        <v>6118.98</v>
      </c>
      <c r="AL976" s="26">
        <f>SUM(AE976:AF976)</f>
        <v>0</v>
      </c>
      <c r="AM976" s="26">
        <f>SUM(AG976:AK976)</f>
        <v>6118.98</v>
      </c>
      <c r="AN976" s="26">
        <f>SUM(AI976:AK976)</f>
        <v>6118.98</v>
      </c>
      <c r="AO976" s="26">
        <f>+IF(SUM(AC976:AK976)=0,D976,0)</f>
        <v>0</v>
      </c>
      <c r="AP976" s="26">
        <f>+SUM(AC976:AK976)</f>
        <v>6118.98</v>
      </c>
      <c r="AQ976" s="26">
        <f>+Tabla_DatosExternos_142[[#This Row],[Total Vigente]]+Tabla_DatosExternos_142[[#This Row],[Total Vencido]]</f>
        <v>6118.98</v>
      </c>
      <c r="AR976" s="26">
        <f>SUM(AG976:AK976)</f>
        <v>6118.98</v>
      </c>
      <c r="AS976" s="27">
        <f>+Tabla_DatosExternos_142[[#This Row],[Fecha]]-Tabla_DatosExternos_142[[#This Row],[Vence]]</f>
        <v>-30</v>
      </c>
      <c r="AT976" s="21"/>
      <c r="AU976" s="28" t="e">
        <f>+AR976-W976</f>
        <v>#VALUE!</v>
      </c>
    </row>
    <row r="977" spans="1:47" x14ac:dyDescent="0.35">
      <c r="A977" s="20">
        <v>45899</v>
      </c>
      <c r="B977" s="21">
        <v>299</v>
      </c>
      <c r="C977" s="21">
        <v>2000</v>
      </c>
      <c r="D977" s="21">
        <v>1500</v>
      </c>
      <c r="E977" s="22">
        <v>45915</v>
      </c>
      <c r="F977" s="21">
        <v>331</v>
      </c>
      <c r="G977" s="21" t="s">
        <v>47</v>
      </c>
      <c r="H977" s="21" t="s">
        <v>48</v>
      </c>
      <c r="I977" s="21" t="s">
        <v>1022</v>
      </c>
      <c r="J977" s="21" t="s">
        <v>49</v>
      </c>
      <c r="K977" s="21" t="s">
        <v>917</v>
      </c>
      <c r="L977" s="21" t="s">
        <v>632</v>
      </c>
      <c r="M977" s="21" t="s">
        <v>672</v>
      </c>
      <c r="N977" s="21">
        <v>16</v>
      </c>
      <c r="O977" s="20">
        <v>46186</v>
      </c>
      <c r="P977" s="21" t="s">
        <v>50</v>
      </c>
      <c r="Q977" s="21" t="s">
        <v>1023</v>
      </c>
      <c r="R977" s="21">
        <v>10000</v>
      </c>
      <c r="S977" s="21">
        <v>205</v>
      </c>
      <c r="T977" s="21">
        <v>-68.140117000000004</v>
      </c>
      <c r="U977" s="21">
        <v>-16.495252000000001</v>
      </c>
      <c r="V977" s="21" t="s">
        <v>1024</v>
      </c>
      <c r="W977" s="21" t="s">
        <v>51</v>
      </c>
      <c r="X977" s="21" t="s">
        <v>1025</v>
      </c>
      <c r="Y977" s="23">
        <v>46246</v>
      </c>
      <c r="Z977" s="24">
        <f>+E977-Y977</f>
        <v>-331</v>
      </c>
      <c r="AA977" s="25">
        <f>+Tabla_DatosExternos_142[[#This Row],[Saldo]]/Tabla_DatosExternos_142[[#This Row],[Importe]]</f>
        <v>0.75</v>
      </c>
      <c r="AB977" s="21"/>
      <c r="AC977" s="26">
        <f>IF(AND(-Z977&gt;=1,-Z977&lt;=30),D977,0)</f>
        <v>0</v>
      </c>
      <c r="AD977" s="26">
        <f>IF(AND(-Z977&gt;=31,-Z977&lt;=60),D977,0)</f>
        <v>0</v>
      </c>
      <c r="AE977" s="26">
        <f>IF(AND(-Z977&gt;=61,-Z977&lt;=90),D977,0)</f>
        <v>0</v>
      </c>
      <c r="AF977" s="26">
        <f>IF(AND(-Z977&gt;=91,-Z977&lt;=120),D977,0)</f>
        <v>0</v>
      </c>
      <c r="AG977" s="26">
        <f>IF(AND(-Z977&gt;=121,-Z977&lt;=150),D977,0)</f>
        <v>0</v>
      </c>
      <c r="AH977" s="26">
        <f>IF(AND(-Z977&gt;=151,-Z977&lt;=180),D977,0)</f>
        <v>0</v>
      </c>
      <c r="AI977" s="26">
        <f>IF(AND(-Z977&gt;=181,-Z977&lt;=210),D977,0)</f>
        <v>0</v>
      </c>
      <c r="AJ977" s="26">
        <f>IF(AND(-Z977&gt;=211,-Z977&lt;=250),D977,0)</f>
        <v>0</v>
      </c>
      <c r="AK977" s="26">
        <f>IF(-Z977&gt;=251,D977,0)</f>
        <v>1500</v>
      </c>
      <c r="AL977" s="26">
        <f>SUM(AE977:AF977)</f>
        <v>0</v>
      </c>
      <c r="AM977" s="26">
        <f>SUM(AG977:AK977)</f>
        <v>1500</v>
      </c>
      <c r="AN977" s="26">
        <f>SUM(AI977:AK977)</f>
        <v>1500</v>
      </c>
      <c r="AO977" s="26">
        <f>+IF(SUM(AC977:AK977)=0,D977,0)</f>
        <v>0</v>
      </c>
      <c r="AP977" s="26">
        <f>+SUM(AC977:AK977)</f>
        <v>1500</v>
      </c>
      <c r="AQ977" s="26">
        <f>+Tabla_DatosExternos_142[[#This Row],[Total Vigente]]+Tabla_DatosExternos_142[[#This Row],[Total Vencido]]</f>
        <v>1500</v>
      </c>
      <c r="AR977" s="26">
        <f>SUM(AG977:AK977)</f>
        <v>1500</v>
      </c>
      <c r="AS977" s="27">
        <f>+Tabla_DatosExternos_142[[#This Row],[Fecha]]-Tabla_DatosExternos_142[[#This Row],[Vence]]</f>
        <v>-16</v>
      </c>
      <c r="AT977" s="21"/>
      <c r="AU977" s="28" t="e">
        <f>+AR977-W977</f>
        <v>#VALUE!</v>
      </c>
    </row>
    <row r="978" spans="1:47" x14ac:dyDescent="0.35">
      <c r="A978" s="20">
        <v>45899</v>
      </c>
      <c r="B978" s="21">
        <v>300</v>
      </c>
      <c r="C978" s="21">
        <v>2000</v>
      </c>
      <c r="D978" s="21">
        <v>2000</v>
      </c>
      <c r="E978" s="22">
        <v>45945</v>
      </c>
      <c r="F978" s="21">
        <v>301</v>
      </c>
      <c r="G978" s="21" t="s">
        <v>47</v>
      </c>
      <c r="H978" s="21" t="s">
        <v>48</v>
      </c>
      <c r="I978" s="21" t="s">
        <v>1022</v>
      </c>
      <c r="J978" s="21" t="s">
        <v>49</v>
      </c>
      <c r="K978" s="21" t="s">
        <v>917</v>
      </c>
      <c r="L978" s="21" t="s">
        <v>632</v>
      </c>
      <c r="M978" s="21" t="s">
        <v>672</v>
      </c>
      <c r="N978" s="21">
        <v>46</v>
      </c>
      <c r="O978" s="20"/>
      <c r="P978" s="21" t="s">
        <v>50</v>
      </c>
      <c r="Q978" s="21" t="s">
        <v>1023</v>
      </c>
      <c r="R978" s="21">
        <v>10000</v>
      </c>
      <c r="S978" s="21">
        <v>205</v>
      </c>
      <c r="T978" s="21">
        <v>-68.140117000000004</v>
      </c>
      <c r="U978" s="21">
        <v>-16.495252000000001</v>
      </c>
      <c r="V978" s="21" t="s">
        <v>1024</v>
      </c>
      <c r="W978" s="21" t="s">
        <v>51</v>
      </c>
      <c r="X978" s="21" t="s">
        <v>1025</v>
      </c>
      <c r="Y978" s="23">
        <v>46246</v>
      </c>
      <c r="Z978" s="24">
        <f>+E978-Y978</f>
        <v>-301</v>
      </c>
      <c r="AA978" s="25">
        <f>+Tabla_DatosExternos_142[[#This Row],[Saldo]]/Tabla_DatosExternos_142[[#This Row],[Importe]]</f>
        <v>1</v>
      </c>
      <c r="AB978" s="21"/>
      <c r="AC978" s="26">
        <f>IF(AND(-Z978&gt;=1,-Z978&lt;=30),D978,0)</f>
        <v>0</v>
      </c>
      <c r="AD978" s="26">
        <f>IF(AND(-Z978&gt;=31,-Z978&lt;=60),D978,0)</f>
        <v>0</v>
      </c>
      <c r="AE978" s="26">
        <f>IF(AND(-Z978&gt;=61,-Z978&lt;=90),D978,0)</f>
        <v>0</v>
      </c>
      <c r="AF978" s="26">
        <f>IF(AND(-Z978&gt;=91,-Z978&lt;=120),D978,0)</f>
        <v>0</v>
      </c>
      <c r="AG978" s="26">
        <f>IF(AND(-Z978&gt;=121,-Z978&lt;=150),D978,0)</f>
        <v>0</v>
      </c>
      <c r="AH978" s="26">
        <f>IF(AND(-Z978&gt;=151,-Z978&lt;=180),D978,0)</f>
        <v>0</v>
      </c>
      <c r="AI978" s="26">
        <f>IF(AND(-Z978&gt;=181,-Z978&lt;=210),D978,0)</f>
        <v>0</v>
      </c>
      <c r="AJ978" s="26">
        <f>IF(AND(-Z978&gt;=211,-Z978&lt;=250),D978,0)</f>
        <v>0</v>
      </c>
      <c r="AK978" s="26">
        <f>IF(-Z978&gt;=251,D978,0)</f>
        <v>2000</v>
      </c>
      <c r="AL978" s="26">
        <f>SUM(AE978:AF978)</f>
        <v>0</v>
      </c>
      <c r="AM978" s="26">
        <f>SUM(AG978:AK978)</f>
        <v>2000</v>
      </c>
      <c r="AN978" s="26">
        <f>SUM(AI978:AK978)</f>
        <v>2000</v>
      </c>
      <c r="AO978" s="26">
        <f>+IF(SUM(AC978:AK978)=0,D978,0)</f>
        <v>0</v>
      </c>
      <c r="AP978" s="26">
        <f>+SUM(AC978:AK978)</f>
        <v>2000</v>
      </c>
      <c r="AQ978" s="26">
        <f>+Tabla_DatosExternos_142[[#This Row],[Total Vigente]]+Tabla_DatosExternos_142[[#This Row],[Total Vencido]]</f>
        <v>2000</v>
      </c>
      <c r="AR978" s="26">
        <f>SUM(AG978:AK978)</f>
        <v>2000</v>
      </c>
      <c r="AS978" s="27">
        <f>+Tabla_DatosExternos_142[[#This Row],[Fecha]]-Tabla_DatosExternos_142[[#This Row],[Vence]]</f>
        <v>-46</v>
      </c>
      <c r="AT978" s="21"/>
      <c r="AU978" s="28" t="e">
        <f>+AR978-W978</f>
        <v>#VALUE!</v>
      </c>
    </row>
    <row r="979" spans="1:47" x14ac:dyDescent="0.35">
      <c r="A979" s="20">
        <v>45899</v>
      </c>
      <c r="B979" s="21">
        <v>301</v>
      </c>
      <c r="C979" s="21">
        <v>2000</v>
      </c>
      <c r="D979" s="21">
        <v>2000</v>
      </c>
      <c r="E979" s="22">
        <v>45976</v>
      </c>
      <c r="F979" s="21">
        <v>270</v>
      </c>
      <c r="G979" s="21" t="s">
        <v>47</v>
      </c>
      <c r="H979" s="21" t="s">
        <v>48</v>
      </c>
      <c r="I979" s="21" t="s">
        <v>1022</v>
      </c>
      <c r="J979" s="21" t="s">
        <v>49</v>
      </c>
      <c r="K979" s="21" t="s">
        <v>917</v>
      </c>
      <c r="L979" s="21" t="s">
        <v>632</v>
      </c>
      <c r="M979" s="21" t="s">
        <v>672</v>
      </c>
      <c r="N979" s="21">
        <v>77</v>
      </c>
      <c r="O979" s="20"/>
      <c r="P979" s="21" t="s">
        <v>50</v>
      </c>
      <c r="Q979" s="21" t="s">
        <v>1023</v>
      </c>
      <c r="R979" s="21">
        <v>10000</v>
      </c>
      <c r="S979" s="21">
        <v>205</v>
      </c>
      <c r="T979" s="21">
        <v>-68.140117000000004</v>
      </c>
      <c r="U979" s="21">
        <v>-16.495252000000001</v>
      </c>
      <c r="V979" s="21" t="s">
        <v>1024</v>
      </c>
      <c r="W979" s="21" t="s">
        <v>51</v>
      </c>
      <c r="X979" s="21" t="s">
        <v>1025</v>
      </c>
      <c r="Y979" s="23">
        <v>46246</v>
      </c>
      <c r="Z979" s="24">
        <f>+E979-Y979</f>
        <v>-270</v>
      </c>
      <c r="AA979" s="25">
        <f>+Tabla_DatosExternos_142[[#This Row],[Saldo]]/Tabla_DatosExternos_142[[#This Row],[Importe]]</f>
        <v>1</v>
      </c>
      <c r="AB979" s="21"/>
      <c r="AC979" s="26">
        <f>IF(AND(-Z979&gt;=1,-Z979&lt;=30),D979,0)</f>
        <v>0</v>
      </c>
      <c r="AD979" s="26">
        <f>IF(AND(-Z979&gt;=31,-Z979&lt;=60),D979,0)</f>
        <v>0</v>
      </c>
      <c r="AE979" s="26">
        <f>IF(AND(-Z979&gt;=61,-Z979&lt;=90),D979,0)</f>
        <v>0</v>
      </c>
      <c r="AF979" s="26">
        <f>IF(AND(-Z979&gt;=91,-Z979&lt;=120),D979,0)</f>
        <v>0</v>
      </c>
      <c r="AG979" s="26">
        <f>IF(AND(-Z979&gt;=121,-Z979&lt;=150),D979,0)</f>
        <v>0</v>
      </c>
      <c r="AH979" s="26">
        <f>IF(AND(-Z979&gt;=151,-Z979&lt;=180),D979,0)</f>
        <v>0</v>
      </c>
      <c r="AI979" s="26">
        <f>IF(AND(-Z979&gt;=181,-Z979&lt;=210),D979,0)</f>
        <v>0</v>
      </c>
      <c r="AJ979" s="26">
        <f>IF(AND(-Z979&gt;=211,-Z979&lt;=250),D979,0)</f>
        <v>0</v>
      </c>
      <c r="AK979" s="26">
        <f>IF(-Z979&gt;=251,D979,0)</f>
        <v>2000</v>
      </c>
      <c r="AL979" s="26">
        <f>SUM(AE979:AF979)</f>
        <v>0</v>
      </c>
      <c r="AM979" s="26">
        <f>SUM(AG979:AK979)</f>
        <v>2000</v>
      </c>
      <c r="AN979" s="26">
        <f>SUM(AI979:AK979)</f>
        <v>2000</v>
      </c>
      <c r="AO979" s="26">
        <f>+IF(SUM(AC979:AK979)=0,D979,0)</f>
        <v>0</v>
      </c>
      <c r="AP979" s="26">
        <f>+SUM(AC979:AK979)</f>
        <v>2000</v>
      </c>
      <c r="AQ979" s="26">
        <f>+Tabla_DatosExternos_142[[#This Row],[Total Vigente]]+Tabla_DatosExternos_142[[#This Row],[Total Vencido]]</f>
        <v>2000</v>
      </c>
      <c r="AR979" s="26">
        <f>SUM(AG979:AK979)</f>
        <v>2000</v>
      </c>
      <c r="AS979" s="27">
        <f>+Tabla_DatosExternos_142[[#This Row],[Fecha]]-Tabla_DatosExternos_142[[#This Row],[Vence]]</f>
        <v>-77</v>
      </c>
      <c r="AT979" s="21"/>
      <c r="AU979" s="28" t="e">
        <f>+AR979-W979</f>
        <v>#VALUE!</v>
      </c>
    </row>
    <row r="980" spans="1:47" x14ac:dyDescent="0.35">
      <c r="A980" s="20">
        <v>45899</v>
      </c>
      <c r="B980" s="21">
        <v>302</v>
      </c>
      <c r="C980" s="21">
        <v>899.88</v>
      </c>
      <c r="D980" s="21">
        <v>899.88</v>
      </c>
      <c r="E980" s="22">
        <v>46006</v>
      </c>
      <c r="F980" s="21">
        <v>240</v>
      </c>
      <c r="G980" s="21" t="s">
        <v>47</v>
      </c>
      <c r="H980" s="21" t="s">
        <v>48</v>
      </c>
      <c r="I980" s="21" t="s">
        <v>1022</v>
      </c>
      <c r="J980" s="21" t="s">
        <v>49</v>
      </c>
      <c r="K980" s="21" t="s">
        <v>917</v>
      </c>
      <c r="L980" s="21" t="s">
        <v>632</v>
      </c>
      <c r="M980" s="21" t="s">
        <v>672</v>
      </c>
      <c r="N980" s="21">
        <v>107</v>
      </c>
      <c r="O980" s="20"/>
      <c r="P980" s="21" t="s">
        <v>50</v>
      </c>
      <c r="Q980" s="21" t="s">
        <v>1023</v>
      </c>
      <c r="R980" s="21">
        <v>10000</v>
      </c>
      <c r="S980" s="21">
        <v>205</v>
      </c>
      <c r="T980" s="21">
        <v>-68.140117000000004</v>
      </c>
      <c r="U980" s="21">
        <v>-16.495252000000001</v>
      </c>
      <c r="V980" s="21" t="s">
        <v>1024</v>
      </c>
      <c r="W980" s="21" t="s">
        <v>51</v>
      </c>
      <c r="X980" s="21" t="s">
        <v>1025</v>
      </c>
      <c r="Y980" s="23">
        <v>46246</v>
      </c>
      <c r="Z980" s="24">
        <f>+E980-Y980</f>
        <v>-240</v>
      </c>
      <c r="AA980" s="25">
        <f>+Tabla_DatosExternos_142[[#This Row],[Saldo]]/Tabla_DatosExternos_142[[#This Row],[Importe]]</f>
        <v>1</v>
      </c>
      <c r="AB980" s="21"/>
      <c r="AC980" s="26">
        <f>IF(AND(-Z980&gt;=1,-Z980&lt;=30),D980,0)</f>
        <v>0</v>
      </c>
      <c r="AD980" s="26">
        <f>IF(AND(-Z980&gt;=31,-Z980&lt;=60),D980,0)</f>
        <v>0</v>
      </c>
      <c r="AE980" s="26">
        <f>IF(AND(-Z980&gt;=61,-Z980&lt;=90),D980,0)</f>
        <v>0</v>
      </c>
      <c r="AF980" s="26">
        <f>IF(AND(-Z980&gt;=91,-Z980&lt;=120),D980,0)</f>
        <v>0</v>
      </c>
      <c r="AG980" s="26">
        <f>IF(AND(-Z980&gt;=121,-Z980&lt;=150),D980,0)</f>
        <v>0</v>
      </c>
      <c r="AH980" s="26">
        <f>IF(AND(-Z980&gt;=151,-Z980&lt;=180),D980,0)</f>
        <v>0</v>
      </c>
      <c r="AI980" s="26">
        <f>IF(AND(-Z980&gt;=181,-Z980&lt;=210),D980,0)</f>
        <v>0</v>
      </c>
      <c r="AJ980" s="26">
        <f>IF(AND(-Z980&gt;=211,-Z980&lt;=250),D980,0)</f>
        <v>899.88</v>
      </c>
      <c r="AK980" s="26">
        <f>IF(-Z980&gt;=251,D980,0)</f>
        <v>0</v>
      </c>
      <c r="AL980" s="26">
        <f>SUM(AE980:AF980)</f>
        <v>0</v>
      </c>
      <c r="AM980" s="26">
        <f>SUM(AG980:AK980)</f>
        <v>899.88</v>
      </c>
      <c r="AN980" s="26">
        <f>SUM(AI980:AK980)</f>
        <v>899.88</v>
      </c>
      <c r="AO980" s="26">
        <f>+IF(SUM(AC980:AK980)=0,D980,0)</f>
        <v>0</v>
      </c>
      <c r="AP980" s="26">
        <f>+SUM(AC980:AK980)</f>
        <v>899.88</v>
      </c>
      <c r="AQ980" s="26">
        <f>+Tabla_DatosExternos_142[[#This Row],[Total Vigente]]+Tabla_DatosExternos_142[[#This Row],[Total Vencido]]</f>
        <v>899.88</v>
      </c>
      <c r="AR980" s="26">
        <f>SUM(AG980:AK980)</f>
        <v>899.88</v>
      </c>
      <c r="AS980" s="27">
        <f>+Tabla_DatosExternos_142[[#This Row],[Fecha]]-Tabla_DatosExternos_142[[#This Row],[Vence]]</f>
        <v>-107</v>
      </c>
      <c r="AT980" s="21"/>
      <c r="AU980" s="28" t="e">
        <f>+AR980-W980</f>
        <v>#VALUE!</v>
      </c>
    </row>
    <row r="981" spans="1:47" x14ac:dyDescent="0.35">
      <c r="A981" s="20">
        <v>45899</v>
      </c>
      <c r="B981" s="21">
        <v>307</v>
      </c>
      <c r="C981" s="21">
        <v>799.97</v>
      </c>
      <c r="D981" s="21">
        <v>799.97</v>
      </c>
      <c r="E981" s="22">
        <v>45915</v>
      </c>
      <c r="F981" s="21">
        <v>331</v>
      </c>
      <c r="G981" s="21" t="s">
        <v>47</v>
      </c>
      <c r="H981" s="21" t="s">
        <v>48</v>
      </c>
      <c r="I981" s="21" t="s">
        <v>1026</v>
      </c>
      <c r="J981" s="21" t="s">
        <v>49</v>
      </c>
      <c r="K981" s="21" t="s">
        <v>917</v>
      </c>
      <c r="L981" s="21" t="s">
        <v>632</v>
      </c>
      <c r="M981" s="21" t="s">
        <v>672</v>
      </c>
      <c r="N981" s="21">
        <v>16</v>
      </c>
      <c r="O981" s="20"/>
      <c r="P981" s="21" t="s">
        <v>50</v>
      </c>
      <c r="Q981" s="21" t="s">
        <v>1027</v>
      </c>
      <c r="R981" s="21">
        <v>10000</v>
      </c>
      <c r="S981" s="21">
        <v>205</v>
      </c>
      <c r="T981" s="21">
        <v>-68.125031000000007</v>
      </c>
      <c r="U981" s="21">
        <v>-16.498169000000001</v>
      </c>
      <c r="V981" s="21" t="s">
        <v>1028</v>
      </c>
      <c r="W981" s="21" t="s">
        <v>51</v>
      </c>
      <c r="X981" s="21" t="s">
        <v>1029</v>
      </c>
      <c r="Y981" s="23">
        <v>46246</v>
      </c>
      <c r="Z981" s="24">
        <f>+E981-Y981</f>
        <v>-331</v>
      </c>
      <c r="AA981" s="25">
        <f>+Tabla_DatosExternos_142[[#This Row],[Saldo]]/Tabla_DatosExternos_142[[#This Row],[Importe]]</f>
        <v>1</v>
      </c>
      <c r="AB981" s="21"/>
      <c r="AC981" s="26">
        <f>IF(AND(-Z981&gt;=1,-Z981&lt;=30),D981,0)</f>
        <v>0</v>
      </c>
      <c r="AD981" s="26">
        <f>IF(AND(-Z981&gt;=31,-Z981&lt;=60),D981,0)</f>
        <v>0</v>
      </c>
      <c r="AE981" s="26">
        <f>IF(AND(-Z981&gt;=61,-Z981&lt;=90),D981,0)</f>
        <v>0</v>
      </c>
      <c r="AF981" s="26">
        <f>IF(AND(-Z981&gt;=91,-Z981&lt;=120),D981,0)</f>
        <v>0</v>
      </c>
      <c r="AG981" s="26">
        <f>IF(AND(-Z981&gt;=121,-Z981&lt;=150),D981,0)</f>
        <v>0</v>
      </c>
      <c r="AH981" s="26">
        <f>IF(AND(-Z981&gt;=151,-Z981&lt;=180),D981,0)</f>
        <v>0</v>
      </c>
      <c r="AI981" s="26">
        <f>IF(AND(-Z981&gt;=181,-Z981&lt;=210),D981,0)</f>
        <v>0</v>
      </c>
      <c r="AJ981" s="26">
        <f>IF(AND(-Z981&gt;=211,-Z981&lt;=250),D981,0)</f>
        <v>0</v>
      </c>
      <c r="AK981" s="26">
        <f>IF(-Z981&gt;=251,D981,0)</f>
        <v>799.97</v>
      </c>
      <c r="AL981" s="26">
        <f>SUM(AE981:AF981)</f>
        <v>0</v>
      </c>
      <c r="AM981" s="26">
        <f>SUM(AG981:AK981)</f>
        <v>799.97</v>
      </c>
      <c r="AN981" s="26">
        <f>SUM(AI981:AK981)</f>
        <v>799.97</v>
      </c>
      <c r="AO981" s="26">
        <f>+IF(SUM(AC981:AK981)=0,D981,0)</f>
        <v>0</v>
      </c>
      <c r="AP981" s="26">
        <f>+SUM(AC981:AK981)</f>
        <v>799.97</v>
      </c>
      <c r="AQ981" s="26">
        <f>+Tabla_DatosExternos_142[[#This Row],[Total Vigente]]+Tabla_DatosExternos_142[[#This Row],[Total Vencido]]</f>
        <v>799.97</v>
      </c>
      <c r="AR981" s="26">
        <f>SUM(AG981:AK981)</f>
        <v>799.97</v>
      </c>
      <c r="AS981" s="27">
        <f>+Tabla_DatosExternos_142[[#This Row],[Fecha]]-Tabla_DatosExternos_142[[#This Row],[Vence]]</f>
        <v>-16</v>
      </c>
      <c r="AT981" s="21"/>
      <c r="AU981" s="28" t="e">
        <f>+AR981-W981</f>
        <v>#VALUE!</v>
      </c>
    </row>
    <row r="982" spans="1:47" x14ac:dyDescent="0.35">
      <c r="A982" s="20">
        <v>45899</v>
      </c>
      <c r="B982" s="21">
        <v>308</v>
      </c>
      <c r="C982" s="21">
        <v>500</v>
      </c>
      <c r="D982" s="21">
        <v>500</v>
      </c>
      <c r="E982" s="22">
        <v>45945</v>
      </c>
      <c r="F982" s="21">
        <v>301</v>
      </c>
      <c r="G982" s="21" t="s">
        <v>47</v>
      </c>
      <c r="H982" s="21" t="s">
        <v>48</v>
      </c>
      <c r="I982" s="21" t="s">
        <v>1026</v>
      </c>
      <c r="J982" s="21" t="s">
        <v>49</v>
      </c>
      <c r="K982" s="21" t="s">
        <v>917</v>
      </c>
      <c r="L982" s="21" t="s">
        <v>632</v>
      </c>
      <c r="M982" s="21" t="s">
        <v>672</v>
      </c>
      <c r="N982" s="21">
        <v>46</v>
      </c>
      <c r="O982" s="20"/>
      <c r="P982" s="21" t="s">
        <v>50</v>
      </c>
      <c r="Q982" s="21" t="s">
        <v>1027</v>
      </c>
      <c r="R982" s="21">
        <v>10000</v>
      </c>
      <c r="S982" s="21">
        <v>205</v>
      </c>
      <c r="T982" s="21">
        <v>-68.125031000000007</v>
      </c>
      <c r="U982" s="21">
        <v>-16.498169000000001</v>
      </c>
      <c r="V982" s="21" t="s">
        <v>1028</v>
      </c>
      <c r="W982" s="21" t="s">
        <v>51</v>
      </c>
      <c r="X982" s="21" t="s">
        <v>1029</v>
      </c>
      <c r="Y982" s="23">
        <v>46246</v>
      </c>
      <c r="Z982" s="24">
        <f>+E982-Y982</f>
        <v>-301</v>
      </c>
      <c r="AA982" s="25">
        <f>+Tabla_DatosExternos_142[[#This Row],[Saldo]]/Tabla_DatosExternos_142[[#This Row],[Importe]]</f>
        <v>1</v>
      </c>
      <c r="AB982" s="21"/>
      <c r="AC982" s="26">
        <f>IF(AND(-Z982&gt;=1,-Z982&lt;=30),D982,0)</f>
        <v>0</v>
      </c>
      <c r="AD982" s="26">
        <f>IF(AND(-Z982&gt;=31,-Z982&lt;=60),D982,0)</f>
        <v>0</v>
      </c>
      <c r="AE982" s="26">
        <f>IF(AND(-Z982&gt;=61,-Z982&lt;=90),D982,0)</f>
        <v>0</v>
      </c>
      <c r="AF982" s="26">
        <f>IF(AND(-Z982&gt;=91,-Z982&lt;=120),D982,0)</f>
        <v>0</v>
      </c>
      <c r="AG982" s="26">
        <f>IF(AND(-Z982&gt;=121,-Z982&lt;=150),D982,0)</f>
        <v>0</v>
      </c>
      <c r="AH982" s="26">
        <f>IF(AND(-Z982&gt;=151,-Z982&lt;=180),D982,0)</f>
        <v>0</v>
      </c>
      <c r="AI982" s="26">
        <f>IF(AND(-Z982&gt;=181,-Z982&lt;=210),D982,0)</f>
        <v>0</v>
      </c>
      <c r="AJ982" s="26">
        <f>IF(AND(-Z982&gt;=211,-Z982&lt;=250),D982,0)</f>
        <v>0</v>
      </c>
      <c r="AK982" s="26">
        <f>IF(-Z982&gt;=251,D982,0)</f>
        <v>500</v>
      </c>
      <c r="AL982" s="26">
        <f>SUM(AE982:AF982)</f>
        <v>0</v>
      </c>
      <c r="AM982" s="26">
        <f>SUM(AG982:AK982)</f>
        <v>500</v>
      </c>
      <c r="AN982" s="26">
        <f>SUM(AI982:AK982)</f>
        <v>500</v>
      </c>
      <c r="AO982" s="26">
        <f>+IF(SUM(AC982:AK982)=0,D982,0)</f>
        <v>0</v>
      </c>
      <c r="AP982" s="26">
        <f>+SUM(AC982:AK982)</f>
        <v>500</v>
      </c>
      <c r="AQ982" s="26">
        <f>+Tabla_DatosExternos_142[[#This Row],[Total Vigente]]+Tabla_DatosExternos_142[[#This Row],[Total Vencido]]</f>
        <v>500</v>
      </c>
      <c r="AR982" s="26">
        <f>SUM(AG982:AK982)</f>
        <v>500</v>
      </c>
      <c r="AS982" s="27">
        <f>+Tabla_DatosExternos_142[[#This Row],[Fecha]]-Tabla_DatosExternos_142[[#This Row],[Vence]]</f>
        <v>-46</v>
      </c>
      <c r="AT982" s="21"/>
      <c r="AU982" s="28" t="e">
        <f>+AR982-W982</f>
        <v>#VALUE!</v>
      </c>
    </row>
    <row r="983" spans="1:47" x14ac:dyDescent="0.35">
      <c r="A983" s="20">
        <v>45899</v>
      </c>
      <c r="B983" s="21">
        <v>309</v>
      </c>
      <c r="C983" s="21">
        <v>500</v>
      </c>
      <c r="D983" s="21">
        <v>500</v>
      </c>
      <c r="E983" s="22">
        <v>45976</v>
      </c>
      <c r="F983" s="21">
        <v>270</v>
      </c>
      <c r="G983" s="21" t="s">
        <v>47</v>
      </c>
      <c r="H983" s="21" t="s">
        <v>48</v>
      </c>
      <c r="I983" s="21" t="s">
        <v>1026</v>
      </c>
      <c r="J983" s="21" t="s">
        <v>49</v>
      </c>
      <c r="K983" s="21" t="s">
        <v>917</v>
      </c>
      <c r="L983" s="21" t="s">
        <v>632</v>
      </c>
      <c r="M983" s="21" t="s">
        <v>672</v>
      </c>
      <c r="N983" s="21">
        <v>77</v>
      </c>
      <c r="O983" s="20"/>
      <c r="P983" s="21" t="s">
        <v>50</v>
      </c>
      <c r="Q983" s="21" t="s">
        <v>1027</v>
      </c>
      <c r="R983" s="21">
        <v>10000</v>
      </c>
      <c r="S983" s="21">
        <v>205</v>
      </c>
      <c r="T983" s="21">
        <v>-68.125031000000007</v>
      </c>
      <c r="U983" s="21">
        <v>-16.498169000000001</v>
      </c>
      <c r="V983" s="21" t="s">
        <v>1028</v>
      </c>
      <c r="W983" s="21" t="s">
        <v>51</v>
      </c>
      <c r="X983" s="21" t="s">
        <v>1029</v>
      </c>
      <c r="Y983" s="23">
        <v>46246</v>
      </c>
      <c r="Z983" s="24">
        <f>+E983-Y983</f>
        <v>-270</v>
      </c>
      <c r="AA983" s="25">
        <f>+Tabla_DatosExternos_142[[#This Row],[Saldo]]/Tabla_DatosExternos_142[[#This Row],[Importe]]</f>
        <v>1</v>
      </c>
      <c r="AB983" s="21"/>
      <c r="AC983" s="26">
        <f>IF(AND(-Z983&gt;=1,-Z983&lt;=30),D983,0)</f>
        <v>0</v>
      </c>
      <c r="AD983" s="26">
        <f>IF(AND(-Z983&gt;=31,-Z983&lt;=60),D983,0)</f>
        <v>0</v>
      </c>
      <c r="AE983" s="26">
        <f>IF(AND(-Z983&gt;=61,-Z983&lt;=90),D983,0)</f>
        <v>0</v>
      </c>
      <c r="AF983" s="26">
        <f>IF(AND(-Z983&gt;=91,-Z983&lt;=120),D983,0)</f>
        <v>0</v>
      </c>
      <c r="AG983" s="26">
        <f>IF(AND(-Z983&gt;=121,-Z983&lt;=150),D983,0)</f>
        <v>0</v>
      </c>
      <c r="AH983" s="26">
        <f>IF(AND(-Z983&gt;=151,-Z983&lt;=180),D983,0)</f>
        <v>0</v>
      </c>
      <c r="AI983" s="26">
        <f>IF(AND(-Z983&gt;=181,-Z983&lt;=210),D983,0)</f>
        <v>0</v>
      </c>
      <c r="AJ983" s="26">
        <f>IF(AND(-Z983&gt;=211,-Z983&lt;=250),D983,0)</f>
        <v>0</v>
      </c>
      <c r="AK983" s="26">
        <f>IF(-Z983&gt;=251,D983,0)</f>
        <v>500</v>
      </c>
      <c r="AL983" s="26">
        <f>SUM(AE983:AF983)</f>
        <v>0</v>
      </c>
      <c r="AM983" s="26">
        <f>SUM(AG983:AK983)</f>
        <v>500</v>
      </c>
      <c r="AN983" s="26">
        <f>SUM(AI983:AK983)</f>
        <v>500</v>
      </c>
      <c r="AO983" s="26">
        <f>+IF(SUM(AC983:AK983)=0,D983,0)</f>
        <v>0</v>
      </c>
      <c r="AP983" s="26">
        <f>+SUM(AC983:AK983)</f>
        <v>500</v>
      </c>
      <c r="AQ983" s="26">
        <f>+Tabla_DatosExternos_142[[#This Row],[Total Vigente]]+Tabla_DatosExternos_142[[#This Row],[Total Vencido]]</f>
        <v>500</v>
      </c>
      <c r="AR983" s="26">
        <f>SUM(AG983:AK983)</f>
        <v>500</v>
      </c>
      <c r="AS983" s="27">
        <f>+Tabla_DatosExternos_142[[#This Row],[Fecha]]-Tabla_DatosExternos_142[[#This Row],[Vence]]</f>
        <v>-77</v>
      </c>
      <c r="AT983" s="21"/>
      <c r="AU983" s="28" t="e">
        <f>+AR983-W983</f>
        <v>#VALUE!</v>
      </c>
    </row>
    <row r="984" spans="1:47" x14ac:dyDescent="0.35">
      <c r="A984" s="20">
        <v>45899</v>
      </c>
      <c r="B984" s="21">
        <v>310</v>
      </c>
      <c r="C984" s="21">
        <v>500</v>
      </c>
      <c r="D984" s="21">
        <v>500</v>
      </c>
      <c r="E984" s="22">
        <v>46006</v>
      </c>
      <c r="F984" s="21">
        <v>240</v>
      </c>
      <c r="G984" s="21" t="s">
        <v>47</v>
      </c>
      <c r="H984" s="21" t="s">
        <v>48</v>
      </c>
      <c r="I984" s="21" t="s">
        <v>1026</v>
      </c>
      <c r="J984" s="21" t="s">
        <v>49</v>
      </c>
      <c r="K984" s="21" t="s">
        <v>917</v>
      </c>
      <c r="L984" s="21" t="s">
        <v>632</v>
      </c>
      <c r="M984" s="21" t="s">
        <v>672</v>
      </c>
      <c r="N984" s="21">
        <v>107</v>
      </c>
      <c r="O984" s="20"/>
      <c r="P984" s="21" t="s">
        <v>50</v>
      </c>
      <c r="Q984" s="21" t="s">
        <v>1027</v>
      </c>
      <c r="R984" s="21">
        <v>10000</v>
      </c>
      <c r="S984" s="21">
        <v>205</v>
      </c>
      <c r="T984" s="21">
        <v>-68.125031000000007</v>
      </c>
      <c r="U984" s="21">
        <v>-16.498169000000001</v>
      </c>
      <c r="V984" s="21" t="s">
        <v>1028</v>
      </c>
      <c r="W984" s="21" t="s">
        <v>51</v>
      </c>
      <c r="X984" s="21" t="s">
        <v>1029</v>
      </c>
      <c r="Y984" s="23">
        <v>46246</v>
      </c>
      <c r="Z984" s="24">
        <f>+E984-Y984</f>
        <v>-240</v>
      </c>
      <c r="AA984" s="25">
        <f>+Tabla_DatosExternos_142[[#This Row],[Saldo]]/Tabla_DatosExternos_142[[#This Row],[Importe]]</f>
        <v>1</v>
      </c>
      <c r="AB984" s="21"/>
      <c r="AC984" s="26">
        <f>IF(AND(-Z984&gt;=1,-Z984&lt;=30),D984,0)</f>
        <v>0</v>
      </c>
      <c r="AD984" s="26">
        <f>IF(AND(-Z984&gt;=31,-Z984&lt;=60),D984,0)</f>
        <v>0</v>
      </c>
      <c r="AE984" s="26">
        <f>IF(AND(-Z984&gt;=61,-Z984&lt;=90),D984,0)</f>
        <v>0</v>
      </c>
      <c r="AF984" s="26">
        <f>IF(AND(-Z984&gt;=91,-Z984&lt;=120),D984,0)</f>
        <v>0</v>
      </c>
      <c r="AG984" s="26">
        <f>IF(AND(-Z984&gt;=121,-Z984&lt;=150),D984,0)</f>
        <v>0</v>
      </c>
      <c r="AH984" s="26">
        <f>IF(AND(-Z984&gt;=151,-Z984&lt;=180),D984,0)</f>
        <v>0</v>
      </c>
      <c r="AI984" s="26">
        <f>IF(AND(-Z984&gt;=181,-Z984&lt;=210),D984,0)</f>
        <v>0</v>
      </c>
      <c r="AJ984" s="26">
        <f>IF(AND(-Z984&gt;=211,-Z984&lt;=250),D984,0)</f>
        <v>500</v>
      </c>
      <c r="AK984" s="26">
        <f>IF(-Z984&gt;=251,D984,0)</f>
        <v>0</v>
      </c>
      <c r="AL984" s="26">
        <f>SUM(AE984:AF984)</f>
        <v>0</v>
      </c>
      <c r="AM984" s="26">
        <f>SUM(AG984:AK984)</f>
        <v>500</v>
      </c>
      <c r="AN984" s="26">
        <f>SUM(AI984:AK984)</f>
        <v>500</v>
      </c>
      <c r="AO984" s="26">
        <f>+IF(SUM(AC984:AK984)=0,D984,0)</f>
        <v>0</v>
      </c>
      <c r="AP984" s="26">
        <f>+SUM(AC984:AK984)</f>
        <v>500</v>
      </c>
      <c r="AQ984" s="26">
        <f>+Tabla_DatosExternos_142[[#This Row],[Total Vigente]]+Tabla_DatosExternos_142[[#This Row],[Total Vencido]]</f>
        <v>500</v>
      </c>
      <c r="AR984" s="26">
        <f>SUM(AG984:AK984)</f>
        <v>500</v>
      </c>
      <c r="AS984" s="27">
        <f>+Tabla_DatosExternos_142[[#This Row],[Fecha]]-Tabla_DatosExternos_142[[#This Row],[Vence]]</f>
        <v>-107</v>
      </c>
      <c r="AT984" s="21"/>
      <c r="AU984" s="28" t="e">
        <f>+AR984-W984</f>
        <v>#VALUE!</v>
      </c>
    </row>
    <row r="985" spans="1:47" x14ac:dyDescent="0.35">
      <c r="A985" s="20">
        <v>45997</v>
      </c>
      <c r="B985" s="21">
        <v>102381</v>
      </c>
      <c r="C985" s="21">
        <v>18850</v>
      </c>
      <c r="D985" s="21">
        <v>18850</v>
      </c>
      <c r="E985" s="22">
        <v>46027</v>
      </c>
      <c r="F985" s="21">
        <v>219</v>
      </c>
      <c r="G985" s="21" t="s">
        <v>47</v>
      </c>
      <c r="H985" s="21" t="s">
        <v>48</v>
      </c>
      <c r="I985" s="21" t="s">
        <v>1121</v>
      </c>
      <c r="J985" s="21" t="s">
        <v>49</v>
      </c>
      <c r="K985" s="21" t="s">
        <v>917</v>
      </c>
      <c r="L985" s="21" t="s">
        <v>632</v>
      </c>
      <c r="M985" s="21" t="s">
        <v>751</v>
      </c>
      <c r="N985" s="21">
        <v>30</v>
      </c>
      <c r="O985" s="20"/>
      <c r="P985" s="21" t="s">
        <v>49</v>
      </c>
      <c r="Q985" s="21" t="s">
        <v>1122</v>
      </c>
      <c r="R985" s="21">
        <v>0</v>
      </c>
      <c r="S985" s="21">
        <v>203</v>
      </c>
      <c r="T985" s="21">
        <v>-68.141815199999996</v>
      </c>
      <c r="U985" s="21">
        <v>-16.493572199999999</v>
      </c>
      <c r="V985" s="21" t="s">
        <v>990</v>
      </c>
      <c r="W985" s="21" t="s">
        <v>51</v>
      </c>
      <c r="X985" s="21" t="s">
        <v>1123</v>
      </c>
      <c r="Y985" s="23">
        <v>46246</v>
      </c>
      <c r="Z985" s="24">
        <f>+E985-Y985</f>
        <v>-219</v>
      </c>
      <c r="AA985" s="25">
        <f>+Tabla_DatosExternos_142[[#This Row],[Saldo]]/Tabla_DatosExternos_142[[#This Row],[Importe]]</f>
        <v>1</v>
      </c>
      <c r="AB985" s="21"/>
      <c r="AC985" s="26">
        <f>IF(AND(-Z985&gt;=1,-Z985&lt;=30),D985,0)</f>
        <v>0</v>
      </c>
      <c r="AD985" s="26">
        <f>IF(AND(-Z985&gt;=31,-Z985&lt;=60),D985,0)</f>
        <v>0</v>
      </c>
      <c r="AE985" s="26">
        <f>IF(AND(-Z985&gt;=61,-Z985&lt;=90),D985,0)</f>
        <v>0</v>
      </c>
      <c r="AF985" s="26">
        <f>IF(AND(-Z985&gt;=91,-Z985&lt;=120),D985,0)</f>
        <v>0</v>
      </c>
      <c r="AG985" s="26">
        <f>IF(AND(-Z985&gt;=121,-Z985&lt;=150),D985,0)</f>
        <v>0</v>
      </c>
      <c r="AH985" s="26">
        <f>IF(AND(-Z985&gt;=151,-Z985&lt;=180),D985,0)</f>
        <v>0</v>
      </c>
      <c r="AI985" s="26">
        <f>IF(AND(-Z985&gt;=181,-Z985&lt;=210),D985,0)</f>
        <v>0</v>
      </c>
      <c r="AJ985" s="26">
        <f>IF(AND(-Z985&gt;=211,-Z985&lt;=250),D985,0)</f>
        <v>18850</v>
      </c>
      <c r="AK985" s="26">
        <f>IF(-Z985&gt;=251,D985,0)</f>
        <v>0</v>
      </c>
      <c r="AL985" s="26">
        <f>SUM(AE985:AF985)</f>
        <v>0</v>
      </c>
      <c r="AM985" s="26">
        <f>SUM(AG985:AK985)</f>
        <v>18850</v>
      </c>
      <c r="AN985" s="26">
        <f>SUM(AI985:AK985)</f>
        <v>18850</v>
      </c>
      <c r="AO985" s="26">
        <f>+IF(SUM(AC985:AK985)=0,D985,0)</f>
        <v>0</v>
      </c>
      <c r="AP985" s="26">
        <f>+SUM(AC985:AK985)</f>
        <v>18850</v>
      </c>
      <c r="AQ985" s="26">
        <f>+Tabla_DatosExternos_142[[#This Row],[Total Vigente]]+Tabla_DatosExternos_142[[#This Row],[Total Vencido]]</f>
        <v>18850</v>
      </c>
      <c r="AR985" s="26">
        <f>SUM(AG985:AK985)</f>
        <v>18850</v>
      </c>
      <c r="AS985" s="27">
        <f>+Tabla_DatosExternos_142[[#This Row],[Fecha]]-Tabla_DatosExternos_142[[#This Row],[Vence]]</f>
        <v>-30</v>
      </c>
      <c r="AT985" s="21"/>
      <c r="AU985" s="28" t="e">
        <f>+AR985-W985</f>
        <v>#VALUE!</v>
      </c>
    </row>
    <row r="986" spans="1:47" x14ac:dyDescent="0.35">
      <c r="A986" s="20">
        <v>46002</v>
      </c>
      <c r="B986" s="21">
        <v>103697</v>
      </c>
      <c r="C986" s="21">
        <v>2946</v>
      </c>
      <c r="D986" s="21">
        <v>2446</v>
      </c>
      <c r="E986" s="22">
        <v>46032</v>
      </c>
      <c r="F986" s="21">
        <v>214</v>
      </c>
      <c r="G986" s="21" t="s">
        <v>47</v>
      </c>
      <c r="H986" s="21" t="s">
        <v>48</v>
      </c>
      <c r="I986" s="21" t="s">
        <v>1129</v>
      </c>
      <c r="J986" s="21" t="s">
        <v>49</v>
      </c>
      <c r="K986" s="21" t="s">
        <v>917</v>
      </c>
      <c r="L986" s="21" t="s">
        <v>632</v>
      </c>
      <c r="M986" s="21" t="s">
        <v>936</v>
      </c>
      <c r="N986" s="21">
        <v>30</v>
      </c>
      <c r="O986" s="20">
        <v>46186</v>
      </c>
      <c r="P986" s="21" t="s">
        <v>49</v>
      </c>
      <c r="Q986" s="21" t="s">
        <v>1130</v>
      </c>
      <c r="R986" s="21">
        <v>10000</v>
      </c>
      <c r="S986" s="21">
        <v>104</v>
      </c>
      <c r="T986" s="21">
        <v>-68.114345</v>
      </c>
      <c r="U986" s="21">
        <v>-16.484328999999999</v>
      </c>
      <c r="V986" s="21" t="s">
        <v>1131</v>
      </c>
      <c r="W986" s="21" t="s">
        <v>51</v>
      </c>
      <c r="X986" s="21" t="s">
        <v>1132</v>
      </c>
      <c r="Y986" s="23">
        <v>46246</v>
      </c>
      <c r="Z986" s="24">
        <f>+E986-Y986</f>
        <v>-214</v>
      </c>
      <c r="AA986" s="25">
        <f>+Tabla_DatosExternos_142[[#This Row],[Saldo]]/Tabla_DatosExternos_142[[#This Row],[Importe]]</f>
        <v>0.83027834351663277</v>
      </c>
      <c r="AB986" s="21"/>
      <c r="AC986" s="26">
        <f>IF(AND(-Z986&gt;=1,-Z986&lt;=30),D986,0)</f>
        <v>0</v>
      </c>
      <c r="AD986" s="26">
        <f>IF(AND(-Z986&gt;=31,-Z986&lt;=60),D986,0)</f>
        <v>0</v>
      </c>
      <c r="AE986" s="26">
        <f>IF(AND(-Z986&gt;=61,-Z986&lt;=90),D986,0)</f>
        <v>0</v>
      </c>
      <c r="AF986" s="26">
        <f>IF(AND(-Z986&gt;=91,-Z986&lt;=120),D986,0)</f>
        <v>0</v>
      </c>
      <c r="AG986" s="26">
        <f>IF(AND(-Z986&gt;=121,-Z986&lt;=150),D986,0)</f>
        <v>0</v>
      </c>
      <c r="AH986" s="26">
        <f>IF(AND(-Z986&gt;=151,-Z986&lt;=180),D986,0)</f>
        <v>0</v>
      </c>
      <c r="AI986" s="26">
        <f>IF(AND(-Z986&gt;=181,-Z986&lt;=210),D986,0)</f>
        <v>0</v>
      </c>
      <c r="AJ986" s="26">
        <f>IF(AND(-Z986&gt;=211,-Z986&lt;=250),D986,0)</f>
        <v>2446</v>
      </c>
      <c r="AK986" s="26">
        <f>IF(-Z986&gt;=251,D986,0)</f>
        <v>0</v>
      </c>
      <c r="AL986" s="26">
        <f>SUM(AE986:AF986)</f>
        <v>0</v>
      </c>
      <c r="AM986" s="26">
        <f>SUM(AG986:AK986)</f>
        <v>2446</v>
      </c>
      <c r="AN986" s="26">
        <f>SUM(AI986:AK986)</f>
        <v>2446</v>
      </c>
      <c r="AO986" s="26">
        <f>+IF(SUM(AC986:AK986)=0,D986,0)</f>
        <v>0</v>
      </c>
      <c r="AP986" s="26">
        <f>+SUM(AC986:AK986)</f>
        <v>2446</v>
      </c>
      <c r="AQ986" s="26">
        <f>+Tabla_DatosExternos_142[[#This Row],[Total Vigente]]+Tabla_DatosExternos_142[[#This Row],[Total Vencido]]</f>
        <v>2446</v>
      </c>
      <c r="AR986" s="26">
        <f>SUM(AG986:AK986)</f>
        <v>2446</v>
      </c>
      <c r="AS986" s="27">
        <f>+Tabla_DatosExternos_142[[#This Row],[Fecha]]-Tabla_DatosExternos_142[[#This Row],[Vence]]</f>
        <v>-30</v>
      </c>
      <c r="AT986" s="21"/>
      <c r="AU986" s="28" t="e">
        <f>+AR986-W986</f>
        <v>#VALUE!</v>
      </c>
    </row>
    <row r="987" spans="1:47" x14ac:dyDescent="0.35">
      <c r="A987" s="20">
        <v>46004</v>
      </c>
      <c r="B987" s="21">
        <v>104579</v>
      </c>
      <c r="C987" s="21">
        <v>1000</v>
      </c>
      <c r="D987" s="21">
        <v>1000</v>
      </c>
      <c r="E987" s="22">
        <v>46034</v>
      </c>
      <c r="F987" s="21">
        <v>212</v>
      </c>
      <c r="G987" s="21" t="s">
        <v>47</v>
      </c>
      <c r="H987" s="21" t="s">
        <v>48</v>
      </c>
      <c r="I987" s="21" t="s">
        <v>1129</v>
      </c>
      <c r="J987" s="21" t="s">
        <v>49</v>
      </c>
      <c r="K987" s="21" t="s">
        <v>917</v>
      </c>
      <c r="L987" s="21" t="s">
        <v>632</v>
      </c>
      <c r="M987" s="21" t="s">
        <v>936</v>
      </c>
      <c r="N987" s="21">
        <v>30</v>
      </c>
      <c r="O987" s="20"/>
      <c r="P987" s="21" t="s">
        <v>49</v>
      </c>
      <c r="Q987" s="21" t="s">
        <v>1130</v>
      </c>
      <c r="R987" s="21">
        <v>10000</v>
      </c>
      <c r="S987" s="21">
        <v>104</v>
      </c>
      <c r="T987" s="21">
        <v>-68.114345</v>
      </c>
      <c r="U987" s="21">
        <v>-16.484328999999999</v>
      </c>
      <c r="V987" s="21" t="s">
        <v>1131</v>
      </c>
      <c r="W987" s="21" t="s">
        <v>51</v>
      </c>
      <c r="X987" s="21" t="s">
        <v>1132</v>
      </c>
      <c r="Y987" s="23">
        <v>46246</v>
      </c>
      <c r="Z987" s="24">
        <f>+E987-Y987</f>
        <v>-212</v>
      </c>
      <c r="AA987" s="25">
        <f>+Tabla_DatosExternos_142[[#This Row],[Saldo]]/Tabla_DatosExternos_142[[#This Row],[Importe]]</f>
        <v>1</v>
      </c>
      <c r="AB987" s="21"/>
      <c r="AC987" s="26">
        <f>IF(AND(-Z987&gt;=1,-Z987&lt;=30),D987,0)</f>
        <v>0</v>
      </c>
      <c r="AD987" s="26">
        <f>IF(AND(-Z987&gt;=31,-Z987&lt;=60),D987,0)</f>
        <v>0</v>
      </c>
      <c r="AE987" s="26">
        <f>IF(AND(-Z987&gt;=61,-Z987&lt;=90),D987,0)</f>
        <v>0</v>
      </c>
      <c r="AF987" s="26">
        <f>IF(AND(-Z987&gt;=91,-Z987&lt;=120),D987,0)</f>
        <v>0</v>
      </c>
      <c r="AG987" s="26">
        <f>IF(AND(-Z987&gt;=121,-Z987&lt;=150),D987,0)</f>
        <v>0</v>
      </c>
      <c r="AH987" s="26">
        <f>IF(AND(-Z987&gt;=151,-Z987&lt;=180),D987,0)</f>
        <v>0</v>
      </c>
      <c r="AI987" s="26">
        <f>IF(AND(-Z987&gt;=181,-Z987&lt;=210),D987,0)</f>
        <v>0</v>
      </c>
      <c r="AJ987" s="26">
        <f>IF(AND(-Z987&gt;=211,-Z987&lt;=250),D987,0)</f>
        <v>1000</v>
      </c>
      <c r="AK987" s="26">
        <f>IF(-Z987&gt;=251,D987,0)</f>
        <v>0</v>
      </c>
      <c r="AL987" s="26">
        <f>SUM(AE987:AF987)</f>
        <v>0</v>
      </c>
      <c r="AM987" s="26">
        <f>SUM(AG987:AK987)</f>
        <v>1000</v>
      </c>
      <c r="AN987" s="26">
        <f>SUM(AI987:AK987)</f>
        <v>1000</v>
      </c>
      <c r="AO987" s="26">
        <f>+IF(SUM(AC987:AK987)=0,D987,0)</f>
        <v>0</v>
      </c>
      <c r="AP987" s="26">
        <f>+SUM(AC987:AK987)</f>
        <v>1000</v>
      </c>
      <c r="AQ987" s="26">
        <f>+Tabla_DatosExternos_142[[#This Row],[Total Vigente]]+Tabla_DatosExternos_142[[#This Row],[Total Vencido]]</f>
        <v>1000</v>
      </c>
      <c r="AR987" s="26">
        <f>SUM(AG987:AK987)</f>
        <v>1000</v>
      </c>
      <c r="AS987" s="27">
        <f>+Tabla_DatosExternos_142[[#This Row],[Fecha]]-Tabla_DatosExternos_142[[#This Row],[Vence]]</f>
        <v>-30</v>
      </c>
      <c r="AT987" s="21"/>
      <c r="AU987" s="28" t="e">
        <f>+AR987-W987</f>
        <v>#VALUE!</v>
      </c>
    </row>
    <row r="988" spans="1:47" x14ac:dyDescent="0.35">
      <c r="A988" s="20">
        <v>46015</v>
      </c>
      <c r="B988" s="21">
        <v>107856</v>
      </c>
      <c r="C988" s="21">
        <v>5000</v>
      </c>
      <c r="D988" s="21">
        <v>5000</v>
      </c>
      <c r="E988" s="22">
        <v>46045</v>
      </c>
      <c r="F988" s="21">
        <v>201</v>
      </c>
      <c r="G988" s="21" t="s">
        <v>47</v>
      </c>
      <c r="H988" s="21" t="s">
        <v>48</v>
      </c>
      <c r="I988" s="21" t="s">
        <v>1190</v>
      </c>
      <c r="J988" s="21" t="s">
        <v>49</v>
      </c>
      <c r="K988" s="21" t="s">
        <v>917</v>
      </c>
      <c r="L988" s="21" t="s">
        <v>632</v>
      </c>
      <c r="M988" s="21" t="s">
        <v>633</v>
      </c>
      <c r="N988" s="21">
        <v>30</v>
      </c>
      <c r="O988" s="20"/>
      <c r="P988" s="21" t="s">
        <v>49</v>
      </c>
      <c r="Q988" s="21" t="s">
        <v>1191</v>
      </c>
      <c r="R988" s="21">
        <v>0</v>
      </c>
      <c r="S988" s="21">
        <v>206</v>
      </c>
      <c r="T988" s="21">
        <v>-68.136324000000002</v>
      </c>
      <c r="U988" s="21">
        <v>-16.49408</v>
      </c>
      <c r="V988" s="21" t="s">
        <v>1192</v>
      </c>
      <c r="W988" s="21" t="s">
        <v>51</v>
      </c>
      <c r="X988" s="21" t="s">
        <v>1193</v>
      </c>
      <c r="Y988" s="23">
        <v>46246</v>
      </c>
      <c r="Z988" s="24">
        <f>+E988-Y988</f>
        <v>-201</v>
      </c>
      <c r="AA988" s="25">
        <f>+Tabla_DatosExternos_142[[#This Row],[Saldo]]/Tabla_DatosExternos_142[[#This Row],[Importe]]</f>
        <v>1</v>
      </c>
      <c r="AB988" s="21"/>
      <c r="AC988" s="26">
        <f>IF(AND(-Z988&gt;=1,-Z988&lt;=30),D988,0)</f>
        <v>0</v>
      </c>
      <c r="AD988" s="26">
        <f>IF(AND(-Z988&gt;=31,-Z988&lt;=60),D988,0)</f>
        <v>0</v>
      </c>
      <c r="AE988" s="26">
        <f>IF(AND(-Z988&gt;=61,-Z988&lt;=90),D988,0)</f>
        <v>0</v>
      </c>
      <c r="AF988" s="26">
        <f>IF(AND(-Z988&gt;=91,-Z988&lt;=120),D988,0)</f>
        <v>0</v>
      </c>
      <c r="AG988" s="26">
        <f>IF(AND(-Z988&gt;=121,-Z988&lt;=150),D988,0)</f>
        <v>0</v>
      </c>
      <c r="AH988" s="26">
        <f>IF(AND(-Z988&gt;=151,-Z988&lt;=180),D988,0)</f>
        <v>0</v>
      </c>
      <c r="AI988" s="26">
        <f>IF(AND(-Z988&gt;=181,-Z988&lt;=210),D988,0)</f>
        <v>5000</v>
      </c>
      <c r="AJ988" s="26">
        <f>IF(AND(-Z988&gt;=211,-Z988&lt;=250),D988,0)</f>
        <v>0</v>
      </c>
      <c r="AK988" s="26">
        <f>IF(-Z988&gt;=251,D988,0)</f>
        <v>0</v>
      </c>
      <c r="AL988" s="26">
        <f>SUM(AE988:AF988)</f>
        <v>0</v>
      </c>
      <c r="AM988" s="26">
        <f>SUM(AG988:AK988)</f>
        <v>5000</v>
      </c>
      <c r="AN988" s="26">
        <f>SUM(AI988:AK988)</f>
        <v>5000</v>
      </c>
      <c r="AO988" s="26">
        <f>+IF(SUM(AC988:AK988)=0,D988,0)</f>
        <v>0</v>
      </c>
      <c r="AP988" s="26">
        <f>+SUM(AC988:AK988)</f>
        <v>5000</v>
      </c>
      <c r="AQ988" s="26">
        <f>+Tabla_DatosExternos_142[[#This Row],[Total Vigente]]+Tabla_DatosExternos_142[[#This Row],[Total Vencido]]</f>
        <v>5000</v>
      </c>
      <c r="AR988" s="26">
        <f>SUM(AG988:AK988)</f>
        <v>5000</v>
      </c>
      <c r="AS988" s="27">
        <f>+Tabla_DatosExternos_142[[#This Row],[Fecha]]-Tabla_DatosExternos_142[[#This Row],[Vence]]</f>
        <v>-30</v>
      </c>
      <c r="AT988" s="21"/>
      <c r="AU988" s="28" t="e">
        <f>+AR988-W988</f>
        <v>#VALUE!</v>
      </c>
    </row>
    <row r="989" spans="1:47" x14ac:dyDescent="0.35">
      <c r="A989" s="20">
        <v>46018</v>
      </c>
      <c r="B989" s="21">
        <v>108230</v>
      </c>
      <c r="C989" s="21">
        <v>5000</v>
      </c>
      <c r="D989" s="21">
        <v>1100</v>
      </c>
      <c r="E989" s="22">
        <v>46048</v>
      </c>
      <c r="F989" s="21">
        <v>198</v>
      </c>
      <c r="G989" s="21" t="s">
        <v>47</v>
      </c>
      <c r="H989" s="21" t="s">
        <v>48</v>
      </c>
      <c r="I989" s="21" t="s">
        <v>1200</v>
      </c>
      <c r="J989" s="21" t="s">
        <v>49</v>
      </c>
      <c r="K989" s="21" t="s">
        <v>917</v>
      </c>
      <c r="L989" s="21" t="s">
        <v>632</v>
      </c>
      <c r="M989" s="21" t="s">
        <v>672</v>
      </c>
      <c r="N989" s="21">
        <v>30</v>
      </c>
      <c r="O989" s="20">
        <v>46206</v>
      </c>
      <c r="P989" s="21" t="s">
        <v>49</v>
      </c>
      <c r="Q989" s="21" t="s">
        <v>1201</v>
      </c>
      <c r="R989" s="21">
        <v>5000</v>
      </c>
      <c r="S989" s="21">
        <v>205</v>
      </c>
      <c r="T989" s="21">
        <v>-68.138755799999998</v>
      </c>
      <c r="U989" s="21">
        <v>-16.4933853</v>
      </c>
      <c r="V989" s="21" t="s">
        <v>1202</v>
      </c>
      <c r="W989" s="21" t="s">
        <v>51</v>
      </c>
      <c r="X989" s="21" t="s">
        <v>1203</v>
      </c>
      <c r="Y989" s="23">
        <v>46246</v>
      </c>
      <c r="Z989" s="24">
        <f>+E989-Y989</f>
        <v>-198</v>
      </c>
      <c r="AA989" s="25">
        <f>+Tabla_DatosExternos_142[[#This Row],[Saldo]]/Tabla_DatosExternos_142[[#This Row],[Importe]]</f>
        <v>0.22</v>
      </c>
      <c r="AB989" s="21"/>
      <c r="AC989" s="26">
        <f>IF(AND(-Z989&gt;=1,-Z989&lt;=30),D989,0)</f>
        <v>0</v>
      </c>
      <c r="AD989" s="26">
        <f>IF(AND(-Z989&gt;=31,-Z989&lt;=60),D989,0)</f>
        <v>0</v>
      </c>
      <c r="AE989" s="26">
        <f>IF(AND(-Z989&gt;=61,-Z989&lt;=90),D989,0)</f>
        <v>0</v>
      </c>
      <c r="AF989" s="26">
        <f>IF(AND(-Z989&gt;=91,-Z989&lt;=120),D989,0)</f>
        <v>0</v>
      </c>
      <c r="AG989" s="26">
        <f>IF(AND(-Z989&gt;=121,-Z989&lt;=150),D989,0)</f>
        <v>0</v>
      </c>
      <c r="AH989" s="26">
        <f>IF(AND(-Z989&gt;=151,-Z989&lt;=180),D989,0)</f>
        <v>0</v>
      </c>
      <c r="AI989" s="26">
        <f>IF(AND(-Z989&gt;=181,-Z989&lt;=210),D989,0)</f>
        <v>1100</v>
      </c>
      <c r="AJ989" s="26">
        <f>IF(AND(-Z989&gt;=211,-Z989&lt;=250),D989,0)</f>
        <v>0</v>
      </c>
      <c r="AK989" s="26">
        <f>IF(-Z989&gt;=251,D989,0)</f>
        <v>0</v>
      </c>
      <c r="AL989" s="26">
        <f>SUM(AE989:AF989)</f>
        <v>0</v>
      </c>
      <c r="AM989" s="26">
        <f>SUM(AG989:AK989)</f>
        <v>1100</v>
      </c>
      <c r="AN989" s="26">
        <f>SUM(AI989:AK989)</f>
        <v>1100</v>
      </c>
      <c r="AO989" s="26">
        <f>+IF(SUM(AC989:AK989)=0,D989,0)</f>
        <v>0</v>
      </c>
      <c r="AP989" s="26">
        <f>+SUM(AC989:AK989)</f>
        <v>1100</v>
      </c>
      <c r="AQ989" s="26">
        <f>+Tabla_DatosExternos_142[[#This Row],[Total Vigente]]+Tabla_DatosExternos_142[[#This Row],[Total Vencido]]</f>
        <v>1100</v>
      </c>
      <c r="AR989" s="26">
        <f>SUM(AG989:AK989)</f>
        <v>1100</v>
      </c>
      <c r="AS989" s="27">
        <f>+Tabla_DatosExternos_142[[#This Row],[Fecha]]-Tabla_DatosExternos_142[[#This Row],[Vence]]</f>
        <v>-30</v>
      </c>
      <c r="AT989" s="21"/>
      <c r="AU989" s="28" t="e">
        <f>+AR989-W989</f>
        <v>#VALUE!</v>
      </c>
    </row>
    <row r="990" spans="1:47" x14ac:dyDescent="0.35">
      <c r="A990" s="20">
        <v>46021</v>
      </c>
      <c r="B990" s="21">
        <v>109344</v>
      </c>
      <c r="C990" s="21">
        <v>25799.7</v>
      </c>
      <c r="D990" s="21">
        <v>24299.7</v>
      </c>
      <c r="E990" s="22">
        <v>46051</v>
      </c>
      <c r="F990" s="21">
        <v>195</v>
      </c>
      <c r="G990" s="21" t="s">
        <v>47</v>
      </c>
      <c r="H990" s="21" t="s">
        <v>48</v>
      </c>
      <c r="I990" s="21" t="s">
        <v>1204</v>
      </c>
      <c r="J990" s="21" t="s">
        <v>49</v>
      </c>
      <c r="K990" s="21" t="s">
        <v>917</v>
      </c>
      <c r="L990" s="21" t="s">
        <v>632</v>
      </c>
      <c r="M990" s="21" t="s">
        <v>633</v>
      </c>
      <c r="N990" s="21">
        <v>30</v>
      </c>
      <c r="O990" s="20">
        <v>46230</v>
      </c>
      <c r="P990" s="21" t="s">
        <v>49</v>
      </c>
      <c r="Q990" s="21" t="s">
        <v>1205</v>
      </c>
      <c r="R990" s="21">
        <v>26000</v>
      </c>
      <c r="S990" s="21">
        <v>206</v>
      </c>
      <c r="T990" s="21">
        <v>-68.086540999999997</v>
      </c>
      <c r="U990" s="21">
        <v>-16.445257000000002</v>
      </c>
      <c r="V990" s="21" t="s">
        <v>1206</v>
      </c>
      <c r="W990" s="21" t="s">
        <v>51</v>
      </c>
      <c r="X990" s="21" t="s">
        <v>1207</v>
      </c>
      <c r="Y990" s="23">
        <v>46246</v>
      </c>
      <c r="Z990" s="24">
        <f>+E990-Y990</f>
        <v>-195</v>
      </c>
      <c r="AA990" s="25">
        <f>+Tabla_DatosExternos_142[[#This Row],[Saldo]]/Tabla_DatosExternos_142[[#This Row],[Importe]]</f>
        <v>0.94185978906731471</v>
      </c>
      <c r="AB990" s="21"/>
      <c r="AC990" s="26">
        <f>IF(AND(-Z990&gt;=1,-Z990&lt;=30),D990,0)</f>
        <v>0</v>
      </c>
      <c r="AD990" s="26">
        <f>IF(AND(-Z990&gt;=31,-Z990&lt;=60),D990,0)</f>
        <v>0</v>
      </c>
      <c r="AE990" s="26">
        <f>IF(AND(-Z990&gt;=61,-Z990&lt;=90),D990,0)</f>
        <v>0</v>
      </c>
      <c r="AF990" s="26">
        <f>IF(AND(-Z990&gt;=91,-Z990&lt;=120),D990,0)</f>
        <v>0</v>
      </c>
      <c r="AG990" s="26">
        <f>IF(AND(-Z990&gt;=121,-Z990&lt;=150),D990,0)</f>
        <v>0</v>
      </c>
      <c r="AH990" s="26">
        <f>IF(AND(-Z990&gt;=151,-Z990&lt;=180),D990,0)</f>
        <v>0</v>
      </c>
      <c r="AI990" s="26">
        <f>IF(AND(-Z990&gt;=181,-Z990&lt;=210),D990,0)</f>
        <v>24299.7</v>
      </c>
      <c r="AJ990" s="26">
        <f>IF(AND(-Z990&gt;=211,-Z990&lt;=250),D990,0)</f>
        <v>0</v>
      </c>
      <c r="AK990" s="26">
        <f>IF(-Z990&gt;=251,D990,0)</f>
        <v>0</v>
      </c>
      <c r="AL990" s="26">
        <f>SUM(AE990:AF990)</f>
        <v>0</v>
      </c>
      <c r="AM990" s="26">
        <f>SUM(AG990:AK990)</f>
        <v>24299.7</v>
      </c>
      <c r="AN990" s="26">
        <f>SUM(AI990:AK990)</f>
        <v>24299.7</v>
      </c>
      <c r="AO990" s="26">
        <f>+IF(SUM(AC990:AK990)=0,D990,0)</f>
        <v>0</v>
      </c>
      <c r="AP990" s="26">
        <f>+SUM(AC990:AK990)</f>
        <v>24299.7</v>
      </c>
      <c r="AQ990" s="26">
        <f>+Tabla_DatosExternos_142[[#This Row],[Total Vigente]]+Tabla_DatosExternos_142[[#This Row],[Total Vencido]]</f>
        <v>24299.7</v>
      </c>
      <c r="AR990" s="26">
        <f>SUM(AG990:AK990)</f>
        <v>24299.7</v>
      </c>
      <c r="AS990" s="27">
        <f>+Tabla_DatosExternos_142[[#This Row],[Fecha]]-Tabla_DatosExternos_142[[#This Row],[Vence]]</f>
        <v>-30</v>
      </c>
      <c r="AT990" s="21"/>
      <c r="AU990" s="28" t="e">
        <f>+AR990-W990</f>
        <v>#VALUE!</v>
      </c>
    </row>
    <row r="991" spans="1:47" x14ac:dyDescent="0.35">
      <c r="A991" s="20">
        <v>46037</v>
      </c>
      <c r="B991" s="21">
        <v>112227</v>
      </c>
      <c r="C991" s="21">
        <v>4590</v>
      </c>
      <c r="D991" s="21">
        <v>2090</v>
      </c>
      <c r="E991" s="22">
        <v>46067</v>
      </c>
      <c r="F991" s="21">
        <v>179</v>
      </c>
      <c r="G991" s="21" t="s">
        <v>47</v>
      </c>
      <c r="H991" s="21" t="s">
        <v>48</v>
      </c>
      <c r="I991" s="21" t="s">
        <v>1237</v>
      </c>
      <c r="J991" s="21" t="s">
        <v>49</v>
      </c>
      <c r="K991" s="21" t="s">
        <v>917</v>
      </c>
      <c r="L991" s="21" t="s">
        <v>632</v>
      </c>
      <c r="M991" s="21" t="s">
        <v>672</v>
      </c>
      <c r="N991" s="21">
        <v>30</v>
      </c>
      <c r="O991" s="20">
        <v>46227</v>
      </c>
      <c r="P991" s="21" t="s">
        <v>49</v>
      </c>
      <c r="Q991" s="21" t="s">
        <v>1238</v>
      </c>
      <c r="R991" s="21">
        <v>0</v>
      </c>
      <c r="S991" s="21">
        <v>205</v>
      </c>
      <c r="T991" s="21">
        <v>-68.139686600000005</v>
      </c>
      <c r="U991" s="21">
        <v>-16.496542000000002</v>
      </c>
      <c r="V991" s="21" t="s">
        <v>1239</v>
      </c>
      <c r="W991" s="21" t="s">
        <v>51</v>
      </c>
      <c r="X991" s="21" t="s">
        <v>1240</v>
      </c>
      <c r="Y991" s="23">
        <v>46246</v>
      </c>
      <c r="Z991" s="24">
        <f>+E991-Y991</f>
        <v>-179</v>
      </c>
      <c r="AA991" s="25">
        <f>+Tabla_DatosExternos_142[[#This Row],[Saldo]]/Tabla_DatosExternos_142[[#This Row],[Importe]]</f>
        <v>0.45533769063180829</v>
      </c>
      <c r="AB991" s="21"/>
      <c r="AC991" s="26">
        <f>IF(AND(-Z991&gt;=1,-Z991&lt;=30),D991,0)</f>
        <v>0</v>
      </c>
      <c r="AD991" s="26">
        <f>IF(AND(-Z991&gt;=31,-Z991&lt;=60),D991,0)</f>
        <v>0</v>
      </c>
      <c r="AE991" s="26">
        <f>IF(AND(-Z991&gt;=61,-Z991&lt;=90),D991,0)</f>
        <v>0</v>
      </c>
      <c r="AF991" s="26">
        <f>IF(AND(-Z991&gt;=91,-Z991&lt;=120),D991,0)</f>
        <v>0</v>
      </c>
      <c r="AG991" s="26">
        <f>IF(AND(-Z991&gt;=121,-Z991&lt;=150),D991,0)</f>
        <v>0</v>
      </c>
      <c r="AH991" s="26">
        <f>IF(AND(-Z991&gt;=151,-Z991&lt;=180),D991,0)</f>
        <v>2090</v>
      </c>
      <c r="AI991" s="26">
        <f>IF(AND(-Z991&gt;=181,-Z991&lt;=210),D991,0)</f>
        <v>0</v>
      </c>
      <c r="AJ991" s="26">
        <f>IF(AND(-Z991&gt;=211,-Z991&lt;=250),D991,0)</f>
        <v>0</v>
      </c>
      <c r="AK991" s="26">
        <f>IF(-Z991&gt;=251,D991,0)</f>
        <v>0</v>
      </c>
      <c r="AL991" s="26">
        <f>SUM(AE991:AF991)</f>
        <v>0</v>
      </c>
      <c r="AM991" s="26">
        <f>SUM(AG991:AK991)</f>
        <v>2090</v>
      </c>
      <c r="AN991" s="26">
        <f>SUM(AI991:AK991)</f>
        <v>0</v>
      </c>
      <c r="AO991" s="26">
        <f>+IF(SUM(AC991:AK991)=0,D991,0)</f>
        <v>0</v>
      </c>
      <c r="AP991" s="26">
        <f>+SUM(AC991:AK991)</f>
        <v>2090</v>
      </c>
      <c r="AQ991" s="26">
        <f>+Tabla_DatosExternos_142[[#This Row],[Total Vigente]]+Tabla_DatosExternos_142[[#This Row],[Total Vencido]]</f>
        <v>2090</v>
      </c>
      <c r="AR991" s="26">
        <f>SUM(AG991:AK991)</f>
        <v>2090</v>
      </c>
      <c r="AS991" s="27">
        <f>+Tabla_DatosExternos_142[[#This Row],[Fecha]]-Tabla_DatosExternos_142[[#This Row],[Vence]]</f>
        <v>-30</v>
      </c>
      <c r="AT991" s="21"/>
      <c r="AU991" s="28" t="e">
        <f>+AR991-W991</f>
        <v>#VALUE!</v>
      </c>
    </row>
    <row r="992" spans="1:47" x14ac:dyDescent="0.35">
      <c r="A992" s="20">
        <v>46060</v>
      </c>
      <c r="B992" s="21">
        <v>118500</v>
      </c>
      <c r="C992" s="21">
        <v>2427.98</v>
      </c>
      <c r="D992" s="21">
        <v>1127.98</v>
      </c>
      <c r="E992" s="22">
        <v>46090</v>
      </c>
      <c r="F992" s="21">
        <v>156</v>
      </c>
      <c r="G992" s="21" t="s">
        <v>47</v>
      </c>
      <c r="H992" s="21" t="s">
        <v>48</v>
      </c>
      <c r="I992" s="21" t="s">
        <v>1294</v>
      </c>
      <c r="J992" s="21" t="s">
        <v>49</v>
      </c>
      <c r="K992" s="21" t="s">
        <v>917</v>
      </c>
      <c r="L992" s="21" t="s">
        <v>632</v>
      </c>
      <c r="M992" s="21" t="s">
        <v>751</v>
      </c>
      <c r="N992" s="21">
        <v>30</v>
      </c>
      <c r="O992" s="20">
        <v>46230</v>
      </c>
      <c r="P992" s="21" t="s">
        <v>49</v>
      </c>
      <c r="Q992" s="21" t="s">
        <v>1295</v>
      </c>
      <c r="R992" s="21">
        <v>0</v>
      </c>
      <c r="S992" s="21">
        <v>203</v>
      </c>
      <c r="T992" s="21">
        <v>-68.143804900000006</v>
      </c>
      <c r="U992" s="21">
        <v>-16.4952428</v>
      </c>
      <c r="V992" s="21" t="s">
        <v>262</v>
      </c>
      <c r="W992" s="21" t="s">
        <v>51</v>
      </c>
      <c r="X992" s="21" t="s">
        <v>1296</v>
      </c>
      <c r="Y992" s="23">
        <v>46246</v>
      </c>
      <c r="Z992" s="24">
        <f>+E992-Y992</f>
        <v>-156</v>
      </c>
      <c r="AA992" s="25">
        <f>+Tabla_DatosExternos_142[[#This Row],[Saldo]]/Tabla_DatosExternos_142[[#This Row],[Importe]]</f>
        <v>0.46457549073715598</v>
      </c>
      <c r="AB992" s="21"/>
      <c r="AC992" s="26">
        <f>IF(AND(-Z992&gt;=1,-Z992&lt;=30),D992,0)</f>
        <v>0</v>
      </c>
      <c r="AD992" s="26">
        <f>IF(AND(-Z992&gt;=31,-Z992&lt;=60),D992,0)</f>
        <v>0</v>
      </c>
      <c r="AE992" s="26">
        <f>IF(AND(-Z992&gt;=61,-Z992&lt;=90),D992,0)</f>
        <v>0</v>
      </c>
      <c r="AF992" s="26">
        <f>IF(AND(-Z992&gt;=91,-Z992&lt;=120),D992,0)</f>
        <v>0</v>
      </c>
      <c r="AG992" s="26">
        <f>IF(AND(-Z992&gt;=121,-Z992&lt;=150),D992,0)</f>
        <v>0</v>
      </c>
      <c r="AH992" s="26">
        <f>IF(AND(-Z992&gt;=151,-Z992&lt;=180),D992,0)</f>
        <v>1127.98</v>
      </c>
      <c r="AI992" s="26">
        <f>IF(AND(-Z992&gt;=181,-Z992&lt;=210),D992,0)</f>
        <v>0</v>
      </c>
      <c r="AJ992" s="26">
        <f>IF(AND(-Z992&gt;=211,-Z992&lt;=250),D992,0)</f>
        <v>0</v>
      </c>
      <c r="AK992" s="26">
        <f>IF(-Z992&gt;=251,D992,0)</f>
        <v>0</v>
      </c>
      <c r="AL992" s="26">
        <f>SUM(AE992:AF992)</f>
        <v>0</v>
      </c>
      <c r="AM992" s="26">
        <f>SUM(AG992:AK992)</f>
        <v>1127.98</v>
      </c>
      <c r="AN992" s="26">
        <f>SUM(AI992:AK992)</f>
        <v>0</v>
      </c>
      <c r="AO992" s="26">
        <f>+IF(SUM(AC992:AK992)=0,D992,0)</f>
        <v>0</v>
      </c>
      <c r="AP992" s="26">
        <f>+SUM(AC992:AK992)</f>
        <v>1127.98</v>
      </c>
      <c r="AQ992" s="26">
        <f>+Tabla_DatosExternos_142[[#This Row],[Total Vigente]]+Tabla_DatosExternos_142[[#This Row],[Total Vencido]]</f>
        <v>1127.98</v>
      </c>
      <c r="AR992" s="26">
        <f>SUM(AG992:AK992)</f>
        <v>1127.98</v>
      </c>
      <c r="AS992" s="27">
        <f>+Tabla_DatosExternos_142[[#This Row],[Fecha]]-Tabla_DatosExternos_142[[#This Row],[Vence]]</f>
        <v>-30</v>
      </c>
      <c r="AT992" s="21"/>
      <c r="AU992" s="28" t="e">
        <f>+AR992-W992</f>
        <v>#VALUE!</v>
      </c>
    </row>
    <row r="993" spans="1:47" x14ac:dyDescent="0.35">
      <c r="A993" s="20">
        <v>46062</v>
      </c>
      <c r="B993" s="21">
        <v>118801</v>
      </c>
      <c r="C993" s="21">
        <v>18960</v>
      </c>
      <c r="D993" s="21">
        <v>2100</v>
      </c>
      <c r="E993" s="22">
        <v>46092</v>
      </c>
      <c r="F993" s="21">
        <v>154</v>
      </c>
      <c r="G993" s="21" t="s">
        <v>47</v>
      </c>
      <c r="H993" s="21" t="s">
        <v>48</v>
      </c>
      <c r="I993" s="21" t="s">
        <v>1302</v>
      </c>
      <c r="J993" s="21" t="s">
        <v>49</v>
      </c>
      <c r="K993" s="21" t="s">
        <v>917</v>
      </c>
      <c r="L993" s="21" t="s">
        <v>632</v>
      </c>
      <c r="M993" s="21" t="s">
        <v>672</v>
      </c>
      <c r="N993" s="21">
        <v>30</v>
      </c>
      <c r="O993" s="20">
        <v>46231</v>
      </c>
      <c r="P993" s="21" t="s">
        <v>49</v>
      </c>
      <c r="Q993" s="21" t="s">
        <v>1303</v>
      </c>
      <c r="R993" s="21">
        <v>0</v>
      </c>
      <c r="S993" s="21">
        <v>205</v>
      </c>
      <c r="T993" s="21">
        <v>-68.140558999999996</v>
      </c>
      <c r="U993" s="21">
        <v>-16.497032000000001</v>
      </c>
      <c r="V993" s="21" t="s">
        <v>1304</v>
      </c>
      <c r="W993" s="21" t="s">
        <v>51</v>
      </c>
      <c r="X993" s="21" t="s">
        <v>1305</v>
      </c>
      <c r="Y993" s="23">
        <v>46246</v>
      </c>
      <c r="Z993" s="24">
        <f>+E993-Y993</f>
        <v>-154</v>
      </c>
      <c r="AA993" s="25">
        <f>+Tabla_DatosExternos_142[[#This Row],[Saldo]]/Tabla_DatosExternos_142[[#This Row],[Importe]]</f>
        <v>0.11075949367088607</v>
      </c>
      <c r="AB993" s="21"/>
      <c r="AC993" s="26">
        <f>IF(AND(-Z993&gt;=1,-Z993&lt;=30),D993,0)</f>
        <v>0</v>
      </c>
      <c r="AD993" s="26">
        <f>IF(AND(-Z993&gt;=31,-Z993&lt;=60),D993,0)</f>
        <v>0</v>
      </c>
      <c r="AE993" s="26">
        <f>IF(AND(-Z993&gt;=61,-Z993&lt;=90),D993,0)</f>
        <v>0</v>
      </c>
      <c r="AF993" s="26">
        <f>IF(AND(-Z993&gt;=91,-Z993&lt;=120),D993,0)</f>
        <v>0</v>
      </c>
      <c r="AG993" s="26">
        <f>IF(AND(-Z993&gt;=121,-Z993&lt;=150),D993,0)</f>
        <v>0</v>
      </c>
      <c r="AH993" s="26">
        <f>IF(AND(-Z993&gt;=151,-Z993&lt;=180),D993,0)</f>
        <v>2100</v>
      </c>
      <c r="AI993" s="26">
        <f>IF(AND(-Z993&gt;=181,-Z993&lt;=210),D993,0)</f>
        <v>0</v>
      </c>
      <c r="AJ993" s="26">
        <f>IF(AND(-Z993&gt;=211,-Z993&lt;=250),D993,0)</f>
        <v>0</v>
      </c>
      <c r="AK993" s="26">
        <f>IF(-Z993&gt;=251,D993,0)</f>
        <v>0</v>
      </c>
      <c r="AL993" s="26">
        <f>SUM(AE993:AF993)</f>
        <v>0</v>
      </c>
      <c r="AM993" s="26">
        <f>SUM(AG993:AK993)</f>
        <v>2100</v>
      </c>
      <c r="AN993" s="26">
        <f>SUM(AI993:AK993)</f>
        <v>0</v>
      </c>
      <c r="AO993" s="26">
        <f>+IF(SUM(AC993:AK993)=0,D993,0)</f>
        <v>0</v>
      </c>
      <c r="AP993" s="26">
        <f>+SUM(AC993:AK993)</f>
        <v>2100</v>
      </c>
      <c r="AQ993" s="26">
        <f>+Tabla_DatosExternos_142[[#This Row],[Total Vigente]]+Tabla_DatosExternos_142[[#This Row],[Total Vencido]]</f>
        <v>2100</v>
      </c>
      <c r="AR993" s="26">
        <f>SUM(AG993:AK993)</f>
        <v>2100</v>
      </c>
      <c r="AS993" s="27">
        <f>+Tabla_DatosExternos_142[[#This Row],[Fecha]]-Tabla_DatosExternos_142[[#This Row],[Vence]]</f>
        <v>-30</v>
      </c>
      <c r="AT993" s="21"/>
      <c r="AU993" s="28" t="e">
        <f>+AR993-W993</f>
        <v>#VALUE!</v>
      </c>
    </row>
    <row r="994" spans="1:47" x14ac:dyDescent="0.35">
      <c r="A994" s="20">
        <v>46063</v>
      </c>
      <c r="B994" s="21">
        <v>119439</v>
      </c>
      <c r="C994" s="21">
        <v>14400</v>
      </c>
      <c r="D994" s="21">
        <v>2400</v>
      </c>
      <c r="E994" s="22">
        <v>46093</v>
      </c>
      <c r="F994" s="21">
        <v>153</v>
      </c>
      <c r="G994" s="21" t="s">
        <v>47</v>
      </c>
      <c r="H994" s="21" t="s">
        <v>48</v>
      </c>
      <c r="I994" s="21" t="s">
        <v>1306</v>
      </c>
      <c r="J994" s="21" t="s">
        <v>49</v>
      </c>
      <c r="K994" s="21" t="s">
        <v>917</v>
      </c>
      <c r="L994" s="21" t="s">
        <v>632</v>
      </c>
      <c r="M994" s="21" t="s">
        <v>874</v>
      </c>
      <c r="N994" s="21">
        <v>30</v>
      </c>
      <c r="O994" s="20">
        <v>46233</v>
      </c>
      <c r="P994" s="21" t="s">
        <v>49</v>
      </c>
      <c r="Q994" s="21" t="s">
        <v>1307</v>
      </c>
      <c r="R994" s="21">
        <v>0</v>
      </c>
      <c r="S994" s="21">
        <v>105</v>
      </c>
      <c r="T994" s="21">
        <v>-68.153045700000007</v>
      </c>
      <c r="U994" s="21">
        <v>-16.500225100000002</v>
      </c>
      <c r="V994" s="21" t="s">
        <v>1308</v>
      </c>
      <c r="W994" s="21" t="s">
        <v>51</v>
      </c>
      <c r="X994" s="21" t="s">
        <v>1309</v>
      </c>
      <c r="Y994" s="23">
        <v>46246</v>
      </c>
      <c r="Z994" s="24">
        <f>+E994-Y994</f>
        <v>-153</v>
      </c>
      <c r="AA994" s="25">
        <f>+Tabla_DatosExternos_142[[#This Row],[Saldo]]/Tabla_DatosExternos_142[[#This Row],[Importe]]</f>
        <v>0.16666666666666666</v>
      </c>
      <c r="AB994" s="21"/>
      <c r="AC994" s="26">
        <f>IF(AND(-Z994&gt;=1,-Z994&lt;=30),D994,0)</f>
        <v>0</v>
      </c>
      <c r="AD994" s="26">
        <f>IF(AND(-Z994&gt;=31,-Z994&lt;=60),D994,0)</f>
        <v>0</v>
      </c>
      <c r="AE994" s="26">
        <f>IF(AND(-Z994&gt;=61,-Z994&lt;=90),D994,0)</f>
        <v>0</v>
      </c>
      <c r="AF994" s="26">
        <f>IF(AND(-Z994&gt;=91,-Z994&lt;=120),D994,0)</f>
        <v>0</v>
      </c>
      <c r="AG994" s="26">
        <f>IF(AND(-Z994&gt;=121,-Z994&lt;=150),D994,0)</f>
        <v>0</v>
      </c>
      <c r="AH994" s="26">
        <f>IF(AND(-Z994&gt;=151,-Z994&lt;=180),D994,0)</f>
        <v>2400</v>
      </c>
      <c r="AI994" s="26">
        <f>IF(AND(-Z994&gt;=181,-Z994&lt;=210),D994,0)</f>
        <v>0</v>
      </c>
      <c r="AJ994" s="26">
        <f>IF(AND(-Z994&gt;=211,-Z994&lt;=250),D994,0)</f>
        <v>0</v>
      </c>
      <c r="AK994" s="26">
        <f>IF(-Z994&gt;=251,D994,0)</f>
        <v>0</v>
      </c>
      <c r="AL994" s="26">
        <f>SUM(AE994:AF994)</f>
        <v>0</v>
      </c>
      <c r="AM994" s="26">
        <f>SUM(AG994:AK994)</f>
        <v>2400</v>
      </c>
      <c r="AN994" s="26">
        <f>SUM(AI994:AK994)</f>
        <v>0</v>
      </c>
      <c r="AO994" s="26">
        <f>+IF(SUM(AC994:AK994)=0,D994,0)</f>
        <v>0</v>
      </c>
      <c r="AP994" s="26">
        <f>+SUM(AC994:AK994)</f>
        <v>2400</v>
      </c>
      <c r="AQ994" s="26">
        <f>+Tabla_DatosExternos_142[[#This Row],[Total Vigente]]+Tabla_DatosExternos_142[[#This Row],[Total Vencido]]</f>
        <v>2400</v>
      </c>
      <c r="AR994" s="26">
        <f>SUM(AG994:AK994)</f>
        <v>2400</v>
      </c>
      <c r="AS994" s="27">
        <f>+Tabla_DatosExternos_142[[#This Row],[Fecha]]-Tabla_DatosExternos_142[[#This Row],[Vence]]</f>
        <v>-30</v>
      </c>
      <c r="AT994" s="21"/>
      <c r="AU994" s="28" t="e">
        <f>+AR994-W994</f>
        <v>#VALUE!</v>
      </c>
    </row>
    <row r="995" spans="1:47" x14ac:dyDescent="0.35">
      <c r="A995" s="20">
        <v>46064</v>
      </c>
      <c r="B995" s="21">
        <v>119847</v>
      </c>
      <c r="C995" s="21">
        <v>2001.99</v>
      </c>
      <c r="D995" s="21">
        <v>399.99</v>
      </c>
      <c r="E995" s="22">
        <v>46094</v>
      </c>
      <c r="F995" s="21">
        <v>152</v>
      </c>
      <c r="G995" s="21" t="s">
        <v>47</v>
      </c>
      <c r="H995" s="21" t="s">
        <v>48</v>
      </c>
      <c r="I995" s="21" t="s">
        <v>1310</v>
      </c>
      <c r="J995" s="21" t="s">
        <v>49</v>
      </c>
      <c r="K995" s="21" t="s">
        <v>917</v>
      </c>
      <c r="L995" s="21" t="s">
        <v>632</v>
      </c>
      <c r="M995" s="21" t="s">
        <v>633</v>
      </c>
      <c r="N995" s="21">
        <v>30</v>
      </c>
      <c r="O995" s="20">
        <v>46225</v>
      </c>
      <c r="P995" s="21" t="s">
        <v>49</v>
      </c>
      <c r="Q995" s="21" t="s">
        <v>1311</v>
      </c>
      <c r="R995" s="21">
        <v>0</v>
      </c>
      <c r="S995" s="21">
        <v>206</v>
      </c>
      <c r="T995" s="21">
        <v>-68.126187000000002</v>
      </c>
      <c r="U995" s="21">
        <v>-16.500356</v>
      </c>
      <c r="V995" s="21" t="s">
        <v>1312</v>
      </c>
      <c r="W995" s="21" t="s">
        <v>51</v>
      </c>
      <c r="X995" s="21" t="s">
        <v>1313</v>
      </c>
      <c r="Y995" s="23">
        <v>46246</v>
      </c>
      <c r="Z995" s="24">
        <f>+E995-Y995</f>
        <v>-152</v>
      </c>
      <c r="AA995" s="25">
        <f>+Tabla_DatosExternos_142[[#This Row],[Saldo]]/Tabla_DatosExternos_142[[#This Row],[Importe]]</f>
        <v>0.19979620277823565</v>
      </c>
      <c r="AB995" s="21"/>
      <c r="AC995" s="26">
        <f>IF(AND(-Z995&gt;=1,-Z995&lt;=30),D995,0)</f>
        <v>0</v>
      </c>
      <c r="AD995" s="26">
        <f>IF(AND(-Z995&gt;=31,-Z995&lt;=60),D995,0)</f>
        <v>0</v>
      </c>
      <c r="AE995" s="26">
        <f>IF(AND(-Z995&gt;=61,-Z995&lt;=90),D995,0)</f>
        <v>0</v>
      </c>
      <c r="AF995" s="26">
        <f>IF(AND(-Z995&gt;=91,-Z995&lt;=120),D995,0)</f>
        <v>0</v>
      </c>
      <c r="AG995" s="26">
        <f>IF(AND(-Z995&gt;=121,-Z995&lt;=150),D995,0)</f>
        <v>0</v>
      </c>
      <c r="AH995" s="26">
        <f>IF(AND(-Z995&gt;=151,-Z995&lt;=180),D995,0)</f>
        <v>399.99</v>
      </c>
      <c r="AI995" s="26">
        <f>IF(AND(-Z995&gt;=181,-Z995&lt;=210),D995,0)</f>
        <v>0</v>
      </c>
      <c r="AJ995" s="26">
        <f>IF(AND(-Z995&gt;=211,-Z995&lt;=250),D995,0)</f>
        <v>0</v>
      </c>
      <c r="AK995" s="26">
        <f>IF(-Z995&gt;=251,D995,0)</f>
        <v>0</v>
      </c>
      <c r="AL995" s="26">
        <f>SUM(AE995:AF995)</f>
        <v>0</v>
      </c>
      <c r="AM995" s="26">
        <f>SUM(AG995:AK995)</f>
        <v>399.99</v>
      </c>
      <c r="AN995" s="26">
        <f>SUM(AI995:AK995)</f>
        <v>0</v>
      </c>
      <c r="AO995" s="26">
        <f>+IF(SUM(AC995:AK995)=0,D995,0)</f>
        <v>0</v>
      </c>
      <c r="AP995" s="26">
        <f>+SUM(AC995:AK995)</f>
        <v>399.99</v>
      </c>
      <c r="AQ995" s="26">
        <f>+Tabla_DatosExternos_142[[#This Row],[Total Vigente]]+Tabla_DatosExternos_142[[#This Row],[Total Vencido]]</f>
        <v>399.99</v>
      </c>
      <c r="AR995" s="26">
        <f>SUM(AG995:AK995)</f>
        <v>399.99</v>
      </c>
      <c r="AS995" s="27">
        <f>+Tabla_DatosExternos_142[[#This Row],[Fecha]]-Tabla_DatosExternos_142[[#This Row],[Vence]]</f>
        <v>-30</v>
      </c>
      <c r="AT995" s="21"/>
      <c r="AU995" s="28" t="e">
        <f>+AR995-W995</f>
        <v>#VALUE!</v>
      </c>
    </row>
    <row r="996" spans="1:47" x14ac:dyDescent="0.35">
      <c r="A996" s="20">
        <v>46065</v>
      </c>
      <c r="B996" s="21">
        <v>119979</v>
      </c>
      <c r="C996" s="21">
        <v>6179.94</v>
      </c>
      <c r="D996" s="21">
        <v>4979.9399999999996</v>
      </c>
      <c r="E996" s="22">
        <v>46095</v>
      </c>
      <c r="F996" s="21">
        <v>151</v>
      </c>
      <c r="G996" s="21" t="s">
        <v>47</v>
      </c>
      <c r="H996" s="21" t="s">
        <v>48</v>
      </c>
      <c r="I996" s="21" t="s">
        <v>1318</v>
      </c>
      <c r="J996" s="21" t="s">
        <v>49</v>
      </c>
      <c r="K996" s="21" t="s">
        <v>917</v>
      </c>
      <c r="L996" s="21" t="s">
        <v>632</v>
      </c>
      <c r="M996" s="21" t="s">
        <v>936</v>
      </c>
      <c r="N996" s="21">
        <v>30</v>
      </c>
      <c r="O996" s="20">
        <v>46234</v>
      </c>
      <c r="P996" s="21" t="s">
        <v>49</v>
      </c>
      <c r="Q996" s="21" t="s">
        <v>1319</v>
      </c>
      <c r="R996" s="21">
        <v>10000</v>
      </c>
      <c r="S996" s="21">
        <v>104</v>
      </c>
      <c r="T996" s="21">
        <v>-68.089920000000006</v>
      </c>
      <c r="U996" s="21">
        <v>-16.541753799999999</v>
      </c>
      <c r="V996" s="21" t="s">
        <v>1320</v>
      </c>
      <c r="W996" s="21" t="s">
        <v>51</v>
      </c>
      <c r="X996" s="21" t="s">
        <v>1321</v>
      </c>
      <c r="Y996" s="23">
        <v>46246</v>
      </c>
      <c r="Z996" s="24">
        <f>+E996-Y996</f>
        <v>-151</v>
      </c>
      <c r="AA996" s="25">
        <f>+Tabla_DatosExternos_142[[#This Row],[Saldo]]/Tabla_DatosExternos_142[[#This Row],[Importe]]</f>
        <v>0.80582335750832534</v>
      </c>
      <c r="AB996" s="21"/>
      <c r="AC996" s="26">
        <f>IF(AND(-Z996&gt;=1,-Z996&lt;=30),D996,0)</f>
        <v>0</v>
      </c>
      <c r="AD996" s="26">
        <f>IF(AND(-Z996&gt;=31,-Z996&lt;=60),D996,0)</f>
        <v>0</v>
      </c>
      <c r="AE996" s="26">
        <f>IF(AND(-Z996&gt;=61,-Z996&lt;=90),D996,0)</f>
        <v>0</v>
      </c>
      <c r="AF996" s="26">
        <f>IF(AND(-Z996&gt;=91,-Z996&lt;=120),D996,0)</f>
        <v>0</v>
      </c>
      <c r="AG996" s="26">
        <f>IF(AND(-Z996&gt;=121,-Z996&lt;=150),D996,0)</f>
        <v>0</v>
      </c>
      <c r="AH996" s="26">
        <f>IF(AND(-Z996&gt;=151,-Z996&lt;=180),D996,0)</f>
        <v>4979.9399999999996</v>
      </c>
      <c r="AI996" s="26">
        <f>IF(AND(-Z996&gt;=181,-Z996&lt;=210),D996,0)</f>
        <v>0</v>
      </c>
      <c r="AJ996" s="26">
        <f>IF(AND(-Z996&gt;=211,-Z996&lt;=250),D996,0)</f>
        <v>0</v>
      </c>
      <c r="AK996" s="26">
        <f>IF(-Z996&gt;=251,D996,0)</f>
        <v>0</v>
      </c>
      <c r="AL996" s="26">
        <f>SUM(AE996:AF996)</f>
        <v>0</v>
      </c>
      <c r="AM996" s="26">
        <f>SUM(AG996:AK996)</f>
        <v>4979.9399999999996</v>
      </c>
      <c r="AN996" s="26">
        <f>SUM(AI996:AK996)</f>
        <v>0</v>
      </c>
      <c r="AO996" s="26">
        <f>+IF(SUM(AC996:AK996)=0,D996,0)</f>
        <v>0</v>
      </c>
      <c r="AP996" s="26">
        <f>+SUM(AC996:AK996)</f>
        <v>4979.9399999999996</v>
      </c>
      <c r="AQ996" s="26">
        <f>+Tabla_DatosExternos_142[[#This Row],[Total Vigente]]+Tabla_DatosExternos_142[[#This Row],[Total Vencido]]</f>
        <v>4979.9399999999996</v>
      </c>
      <c r="AR996" s="26">
        <f>SUM(AG996:AK996)</f>
        <v>4979.9399999999996</v>
      </c>
      <c r="AS996" s="27">
        <f>+Tabla_DatosExternos_142[[#This Row],[Fecha]]-Tabla_DatosExternos_142[[#This Row],[Vence]]</f>
        <v>-30</v>
      </c>
      <c r="AT996" s="21"/>
      <c r="AU996" s="28" t="e">
        <f>+AR996-W996</f>
        <v>#VALUE!</v>
      </c>
    </row>
    <row r="997" spans="1:47" x14ac:dyDescent="0.35">
      <c r="A997" s="20">
        <v>46066</v>
      </c>
      <c r="B997" s="21">
        <v>120334</v>
      </c>
      <c r="C997" s="21">
        <v>4200</v>
      </c>
      <c r="D997" s="21">
        <v>4200</v>
      </c>
      <c r="E997" s="22">
        <v>46096</v>
      </c>
      <c r="F997" s="21">
        <v>150</v>
      </c>
      <c r="G997" s="21" t="s">
        <v>89</v>
      </c>
      <c r="H997" s="21" t="s">
        <v>48</v>
      </c>
      <c r="I997" s="21" t="s">
        <v>1306</v>
      </c>
      <c r="J997" s="21" t="s">
        <v>49</v>
      </c>
      <c r="K997" s="21" t="s">
        <v>917</v>
      </c>
      <c r="L997" s="21" t="s">
        <v>632</v>
      </c>
      <c r="M997" s="21" t="s">
        <v>874</v>
      </c>
      <c r="N997" s="21">
        <v>30</v>
      </c>
      <c r="O997" s="20"/>
      <c r="P997" s="21" t="s">
        <v>49</v>
      </c>
      <c r="Q997" s="21" t="s">
        <v>1307</v>
      </c>
      <c r="R997" s="21">
        <v>0</v>
      </c>
      <c r="S997" s="21">
        <v>105</v>
      </c>
      <c r="T997" s="21">
        <v>-68.153045700000007</v>
      </c>
      <c r="U997" s="21">
        <v>-16.500225100000002</v>
      </c>
      <c r="V997" s="21" t="s">
        <v>1308</v>
      </c>
      <c r="W997" s="21" t="s">
        <v>51</v>
      </c>
      <c r="X997" s="21" t="s">
        <v>1309</v>
      </c>
      <c r="Y997" s="23">
        <v>46246</v>
      </c>
      <c r="Z997" s="24">
        <f>+E997-Y997</f>
        <v>-150</v>
      </c>
      <c r="AA997" s="25">
        <f>+Tabla_DatosExternos_142[[#This Row],[Saldo]]/Tabla_DatosExternos_142[[#This Row],[Importe]]</f>
        <v>1</v>
      </c>
      <c r="AB997" s="21"/>
      <c r="AC997" s="26">
        <f>IF(AND(-Z997&gt;=1,-Z997&lt;=30),D997,0)</f>
        <v>0</v>
      </c>
      <c r="AD997" s="26">
        <f>IF(AND(-Z997&gt;=31,-Z997&lt;=60),D997,0)</f>
        <v>0</v>
      </c>
      <c r="AE997" s="26">
        <f>IF(AND(-Z997&gt;=61,-Z997&lt;=90),D997,0)</f>
        <v>0</v>
      </c>
      <c r="AF997" s="26">
        <f>IF(AND(-Z997&gt;=91,-Z997&lt;=120),D997,0)</f>
        <v>0</v>
      </c>
      <c r="AG997" s="26">
        <f>IF(AND(-Z997&gt;=121,-Z997&lt;=150),D997,0)</f>
        <v>4200</v>
      </c>
      <c r="AH997" s="26">
        <f>IF(AND(-Z997&gt;=151,-Z997&lt;=180),D997,0)</f>
        <v>0</v>
      </c>
      <c r="AI997" s="26">
        <f>IF(AND(-Z997&gt;=181,-Z997&lt;=210),D997,0)</f>
        <v>0</v>
      </c>
      <c r="AJ997" s="26">
        <f>IF(AND(-Z997&gt;=211,-Z997&lt;=250),D997,0)</f>
        <v>0</v>
      </c>
      <c r="AK997" s="26">
        <f>IF(-Z997&gt;=251,D997,0)</f>
        <v>0</v>
      </c>
      <c r="AL997" s="26">
        <f>SUM(AE997:AF997)</f>
        <v>0</v>
      </c>
      <c r="AM997" s="26">
        <f>SUM(AG997:AK997)</f>
        <v>4200</v>
      </c>
      <c r="AN997" s="26">
        <f>SUM(AI997:AK997)</f>
        <v>0</v>
      </c>
      <c r="AO997" s="26">
        <f>+IF(SUM(AC997:AK997)=0,D997,0)</f>
        <v>0</v>
      </c>
      <c r="AP997" s="26">
        <f>+SUM(AC997:AK997)</f>
        <v>4200</v>
      </c>
      <c r="AQ997" s="26">
        <f>+Tabla_DatosExternos_142[[#This Row],[Total Vigente]]+Tabla_DatosExternos_142[[#This Row],[Total Vencido]]</f>
        <v>4200</v>
      </c>
      <c r="AR997" s="26">
        <f>SUM(AG997:AK997)</f>
        <v>4200</v>
      </c>
      <c r="AS997" s="27">
        <f>+Tabla_DatosExternos_142[[#This Row],[Fecha]]-Tabla_DatosExternos_142[[#This Row],[Vence]]</f>
        <v>-30</v>
      </c>
      <c r="AT997" s="21"/>
      <c r="AU997" s="28" t="e">
        <f>+AR997-W997</f>
        <v>#VALUE!</v>
      </c>
    </row>
    <row r="998" spans="1:47" x14ac:dyDescent="0.35">
      <c r="A998" s="20">
        <v>46066</v>
      </c>
      <c r="B998" s="21">
        <v>120722</v>
      </c>
      <c r="C998" s="21">
        <v>11350.87</v>
      </c>
      <c r="D998" s="21">
        <v>11350.87</v>
      </c>
      <c r="E998" s="22">
        <v>46096</v>
      </c>
      <c r="F998" s="21">
        <v>150</v>
      </c>
      <c r="G998" s="21" t="s">
        <v>89</v>
      </c>
      <c r="H998" s="21" t="s">
        <v>48</v>
      </c>
      <c r="I998" s="21" t="s">
        <v>1339</v>
      </c>
      <c r="J998" s="21" t="s">
        <v>49</v>
      </c>
      <c r="K998" s="21" t="s">
        <v>917</v>
      </c>
      <c r="L998" s="21" t="s">
        <v>632</v>
      </c>
      <c r="M998" s="21" t="s">
        <v>672</v>
      </c>
      <c r="N998" s="21">
        <v>30</v>
      </c>
      <c r="O998" s="20"/>
      <c r="P998" s="21" t="s">
        <v>49</v>
      </c>
      <c r="Q998" s="21" t="s">
        <v>1340</v>
      </c>
      <c r="R998" s="21">
        <v>20000</v>
      </c>
      <c r="S998" s="21">
        <v>205</v>
      </c>
      <c r="T998" s="21">
        <v>-68.138855000000007</v>
      </c>
      <c r="U998" s="21">
        <v>-16.494087199999999</v>
      </c>
      <c r="V998" s="21" t="s">
        <v>1341</v>
      </c>
      <c r="W998" s="21" t="s">
        <v>51</v>
      </c>
      <c r="X998" s="21" t="s">
        <v>1342</v>
      </c>
      <c r="Y998" s="23">
        <v>46246</v>
      </c>
      <c r="Z998" s="24">
        <f>+E998-Y998</f>
        <v>-150</v>
      </c>
      <c r="AA998" s="25">
        <f>+Tabla_DatosExternos_142[[#This Row],[Saldo]]/Tabla_DatosExternos_142[[#This Row],[Importe]]</f>
        <v>1</v>
      </c>
      <c r="AB998" s="21"/>
      <c r="AC998" s="26">
        <f>IF(AND(-Z998&gt;=1,-Z998&lt;=30),D998,0)</f>
        <v>0</v>
      </c>
      <c r="AD998" s="26">
        <f>IF(AND(-Z998&gt;=31,-Z998&lt;=60),D998,0)</f>
        <v>0</v>
      </c>
      <c r="AE998" s="26">
        <f>IF(AND(-Z998&gt;=61,-Z998&lt;=90),D998,0)</f>
        <v>0</v>
      </c>
      <c r="AF998" s="26">
        <f>IF(AND(-Z998&gt;=91,-Z998&lt;=120),D998,0)</f>
        <v>0</v>
      </c>
      <c r="AG998" s="26">
        <f>IF(AND(-Z998&gt;=121,-Z998&lt;=150),D998,0)</f>
        <v>11350.87</v>
      </c>
      <c r="AH998" s="26">
        <f>IF(AND(-Z998&gt;=151,-Z998&lt;=180),D998,0)</f>
        <v>0</v>
      </c>
      <c r="AI998" s="26">
        <f>IF(AND(-Z998&gt;=181,-Z998&lt;=210),D998,0)</f>
        <v>0</v>
      </c>
      <c r="AJ998" s="26">
        <f>IF(AND(-Z998&gt;=211,-Z998&lt;=250),D998,0)</f>
        <v>0</v>
      </c>
      <c r="AK998" s="26">
        <f>IF(-Z998&gt;=251,D998,0)</f>
        <v>0</v>
      </c>
      <c r="AL998" s="26">
        <f>SUM(AE998:AF998)</f>
        <v>0</v>
      </c>
      <c r="AM998" s="26">
        <f>SUM(AG998:AK998)</f>
        <v>11350.87</v>
      </c>
      <c r="AN998" s="26">
        <f>SUM(AI998:AK998)</f>
        <v>0</v>
      </c>
      <c r="AO998" s="26">
        <f>+IF(SUM(AC998:AK998)=0,D998,0)</f>
        <v>0</v>
      </c>
      <c r="AP998" s="26">
        <f>+SUM(AC998:AK998)</f>
        <v>11350.87</v>
      </c>
      <c r="AQ998" s="26">
        <f>+Tabla_DatosExternos_142[[#This Row],[Total Vigente]]+Tabla_DatosExternos_142[[#This Row],[Total Vencido]]</f>
        <v>11350.87</v>
      </c>
      <c r="AR998" s="26">
        <f>SUM(AG998:AK998)</f>
        <v>11350.87</v>
      </c>
      <c r="AS998" s="27">
        <f>+Tabla_DatosExternos_142[[#This Row],[Fecha]]-Tabla_DatosExternos_142[[#This Row],[Vence]]</f>
        <v>-30</v>
      </c>
      <c r="AT998" s="21"/>
      <c r="AU998" s="28" t="e">
        <f>+AR998-W998</f>
        <v>#VALUE!</v>
      </c>
    </row>
    <row r="999" spans="1:47" x14ac:dyDescent="0.35">
      <c r="A999" s="20">
        <v>46067</v>
      </c>
      <c r="B999" s="21">
        <v>121103</v>
      </c>
      <c r="C999" s="21">
        <v>893.99</v>
      </c>
      <c r="D999" s="21">
        <v>693.99</v>
      </c>
      <c r="E999" s="22">
        <v>46097</v>
      </c>
      <c r="F999" s="21">
        <v>149</v>
      </c>
      <c r="G999" s="21" t="s">
        <v>89</v>
      </c>
      <c r="H999" s="21" t="s">
        <v>48</v>
      </c>
      <c r="I999" s="21" t="s">
        <v>1355</v>
      </c>
      <c r="J999" s="21" t="s">
        <v>49</v>
      </c>
      <c r="K999" s="21" t="s">
        <v>917</v>
      </c>
      <c r="L999" s="21" t="s">
        <v>632</v>
      </c>
      <c r="M999" s="21" t="s">
        <v>633</v>
      </c>
      <c r="N999" s="21">
        <v>30</v>
      </c>
      <c r="O999" s="20">
        <v>46210</v>
      </c>
      <c r="P999" s="21" t="s">
        <v>49</v>
      </c>
      <c r="Q999" s="21" t="s">
        <v>1356</v>
      </c>
      <c r="R999" s="21">
        <v>0</v>
      </c>
      <c r="S999" s="21">
        <v>206</v>
      </c>
      <c r="T999" s="21">
        <v>-68.128050000000002</v>
      </c>
      <c r="U999" s="21">
        <v>-16.497081000000001</v>
      </c>
      <c r="V999" s="21" t="s">
        <v>1357</v>
      </c>
      <c r="W999" s="21" t="s">
        <v>51</v>
      </c>
      <c r="X999" s="21" t="s">
        <v>1358</v>
      </c>
      <c r="Y999" s="23">
        <v>46246</v>
      </c>
      <c r="Z999" s="24">
        <f>+E999-Y999</f>
        <v>-149</v>
      </c>
      <c r="AA999" s="25">
        <f>+Tabla_DatosExternos_142[[#This Row],[Saldo]]/Tabla_DatosExternos_142[[#This Row],[Importe]]</f>
        <v>0.77628385104978803</v>
      </c>
      <c r="AB999" s="21"/>
      <c r="AC999" s="26">
        <f>IF(AND(-Z999&gt;=1,-Z999&lt;=30),D999,0)</f>
        <v>0</v>
      </c>
      <c r="AD999" s="26">
        <f>IF(AND(-Z999&gt;=31,-Z999&lt;=60),D999,0)</f>
        <v>0</v>
      </c>
      <c r="AE999" s="26">
        <f>IF(AND(-Z999&gt;=61,-Z999&lt;=90),D999,0)</f>
        <v>0</v>
      </c>
      <c r="AF999" s="26">
        <f>IF(AND(-Z999&gt;=91,-Z999&lt;=120),D999,0)</f>
        <v>0</v>
      </c>
      <c r="AG999" s="26">
        <f>IF(AND(-Z999&gt;=121,-Z999&lt;=150),D999,0)</f>
        <v>693.99</v>
      </c>
      <c r="AH999" s="26">
        <f>IF(AND(-Z999&gt;=151,-Z999&lt;=180),D999,0)</f>
        <v>0</v>
      </c>
      <c r="AI999" s="26">
        <f>IF(AND(-Z999&gt;=181,-Z999&lt;=210),D999,0)</f>
        <v>0</v>
      </c>
      <c r="AJ999" s="26">
        <f>IF(AND(-Z999&gt;=211,-Z999&lt;=250),D999,0)</f>
        <v>0</v>
      </c>
      <c r="AK999" s="26">
        <f>IF(-Z999&gt;=251,D999,0)</f>
        <v>0</v>
      </c>
      <c r="AL999" s="26">
        <f>SUM(AE999:AF999)</f>
        <v>0</v>
      </c>
      <c r="AM999" s="26">
        <f>SUM(AG999:AK999)</f>
        <v>693.99</v>
      </c>
      <c r="AN999" s="26">
        <f>SUM(AI999:AK999)</f>
        <v>0</v>
      </c>
      <c r="AO999" s="26">
        <f>+IF(SUM(AC999:AK999)=0,D999,0)</f>
        <v>0</v>
      </c>
      <c r="AP999" s="26">
        <f>+SUM(AC999:AK999)</f>
        <v>693.99</v>
      </c>
      <c r="AQ999" s="26">
        <f>+Tabla_DatosExternos_142[[#This Row],[Total Vigente]]+Tabla_DatosExternos_142[[#This Row],[Total Vencido]]</f>
        <v>693.99</v>
      </c>
      <c r="AR999" s="26">
        <f>SUM(AG999:AK999)</f>
        <v>693.99</v>
      </c>
      <c r="AS999" s="27">
        <f>+Tabla_DatosExternos_142[[#This Row],[Fecha]]-Tabla_DatosExternos_142[[#This Row],[Vence]]</f>
        <v>-30</v>
      </c>
      <c r="AT999" s="21"/>
      <c r="AU999" s="28" t="e">
        <f>+AR999-W999</f>
        <v>#VALUE!</v>
      </c>
    </row>
    <row r="1000" spans="1:47" x14ac:dyDescent="0.35">
      <c r="A1000" s="20">
        <v>46108</v>
      </c>
      <c r="B1000" s="21">
        <v>130853</v>
      </c>
      <c r="C1000" s="21">
        <v>19950</v>
      </c>
      <c r="D1000" s="21">
        <v>18450</v>
      </c>
      <c r="E1000" s="22">
        <v>46138</v>
      </c>
      <c r="F1000" s="21">
        <v>108</v>
      </c>
      <c r="G1000" s="21" t="s">
        <v>88</v>
      </c>
      <c r="H1000" s="21" t="s">
        <v>48</v>
      </c>
      <c r="I1000" s="21" t="s">
        <v>1461</v>
      </c>
      <c r="J1000" s="21" t="s">
        <v>49</v>
      </c>
      <c r="K1000" s="21" t="s">
        <v>917</v>
      </c>
      <c r="L1000" s="21" t="s">
        <v>632</v>
      </c>
      <c r="M1000" s="21" t="s">
        <v>633</v>
      </c>
      <c r="N1000" s="21">
        <v>30</v>
      </c>
      <c r="O1000" s="20">
        <v>46230</v>
      </c>
      <c r="P1000" s="21" t="s">
        <v>49</v>
      </c>
      <c r="Q1000" s="21" t="s">
        <v>1462</v>
      </c>
      <c r="R1000" s="21">
        <v>20000</v>
      </c>
      <c r="S1000" s="21">
        <v>206</v>
      </c>
      <c r="T1000" s="21">
        <v>-68.08663</v>
      </c>
      <c r="U1000" s="21">
        <v>-16.445450000000001</v>
      </c>
      <c r="V1000" s="21" t="s">
        <v>1463</v>
      </c>
      <c r="W1000" s="21" t="s">
        <v>51</v>
      </c>
      <c r="X1000" s="21" t="s">
        <v>1464</v>
      </c>
      <c r="Y1000" s="23">
        <v>46246</v>
      </c>
      <c r="Z1000" s="24">
        <f>+E1000-Y1000</f>
        <v>-108</v>
      </c>
      <c r="AA1000" s="25">
        <f>+Tabla_DatosExternos_142[[#This Row],[Saldo]]/Tabla_DatosExternos_142[[#This Row],[Importe]]</f>
        <v>0.92481203007518797</v>
      </c>
      <c r="AB1000" s="21"/>
      <c r="AC1000" s="26">
        <f>IF(AND(-Z1000&gt;=1,-Z1000&lt;=30),D1000,0)</f>
        <v>0</v>
      </c>
      <c r="AD1000" s="26">
        <f>IF(AND(-Z1000&gt;=31,-Z1000&lt;=60),D1000,0)</f>
        <v>0</v>
      </c>
      <c r="AE1000" s="26">
        <f>IF(AND(-Z1000&gt;=61,-Z1000&lt;=90),D1000,0)</f>
        <v>0</v>
      </c>
      <c r="AF1000" s="26">
        <f>IF(AND(-Z1000&gt;=91,-Z1000&lt;=120),D1000,0)</f>
        <v>18450</v>
      </c>
      <c r="AG1000" s="26">
        <f>IF(AND(-Z1000&gt;=121,-Z1000&lt;=150),D1000,0)</f>
        <v>0</v>
      </c>
      <c r="AH1000" s="26">
        <f>IF(AND(-Z1000&gt;=151,-Z1000&lt;=180),D1000,0)</f>
        <v>0</v>
      </c>
      <c r="AI1000" s="26">
        <f>IF(AND(-Z1000&gt;=181,-Z1000&lt;=210),D1000,0)</f>
        <v>0</v>
      </c>
      <c r="AJ1000" s="26">
        <f>IF(AND(-Z1000&gt;=211,-Z1000&lt;=250),D1000,0)</f>
        <v>0</v>
      </c>
      <c r="AK1000" s="26">
        <f>IF(-Z1000&gt;=251,D1000,0)</f>
        <v>0</v>
      </c>
      <c r="AL1000" s="26">
        <f>SUM(AE1000:AF1000)</f>
        <v>18450</v>
      </c>
      <c r="AM1000" s="26">
        <f>SUM(AG1000:AK1000)</f>
        <v>0</v>
      </c>
      <c r="AN1000" s="26">
        <f>SUM(AI1000:AK1000)</f>
        <v>0</v>
      </c>
      <c r="AO1000" s="26">
        <f>+IF(SUM(AC1000:AK1000)=0,D1000,0)</f>
        <v>0</v>
      </c>
      <c r="AP1000" s="26">
        <f>+SUM(AC1000:AK1000)</f>
        <v>18450</v>
      </c>
      <c r="AQ1000" s="26">
        <f>+Tabla_DatosExternos_142[[#This Row],[Total Vigente]]+Tabla_DatosExternos_142[[#This Row],[Total Vencido]]</f>
        <v>18450</v>
      </c>
      <c r="AR1000" s="26">
        <f>SUM(AG1000:AK1000)</f>
        <v>0</v>
      </c>
      <c r="AS1000" s="27">
        <f>+Tabla_DatosExternos_142[[#This Row],[Fecha]]-Tabla_DatosExternos_142[[#This Row],[Vence]]</f>
        <v>-30</v>
      </c>
      <c r="AT1000" s="21"/>
      <c r="AU1000" s="28" t="e">
        <f>+AR1000-W1000</f>
        <v>#VALUE!</v>
      </c>
    </row>
    <row r="1001" spans="1:47" x14ac:dyDescent="0.35">
      <c r="A1001" s="20">
        <v>46111</v>
      </c>
      <c r="B1001" s="21">
        <v>131482</v>
      </c>
      <c r="C1001" s="21">
        <v>9399.9500000000007</v>
      </c>
      <c r="D1001" s="21">
        <v>9399.9500000000007</v>
      </c>
      <c r="E1001" s="22">
        <v>46141</v>
      </c>
      <c r="F1001" s="21">
        <v>105</v>
      </c>
      <c r="G1001" s="21" t="s">
        <v>88</v>
      </c>
      <c r="H1001" s="21" t="s">
        <v>48</v>
      </c>
      <c r="I1001" s="21" t="s">
        <v>1465</v>
      </c>
      <c r="J1001" s="21" t="s">
        <v>49</v>
      </c>
      <c r="K1001" s="21" t="s">
        <v>917</v>
      </c>
      <c r="L1001" s="21" t="s">
        <v>632</v>
      </c>
      <c r="M1001" s="21" t="s">
        <v>633</v>
      </c>
      <c r="N1001" s="21">
        <v>30</v>
      </c>
      <c r="O1001" s="20"/>
      <c r="P1001" s="21" t="s">
        <v>49</v>
      </c>
      <c r="Q1001" s="21" t="s">
        <v>1466</v>
      </c>
      <c r="R1001" s="21">
        <v>0</v>
      </c>
      <c r="S1001" s="21">
        <v>206</v>
      </c>
      <c r="T1001" s="21">
        <v>-68.082898</v>
      </c>
      <c r="U1001" s="21">
        <v>-16.503617999999999</v>
      </c>
      <c r="V1001" s="21" t="s">
        <v>1467</v>
      </c>
      <c r="W1001" s="21" t="s">
        <v>51</v>
      </c>
      <c r="X1001" s="21" t="s">
        <v>1468</v>
      </c>
      <c r="Y1001" s="23">
        <v>46246</v>
      </c>
      <c r="Z1001" s="24">
        <f>+E1001-Y1001</f>
        <v>-105</v>
      </c>
      <c r="AA1001" s="25">
        <f>+Tabla_DatosExternos_142[[#This Row],[Saldo]]/Tabla_DatosExternos_142[[#This Row],[Importe]]</f>
        <v>1</v>
      </c>
      <c r="AB1001" s="21"/>
      <c r="AC1001" s="26">
        <f>IF(AND(-Z1001&gt;=1,-Z1001&lt;=30),D1001,0)</f>
        <v>0</v>
      </c>
      <c r="AD1001" s="26">
        <f>IF(AND(-Z1001&gt;=31,-Z1001&lt;=60),D1001,0)</f>
        <v>0</v>
      </c>
      <c r="AE1001" s="26">
        <f>IF(AND(-Z1001&gt;=61,-Z1001&lt;=90),D1001,0)</f>
        <v>0</v>
      </c>
      <c r="AF1001" s="26">
        <f>IF(AND(-Z1001&gt;=91,-Z1001&lt;=120),D1001,0)</f>
        <v>9399.9500000000007</v>
      </c>
      <c r="AG1001" s="26">
        <f>IF(AND(-Z1001&gt;=121,-Z1001&lt;=150),D1001,0)</f>
        <v>0</v>
      </c>
      <c r="AH1001" s="26">
        <f>IF(AND(-Z1001&gt;=151,-Z1001&lt;=180),D1001,0)</f>
        <v>0</v>
      </c>
      <c r="AI1001" s="26">
        <f>IF(AND(-Z1001&gt;=181,-Z1001&lt;=210),D1001,0)</f>
        <v>0</v>
      </c>
      <c r="AJ1001" s="26">
        <f>IF(AND(-Z1001&gt;=211,-Z1001&lt;=250),D1001,0)</f>
        <v>0</v>
      </c>
      <c r="AK1001" s="26">
        <f>IF(-Z1001&gt;=251,D1001,0)</f>
        <v>0</v>
      </c>
      <c r="AL1001" s="26">
        <f>SUM(AE1001:AF1001)</f>
        <v>9399.9500000000007</v>
      </c>
      <c r="AM1001" s="26">
        <f>SUM(AG1001:AK1001)</f>
        <v>0</v>
      </c>
      <c r="AN1001" s="26">
        <f>SUM(AI1001:AK1001)</f>
        <v>0</v>
      </c>
      <c r="AO1001" s="26">
        <f>+IF(SUM(AC1001:AK1001)=0,D1001,0)</f>
        <v>0</v>
      </c>
      <c r="AP1001" s="26">
        <f>+SUM(AC1001:AK1001)</f>
        <v>9399.9500000000007</v>
      </c>
      <c r="AQ1001" s="26">
        <f>+Tabla_DatosExternos_142[[#This Row],[Total Vigente]]+Tabla_DatosExternos_142[[#This Row],[Total Vencido]]</f>
        <v>9399.9500000000007</v>
      </c>
      <c r="AR1001" s="26">
        <f>SUM(AG1001:AK1001)</f>
        <v>0</v>
      </c>
      <c r="AS1001" s="27">
        <f>+Tabla_DatosExternos_142[[#This Row],[Fecha]]-Tabla_DatosExternos_142[[#This Row],[Vence]]</f>
        <v>-30</v>
      </c>
      <c r="AT1001" s="21"/>
      <c r="AU1001" s="28" t="e">
        <f>+AR1001-W1001</f>
        <v>#VALUE!</v>
      </c>
    </row>
    <row r="1002" spans="1:47" x14ac:dyDescent="0.35">
      <c r="A1002" s="20">
        <v>46111</v>
      </c>
      <c r="B1002" s="21">
        <v>131483</v>
      </c>
      <c r="C1002" s="21">
        <v>9399.9500000000007</v>
      </c>
      <c r="D1002" s="21">
        <v>9399.9500000000007</v>
      </c>
      <c r="E1002" s="22">
        <v>46141</v>
      </c>
      <c r="F1002" s="21">
        <v>105</v>
      </c>
      <c r="G1002" s="21" t="s">
        <v>88</v>
      </c>
      <c r="H1002" s="21" t="s">
        <v>48</v>
      </c>
      <c r="I1002" s="21" t="s">
        <v>1465</v>
      </c>
      <c r="J1002" s="21" t="s">
        <v>49</v>
      </c>
      <c r="K1002" s="21" t="s">
        <v>917</v>
      </c>
      <c r="L1002" s="21" t="s">
        <v>632</v>
      </c>
      <c r="M1002" s="21" t="s">
        <v>633</v>
      </c>
      <c r="N1002" s="21">
        <v>30</v>
      </c>
      <c r="O1002" s="20"/>
      <c r="P1002" s="21" t="s">
        <v>49</v>
      </c>
      <c r="Q1002" s="21" t="s">
        <v>1466</v>
      </c>
      <c r="R1002" s="21">
        <v>0</v>
      </c>
      <c r="S1002" s="21">
        <v>206</v>
      </c>
      <c r="T1002" s="21">
        <v>-68.082898</v>
      </c>
      <c r="U1002" s="21">
        <v>-16.503617999999999</v>
      </c>
      <c r="V1002" s="21" t="s">
        <v>1467</v>
      </c>
      <c r="W1002" s="21" t="s">
        <v>51</v>
      </c>
      <c r="X1002" s="21" t="s">
        <v>1468</v>
      </c>
      <c r="Y1002" s="23">
        <v>46246</v>
      </c>
      <c r="Z1002" s="24">
        <f>+E1002-Y1002</f>
        <v>-105</v>
      </c>
      <c r="AA1002" s="25">
        <f>+Tabla_DatosExternos_142[[#This Row],[Saldo]]/Tabla_DatosExternos_142[[#This Row],[Importe]]</f>
        <v>1</v>
      </c>
      <c r="AB1002" s="21"/>
      <c r="AC1002" s="26">
        <f>IF(AND(-Z1002&gt;=1,-Z1002&lt;=30),D1002,0)</f>
        <v>0</v>
      </c>
      <c r="AD1002" s="26">
        <f>IF(AND(-Z1002&gt;=31,-Z1002&lt;=60),D1002,0)</f>
        <v>0</v>
      </c>
      <c r="AE1002" s="26">
        <f>IF(AND(-Z1002&gt;=61,-Z1002&lt;=90),D1002,0)</f>
        <v>0</v>
      </c>
      <c r="AF1002" s="26">
        <f>IF(AND(-Z1002&gt;=91,-Z1002&lt;=120),D1002,0)</f>
        <v>9399.9500000000007</v>
      </c>
      <c r="AG1002" s="26">
        <f>IF(AND(-Z1002&gt;=121,-Z1002&lt;=150),D1002,0)</f>
        <v>0</v>
      </c>
      <c r="AH1002" s="26">
        <f>IF(AND(-Z1002&gt;=151,-Z1002&lt;=180),D1002,0)</f>
        <v>0</v>
      </c>
      <c r="AI1002" s="26">
        <f>IF(AND(-Z1002&gt;=181,-Z1002&lt;=210),D1002,0)</f>
        <v>0</v>
      </c>
      <c r="AJ1002" s="26">
        <f>IF(AND(-Z1002&gt;=211,-Z1002&lt;=250),D1002,0)</f>
        <v>0</v>
      </c>
      <c r="AK1002" s="26">
        <f>IF(-Z1002&gt;=251,D1002,0)</f>
        <v>0</v>
      </c>
      <c r="AL1002" s="26">
        <f>SUM(AE1002:AF1002)</f>
        <v>9399.9500000000007</v>
      </c>
      <c r="AM1002" s="26">
        <f>SUM(AG1002:AK1002)</f>
        <v>0</v>
      </c>
      <c r="AN1002" s="26">
        <f>SUM(AI1002:AK1002)</f>
        <v>0</v>
      </c>
      <c r="AO1002" s="26">
        <f>+IF(SUM(AC1002:AK1002)=0,D1002,0)</f>
        <v>0</v>
      </c>
      <c r="AP1002" s="26">
        <f>+SUM(AC1002:AK1002)</f>
        <v>9399.9500000000007</v>
      </c>
      <c r="AQ1002" s="26">
        <f>+Tabla_DatosExternos_142[[#This Row],[Total Vigente]]+Tabla_DatosExternos_142[[#This Row],[Total Vencido]]</f>
        <v>9399.9500000000007</v>
      </c>
      <c r="AR1002" s="26">
        <f>SUM(AG1002:AK1002)</f>
        <v>0</v>
      </c>
      <c r="AS1002" s="27">
        <f>+Tabla_DatosExternos_142[[#This Row],[Fecha]]-Tabla_DatosExternos_142[[#This Row],[Vence]]</f>
        <v>-30</v>
      </c>
      <c r="AT1002" s="21"/>
      <c r="AU1002" s="28" t="e">
        <f>+AR1002-W1002</f>
        <v>#VALUE!</v>
      </c>
    </row>
    <row r="1003" spans="1:47" x14ac:dyDescent="0.35">
      <c r="A1003" s="20">
        <v>46111</v>
      </c>
      <c r="B1003" s="21">
        <v>131485</v>
      </c>
      <c r="C1003" s="21">
        <v>5049.92</v>
      </c>
      <c r="D1003" s="21">
        <v>2102.88</v>
      </c>
      <c r="E1003" s="22">
        <v>46141</v>
      </c>
      <c r="F1003" s="21">
        <v>105</v>
      </c>
      <c r="G1003" s="21" t="s">
        <v>88</v>
      </c>
      <c r="H1003" s="21" t="s">
        <v>48</v>
      </c>
      <c r="I1003" s="21" t="s">
        <v>1469</v>
      </c>
      <c r="J1003" s="21" t="s">
        <v>49</v>
      </c>
      <c r="K1003" s="21" t="s">
        <v>917</v>
      </c>
      <c r="L1003" s="21" t="s">
        <v>632</v>
      </c>
      <c r="M1003" s="21" t="s">
        <v>874</v>
      </c>
      <c r="N1003" s="21">
        <v>30</v>
      </c>
      <c r="O1003" s="20">
        <v>46211</v>
      </c>
      <c r="P1003" s="21" t="s">
        <v>49</v>
      </c>
      <c r="Q1003" s="21" t="s">
        <v>1470</v>
      </c>
      <c r="R1003" s="21">
        <v>15000</v>
      </c>
      <c r="S1003" s="21">
        <v>105</v>
      </c>
      <c r="T1003" s="21">
        <v>-68.103117999999995</v>
      </c>
      <c r="U1003" s="21">
        <v>-16.511710000000001</v>
      </c>
      <c r="V1003" s="21" t="s">
        <v>1471</v>
      </c>
      <c r="W1003" s="21" t="s">
        <v>51</v>
      </c>
      <c r="X1003" s="21" t="s">
        <v>1472</v>
      </c>
      <c r="Y1003" s="23">
        <v>46246</v>
      </c>
      <c r="Z1003" s="24">
        <f>+E1003-Y1003</f>
        <v>-105</v>
      </c>
      <c r="AA1003" s="25">
        <f>+Tabla_DatosExternos_142[[#This Row],[Saldo]]/Tabla_DatosExternos_142[[#This Row],[Importe]]</f>
        <v>0.41641847791648184</v>
      </c>
      <c r="AB1003" s="21"/>
      <c r="AC1003" s="26">
        <f>IF(AND(-Z1003&gt;=1,-Z1003&lt;=30),D1003,0)</f>
        <v>0</v>
      </c>
      <c r="AD1003" s="26">
        <f>IF(AND(-Z1003&gt;=31,-Z1003&lt;=60),D1003,0)</f>
        <v>0</v>
      </c>
      <c r="AE1003" s="26">
        <f>IF(AND(-Z1003&gt;=61,-Z1003&lt;=90),D1003,0)</f>
        <v>0</v>
      </c>
      <c r="AF1003" s="26">
        <f>IF(AND(-Z1003&gt;=91,-Z1003&lt;=120),D1003,0)</f>
        <v>2102.88</v>
      </c>
      <c r="AG1003" s="26">
        <f>IF(AND(-Z1003&gt;=121,-Z1003&lt;=150),D1003,0)</f>
        <v>0</v>
      </c>
      <c r="AH1003" s="26">
        <f>IF(AND(-Z1003&gt;=151,-Z1003&lt;=180),D1003,0)</f>
        <v>0</v>
      </c>
      <c r="AI1003" s="26">
        <f>IF(AND(-Z1003&gt;=181,-Z1003&lt;=210),D1003,0)</f>
        <v>0</v>
      </c>
      <c r="AJ1003" s="26">
        <f>IF(AND(-Z1003&gt;=211,-Z1003&lt;=250),D1003,0)</f>
        <v>0</v>
      </c>
      <c r="AK1003" s="26">
        <f>IF(-Z1003&gt;=251,D1003,0)</f>
        <v>0</v>
      </c>
      <c r="AL1003" s="26">
        <f>SUM(AE1003:AF1003)</f>
        <v>2102.88</v>
      </c>
      <c r="AM1003" s="26">
        <f>SUM(AG1003:AK1003)</f>
        <v>0</v>
      </c>
      <c r="AN1003" s="26">
        <f>SUM(AI1003:AK1003)</f>
        <v>0</v>
      </c>
      <c r="AO1003" s="26">
        <f>+IF(SUM(AC1003:AK1003)=0,D1003,0)</f>
        <v>0</v>
      </c>
      <c r="AP1003" s="26">
        <f>+SUM(AC1003:AK1003)</f>
        <v>2102.88</v>
      </c>
      <c r="AQ1003" s="26">
        <f>+Tabla_DatosExternos_142[[#This Row],[Total Vigente]]+Tabla_DatosExternos_142[[#This Row],[Total Vencido]]</f>
        <v>2102.88</v>
      </c>
      <c r="AR1003" s="26">
        <f>SUM(AG1003:AK1003)</f>
        <v>0</v>
      </c>
      <c r="AS1003" s="27">
        <f>+Tabla_DatosExternos_142[[#This Row],[Fecha]]-Tabla_DatosExternos_142[[#This Row],[Vence]]</f>
        <v>-30</v>
      </c>
      <c r="AT1003" s="21"/>
      <c r="AU1003" s="28" t="e">
        <f>+AR1003-W1003</f>
        <v>#VALUE!</v>
      </c>
    </row>
    <row r="1004" spans="1:47" x14ac:dyDescent="0.35">
      <c r="A1004" s="20">
        <v>46112</v>
      </c>
      <c r="B1004" s="21">
        <v>403</v>
      </c>
      <c r="C1004" s="21">
        <v>500</v>
      </c>
      <c r="D1004" s="21">
        <v>500</v>
      </c>
      <c r="E1004" s="22">
        <v>46152</v>
      </c>
      <c r="F1004" s="21">
        <v>94</v>
      </c>
      <c r="G1004" s="21" t="s">
        <v>88</v>
      </c>
      <c r="H1004" s="21" t="s">
        <v>48</v>
      </c>
      <c r="I1004" s="21" t="s">
        <v>1477</v>
      </c>
      <c r="J1004" s="21" t="s">
        <v>49</v>
      </c>
      <c r="K1004" s="21" t="s">
        <v>917</v>
      </c>
      <c r="L1004" s="21" t="s">
        <v>632</v>
      </c>
      <c r="M1004" s="21" t="s">
        <v>672</v>
      </c>
      <c r="N1004" s="21">
        <v>40</v>
      </c>
      <c r="O1004" s="20"/>
      <c r="P1004" s="21" t="s">
        <v>120</v>
      </c>
      <c r="Q1004" s="21" t="s">
        <v>1478</v>
      </c>
      <c r="R1004" s="21">
        <v>0</v>
      </c>
      <c r="S1004" s="21">
        <v>205</v>
      </c>
      <c r="T1004" s="21">
        <v>-68.141257999999993</v>
      </c>
      <c r="U1004" s="21">
        <v>-16.488140000000001</v>
      </c>
      <c r="V1004" s="21" t="s">
        <v>1479</v>
      </c>
      <c r="W1004" s="21" t="s">
        <v>51</v>
      </c>
      <c r="X1004" s="21" t="s">
        <v>1480</v>
      </c>
      <c r="Y1004" s="23">
        <v>46246</v>
      </c>
      <c r="Z1004" s="24">
        <f>+E1004-Y1004</f>
        <v>-94</v>
      </c>
      <c r="AA1004" s="25">
        <f>+Tabla_DatosExternos_142[[#This Row],[Saldo]]/Tabla_DatosExternos_142[[#This Row],[Importe]]</f>
        <v>1</v>
      </c>
      <c r="AB1004" s="21"/>
      <c r="AC1004" s="26">
        <f>IF(AND(-Z1004&gt;=1,-Z1004&lt;=30),D1004,0)</f>
        <v>0</v>
      </c>
      <c r="AD1004" s="26">
        <f>IF(AND(-Z1004&gt;=31,-Z1004&lt;=60),D1004,0)</f>
        <v>0</v>
      </c>
      <c r="AE1004" s="26">
        <f>IF(AND(-Z1004&gt;=61,-Z1004&lt;=90),D1004,0)</f>
        <v>0</v>
      </c>
      <c r="AF1004" s="26">
        <f>IF(AND(-Z1004&gt;=91,-Z1004&lt;=120),D1004,0)</f>
        <v>500</v>
      </c>
      <c r="AG1004" s="26">
        <f>IF(AND(-Z1004&gt;=121,-Z1004&lt;=150),D1004,0)</f>
        <v>0</v>
      </c>
      <c r="AH1004" s="26">
        <f>IF(AND(-Z1004&gt;=151,-Z1004&lt;=180),D1004,0)</f>
        <v>0</v>
      </c>
      <c r="AI1004" s="26">
        <f>IF(AND(-Z1004&gt;=181,-Z1004&lt;=210),D1004,0)</f>
        <v>0</v>
      </c>
      <c r="AJ1004" s="26">
        <f>IF(AND(-Z1004&gt;=211,-Z1004&lt;=250),D1004,0)</f>
        <v>0</v>
      </c>
      <c r="AK1004" s="26">
        <f>IF(-Z1004&gt;=251,D1004,0)</f>
        <v>0</v>
      </c>
      <c r="AL1004" s="26">
        <f>SUM(AE1004:AF1004)</f>
        <v>500</v>
      </c>
      <c r="AM1004" s="26">
        <f>SUM(AG1004:AK1004)</f>
        <v>0</v>
      </c>
      <c r="AN1004" s="26">
        <f>SUM(AI1004:AK1004)</f>
        <v>0</v>
      </c>
      <c r="AO1004" s="26">
        <f>+IF(SUM(AC1004:AK1004)=0,D1004,0)</f>
        <v>0</v>
      </c>
      <c r="AP1004" s="26">
        <f>+SUM(AC1004:AK1004)</f>
        <v>500</v>
      </c>
      <c r="AQ1004" s="26">
        <f>+Tabla_DatosExternos_142[[#This Row],[Total Vigente]]+Tabla_DatosExternos_142[[#This Row],[Total Vencido]]</f>
        <v>500</v>
      </c>
      <c r="AR1004" s="26">
        <f>SUM(AG1004:AK1004)</f>
        <v>0</v>
      </c>
      <c r="AS1004" s="27">
        <f>+Tabla_DatosExternos_142[[#This Row],[Fecha]]-Tabla_DatosExternos_142[[#This Row],[Vence]]</f>
        <v>-40</v>
      </c>
      <c r="AT1004" s="21"/>
      <c r="AU1004" s="28" t="e">
        <f>+AR1004-W1004</f>
        <v>#VALUE!</v>
      </c>
    </row>
    <row r="1005" spans="1:47" x14ac:dyDescent="0.35">
      <c r="A1005" s="20">
        <v>46112</v>
      </c>
      <c r="B1005" s="21">
        <v>404</v>
      </c>
      <c r="C1005" s="21">
        <v>459.99</v>
      </c>
      <c r="D1005" s="21">
        <v>459.99</v>
      </c>
      <c r="E1005" s="22">
        <v>46183</v>
      </c>
      <c r="F1005" s="21">
        <v>63</v>
      </c>
      <c r="G1005" s="21" t="s">
        <v>81</v>
      </c>
      <c r="H1005" s="21" t="s">
        <v>48</v>
      </c>
      <c r="I1005" s="21" t="s">
        <v>1477</v>
      </c>
      <c r="J1005" s="21" t="s">
        <v>49</v>
      </c>
      <c r="K1005" s="21" t="s">
        <v>917</v>
      </c>
      <c r="L1005" s="21" t="s">
        <v>632</v>
      </c>
      <c r="M1005" s="21" t="s">
        <v>672</v>
      </c>
      <c r="N1005" s="21">
        <v>71</v>
      </c>
      <c r="O1005" s="20"/>
      <c r="P1005" s="21" t="s">
        <v>120</v>
      </c>
      <c r="Q1005" s="21" t="s">
        <v>1478</v>
      </c>
      <c r="R1005" s="21">
        <v>0</v>
      </c>
      <c r="S1005" s="21">
        <v>205</v>
      </c>
      <c r="T1005" s="21">
        <v>-68.141257999999993</v>
      </c>
      <c r="U1005" s="21">
        <v>-16.488140000000001</v>
      </c>
      <c r="V1005" s="21" t="s">
        <v>1479</v>
      </c>
      <c r="W1005" s="21" t="s">
        <v>51</v>
      </c>
      <c r="X1005" s="21" t="s">
        <v>1480</v>
      </c>
      <c r="Y1005" s="23">
        <v>46246</v>
      </c>
      <c r="Z1005" s="24">
        <f>+E1005-Y1005</f>
        <v>-63</v>
      </c>
      <c r="AA1005" s="25">
        <f>+Tabla_DatosExternos_142[[#This Row],[Saldo]]/Tabla_DatosExternos_142[[#This Row],[Importe]]</f>
        <v>1</v>
      </c>
      <c r="AB1005" s="21"/>
      <c r="AC1005" s="26">
        <f>IF(AND(-Z1005&gt;=1,-Z1005&lt;=30),D1005,0)</f>
        <v>0</v>
      </c>
      <c r="AD1005" s="26">
        <f>IF(AND(-Z1005&gt;=31,-Z1005&lt;=60),D1005,0)</f>
        <v>0</v>
      </c>
      <c r="AE1005" s="26">
        <f>IF(AND(-Z1005&gt;=61,-Z1005&lt;=90),D1005,0)</f>
        <v>459.99</v>
      </c>
      <c r="AF1005" s="26">
        <f>IF(AND(-Z1005&gt;=91,-Z1005&lt;=120),D1005,0)</f>
        <v>0</v>
      </c>
      <c r="AG1005" s="26">
        <f>IF(AND(-Z1005&gt;=121,-Z1005&lt;=150),D1005,0)</f>
        <v>0</v>
      </c>
      <c r="AH1005" s="26">
        <f>IF(AND(-Z1005&gt;=151,-Z1005&lt;=180),D1005,0)</f>
        <v>0</v>
      </c>
      <c r="AI1005" s="26">
        <f>IF(AND(-Z1005&gt;=181,-Z1005&lt;=210),D1005,0)</f>
        <v>0</v>
      </c>
      <c r="AJ1005" s="26">
        <f>IF(AND(-Z1005&gt;=211,-Z1005&lt;=250),D1005,0)</f>
        <v>0</v>
      </c>
      <c r="AK1005" s="26">
        <f>IF(-Z1005&gt;=251,D1005,0)</f>
        <v>0</v>
      </c>
      <c r="AL1005" s="26">
        <f>SUM(AE1005:AF1005)</f>
        <v>459.99</v>
      </c>
      <c r="AM1005" s="26">
        <f>SUM(AG1005:AK1005)</f>
        <v>0</v>
      </c>
      <c r="AN1005" s="26">
        <f>SUM(AI1005:AK1005)</f>
        <v>0</v>
      </c>
      <c r="AO1005" s="26">
        <f>+IF(SUM(AC1005:AK1005)=0,D1005,0)</f>
        <v>0</v>
      </c>
      <c r="AP1005" s="26">
        <f>+SUM(AC1005:AK1005)</f>
        <v>459.99</v>
      </c>
      <c r="AQ1005" s="26">
        <f>+Tabla_DatosExternos_142[[#This Row],[Total Vigente]]+Tabla_DatosExternos_142[[#This Row],[Total Vencido]]</f>
        <v>459.99</v>
      </c>
      <c r="AR1005" s="26">
        <f>SUM(AG1005:AK1005)</f>
        <v>0</v>
      </c>
      <c r="AS1005" s="27">
        <f>+Tabla_DatosExternos_142[[#This Row],[Fecha]]-Tabla_DatosExternos_142[[#This Row],[Vence]]</f>
        <v>-71</v>
      </c>
      <c r="AT1005" s="21"/>
      <c r="AU1005" s="28" t="e">
        <f>+AR1005-W1005</f>
        <v>#VALUE!</v>
      </c>
    </row>
    <row r="1006" spans="1:47" x14ac:dyDescent="0.35">
      <c r="A1006" s="20">
        <v>46112</v>
      </c>
      <c r="B1006" s="21">
        <v>414</v>
      </c>
      <c r="C1006" s="21">
        <v>1974.97</v>
      </c>
      <c r="D1006" s="21">
        <v>849.88</v>
      </c>
      <c r="E1006" s="22">
        <v>46213</v>
      </c>
      <c r="F1006" s="21">
        <v>33</v>
      </c>
      <c r="G1006" s="21" t="s">
        <v>96</v>
      </c>
      <c r="H1006" s="21" t="s">
        <v>48</v>
      </c>
      <c r="I1006" s="21" t="s">
        <v>1485</v>
      </c>
      <c r="J1006" s="21" t="s">
        <v>49</v>
      </c>
      <c r="K1006" s="21" t="s">
        <v>917</v>
      </c>
      <c r="L1006" s="21" t="s">
        <v>632</v>
      </c>
      <c r="M1006" s="21" t="s">
        <v>837</v>
      </c>
      <c r="N1006" s="21">
        <v>101</v>
      </c>
      <c r="O1006" s="20">
        <v>46216</v>
      </c>
      <c r="P1006" s="21" t="s">
        <v>120</v>
      </c>
      <c r="Q1006" s="21" t="s">
        <v>1486</v>
      </c>
      <c r="R1006" s="21">
        <v>0</v>
      </c>
      <c r="S1006" s="21">
        <v>103</v>
      </c>
      <c r="T1006" s="21">
        <v>-68.142583000000002</v>
      </c>
      <c r="U1006" s="21">
        <v>-16.504583</v>
      </c>
      <c r="V1006" s="21" t="s">
        <v>1487</v>
      </c>
      <c r="W1006" s="21" t="s">
        <v>51</v>
      </c>
      <c r="X1006" s="21" t="s">
        <v>1488</v>
      </c>
      <c r="Y1006" s="23">
        <v>46246</v>
      </c>
      <c r="Z1006" s="24">
        <f>+E1006-Y1006</f>
        <v>-33</v>
      </c>
      <c r="AA1006" s="25">
        <f>+Tabla_DatosExternos_142[[#This Row],[Saldo]]/Tabla_DatosExternos_142[[#This Row],[Importe]]</f>
        <v>0.43032552393200907</v>
      </c>
      <c r="AB1006" s="21"/>
      <c r="AC1006" s="26">
        <f>IF(AND(-Z1006&gt;=1,-Z1006&lt;=30),D1006,0)</f>
        <v>0</v>
      </c>
      <c r="AD1006" s="26">
        <f>IF(AND(-Z1006&gt;=31,-Z1006&lt;=60),D1006,0)</f>
        <v>849.88</v>
      </c>
      <c r="AE1006" s="26">
        <f>IF(AND(-Z1006&gt;=61,-Z1006&lt;=90),D1006,0)</f>
        <v>0</v>
      </c>
      <c r="AF1006" s="26">
        <f>IF(AND(-Z1006&gt;=91,-Z1006&lt;=120),D1006,0)</f>
        <v>0</v>
      </c>
      <c r="AG1006" s="26">
        <f>IF(AND(-Z1006&gt;=121,-Z1006&lt;=150),D1006,0)</f>
        <v>0</v>
      </c>
      <c r="AH1006" s="26">
        <f>IF(AND(-Z1006&gt;=151,-Z1006&lt;=180),D1006,0)</f>
        <v>0</v>
      </c>
      <c r="AI1006" s="26">
        <f>IF(AND(-Z1006&gt;=181,-Z1006&lt;=210),D1006,0)</f>
        <v>0</v>
      </c>
      <c r="AJ1006" s="26">
        <f>IF(AND(-Z1006&gt;=211,-Z1006&lt;=250),D1006,0)</f>
        <v>0</v>
      </c>
      <c r="AK1006" s="26">
        <f>IF(-Z1006&gt;=251,D1006,0)</f>
        <v>0</v>
      </c>
      <c r="AL1006" s="26">
        <f>SUM(AE1006:AF1006)</f>
        <v>0</v>
      </c>
      <c r="AM1006" s="26">
        <f>SUM(AG1006:AK1006)</f>
        <v>0</v>
      </c>
      <c r="AN1006" s="26">
        <f>SUM(AI1006:AK1006)</f>
        <v>0</v>
      </c>
      <c r="AO1006" s="26">
        <f>+IF(SUM(AC1006:AK1006)=0,D1006,0)</f>
        <v>0</v>
      </c>
      <c r="AP1006" s="26">
        <f>+SUM(AC1006:AK1006)</f>
        <v>849.88</v>
      </c>
      <c r="AQ1006" s="26">
        <f>+Tabla_DatosExternos_142[[#This Row],[Total Vigente]]+Tabla_DatosExternos_142[[#This Row],[Total Vencido]]</f>
        <v>849.88</v>
      </c>
      <c r="AR1006" s="26">
        <f>SUM(AG1006:AK1006)</f>
        <v>0</v>
      </c>
      <c r="AS1006" s="27">
        <f>+Tabla_DatosExternos_142[[#This Row],[Fecha]]-Tabla_DatosExternos_142[[#This Row],[Vence]]</f>
        <v>-101</v>
      </c>
      <c r="AT1006" s="21"/>
      <c r="AU1006" s="28" t="e">
        <f>+AR1006-W1006</f>
        <v>#VALUE!</v>
      </c>
    </row>
    <row r="1007" spans="1:47" x14ac:dyDescent="0.35">
      <c r="A1007" s="20">
        <v>46112</v>
      </c>
      <c r="B1007" s="21">
        <v>463</v>
      </c>
      <c r="C1007" s="21">
        <v>2000</v>
      </c>
      <c r="D1007" s="21">
        <v>2000</v>
      </c>
      <c r="E1007" s="22">
        <v>46117</v>
      </c>
      <c r="F1007" s="21">
        <v>129</v>
      </c>
      <c r="G1007" s="21" t="s">
        <v>89</v>
      </c>
      <c r="H1007" s="21" t="s">
        <v>48</v>
      </c>
      <c r="I1007" s="21" t="s">
        <v>1504</v>
      </c>
      <c r="J1007" s="21" t="s">
        <v>49</v>
      </c>
      <c r="K1007" s="21" t="s">
        <v>917</v>
      </c>
      <c r="L1007" s="21" t="s">
        <v>632</v>
      </c>
      <c r="M1007" s="21" t="s">
        <v>1505</v>
      </c>
      <c r="N1007" s="21">
        <v>5</v>
      </c>
      <c r="O1007" s="20"/>
      <c r="P1007" s="21" t="s">
        <v>120</v>
      </c>
      <c r="Q1007" s="21" t="s">
        <v>1506</v>
      </c>
      <c r="R1007" s="21">
        <v>10000</v>
      </c>
      <c r="S1007" s="21">
        <v>102</v>
      </c>
      <c r="T1007" s="21">
        <v>-68.101930999999993</v>
      </c>
      <c r="U1007" s="21">
        <v>-16.522594999999999</v>
      </c>
      <c r="V1007" s="21" t="s">
        <v>1507</v>
      </c>
      <c r="W1007" s="21" t="s">
        <v>51</v>
      </c>
      <c r="X1007" s="21" t="s">
        <v>1508</v>
      </c>
      <c r="Y1007" s="23">
        <v>46246</v>
      </c>
      <c r="Z1007" s="24">
        <f>+E1007-Y1007</f>
        <v>-129</v>
      </c>
      <c r="AA1007" s="25">
        <f>+Tabla_DatosExternos_142[[#This Row],[Saldo]]/Tabla_DatosExternos_142[[#This Row],[Importe]]</f>
        <v>1</v>
      </c>
      <c r="AB1007" s="21"/>
      <c r="AC1007" s="26">
        <f>IF(AND(-Z1007&gt;=1,-Z1007&lt;=30),D1007,0)</f>
        <v>0</v>
      </c>
      <c r="AD1007" s="26">
        <f>IF(AND(-Z1007&gt;=31,-Z1007&lt;=60),D1007,0)</f>
        <v>0</v>
      </c>
      <c r="AE1007" s="26">
        <f>IF(AND(-Z1007&gt;=61,-Z1007&lt;=90),D1007,0)</f>
        <v>0</v>
      </c>
      <c r="AF1007" s="26">
        <f>IF(AND(-Z1007&gt;=91,-Z1007&lt;=120),D1007,0)</f>
        <v>0</v>
      </c>
      <c r="AG1007" s="26">
        <f>IF(AND(-Z1007&gt;=121,-Z1007&lt;=150),D1007,0)</f>
        <v>2000</v>
      </c>
      <c r="AH1007" s="26">
        <f>IF(AND(-Z1007&gt;=151,-Z1007&lt;=180),D1007,0)</f>
        <v>0</v>
      </c>
      <c r="AI1007" s="26">
        <f>IF(AND(-Z1007&gt;=181,-Z1007&lt;=210),D1007,0)</f>
        <v>0</v>
      </c>
      <c r="AJ1007" s="26">
        <f>IF(AND(-Z1007&gt;=211,-Z1007&lt;=250),D1007,0)</f>
        <v>0</v>
      </c>
      <c r="AK1007" s="26">
        <f>IF(-Z1007&gt;=251,D1007,0)</f>
        <v>0</v>
      </c>
      <c r="AL1007" s="26">
        <f>SUM(AE1007:AF1007)</f>
        <v>0</v>
      </c>
      <c r="AM1007" s="26">
        <f>SUM(AG1007:AK1007)</f>
        <v>2000</v>
      </c>
      <c r="AN1007" s="26">
        <f>SUM(AI1007:AK1007)</f>
        <v>0</v>
      </c>
      <c r="AO1007" s="26">
        <f>+IF(SUM(AC1007:AK1007)=0,D1007,0)</f>
        <v>0</v>
      </c>
      <c r="AP1007" s="26">
        <f>+SUM(AC1007:AK1007)</f>
        <v>2000</v>
      </c>
      <c r="AQ1007" s="26">
        <f>+Tabla_DatosExternos_142[[#This Row],[Total Vigente]]+Tabla_DatosExternos_142[[#This Row],[Total Vencido]]</f>
        <v>2000</v>
      </c>
      <c r="AR1007" s="26">
        <f>SUM(AG1007:AK1007)</f>
        <v>2000</v>
      </c>
      <c r="AS1007" s="27">
        <f>+Tabla_DatosExternos_142[[#This Row],[Fecha]]-Tabla_DatosExternos_142[[#This Row],[Vence]]</f>
        <v>-5</v>
      </c>
      <c r="AT1007" s="21"/>
      <c r="AU1007" s="28" t="e">
        <f>+AR1007-W1007</f>
        <v>#VALUE!</v>
      </c>
    </row>
    <row r="1008" spans="1:47" x14ac:dyDescent="0.35">
      <c r="A1008" s="20">
        <v>46112</v>
      </c>
      <c r="B1008" s="21">
        <v>464</v>
      </c>
      <c r="C1008" s="21">
        <v>2000</v>
      </c>
      <c r="D1008" s="21">
        <v>2000</v>
      </c>
      <c r="E1008" s="22">
        <v>46137</v>
      </c>
      <c r="F1008" s="21">
        <v>109</v>
      </c>
      <c r="G1008" s="21" t="s">
        <v>88</v>
      </c>
      <c r="H1008" s="21" t="s">
        <v>48</v>
      </c>
      <c r="I1008" s="21" t="s">
        <v>1504</v>
      </c>
      <c r="J1008" s="21" t="s">
        <v>49</v>
      </c>
      <c r="K1008" s="21" t="s">
        <v>917</v>
      </c>
      <c r="L1008" s="21" t="s">
        <v>632</v>
      </c>
      <c r="M1008" s="21" t="s">
        <v>1505</v>
      </c>
      <c r="N1008" s="21">
        <v>25</v>
      </c>
      <c r="O1008" s="20"/>
      <c r="P1008" s="21" t="s">
        <v>120</v>
      </c>
      <c r="Q1008" s="21" t="s">
        <v>1506</v>
      </c>
      <c r="R1008" s="21">
        <v>10000</v>
      </c>
      <c r="S1008" s="21">
        <v>102</v>
      </c>
      <c r="T1008" s="21">
        <v>-68.101930999999993</v>
      </c>
      <c r="U1008" s="21">
        <v>-16.522594999999999</v>
      </c>
      <c r="V1008" s="21" t="s">
        <v>1507</v>
      </c>
      <c r="W1008" s="21" t="s">
        <v>51</v>
      </c>
      <c r="X1008" s="21" t="s">
        <v>1508</v>
      </c>
      <c r="Y1008" s="23">
        <v>46246</v>
      </c>
      <c r="Z1008" s="24">
        <f>+E1008-Y1008</f>
        <v>-109</v>
      </c>
      <c r="AA1008" s="25">
        <f>+Tabla_DatosExternos_142[[#This Row],[Saldo]]/Tabla_DatosExternos_142[[#This Row],[Importe]]</f>
        <v>1</v>
      </c>
      <c r="AB1008" s="21"/>
      <c r="AC1008" s="26">
        <f>IF(AND(-Z1008&gt;=1,-Z1008&lt;=30),D1008,0)</f>
        <v>0</v>
      </c>
      <c r="AD1008" s="26">
        <f>IF(AND(-Z1008&gt;=31,-Z1008&lt;=60),D1008,0)</f>
        <v>0</v>
      </c>
      <c r="AE1008" s="26">
        <f>IF(AND(-Z1008&gt;=61,-Z1008&lt;=90),D1008,0)</f>
        <v>0</v>
      </c>
      <c r="AF1008" s="26">
        <f>IF(AND(-Z1008&gt;=91,-Z1008&lt;=120),D1008,0)</f>
        <v>2000</v>
      </c>
      <c r="AG1008" s="26">
        <f>IF(AND(-Z1008&gt;=121,-Z1008&lt;=150),D1008,0)</f>
        <v>0</v>
      </c>
      <c r="AH1008" s="26">
        <f>IF(AND(-Z1008&gt;=151,-Z1008&lt;=180),D1008,0)</f>
        <v>0</v>
      </c>
      <c r="AI1008" s="26">
        <f>IF(AND(-Z1008&gt;=181,-Z1008&lt;=210),D1008,0)</f>
        <v>0</v>
      </c>
      <c r="AJ1008" s="26">
        <f>IF(AND(-Z1008&gt;=211,-Z1008&lt;=250),D1008,0)</f>
        <v>0</v>
      </c>
      <c r="AK1008" s="26">
        <f>IF(-Z1008&gt;=251,D1008,0)</f>
        <v>0</v>
      </c>
      <c r="AL1008" s="26">
        <f>SUM(AE1008:AF1008)</f>
        <v>2000</v>
      </c>
      <c r="AM1008" s="26">
        <f>SUM(AG1008:AK1008)</f>
        <v>0</v>
      </c>
      <c r="AN1008" s="26">
        <f>SUM(AI1008:AK1008)</f>
        <v>0</v>
      </c>
      <c r="AO1008" s="26">
        <f>+IF(SUM(AC1008:AK1008)=0,D1008,0)</f>
        <v>0</v>
      </c>
      <c r="AP1008" s="26">
        <f>+SUM(AC1008:AK1008)</f>
        <v>2000</v>
      </c>
      <c r="AQ1008" s="26">
        <f>+Tabla_DatosExternos_142[[#This Row],[Total Vigente]]+Tabla_DatosExternos_142[[#This Row],[Total Vencido]]</f>
        <v>2000</v>
      </c>
      <c r="AR1008" s="26">
        <f>SUM(AG1008:AK1008)</f>
        <v>0</v>
      </c>
      <c r="AS1008" s="27">
        <f>+Tabla_DatosExternos_142[[#This Row],[Fecha]]-Tabla_DatosExternos_142[[#This Row],[Vence]]</f>
        <v>-25</v>
      </c>
      <c r="AT1008" s="21"/>
      <c r="AU1008" s="28" t="e">
        <f>+AR1008-W1008</f>
        <v>#VALUE!</v>
      </c>
    </row>
    <row r="1009" spans="1:47" x14ac:dyDescent="0.35">
      <c r="A1009" s="20">
        <v>46112</v>
      </c>
      <c r="B1009" s="21">
        <v>465</v>
      </c>
      <c r="C1009" s="21">
        <v>2149.9499999999998</v>
      </c>
      <c r="D1009" s="21">
        <v>2149.9499999999998</v>
      </c>
      <c r="E1009" s="22">
        <v>46167</v>
      </c>
      <c r="F1009" s="21">
        <v>79</v>
      </c>
      <c r="G1009" s="21" t="s">
        <v>81</v>
      </c>
      <c r="H1009" s="21" t="s">
        <v>48</v>
      </c>
      <c r="I1009" s="21" t="s">
        <v>1504</v>
      </c>
      <c r="J1009" s="21" t="s">
        <v>49</v>
      </c>
      <c r="K1009" s="21" t="s">
        <v>917</v>
      </c>
      <c r="L1009" s="21" t="s">
        <v>632</v>
      </c>
      <c r="M1009" s="21" t="s">
        <v>1505</v>
      </c>
      <c r="N1009" s="21">
        <v>55</v>
      </c>
      <c r="O1009" s="20"/>
      <c r="P1009" s="21" t="s">
        <v>120</v>
      </c>
      <c r="Q1009" s="21" t="s">
        <v>1506</v>
      </c>
      <c r="R1009" s="21">
        <v>10000</v>
      </c>
      <c r="S1009" s="21">
        <v>102</v>
      </c>
      <c r="T1009" s="21">
        <v>-68.101930999999993</v>
      </c>
      <c r="U1009" s="21">
        <v>-16.522594999999999</v>
      </c>
      <c r="V1009" s="21" t="s">
        <v>1507</v>
      </c>
      <c r="W1009" s="21" t="s">
        <v>51</v>
      </c>
      <c r="X1009" s="21" t="s">
        <v>1508</v>
      </c>
      <c r="Y1009" s="23">
        <v>46246</v>
      </c>
      <c r="Z1009" s="24">
        <f>+E1009-Y1009</f>
        <v>-79</v>
      </c>
      <c r="AA1009" s="25">
        <f>+Tabla_DatosExternos_142[[#This Row],[Saldo]]/Tabla_DatosExternos_142[[#This Row],[Importe]]</f>
        <v>1</v>
      </c>
      <c r="AB1009" s="21"/>
      <c r="AC1009" s="26">
        <f>IF(AND(-Z1009&gt;=1,-Z1009&lt;=30),D1009,0)</f>
        <v>0</v>
      </c>
      <c r="AD1009" s="26">
        <f>IF(AND(-Z1009&gt;=31,-Z1009&lt;=60),D1009,0)</f>
        <v>0</v>
      </c>
      <c r="AE1009" s="26">
        <f>IF(AND(-Z1009&gt;=61,-Z1009&lt;=90),D1009,0)</f>
        <v>2149.9499999999998</v>
      </c>
      <c r="AF1009" s="26">
        <f>IF(AND(-Z1009&gt;=91,-Z1009&lt;=120),D1009,0)</f>
        <v>0</v>
      </c>
      <c r="AG1009" s="26">
        <f>IF(AND(-Z1009&gt;=121,-Z1009&lt;=150),D1009,0)</f>
        <v>0</v>
      </c>
      <c r="AH1009" s="26">
        <f>IF(AND(-Z1009&gt;=151,-Z1009&lt;=180),D1009,0)</f>
        <v>0</v>
      </c>
      <c r="AI1009" s="26">
        <f>IF(AND(-Z1009&gt;=181,-Z1009&lt;=210),D1009,0)</f>
        <v>0</v>
      </c>
      <c r="AJ1009" s="26">
        <f>IF(AND(-Z1009&gt;=211,-Z1009&lt;=250),D1009,0)</f>
        <v>0</v>
      </c>
      <c r="AK1009" s="26">
        <f>IF(-Z1009&gt;=251,D1009,0)</f>
        <v>0</v>
      </c>
      <c r="AL1009" s="26">
        <f>SUM(AE1009:AF1009)</f>
        <v>2149.9499999999998</v>
      </c>
      <c r="AM1009" s="26">
        <f>SUM(AG1009:AK1009)</f>
        <v>0</v>
      </c>
      <c r="AN1009" s="26">
        <f>SUM(AI1009:AK1009)</f>
        <v>0</v>
      </c>
      <c r="AO1009" s="26">
        <f>+IF(SUM(AC1009:AK1009)=0,D1009,0)</f>
        <v>0</v>
      </c>
      <c r="AP1009" s="26">
        <f>+SUM(AC1009:AK1009)</f>
        <v>2149.9499999999998</v>
      </c>
      <c r="AQ1009" s="26">
        <f>+Tabla_DatosExternos_142[[#This Row],[Total Vigente]]+Tabla_DatosExternos_142[[#This Row],[Total Vencido]]</f>
        <v>2149.9499999999998</v>
      </c>
      <c r="AR1009" s="26">
        <f>SUM(AG1009:AK1009)</f>
        <v>0</v>
      </c>
      <c r="AS1009" s="27">
        <f>+Tabla_DatosExternos_142[[#This Row],[Fecha]]-Tabla_DatosExternos_142[[#This Row],[Vence]]</f>
        <v>-55</v>
      </c>
      <c r="AT1009" s="21"/>
      <c r="AU1009" s="28" t="e">
        <f>+AR1009-W1009</f>
        <v>#VALUE!</v>
      </c>
    </row>
    <row r="1010" spans="1:47" x14ac:dyDescent="0.35">
      <c r="A1010" s="20">
        <v>46112</v>
      </c>
      <c r="B1010" s="21">
        <v>131499</v>
      </c>
      <c r="C1010" s="21">
        <v>1054</v>
      </c>
      <c r="D1010" s="21">
        <v>1054</v>
      </c>
      <c r="E1010" s="22">
        <v>46142</v>
      </c>
      <c r="F1010" s="21">
        <v>104</v>
      </c>
      <c r="G1010" s="21" t="s">
        <v>88</v>
      </c>
      <c r="H1010" s="21" t="s">
        <v>48</v>
      </c>
      <c r="I1010" s="21" t="s">
        <v>1465</v>
      </c>
      <c r="J1010" s="21" t="s">
        <v>49</v>
      </c>
      <c r="K1010" s="21" t="s">
        <v>917</v>
      </c>
      <c r="L1010" s="21" t="s">
        <v>632</v>
      </c>
      <c r="M1010" s="21" t="s">
        <v>633</v>
      </c>
      <c r="N1010" s="21">
        <v>30</v>
      </c>
      <c r="O1010" s="20"/>
      <c r="P1010" s="21" t="s">
        <v>49</v>
      </c>
      <c r="Q1010" s="21" t="s">
        <v>1466</v>
      </c>
      <c r="R1010" s="21">
        <v>0</v>
      </c>
      <c r="S1010" s="21">
        <v>206</v>
      </c>
      <c r="T1010" s="21">
        <v>-68.082898</v>
      </c>
      <c r="U1010" s="21">
        <v>-16.503617999999999</v>
      </c>
      <c r="V1010" s="21" t="s">
        <v>1467</v>
      </c>
      <c r="W1010" s="21" t="s">
        <v>51</v>
      </c>
      <c r="X1010" s="21" t="s">
        <v>1468</v>
      </c>
      <c r="Y1010" s="23">
        <v>46246</v>
      </c>
      <c r="Z1010" s="24">
        <f>+E1010-Y1010</f>
        <v>-104</v>
      </c>
      <c r="AA1010" s="25">
        <f>+Tabla_DatosExternos_142[[#This Row],[Saldo]]/Tabla_DatosExternos_142[[#This Row],[Importe]]</f>
        <v>1</v>
      </c>
      <c r="AB1010" s="21"/>
      <c r="AC1010" s="26">
        <f>IF(AND(-Z1010&gt;=1,-Z1010&lt;=30),D1010,0)</f>
        <v>0</v>
      </c>
      <c r="AD1010" s="26">
        <f>IF(AND(-Z1010&gt;=31,-Z1010&lt;=60),D1010,0)</f>
        <v>0</v>
      </c>
      <c r="AE1010" s="26">
        <f>IF(AND(-Z1010&gt;=61,-Z1010&lt;=90),D1010,0)</f>
        <v>0</v>
      </c>
      <c r="AF1010" s="26">
        <f>IF(AND(-Z1010&gt;=91,-Z1010&lt;=120),D1010,0)</f>
        <v>1054</v>
      </c>
      <c r="AG1010" s="26">
        <f>IF(AND(-Z1010&gt;=121,-Z1010&lt;=150),D1010,0)</f>
        <v>0</v>
      </c>
      <c r="AH1010" s="26">
        <f>IF(AND(-Z1010&gt;=151,-Z1010&lt;=180),D1010,0)</f>
        <v>0</v>
      </c>
      <c r="AI1010" s="26">
        <f>IF(AND(-Z1010&gt;=181,-Z1010&lt;=210),D1010,0)</f>
        <v>0</v>
      </c>
      <c r="AJ1010" s="26">
        <f>IF(AND(-Z1010&gt;=211,-Z1010&lt;=250),D1010,0)</f>
        <v>0</v>
      </c>
      <c r="AK1010" s="26">
        <f>IF(-Z1010&gt;=251,D1010,0)</f>
        <v>0</v>
      </c>
      <c r="AL1010" s="26">
        <f>SUM(AE1010:AF1010)</f>
        <v>1054</v>
      </c>
      <c r="AM1010" s="26">
        <f>SUM(AG1010:AK1010)</f>
        <v>0</v>
      </c>
      <c r="AN1010" s="26">
        <f>SUM(AI1010:AK1010)</f>
        <v>0</v>
      </c>
      <c r="AO1010" s="26">
        <f>+IF(SUM(AC1010:AK1010)=0,D1010,0)</f>
        <v>0</v>
      </c>
      <c r="AP1010" s="26">
        <f>+SUM(AC1010:AK1010)</f>
        <v>1054</v>
      </c>
      <c r="AQ1010" s="26">
        <f>+Tabla_DatosExternos_142[[#This Row],[Total Vigente]]+Tabla_DatosExternos_142[[#This Row],[Total Vencido]]</f>
        <v>1054</v>
      </c>
      <c r="AR1010" s="26">
        <f>SUM(AG1010:AK1010)</f>
        <v>0</v>
      </c>
      <c r="AS1010" s="27">
        <f>+Tabla_DatosExternos_142[[#This Row],[Fecha]]-Tabla_DatosExternos_142[[#This Row],[Vence]]</f>
        <v>-30</v>
      </c>
      <c r="AT1010" s="21"/>
      <c r="AU1010" s="28" t="e">
        <f>+AR1010-W1010</f>
        <v>#VALUE!</v>
      </c>
    </row>
    <row r="1011" spans="1:47" x14ac:dyDescent="0.35">
      <c r="A1011" s="20">
        <v>46112</v>
      </c>
      <c r="B1011" s="21">
        <v>131501</v>
      </c>
      <c r="C1011" s="21">
        <v>6790.91</v>
      </c>
      <c r="D1011" s="21">
        <v>5290.91</v>
      </c>
      <c r="E1011" s="22">
        <v>46142</v>
      </c>
      <c r="F1011" s="21">
        <v>104</v>
      </c>
      <c r="G1011" s="21" t="s">
        <v>88</v>
      </c>
      <c r="H1011" s="21" t="s">
        <v>48</v>
      </c>
      <c r="I1011" s="21" t="s">
        <v>1529</v>
      </c>
      <c r="J1011" s="21" t="s">
        <v>49</v>
      </c>
      <c r="K1011" s="21" t="s">
        <v>917</v>
      </c>
      <c r="L1011" s="21" t="s">
        <v>632</v>
      </c>
      <c r="M1011" s="21" t="s">
        <v>874</v>
      </c>
      <c r="N1011" s="21">
        <v>30</v>
      </c>
      <c r="O1011" s="20">
        <v>46234</v>
      </c>
      <c r="P1011" s="21" t="s">
        <v>49</v>
      </c>
      <c r="Q1011" s="21" t="s">
        <v>1530</v>
      </c>
      <c r="R1011" s="21">
        <v>0</v>
      </c>
      <c r="S1011" s="21">
        <v>105</v>
      </c>
      <c r="T1011" s="21">
        <v>-68.130375999999998</v>
      </c>
      <c r="U1011" s="21">
        <v>-16.509108999999999</v>
      </c>
      <c r="V1011" s="21" t="s">
        <v>1531</v>
      </c>
      <c r="W1011" s="21" t="s">
        <v>51</v>
      </c>
      <c r="X1011" s="21" t="s">
        <v>1532</v>
      </c>
      <c r="Y1011" s="23">
        <v>46246</v>
      </c>
      <c r="Z1011" s="24">
        <f>+E1011-Y1011</f>
        <v>-104</v>
      </c>
      <c r="AA1011" s="25">
        <f>+Tabla_DatosExternos_142[[#This Row],[Saldo]]/Tabla_DatosExternos_142[[#This Row],[Importe]]</f>
        <v>0.77911649543286543</v>
      </c>
      <c r="AB1011" s="21"/>
      <c r="AC1011" s="26">
        <f>IF(AND(-Z1011&gt;=1,-Z1011&lt;=30),D1011,0)</f>
        <v>0</v>
      </c>
      <c r="AD1011" s="26">
        <f>IF(AND(-Z1011&gt;=31,-Z1011&lt;=60),D1011,0)</f>
        <v>0</v>
      </c>
      <c r="AE1011" s="26">
        <f>IF(AND(-Z1011&gt;=61,-Z1011&lt;=90),D1011,0)</f>
        <v>0</v>
      </c>
      <c r="AF1011" s="26">
        <f>IF(AND(-Z1011&gt;=91,-Z1011&lt;=120),D1011,0)</f>
        <v>5290.91</v>
      </c>
      <c r="AG1011" s="26">
        <f>IF(AND(-Z1011&gt;=121,-Z1011&lt;=150),D1011,0)</f>
        <v>0</v>
      </c>
      <c r="AH1011" s="26">
        <f>IF(AND(-Z1011&gt;=151,-Z1011&lt;=180),D1011,0)</f>
        <v>0</v>
      </c>
      <c r="AI1011" s="26">
        <f>IF(AND(-Z1011&gt;=181,-Z1011&lt;=210),D1011,0)</f>
        <v>0</v>
      </c>
      <c r="AJ1011" s="26">
        <f>IF(AND(-Z1011&gt;=211,-Z1011&lt;=250),D1011,0)</f>
        <v>0</v>
      </c>
      <c r="AK1011" s="26">
        <f>IF(-Z1011&gt;=251,D1011,0)</f>
        <v>0</v>
      </c>
      <c r="AL1011" s="26">
        <f>SUM(AE1011:AF1011)</f>
        <v>5290.91</v>
      </c>
      <c r="AM1011" s="26">
        <f>SUM(AG1011:AK1011)</f>
        <v>0</v>
      </c>
      <c r="AN1011" s="26">
        <f>SUM(AI1011:AK1011)</f>
        <v>0</v>
      </c>
      <c r="AO1011" s="26">
        <f>+IF(SUM(AC1011:AK1011)=0,D1011,0)</f>
        <v>0</v>
      </c>
      <c r="AP1011" s="26">
        <f>+SUM(AC1011:AK1011)</f>
        <v>5290.91</v>
      </c>
      <c r="AQ1011" s="26">
        <f>+Tabla_DatosExternos_142[[#This Row],[Total Vigente]]+Tabla_DatosExternos_142[[#This Row],[Total Vencido]]</f>
        <v>5290.91</v>
      </c>
      <c r="AR1011" s="26">
        <f>SUM(AG1011:AK1011)</f>
        <v>0</v>
      </c>
      <c r="AS1011" s="27">
        <f>+Tabla_DatosExternos_142[[#This Row],[Fecha]]-Tabla_DatosExternos_142[[#This Row],[Vence]]</f>
        <v>-30</v>
      </c>
      <c r="AT1011" s="21"/>
      <c r="AU1011" s="28" t="e">
        <f>+AR1011-W1011</f>
        <v>#VALUE!</v>
      </c>
    </row>
    <row r="1012" spans="1:47" x14ac:dyDescent="0.35">
      <c r="A1012" s="20">
        <v>46121</v>
      </c>
      <c r="B1012" s="21">
        <v>133922</v>
      </c>
      <c r="C1012" s="21">
        <v>623.99</v>
      </c>
      <c r="D1012" s="21">
        <v>199.99</v>
      </c>
      <c r="E1012" s="22">
        <v>46151</v>
      </c>
      <c r="F1012" s="21">
        <v>95</v>
      </c>
      <c r="G1012" s="21" t="s">
        <v>88</v>
      </c>
      <c r="H1012" s="21" t="s">
        <v>48</v>
      </c>
      <c r="I1012" s="21" t="s">
        <v>1559</v>
      </c>
      <c r="J1012" s="21" t="s">
        <v>49</v>
      </c>
      <c r="K1012" s="21" t="s">
        <v>917</v>
      </c>
      <c r="L1012" s="21" t="s">
        <v>632</v>
      </c>
      <c r="M1012" s="21" t="s">
        <v>837</v>
      </c>
      <c r="N1012" s="21">
        <v>30</v>
      </c>
      <c r="O1012" s="20">
        <v>46244</v>
      </c>
      <c r="P1012" s="21" t="s">
        <v>49</v>
      </c>
      <c r="Q1012" s="21" t="s">
        <v>1560</v>
      </c>
      <c r="R1012" s="21">
        <v>0</v>
      </c>
      <c r="S1012" s="21">
        <v>103</v>
      </c>
      <c r="T1012" s="21">
        <v>-68.077301000000006</v>
      </c>
      <c r="U1012" s="21">
        <v>-16.5396252</v>
      </c>
      <c r="V1012" s="21" t="s">
        <v>1561</v>
      </c>
      <c r="W1012" s="21" t="s">
        <v>51</v>
      </c>
      <c r="X1012" s="21" t="s">
        <v>1562</v>
      </c>
      <c r="Y1012" s="23">
        <v>46246</v>
      </c>
      <c r="Z1012" s="24">
        <f>+E1012-Y1012</f>
        <v>-95</v>
      </c>
      <c r="AA1012" s="25">
        <f>+Tabla_DatosExternos_142[[#This Row],[Saldo]]/Tabla_DatosExternos_142[[#This Row],[Importe]]</f>
        <v>0.32050193112069103</v>
      </c>
      <c r="AB1012" s="21"/>
      <c r="AC1012" s="26">
        <f>IF(AND(-Z1012&gt;=1,-Z1012&lt;=30),D1012,0)</f>
        <v>0</v>
      </c>
      <c r="AD1012" s="26">
        <f>IF(AND(-Z1012&gt;=31,-Z1012&lt;=60),D1012,0)</f>
        <v>0</v>
      </c>
      <c r="AE1012" s="26">
        <f>IF(AND(-Z1012&gt;=61,-Z1012&lt;=90),D1012,0)</f>
        <v>0</v>
      </c>
      <c r="AF1012" s="26">
        <f>IF(AND(-Z1012&gt;=91,-Z1012&lt;=120),D1012,0)</f>
        <v>199.99</v>
      </c>
      <c r="AG1012" s="26">
        <f>IF(AND(-Z1012&gt;=121,-Z1012&lt;=150),D1012,0)</f>
        <v>0</v>
      </c>
      <c r="AH1012" s="26">
        <f>IF(AND(-Z1012&gt;=151,-Z1012&lt;=180),D1012,0)</f>
        <v>0</v>
      </c>
      <c r="AI1012" s="26">
        <f>IF(AND(-Z1012&gt;=181,-Z1012&lt;=210),D1012,0)</f>
        <v>0</v>
      </c>
      <c r="AJ1012" s="26">
        <f>IF(AND(-Z1012&gt;=211,-Z1012&lt;=250),D1012,0)</f>
        <v>0</v>
      </c>
      <c r="AK1012" s="26">
        <f>IF(-Z1012&gt;=251,D1012,0)</f>
        <v>0</v>
      </c>
      <c r="AL1012" s="26">
        <f>SUM(AE1012:AF1012)</f>
        <v>199.99</v>
      </c>
      <c r="AM1012" s="26">
        <f>SUM(AG1012:AK1012)</f>
        <v>0</v>
      </c>
      <c r="AN1012" s="26">
        <f>SUM(AI1012:AK1012)</f>
        <v>0</v>
      </c>
      <c r="AO1012" s="26">
        <f>+IF(SUM(AC1012:AK1012)=0,D1012,0)</f>
        <v>0</v>
      </c>
      <c r="AP1012" s="26">
        <f>+SUM(AC1012:AK1012)</f>
        <v>199.99</v>
      </c>
      <c r="AQ1012" s="26">
        <f>+Tabla_DatosExternos_142[[#This Row],[Total Vigente]]+Tabla_DatosExternos_142[[#This Row],[Total Vencido]]</f>
        <v>199.99</v>
      </c>
      <c r="AR1012" s="26">
        <f>SUM(AG1012:AK1012)</f>
        <v>0</v>
      </c>
      <c r="AS1012" s="27">
        <f>+Tabla_DatosExternos_142[[#This Row],[Fecha]]-Tabla_DatosExternos_142[[#This Row],[Vence]]</f>
        <v>-30</v>
      </c>
      <c r="AT1012" s="21"/>
      <c r="AU1012" s="28" t="e">
        <f>+AR1012-W1012</f>
        <v>#VALUE!</v>
      </c>
    </row>
    <row r="1013" spans="1:47" x14ac:dyDescent="0.35">
      <c r="A1013" s="20">
        <v>46139</v>
      </c>
      <c r="B1013" s="21">
        <v>1511</v>
      </c>
      <c r="C1013" s="21">
        <v>802</v>
      </c>
      <c r="D1013" s="21">
        <v>302</v>
      </c>
      <c r="E1013" s="22">
        <v>46169</v>
      </c>
      <c r="F1013" s="21">
        <v>77</v>
      </c>
      <c r="G1013" s="21" t="s">
        <v>81</v>
      </c>
      <c r="H1013" s="21" t="s">
        <v>48</v>
      </c>
      <c r="I1013" s="21" t="s">
        <v>1625</v>
      </c>
      <c r="J1013" s="21" t="s">
        <v>49</v>
      </c>
      <c r="K1013" s="21" t="s">
        <v>917</v>
      </c>
      <c r="L1013" s="21" t="s">
        <v>632</v>
      </c>
      <c r="M1013" s="21" t="s">
        <v>672</v>
      </c>
      <c r="N1013" s="21">
        <v>30</v>
      </c>
      <c r="O1013" s="20">
        <v>46231</v>
      </c>
      <c r="P1013" s="21" t="s">
        <v>49</v>
      </c>
      <c r="Q1013" s="21" t="s">
        <v>1626</v>
      </c>
      <c r="R1013" s="21">
        <v>3000</v>
      </c>
      <c r="S1013" s="21">
        <v>205</v>
      </c>
      <c r="T1013" s="21">
        <v>-68.137570999999994</v>
      </c>
      <c r="U1013" s="21">
        <v>-16.494655000000002</v>
      </c>
      <c r="V1013" s="21" t="s">
        <v>1627</v>
      </c>
      <c r="W1013" s="21" t="s">
        <v>51</v>
      </c>
      <c r="X1013" s="21" t="s">
        <v>1628</v>
      </c>
      <c r="Y1013" s="23">
        <v>46246</v>
      </c>
      <c r="Z1013" s="24">
        <f>+E1013-Y1013</f>
        <v>-77</v>
      </c>
      <c r="AA1013" s="25">
        <f>+Tabla_DatosExternos_142[[#This Row],[Saldo]]/Tabla_DatosExternos_142[[#This Row],[Importe]]</f>
        <v>0.37655860349127179</v>
      </c>
      <c r="AB1013" s="21"/>
      <c r="AC1013" s="26">
        <f>IF(AND(-Z1013&gt;=1,-Z1013&lt;=30),D1013,0)</f>
        <v>0</v>
      </c>
      <c r="AD1013" s="26">
        <f>IF(AND(-Z1013&gt;=31,-Z1013&lt;=60),D1013,0)</f>
        <v>0</v>
      </c>
      <c r="AE1013" s="26">
        <f>IF(AND(-Z1013&gt;=61,-Z1013&lt;=90),D1013,0)</f>
        <v>302</v>
      </c>
      <c r="AF1013" s="26">
        <f>IF(AND(-Z1013&gt;=91,-Z1013&lt;=120),D1013,0)</f>
        <v>0</v>
      </c>
      <c r="AG1013" s="26">
        <f>IF(AND(-Z1013&gt;=121,-Z1013&lt;=150),D1013,0)</f>
        <v>0</v>
      </c>
      <c r="AH1013" s="26">
        <f>IF(AND(-Z1013&gt;=151,-Z1013&lt;=180),D1013,0)</f>
        <v>0</v>
      </c>
      <c r="AI1013" s="26">
        <f>IF(AND(-Z1013&gt;=181,-Z1013&lt;=210),D1013,0)</f>
        <v>0</v>
      </c>
      <c r="AJ1013" s="26">
        <f>IF(AND(-Z1013&gt;=211,-Z1013&lt;=250),D1013,0)</f>
        <v>0</v>
      </c>
      <c r="AK1013" s="26">
        <f>IF(-Z1013&gt;=251,D1013,0)</f>
        <v>0</v>
      </c>
      <c r="AL1013" s="26">
        <f>SUM(AE1013:AF1013)</f>
        <v>302</v>
      </c>
      <c r="AM1013" s="26">
        <f>SUM(AG1013:AK1013)</f>
        <v>0</v>
      </c>
      <c r="AN1013" s="26">
        <f>SUM(AI1013:AK1013)</f>
        <v>0</v>
      </c>
      <c r="AO1013" s="26">
        <f>+IF(SUM(AC1013:AK1013)=0,D1013,0)</f>
        <v>0</v>
      </c>
      <c r="AP1013" s="26">
        <f>+SUM(AC1013:AK1013)</f>
        <v>302</v>
      </c>
      <c r="AQ1013" s="26">
        <f>+Tabla_DatosExternos_142[[#This Row],[Total Vigente]]+Tabla_DatosExternos_142[[#This Row],[Total Vencido]]</f>
        <v>302</v>
      </c>
      <c r="AR1013" s="26">
        <f>SUM(AG1013:AK1013)</f>
        <v>0</v>
      </c>
      <c r="AS1013" s="27">
        <f>+Tabla_DatosExternos_142[[#This Row],[Fecha]]-Tabla_DatosExternos_142[[#This Row],[Vence]]</f>
        <v>-30</v>
      </c>
      <c r="AT1013" s="21"/>
      <c r="AU1013" s="28" t="e">
        <f>+AR1013-W1013</f>
        <v>#VALUE!</v>
      </c>
    </row>
    <row r="1014" spans="1:47" x14ac:dyDescent="0.35">
      <c r="A1014" s="20">
        <v>46142</v>
      </c>
      <c r="B1014" s="21">
        <v>140688</v>
      </c>
      <c r="C1014" s="21">
        <v>2752.97</v>
      </c>
      <c r="D1014" s="21">
        <v>752.97</v>
      </c>
      <c r="E1014" s="22">
        <v>46172</v>
      </c>
      <c r="F1014" s="21">
        <v>74</v>
      </c>
      <c r="G1014" s="21" t="s">
        <v>81</v>
      </c>
      <c r="H1014" s="21" t="s">
        <v>48</v>
      </c>
      <c r="I1014" s="21" t="s">
        <v>1668</v>
      </c>
      <c r="J1014" s="21" t="s">
        <v>49</v>
      </c>
      <c r="K1014" s="21" t="s">
        <v>917</v>
      </c>
      <c r="L1014" s="21" t="s">
        <v>632</v>
      </c>
      <c r="M1014" s="21" t="s">
        <v>1505</v>
      </c>
      <c r="N1014" s="21">
        <v>30</v>
      </c>
      <c r="O1014" s="20">
        <v>46210</v>
      </c>
      <c r="P1014" s="21" t="s">
        <v>49</v>
      </c>
      <c r="Q1014" s="21" t="s">
        <v>1669</v>
      </c>
      <c r="R1014" s="21">
        <v>0</v>
      </c>
      <c r="S1014" s="21">
        <v>102</v>
      </c>
      <c r="T1014" s="21">
        <v>-68.120604999999998</v>
      </c>
      <c r="U1014" s="21">
        <v>-16.485036999999998</v>
      </c>
      <c r="V1014" s="21" t="s">
        <v>1670</v>
      </c>
      <c r="W1014" s="21" t="s">
        <v>51</v>
      </c>
      <c r="X1014" s="21" t="s">
        <v>1671</v>
      </c>
      <c r="Y1014" s="23">
        <v>46246</v>
      </c>
      <c r="Z1014" s="24">
        <f>+E1014-Y1014</f>
        <v>-74</v>
      </c>
      <c r="AA1014" s="25">
        <f>+Tabla_DatosExternos_142[[#This Row],[Saldo]]/Tabla_DatosExternos_142[[#This Row],[Importe]]</f>
        <v>0.273511879896984</v>
      </c>
      <c r="AB1014" s="21"/>
      <c r="AC1014" s="26">
        <f>IF(AND(-Z1014&gt;=1,-Z1014&lt;=30),D1014,0)</f>
        <v>0</v>
      </c>
      <c r="AD1014" s="26">
        <f>IF(AND(-Z1014&gt;=31,-Z1014&lt;=60),D1014,0)</f>
        <v>0</v>
      </c>
      <c r="AE1014" s="26">
        <f>IF(AND(-Z1014&gt;=61,-Z1014&lt;=90),D1014,0)</f>
        <v>752.97</v>
      </c>
      <c r="AF1014" s="26">
        <f>IF(AND(-Z1014&gt;=91,-Z1014&lt;=120),D1014,0)</f>
        <v>0</v>
      </c>
      <c r="AG1014" s="26">
        <f>IF(AND(-Z1014&gt;=121,-Z1014&lt;=150),D1014,0)</f>
        <v>0</v>
      </c>
      <c r="AH1014" s="26">
        <f>IF(AND(-Z1014&gt;=151,-Z1014&lt;=180),D1014,0)</f>
        <v>0</v>
      </c>
      <c r="AI1014" s="26">
        <f>IF(AND(-Z1014&gt;=181,-Z1014&lt;=210),D1014,0)</f>
        <v>0</v>
      </c>
      <c r="AJ1014" s="26">
        <f>IF(AND(-Z1014&gt;=211,-Z1014&lt;=250),D1014,0)</f>
        <v>0</v>
      </c>
      <c r="AK1014" s="26">
        <f>IF(-Z1014&gt;=251,D1014,0)</f>
        <v>0</v>
      </c>
      <c r="AL1014" s="26">
        <f>SUM(AE1014:AF1014)</f>
        <v>752.97</v>
      </c>
      <c r="AM1014" s="26">
        <f>SUM(AG1014:AK1014)</f>
        <v>0</v>
      </c>
      <c r="AN1014" s="26">
        <f>SUM(AI1014:AK1014)</f>
        <v>0</v>
      </c>
      <c r="AO1014" s="26">
        <f>+IF(SUM(AC1014:AK1014)=0,D1014,0)</f>
        <v>0</v>
      </c>
      <c r="AP1014" s="26">
        <f>+SUM(AC1014:AK1014)</f>
        <v>752.97</v>
      </c>
      <c r="AQ1014" s="26">
        <f>+Tabla_DatosExternos_142[[#This Row],[Total Vigente]]+Tabla_DatosExternos_142[[#This Row],[Total Vencido]]</f>
        <v>752.97</v>
      </c>
      <c r="AR1014" s="26">
        <f>SUM(AG1014:AK1014)</f>
        <v>0</v>
      </c>
      <c r="AS1014" s="27">
        <f>+Tabla_DatosExternos_142[[#This Row],[Fecha]]-Tabla_DatosExternos_142[[#This Row],[Vence]]</f>
        <v>-30</v>
      </c>
      <c r="AT1014" s="21"/>
      <c r="AU1014" s="28" t="e">
        <f>+AR1014-W1014</f>
        <v>#VALUE!</v>
      </c>
    </row>
    <row r="1015" spans="1:47" x14ac:dyDescent="0.35">
      <c r="A1015" s="20">
        <v>46142</v>
      </c>
      <c r="B1015" s="21">
        <v>140739</v>
      </c>
      <c r="C1015" s="21">
        <v>4321</v>
      </c>
      <c r="D1015" s="21">
        <v>4321</v>
      </c>
      <c r="E1015" s="22">
        <v>46157</v>
      </c>
      <c r="F1015" s="21">
        <v>89</v>
      </c>
      <c r="G1015" s="21" t="s">
        <v>81</v>
      </c>
      <c r="H1015" s="21" t="s">
        <v>48</v>
      </c>
      <c r="I1015" s="21" t="s">
        <v>1672</v>
      </c>
      <c r="J1015" s="21" t="s">
        <v>49</v>
      </c>
      <c r="K1015" s="21" t="s">
        <v>917</v>
      </c>
      <c r="L1015" s="21" t="s">
        <v>632</v>
      </c>
      <c r="M1015" s="21" t="s">
        <v>633</v>
      </c>
      <c r="N1015" s="21">
        <v>15</v>
      </c>
      <c r="O1015" s="20"/>
      <c r="P1015" s="21" t="s">
        <v>49</v>
      </c>
      <c r="Q1015" s="21" t="s">
        <v>1673</v>
      </c>
      <c r="R1015" s="21">
        <v>6000</v>
      </c>
      <c r="S1015" s="21">
        <v>206</v>
      </c>
      <c r="T1015" s="21">
        <v>-68.087383000000003</v>
      </c>
      <c r="U1015" s="21">
        <v>-16.524721</v>
      </c>
      <c r="V1015" s="21" t="s">
        <v>1674</v>
      </c>
      <c r="W1015" s="21" t="s">
        <v>51</v>
      </c>
      <c r="X1015" s="21" t="s">
        <v>1675</v>
      </c>
      <c r="Y1015" s="23">
        <v>46246</v>
      </c>
      <c r="Z1015" s="24">
        <f>+E1015-Y1015</f>
        <v>-89</v>
      </c>
      <c r="AA1015" s="25">
        <f>+Tabla_DatosExternos_142[[#This Row],[Saldo]]/Tabla_DatosExternos_142[[#This Row],[Importe]]</f>
        <v>1</v>
      </c>
      <c r="AB1015" s="21"/>
      <c r="AC1015" s="26">
        <f>IF(AND(-Z1015&gt;=1,-Z1015&lt;=30),D1015,0)</f>
        <v>0</v>
      </c>
      <c r="AD1015" s="26">
        <f>IF(AND(-Z1015&gt;=31,-Z1015&lt;=60),D1015,0)</f>
        <v>0</v>
      </c>
      <c r="AE1015" s="26">
        <f>IF(AND(-Z1015&gt;=61,-Z1015&lt;=90),D1015,0)</f>
        <v>4321</v>
      </c>
      <c r="AF1015" s="26">
        <f>IF(AND(-Z1015&gt;=91,-Z1015&lt;=120),D1015,0)</f>
        <v>0</v>
      </c>
      <c r="AG1015" s="26">
        <f>IF(AND(-Z1015&gt;=121,-Z1015&lt;=150),D1015,0)</f>
        <v>0</v>
      </c>
      <c r="AH1015" s="26">
        <f>IF(AND(-Z1015&gt;=151,-Z1015&lt;=180),D1015,0)</f>
        <v>0</v>
      </c>
      <c r="AI1015" s="26">
        <f>IF(AND(-Z1015&gt;=181,-Z1015&lt;=210),D1015,0)</f>
        <v>0</v>
      </c>
      <c r="AJ1015" s="26">
        <f>IF(AND(-Z1015&gt;=211,-Z1015&lt;=250),D1015,0)</f>
        <v>0</v>
      </c>
      <c r="AK1015" s="26">
        <f>IF(-Z1015&gt;=251,D1015,0)</f>
        <v>0</v>
      </c>
      <c r="AL1015" s="26">
        <f>SUM(AE1015:AF1015)</f>
        <v>4321</v>
      </c>
      <c r="AM1015" s="26">
        <f>SUM(AG1015:AK1015)</f>
        <v>0</v>
      </c>
      <c r="AN1015" s="26">
        <f>SUM(AI1015:AK1015)</f>
        <v>0</v>
      </c>
      <c r="AO1015" s="26">
        <f>+IF(SUM(AC1015:AK1015)=0,D1015,0)</f>
        <v>0</v>
      </c>
      <c r="AP1015" s="26">
        <f>+SUM(AC1015:AK1015)</f>
        <v>4321</v>
      </c>
      <c r="AQ1015" s="26">
        <f>+Tabla_DatosExternos_142[[#This Row],[Total Vigente]]+Tabla_DatosExternos_142[[#This Row],[Total Vencido]]</f>
        <v>4321</v>
      </c>
      <c r="AR1015" s="26">
        <f>SUM(AG1015:AK1015)</f>
        <v>0</v>
      </c>
      <c r="AS1015" s="27">
        <f>+Tabla_DatosExternos_142[[#This Row],[Fecha]]-Tabla_DatosExternos_142[[#This Row],[Vence]]</f>
        <v>-15</v>
      </c>
      <c r="AT1015" s="21"/>
      <c r="AU1015" s="28" t="e">
        <f>+AR1015-W1015</f>
        <v>#VALUE!</v>
      </c>
    </row>
    <row r="1016" spans="1:47" x14ac:dyDescent="0.35">
      <c r="A1016" s="20">
        <v>46144</v>
      </c>
      <c r="B1016" s="21">
        <v>141052</v>
      </c>
      <c r="C1016" s="21">
        <v>425</v>
      </c>
      <c r="D1016" s="21">
        <v>425</v>
      </c>
      <c r="E1016" s="22">
        <v>46174</v>
      </c>
      <c r="F1016" s="21">
        <v>72</v>
      </c>
      <c r="G1016" s="21" t="s">
        <v>81</v>
      </c>
      <c r="H1016" s="21" t="s">
        <v>48</v>
      </c>
      <c r="I1016" s="21" t="s">
        <v>1625</v>
      </c>
      <c r="J1016" s="21" t="s">
        <v>49</v>
      </c>
      <c r="K1016" s="21" t="s">
        <v>917</v>
      </c>
      <c r="L1016" s="21" t="s">
        <v>632</v>
      </c>
      <c r="M1016" s="21" t="s">
        <v>672</v>
      </c>
      <c r="N1016" s="21">
        <v>30</v>
      </c>
      <c r="O1016" s="20"/>
      <c r="P1016" s="21" t="s">
        <v>49</v>
      </c>
      <c r="Q1016" s="21" t="s">
        <v>1626</v>
      </c>
      <c r="R1016" s="21">
        <v>3000</v>
      </c>
      <c r="S1016" s="21">
        <v>205</v>
      </c>
      <c r="T1016" s="21">
        <v>-68.137570999999994</v>
      </c>
      <c r="U1016" s="21">
        <v>-16.494655000000002</v>
      </c>
      <c r="V1016" s="21" t="s">
        <v>1627</v>
      </c>
      <c r="W1016" s="21" t="s">
        <v>51</v>
      </c>
      <c r="X1016" s="21" t="s">
        <v>1628</v>
      </c>
      <c r="Y1016" s="23">
        <v>46246</v>
      </c>
      <c r="Z1016" s="24">
        <f>+E1016-Y1016</f>
        <v>-72</v>
      </c>
      <c r="AA1016" s="25">
        <f>+Tabla_DatosExternos_142[[#This Row],[Saldo]]/Tabla_DatosExternos_142[[#This Row],[Importe]]</f>
        <v>1</v>
      </c>
      <c r="AB1016" s="21"/>
      <c r="AC1016" s="26">
        <f>IF(AND(-Z1016&gt;=1,-Z1016&lt;=30),D1016,0)</f>
        <v>0</v>
      </c>
      <c r="AD1016" s="26">
        <f>IF(AND(-Z1016&gt;=31,-Z1016&lt;=60),D1016,0)</f>
        <v>0</v>
      </c>
      <c r="AE1016" s="26">
        <f>IF(AND(-Z1016&gt;=61,-Z1016&lt;=90),D1016,0)</f>
        <v>425</v>
      </c>
      <c r="AF1016" s="26">
        <f>IF(AND(-Z1016&gt;=91,-Z1016&lt;=120),D1016,0)</f>
        <v>0</v>
      </c>
      <c r="AG1016" s="26">
        <f>IF(AND(-Z1016&gt;=121,-Z1016&lt;=150),D1016,0)</f>
        <v>0</v>
      </c>
      <c r="AH1016" s="26">
        <f>IF(AND(-Z1016&gt;=151,-Z1016&lt;=180),D1016,0)</f>
        <v>0</v>
      </c>
      <c r="AI1016" s="26">
        <f>IF(AND(-Z1016&gt;=181,-Z1016&lt;=210),D1016,0)</f>
        <v>0</v>
      </c>
      <c r="AJ1016" s="26">
        <f>IF(AND(-Z1016&gt;=211,-Z1016&lt;=250),D1016,0)</f>
        <v>0</v>
      </c>
      <c r="AK1016" s="26">
        <f>IF(-Z1016&gt;=251,D1016,0)</f>
        <v>0</v>
      </c>
      <c r="AL1016" s="26">
        <f>SUM(AE1016:AF1016)</f>
        <v>425</v>
      </c>
      <c r="AM1016" s="26">
        <f>SUM(AG1016:AK1016)</f>
        <v>0</v>
      </c>
      <c r="AN1016" s="26">
        <f>SUM(AI1016:AK1016)</f>
        <v>0</v>
      </c>
      <c r="AO1016" s="26">
        <f>+IF(SUM(AC1016:AK1016)=0,D1016,0)</f>
        <v>0</v>
      </c>
      <c r="AP1016" s="26">
        <f>+SUM(AC1016:AK1016)</f>
        <v>425</v>
      </c>
      <c r="AQ1016" s="26">
        <f>+Tabla_DatosExternos_142[[#This Row],[Total Vigente]]+Tabla_DatosExternos_142[[#This Row],[Total Vencido]]</f>
        <v>425</v>
      </c>
      <c r="AR1016" s="26">
        <f>SUM(AG1016:AK1016)</f>
        <v>0</v>
      </c>
      <c r="AS1016" s="27">
        <f>+Tabla_DatosExternos_142[[#This Row],[Fecha]]-Tabla_DatosExternos_142[[#This Row],[Vence]]</f>
        <v>-30</v>
      </c>
      <c r="AT1016" s="21"/>
      <c r="AU1016" s="28" t="e">
        <f>+AR1016-W1016</f>
        <v>#VALUE!</v>
      </c>
    </row>
    <row r="1017" spans="1:47" x14ac:dyDescent="0.35">
      <c r="A1017" s="20">
        <v>46158</v>
      </c>
      <c r="B1017" s="21">
        <v>144660</v>
      </c>
      <c r="C1017" s="21">
        <v>1300</v>
      </c>
      <c r="D1017" s="21">
        <v>1300</v>
      </c>
      <c r="E1017" s="22">
        <v>46188</v>
      </c>
      <c r="F1017" s="21">
        <v>58</v>
      </c>
      <c r="G1017" s="21" t="s">
        <v>96</v>
      </c>
      <c r="H1017" s="21" t="s">
        <v>48</v>
      </c>
      <c r="I1017" s="21" t="s">
        <v>1820</v>
      </c>
      <c r="J1017" s="21" t="s">
        <v>49</v>
      </c>
      <c r="K1017" s="21" t="s">
        <v>917</v>
      </c>
      <c r="L1017" s="21" t="s">
        <v>632</v>
      </c>
      <c r="M1017" s="21" t="s">
        <v>1505</v>
      </c>
      <c r="N1017" s="21">
        <v>30</v>
      </c>
      <c r="O1017" s="20"/>
      <c r="P1017" s="21" t="s">
        <v>49</v>
      </c>
      <c r="Q1017" s="21" t="s">
        <v>1821</v>
      </c>
      <c r="R1017" s="21">
        <v>10000</v>
      </c>
      <c r="S1017" s="21">
        <v>102</v>
      </c>
      <c r="T1017" s="21">
        <v>-68.133134999999996</v>
      </c>
      <c r="U1017" s="21">
        <v>-16.502158999999999</v>
      </c>
      <c r="V1017" s="21" t="s">
        <v>748</v>
      </c>
      <c r="W1017" s="21" t="s">
        <v>51</v>
      </c>
      <c r="X1017" s="21" t="s">
        <v>1822</v>
      </c>
      <c r="Y1017" s="23">
        <v>46246</v>
      </c>
      <c r="Z1017" s="24">
        <f>+E1017-Y1017</f>
        <v>-58</v>
      </c>
      <c r="AA1017" s="25">
        <f>+Tabla_DatosExternos_142[[#This Row],[Saldo]]/Tabla_DatosExternos_142[[#This Row],[Importe]]</f>
        <v>1</v>
      </c>
      <c r="AB1017" s="21"/>
      <c r="AC1017" s="26">
        <f>IF(AND(-Z1017&gt;=1,-Z1017&lt;=30),D1017,0)</f>
        <v>0</v>
      </c>
      <c r="AD1017" s="26">
        <f>IF(AND(-Z1017&gt;=31,-Z1017&lt;=60),D1017,0)</f>
        <v>1300</v>
      </c>
      <c r="AE1017" s="26">
        <f>IF(AND(-Z1017&gt;=61,-Z1017&lt;=90),D1017,0)</f>
        <v>0</v>
      </c>
      <c r="AF1017" s="26">
        <f>IF(AND(-Z1017&gt;=91,-Z1017&lt;=120),D1017,0)</f>
        <v>0</v>
      </c>
      <c r="AG1017" s="26">
        <f>IF(AND(-Z1017&gt;=121,-Z1017&lt;=150),D1017,0)</f>
        <v>0</v>
      </c>
      <c r="AH1017" s="26">
        <f>IF(AND(-Z1017&gt;=151,-Z1017&lt;=180),D1017,0)</f>
        <v>0</v>
      </c>
      <c r="AI1017" s="26">
        <f>IF(AND(-Z1017&gt;=181,-Z1017&lt;=210),D1017,0)</f>
        <v>0</v>
      </c>
      <c r="AJ1017" s="26">
        <f>IF(AND(-Z1017&gt;=211,-Z1017&lt;=250),D1017,0)</f>
        <v>0</v>
      </c>
      <c r="AK1017" s="26">
        <f>IF(-Z1017&gt;=251,D1017,0)</f>
        <v>0</v>
      </c>
      <c r="AL1017" s="26">
        <f>SUM(AE1017:AF1017)</f>
        <v>0</v>
      </c>
      <c r="AM1017" s="26">
        <f>SUM(AG1017:AK1017)</f>
        <v>0</v>
      </c>
      <c r="AN1017" s="26">
        <f>SUM(AI1017:AK1017)</f>
        <v>0</v>
      </c>
      <c r="AO1017" s="26">
        <f>+IF(SUM(AC1017:AK1017)=0,D1017,0)</f>
        <v>0</v>
      </c>
      <c r="AP1017" s="26">
        <f>+SUM(AC1017:AK1017)</f>
        <v>1300</v>
      </c>
      <c r="AQ1017" s="26">
        <f>+Tabla_DatosExternos_142[[#This Row],[Total Vigente]]+Tabla_DatosExternos_142[[#This Row],[Total Vencido]]</f>
        <v>1300</v>
      </c>
      <c r="AR1017" s="26">
        <f>SUM(AG1017:AK1017)</f>
        <v>0</v>
      </c>
      <c r="AS1017" s="27">
        <f>+Tabla_DatosExternos_142[[#This Row],[Fecha]]-Tabla_DatosExternos_142[[#This Row],[Vence]]</f>
        <v>-30</v>
      </c>
      <c r="AT1017" s="21"/>
      <c r="AU1017" s="28" t="e">
        <f>+AR1017-W1017</f>
        <v>#VALUE!</v>
      </c>
    </row>
    <row r="1018" spans="1:47" x14ac:dyDescent="0.35">
      <c r="A1018" s="20">
        <v>46169</v>
      </c>
      <c r="B1018" s="21">
        <v>146055</v>
      </c>
      <c r="C1018" s="21">
        <v>4914.9399999999996</v>
      </c>
      <c r="D1018" s="21">
        <v>3914.94</v>
      </c>
      <c r="E1018" s="22">
        <v>46199</v>
      </c>
      <c r="F1018" s="21">
        <v>47</v>
      </c>
      <c r="G1018" s="21" t="s">
        <v>96</v>
      </c>
      <c r="H1018" s="21" t="s">
        <v>48</v>
      </c>
      <c r="I1018" s="21" t="s">
        <v>1890</v>
      </c>
      <c r="J1018" s="21" t="s">
        <v>49</v>
      </c>
      <c r="K1018" s="21" t="s">
        <v>917</v>
      </c>
      <c r="L1018" s="21" t="s">
        <v>632</v>
      </c>
      <c r="M1018" s="21" t="s">
        <v>633</v>
      </c>
      <c r="N1018" s="21">
        <v>30</v>
      </c>
      <c r="O1018" s="20">
        <v>46244</v>
      </c>
      <c r="P1018" s="21" t="s">
        <v>49</v>
      </c>
      <c r="Q1018" s="21" t="s">
        <v>1891</v>
      </c>
      <c r="R1018" s="21">
        <v>5000</v>
      </c>
      <c r="S1018" s="21">
        <v>206</v>
      </c>
      <c r="T1018" s="21">
        <v>-68.129541000000003</v>
      </c>
      <c r="U1018" s="21">
        <v>-16.496200999999999</v>
      </c>
      <c r="V1018" s="21" t="s">
        <v>1892</v>
      </c>
      <c r="W1018" s="21" t="s">
        <v>51</v>
      </c>
      <c r="X1018" s="21" t="s">
        <v>1893</v>
      </c>
      <c r="Y1018" s="23">
        <v>46246</v>
      </c>
      <c r="Z1018" s="24">
        <f>+E1018-Y1018</f>
        <v>-47</v>
      </c>
      <c r="AA1018" s="25">
        <f>+Tabla_DatosExternos_142[[#This Row],[Saldo]]/Tabla_DatosExternos_142[[#This Row],[Importe]]</f>
        <v>0.79653871664760922</v>
      </c>
      <c r="AB1018" s="21"/>
      <c r="AC1018" s="26">
        <f>IF(AND(-Z1018&gt;=1,-Z1018&lt;=30),D1018,0)</f>
        <v>0</v>
      </c>
      <c r="AD1018" s="26">
        <f>IF(AND(-Z1018&gt;=31,-Z1018&lt;=60),D1018,0)</f>
        <v>3914.94</v>
      </c>
      <c r="AE1018" s="26">
        <f>IF(AND(-Z1018&gt;=61,-Z1018&lt;=90),D1018,0)</f>
        <v>0</v>
      </c>
      <c r="AF1018" s="26">
        <f>IF(AND(-Z1018&gt;=91,-Z1018&lt;=120),D1018,0)</f>
        <v>0</v>
      </c>
      <c r="AG1018" s="26">
        <f>IF(AND(-Z1018&gt;=121,-Z1018&lt;=150),D1018,0)</f>
        <v>0</v>
      </c>
      <c r="AH1018" s="26">
        <f>IF(AND(-Z1018&gt;=151,-Z1018&lt;=180),D1018,0)</f>
        <v>0</v>
      </c>
      <c r="AI1018" s="26">
        <f>IF(AND(-Z1018&gt;=181,-Z1018&lt;=210),D1018,0)</f>
        <v>0</v>
      </c>
      <c r="AJ1018" s="26">
        <f>IF(AND(-Z1018&gt;=211,-Z1018&lt;=250),D1018,0)</f>
        <v>0</v>
      </c>
      <c r="AK1018" s="26">
        <f>IF(-Z1018&gt;=251,D1018,0)</f>
        <v>0</v>
      </c>
      <c r="AL1018" s="26">
        <f>SUM(AE1018:AF1018)</f>
        <v>0</v>
      </c>
      <c r="AM1018" s="26">
        <f>SUM(AG1018:AK1018)</f>
        <v>0</v>
      </c>
      <c r="AN1018" s="26">
        <f>SUM(AI1018:AK1018)</f>
        <v>0</v>
      </c>
      <c r="AO1018" s="26">
        <f>+IF(SUM(AC1018:AK1018)=0,D1018,0)</f>
        <v>0</v>
      </c>
      <c r="AP1018" s="26">
        <f>+SUM(AC1018:AK1018)</f>
        <v>3914.94</v>
      </c>
      <c r="AQ1018" s="26">
        <f>+Tabla_DatosExternos_142[[#This Row],[Total Vigente]]+Tabla_DatosExternos_142[[#This Row],[Total Vencido]]</f>
        <v>3914.94</v>
      </c>
      <c r="AR1018" s="26">
        <f>SUM(AG1018:AK1018)</f>
        <v>0</v>
      </c>
      <c r="AS1018" s="27">
        <f>+Tabla_DatosExternos_142[[#This Row],[Fecha]]-Tabla_DatosExternos_142[[#This Row],[Vence]]</f>
        <v>-30</v>
      </c>
      <c r="AT1018" s="21"/>
      <c r="AU1018" s="28" t="e">
        <f>+AR1018-W1018</f>
        <v>#VALUE!</v>
      </c>
    </row>
    <row r="1019" spans="1:47" x14ac:dyDescent="0.35">
      <c r="A1019" s="20">
        <v>46172</v>
      </c>
      <c r="B1019" s="21">
        <v>146410</v>
      </c>
      <c r="C1019" s="21">
        <v>7213.97</v>
      </c>
      <c r="D1019" s="21">
        <v>7213.97</v>
      </c>
      <c r="E1019" s="22">
        <v>46202</v>
      </c>
      <c r="F1019" s="21">
        <v>44</v>
      </c>
      <c r="G1019" s="21" t="s">
        <v>96</v>
      </c>
      <c r="H1019" s="21" t="s">
        <v>48</v>
      </c>
      <c r="I1019" s="21" t="s">
        <v>1929</v>
      </c>
      <c r="J1019" s="21" t="s">
        <v>49</v>
      </c>
      <c r="K1019" s="21" t="s">
        <v>917</v>
      </c>
      <c r="L1019" s="21" t="s">
        <v>632</v>
      </c>
      <c r="M1019" s="21" t="s">
        <v>1505</v>
      </c>
      <c r="N1019" s="21">
        <v>30</v>
      </c>
      <c r="O1019" s="20"/>
      <c r="P1019" s="21" t="s">
        <v>49</v>
      </c>
      <c r="Q1019" s="21" t="s">
        <v>1930</v>
      </c>
      <c r="R1019" s="21">
        <v>0</v>
      </c>
      <c r="S1019" s="21">
        <v>102</v>
      </c>
      <c r="T1019" s="21">
        <v>-68.121799999999993</v>
      </c>
      <c r="U1019" s="21">
        <v>-16.523202999999999</v>
      </c>
      <c r="V1019" s="21" t="s">
        <v>1931</v>
      </c>
      <c r="W1019" s="21" t="s">
        <v>51</v>
      </c>
      <c r="X1019" s="21" t="s">
        <v>1932</v>
      </c>
      <c r="Y1019" s="23">
        <v>46246</v>
      </c>
      <c r="Z1019" s="24">
        <f>+E1019-Y1019</f>
        <v>-44</v>
      </c>
      <c r="AA1019" s="25">
        <f>+Tabla_DatosExternos_142[[#This Row],[Saldo]]/Tabla_DatosExternos_142[[#This Row],[Importe]]</f>
        <v>1</v>
      </c>
      <c r="AB1019" s="21"/>
      <c r="AC1019" s="26">
        <f>IF(AND(-Z1019&gt;=1,-Z1019&lt;=30),D1019,0)</f>
        <v>0</v>
      </c>
      <c r="AD1019" s="26">
        <f>IF(AND(-Z1019&gt;=31,-Z1019&lt;=60),D1019,0)</f>
        <v>7213.97</v>
      </c>
      <c r="AE1019" s="26">
        <f>IF(AND(-Z1019&gt;=61,-Z1019&lt;=90),D1019,0)</f>
        <v>0</v>
      </c>
      <c r="AF1019" s="26">
        <f>IF(AND(-Z1019&gt;=91,-Z1019&lt;=120),D1019,0)</f>
        <v>0</v>
      </c>
      <c r="AG1019" s="26">
        <f>IF(AND(-Z1019&gt;=121,-Z1019&lt;=150),D1019,0)</f>
        <v>0</v>
      </c>
      <c r="AH1019" s="26">
        <f>IF(AND(-Z1019&gt;=151,-Z1019&lt;=180),D1019,0)</f>
        <v>0</v>
      </c>
      <c r="AI1019" s="26">
        <f>IF(AND(-Z1019&gt;=181,-Z1019&lt;=210),D1019,0)</f>
        <v>0</v>
      </c>
      <c r="AJ1019" s="26">
        <f>IF(AND(-Z1019&gt;=211,-Z1019&lt;=250),D1019,0)</f>
        <v>0</v>
      </c>
      <c r="AK1019" s="26">
        <f>IF(-Z1019&gt;=251,D1019,0)</f>
        <v>0</v>
      </c>
      <c r="AL1019" s="26">
        <f>SUM(AE1019:AF1019)</f>
        <v>0</v>
      </c>
      <c r="AM1019" s="26">
        <f>SUM(AG1019:AK1019)</f>
        <v>0</v>
      </c>
      <c r="AN1019" s="26">
        <f>SUM(AI1019:AK1019)</f>
        <v>0</v>
      </c>
      <c r="AO1019" s="26">
        <f>+IF(SUM(AC1019:AK1019)=0,D1019,0)</f>
        <v>0</v>
      </c>
      <c r="AP1019" s="26">
        <f>+SUM(AC1019:AK1019)</f>
        <v>7213.97</v>
      </c>
      <c r="AQ1019" s="26">
        <f>+Tabla_DatosExternos_142[[#This Row],[Total Vigente]]+Tabla_DatosExternos_142[[#This Row],[Total Vencido]]</f>
        <v>7213.97</v>
      </c>
      <c r="AR1019" s="26">
        <f>SUM(AG1019:AK1019)</f>
        <v>0</v>
      </c>
      <c r="AS1019" s="27">
        <f>+Tabla_DatosExternos_142[[#This Row],[Fecha]]-Tabla_DatosExternos_142[[#This Row],[Vence]]</f>
        <v>-30</v>
      </c>
      <c r="AT1019" s="21"/>
      <c r="AU1019" s="28" t="e">
        <f>+AR1019-W1019</f>
        <v>#VALUE!</v>
      </c>
    </row>
    <row r="1020" spans="1:47" x14ac:dyDescent="0.35">
      <c r="A1020" s="20">
        <v>46172</v>
      </c>
      <c r="B1020" s="21">
        <v>146411</v>
      </c>
      <c r="C1020" s="21">
        <v>5000</v>
      </c>
      <c r="D1020" s="21">
        <v>5000</v>
      </c>
      <c r="E1020" s="22">
        <v>46202</v>
      </c>
      <c r="F1020" s="21">
        <v>44</v>
      </c>
      <c r="G1020" s="21" t="s">
        <v>96</v>
      </c>
      <c r="H1020" s="21" t="s">
        <v>48</v>
      </c>
      <c r="I1020" s="21" t="s">
        <v>1929</v>
      </c>
      <c r="J1020" s="21" t="s">
        <v>49</v>
      </c>
      <c r="K1020" s="21" t="s">
        <v>917</v>
      </c>
      <c r="L1020" s="21" t="s">
        <v>632</v>
      </c>
      <c r="M1020" s="21" t="s">
        <v>1505</v>
      </c>
      <c r="N1020" s="21">
        <v>30</v>
      </c>
      <c r="O1020" s="20"/>
      <c r="P1020" s="21" t="s">
        <v>49</v>
      </c>
      <c r="Q1020" s="21" t="s">
        <v>1930</v>
      </c>
      <c r="R1020" s="21">
        <v>0</v>
      </c>
      <c r="S1020" s="21">
        <v>102</v>
      </c>
      <c r="T1020" s="21">
        <v>-68.121799999999993</v>
      </c>
      <c r="U1020" s="21">
        <v>-16.523202999999999</v>
      </c>
      <c r="V1020" s="21" t="s">
        <v>1931</v>
      </c>
      <c r="W1020" s="21" t="s">
        <v>51</v>
      </c>
      <c r="X1020" s="21" t="s">
        <v>1932</v>
      </c>
      <c r="Y1020" s="23">
        <v>46246</v>
      </c>
      <c r="Z1020" s="24">
        <f>+E1020-Y1020</f>
        <v>-44</v>
      </c>
      <c r="AA1020" s="25">
        <f>+Tabla_DatosExternos_142[[#This Row],[Saldo]]/Tabla_DatosExternos_142[[#This Row],[Importe]]</f>
        <v>1</v>
      </c>
      <c r="AB1020" s="21"/>
      <c r="AC1020" s="26">
        <f>IF(AND(-Z1020&gt;=1,-Z1020&lt;=30),D1020,0)</f>
        <v>0</v>
      </c>
      <c r="AD1020" s="26">
        <f>IF(AND(-Z1020&gt;=31,-Z1020&lt;=60),D1020,0)</f>
        <v>5000</v>
      </c>
      <c r="AE1020" s="26">
        <f>IF(AND(-Z1020&gt;=61,-Z1020&lt;=90),D1020,0)</f>
        <v>0</v>
      </c>
      <c r="AF1020" s="26">
        <f>IF(AND(-Z1020&gt;=91,-Z1020&lt;=120),D1020,0)</f>
        <v>0</v>
      </c>
      <c r="AG1020" s="26">
        <f>IF(AND(-Z1020&gt;=121,-Z1020&lt;=150),D1020,0)</f>
        <v>0</v>
      </c>
      <c r="AH1020" s="26">
        <f>IF(AND(-Z1020&gt;=151,-Z1020&lt;=180),D1020,0)</f>
        <v>0</v>
      </c>
      <c r="AI1020" s="26">
        <f>IF(AND(-Z1020&gt;=181,-Z1020&lt;=210),D1020,0)</f>
        <v>0</v>
      </c>
      <c r="AJ1020" s="26">
        <f>IF(AND(-Z1020&gt;=211,-Z1020&lt;=250),D1020,0)</f>
        <v>0</v>
      </c>
      <c r="AK1020" s="26">
        <f>IF(-Z1020&gt;=251,D1020,0)</f>
        <v>0</v>
      </c>
      <c r="AL1020" s="26">
        <f>SUM(AE1020:AF1020)</f>
        <v>0</v>
      </c>
      <c r="AM1020" s="26">
        <f>SUM(AG1020:AK1020)</f>
        <v>0</v>
      </c>
      <c r="AN1020" s="26">
        <f>SUM(AI1020:AK1020)</f>
        <v>0</v>
      </c>
      <c r="AO1020" s="26">
        <f>+IF(SUM(AC1020:AK1020)=0,D1020,0)</f>
        <v>0</v>
      </c>
      <c r="AP1020" s="26">
        <f>+SUM(AC1020:AK1020)</f>
        <v>5000</v>
      </c>
      <c r="AQ1020" s="26">
        <f>+Tabla_DatosExternos_142[[#This Row],[Total Vigente]]+Tabla_DatosExternos_142[[#This Row],[Total Vencido]]</f>
        <v>5000</v>
      </c>
      <c r="AR1020" s="26">
        <f>SUM(AG1020:AK1020)</f>
        <v>0</v>
      </c>
      <c r="AS1020" s="27">
        <f>+Tabla_DatosExternos_142[[#This Row],[Fecha]]-Tabla_DatosExternos_142[[#This Row],[Vence]]</f>
        <v>-30</v>
      </c>
      <c r="AT1020" s="21"/>
      <c r="AU1020" s="28" t="e">
        <f>+AR1020-W1020</f>
        <v>#VALUE!</v>
      </c>
    </row>
    <row r="1021" spans="1:47" x14ac:dyDescent="0.35">
      <c r="A1021" s="20">
        <v>46192</v>
      </c>
      <c r="B1021" s="21">
        <v>148458</v>
      </c>
      <c r="C1021" s="21">
        <v>5049.92</v>
      </c>
      <c r="D1021" s="21">
        <v>1229.92</v>
      </c>
      <c r="E1021" s="22">
        <v>46222</v>
      </c>
      <c r="F1021" s="21">
        <v>24</v>
      </c>
      <c r="G1021" s="21" t="s">
        <v>90</v>
      </c>
      <c r="H1021" s="21" t="s">
        <v>48</v>
      </c>
      <c r="I1021" s="21" t="s">
        <v>2089</v>
      </c>
      <c r="J1021" s="21" t="s">
        <v>49</v>
      </c>
      <c r="K1021" s="21" t="s">
        <v>917</v>
      </c>
      <c r="L1021" s="21" t="s">
        <v>632</v>
      </c>
      <c r="M1021" s="21" t="s">
        <v>936</v>
      </c>
      <c r="N1021" s="21">
        <v>30</v>
      </c>
      <c r="O1021" s="20">
        <v>46244</v>
      </c>
      <c r="P1021" s="21" t="s">
        <v>49</v>
      </c>
      <c r="Q1021" s="21" t="s">
        <v>2090</v>
      </c>
      <c r="R1021" s="21">
        <v>5050</v>
      </c>
      <c r="S1021" s="21">
        <v>104</v>
      </c>
      <c r="T1021" s="21">
        <v>-68.112594599999994</v>
      </c>
      <c r="U1021" s="21">
        <v>-16.5080776</v>
      </c>
      <c r="V1021" s="21" t="s">
        <v>2091</v>
      </c>
      <c r="W1021" s="21" t="s">
        <v>51</v>
      </c>
      <c r="X1021" s="21" t="s">
        <v>2092</v>
      </c>
      <c r="Y1021" s="23">
        <v>46246</v>
      </c>
      <c r="Z1021" s="24">
        <f>+E1021-Y1021</f>
        <v>-24</v>
      </c>
      <c r="AA1021" s="25">
        <f>+Tabla_DatosExternos_142[[#This Row],[Saldo]]/Tabla_DatosExternos_142[[#This Row],[Importe]]</f>
        <v>0.24355237310690073</v>
      </c>
      <c r="AB1021" s="21"/>
      <c r="AC1021" s="26">
        <f>IF(AND(-Z1021&gt;=1,-Z1021&lt;=30),D1021,0)</f>
        <v>1229.92</v>
      </c>
      <c r="AD1021" s="26">
        <f>IF(AND(-Z1021&gt;=31,-Z1021&lt;=60),D1021,0)</f>
        <v>0</v>
      </c>
      <c r="AE1021" s="26">
        <f>IF(AND(-Z1021&gt;=61,-Z1021&lt;=90),D1021,0)</f>
        <v>0</v>
      </c>
      <c r="AF1021" s="26">
        <f>IF(AND(-Z1021&gt;=91,-Z1021&lt;=120),D1021,0)</f>
        <v>0</v>
      </c>
      <c r="AG1021" s="26">
        <f>IF(AND(-Z1021&gt;=121,-Z1021&lt;=150),D1021,0)</f>
        <v>0</v>
      </c>
      <c r="AH1021" s="26">
        <f>IF(AND(-Z1021&gt;=151,-Z1021&lt;=180),D1021,0)</f>
        <v>0</v>
      </c>
      <c r="AI1021" s="26">
        <f>IF(AND(-Z1021&gt;=181,-Z1021&lt;=210),D1021,0)</f>
        <v>0</v>
      </c>
      <c r="AJ1021" s="26">
        <f>IF(AND(-Z1021&gt;=211,-Z1021&lt;=250),D1021,0)</f>
        <v>0</v>
      </c>
      <c r="AK1021" s="26">
        <f>IF(-Z1021&gt;=251,D1021,0)</f>
        <v>0</v>
      </c>
      <c r="AL1021" s="26">
        <f>SUM(AE1021:AF1021)</f>
        <v>0</v>
      </c>
      <c r="AM1021" s="26">
        <f>SUM(AG1021:AK1021)</f>
        <v>0</v>
      </c>
      <c r="AN1021" s="26">
        <f>SUM(AI1021:AK1021)</f>
        <v>0</v>
      </c>
      <c r="AO1021" s="26">
        <f>+IF(SUM(AC1021:AK1021)=0,D1021,0)</f>
        <v>0</v>
      </c>
      <c r="AP1021" s="26">
        <f>+SUM(AC1021:AK1021)</f>
        <v>1229.92</v>
      </c>
      <c r="AQ1021" s="26">
        <f>+Tabla_DatosExternos_142[[#This Row],[Total Vigente]]+Tabla_DatosExternos_142[[#This Row],[Total Vencido]]</f>
        <v>1229.92</v>
      </c>
      <c r="AR1021" s="26">
        <f>SUM(AG1021:AK1021)</f>
        <v>0</v>
      </c>
      <c r="AS1021" s="27">
        <f>+Tabla_DatosExternos_142[[#This Row],[Fecha]]-Tabla_DatosExternos_142[[#This Row],[Vence]]</f>
        <v>-30</v>
      </c>
      <c r="AT1021" s="21"/>
      <c r="AU1021" s="28" t="e">
        <f>+AR1021-W1021</f>
        <v>#VALUE!</v>
      </c>
    </row>
    <row r="1022" spans="1:47" x14ac:dyDescent="0.35">
      <c r="A1022" s="20">
        <v>46214</v>
      </c>
      <c r="B1022" s="21">
        <v>153844</v>
      </c>
      <c r="C1022" s="21">
        <v>5049.92</v>
      </c>
      <c r="D1022" s="21">
        <v>5049.92</v>
      </c>
      <c r="E1022" s="22">
        <v>46244</v>
      </c>
      <c r="F1022" s="21">
        <v>2</v>
      </c>
      <c r="G1022" s="21" t="s">
        <v>90</v>
      </c>
      <c r="H1022" s="21" t="s">
        <v>48</v>
      </c>
      <c r="I1022" s="21" t="s">
        <v>2493</v>
      </c>
      <c r="J1022" s="21" t="s">
        <v>49</v>
      </c>
      <c r="K1022" s="21" t="s">
        <v>917</v>
      </c>
      <c r="L1022" s="21" t="s">
        <v>632</v>
      </c>
      <c r="M1022" s="21" t="s">
        <v>1505</v>
      </c>
      <c r="N1022" s="21">
        <v>30</v>
      </c>
      <c r="O1022" s="20"/>
      <c r="P1022" s="21" t="s">
        <v>49</v>
      </c>
      <c r="Q1022" s="21" t="s">
        <v>2494</v>
      </c>
      <c r="R1022" s="21">
        <v>19999</v>
      </c>
      <c r="S1022" s="21">
        <v>102</v>
      </c>
      <c r="T1022" s="21">
        <v>-68.120868000000002</v>
      </c>
      <c r="U1022" s="21">
        <v>-16.488344000000001</v>
      </c>
      <c r="V1022" s="21" t="s">
        <v>2495</v>
      </c>
      <c r="W1022" s="21" t="s">
        <v>51</v>
      </c>
      <c r="X1022" s="21" t="s">
        <v>2496</v>
      </c>
      <c r="Y1022" s="23">
        <v>46246</v>
      </c>
      <c r="Z1022" s="24">
        <f>+E1022-Y1022</f>
        <v>-2</v>
      </c>
      <c r="AA1022" s="25">
        <f>+Tabla_DatosExternos_142[[#This Row],[Saldo]]/Tabla_DatosExternos_142[[#This Row],[Importe]]</f>
        <v>1</v>
      </c>
      <c r="AB1022" s="21"/>
      <c r="AC1022" s="26">
        <f>IF(AND(-Z1022&gt;=1,-Z1022&lt;=30),D1022,0)</f>
        <v>5049.92</v>
      </c>
      <c r="AD1022" s="26">
        <f>IF(AND(-Z1022&gt;=31,-Z1022&lt;=60),D1022,0)</f>
        <v>0</v>
      </c>
      <c r="AE1022" s="26">
        <f>IF(AND(-Z1022&gt;=61,-Z1022&lt;=90),D1022,0)</f>
        <v>0</v>
      </c>
      <c r="AF1022" s="26">
        <f>IF(AND(-Z1022&gt;=91,-Z1022&lt;=120),D1022,0)</f>
        <v>0</v>
      </c>
      <c r="AG1022" s="26">
        <f>IF(AND(-Z1022&gt;=121,-Z1022&lt;=150),D1022,0)</f>
        <v>0</v>
      </c>
      <c r="AH1022" s="26">
        <f>IF(AND(-Z1022&gt;=151,-Z1022&lt;=180),D1022,0)</f>
        <v>0</v>
      </c>
      <c r="AI1022" s="26">
        <f>IF(AND(-Z1022&gt;=181,-Z1022&lt;=210),D1022,0)</f>
        <v>0</v>
      </c>
      <c r="AJ1022" s="26">
        <f>IF(AND(-Z1022&gt;=211,-Z1022&lt;=250),D1022,0)</f>
        <v>0</v>
      </c>
      <c r="AK1022" s="26">
        <f>IF(-Z1022&gt;=251,D1022,0)</f>
        <v>0</v>
      </c>
      <c r="AL1022" s="26">
        <f>SUM(AE1022:AF1022)</f>
        <v>0</v>
      </c>
      <c r="AM1022" s="26">
        <f>SUM(AG1022:AK1022)</f>
        <v>0</v>
      </c>
      <c r="AN1022" s="26">
        <f>SUM(AI1022:AK1022)</f>
        <v>0</v>
      </c>
      <c r="AO1022" s="26">
        <f>+IF(SUM(AC1022:AK1022)=0,D1022,0)</f>
        <v>0</v>
      </c>
      <c r="AP1022" s="26">
        <f>+SUM(AC1022:AK1022)</f>
        <v>5049.92</v>
      </c>
      <c r="AQ1022" s="26">
        <f>+Tabla_DatosExternos_142[[#This Row],[Total Vigente]]+Tabla_DatosExternos_142[[#This Row],[Total Vencido]]</f>
        <v>5049.92</v>
      </c>
      <c r="AR1022" s="26">
        <f>SUM(AG1022:AK1022)</f>
        <v>0</v>
      </c>
      <c r="AS1022" s="27">
        <f>+Tabla_DatosExternos_142[[#This Row],[Fecha]]-Tabla_DatosExternos_142[[#This Row],[Vence]]</f>
        <v>-30</v>
      </c>
      <c r="AT1022" s="21"/>
      <c r="AU1022" s="28" t="e">
        <f>+AR1022-W1022</f>
        <v>#VALUE!</v>
      </c>
    </row>
    <row r="1023" spans="1:47" x14ac:dyDescent="0.35">
      <c r="A1023" s="20">
        <v>46214</v>
      </c>
      <c r="B1023" s="21">
        <v>153850</v>
      </c>
      <c r="C1023" s="21">
        <v>3504.98</v>
      </c>
      <c r="D1023" s="21">
        <v>3504.98</v>
      </c>
      <c r="E1023" s="22">
        <v>46244</v>
      </c>
      <c r="F1023" s="21">
        <v>2</v>
      </c>
      <c r="G1023" s="21" t="s">
        <v>90</v>
      </c>
      <c r="H1023" s="21" t="s">
        <v>48</v>
      </c>
      <c r="I1023" s="21" t="s">
        <v>2121</v>
      </c>
      <c r="J1023" s="21" t="s">
        <v>49</v>
      </c>
      <c r="K1023" s="21" t="s">
        <v>917</v>
      </c>
      <c r="L1023" s="21" t="s">
        <v>632</v>
      </c>
      <c r="M1023" s="21" t="s">
        <v>837</v>
      </c>
      <c r="N1023" s="21">
        <v>30</v>
      </c>
      <c r="O1023" s="20"/>
      <c r="P1023" s="21" t="s">
        <v>49</v>
      </c>
      <c r="Q1023" s="21" t="s">
        <v>2122</v>
      </c>
      <c r="R1023" s="21">
        <v>20000</v>
      </c>
      <c r="S1023" s="21">
        <v>103</v>
      </c>
      <c r="T1023" s="21">
        <v>-68.128905000000003</v>
      </c>
      <c r="U1023" s="21">
        <v>-16.514493000000002</v>
      </c>
      <c r="V1023" s="21" t="s">
        <v>2123</v>
      </c>
      <c r="W1023" s="21" t="s">
        <v>51</v>
      </c>
      <c r="X1023" s="21" t="s">
        <v>2124</v>
      </c>
      <c r="Y1023" s="23">
        <v>46246</v>
      </c>
      <c r="Z1023" s="24">
        <f>+E1023-Y1023</f>
        <v>-2</v>
      </c>
      <c r="AA1023" s="25">
        <f>+Tabla_DatosExternos_142[[#This Row],[Saldo]]/Tabla_DatosExternos_142[[#This Row],[Importe]]</f>
        <v>1</v>
      </c>
      <c r="AB1023" s="21"/>
      <c r="AC1023" s="26">
        <f>IF(AND(-Z1023&gt;=1,-Z1023&lt;=30),D1023,0)</f>
        <v>3504.98</v>
      </c>
      <c r="AD1023" s="26">
        <f>IF(AND(-Z1023&gt;=31,-Z1023&lt;=60),D1023,0)</f>
        <v>0</v>
      </c>
      <c r="AE1023" s="26">
        <f>IF(AND(-Z1023&gt;=61,-Z1023&lt;=90),D1023,0)</f>
        <v>0</v>
      </c>
      <c r="AF1023" s="26">
        <f>IF(AND(-Z1023&gt;=91,-Z1023&lt;=120),D1023,0)</f>
        <v>0</v>
      </c>
      <c r="AG1023" s="26">
        <f>IF(AND(-Z1023&gt;=121,-Z1023&lt;=150),D1023,0)</f>
        <v>0</v>
      </c>
      <c r="AH1023" s="26">
        <f>IF(AND(-Z1023&gt;=151,-Z1023&lt;=180),D1023,0)</f>
        <v>0</v>
      </c>
      <c r="AI1023" s="26">
        <f>IF(AND(-Z1023&gt;=181,-Z1023&lt;=210),D1023,0)</f>
        <v>0</v>
      </c>
      <c r="AJ1023" s="26">
        <f>IF(AND(-Z1023&gt;=211,-Z1023&lt;=250),D1023,0)</f>
        <v>0</v>
      </c>
      <c r="AK1023" s="26">
        <f>IF(-Z1023&gt;=251,D1023,0)</f>
        <v>0</v>
      </c>
      <c r="AL1023" s="26">
        <f>SUM(AE1023:AF1023)</f>
        <v>0</v>
      </c>
      <c r="AM1023" s="26">
        <f>SUM(AG1023:AK1023)</f>
        <v>0</v>
      </c>
      <c r="AN1023" s="26">
        <f>SUM(AI1023:AK1023)</f>
        <v>0</v>
      </c>
      <c r="AO1023" s="26">
        <f>+IF(SUM(AC1023:AK1023)=0,D1023,0)</f>
        <v>0</v>
      </c>
      <c r="AP1023" s="26">
        <f>+SUM(AC1023:AK1023)</f>
        <v>3504.98</v>
      </c>
      <c r="AQ1023" s="26">
        <f>+Tabla_DatosExternos_142[[#This Row],[Total Vigente]]+Tabla_DatosExternos_142[[#This Row],[Total Vencido]]</f>
        <v>3504.98</v>
      </c>
      <c r="AR1023" s="26">
        <f>SUM(AG1023:AK1023)</f>
        <v>0</v>
      </c>
      <c r="AS1023" s="27">
        <f>+Tabla_DatosExternos_142[[#This Row],[Fecha]]-Tabla_DatosExternos_142[[#This Row],[Vence]]</f>
        <v>-30</v>
      </c>
      <c r="AT1023" s="21"/>
      <c r="AU1023" s="28" t="e">
        <f>+AR1023-W1023</f>
        <v>#VALUE!</v>
      </c>
    </row>
    <row r="1024" spans="1:47" x14ac:dyDescent="0.35">
      <c r="A1024" s="20">
        <v>46220</v>
      </c>
      <c r="B1024" s="21">
        <v>155312</v>
      </c>
      <c r="C1024" s="21">
        <v>1645.99</v>
      </c>
      <c r="D1024" s="21">
        <v>1645.99</v>
      </c>
      <c r="E1024" s="22">
        <v>46250</v>
      </c>
      <c r="F1024" s="21">
        <v>4</v>
      </c>
      <c r="G1024" s="21" t="s">
        <v>90</v>
      </c>
      <c r="H1024" s="21" t="s">
        <v>95</v>
      </c>
      <c r="I1024" s="21" t="s">
        <v>2619</v>
      </c>
      <c r="J1024" s="21" t="s">
        <v>49</v>
      </c>
      <c r="K1024" s="21" t="s">
        <v>917</v>
      </c>
      <c r="L1024" s="21" t="s">
        <v>632</v>
      </c>
      <c r="M1024" s="21" t="s">
        <v>751</v>
      </c>
      <c r="N1024" s="21">
        <v>30</v>
      </c>
      <c r="O1024" s="20"/>
      <c r="P1024" s="21" t="s">
        <v>49</v>
      </c>
      <c r="Q1024" s="21" t="s">
        <v>2620</v>
      </c>
      <c r="R1024" s="21">
        <v>2001</v>
      </c>
      <c r="S1024" s="21">
        <v>203</v>
      </c>
      <c r="T1024" s="21">
        <v>-68.141452999999998</v>
      </c>
      <c r="U1024" s="21">
        <v>-16.499455000000001</v>
      </c>
      <c r="V1024" s="21" t="s">
        <v>1297</v>
      </c>
      <c r="W1024" s="21" t="s">
        <v>51</v>
      </c>
      <c r="X1024" s="21" t="s">
        <v>2621</v>
      </c>
      <c r="Y1024" s="23">
        <v>46246</v>
      </c>
      <c r="Z1024" s="24">
        <f>+E1024-Y1024</f>
        <v>4</v>
      </c>
      <c r="AA1024" s="25">
        <f>+Tabla_DatosExternos_142[[#This Row],[Saldo]]/Tabla_DatosExternos_142[[#This Row],[Importe]]</f>
        <v>1</v>
      </c>
      <c r="AB1024" s="21"/>
      <c r="AC1024" s="26">
        <f>IF(AND(-Z1024&gt;=1,-Z1024&lt;=30),D1024,0)</f>
        <v>0</v>
      </c>
      <c r="AD1024" s="26">
        <f>IF(AND(-Z1024&gt;=31,-Z1024&lt;=60),D1024,0)</f>
        <v>0</v>
      </c>
      <c r="AE1024" s="26">
        <f>IF(AND(-Z1024&gt;=61,-Z1024&lt;=90),D1024,0)</f>
        <v>0</v>
      </c>
      <c r="AF1024" s="26">
        <f>IF(AND(-Z1024&gt;=91,-Z1024&lt;=120),D1024,0)</f>
        <v>0</v>
      </c>
      <c r="AG1024" s="26">
        <f>IF(AND(-Z1024&gt;=121,-Z1024&lt;=150),D1024,0)</f>
        <v>0</v>
      </c>
      <c r="AH1024" s="26">
        <f>IF(AND(-Z1024&gt;=151,-Z1024&lt;=180),D1024,0)</f>
        <v>0</v>
      </c>
      <c r="AI1024" s="26">
        <f>IF(AND(-Z1024&gt;=181,-Z1024&lt;=210),D1024,0)</f>
        <v>0</v>
      </c>
      <c r="AJ1024" s="26">
        <f>IF(AND(-Z1024&gt;=211,-Z1024&lt;=250),D1024,0)</f>
        <v>0</v>
      </c>
      <c r="AK1024" s="26">
        <f>IF(-Z1024&gt;=251,D1024,0)</f>
        <v>0</v>
      </c>
      <c r="AL1024" s="26">
        <f>SUM(AE1024:AF1024)</f>
        <v>0</v>
      </c>
      <c r="AM1024" s="26">
        <f>SUM(AG1024:AK1024)</f>
        <v>0</v>
      </c>
      <c r="AN1024" s="26">
        <f>SUM(AI1024:AK1024)</f>
        <v>0</v>
      </c>
      <c r="AO1024" s="26">
        <f>+IF(SUM(AC1024:AK1024)=0,D1024,0)</f>
        <v>1645.99</v>
      </c>
      <c r="AP1024" s="26">
        <f>+SUM(AC1024:AK1024)</f>
        <v>0</v>
      </c>
      <c r="AQ1024" s="26">
        <f>+Tabla_DatosExternos_142[[#This Row],[Total Vigente]]+Tabla_DatosExternos_142[[#This Row],[Total Vencido]]</f>
        <v>1645.99</v>
      </c>
      <c r="AR1024" s="26">
        <f>SUM(AG1024:AK1024)</f>
        <v>0</v>
      </c>
      <c r="AS1024" s="27">
        <f>+Tabla_DatosExternos_142[[#This Row],[Fecha]]-Tabla_DatosExternos_142[[#This Row],[Vence]]</f>
        <v>-30</v>
      </c>
      <c r="AT1024" s="21"/>
      <c r="AU1024" s="28" t="e">
        <f>+AR1024-W1024</f>
        <v>#VALUE!</v>
      </c>
    </row>
    <row r="1025" spans="1:47" x14ac:dyDescent="0.35">
      <c r="A1025" s="20">
        <v>46223</v>
      </c>
      <c r="B1025" s="21">
        <v>155915</v>
      </c>
      <c r="C1025" s="21">
        <v>1030</v>
      </c>
      <c r="D1025" s="21">
        <v>1030</v>
      </c>
      <c r="E1025" s="22">
        <v>46253</v>
      </c>
      <c r="F1025" s="21">
        <v>7</v>
      </c>
      <c r="G1025" s="21" t="s">
        <v>90</v>
      </c>
      <c r="H1025" s="21" t="s">
        <v>95</v>
      </c>
      <c r="I1025" s="21" t="s">
        <v>2671</v>
      </c>
      <c r="J1025" s="21" t="s">
        <v>49</v>
      </c>
      <c r="K1025" s="21" t="s">
        <v>917</v>
      </c>
      <c r="L1025" s="21" t="s">
        <v>632</v>
      </c>
      <c r="M1025" s="21" t="s">
        <v>633</v>
      </c>
      <c r="N1025" s="21">
        <v>30</v>
      </c>
      <c r="O1025" s="20"/>
      <c r="P1025" s="21" t="s">
        <v>49</v>
      </c>
      <c r="Q1025" s="21" t="s">
        <v>2672</v>
      </c>
      <c r="R1025" s="21">
        <v>2500</v>
      </c>
      <c r="S1025" s="21">
        <v>206</v>
      </c>
      <c r="T1025" s="21">
        <v>-68.130751000000004</v>
      </c>
      <c r="U1025" s="21">
        <v>-16.489574999999999</v>
      </c>
      <c r="V1025" s="21" t="s">
        <v>2673</v>
      </c>
      <c r="W1025" s="21" t="s">
        <v>51</v>
      </c>
      <c r="X1025" s="21" t="s">
        <v>2674</v>
      </c>
      <c r="Y1025" s="23">
        <v>46246</v>
      </c>
      <c r="Z1025" s="24">
        <f>+E1025-Y1025</f>
        <v>7</v>
      </c>
      <c r="AA1025" s="25">
        <f>+Tabla_DatosExternos_142[[#This Row],[Saldo]]/Tabla_DatosExternos_142[[#This Row],[Importe]]</f>
        <v>1</v>
      </c>
      <c r="AB1025" s="21"/>
      <c r="AC1025" s="26">
        <f>IF(AND(-Z1025&gt;=1,-Z1025&lt;=30),D1025,0)</f>
        <v>0</v>
      </c>
      <c r="AD1025" s="26">
        <f>IF(AND(-Z1025&gt;=31,-Z1025&lt;=60),D1025,0)</f>
        <v>0</v>
      </c>
      <c r="AE1025" s="26">
        <f>IF(AND(-Z1025&gt;=61,-Z1025&lt;=90),D1025,0)</f>
        <v>0</v>
      </c>
      <c r="AF1025" s="26">
        <f>IF(AND(-Z1025&gt;=91,-Z1025&lt;=120),D1025,0)</f>
        <v>0</v>
      </c>
      <c r="AG1025" s="26">
        <f>IF(AND(-Z1025&gt;=121,-Z1025&lt;=150),D1025,0)</f>
        <v>0</v>
      </c>
      <c r="AH1025" s="26">
        <f>IF(AND(-Z1025&gt;=151,-Z1025&lt;=180),D1025,0)</f>
        <v>0</v>
      </c>
      <c r="AI1025" s="26">
        <f>IF(AND(-Z1025&gt;=181,-Z1025&lt;=210),D1025,0)</f>
        <v>0</v>
      </c>
      <c r="AJ1025" s="26">
        <f>IF(AND(-Z1025&gt;=211,-Z1025&lt;=250),D1025,0)</f>
        <v>0</v>
      </c>
      <c r="AK1025" s="26">
        <f>IF(-Z1025&gt;=251,D1025,0)</f>
        <v>0</v>
      </c>
      <c r="AL1025" s="26">
        <f>SUM(AE1025:AF1025)</f>
        <v>0</v>
      </c>
      <c r="AM1025" s="26">
        <f>SUM(AG1025:AK1025)</f>
        <v>0</v>
      </c>
      <c r="AN1025" s="26">
        <f>SUM(AI1025:AK1025)</f>
        <v>0</v>
      </c>
      <c r="AO1025" s="26">
        <f>+IF(SUM(AC1025:AK1025)=0,D1025,0)</f>
        <v>1030</v>
      </c>
      <c r="AP1025" s="26">
        <f>+SUM(AC1025:AK1025)</f>
        <v>0</v>
      </c>
      <c r="AQ1025" s="26">
        <f>+Tabla_DatosExternos_142[[#This Row],[Total Vigente]]+Tabla_DatosExternos_142[[#This Row],[Total Vencido]]</f>
        <v>1030</v>
      </c>
      <c r="AR1025" s="26">
        <f>SUM(AG1025:AK1025)</f>
        <v>0</v>
      </c>
      <c r="AS1025" s="27">
        <f>+Tabla_DatosExternos_142[[#This Row],[Fecha]]-Tabla_DatosExternos_142[[#This Row],[Vence]]</f>
        <v>-30</v>
      </c>
      <c r="AT1025" s="21"/>
      <c r="AU1025" s="28" t="e">
        <f>+AR1025-W1025</f>
        <v>#VALUE!</v>
      </c>
    </row>
    <row r="1026" spans="1:47" x14ac:dyDescent="0.35">
      <c r="A1026" s="20">
        <v>46224</v>
      </c>
      <c r="B1026" s="21">
        <v>156440</v>
      </c>
      <c r="C1026" s="21">
        <v>5175.96</v>
      </c>
      <c r="D1026" s="21">
        <v>5175.96</v>
      </c>
      <c r="E1026" s="22">
        <v>46254</v>
      </c>
      <c r="F1026" s="21">
        <v>8</v>
      </c>
      <c r="G1026" s="21" t="s">
        <v>90</v>
      </c>
      <c r="H1026" s="21" t="s">
        <v>95</v>
      </c>
      <c r="I1026" s="21" t="s">
        <v>2121</v>
      </c>
      <c r="J1026" s="21" t="s">
        <v>49</v>
      </c>
      <c r="K1026" s="21" t="s">
        <v>917</v>
      </c>
      <c r="L1026" s="21" t="s">
        <v>632</v>
      </c>
      <c r="M1026" s="21" t="s">
        <v>837</v>
      </c>
      <c r="N1026" s="21">
        <v>30</v>
      </c>
      <c r="O1026" s="20"/>
      <c r="P1026" s="21" t="s">
        <v>49</v>
      </c>
      <c r="Q1026" s="21" t="s">
        <v>2312</v>
      </c>
      <c r="R1026" s="21">
        <v>20000</v>
      </c>
      <c r="S1026" s="21">
        <v>103</v>
      </c>
      <c r="T1026" s="21">
        <v>-68.121067999999994</v>
      </c>
      <c r="U1026" s="21">
        <v>-16.502469000000001</v>
      </c>
      <c r="V1026" s="21" t="s">
        <v>2313</v>
      </c>
      <c r="W1026" s="21" t="s">
        <v>51</v>
      </c>
      <c r="X1026" s="21" t="s">
        <v>2314</v>
      </c>
      <c r="Y1026" s="23">
        <v>46246</v>
      </c>
      <c r="Z1026" s="24">
        <f>+E1026-Y1026</f>
        <v>8</v>
      </c>
      <c r="AA1026" s="25">
        <f>+Tabla_DatosExternos_142[[#This Row],[Saldo]]/Tabla_DatosExternos_142[[#This Row],[Importe]]</f>
        <v>1</v>
      </c>
      <c r="AB1026" s="21"/>
      <c r="AC1026" s="26">
        <f>IF(AND(-Z1026&gt;=1,-Z1026&lt;=30),D1026,0)</f>
        <v>0</v>
      </c>
      <c r="AD1026" s="26">
        <f>IF(AND(-Z1026&gt;=31,-Z1026&lt;=60),D1026,0)</f>
        <v>0</v>
      </c>
      <c r="AE1026" s="26">
        <f>IF(AND(-Z1026&gt;=61,-Z1026&lt;=90),D1026,0)</f>
        <v>0</v>
      </c>
      <c r="AF1026" s="26">
        <f>IF(AND(-Z1026&gt;=91,-Z1026&lt;=120),D1026,0)</f>
        <v>0</v>
      </c>
      <c r="AG1026" s="26">
        <f>IF(AND(-Z1026&gt;=121,-Z1026&lt;=150),D1026,0)</f>
        <v>0</v>
      </c>
      <c r="AH1026" s="26">
        <f>IF(AND(-Z1026&gt;=151,-Z1026&lt;=180),D1026,0)</f>
        <v>0</v>
      </c>
      <c r="AI1026" s="26">
        <f>IF(AND(-Z1026&gt;=181,-Z1026&lt;=210),D1026,0)</f>
        <v>0</v>
      </c>
      <c r="AJ1026" s="26">
        <f>IF(AND(-Z1026&gt;=211,-Z1026&lt;=250),D1026,0)</f>
        <v>0</v>
      </c>
      <c r="AK1026" s="26">
        <f>IF(-Z1026&gt;=251,D1026,0)</f>
        <v>0</v>
      </c>
      <c r="AL1026" s="26">
        <f>SUM(AE1026:AF1026)</f>
        <v>0</v>
      </c>
      <c r="AM1026" s="26">
        <f>SUM(AG1026:AK1026)</f>
        <v>0</v>
      </c>
      <c r="AN1026" s="26">
        <f>SUM(AI1026:AK1026)</f>
        <v>0</v>
      </c>
      <c r="AO1026" s="26">
        <f>+IF(SUM(AC1026:AK1026)=0,D1026,0)</f>
        <v>5175.96</v>
      </c>
      <c r="AP1026" s="26">
        <f>+SUM(AC1026:AK1026)</f>
        <v>0</v>
      </c>
      <c r="AQ1026" s="26">
        <f>+Tabla_DatosExternos_142[[#This Row],[Total Vigente]]+Tabla_DatosExternos_142[[#This Row],[Total Vencido]]</f>
        <v>5175.96</v>
      </c>
      <c r="AR1026" s="26">
        <f>SUM(AG1026:AK1026)</f>
        <v>0</v>
      </c>
      <c r="AS1026" s="27">
        <f>+Tabla_DatosExternos_142[[#This Row],[Fecha]]-Tabla_DatosExternos_142[[#This Row],[Vence]]</f>
        <v>-30</v>
      </c>
      <c r="AT1026" s="21"/>
      <c r="AU1026" s="28" t="e">
        <f>+AR1026-W1026</f>
        <v>#VALUE!</v>
      </c>
    </row>
    <row r="1027" spans="1:47" x14ac:dyDescent="0.35">
      <c r="A1027" s="20">
        <v>46224</v>
      </c>
      <c r="B1027" s="21">
        <v>156443</v>
      </c>
      <c r="C1027" s="21">
        <v>5049.92</v>
      </c>
      <c r="D1027" s="21">
        <v>5049.92</v>
      </c>
      <c r="E1027" s="22">
        <v>46254</v>
      </c>
      <c r="F1027" s="21">
        <v>8</v>
      </c>
      <c r="G1027" s="21" t="s">
        <v>90</v>
      </c>
      <c r="H1027" s="21" t="s">
        <v>95</v>
      </c>
      <c r="I1027" s="21" t="s">
        <v>2687</v>
      </c>
      <c r="J1027" s="21" t="s">
        <v>49</v>
      </c>
      <c r="K1027" s="21" t="s">
        <v>917</v>
      </c>
      <c r="L1027" s="21" t="s">
        <v>632</v>
      </c>
      <c r="M1027" s="21" t="s">
        <v>837</v>
      </c>
      <c r="N1027" s="21">
        <v>30</v>
      </c>
      <c r="O1027" s="20"/>
      <c r="P1027" s="21" t="s">
        <v>49</v>
      </c>
      <c r="Q1027" s="21" t="s">
        <v>2688</v>
      </c>
      <c r="R1027" s="21">
        <v>10000</v>
      </c>
      <c r="S1027" s="21">
        <v>103</v>
      </c>
      <c r="T1027" s="21">
        <v>-68.122079999999997</v>
      </c>
      <c r="U1027" s="21">
        <v>-16.505962</v>
      </c>
      <c r="V1027" s="21" t="s">
        <v>2689</v>
      </c>
      <c r="W1027" s="21" t="s">
        <v>51</v>
      </c>
      <c r="X1027" s="21" t="s">
        <v>2690</v>
      </c>
      <c r="Y1027" s="23">
        <v>46246</v>
      </c>
      <c r="Z1027" s="24">
        <f>+E1027-Y1027</f>
        <v>8</v>
      </c>
      <c r="AA1027" s="25">
        <f>+Tabla_DatosExternos_142[[#This Row],[Saldo]]/Tabla_DatosExternos_142[[#This Row],[Importe]]</f>
        <v>1</v>
      </c>
      <c r="AB1027" s="21"/>
      <c r="AC1027" s="26">
        <f>IF(AND(-Z1027&gt;=1,-Z1027&lt;=30),D1027,0)</f>
        <v>0</v>
      </c>
      <c r="AD1027" s="26">
        <f>IF(AND(-Z1027&gt;=31,-Z1027&lt;=60),D1027,0)</f>
        <v>0</v>
      </c>
      <c r="AE1027" s="26">
        <f>IF(AND(-Z1027&gt;=61,-Z1027&lt;=90),D1027,0)</f>
        <v>0</v>
      </c>
      <c r="AF1027" s="26">
        <f>IF(AND(-Z1027&gt;=91,-Z1027&lt;=120),D1027,0)</f>
        <v>0</v>
      </c>
      <c r="AG1027" s="26">
        <f>IF(AND(-Z1027&gt;=121,-Z1027&lt;=150),D1027,0)</f>
        <v>0</v>
      </c>
      <c r="AH1027" s="26">
        <f>IF(AND(-Z1027&gt;=151,-Z1027&lt;=180),D1027,0)</f>
        <v>0</v>
      </c>
      <c r="AI1027" s="26">
        <f>IF(AND(-Z1027&gt;=181,-Z1027&lt;=210),D1027,0)</f>
        <v>0</v>
      </c>
      <c r="AJ1027" s="26">
        <f>IF(AND(-Z1027&gt;=211,-Z1027&lt;=250),D1027,0)</f>
        <v>0</v>
      </c>
      <c r="AK1027" s="26">
        <f>IF(-Z1027&gt;=251,D1027,0)</f>
        <v>0</v>
      </c>
      <c r="AL1027" s="26">
        <f>SUM(AE1027:AF1027)</f>
        <v>0</v>
      </c>
      <c r="AM1027" s="26">
        <f>SUM(AG1027:AK1027)</f>
        <v>0</v>
      </c>
      <c r="AN1027" s="26">
        <f>SUM(AI1027:AK1027)</f>
        <v>0</v>
      </c>
      <c r="AO1027" s="26">
        <f>+IF(SUM(AC1027:AK1027)=0,D1027,0)</f>
        <v>5049.92</v>
      </c>
      <c r="AP1027" s="26">
        <f>+SUM(AC1027:AK1027)</f>
        <v>0</v>
      </c>
      <c r="AQ1027" s="26">
        <f>+Tabla_DatosExternos_142[[#This Row],[Total Vigente]]+Tabla_DatosExternos_142[[#This Row],[Total Vencido]]</f>
        <v>5049.92</v>
      </c>
      <c r="AR1027" s="26">
        <f>SUM(AG1027:AK1027)</f>
        <v>0</v>
      </c>
      <c r="AS1027" s="27">
        <f>+Tabla_DatosExternos_142[[#This Row],[Fecha]]-Tabla_DatosExternos_142[[#This Row],[Vence]]</f>
        <v>-30</v>
      </c>
      <c r="AT1027" s="21"/>
      <c r="AU1027" s="28" t="e">
        <f>+AR1027-W1027</f>
        <v>#VALUE!</v>
      </c>
    </row>
    <row r="1028" spans="1:47" x14ac:dyDescent="0.35">
      <c r="A1028" s="20">
        <v>46224</v>
      </c>
      <c r="B1028" s="21">
        <v>156467</v>
      </c>
      <c r="C1028" s="21">
        <v>5226.96</v>
      </c>
      <c r="D1028" s="21">
        <v>5226.96</v>
      </c>
      <c r="E1028" s="22">
        <v>46254</v>
      </c>
      <c r="F1028" s="21">
        <v>8</v>
      </c>
      <c r="G1028" s="21" t="s">
        <v>90</v>
      </c>
      <c r="H1028" s="21" t="s">
        <v>95</v>
      </c>
      <c r="I1028" s="21" t="s">
        <v>2121</v>
      </c>
      <c r="J1028" s="21" t="s">
        <v>49</v>
      </c>
      <c r="K1028" s="21" t="s">
        <v>917</v>
      </c>
      <c r="L1028" s="21" t="s">
        <v>632</v>
      </c>
      <c r="M1028" s="21" t="s">
        <v>837</v>
      </c>
      <c r="N1028" s="21">
        <v>30</v>
      </c>
      <c r="O1028" s="20"/>
      <c r="P1028" s="21" t="s">
        <v>49</v>
      </c>
      <c r="Q1028" s="21" t="s">
        <v>2122</v>
      </c>
      <c r="R1028" s="21">
        <v>20000</v>
      </c>
      <c r="S1028" s="21">
        <v>103</v>
      </c>
      <c r="T1028" s="21">
        <v>-68.128905000000003</v>
      </c>
      <c r="U1028" s="21">
        <v>-16.514493000000002</v>
      </c>
      <c r="V1028" s="21" t="s">
        <v>2123</v>
      </c>
      <c r="W1028" s="21" t="s">
        <v>51</v>
      </c>
      <c r="X1028" s="21" t="s">
        <v>2124</v>
      </c>
      <c r="Y1028" s="23">
        <v>46246</v>
      </c>
      <c r="Z1028" s="24">
        <f>+E1028-Y1028</f>
        <v>8</v>
      </c>
      <c r="AA1028" s="25">
        <f>+Tabla_DatosExternos_142[[#This Row],[Saldo]]/Tabla_DatosExternos_142[[#This Row],[Importe]]</f>
        <v>1</v>
      </c>
      <c r="AB1028" s="21"/>
      <c r="AC1028" s="26">
        <f>IF(AND(-Z1028&gt;=1,-Z1028&lt;=30),D1028,0)</f>
        <v>0</v>
      </c>
      <c r="AD1028" s="26">
        <f>IF(AND(-Z1028&gt;=31,-Z1028&lt;=60),D1028,0)</f>
        <v>0</v>
      </c>
      <c r="AE1028" s="26">
        <f>IF(AND(-Z1028&gt;=61,-Z1028&lt;=90),D1028,0)</f>
        <v>0</v>
      </c>
      <c r="AF1028" s="26">
        <f>IF(AND(-Z1028&gt;=91,-Z1028&lt;=120),D1028,0)</f>
        <v>0</v>
      </c>
      <c r="AG1028" s="26">
        <f>IF(AND(-Z1028&gt;=121,-Z1028&lt;=150),D1028,0)</f>
        <v>0</v>
      </c>
      <c r="AH1028" s="26">
        <f>IF(AND(-Z1028&gt;=151,-Z1028&lt;=180),D1028,0)</f>
        <v>0</v>
      </c>
      <c r="AI1028" s="26">
        <f>IF(AND(-Z1028&gt;=181,-Z1028&lt;=210),D1028,0)</f>
        <v>0</v>
      </c>
      <c r="AJ1028" s="26">
        <f>IF(AND(-Z1028&gt;=211,-Z1028&lt;=250),D1028,0)</f>
        <v>0</v>
      </c>
      <c r="AK1028" s="26">
        <f>IF(-Z1028&gt;=251,D1028,0)</f>
        <v>0</v>
      </c>
      <c r="AL1028" s="26">
        <f>SUM(AE1028:AF1028)</f>
        <v>0</v>
      </c>
      <c r="AM1028" s="26">
        <f>SUM(AG1028:AK1028)</f>
        <v>0</v>
      </c>
      <c r="AN1028" s="26">
        <f>SUM(AI1028:AK1028)</f>
        <v>0</v>
      </c>
      <c r="AO1028" s="26">
        <f>+IF(SUM(AC1028:AK1028)=0,D1028,0)</f>
        <v>5226.96</v>
      </c>
      <c r="AP1028" s="26">
        <f>+SUM(AC1028:AK1028)</f>
        <v>0</v>
      </c>
      <c r="AQ1028" s="26">
        <f>+Tabla_DatosExternos_142[[#This Row],[Total Vigente]]+Tabla_DatosExternos_142[[#This Row],[Total Vencido]]</f>
        <v>5226.96</v>
      </c>
      <c r="AR1028" s="26">
        <f>SUM(AG1028:AK1028)</f>
        <v>0</v>
      </c>
      <c r="AS1028" s="27">
        <f>+Tabla_DatosExternos_142[[#This Row],[Fecha]]-Tabla_DatosExternos_142[[#This Row],[Vence]]</f>
        <v>-30</v>
      </c>
      <c r="AT1028" s="21"/>
      <c r="AU1028" s="28" t="e">
        <f>+AR1028-W1028</f>
        <v>#VALUE!</v>
      </c>
    </row>
    <row r="1029" spans="1:47" x14ac:dyDescent="0.35">
      <c r="A1029" s="20">
        <v>46225</v>
      </c>
      <c r="B1029" s="21">
        <v>156842</v>
      </c>
      <c r="C1029" s="21">
        <v>313.5</v>
      </c>
      <c r="D1029" s="21">
        <v>313.5</v>
      </c>
      <c r="E1029" s="22">
        <v>46255</v>
      </c>
      <c r="F1029" s="21">
        <v>9</v>
      </c>
      <c r="G1029" s="21" t="s">
        <v>90</v>
      </c>
      <c r="H1029" s="21" t="s">
        <v>95</v>
      </c>
      <c r="I1029" s="21" t="s">
        <v>2732</v>
      </c>
      <c r="J1029" s="21" t="s">
        <v>49</v>
      </c>
      <c r="K1029" s="21" t="s">
        <v>917</v>
      </c>
      <c r="L1029" s="21" t="s">
        <v>632</v>
      </c>
      <c r="M1029" s="21" t="s">
        <v>633</v>
      </c>
      <c r="N1029" s="21">
        <v>30</v>
      </c>
      <c r="O1029" s="20"/>
      <c r="P1029" s="21" t="s">
        <v>49</v>
      </c>
      <c r="Q1029" s="21" t="s">
        <v>2733</v>
      </c>
      <c r="R1029" s="21">
        <v>10000</v>
      </c>
      <c r="S1029" s="21">
        <v>206</v>
      </c>
      <c r="T1029" s="21">
        <v>-68.132901000000004</v>
      </c>
      <c r="U1029" s="21">
        <v>-16.492628</v>
      </c>
      <c r="V1029" s="21" t="s">
        <v>2734</v>
      </c>
      <c r="W1029" s="21" t="s">
        <v>51</v>
      </c>
      <c r="X1029" s="21" t="s">
        <v>2735</v>
      </c>
      <c r="Y1029" s="23">
        <v>46246</v>
      </c>
      <c r="Z1029" s="24">
        <f>+E1029-Y1029</f>
        <v>9</v>
      </c>
      <c r="AA1029" s="25">
        <f>+Tabla_DatosExternos_142[[#This Row],[Saldo]]/Tabla_DatosExternos_142[[#This Row],[Importe]]</f>
        <v>1</v>
      </c>
      <c r="AB1029" s="21"/>
      <c r="AC1029" s="26">
        <f>IF(AND(-Z1029&gt;=1,-Z1029&lt;=30),D1029,0)</f>
        <v>0</v>
      </c>
      <c r="AD1029" s="26">
        <f>IF(AND(-Z1029&gt;=31,-Z1029&lt;=60),D1029,0)</f>
        <v>0</v>
      </c>
      <c r="AE1029" s="26">
        <f>IF(AND(-Z1029&gt;=61,-Z1029&lt;=90),D1029,0)</f>
        <v>0</v>
      </c>
      <c r="AF1029" s="26">
        <f>IF(AND(-Z1029&gt;=91,-Z1029&lt;=120),D1029,0)</f>
        <v>0</v>
      </c>
      <c r="AG1029" s="26">
        <f>IF(AND(-Z1029&gt;=121,-Z1029&lt;=150),D1029,0)</f>
        <v>0</v>
      </c>
      <c r="AH1029" s="26">
        <f>IF(AND(-Z1029&gt;=151,-Z1029&lt;=180),D1029,0)</f>
        <v>0</v>
      </c>
      <c r="AI1029" s="26">
        <f>IF(AND(-Z1029&gt;=181,-Z1029&lt;=210),D1029,0)</f>
        <v>0</v>
      </c>
      <c r="AJ1029" s="26">
        <f>IF(AND(-Z1029&gt;=211,-Z1029&lt;=250),D1029,0)</f>
        <v>0</v>
      </c>
      <c r="AK1029" s="26">
        <f>IF(-Z1029&gt;=251,D1029,0)</f>
        <v>0</v>
      </c>
      <c r="AL1029" s="26">
        <f>SUM(AE1029:AF1029)</f>
        <v>0</v>
      </c>
      <c r="AM1029" s="26">
        <f>SUM(AG1029:AK1029)</f>
        <v>0</v>
      </c>
      <c r="AN1029" s="26">
        <f>SUM(AI1029:AK1029)</f>
        <v>0</v>
      </c>
      <c r="AO1029" s="26">
        <f>+IF(SUM(AC1029:AK1029)=0,D1029,0)</f>
        <v>313.5</v>
      </c>
      <c r="AP1029" s="26">
        <f>+SUM(AC1029:AK1029)</f>
        <v>0</v>
      </c>
      <c r="AQ1029" s="26">
        <f>+Tabla_DatosExternos_142[[#This Row],[Total Vigente]]+Tabla_DatosExternos_142[[#This Row],[Total Vencido]]</f>
        <v>313.5</v>
      </c>
      <c r="AR1029" s="26">
        <f>SUM(AG1029:AK1029)</f>
        <v>0</v>
      </c>
      <c r="AS1029" s="27">
        <f>+Tabla_DatosExternos_142[[#This Row],[Fecha]]-Tabla_DatosExternos_142[[#This Row],[Vence]]</f>
        <v>-30</v>
      </c>
      <c r="AT1029" s="21"/>
      <c r="AU1029" s="28" t="e">
        <f>+AR1029-W1029</f>
        <v>#VALUE!</v>
      </c>
    </row>
    <row r="1030" spans="1:47" x14ac:dyDescent="0.35">
      <c r="A1030" s="20">
        <v>46232</v>
      </c>
      <c r="B1030" s="21">
        <v>158874</v>
      </c>
      <c r="C1030" s="21">
        <v>2574.9699999999998</v>
      </c>
      <c r="D1030" s="21">
        <v>2574.9699999999998</v>
      </c>
      <c r="E1030" s="22">
        <v>46262</v>
      </c>
      <c r="F1030" s="21">
        <v>16</v>
      </c>
      <c r="G1030" s="21" t="s">
        <v>90</v>
      </c>
      <c r="H1030" s="21" t="s">
        <v>95</v>
      </c>
      <c r="I1030" s="21" t="s">
        <v>2884</v>
      </c>
      <c r="J1030" s="21" t="s">
        <v>49</v>
      </c>
      <c r="K1030" s="21" t="s">
        <v>917</v>
      </c>
      <c r="L1030" s="21" t="s">
        <v>632</v>
      </c>
      <c r="M1030" s="21" t="s">
        <v>1505</v>
      </c>
      <c r="N1030" s="21">
        <v>30</v>
      </c>
      <c r="O1030" s="20"/>
      <c r="P1030" s="21" t="s">
        <v>49</v>
      </c>
      <c r="Q1030" s="21" t="s">
        <v>2885</v>
      </c>
      <c r="R1030" s="21">
        <v>10000</v>
      </c>
      <c r="S1030" s="21">
        <v>102</v>
      </c>
      <c r="T1030" s="21">
        <v>-68.057960499999993</v>
      </c>
      <c r="U1030" s="21">
        <v>-16.541669800000001</v>
      </c>
      <c r="V1030" s="21" t="s">
        <v>2886</v>
      </c>
      <c r="W1030" s="21" t="s">
        <v>51</v>
      </c>
      <c r="X1030" s="21" t="s">
        <v>2887</v>
      </c>
      <c r="Y1030" s="23">
        <v>46246</v>
      </c>
      <c r="Z1030" s="24">
        <f>+E1030-Y1030</f>
        <v>16</v>
      </c>
      <c r="AA1030" s="25">
        <f>+Tabla_DatosExternos_142[[#This Row],[Saldo]]/Tabla_DatosExternos_142[[#This Row],[Importe]]</f>
        <v>1</v>
      </c>
      <c r="AB1030" s="21"/>
      <c r="AC1030" s="26">
        <f>IF(AND(-Z1030&gt;=1,-Z1030&lt;=30),D1030,0)</f>
        <v>0</v>
      </c>
      <c r="AD1030" s="26">
        <f>IF(AND(-Z1030&gt;=31,-Z1030&lt;=60),D1030,0)</f>
        <v>0</v>
      </c>
      <c r="AE1030" s="26">
        <f>IF(AND(-Z1030&gt;=61,-Z1030&lt;=90),D1030,0)</f>
        <v>0</v>
      </c>
      <c r="AF1030" s="26">
        <f>IF(AND(-Z1030&gt;=91,-Z1030&lt;=120),D1030,0)</f>
        <v>0</v>
      </c>
      <c r="AG1030" s="26">
        <f>IF(AND(-Z1030&gt;=121,-Z1030&lt;=150),D1030,0)</f>
        <v>0</v>
      </c>
      <c r="AH1030" s="26">
        <f>IF(AND(-Z1030&gt;=151,-Z1030&lt;=180),D1030,0)</f>
        <v>0</v>
      </c>
      <c r="AI1030" s="26">
        <f>IF(AND(-Z1030&gt;=181,-Z1030&lt;=210),D1030,0)</f>
        <v>0</v>
      </c>
      <c r="AJ1030" s="26">
        <f>IF(AND(-Z1030&gt;=211,-Z1030&lt;=250),D1030,0)</f>
        <v>0</v>
      </c>
      <c r="AK1030" s="26">
        <f>IF(-Z1030&gt;=251,D1030,0)</f>
        <v>0</v>
      </c>
      <c r="AL1030" s="26">
        <f>SUM(AE1030:AF1030)</f>
        <v>0</v>
      </c>
      <c r="AM1030" s="26">
        <f>SUM(AG1030:AK1030)</f>
        <v>0</v>
      </c>
      <c r="AN1030" s="26">
        <f>SUM(AI1030:AK1030)</f>
        <v>0</v>
      </c>
      <c r="AO1030" s="26">
        <f>+IF(SUM(AC1030:AK1030)=0,D1030,0)</f>
        <v>2574.9699999999998</v>
      </c>
      <c r="AP1030" s="26">
        <f>+SUM(AC1030:AK1030)</f>
        <v>0</v>
      </c>
      <c r="AQ1030" s="26">
        <f>+Tabla_DatosExternos_142[[#This Row],[Total Vigente]]+Tabla_DatosExternos_142[[#This Row],[Total Vencido]]</f>
        <v>2574.9699999999998</v>
      </c>
      <c r="AR1030" s="26">
        <f>SUM(AG1030:AK1030)</f>
        <v>0</v>
      </c>
      <c r="AS1030" s="27">
        <f>+Tabla_DatosExternos_142[[#This Row],[Fecha]]-Tabla_DatosExternos_142[[#This Row],[Vence]]</f>
        <v>-30</v>
      </c>
      <c r="AT1030" s="21"/>
      <c r="AU1030" s="28" t="e">
        <f>+AR1030-W1030</f>
        <v>#VALUE!</v>
      </c>
    </row>
    <row r="1031" spans="1:47" x14ac:dyDescent="0.35">
      <c r="A1031" s="20">
        <v>46234</v>
      </c>
      <c r="B1031" s="21">
        <v>159396</v>
      </c>
      <c r="C1031" s="21">
        <v>9245.8700000000008</v>
      </c>
      <c r="D1031" s="21">
        <v>9245.8700000000008</v>
      </c>
      <c r="E1031" s="22">
        <v>46264</v>
      </c>
      <c r="F1031" s="21">
        <v>18</v>
      </c>
      <c r="G1031" s="21" t="s">
        <v>90</v>
      </c>
      <c r="H1031" s="21" t="s">
        <v>95</v>
      </c>
      <c r="I1031" s="21" t="s">
        <v>1465</v>
      </c>
      <c r="J1031" s="21" t="s">
        <v>49</v>
      </c>
      <c r="K1031" s="21" t="s">
        <v>917</v>
      </c>
      <c r="L1031" s="21" t="s">
        <v>632</v>
      </c>
      <c r="M1031" s="21" t="s">
        <v>633</v>
      </c>
      <c r="N1031" s="21">
        <v>30</v>
      </c>
      <c r="O1031" s="20"/>
      <c r="P1031" s="21" t="s">
        <v>49</v>
      </c>
      <c r="Q1031" s="21" t="s">
        <v>2977</v>
      </c>
      <c r="R1031" s="21">
        <v>10000</v>
      </c>
      <c r="S1031" s="21">
        <v>206</v>
      </c>
      <c r="T1031" s="21">
        <v>-68.086608999999996</v>
      </c>
      <c r="U1031" s="21">
        <v>-16.520697999999999</v>
      </c>
      <c r="V1031" s="21" t="s">
        <v>757</v>
      </c>
      <c r="W1031" s="21" t="s">
        <v>51</v>
      </c>
      <c r="X1031" s="21" t="s">
        <v>2978</v>
      </c>
      <c r="Y1031" s="23">
        <v>46246</v>
      </c>
      <c r="Z1031" s="24">
        <f>+E1031-Y1031</f>
        <v>18</v>
      </c>
      <c r="AA1031" s="25">
        <f>+Tabla_DatosExternos_142[[#This Row],[Saldo]]/Tabla_DatosExternos_142[[#This Row],[Importe]]</f>
        <v>1</v>
      </c>
      <c r="AB1031" s="21"/>
      <c r="AC1031" s="26">
        <f>IF(AND(-Z1031&gt;=1,-Z1031&lt;=30),D1031,0)</f>
        <v>0</v>
      </c>
      <c r="AD1031" s="26">
        <f>IF(AND(-Z1031&gt;=31,-Z1031&lt;=60),D1031,0)</f>
        <v>0</v>
      </c>
      <c r="AE1031" s="26">
        <f>IF(AND(-Z1031&gt;=61,-Z1031&lt;=90),D1031,0)</f>
        <v>0</v>
      </c>
      <c r="AF1031" s="26">
        <f>IF(AND(-Z1031&gt;=91,-Z1031&lt;=120),D1031,0)</f>
        <v>0</v>
      </c>
      <c r="AG1031" s="26">
        <f>IF(AND(-Z1031&gt;=121,-Z1031&lt;=150),D1031,0)</f>
        <v>0</v>
      </c>
      <c r="AH1031" s="26">
        <f>IF(AND(-Z1031&gt;=151,-Z1031&lt;=180),D1031,0)</f>
        <v>0</v>
      </c>
      <c r="AI1031" s="26">
        <f>IF(AND(-Z1031&gt;=181,-Z1031&lt;=210),D1031,0)</f>
        <v>0</v>
      </c>
      <c r="AJ1031" s="26">
        <f>IF(AND(-Z1031&gt;=211,-Z1031&lt;=250),D1031,0)</f>
        <v>0</v>
      </c>
      <c r="AK1031" s="26">
        <f>IF(-Z1031&gt;=251,D1031,0)</f>
        <v>0</v>
      </c>
      <c r="AL1031" s="26">
        <f>SUM(AE1031:AF1031)</f>
        <v>0</v>
      </c>
      <c r="AM1031" s="26">
        <f>SUM(AG1031:AK1031)</f>
        <v>0</v>
      </c>
      <c r="AN1031" s="26">
        <f>SUM(AI1031:AK1031)</f>
        <v>0</v>
      </c>
      <c r="AO1031" s="26">
        <f>+IF(SUM(AC1031:AK1031)=0,D1031,0)</f>
        <v>9245.8700000000008</v>
      </c>
      <c r="AP1031" s="26">
        <f>+SUM(AC1031:AK1031)</f>
        <v>0</v>
      </c>
      <c r="AQ1031" s="26">
        <f>+Tabla_DatosExternos_142[[#This Row],[Total Vigente]]+Tabla_DatosExternos_142[[#This Row],[Total Vencido]]</f>
        <v>9245.8700000000008</v>
      </c>
      <c r="AR1031" s="26">
        <f>SUM(AG1031:AK1031)</f>
        <v>0</v>
      </c>
      <c r="AS1031" s="27">
        <f>+Tabla_DatosExternos_142[[#This Row],[Fecha]]-Tabla_DatosExternos_142[[#This Row],[Vence]]</f>
        <v>-30</v>
      </c>
      <c r="AT1031" s="21"/>
      <c r="AU1031" s="28" t="e">
        <f>+AR1031-W1031</f>
        <v>#VALUE!</v>
      </c>
    </row>
    <row r="1032" spans="1:47" x14ac:dyDescent="0.35">
      <c r="A1032" s="20">
        <v>46234</v>
      </c>
      <c r="B1032" s="21">
        <v>159397</v>
      </c>
      <c r="C1032" s="21">
        <v>9245.8700000000008</v>
      </c>
      <c r="D1032" s="21">
        <v>9245.8700000000008</v>
      </c>
      <c r="E1032" s="22">
        <v>46264</v>
      </c>
      <c r="F1032" s="21">
        <v>18</v>
      </c>
      <c r="G1032" s="21" t="s">
        <v>90</v>
      </c>
      <c r="H1032" s="21" t="s">
        <v>95</v>
      </c>
      <c r="I1032" s="21" t="s">
        <v>2979</v>
      </c>
      <c r="J1032" s="21" t="s">
        <v>49</v>
      </c>
      <c r="K1032" s="21" t="s">
        <v>917</v>
      </c>
      <c r="L1032" s="21" t="s">
        <v>632</v>
      </c>
      <c r="M1032" s="21" t="s">
        <v>936</v>
      </c>
      <c r="N1032" s="21">
        <v>30</v>
      </c>
      <c r="O1032" s="20"/>
      <c r="P1032" s="21" t="s">
        <v>49</v>
      </c>
      <c r="Q1032" s="21" t="s">
        <v>2980</v>
      </c>
      <c r="R1032" s="21">
        <v>10000</v>
      </c>
      <c r="S1032" s="21">
        <v>104</v>
      </c>
      <c r="T1032" s="21">
        <v>-68.072830999999994</v>
      </c>
      <c r="U1032" s="21">
        <v>-16.545354</v>
      </c>
      <c r="V1032" s="21" t="s">
        <v>2981</v>
      </c>
      <c r="W1032" s="21" t="s">
        <v>51</v>
      </c>
      <c r="X1032" s="21" t="s">
        <v>2982</v>
      </c>
      <c r="Y1032" s="23">
        <v>46246</v>
      </c>
      <c r="Z1032" s="24">
        <f>+E1032-Y1032</f>
        <v>18</v>
      </c>
      <c r="AA1032" s="25">
        <f>+Tabla_DatosExternos_142[[#This Row],[Saldo]]/Tabla_DatosExternos_142[[#This Row],[Importe]]</f>
        <v>1</v>
      </c>
      <c r="AB1032" s="21"/>
      <c r="AC1032" s="26">
        <f>IF(AND(-Z1032&gt;=1,-Z1032&lt;=30),D1032,0)</f>
        <v>0</v>
      </c>
      <c r="AD1032" s="26">
        <f>IF(AND(-Z1032&gt;=31,-Z1032&lt;=60),D1032,0)</f>
        <v>0</v>
      </c>
      <c r="AE1032" s="26">
        <f>IF(AND(-Z1032&gt;=61,-Z1032&lt;=90),D1032,0)</f>
        <v>0</v>
      </c>
      <c r="AF1032" s="26">
        <f>IF(AND(-Z1032&gt;=91,-Z1032&lt;=120),D1032,0)</f>
        <v>0</v>
      </c>
      <c r="AG1032" s="26">
        <f>IF(AND(-Z1032&gt;=121,-Z1032&lt;=150),D1032,0)</f>
        <v>0</v>
      </c>
      <c r="AH1032" s="26">
        <f>IF(AND(-Z1032&gt;=151,-Z1032&lt;=180),D1032,0)</f>
        <v>0</v>
      </c>
      <c r="AI1032" s="26">
        <f>IF(AND(-Z1032&gt;=181,-Z1032&lt;=210),D1032,0)</f>
        <v>0</v>
      </c>
      <c r="AJ1032" s="26">
        <f>IF(AND(-Z1032&gt;=211,-Z1032&lt;=250),D1032,0)</f>
        <v>0</v>
      </c>
      <c r="AK1032" s="26">
        <f>IF(-Z1032&gt;=251,D1032,0)</f>
        <v>0</v>
      </c>
      <c r="AL1032" s="26">
        <f>SUM(AE1032:AF1032)</f>
        <v>0</v>
      </c>
      <c r="AM1032" s="26">
        <f>SUM(AG1032:AK1032)</f>
        <v>0</v>
      </c>
      <c r="AN1032" s="26">
        <f>SUM(AI1032:AK1032)</f>
        <v>0</v>
      </c>
      <c r="AO1032" s="26">
        <f>+IF(SUM(AC1032:AK1032)=0,D1032,0)</f>
        <v>9245.8700000000008</v>
      </c>
      <c r="AP1032" s="26">
        <f>+SUM(AC1032:AK1032)</f>
        <v>0</v>
      </c>
      <c r="AQ1032" s="26">
        <f>+Tabla_DatosExternos_142[[#This Row],[Total Vigente]]+Tabla_DatosExternos_142[[#This Row],[Total Vencido]]</f>
        <v>9245.8700000000008</v>
      </c>
      <c r="AR1032" s="26">
        <f>SUM(AG1032:AK1032)</f>
        <v>0</v>
      </c>
      <c r="AS1032" s="27">
        <f>+Tabla_DatosExternos_142[[#This Row],[Fecha]]-Tabla_DatosExternos_142[[#This Row],[Vence]]</f>
        <v>-30</v>
      </c>
      <c r="AT1032" s="21"/>
      <c r="AU1032" s="28" t="e">
        <f>+AR1032-W1032</f>
        <v>#VALUE!</v>
      </c>
    </row>
    <row r="1033" spans="1:47" x14ac:dyDescent="0.35">
      <c r="A1033" s="20">
        <v>46234</v>
      </c>
      <c r="B1033" s="21">
        <v>159506</v>
      </c>
      <c r="C1033" s="21">
        <v>9999.86</v>
      </c>
      <c r="D1033" s="21">
        <v>9999.86</v>
      </c>
      <c r="E1033" s="22">
        <v>46264</v>
      </c>
      <c r="F1033" s="21">
        <v>18</v>
      </c>
      <c r="G1033" s="21" t="s">
        <v>90</v>
      </c>
      <c r="H1033" s="21" t="s">
        <v>95</v>
      </c>
      <c r="I1033" s="21" t="s">
        <v>2493</v>
      </c>
      <c r="J1033" s="21" t="s">
        <v>49</v>
      </c>
      <c r="K1033" s="21" t="s">
        <v>917</v>
      </c>
      <c r="L1033" s="21" t="s">
        <v>632</v>
      </c>
      <c r="M1033" s="21" t="s">
        <v>1505</v>
      </c>
      <c r="N1033" s="21">
        <v>30</v>
      </c>
      <c r="O1033" s="20"/>
      <c r="P1033" s="21" t="s">
        <v>49</v>
      </c>
      <c r="Q1033" s="21" t="s">
        <v>2494</v>
      </c>
      <c r="R1033" s="21">
        <v>19999</v>
      </c>
      <c r="S1033" s="21">
        <v>102</v>
      </c>
      <c r="T1033" s="21">
        <v>-68.120868000000002</v>
      </c>
      <c r="U1033" s="21">
        <v>-16.488344000000001</v>
      </c>
      <c r="V1033" s="21" t="s">
        <v>2495</v>
      </c>
      <c r="W1033" s="21" t="s">
        <v>51</v>
      </c>
      <c r="X1033" s="21" t="s">
        <v>2496</v>
      </c>
      <c r="Y1033" s="23">
        <v>46246</v>
      </c>
      <c r="Z1033" s="24">
        <f>+E1033-Y1033</f>
        <v>18</v>
      </c>
      <c r="AA1033" s="25">
        <f>+Tabla_DatosExternos_142[[#This Row],[Saldo]]/Tabla_DatosExternos_142[[#This Row],[Importe]]</f>
        <v>1</v>
      </c>
      <c r="AB1033" s="21"/>
      <c r="AC1033" s="26">
        <f>IF(AND(-Z1033&gt;=1,-Z1033&lt;=30),D1033,0)</f>
        <v>0</v>
      </c>
      <c r="AD1033" s="26">
        <f>IF(AND(-Z1033&gt;=31,-Z1033&lt;=60),D1033,0)</f>
        <v>0</v>
      </c>
      <c r="AE1033" s="26">
        <f>IF(AND(-Z1033&gt;=61,-Z1033&lt;=90),D1033,0)</f>
        <v>0</v>
      </c>
      <c r="AF1033" s="26">
        <f>IF(AND(-Z1033&gt;=91,-Z1033&lt;=120),D1033,0)</f>
        <v>0</v>
      </c>
      <c r="AG1033" s="26">
        <f>IF(AND(-Z1033&gt;=121,-Z1033&lt;=150),D1033,0)</f>
        <v>0</v>
      </c>
      <c r="AH1033" s="26">
        <f>IF(AND(-Z1033&gt;=151,-Z1033&lt;=180),D1033,0)</f>
        <v>0</v>
      </c>
      <c r="AI1033" s="26">
        <f>IF(AND(-Z1033&gt;=181,-Z1033&lt;=210),D1033,0)</f>
        <v>0</v>
      </c>
      <c r="AJ1033" s="26">
        <f>IF(AND(-Z1033&gt;=211,-Z1033&lt;=250),D1033,0)</f>
        <v>0</v>
      </c>
      <c r="AK1033" s="26">
        <f>IF(-Z1033&gt;=251,D1033,0)</f>
        <v>0</v>
      </c>
      <c r="AL1033" s="26">
        <f>SUM(AE1033:AF1033)</f>
        <v>0</v>
      </c>
      <c r="AM1033" s="26">
        <f>SUM(AG1033:AK1033)</f>
        <v>0</v>
      </c>
      <c r="AN1033" s="26">
        <f>SUM(AI1033:AK1033)</f>
        <v>0</v>
      </c>
      <c r="AO1033" s="26">
        <f>+IF(SUM(AC1033:AK1033)=0,D1033,0)</f>
        <v>9999.86</v>
      </c>
      <c r="AP1033" s="26">
        <f>+SUM(AC1033:AK1033)</f>
        <v>0</v>
      </c>
      <c r="AQ1033" s="26">
        <f>+Tabla_DatosExternos_142[[#This Row],[Total Vigente]]+Tabla_DatosExternos_142[[#This Row],[Total Vencido]]</f>
        <v>9999.86</v>
      </c>
      <c r="AR1033" s="26">
        <f>SUM(AG1033:AK1033)</f>
        <v>0</v>
      </c>
      <c r="AS1033" s="27">
        <f>+Tabla_DatosExternos_142[[#This Row],[Fecha]]-Tabla_DatosExternos_142[[#This Row],[Vence]]</f>
        <v>-30</v>
      </c>
      <c r="AT1033" s="21"/>
      <c r="AU1033" s="28" t="e">
        <f>+AR1033-W1033</f>
        <v>#VALUE!</v>
      </c>
    </row>
    <row r="1034" spans="1:47" x14ac:dyDescent="0.35">
      <c r="A1034" s="20">
        <v>46235</v>
      </c>
      <c r="B1034" s="21">
        <v>159924</v>
      </c>
      <c r="C1034" s="21">
        <v>1314</v>
      </c>
      <c r="D1034" s="21">
        <v>1314</v>
      </c>
      <c r="E1034" s="22">
        <v>46265</v>
      </c>
      <c r="F1034" s="21">
        <v>19</v>
      </c>
      <c r="G1034" s="21" t="s">
        <v>90</v>
      </c>
      <c r="H1034" s="21" t="s">
        <v>95</v>
      </c>
      <c r="I1034" s="21" t="s">
        <v>2884</v>
      </c>
      <c r="J1034" s="21" t="s">
        <v>49</v>
      </c>
      <c r="K1034" s="21" t="s">
        <v>917</v>
      </c>
      <c r="L1034" s="21" t="s">
        <v>632</v>
      </c>
      <c r="M1034" s="21" t="s">
        <v>1505</v>
      </c>
      <c r="N1034" s="21">
        <v>30</v>
      </c>
      <c r="O1034" s="20"/>
      <c r="P1034" s="21" t="s">
        <v>49</v>
      </c>
      <c r="Q1034" s="21" t="s">
        <v>2885</v>
      </c>
      <c r="R1034" s="21">
        <v>10000</v>
      </c>
      <c r="S1034" s="21">
        <v>102</v>
      </c>
      <c r="T1034" s="21">
        <v>-68.057960499999993</v>
      </c>
      <c r="U1034" s="21">
        <v>-16.541669800000001</v>
      </c>
      <c r="V1034" s="21" t="s">
        <v>2886</v>
      </c>
      <c r="W1034" s="21" t="s">
        <v>51</v>
      </c>
      <c r="X1034" s="21" t="s">
        <v>2887</v>
      </c>
      <c r="Y1034" s="23">
        <v>46246</v>
      </c>
      <c r="Z1034" s="24">
        <f>+E1034-Y1034</f>
        <v>19</v>
      </c>
      <c r="AA1034" s="25">
        <f>+Tabla_DatosExternos_142[[#This Row],[Saldo]]/Tabla_DatosExternos_142[[#This Row],[Importe]]</f>
        <v>1</v>
      </c>
      <c r="AB1034" s="21"/>
      <c r="AC1034" s="26">
        <f>IF(AND(-Z1034&gt;=1,-Z1034&lt;=30),D1034,0)</f>
        <v>0</v>
      </c>
      <c r="AD1034" s="26">
        <f>IF(AND(-Z1034&gt;=31,-Z1034&lt;=60),D1034,0)</f>
        <v>0</v>
      </c>
      <c r="AE1034" s="26">
        <f>IF(AND(-Z1034&gt;=61,-Z1034&lt;=90),D1034,0)</f>
        <v>0</v>
      </c>
      <c r="AF1034" s="26">
        <f>IF(AND(-Z1034&gt;=91,-Z1034&lt;=120),D1034,0)</f>
        <v>0</v>
      </c>
      <c r="AG1034" s="26">
        <f>IF(AND(-Z1034&gt;=121,-Z1034&lt;=150),D1034,0)</f>
        <v>0</v>
      </c>
      <c r="AH1034" s="26">
        <f>IF(AND(-Z1034&gt;=151,-Z1034&lt;=180),D1034,0)</f>
        <v>0</v>
      </c>
      <c r="AI1034" s="26">
        <f>IF(AND(-Z1034&gt;=181,-Z1034&lt;=210),D1034,0)</f>
        <v>0</v>
      </c>
      <c r="AJ1034" s="26">
        <f>IF(AND(-Z1034&gt;=211,-Z1034&lt;=250),D1034,0)</f>
        <v>0</v>
      </c>
      <c r="AK1034" s="26">
        <f>IF(-Z1034&gt;=251,D1034,0)</f>
        <v>0</v>
      </c>
      <c r="AL1034" s="26">
        <f>SUM(AE1034:AF1034)</f>
        <v>0</v>
      </c>
      <c r="AM1034" s="26">
        <f>SUM(AG1034:AK1034)</f>
        <v>0</v>
      </c>
      <c r="AN1034" s="26">
        <f>SUM(AI1034:AK1034)</f>
        <v>0</v>
      </c>
      <c r="AO1034" s="26">
        <f>+IF(SUM(AC1034:AK1034)=0,D1034,0)</f>
        <v>1314</v>
      </c>
      <c r="AP1034" s="26">
        <f>+SUM(AC1034:AK1034)</f>
        <v>0</v>
      </c>
      <c r="AQ1034" s="26">
        <f>+Tabla_DatosExternos_142[[#This Row],[Total Vigente]]+Tabla_DatosExternos_142[[#This Row],[Total Vencido]]</f>
        <v>1314</v>
      </c>
      <c r="AR1034" s="26">
        <f>SUM(AG1034:AK1034)</f>
        <v>0</v>
      </c>
      <c r="AS1034" s="27">
        <f>+Tabla_DatosExternos_142[[#This Row],[Fecha]]-Tabla_DatosExternos_142[[#This Row],[Vence]]</f>
        <v>-30</v>
      </c>
      <c r="AT1034" s="21"/>
      <c r="AU1034" s="28" t="e">
        <f>+AR1034-W1034</f>
        <v>#VALUE!</v>
      </c>
    </row>
    <row r="1035" spans="1:47" x14ac:dyDescent="0.35">
      <c r="A1035" s="20">
        <v>46238</v>
      </c>
      <c r="B1035" s="21">
        <v>160575</v>
      </c>
      <c r="C1035" s="21">
        <v>757.99</v>
      </c>
      <c r="D1035" s="21">
        <v>757.99</v>
      </c>
      <c r="E1035" s="22">
        <v>46268</v>
      </c>
      <c r="F1035" s="21">
        <v>22</v>
      </c>
      <c r="G1035" s="21" t="s">
        <v>90</v>
      </c>
      <c r="H1035" s="21" t="s">
        <v>95</v>
      </c>
      <c r="I1035" s="21" t="s">
        <v>3157</v>
      </c>
      <c r="J1035" s="21" t="s">
        <v>49</v>
      </c>
      <c r="K1035" s="21" t="s">
        <v>917</v>
      </c>
      <c r="L1035" s="21" t="s">
        <v>632</v>
      </c>
      <c r="M1035" s="21" t="s">
        <v>633</v>
      </c>
      <c r="N1035" s="21">
        <v>30</v>
      </c>
      <c r="O1035" s="20"/>
      <c r="P1035" s="21" t="s">
        <v>49</v>
      </c>
      <c r="Q1035" s="21" t="s">
        <v>3158</v>
      </c>
      <c r="R1035" s="21">
        <v>20000</v>
      </c>
      <c r="S1035" s="21">
        <v>206</v>
      </c>
      <c r="T1035" s="21">
        <v>-68.126812000000001</v>
      </c>
      <c r="U1035" s="21">
        <v>-16.500655999999999</v>
      </c>
      <c r="V1035" s="21" t="s">
        <v>3159</v>
      </c>
      <c r="W1035" s="21" t="s">
        <v>51</v>
      </c>
      <c r="X1035" s="21" t="s">
        <v>3160</v>
      </c>
      <c r="Y1035" s="23">
        <v>46246</v>
      </c>
      <c r="Z1035" s="24">
        <f>+E1035-Y1035</f>
        <v>22</v>
      </c>
      <c r="AA1035" s="25">
        <f>+Tabla_DatosExternos_142[[#This Row],[Saldo]]/Tabla_DatosExternos_142[[#This Row],[Importe]]</f>
        <v>1</v>
      </c>
      <c r="AB1035" s="21"/>
      <c r="AC1035" s="26">
        <f>IF(AND(-Z1035&gt;=1,-Z1035&lt;=30),D1035,0)</f>
        <v>0</v>
      </c>
      <c r="AD1035" s="26">
        <f>IF(AND(-Z1035&gt;=31,-Z1035&lt;=60),D1035,0)</f>
        <v>0</v>
      </c>
      <c r="AE1035" s="26">
        <f>IF(AND(-Z1035&gt;=61,-Z1035&lt;=90),D1035,0)</f>
        <v>0</v>
      </c>
      <c r="AF1035" s="26">
        <f>IF(AND(-Z1035&gt;=91,-Z1035&lt;=120),D1035,0)</f>
        <v>0</v>
      </c>
      <c r="AG1035" s="26">
        <f>IF(AND(-Z1035&gt;=121,-Z1035&lt;=150),D1035,0)</f>
        <v>0</v>
      </c>
      <c r="AH1035" s="26">
        <f>IF(AND(-Z1035&gt;=151,-Z1035&lt;=180),D1035,0)</f>
        <v>0</v>
      </c>
      <c r="AI1035" s="26">
        <f>IF(AND(-Z1035&gt;=181,-Z1035&lt;=210),D1035,0)</f>
        <v>0</v>
      </c>
      <c r="AJ1035" s="26">
        <f>IF(AND(-Z1035&gt;=211,-Z1035&lt;=250),D1035,0)</f>
        <v>0</v>
      </c>
      <c r="AK1035" s="26">
        <f>IF(-Z1035&gt;=251,D1035,0)</f>
        <v>0</v>
      </c>
      <c r="AL1035" s="26">
        <f>SUM(AE1035:AF1035)</f>
        <v>0</v>
      </c>
      <c r="AM1035" s="26">
        <f>SUM(AG1035:AK1035)</f>
        <v>0</v>
      </c>
      <c r="AN1035" s="26">
        <f>SUM(AI1035:AK1035)</f>
        <v>0</v>
      </c>
      <c r="AO1035" s="26">
        <f>+IF(SUM(AC1035:AK1035)=0,D1035,0)</f>
        <v>757.99</v>
      </c>
      <c r="AP1035" s="26">
        <f>+SUM(AC1035:AK1035)</f>
        <v>0</v>
      </c>
      <c r="AQ1035" s="26">
        <f>+Tabla_DatosExternos_142[[#This Row],[Total Vigente]]+Tabla_DatosExternos_142[[#This Row],[Total Vencido]]</f>
        <v>757.99</v>
      </c>
      <c r="AR1035" s="26">
        <f>SUM(AG1035:AK1035)</f>
        <v>0</v>
      </c>
      <c r="AS1035" s="27">
        <f>+Tabla_DatosExternos_142[[#This Row],[Fecha]]-Tabla_DatosExternos_142[[#This Row],[Vence]]</f>
        <v>-30</v>
      </c>
      <c r="AT1035" s="21"/>
      <c r="AU1035" s="28" t="e">
        <f>+AR1035-W1035</f>
        <v>#VALUE!</v>
      </c>
    </row>
    <row r="1036" spans="1:47" x14ac:dyDescent="0.35">
      <c r="A1036" s="20">
        <v>46239</v>
      </c>
      <c r="B1036" s="21">
        <v>160750</v>
      </c>
      <c r="C1036" s="21">
        <v>6160.96</v>
      </c>
      <c r="D1036" s="21">
        <v>6160.96</v>
      </c>
      <c r="E1036" s="22">
        <v>46269</v>
      </c>
      <c r="F1036" s="21">
        <v>23</v>
      </c>
      <c r="G1036" s="21" t="s">
        <v>90</v>
      </c>
      <c r="H1036" s="21" t="s">
        <v>95</v>
      </c>
      <c r="I1036" s="21" t="s">
        <v>2121</v>
      </c>
      <c r="J1036" s="21" t="s">
        <v>49</v>
      </c>
      <c r="K1036" s="21" t="s">
        <v>917</v>
      </c>
      <c r="L1036" s="21" t="s">
        <v>632</v>
      </c>
      <c r="M1036" s="21" t="s">
        <v>837</v>
      </c>
      <c r="N1036" s="21">
        <v>30</v>
      </c>
      <c r="O1036" s="20"/>
      <c r="P1036" s="21" t="s">
        <v>49</v>
      </c>
      <c r="Q1036" s="21" t="s">
        <v>2122</v>
      </c>
      <c r="R1036" s="21">
        <v>20000</v>
      </c>
      <c r="S1036" s="21">
        <v>103</v>
      </c>
      <c r="T1036" s="21">
        <v>-68.128905000000003</v>
      </c>
      <c r="U1036" s="21">
        <v>-16.514493000000002</v>
      </c>
      <c r="V1036" s="21" t="s">
        <v>2123</v>
      </c>
      <c r="W1036" s="21" t="s">
        <v>51</v>
      </c>
      <c r="X1036" s="21" t="s">
        <v>2124</v>
      </c>
      <c r="Y1036" s="23">
        <v>46246</v>
      </c>
      <c r="Z1036" s="24">
        <f>+E1036-Y1036</f>
        <v>23</v>
      </c>
      <c r="AA1036" s="25">
        <f>+Tabla_DatosExternos_142[[#This Row],[Saldo]]/Tabla_DatosExternos_142[[#This Row],[Importe]]</f>
        <v>1</v>
      </c>
      <c r="AB1036" s="21"/>
      <c r="AC1036" s="26">
        <f>IF(AND(-Z1036&gt;=1,-Z1036&lt;=30),D1036,0)</f>
        <v>0</v>
      </c>
      <c r="AD1036" s="26">
        <f>IF(AND(-Z1036&gt;=31,-Z1036&lt;=60),D1036,0)</f>
        <v>0</v>
      </c>
      <c r="AE1036" s="26">
        <f>IF(AND(-Z1036&gt;=61,-Z1036&lt;=90),D1036,0)</f>
        <v>0</v>
      </c>
      <c r="AF1036" s="26">
        <f>IF(AND(-Z1036&gt;=91,-Z1036&lt;=120),D1036,0)</f>
        <v>0</v>
      </c>
      <c r="AG1036" s="26">
        <f>IF(AND(-Z1036&gt;=121,-Z1036&lt;=150),D1036,0)</f>
        <v>0</v>
      </c>
      <c r="AH1036" s="26">
        <f>IF(AND(-Z1036&gt;=151,-Z1036&lt;=180),D1036,0)</f>
        <v>0</v>
      </c>
      <c r="AI1036" s="26">
        <f>IF(AND(-Z1036&gt;=181,-Z1036&lt;=210),D1036,0)</f>
        <v>0</v>
      </c>
      <c r="AJ1036" s="26">
        <f>IF(AND(-Z1036&gt;=211,-Z1036&lt;=250),D1036,0)</f>
        <v>0</v>
      </c>
      <c r="AK1036" s="26">
        <f>IF(-Z1036&gt;=251,D1036,0)</f>
        <v>0</v>
      </c>
      <c r="AL1036" s="26">
        <f>SUM(AE1036:AF1036)</f>
        <v>0</v>
      </c>
      <c r="AM1036" s="26">
        <f>SUM(AG1036:AK1036)</f>
        <v>0</v>
      </c>
      <c r="AN1036" s="26">
        <f>SUM(AI1036:AK1036)</f>
        <v>0</v>
      </c>
      <c r="AO1036" s="26">
        <f>+IF(SUM(AC1036:AK1036)=0,D1036,0)</f>
        <v>6160.96</v>
      </c>
      <c r="AP1036" s="26">
        <f>+SUM(AC1036:AK1036)</f>
        <v>0</v>
      </c>
      <c r="AQ1036" s="26">
        <f>+Tabla_DatosExternos_142[[#This Row],[Total Vigente]]+Tabla_DatosExternos_142[[#This Row],[Total Vencido]]</f>
        <v>6160.96</v>
      </c>
      <c r="AR1036" s="26">
        <f>SUM(AG1036:AK1036)</f>
        <v>0</v>
      </c>
      <c r="AS1036" s="27">
        <f>+Tabla_DatosExternos_142[[#This Row],[Fecha]]-Tabla_DatosExternos_142[[#This Row],[Vence]]</f>
        <v>-30</v>
      </c>
      <c r="AT1036" s="21"/>
      <c r="AU1036" s="28" t="e">
        <f>+AR1036-W1036</f>
        <v>#VALUE!</v>
      </c>
    </row>
    <row r="1037" spans="1:47" x14ac:dyDescent="0.35">
      <c r="A1037" s="20">
        <v>46245</v>
      </c>
      <c r="B1037" s="21">
        <v>161864</v>
      </c>
      <c r="C1037" s="21">
        <v>3614.98</v>
      </c>
      <c r="D1037" s="21">
        <v>3614.98</v>
      </c>
      <c r="E1037" s="22">
        <v>46275</v>
      </c>
      <c r="F1037" s="21">
        <v>29</v>
      </c>
      <c r="G1037" s="21" t="s">
        <v>90</v>
      </c>
      <c r="H1037" s="21" t="s">
        <v>95</v>
      </c>
      <c r="I1037" s="21" t="s">
        <v>2121</v>
      </c>
      <c r="J1037" s="21" t="s">
        <v>49</v>
      </c>
      <c r="K1037" s="21" t="s">
        <v>917</v>
      </c>
      <c r="L1037" s="21" t="s">
        <v>632</v>
      </c>
      <c r="M1037" s="21" t="s">
        <v>837</v>
      </c>
      <c r="N1037" s="21">
        <v>30</v>
      </c>
      <c r="O1037" s="20"/>
      <c r="P1037" s="21" t="s">
        <v>49</v>
      </c>
      <c r="Q1037" s="21" t="s">
        <v>2312</v>
      </c>
      <c r="R1037" s="21">
        <v>20000</v>
      </c>
      <c r="S1037" s="21">
        <v>103</v>
      </c>
      <c r="T1037" s="21">
        <v>-68.121067999999994</v>
      </c>
      <c r="U1037" s="21">
        <v>-16.502469000000001</v>
      </c>
      <c r="V1037" s="21" t="s">
        <v>2313</v>
      </c>
      <c r="W1037" s="21" t="s">
        <v>51</v>
      </c>
      <c r="X1037" s="21" t="s">
        <v>2314</v>
      </c>
      <c r="Y1037" s="23">
        <v>46246</v>
      </c>
      <c r="Z1037" s="24">
        <f>+E1037-Y1037</f>
        <v>29</v>
      </c>
      <c r="AA1037" s="25">
        <f>+Tabla_DatosExternos_142[[#This Row],[Saldo]]/Tabla_DatosExternos_142[[#This Row],[Importe]]</f>
        <v>1</v>
      </c>
      <c r="AB1037" s="21"/>
      <c r="AC1037" s="26">
        <f>IF(AND(-Z1037&gt;=1,-Z1037&lt;=30),D1037,0)</f>
        <v>0</v>
      </c>
      <c r="AD1037" s="26">
        <f>IF(AND(-Z1037&gt;=31,-Z1037&lt;=60),D1037,0)</f>
        <v>0</v>
      </c>
      <c r="AE1037" s="26">
        <f>IF(AND(-Z1037&gt;=61,-Z1037&lt;=90),D1037,0)</f>
        <v>0</v>
      </c>
      <c r="AF1037" s="26">
        <f>IF(AND(-Z1037&gt;=91,-Z1037&lt;=120),D1037,0)</f>
        <v>0</v>
      </c>
      <c r="AG1037" s="26">
        <f>IF(AND(-Z1037&gt;=121,-Z1037&lt;=150),D1037,0)</f>
        <v>0</v>
      </c>
      <c r="AH1037" s="26">
        <f>IF(AND(-Z1037&gt;=151,-Z1037&lt;=180),D1037,0)</f>
        <v>0</v>
      </c>
      <c r="AI1037" s="26">
        <f>IF(AND(-Z1037&gt;=181,-Z1037&lt;=210),D1037,0)</f>
        <v>0</v>
      </c>
      <c r="AJ1037" s="26">
        <f>IF(AND(-Z1037&gt;=211,-Z1037&lt;=250),D1037,0)</f>
        <v>0</v>
      </c>
      <c r="AK1037" s="26">
        <f>IF(-Z1037&gt;=251,D1037,0)</f>
        <v>0</v>
      </c>
      <c r="AL1037" s="26">
        <f>SUM(AE1037:AF1037)</f>
        <v>0</v>
      </c>
      <c r="AM1037" s="26">
        <f>SUM(AG1037:AK1037)</f>
        <v>0</v>
      </c>
      <c r="AN1037" s="26">
        <f>SUM(AI1037:AK1037)</f>
        <v>0</v>
      </c>
      <c r="AO1037" s="26">
        <f>+IF(SUM(AC1037:AK1037)=0,D1037,0)</f>
        <v>3614.98</v>
      </c>
      <c r="AP1037" s="26">
        <f>+SUM(AC1037:AK1037)</f>
        <v>0</v>
      </c>
      <c r="AQ1037" s="26">
        <f>+Tabla_DatosExternos_142[[#This Row],[Total Vigente]]+Tabla_DatosExternos_142[[#This Row],[Total Vencido]]</f>
        <v>3614.98</v>
      </c>
      <c r="AR1037" s="26">
        <f>SUM(AG1037:AK1037)</f>
        <v>0</v>
      </c>
      <c r="AS1037" s="27">
        <f>+Tabla_DatosExternos_142[[#This Row],[Fecha]]-Tabla_DatosExternos_142[[#This Row],[Vence]]</f>
        <v>-30</v>
      </c>
      <c r="AT1037" s="21"/>
      <c r="AU1037" s="28" t="e">
        <f>+AR1037-W1037</f>
        <v>#VALUE!</v>
      </c>
    </row>
    <row r="1038" spans="1:47" x14ac:dyDescent="0.35">
      <c r="A1038" s="20">
        <v>45381</v>
      </c>
      <c r="B1038" s="21">
        <v>763</v>
      </c>
      <c r="C1038" s="21">
        <v>13434.56</v>
      </c>
      <c r="D1038" s="21">
        <v>11008.39</v>
      </c>
      <c r="E1038" s="22">
        <v>45441</v>
      </c>
      <c r="F1038" s="21">
        <v>805</v>
      </c>
      <c r="G1038" s="21" t="s">
        <v>47</v>
      </c>
      <c r="H1038" s="21" t="s">
        <v>48</v>
      </c>
      <c r="I1038" s="21" t="s">
        <v>587</v>
      </c>
      <c r="J1038" s="21" t="s">
        <v>588</v>
      </c>
      <c r="K1038" s="21" t="s">
        <v>589</v>
      </c>
      <c r="L1038" s="21" t="s">
        <v>590</v>
      </c>
      <c r="M1038" s="21" t="s">
        <v>591</v>
      </c>
      <c r="N1038" s="21">
        <v>60</v>
      </c>
      <c r="O1038" s="20">
        <v>46022</v>
      </c>
      <c r="P1038" s="21" t="s">
        <v>49</v>
      </c>
      <c r="Q1038" s="21" t="s">
        <v>592</v>
      </c>
      <c r="R1038" s="21">
        <v>50000</v>
      </c>
      <c r="S1038" s="21">
        <v>7640</v>
      </c>
      <c r="T1038" s="21">
        <v>-68.096794000000003</v>
      </c>
      <c r="U1038" s="21">
        <v>-16.561440999999999</v>
      </c>
      <c r="V1038" s="21" t="s">
        <v>593</v>
      </c>
      <c r="W1038" s="21" t="s">
        <v>258</v>
      </c>
      <c r="X1038" s="21" t="s">
        <v>594</v>
      </c>
      <c r="Y1038" s="23">
        <v>46246</v>
      </c>
      <c r="Z1038" s="24">
        <f>+E1038-Y1038</f>
        <v>-805</v>
      </c>
      <c r="AA1038" s="25">
        <f>+Tabla_DatosExternos_142[[#This Row],[Saldo]]/Tabla_DatosExternos_142[[#This Row],[Importe]]</f>
        <v>0.81940830216992588</v>
      </c>
      <c r="AB1038" s="21"/>
      <c r="AC1038" s="26">
        <f>IF(AND(-Z1038&gt;=1,-Z1038&lt;=30),D1038,0)</f>
        <v>0</v>
      </c>
      <c r="AD1038" s="26">
        <f>IF(AND(-Z1038&gt;=31,-Z1038&lt;=60),D1038,0)</f>
        <v>0</v>
      </c>
      <c r="AE1038" s="26">
        <f>IF(AND(-Z1038&gt;=61,-Z1038&lt;=90),D1038,0)</f>
        <v>0</v>
      </c>
      <c r="AF1038" s="26">
        <f>IF(AND(-Z1038&gt;=91,-Z1038&lt;=120),D1038,0)</f>
        <v>0</v>
      </c>
      <c r="AG1038" s="26">
        <f>IF(AND(-Z1038&gt;=121,-Z1038&lt;=150),D1038,0)</f>
        <v>0</v>
      </c>
      <c r="AH1038" s="26">
        <f>IF(AND(-Z1038&gt;=151,-Z1038&lt;=180),D1038,0)</f>
        <v>0</v>
      </c>
      <c r="AI1038" s="26">
        <f>IF(AND(-Z1038&gt;=181,-Z1038&lt;=210),D1038,0)</f>
        <v>0</v>
      </c>
      <c r="AJ1038" s="26">
        <f>IF(AND(-Z1038&gt;=211,-Z1038&lt;=250),D1038,0)</f>
        <v>0</v>
      </c>
      <c r="AK1038" s="26">
        <f>IF(-Z1038&gt;=251,D1038,0)</f>
        <v>11008.39</v>
      </c>
      <c r="AL1038" s="26">
        <f>SUM(AE1038:AF1038)</f>
        <v>0</v>
      </c>
      <c r="AM1038" s="26">
        <f>SUM(AG1038:AK1038)</f>
        <v>11008.39</v>
      </c>
      <c r="AN1038" s="26">
        <f>SUM(AI1038:AK1038)</f>
        <v>11008.39</v>
      </c>
      <c r="AO1038" s="26">
        <f>+IF(SUM(AC1038:AK1038)=0,D1038,0)</f>
        <v>0</v>
      </c>
      <c r="AP1038" s="26">
        <f>+SUM(AC1038:AK1038)</f>
        <v>11008.39</v>
      </c>
      <c r="AQ1038" s="26">
        <f>+Tabla_DatosExternos_142[[#This Row],[Total Vigente]]+Tabla_DatosExternos_142[[#This Row],[Total Vencido]]</f>
        <v>11008.39</v>
      </c>
      <c r="AR1038" s="26">
        <f>SUM(AG1038:AK1038)</f>
        <v>11008.39</v>
      </c>
      <c r="AS1038" s="27">
        <f>+Tabla_DatosExternos_142[[#This Row],[Fecha]]-Tabla_DatosExternos_142[[#This Row],[Vence]]</f>
        <v>-60</v>
      </c>
      <c r="AT1038" s="21"/>
      <c r="AU1038" s="28" t="e">
        <f>+AR1038-W1038</f>
        <v>#VALUE!</v>
      </c>
    </row>
    <row r="1039" spans="1:47" x14ac:dyDescent="0.35">
      <c r="A1039" s="20">
        <v>45415</v>
      </c>
      <c r="B1039" s="21">
        <v>47039</v>
      </c>
      <c r="C1039" s="21">
        <v>3062</v>
      </c>
      <c r="D1039" s="21">
        <v>3062</v>
      </c>
      <c r="E1039" s="22">
        <v>45475</v>
      </c>
      <c r="F1039" s="21">
        <v>771</v>
      </c>
      <c r="G1039" s="21" t="s">
        <v>47</v>
      </c>
      <c r="H1039" s="21" t="s">
        <v>48</v>
      </c>
      <c r="I1039" s="21" t="s">
        <v>587</v>
      </c>
      <c r="J1039" s="21" t="s">
        <v>588</v>
      </c>
      <c r="K1039" s="21" t="s">
        <v>589</v>
      </c>
      <c r="L1039" s="21" t="s">
        <v>590</v>
      </c>
      <c r="M1039" s="21" t="s">
        <v>591</v>
      </c>
      <c r="N1039" s="21">
        <v>60</v>
      </c>
      <c r="O1039" s="20"/>
      <c r="P1039" s="21" t="s">
        <v>49</v>
      </c>
      <c r="Q1039" s="21" t="s">
        <v>592</v>
      </c>
      <c r="R1039" s="21">
        <v>50000</v>
      </c>
      <c r="S1039" s="21">
        <v>7640</v>
      </c>
      <c r="T1039" s="21">
        <v>-68.096794000000003</v>
      </c>
      <c r="U1039" s="21">
        <v>-16.561440999999999</v>
      </c>
      <c r="V1039" s="21" t="s">
        <v>593</v>
      </c>
      <c r="W1039" s="21" t="s">
        <v>258</v>
      </c>
      <c r="X1039" s="21" t="s">
        <v>594</v>
      </c>
      <c r="Y1039" s="23">
        <v>46246</v>
      </c>
      <c r="Z1039" s="24">
        <f>+E1039-Y1039</f>
        <v>-771</v>
      </c>
      <c r="AA1039" s="25">
        <f>+Tabla_DatosExternos_142[[#This Row],[Saldo]]/Tabla_DatosExternos_142[[#This Row],[Importe]]</f>
        <v>1</v>
      </c>
      <c r="AB1039" s="21"/>
      <c r="AC1039" s="26">
        <f>IF(AND(-Z1039&gt;=1,-Z1039&lt;=30),D1039,0)</f>
        <v>0</v>
      </c>
      <c r="AD1039" s="26">
        <f>IF(AND(-Z1039&gt;=31,-Z1039&lt;=60),D1039,0)</f>
        <v>0</v>
      </c>
      <c r="AE1039" s="26">
        <f>IF(AND(-Z1039&gt;=61,-Z1039&lt;=90),D1039,0)</f>
        <v>0</v>
      </c>
      <c r="AF1039" s="26">
        <f>IF(AND(-Z1039&gt;=91,-Z1039&lt;=120),D1039,0)</f>
        <v>0</v>
      </c>
      <c r="AG1039" s="26">
        <f>IF(AND(-Z1039&gt;=121,-Z1039&lt;=150),D1039,0)</f>
        <v>0</v>
      </c>
      <c r="AH1039" s="26">
        <f>IF(AND(-Z1039&gt;=151,-Z1039&lt;=180),D1039,0)</f>
        <v>0</v>
      </c>
      <c r="AI1039" s="26">
        <f>IF(AND(-Z1039&gt;=181,-Z1039&lt;=210),D1039,0)</f>
        <v>0</v>
      </c>
      <c r="AJ1039" s="26">
        <f>IF(AND(-Z1039&gt;=211,-Z1039&lt;=250),D1039,0)</f>
        <v>0</v>
      </c>
      <c r="AK1039" s="26">
        <f>IF(-Z1039&gt;=251,D1039,0)</f>
        <v>3062</v>
      </c>
      <c r="AL1039" s="26">
        <f>SUM(AE1039:AF1039)</f>
        <v>0</v>
      </c>
      <c r="AM1039" s="26">
        <f>SUM(AG1039:AK1039)</f>
        <v>3062</v>
      </c>
      <c r="AN1039" s="26">
        <f>SUM(AI1039:AK1039)</f>
        <v>3062</v>
      </c>
      <c r="AO1039" s="26">
        <f>+IF(SUM(AC1039:AK1039)=0,D1039,0)</f>
        <v>0</v>
      </c>
      <c r="AP1039" s="26">
        <f>+SUM(AC1039:AK1039)</f>
        <v>3062</v>
      </c>
      <c r="AQ1039" s="26">
        <f>+Tabla_DatosExternos_142[[#This Row],[Total Vigente]]+Tabla_DatosExternos_142[[#This Row],[Total Vencido]]</f>
        <v>3062</v>
      </c>
      <c r="AR1039" s="26">
        <f>SUM(AG1039:AK1039)</f>
        <v>3062</v>
      </c>
      <c r="AS1039" s="27">
        <f>+Tabla_DatosExternos_142[[#This Row],[Fecha]]-Tabla_DatosExternos_142[[#This Row],[Vence]]</f>
        <v>-60</v>
      </c>
      <c r="AT1039" s="21"/>
      <c r="AU1039" s="28" t="e">
        <f>+AR1039-W1039</f>
        <v>#VALUE!</v>
      </c>
    </row>
    <row r="1040" spans="1:47" x14ac:dyDescent="0.35">
      <c r="A1040" s="20">
        <v>45415</v>
      </c>
      <c r="B1040" s="21">
        <v>47040</v>
      </c>
      <c r="C1040" s="21">
        <v>3235</v>
      </c>
      <c r="D1040" s="21">
        <v>3235</v>
      </c>
      <c r="E1040" s="22">
        <v>45475</v>
      </c>
      <c r="F1040" s="21">
        <v>771</v>
      </c>
      <c r="G1040" s="21" t="s">
        <v>47</v>
      </c>
      <c r="H1040" s="21" t="s">
        <v>48</v>
      </c>
      <c r="I1040" s="21" t="s">
        <v>587</v>
      </c>
      <c r="J1040" s="21" t="s">
        <v>588</v>
      </c>
      <c r="K1040" s="21" t="s">
        <v>589</v>
      </c>
      <c r="L1040" s="21" t="s">
        <v>590</v>
      </c>
      <c r="M1040" s="21" t="s">
        <v>591</v>
      </c>
      <c r="N1040" s="21">
        <v>60</v>
      </c>
      <c r="O1040" s="20"/>
      <c r="P1040" s="21" t="s">
        <v>49</v>
      </c>
      <c r="Q1040" s="21" t="s">
        <v>592</v>
      </c>
      <c r="R1040" s="21">
        <v>50000</v>
      </c>
      <c r="S1040" s="21">
        <v>7640</v>
      </c>
      <c r="T1040" s="21">
        <v>-68.096794000000003</v>
      </c>
      <c r="U1040" s="21">
        <v>-16.561440999999999</v>
      </c>
      <c r="V1040" s="21" t="s">
        <v>593</v>
      </c>
      <c r="W1040" s="21" t="s">
        <v>258</v>
      </c>
      <c r="X1040" s="21" t="s">
        <v>594</v>
      </c>
      <c r="Y1040" s="23">
        <v>46246</v>
      </c>
      <c r="Z1040" s="24">
        <f>+E1040-Y1040</f>
        <v>-771</v>
      </c>
      <c r="AA1040" s="25">
        <f>+Tabla_DatosExternos_142[[#This Row],[Saldo]]/Tabla_DatosExternos_142[[#This Row],[Importe]]</f>
        <v>1</v>
      </c>
      <c r="AB1040" s="21"/>
      <c r="AC1040" s="26">
        <f>IF(AND(-Z1040&gt;=1,-Z1040&lt;=30),D1040,0)</f>
        <v>0</v>
      </c>
      <c r="AD1040" s="26">
        <f>IF(AND(-Z1040&gt;=31,-Z1040&lt;=60),D1040,0)</f>
        <v>0</v>
      </c>
      <c r="AE1040" s="26">
        <f>IF(AND(-Z1040&gt;=61,-Z1040&lt;=90),D1040,0)</f>
        <v>0</v>
      </c>
      <c r="AF1040" s="26">
        <f>IF(AND(-Z1040&gt;=91,-Z1040&lt;=120),D1040,0)</f>
        <v>0</v>
      </c>
      <c r="AG1040" s="26">
        <f>IF(AND(-Z1040&gt;=121,-Z1040&lt;=150),D1040,0)</f>
        <v>0</v>
      </c>
      <c r="AH1040" s="26">
        <f>IF(AND(-Z1040&gt;=151,-Z1040&lt;=180),D1040,0)</f>
        <v>0</v>
      </c>
      <c r="AI1040" s="26">
        <f>IF(AND(-Z1040&gt;=181,-Z1040&lt;=210),D1040,0)</f>
        <v>0</v>
      </c>
      <c r="AJ1040" s="26">
        <f>IF(AND(-Z1040&gt;=211,-Z1040&lt;=250),D1040,0)</f>
        <v>0</v>
      </c>
      <c r="AK1040" s="26">
        <f>IF(-Z1040&gt;=251,D1040,0)</f>
        <v>3235</v>
      </c>
      <c r="AL1040" s="26">
        <f>SUM(AE1040:AF1040)</f>
        <v>0</v>
      </c>
      <c r="AM1040" s="26">
        <f>SUM(AG1040:AK1040)</f>
        <v>3235</v>
      </c>
      <c r="AN1040" s="26">
        <f>SUM(AI1040:AK1040)</f>
        <v>3235</v>
      </c>
      <c r="AO1040" s="26">
        <f>+IF(SUM(AC1040:AK1040)=0,D1040,0)</f>
        <v>0</v>
      </c>
      <c r="AP1040" s="26">
        <f>+SUM(AC1040:AK1040)</f>
        <v>3235</v>
      </c>
      <c r="AQ1040" s="26">
        <f>+Tabla_DatosExternos_142[[#This Row],[Total Vigente]]+Tabla_DatosExternos_142[[#This Row],[Total Vencido]]</f>
        <v>3235</v>
      </c>
      <c r="AR1040" s="26">
        <f>SUM(AG1040:AK1040)</f>
        <v>3235</v>
      </c>
      <c r="AS1040" s="27">
        <f>+Tabla_DatosExternos_142[[#This Row],[Fecha]]-Tabla_DatosExternos_142[[#This Row],[Vence]]</f>
        <v>-60</v>
      </c>
      <c r="AT1040" s="21"/>
      <c r="AU1040" s="28" t="e">
        <f>+AR1040-W1040</f>
        <v>#VALUE!</v>
      </c>
    </row>
    <row r="1041" spans="1:47" x14ac:dyDescent="0.35">
      <c r="A1041" s="20">
        <v>45458</v>
      </c>
      <c r="B1041" s="21">
        <v>63357</v>
      </c>
      <c r="C1041" s="21">
        <v>6305</v>
      </c>
      <c r="D1041" s="21">
        <v>6305</v>
      </c>
      <c r="E1041" s="22">
        <v>45518</v>
      </c>
      <c r="F1041" s="21">
        <v>728</v>
      </c>
      <c r="G1041" s="21" t="s">
        <v>47</v>
      </c>
      <c r="H1041" s="21" t="s">
        <v>48</v>
      </c>
      <c r="I1041" s="21" t="s">
        <v>587</v>
      </c>
      <c r="J1041" s="21" t="s">
        <v>588</v>
      </c>
      <c r="K1041" s="21" t="s">
        <v>589</v>
      </c>
      <c r="L1041" s="21" t="s">
        <v>590</v>
      </c>
      <c r="M1041" s="21" t="s">
        <v>591</v>
      </c>
      <c r="N1041" s="21">
        <v>60</v>
      </c>
      <c r="O1041" s="20"/>
      <c r="P1041" s="21" t="s">
        <v>49</v>
      </c>
      <c r="Q1041" s="21" t="s">
        <v>592</v>
      </c>
      <c r="R1041" s="21">
        <v>50000</v>
      </c>
      <c r="S1041" s="21">
        <v>7640</v>
      </c>
      <c r="T1041" s="21">
        <v>-68.096794000000003</v>
      </c>
      <c r="U1041" s="21">
        <v>-16.561440999999999</v>
      </c>
      <c r="V1041" s="21" t="s">
        <v>593</v>
      </c>
      <c r="W1041" s="21" t="s">
        <v>258</v>
      </c>
      <c r="X1041" s="21" t="s">
        <v>594</v>
      </c>
      <c r="Y1041" s="23">
        <v>46246</v>
      </c>
      <c r="Z1041" s="24">
        <f>+E1041-Y1041</f>
        <v>-728</v>
      </c>
      <c r="AA1041" s="25">
        <f>+Tabla_DatosExternos_142[[#This Row],[Saldo]]/Tabla_DatosExternos_142[[#This Row],[Importe]]</f>
        <v>1</v>
      </c>
      <c r="AB1041" s="21"/>
      <c r="AC1041" s="26">
        <f>IF(AND(-Z1041&gt;=1,-Z1041&lt;=30),D1041,0)</f>
        <v>0</v>
      </c>
      <c r="AD1041" s="26">
        <f>IF(AND(-Z1041&gt;=31,-Z1041&lt;=60),D1041,0)</f>
        <v>0</v>
      </c>
      <c r="AE1041" s="26">
        <f>IF(AND(-Z1041&gt;=61,-Z1041&lt;=90),D1041,0)</f>
        <v>0</v>
      </c>
      <c r="AF1041" s="26">
        <f>IF(AND(-Z1041&gt;=91,-Z1041&lt;=120),D1041,0)</f>
        <v>0</v>
      </c>
      <c r="AG1041" s="26">
        <f>IF(AND(-Z1041&gt;=121,-Z1041&lt;=150),D1041,0)</f>
        <v>0</v>
      </c>
      <c r="AH1041" s="26">
        <f>IF(AND(-Z1041&gt;=151,-Z1041&lt;=180),D1041,0)</f>
        <v>0</v>
      </c>
      <c r="AI1041" s="26">
        <f>IF(AND(-Z1041&gt;=181,-Z1041&lt;=210),D1041,0)</f>
        <v>0</v>
      </c>
      <c r="AJ1041" s="26">
        <f>IF(AND(-Z1041&gt;=211,-Z1041&lt;=250),D1041,0)</f>
        <v>0</v>
      </c>
      <c r="AK1041" s="26">
        <f>IF(-Z1041&gt;=251,D1041,0)</f>
        <v>6305</v>
      </c>
      <c r="AL1041" s="26">
        <f>SUM(AE1041:AF1041)</f>
        <v>0</v>
      </c>
      <c r="AM1041" s="26">
        <f>SUM(AG1041:AK1041)</f>
        <v>6305</v>
      </c>
      <c r="AN1041" s="26">
        <f>SUM(AI1041:AK1041)</f>
        <v>6305</v>
      </c>
      <c r="AO1041" s="26">
        <f>+IF(SUM(AC1041:AK1041)=0,D1041,0)</f>
        <v>0</v>
      </c>
      <c r="AP1041" s="26">
        <f>+SUM(AC1041:AK1041)</f>
        <v>6305</v>
      </c>
      <c r="AQ1041" s="26">
        <f>+Tabla_DatosExternos_142[[#This Row],[Total Vigente]]+Tabla_DatosExternos_142[[#This Row],[Total Vencido]]</f>
        <v>6305</v>
      </c>
      <c r="AR1041" s="26">
        <f>SUM(AG1041:AK1041)</f>
        <v>6305</v>
      </c>
      <c r="AS1041" s="27">
        <f>+Tabla_DatosExternos_142[[#This Row],[Fecha]]-Tabla_DatosExternos_142[[#This Row],[Vence]]</f>
        <v>-60</v>
      </c>
      <c r="AT1041" s="21"/>
      <c r="AU1041" s="28" t="e">
        <f>+AR1041-W1041</f>
        <v>#VALUE!</v>
      </c>
    </row>
    <row r="1042" spans="1:47" x14ac:dyDescent="0.35">
      <c r="A1042" s="20">
        <v>45458</v>
      </c>
      <c r="B1042" s="21">
        <v>63358</v>
      </c>
      <c r="C1042" s="21">
        <v>6000</v>
      </c>
      <c r="D1042" s="21">
        <v>6000</v>
      </c>
      <c r="E1042" s="22">
        <v>45518</v>
      </c>
      <c r="F1042" s="21">
        <v>728</v>
      </c>
      <c r="G1042" s="21" t="s">
        <v>47</v>
      </c>
      <c r="H1042" s="21" t="s">
        <v>48</v>
      </c>
      <c r="I1042" s="21" t="s">
        <v>587</v>
      </c>
      <c r="J1042" s="21" t="s">
        <v>588</v>
      </c>
      <c r="K1042" s="21" t="s">
        <v>589</v>
      </c>
      <c r="L1042" s="21" t="s">
        <v>590</v>
      </c>
      <c r="M1042" s="21" t="s">
        <v>591</v>
      </c>
      <c r="N1042" s="21">
        <v>60</v>
      </c>
      <c r="O1042" s="20"/>
      <c r="P1042" s="21" t="s">
        <v>49</v>
      </c>
      <c r="Q1042" s="21" t="s">
        <v>592</v>
      </c>
      <c r="R1042" s="21">
        <v>50000</v>
      </c>
      <c r="S1042" s="21">
        <v>7640</v>
      </c>
      <c r="T1042" s="21">
        <v>-68.096794000000003</v>
      </c>
      <c r="U1042" s="21">
        <v>-16.561440999999999</v>
      </c>
      <c r="V1042" s="21" t="s">
        <v>593</v>
      </c>
      <c r="W1042" s="21" t="s">
        <v>258</v>
      </c>
      <c r="X1042" s="21" t="s">
        <v>594</v>
      </c>
      <c r="Y1042" s="23">
        <v>46246</v>
      </c>
      <c r="Z1042" s="24">
        <f>+E1042-Y1042</f>
        <v>-728</v>
      </c>
      <c r="AA1042" s="25">
        <f>+Tabla_DatosExternos_142[[#This Row],[Saldo]]/Tabla_DatosExternos_142[[#This Row],[Importe]]</f>
        <v>1</v>
      </c>
      <c r="AB1042" s="21"/>
      <c r="AC1042" s="26">
        <f>IF(AND(-Z1042&gt;=1,-Z1042&lt;=30),D1042,0)</f>
        <v>0</v>
      </c>
      <c r="AD1042" s="26">
        <f>IF(AND(-Z1042&gt;=31,-Z1042&lt;=60),D1042,0)</f>
        <v>0</v>
      </c>
      <c r="AE1042" s="26">
        <f>IF(AND(-Z1042&gt;=61,-Z1042&lt;=90),D1042,0)</f>
        <v>0</v>
      </c>
      <c r="AF1042" s="26">
        <f>IF(AND(-Z1042&gt;=91,-Z1042&lt;=120),D1042,0)</f>
        <v>0</v>
      </c>
      <c r="AG1042" s="26">
        <f>IF(AND(-Z1042&gt;=121,-Z1042&lt;=150),D1042,0)</f>
        <v>0</v>
      </c>
      <c r="AH1042" s="26">
        <f>IF(AND(-Z1042&gt;=151,-Z1042&lt;=180),D1042,0)</f>
        <v>0</v>
      </c>
      <c r="AI1042" s="26">
        <f>IF(AND(-Z1042&gt;=181,-Z1042&lt;=210),D1042,0)</f>
        <v>0</v>
      </c>
      <c r="AJ1042" s="26">
        <f>IF(AND(-Z1042&gt;=211,-Z1042&lt;=250),D1042,0)</f>
        <v>0</v>
      </c>
      <c r="AK1042" s="26">
        <f>IF(-Z1042&gt;=251,D1042,0)</f>
        <v>6000</v>
      </c>
      <c r="AL1042" s="26">
        <f>SUM(AE1042:AF1042)</f>
        <v>0</v>
      </c>
      <c r="AM1042" s="26">
        <f>SUM(AG1042:AK1042)</f>
        <v>6000</v>
      </c>
      <c r="AN1042" s="26">
        <f>SUM(AI1042:AK1042)</f>
        <v>6000</v>
      </c>
      <c r="AO1042" s="26">
        <f>+IF(SUM(AC1042:AK1042)=0,D1042,0)</f>
        <v>0</v>
      </c>
      <c r="AP1042" s="26">
        <f>+SUM(AC1042:AK1042)</f>
        <v>6000</v>
      </c>
      <c r="AQ1042" s="26">
        <f>+Tabla_DatosExternos_142[[#This Row],[Total Vigente]]+Tabla_DatosExternos_142[[#This Row],[Total Vencido]]</f>
        <v>6000</v>
      </c>
      <c r="AR1042" s="26">
        <f>SUM(AG1042:AK1042)</f>
        <v>6000</v>
      </c>
      <c r="AS1042" s="27">
        <f>+Tabla_DatosExternos_142[[#This Row],[Fecha]]-Tabla_DatosExternos_142[[#This Row],[Vence]]</f>
        <v>-60</v>
      </c>
      <c r="AT1042" s="21"/>
      <c r="AU1042" s="28" t="e">
        <f>+AR1042-W1042</f>
        <v>#VALUE!</v>
      </c>
    </row>
    <row r="1043" spans="1:47" x14ac:dyDescent="0.35">
      <c r="A1043" s="20">
        <v>45638</v>
      </c>
      <c r="B1043" s="21">
        <v>128665</v>
      </c>
      <c r="C1043" s="21">
        <v>432</v>
      </c>
      <c r="D1043" s="21">
        <v>432</v>
      </c>
      <c r="E1043" s="22">
        <v>45728</v>
      </c>
      <c r="F1043" s="21">
        <v>518</v>
      </c>
      <c r="G1043" s="21" t="s">
        <v>47</v>
      </c>
      <c r="H1043" s="21" t="s">
        <v>48</v>
      </c>
      <c r="I1043" s="21" t="s">
        <v>721</v>
      </c>
      <c r="J1043" s="21" t="s">
        <v>588</v>
      </c>
      <c r="K1043" s="21" t="s">
        <v>589</v>
      </c>
      <c r="L1043" s="21" t="s">
        <v>590</v>
      </c>
      <c r="M1043" s="21" t="s">
        <v>591</v>
      </c>
      <c r="N1043" s="21">
        <v>90</v>
      </c>
      <c r="O1043" s="20"/>
      <c r="P1043" s="21" t="s">
        <v>49</v>
      </c>
      <c r="Q1043" s="21" t="s">
        <v>722</v>
      </c>
      <c r="R1043" s="21">
        <v>600000</v>
      </c>
      <c r="S1043" s="21">
        <v>7640</v>
      </c>
      <c r="T1043" s="21">
        <v>-68.118118999999993</v>
      </c>
      <c r="U1043" s="21">
        <v>-16.508346</v>
      </c>
      <c r="V1043" s="21" t="s">
        <v>262</v>
      </c>
      <c r="W1043" s="21" t="s">
        <v>258</v>
      </c>
      <c r="X1043" s="21" t="s">
        <v>723</v>
      </c>
      <c r="Y1043" s="23">
        <v>46246</v>
      </c>
      <c r="Z1043" s="24">
        <f>+E1043-Y1043</f>
        <v>-518</v>
      </c>
      <c r="AA1043" s="25">
        <f>+Tabla_DatosExternos_142[[#This Row],[Saldo]]/Tabla_DatosExternos_142[[#This Row],[Importe]]</f>
        <v>1</v>
      </c>
      <c r="AB1043" s="21"/>
      <c r="AC1043" s="26">
        <f>IF(AND(-Z1043&gt;=1,-Z1043&lt;=30),D1043,0)</f>
        <v>0</v>
      </c>
      <c r="AD1043" s="26">
        <f>IF(AND(-Z1043&gt;=31,-Z1043&lt;=60),D1043,0)</f>
        <v>0</v>
      </c>
      <c r="AE1043" s="26">
        <f>IF(AND(-Z1043&gt;=61,-Z1043&lt;=90),D1043,0)</f>
        <v>0</v>
      </c>
      <c r="AF1043" s="26">
        <f>IF(AND(-Z1043&gt;=91,-Z1043&lt;=120),D1043,0)</f>
        <v>0</v>
      </c>
      <c r="AG1043" s="26">
        <f>IF(AND(-Z1043&gt;=121,-Z1043&lt;=150),D1043,0)</f>
        <v>0</v>
      </c>
      <c r="AH1043" s="26">
        <f>IF(AND(-Z1043&gt;=151,-Z1043&lt;=180),D1043,0)</f>
        <v>0</v>
      </c>
      <c r="AI1043" s="26">
        <f>IF(AND(-Z1043&gt;=181,-Z1043&lt;=210),D1043,0)</f>
        <v>0</v>
      </c>
      <c r="AJ1043" s="26">
        <f>IF(AND(-Z1043&gt;=211,-Z1043&lt;=250),D1043,0)</f>
        <v>0</v>
      </c>
      <c r="AK1043" s="26">
        <f>IF(-Z1043&gt;=251,D1043,0)</f>
        <v>432</v>
      </c>
      <c r="AL1043" s="26">
        <f>SUM(AE1043:AF1043)</f>
        <v>0</v>
      </c>
      <c r="AM1043" s="26">
        <f>SUM(AG1043:AK1043)</f>
        <v>432</v>
      </c>
      <c r="AN1043" s="26">
        <f>SUM(AI1043:AK1043)</f>
        <v>432</v>
      </c>
      <c r="AO1043" s="26">
        <f>+IF(SUM(AC1043:AK1043)=0,D1043,0)</f>
        <v>0</v>
      </c>
      <c r="AP1043" s="26">
        <f>+SUM(AC1043:AK1043)</f>
        <v>432</v>
      </c>
      <c r="AQ1043" s="26">
        <f>+Tabla_DatosExternos_142[[#This Row],[Total Vigente]]+Tabla_DatosExternos_142[[#This Row],[Total Vencido]]</f>
        <v>432</v>
      </c>
      <c r="AR1043" s="26">
        <f>SUM(AG1043:AK1043)</f>
        <v>432</v>
      </c>
      <c r="AS1043" s="27">
        <f>+Tabla_DatosExternos_142[[#This Row],[Fecha]]-Tabla_DatosExternos_142[[#This Row],[Vence]]</f>
        <v>-90</v>
      </c>
      <c r="AT1043" s="21"/>
      <c r="AU1043" s="28" t="e">
        <f>+AR1043-W1043</f>
        <v>#VALUE!</v>
      </c>
    </row>
    <row r="1044" spans="1:47" x14ac:dyDescent="0.35">
      <c r="A1044" s="20">
        <v>45638</v>
      </c>
      <c r="B1044" s="21">
        <v>128675</v>
      </c>
      <c r="C1044" s="21">
        <v>395</v>
      </c>
      <c r="D1044" s="21">
        <v>395</v>
      </c>
      <c r="E1044" s="22">
        <v>45728</v>
      </c>
      <c r="F1044" s="21">
        <v>518</v>
      </c>
      <c r="G1044" s="21" t="s">
        <v>47</v>
      </c>
      <c r="H1044" s="21" t="s">
        <v>48</v>
      </c>
      <c r="I1044" s="21" t="s">
        <v>721</v>
      </c>
      <c r="J1044" s="21" t="s">
        <v>588</v>
      </c>
      <c r="K1044" s="21" t="s">
        <v>589</v>
      </c>
      <c r="L1044" s="21" t="s">
        <v>590</v>
      </c>
      <c r="M1044" s="21" t="s">
        <v>591</v>
      </c>
      <c r="N1044" s="21">
        <v>90</v>
      </c>
      <c r="O1044" s="20"/>
      <c r="P1044" s="21" t="s">
        <v>49</v>
      </c>
      <c r="Q1044" s="21" t="s">
        <v>722</v>
      </c>
      <c r="R1044" s="21">
        <v>600000</v>
      </c>
      <c r="S1044" s="21">
        <v>7640</v>
      </c>
      <c r="T1044" s="21">
        <v>-68.118118999999993</v>
      </c>
      <c r="U1044" s="21">
        <v>-16.508346</v>
      </c>
      <c r="V1044" s="21" t="s">
        <v>262</v>
      </c>
      <c r="W1044" s="21" t="s">
        <v>258</v>
      </c>
      <c r="X1044" s="21" t="s">
        <v>724</v>
      </c>
      <c r="Y1044" s="23">
        <v>46246</v>
      </c>
      <c r="Z1044" s="24">
        <f>+E1044-Y1044</f>
        <v>-518</v>
      </c>
      <c r="AA1044" s="25">
        <f>+Tabla_DatosExternos_142[[#This Row],[Saldo]]/Tabla_DatosExternos_142[[#This Row],[Importe]]</f>
        <v>1</v>
      </c>
      <c r="AB1044" s="21"/>
      <c r="AC1044" s="26">
        <f>IF(AND(-Z1044&gt;=1,-Z1044&lt;=30),D1044,0)</f>
        <v>0</v>
      </c>
      <c r="AD1044" s="26">
        <f>IF(AND(-Z1044&gt;=31,-Z1044&lt;=60),D1044,0)</f>
        <v>0</v>
      </c>
      <c r="AE1044" s="26">
        <f>IF(AND(-Z1044&gt;=61,-Z1044&lt;=90),D1044,0)</f>
        <v>0</v>
      </c>
      <c r="AF1044" s="26">
        <f>IF(AND(-Z1044&gt;=91,-Z1044&lt;=120),D1044,0)</f>
        <v>0</v>
      </c>
      <c r="AG1044" s="26">
        <f>IF(AND(-Z1044&gt;=121,-Z1044&lt;=150),D1044,0)</f>
        <v>0</v>
      </c>
      <c r="AH1044" s="26">
        <f>IF(AND(-Z1044&gt;=151,-Z1044&lt;=180),D1044,0)</f>
        <v>0</v>
      </c>
      <c r="AI1044" s="26">
        <f>IF(AND(-Z1044&gt;=181,-Z1044&lt;=210),D1044,0)</f>
        <v>0</v>
      </c>
      <c r="AJ1044" s="26">
        <f>IF(AND(-Z1044&gt;=211,-Z1044&lt;=250),D1044,0)</f>
        <v>0</v>
      </c>
      <c r="AK1044" s="26">
        <f>IF(-Z1044&gt;=251,D1044,0)</f>
        <v>395</v>
      </c>
      <c r="AL1044" s="26">
        <f>SUM(AE1044:AF1044)</f>
        <v>0</v>
      </c>
      <c r="AM1044" s="26">
        <f>SUM(AG1044:AK1044)</f>
        <v>395</v>
      </c>
      <c r="AN1044" s="26">
        <f>SUM(AI1044:AK1044)</f>
        <v>395</v>
      </c>
      <c r="AO1044" s="26">
        <f>+IF(SUM(AC1044:AK1044)=0,D1044,0)</f>
        <v>0</v>
      </c>
      <c r="AP1044" s="26">
        <f>+SUM(AC1044:AK1044)</f>
        <v>395</v>
      </c>
      <c r="AQ1044" s="26">
        <f>+Tabla_DatosExternos_142[[#This Row],[Total Vigente]]+Tabla_DatosExternos_142[[#This Row],[Total Vencido]]</f>
        <v>395</v>
      </c>
      <c r="AR1044" s="26">
        <f>SUM(AG1044:AK1044)</f>
        <v>395</v>
      </c>
      <c r="AS1044" s="27">
        <f>+Tabla_DatosExternos_142[[#This Row],[Fecha]]-Tabla_DatosExternos_142[[#This Row],[Vence]]</f>
        <v>-90</v>
      </c>
      <c r="AT1044" s="21"/>
      <c r="AU1044" s="28" t="e">
        <f>+AR1044-W1044</f>
        <v>#VALUE!</v>
      </c>
    </row>
    <row r="1045" spans="1:47" x14ac:dyDescent="0.35">
      <c r="A1045" s="20">
        <v>45638</v>
      </c>
      <c r="B1045" s="21">
        <v>128676</v>
      </c>
      <c r="C1045" s="21">
        <v>273</v>
      </c>
      <c r="D1045" s="21">
        <v>273</v>
      </c>
      <c r="E1045" s="22">
        <v>45728</v>
      </c>
      <c r="F1045" s="21">
        <v>518</v>
      </c>
      <c r="G1045" s="21" t="s">
        <v>47</v>
      </c>
      <c r="H1045" s="21" t="s">
        <v>48</v>
      </c>
      <c r="I1045" s="21" t="s">
        <v>721</v>
      </c>
      <c r="J1045" s="21" t="s">
        <v>588</v>
      </c>
      <c r="K1045" s="21" t="s">
        <v>589</v>
      </c>
      <c r="L1045" s="21" t="s">
        <v>590</v>
      </c>
      <c r="M1045" s="21" t="s">
        <v>591</v>
      </c>
      <c r="N1045" s="21">
        <v>90</v>
      </c>
      <c r="O1045" s="20"/>
      <c r="P1045" s="21" t="s">
        <v>49</v>
      </c>
      <c r="Q1045" s="21" t="s">
        <v>722</v>
      </c>
      <c r="R1045" s="21">
        <v>600000</v>
      </c>
      <c r="S1045" s="21">
        <v>7640</v>
      </c>
      <c r="T1045" s="21">
        <v>-68.118118999999993</v>
      </c>
      <c r="U1045" s="21">
        <v>-16.508346</v>
      </c>
      <c r="V1045" s="21" t="s">
        <v>262</v>
      </c>
      <c r="W1045" s="21" t="s">
        <v>258</v>
      </c>
      <c r="X1045" s="21" t="s">
        <v>725</v>
      </c>
      <c r="Y1045" s="23">
        <v>46246</v>
      </c>
      <c r="Z1045" s="24">
        <f>+E1045-Y1045</f>
        <v>-518</v>
      </c>
      <c r="AA1045" s="25">
        <f>+Tabla_DatosExternos_142[[#This Row],[Saldo]]/Tabla_DatosExternos_142[[#This Row],[Importe]]</f>
        <v>1</v>
      </c>
      <c r="AB1045" s="21"/>
      <c r="AC1045" s="26">
        <f>IF(AND(-Z1045&gt;=1,-Z1045&lt;=30),D1045,0)</f>
        <v>0</v>
      </c>
      <c r="AD1045" s="26">
        <f>IF(AND(-Z1045&gt;=31,-Z1045&lt;=60),D1045,0)</f>
        <v>0</v>
      </c>
      <c r="AE1045" s="26">
        <f>IF(AND(-Z1045&gt;=61,-Z1045&lt;=90),D1045,0)</f>
        <v>0</v>
      </c>
      <c r="AF1045" s="26">
        <f>IF(AND(-Z1045&gt;=91,-Z1045&lt;=120),D1045,0)</f>
        <v>0</v>
      </c>
      <c r="AG1045" s="26">
        <f>IF(AND(-Z1045&gt;=121,-Z1045&lt;=150),D1045,0)</f>
        <v>0</v>
      </c>
      <c r="AH1045" s="26">
        <f>IF(AND(-Z1045&gt;=151,-Z1045&lt;=180),D1045,0)</f>
        <v>0</v>
      </c>
      <c r="AI1045" s="26">
        <f>IF(AND(-Z1045&gt;=181,-Z1045&lt;=210),D1045,0)</f>
        <v>0</v>
      </c>
      <c r="AJ1045" s="26">
        <f>IF(AND(-Z1045&gt;=211,-Z1045&lt;=250),D1045,0)</f>
        <v>0</v>
      </c>
      <c r="AK1045" s="26">
        <f>IF(-Z1045&gt;=251,D1045,0)</f>
        <v>273</v>
      </c>
      <c r="AL1045" s="26">
        <f>SUM(AE1045:AF1045)</f>
        <v>0</v>
      </c>
      <c r="AM1045" s="26">
        <f>SUM(AG1045:AK1045)</f>
        <v>273</v>
      </c>
      <c r="AN1045" s="26">
        <f>SUM(AI1045:AK1045)</f>
        <v>273</v>
      </c>
      <c r="AO1045" s="26">
        <f>+IF(SUM(AC1045:AK1045)=0,D1045,0)</f>
        <v>0</v>
      </c>
      <c r="AP1045" s="26">
        <f>+SUM(AC1045:AK1045)</f>
        <v>273</v>
      </c>
      <c r="AQ1045" s="26">
        <f>+Tabla_DatosExternos_142[[#This Row],[Total Vigente]]+Tabla_DatosExternos_142[[#This Row],[Total Vencido]]</f>
        <v>273</v>
      </c>
      <c r="AR1045" s="26">
        <f>SUM(AG1045:AK1045)</f>
        <v>273</v>
      </c>
      <c r="AS1045" s="27">
        <f>+Tabla_DatosExternos_142[[#This Row],[Fecha]]-Tabla_DatosExternos_142[[#This Row],[Vence]]</f>
        <v>-90</v>
      </c>
      <c r="AT1045" s="21"/>
      <c r="AU1045" s="28" t="e">
        <f>+AR1045-W1045</f>
        <v>#VALUE!</v>
      </c>
    </row>
    <row r="1046" spans="1:47" x14ac:dyDescent="0.35">
      <c r="A1046" s="20">
        <v>45638</v>
      </c>
      <c r="B1046" s="21">
        <v>128677</v>
      </c>
      <c r="C1046" s="21">
        <v>342</v>
      </c>
      <c r="D1046" s="21">
        <v>342</v>
      </c>
      <c r="E1046" s="22">
        <v>45728</v>
      </c>
      <c r="F1046" s="21">
        <v>518</v>
      </c>
      <c r="G1046" s="21" t="s">
        <v>47</v>
      </c>
      <c r="H1046" s="21" t="s">
        <v>48</v>
      </c>
      <c r="I1046" s="21" t="s">
        <v>721</v>
      </c>
      <c r="J1046" s="21" t="s">
        <v>588</v>
      </c>
      <c r="K1046" s="21" t="s">
        <v>589</v>
      </c>
      <c r="L1046" s="21" t="s">
        <v>590</v>
      </c>
      <c r="M1046" s="21" t="s">
        <v>591</v>
      </c>
      <c r="N1046" s="21">
        <v>90</v>
      </c>
      <c r="O1046" s="20"/>
      <c r="P1046" s="21" t="s">
        <v>49</v>
      </c>
      <c r="Q1046" s="21" t="s">
        <v>722</v>
      </c>
      <c r="R1046" s="21">
        <v>600000</v>
      </c>
      <c r="S1046" s="21">
        <v>7640</v>
      </c>
      <c r="T1046" s="21">
        <v>-68.118118999999993</v>
      </c>
      <c r="U1046" s="21">
        <v>-16.508346</v>
      </c>
      <c r="V1046" s="21" t="s">
        <v>262</v>
      </c>
      <c r="W1046" s="21" t="s">
        <v>258</v>
      </c>
      <c r="X1046" s="21" t="s">
        <v>726</v>
      </c>
      <c r="Y1046" s="23">
        <v>46246</v>
      </c>
      <c r="Z1046" s="24">
        <f>+E1046-Y1046</f>
        <v>-518</v>
      </c>
      <c r="AA1046" s="25">
        <f>+Tabla_DatosExternos_142[[#This Row],[Saldo]]/Tabla_DatosExternos_142[[#This Row],[Importe]]</f>
        <v>1</v>
      </c>
      <c r="AB1046" s="21"/>
      <c r="AC1046" s="26">
        <f>IF(AND(-Z1046&gt;=1,-Z1046&lt;=30),D1046,0)</f>
        <v>0</v>
      </c>
      <c r="AD1046" s="26">
        <f>IF(AND(-Z1046&gt;=31,-Z1046&lt;=60),D1046,0)</f>
        <v>0</v>
      </c>
      <c r="AE1046" s="26">
        <f>IF(AND(-Z1046&gt;=61,-Z1046&lt;=90),D1046,0)</f>
        <v>0</v>
      </c>
      <c r="AF1046" s="26">
        <f>IF(AND(-Z1046&gt;=91,-Z1046&lt;=120),D1046,0)</f>
        <v>0</v>
      </c>
      <c r="AG1046" s="26">
        <f>IF(AND(-Z1046&gt;=121,-Z1046&lt;=150),D1046,0)</f>
        <v>0</v>
      </c>
      <c r="AH1046" s="26">
        <f>IF(AND(-Z1046&gt;=151,-Z1046&lt;=180),D1046,0)</f>
        <v>0</v>
      </c>
      <c r="AI1046" s="26">
        <f>IF(AND(-Z1046&gt;=181,-Z1046&lt;=210),D1046,0)</f>
        <v>0</v>
      </c>
      <c r="AJ1046" s="26">
        <f>IF(AND(-Z1046&gt;=211,-Z1046&lt;=250),D1046,0)</f>
        <v>0</v>
      </c>
      <c r="AK1046" s="26">
        <f>IF(-Z1046&gt;=251,D1046,0)</f>
        <v>342</v>
      </c>
      <c r="AL1046" s="26">
        <f>SUM(AE1046:AF1046)</f>
        <v>0</v>
      </c>
      <c r="AM1046" s="26">
        <f>SUM(AG1046:AK1046)</f>
        <v>342</v>
      </c>
      <c r="AN1046" s="26">
        <f>SUM(AI1046:AK1046)</f>
        <v>342</v>
      </c>
      <c r="AO1046" s="26">
        <f>+IF(SUM(AC1046:AK1046)=0,D1046,0)</f>
        <v>0</v>
      </c>
      <c r="AP1046" s="26">
        <f>+SUM(AC1046:AK1046)</f>
        <v>342</v>
      </c>
      <c r="AQ1046" s="26">
        <f>+Tabla_DatosExternos_142[[#This Row],[Total Vigente]]+Tabla_DatosExternos_142[[#This Row],[Total Vencido]]</f>
        <v>342</v>
      </c>
      <c r="AR1046" s="26">
        <f>SUM(AG1046:AK1046)</f>
        <v>342</v>
      </c>
      <c r="AS1046" s="27">
        <f>+Tabla_DatosExternos_142[[#This Row],[Fecha]]-Tabla_DatosExternos_142[[#This Row],[Vence]]</f>
        <v>-90</v>
      </c>
      <c r="AT1046" s="21"/>
      <c r="AU1046" s="28" t="e">
        <f>+AR1046-W1046</f>
        <v>#VALUE!</v>
      </c>
    </row>
    <row r="1047" spans="1:47" x14ac:dyDescent="0.35">
      <c r="A1047" s="20">
        <v>45638</v>
      </c>
      <c r="B1047" s="21">
        <v>128866</v>
      </c>
      <c r="C1047" s="21">
        <v>426</v>
      </c>
      <c r="D1047" s="21">
        <v>426</v>
      </c>
      <c r="E1047" s="22">
        <v>45728</v>
      </c>
      <c r="F1047" s="21">
        <v>518</v>
      </c>
      <c r="G1047" s="21" t="s">
        <v>47</v>
      </c>
      <c r="H1047" s="21" t="s">
        <v>48</v>
      </c>
      <c r="I1047" s="21" t="s">
        <v>721</v>
      </c>
      <c r="J1047" s="21" t="s">
        <v>588</v>
      </c>
      <c r="K1047" s="21" t="s">
        <v>589</v>
      </c>
      <c r="L1047" s="21" t="s">
        <v>590</v>
      </c>
      <c r="M1047" s="21" t="s">
        <v>591</v>
      </c>
      <c r="N1047" s="21">
        <v>90</v>
      </c>
      <c r="O1047" s="20"/>
      <c r="P1047" s="21" t="s">
        <v>49</v>
      </c>
      <c r="Q1047" s="21" t="s">
        <v>722</v>
      </c>
      <c r="R1047" s="21">
        <v>600000</v>
      </c>
      <c r="S1047" s="21">
        <v>7640</v>
      </c>
      <c r="T1047" s="21">
        <v>-68.118118999999993</v>
      </c>
      <c r="U1047" s="21">
        <v>-16.508346</v>
      </c>
      <c r="V1047" s="21" t="s">
        <v>262</v>
      </c>
      <c r="W1047" s="21" t="s">
        <v>727</v>
      </c>
      <c r="X1047" s="21" t="s">
        <v>728</v>
      </c>
      <c r="Y1047" s="23">
        <v>46246</v>
      </c>
      <c r="Z1047" s="24">
        <f>+E1047-Y1047</f>
        <v>-518</v>
      </c>
      <c r="AA1047" s="25">
        <f>+Tabla_DatosExternos_142[[#This Row],[Saldo]]/Tabla_DatosExternos_142[[#This Row],[Importe]]</f>
        <v>1</v>
      </c>
      <c r="AB1047" s="21"/>
      <c r="AC1047" s="26">
        <f>IF(AND(-Z1047&gt;=1,-Z1047&lt;=30),D1047,0)</f>
        <v>0</v>
      </c>
      <c r="AD1047" s="26">
        <f>IF(AND(-Z1047&gt;=31,-Z1047&lt;=60),D1047,0)</f>
        <v>0</v>
      </c>
      <c r="AE1047" s="26">
        <f>IF(AND(-Z1047&gt;=61,-Z1047&lt;=90),D1047,0)</f>
        <v>0</v>
      </c>
      <c r="AF1047" s="26">
        <f>IF(AND(-Z1047&gt;=91,-Z1047&lt;=120),D1047,0)</f>
        <v>0</v>
      </c>
      <c r="AG1047" s="26">
        <f>IF(AND(-Z1047&gt;=121,-Z1047&lt;=150),D1047,0)</f>
        <v>0</v>
      </c>
      <c r="AH1047" s="26">
        <f>IF(AND(-Z1047&gt;=151,-Z1047&lt;=180),D1047,0)</f>
        <v>0</v>
      </c>
      <c r="AI1047" s="26">
        <f>IF(AND(-Z1047&gt;=181,-Z1047&lt;=210),D1047,0)</f>
        <v>0</v>
      </c>
      <c r="AJ1047" s="26">
        <f>IF(AND(-Z1047&gt;=211,-Z1047&lt;=250),D1047,0)</f>
        <v>0</v>
      </c>
      <c r="AK1047" s="26">
        <f>IF(-Z1047&gt;=251,D1047,0)</f>
        <v>426</v>
      </c>
      <c r="AL1047" s="26">
        <f>SUM(AE1047:AF1047)</f>
        <v>0</v>
      </c>
      <c r="AM1047" s="26">
        <f>SUM(AG1047:AK1047)</f>
        <v>426</v>
      </c>
      <c r="AN1047" s="26">
        <f>SUM(AI1047:AK1047)</f>
        <v>426</v>
      </c>
      <c r="AO1047" s="26">
        <f>+IF(SUM(AC1047:AK1047)=0,D1047,0)</f>
        <v>0</v>
      </c>
      <c r="AP1047" s="26">
        <f>+SUM(AC1047:AK1047)</f>
        <v>426</v>
      </c>
      <c r="AQ1047" s="26">
        <f>+Tabla_DatosExternos_142[[#This Row],[Total Vigente]]+Tabla_DatosExternos_142[[#This Row],[Total Vencido]]</f>
        <v>426</v>
      </c>
      <c r="AR1047" s="26">
        <f>SUM(AG1047:AK1047)</f>
        <v>426</v>
      </c>
      <c r="AS1047" s="27">
        <f>+Tabla_DatosExternos_142[[#This Row],[Fecha]]-Tabla_DatosExternos_142[[#This Row],[Vence]]</f>
        <v>-90</v>
      </c>
      <c r="AT1047" s="21"/>
      <c r="AU1047" s="28" t="e">
        <f>+AR1047-W1047</f>
        <v>#VALUE!</v>
      </c>
    </row>
    <row r="1048" spans="1:47" x14ac:dyDescent="0.35">
      <c r="A1048" s="20">
        <v>45671</v>
      </c>
      <c r="B1048" s="21">
        <v>3044</v>
      </c>
      <c r="C1048" s="21">
        <v>333</v>
      </c>
      <c r="D1048" s="21">
        <v>333</v>
      </c>
      <c r="E1048" s="22">
        <v>45761</v>
      </c>
      <c r="F1048" s="21">
        <v>485</v>
      </c>
      <c r="G1048" s="21" t="s">
        <v>47</v>
      </c>
      <c r="H1048" s="21" t="s">
        <v>48</v>
      </c>
      <c r="I1048" s="21" t="s">
        <v>721</v>
      </c>
      <c r="J1048" s="21" t="s">
        <v>588</v>
      </c>
      <c r="K1048" s="21" t="s">
        <v>589</v>
      </c>
      <c r="L1048" s="21" t="s">
        <v>590</v>
      </c>
      <c r="M1048" s="21" t="s">
        <v>591</v>
      </c>
      <c r="N1048" s="21">
        <v>90</v>
      </c>
      <c r="O1048" s="20"/>
      <c r="P1048" s="21" t="s">
        <v>49</v>
      </c>
      <c r="Q1048" s="21" t="s">
        <v>722</v>
      </c>
      <c r="R1048" s="21">
        <v>600000</v>
      </c>
      <c r="S1048" s="21">
        <v>7640</v>
      </c>
      <c r="T1048" s="21">
        <v>-68.118118999999993</v>
      </c>
      <c r="U1048" s="21">
        <v>-16.508346</v>
      </c>
      <c r="V1048" s="21" t="s">
        <v>262</v>
      </c>
      <c r="W1048" s="21" t="s">
        <v>258</v>
      </c>
      <c r="X1048" s="21" t="s">
        <v>723</v>
      </c>
      <c r="Y1048" s="23">
        <v>46246</v>
      </c>
      <c r="Z1048" s="24">
        <f>+E1048-Y1048</f>
        <v>-485</v>
      </c>
      <c r="AA1048" s="25">
        <f>+Tabla_DatosExternos_142[[#This Row],[Saldo]]/Tabla_DatosExternos_142[[#This Row],[Importe]]</f>
        <v>1</v>
      </c>
      <c r="AB1048" s="21"/>
      <c r="AC1048" s="26">
        <f>IF(AND(-Z1048&gt;=1,-Z1048&lt;=30),D1048,0)</f>
        <v>0</v>
      </c>
      <c r="AD1048" s="26">
        <f>IF(AND(-Z1048&gt;=31,-Z1048&lt;=60),D1048,0)</f>
        <v>0</v>
      </c>
      <c r="AE1048" s="26">
        <f>IF(AND(-Z1048&gt;=61,-Z1048&lt;=90),D1048,0)</f>
        <v>0</v>
      </c>
      <c r="AF1048" s="26">
        <f>IF(AND(-Z1048&gt;=91,-Z1048&lt;=120),D1048,0)</f>
        <v>0</v>
      </c>
      <c r="AG1048" s="26">
        <f>IF(AND(-Z1048&gt;=121,-Z1048&lt;=150),D1048,0)</f>
        <v>0</v>
      </c>
      <c r="AH1048" s="26">
        <f>IF(AND(-Z1048&gt;=151,-Z1048&lt;=180),D1048,0)</f>
        <v>0</v>
      </c>
      <c r="AI1048" s="26">
        <f>IF(AND(-Z1048&gt;=181,-Z1048&lt;=210),D1048,0)</f>
        <v>0</v>
      </c>
      <c r="AJ1048" s="26">
        <f>IF(AND(-Z1048&gt;=211,-Z1048&lt;=250),D1048,0)</f>
        <v>0</v>
      </c>
      <c r="AK1048" s="26">
        <f>IF(-Z1048&gt;=251,D1048,0)</f>
        <v>333</v>
      </c>
      <c r="AL1048" s="26">
        <f>SUM(AE1048:AF1048)</f>
        <v>0</v>
      </c>
      <c r="AM1048" s="26">
        <f>SUM(AG1048:AK1048)</f>
        <v>333</v>
      </c>
      <c r="AN1048" s="26">
        <f>SUM(AI1048:AK1048)</f>
        <v>333</v>
      </c>
      <c r="AO1048" s="26">
        <f>+IF(SUM(AC1048:AK1048)=0,D1048,0)</f>
        <v>0</v>
      </c>
      <c r="AP1048" s="26">
        <f>+SUM(AC1048:AK1048)</f>
        <v>333</v>
      </c>
      <c r="AQ1048" s="26">
        <f>+Tabla_DatosExternos_142[[#This Row],[Total Vigente]]+Tabla_DatosExternos_142[[#This Row],[Total Vencido]]</f>
        <v>333</v>
      </c>
      <c r="AR1048" s="26">
        <f>SUM(AG1048:AK1048)</f>
        <v>333</v>
      </c>
      <c r="AS1048" s="27">
        <f>+Tabla_DatosExternos_142[[#This Row],[Fecha]]-Tabla_DatosExternos_142[[#This Row],[Vence]]</f>
        <v>-90</v>
      </c>
      <c r="AT1048" s="21"/>
      <c r="AU1048" s="28" t="e">
        <f>+AR1048-W1048</f>
        <v>#VALUE!</v>
      </c>
    </row>
    <row r="1049" spans="1:47" x14ac:dyDescent="0.35">
      <c r="A1049" s="20">
        <v>45671</v>
      </c>
      <c r="B1049" s="21">
        <v>3047</v>
      </c>
      <c r="C1049" s="21">
        <v>360</v>
      </c>
      <c r="D1049" s="21">
        <v>360</v>
      </c>
      <c r="E1049" s="22">
        <v>45761</v>
      </c>
      <c r="F1049" s="21">
        <v>485</v>
      </c>
      <c r="G1049" s="21" t="s">
        <v>47</v>
      </c>
      <c r="H1049" s="21" t="s">
        <v>48</v>
      </c>
      <c r="I1049" s="21" t="s">
        <v>721</v>
      </c>
      <c r="J1049" s="21" t="s">
        <v>588</v>
      </c>
      <c r="K1049" s="21" t="s">
        <v>589</v>
      </c>
      <c r="L1049" s="21" t="s">
        <v>590</v>
      </c>
      <c r="M1049" s="21" t="s">
        <v>591</v>
      </c>
      <c r="N1049" s="21">
        <v>90</v>
      </c>
      <c r="O1049" s="20"/>
      <c r="P1049" s="21" t="s">
        <v>49</v>
      </c>
      <c r="Q1049" s="21" t="s">
        <v>722</v>
      </c>
      <c r="R1049" s="21">
        <v>600000</v>
      </c>
      <c r="S1049" s="21">
        <v>7640</v>
      </c>
      <c r="T1049" s="21">
        <v>-68.118118999999993</v>
      </c>
      <c r="U1049" s="21">
        <v>-16.508346</v>
      </c>
      <c r="V1049" s="21" t="s">
        <v>262</v>
      </c>
      <c r="W1049" s="21" t="s">
        <v>727</v>
      </c>
      <c r="X1049" s="21" t="s">
        <v>728</v>
      </c>
      <c r="Y1049" s="23">
        <v>46246</v>
      </c>
      <c r="Z1049" s="24">
        <f>+E1049-Y1049</f>
        <v>-485</v>
      </c>
      <c r="AA1049" s="25">
        <f>+Tabla_DatosExternos_142[[#This Row],[Saldo]]/Tabla_DatosExternos_142[[#This Row],[Importe]]</f>
        <v>1</v>
      </c>
      <c r="AB1049" s="21"/>
      <c r="AC1049" s="26">
        <f>IF(AND(-Z1049&gt;=1,-Z1049&lt;=30),D1049,0)</f>
        <v>0</v>
      </c>
      <c r="AD1049" s="26">
        <f>IF(AND(-Z1049&gt;=31,-Z1049&lt;=60),D1049,0)</f>
        <v>0</v>
      </c>
      <c r="AE1049" s="26">
        <f>IF(AND(-Z1049&gt;=61,-Z1049&lt;=90),D1049,0)</f>
        <v>0</v>
      </c>
      <c r="AF1049" s="26">
        <f>IF(AND(-Z1049&gt;=91,-Z1049&lt;=120),D1049,0)</f>
        <v>0</v>
      </c>
      <c r="AG1049" s="26">
        <f>IF(AND(-Z1049&gt;=121,-Z1049&lt;=150),D1049,0)</f>
        <v>0</v>
      </c>
      <c r="AH1049" s="26">
        <f>IF(AND(-Z1049&gt;=151,-Z1049&lt;=180),D1049,0)</f>
        <v>0</v>
      </c>
      <c r="AI1049" s="26">
        <f>IF(AND(-Z1049&gt;=181,-Z1049&lt;=210),D1049,0)</f>
        <v>0</v>
      </c>
      <c r="AJ1049" s="26">
        <f>IF(AND(-Z1049&gt;=211,-Z1049&lt;=250),D1049,0)</f>
        <v>0</v>
      </c>
      <c r="AK1049" s="26">
        <f>IF(-Z1049&gt;=251,D1049,0)</f>
        <v>360</v>
      </c>
      <c r="AL1049" s="26">
        <f>SUM(AE1049:AF1049)</f>
        <v>0</v>
      </c>
      <c r="AM1049" s="26">
        <f>SUM(AG1049:AK1049)</f>
        <v>360</v>
      </c>
      <c r="AN1049" s="26">
        <f>SUM(AI1049:AK1049)</f>
        <v>360</v>
      </c>
      <c r="AO1049" s="26">
        <f>+IF(SUM(AC1049:AK1049)=0,D1049,0)</f>
        <v>0</v>
      </c>
      <c r="AP1049" s="26">
        <f>+SUM(AC1049:AK1049)</f>
        <v>360</v>
      </c>
      <c r="AQ1049" s="26">
        <f>+Tabla_DatosExternos_142[[#This Row],[Total Vigente]]+Tabla_DatosExternos_142[[#This Row],[Total Vencido]]</f>
        <v>360</v>
      </c>
      <c r="AR1049" s="26">
        <f>SUM(AG1049:AK1049)</f>
        <v>360</v>
      </c>
      <c r="AS1049" s="27">
        <f>+Tabla_DatosExternos_142[[#This Row],[Fecha]]-Tabla_DatosExternos_142[[#This Row],[Vence]]</f>
        <v>-90</v>
      </c>
      <c r="AT1049" s="21"/>
      <c r="AU1049" s="28" t="e">
        <f>+AR1049-W1049</f>
        <v>#VALUE!</v>
      </c>
    </row>
    <row r="1050" spans="1:47" x14ac:dyDescent="0.35">
      <c r="A1050" s="20">
        <v>45672</v>
      </c>
      <c r="B1050" s="21">
        <v>3323</v>
      </c>
      <c r="C1050" s="21">
        <v>184</v>
      </c>
      <c r="D1050" s="21">
        <v>184</v>
      </c>
      <c r="E1050" s="22">
        <v>45762</v>
      </c>
      <c r="F1050" s="21">
        <v>484</v>
      </c>
      <c r="G1050" s="21" t="s">
        <v>47</v>
      </c>
      <c r="H1050" s="21" t="s">
        <v>48</v>
      </c>
      <c r="I1050" s="21" t="s">
        <v>721</v>
      </c>
      <c r="J1050" s="21" t="s">
        <v>588</v>
      </c>
      <c r="K1050" s="21" t="s">
        <v>589</v>
      </c>
      <c r="L1050" s="21" t="s">
        <v>590</v>
      </c>
      <c r="M1050" s="21" t="s">
        <v>591</v>
      </c>
      <c r="N1050" s="21">
        <v>90</v>
      </c>
      <c r="O1050" s="20"/>
      <c r="P1050" s="21" t="s">
        <v>49</v>
      </c>
      <c r="Q1050" s="21" t="s">
        <v>722</v>
      </c>
      <c r="R1050" s="21">
        <v>600000</v>
      </c>
      <c r="S1050" s="21">
        <v>7640</v>
      </c>
      <c r="T1050" s="21">
        <v>-68.118118999999993</v>
      </c>
      <c r="U1050" s="21">
        <v>-16.508346</v>
      </c>
      <c r="V1050" s="21" t="s">
        <v>262</v>
      </c>
      <c r="W1050" s="21" t="s">
        <v>258</v>
      </c>
      <c r="X1050" s="21" t="s">
        <v>724</v>
      </c>
      <c r="Y1050" s="23">
        <v>46246</v>
      </c>
      <c r="Z1050" s="24">
        <f>+E1050-Y1050</f>
        <v>-484</v>
      </c>
      <c r="AA1050" s="25">
        <f>+Tabla_DatosExternos_142[[#This Row],[Saldo]]/Tabla_DatosExternos_142[[#This Row],[Importe]]</f>
        <v>1</v>
      </c>
      <c r="AB1050" s="21"/>
      <c r="AC1050" s="26">
        <f>IF(AND(-Z1050&gt;=1,-Z1050&lt;=30),D1050,0)</f>
        <v>0</v>
      </c>
      <c r="AD1050" s="26">
        <f>IF(AND(-Z1050&gt;=31,-Z1050&lt;=60),D1050,0)</f>
        <v>0</v>
      </c>
      <c r="AE1050" s="26">
        <f>IF(AND(-Z1050&gt;=61,-Z1050&lt;=90),D1050,0)</f>
        <v>0</v>
      </c>
      <c r="AF1050" s="26">
        <f>IF(AND(-Z1050&gt;=91,-Z1050&lt;=120),D1050,0)</f>
        <v>0</v>
      </c>
      <c r="AG1050" s="26">
        <f>IF(AND(-Z1050&gt;=121,-Z1050&lt;=150),D1050,0)</f>
        <v>0</v>
      </c>
      <c r="AH1050" s="26">
        <f>IF(AND(-Z1050&gt;=151,-Z1050&lt;=180),D1050,0)</f>
        <v>0</v>
      </c>
      <c r="AI1050" s="26">
        <f>IF(AND(-Z1050&gt;=181,-Z1050&lt;=210),D1050,0)</f>
        <v>0</v>
      </c>
      <c r="AJ1050" s="26">
        <f>IF(AND(-Z1050&gt;=211,-Z1050&lt;=250),D1050,0)</f>
        <v>0</v>
      </c>
      <c r="AK1050" s="26">
        <f>IF(-Z1050&gt;=251,D1050,0)</f>
        <v>184</v>
      </c>
      <c r="AL1050" s="26">
        <f>SUM(AE1050:AF1050)</f>
        <v>0</v>
      </c>
      <c r="AM1050" s="26">
        <f>SUM(AG1050:AK1050)</f>
        <v>184</v>
      </c>
      <c r="AN1050" s="26">
        <f>SUM(AI1050:AK1050)</f>
        <v>184</v>
      </c>
      <c r="AO1050" s="26">
        <f>+IF(SUM(AC1050:AK1050)=0,D1050,0)</f>
        <v>0</v>
      </c>
      <c r="AP1050" s="26">
        <f>+SUM(AC1050:AK1050)</f>
        <v>184</v>
      </c>
      <c r="AQ1050" s="26">
        <f>+Tabla_DatosExternos_142[[#This Row],[Total Vigente]]+Tabla_DatosExternos_142[[#This Row],[Total Vencido]]</f>
        <v>184</v>
      </c>
      <c r="AR1050" s="26">
        <f>SUM(AG1050:AK1050)</f>
        <v>184</v>
      </c>
      <c r="AS1050" s="27">
        <f>+Tabla_DatosExternos_142[[#This Row],[Fecha]]-Tabla_DatosExternos_142[[#This Row],[Vence]]</f>
        <v>-90</v>
      </c>
      <c r="AT1050" s="21"/>
      <c r="AU1050" s="28" t="e">
        <f>+AR1050-W1050</f>
        <v>#VALUE!</v>
      </c>
    </row>
    <row r="1051" spans="1:47" x14ac:dyDescent="0.35">
      <c r="A1051" s="20">
        <v>45672</v>
      </c>
      <c r="B1051" s="21">
        <v>3324</v>
      </c>
      <c r="C1051" s="21">
        <v>360</v>
      </c>
      <c r="D1051" s="21">
        <v>360</v>
      </c>
      <c r="E1051" s="22">
        <v>45762</v>
      </c>
      <c r="F1051" s="21">
        <v>484</v>
      </c>
      <c r="G1051" s="21" t="s">
        <v>47</v>
      </c>
      <c r="H1051" s="21" t="s">
        <v>48</v>
      </c>
      <c r="I1051" s="21" t="s">
        <v>721</v>
      </c>
      <c r="J1051" s="21" t="s">
        <v>588</v>
      </c>
      <c r="K1051" s="21" t="s">
        <v>589</v>
      </c>
      <c r="L1051" s="21" t="s">
        <v>590</v>
      </c>
      <c r="M1051" s="21" t="s">
        <v>591</v>
      </c>
      <c r="N1051" s="21">
        <v>90</v>
      </c>
      <c r="O1051" s="20"/>
      <c r="P1051" s="21" t="s">
        <v>49</v>
      </c>
      <c r="Q1051" s="21" t="s">
        <v>722</v>
      </c>
      <c r="R1051" s="21">
        <v>600000</v>
      </c>
      <c r="S1051" s="21">
        <v>7640</v>
      </c>
      <c r="T1051" s="21">
        <v>-68.118118999999993</v>
      </c>
      <c r="U1051" s="21">
        <v>-16.508346</v>
      </c>
      <c r="V1051" s="21" t="s">
        <v>262</v>
      </c>
      <c r="W1051" s="21" t="s">
        <v>258</v>
      </c>
      <c r="X1051" s="21" t="s">
        <v>725</v>
      </c>
      <c r="Y1051" s="23">
        <v>46246</v>
      </c>
      <c r="Z1051" s="24">
        <f>+E1051-Y1051</f>
        <v>-484</v>
      </c>
      <c r="AA1051" s="25">
        <f>+Tabla_DatosExternos_142[[#This Row],[Saldo]]/Tabla_DatosExternos_142[[#This Row],[Importe]]</f>
        <v>1</v>
      </c>
      <c r="AB1051" s="21"/>
      <c r="AC1051" s="26">
        <f>IF(AND(-Z1051&gt;=1,-Z1051&lt;=30),D1051,0)</f>
        <v>0</v>
      </c>
      <c r="AD1051" s="26">
        <f>IF(AND(-Z1051&gt;=31,-Z1051&lt;=60),D1051,0)</f>
        <v>0</v>
      </c>
      <c r="AE1051" s="26">
        <f>IF(AND(-Z1051&gt;=61,-Z1051&lt;=90),D1051,0)</f>
        <v>0</v>
      </c>
      <c r="AF1051" s="26">
        <f>IF(AND(-Z1051&gt;=91,-Z1051&lt;=120),D1051,0)</f>
        <v>0</v>
      </c>
      <c r="AG1051" s="26">
        <f>IF(AND(-Z1051&gt;=121,-Z1051&lt;=150),D1051,0)</f>
        <v>0</v>
      </c>
      <c r="AH1051" s="26">
        <f>IF(AND(-Z1051&gt;=151,-Z1051&lt;=180),D1051,0)</f>
        <v>0</v>
      </c>
      <c r="AI1051" s="26">
        <f>IF(AND(-Z1051&gt;=181,-Z1051&lt;=210),D1051,0)</f>
        <v>0</v>
      </c>
      <c r="AJ1051" s="26">
        <f>IF(AND(-Z1051&gt;=211,-Z1051&lt;=250),D1051,0)</f>
        <v>0</v>
      </c>
      <c r="AK1051" s="26">
        <f>IF(-Z1051&gt;=251,D1051,0)</f>
        <v>360</v>
      </c>
      <c r="AL1051" s="26">
        <f>SUM(AE1051:AF1051)</f>
        <v>0</v>
      </c>
      <c r="AM1051" s="26">
        <f>SUM(AG1051:AK1051)</f>
        <v>360</v>
      </c>
      <c r="AN1051" s="26">
        <f>SUM(AI1051:AK1051)</f>
        <v>360</v>
      </c>
      <c r="AO1051" s="26">
        <f>+IF(SUM(AC1051:AK1051)=0,D1051,0)</f>
        <v>0</v>
      </c>
      <c r="AP1051" s="26">
        <f>+SUM(AC1051:AK1051)</f>
        <v>360</v>
      </c>
      <c r="AQ1051" s="26">
        <f>+Tabla_DatosExternos_142[[#This Row],[Total Vigente]]+Tabla_DatosExternos_142[[#This Row],[Total Vencido]]</f>
        <v>360</v>
      </c>
      <c r="AR1051" s="26">
        <f>SUM(AG1051:AK1051)</f>
        <v>360</v>
      </c>
      <c r="AS1051" s="27">
        <f>+Tabla_DatosExternos_142[[#This Row],[Fecha]]-Tabla_DatosExternos_142[[#This Row],[Vence]]</f>
        <v>-90</v>
      </c>
      <c r="AT1051" s="21"/>
      <c r="AU1051" s="28" t="e">
        <f>+AR1051-W1051</f>
        <v>#VALUE!</v>
      </c>
    </row>
    <row r="1052" spans="1:47" x14ac:dyDescent="0.35">
      <c r="A1052" s="20">
        <v>45672</v>
      </c>
      <c r="B1052" s="21">
        <v>3325</v>
      </c>
      <c r="C1052" s="21">
        <v>100</v>
      </c>
      <c r="D1052" s="21">
        <v>100</v>
      </c>
      <c r="E1052" s="22">
        <v>45762</v>
      </c>
      <c r="F1052" s="21">
        <v>484</v>
      </c>
      <c r="G1052" s="21" t="s">
        <v>47</v>
      </c>
      <c r="H1052" s="21" t="s">
        <v>48</v>
      </c>
      <c r="I1052" s="21" t="s">
        <v>721</v>
      </c>
      <c r="J1052" s="21" t="s">
        <v>588</v>
      </c>
      <c r="K1052" s="21" t="s">
        <v>589</v>
      </c>
      <c r="L1052" s="21" t="s">
        <v>590</v>
      </c>
      <c r="M1052" s="21" t="s">
        <v>591</v>
      </c>
      <c r="N1052" s="21">
        <v>90</v>
      </c>
      <c r="O1052" s="20"/>
      <c r="P1052" s="21" t="s">
        <v>49</v>
      </c>
      <c r="Q1052" s="21" t="s">
        <v>722</v>
      </c>
      <c r="R1052" s="21">
        <v>600000</v>
      </c>
      <c r="S1052" s="21">
        <v>7640</v>
      </c>
      <c r="T1052" s="21">
        <v>-68.118118999999993</v>
      </c>
      <c r="U1052" s="21">
        <v>-16.508346</v>
      </c>
      <c r="V1052" s="21" t="s">
        <v>262</v>
      </c>
      <c r="W1052" s="21" t="s">
        <v>258</v>
      </c>
      <c r="X1052" s="21" t="s">
        <v>726</v>
      </c>
      <c r="Y1052" s="23">
        <v>46246</v>
      </c>
      <c r="Z1052" s="24">
        <f>+E1052-Y1052</f>
        <v>-484</v>
      </c>
      <c r="AA1052" s="25">
        <f>+Tabla_DatosExternos_142[[#This Row],[Saldo]]/Tabla_DatosExternos_142[[#This Row],[Importe]]</f>
        <v>1</v>
      </c>
      <c r="AB1052" s="21"/>
      <c r="AC1052" s="26">
        <f>IF(AND(-Z1052&gt;=1,-Z1052&lt;=30),D1052,0)</f>
        <v>0</v>
      </c>
      <c r="AD1052" s="26">
        <f>IF(AND(-Z1052&gt;=31,-Z1052&lt;=60),D1052,0)</f>
        <v>0</v>
      </c>
      <c r="AE1052" s="26">
        <f>IF(AND(-Z1052&gt;=61,-Z1052&lt;=90),D1052,0)</f>
        <v>0</v>
      </c>
      <c r="AF1052" s="26">
        <f>IF(AND(-Z1052&gt;=91,-Z1052&lt;=120),D1052,0)</f>
        <v>0</v>
      </c>
      <c r="AG1052" s="26">
        <f>IF(AND(-Z1052&gt;=121,-Z1052&lt;=150),D1052,0)</f>
        <v>0</v>
      </c>
      <c r="AH1052" s="26">
        <f>IF(AND(-Z1052&gt;=151,-Z1052&lt;=180),D1052,0)</f>
        <v>0</v>
      </c>
      <c r="AI1052" s="26">
        <f>IF(AND(-Z1052&gt;=181,-Z1052&lt;=210),D1052,0)</f>
        <v>0</v>
      </c>
      <c r="AJ1052" s="26">
        <f>IF(AND(-Z1052&gt;=211,-Z1052&lt;=250),D1052,0)</f>
        <v>0</v>
      </c>
      <c r="AK1052" s="26">
        <f>IF(-Z1052&gt;=251,D1052,0)</f>
        <v>100</v>
      </c>
      <c r="AL1052" s="26">
        <f>SUM(AE1052:AF1052)</f>
        <v>0</v>
      </c>
      <c r="AM1052" s="26">
        <f>SUM(AG1052:AK1052)</f>
        <v>100</v>
      </c>
      <c r="AN1052" s="26">
        <f>SUM(AI1052:AK1052)</f>
        <v>100</v>
      </c>
      <c r="AO1052" s="26">
        <f>+IF(SUM(AC1052:AK1052)=0,D1052,0)</f>
        <v>0</v>
      </c>
      <c r="AP1052" s="26">
        <f>+SUM(AC1052:AK1052)</f>
        <v>100</v>
      </c>
      <c r="AQ1052" s="26">
        <f>+Tabla_DatosExternos_142[[#This Row],[Total Vigente]]+Tabla_DatosExternos_142[[#This Row],[Total Vencido]]</f>
        <v>100</v>
      </c>
      <c r="AR1052" s="26">
        <f>SUM(AG1052:AK1052)</f>
        <v>100</v>
      </c>
      <c r="AS1052" s="27">
        <f>+Tabla_DatosExternos_142[[#This Row],[Fecha]]-Tabla_DatosExternos_142[[#This Row],[Vence]]</f>
        <v>-90</v>
      </c>
      <c r="AT1052" s="21"/>
      <c r="AU1052" s="28" t="e">
        <f>+AR1052-W1052</f>
        <v>#VALUE!</v>
      </c>
    </row>
    <row r="1053" spans="1:47" x14ac:dyDescent="0.35">
      <c r="A1053" s="20">
        <v>45677</v>
      </c>
      <c r="B1053" s="21">
        <v>5265</v>
      </c>
      <c r="C1053" s="21">
        <v>280</v>
      </c>
      <c r="D1053" s="21">
        <v>280</v>
      </c>
      <c r="E1053" s="22">
        <v>45767</v>
      </c>
      <c r="F1053" s="21">
        <v>479</v>
      </c>
      <c r="G1053" s="21" t="s">
        <v>47</v>
      </c>
      <c r="H1053" s="21" t="s">
        <v>48</v>
      </c>
      <c r="I1053" s="21" t="s">
        <v>721</v>
      </c>
      <c r="J1053" s="21" t="s">
        <v>588</v>
      </c>
      <c r="K1053" s="21" t="s">
        <v>589</v>
      </c>
      <c r="L1053" s="21" t="s">
        <v>590</v>
      </c>
      <c r="M1053" s="21" t="s">
        <v>591</v>
      </c>
      <c r="N1053" s="21">
        <v>90</v>
      </c>
      <c r="O1053" s="20"/>
      <c r="P1053" s="21" t="s">
        <v>49</v>
      </c>
      <c r="Q1053" s="21" t="s">
        <v>722</v>
      </c>
      <c r="R1053" s="21">
        <v>600000</v>
      </c>
      <c r="S1053" s="21">
        <v>7640</v>
      </c>
      <c r="T1053" s="21">
        <v>-68.118118999999993</v>
      </c>
      <c r="U1053" s="21">
        <v>-16.508346</v>
      </c>
      <c r="V1053" s="21" t="s">
        <v>262</v>
      </c>
      <c r="W1053" s="21" t="s">
        <v>258</v>
      </c>
      <c r="X1053" s="21" t="s">
        <v>724</v>
      </c>
      <c r="Y1053" s="23">
        <v>46246</v>
      </c>
      <c r="Z1053" s="24">
        <f>+E1053-Y1053</f>
        <v>-479</v>
      </c>
      <c r="AA1053" s="25">
        <f>+Tabla_DatosExternos_142[[#This Row],[Saldo]]/Tabla_DatosExternos_142[[#This Row],[Importe]]</f>
        <v>1</v>
      </c>
      <c r="AB1053" s="21"/>
      <c r="AC1053" s="26">
        <f>IF(AND(-Z1053&gt;=1,-Z1053&lt;=30),D1053,0)</f>
        <v>0</v>
      </c>
      <c r="AD1053" s="26">
        <f>IF(AND(-Z1053&gt;=31,-Z1053&lt;=60),D1053,0)</f>
        <v>0</v>
      </c>
      <c r="AE1053" s="26">
        <f>IF(AND(-Z1053&gt;=61,-Z1053&lt;=90),D1053,0)</f>
        <v>0</v>
      </c>
      <c r="AF1053" s="26">
        <f>IF(AND(-Z1053&gt;=91,-Z1053&lt;=120),D1053,0)</f>
        <v>0</v>
      </c>
      <c r="AG1053" s="26">
        <f>IF(AND(-Z1053&gt;=121,-Z1053&lt;=150),D1053,0)</f>
        <v>0</v>
      </c>
      <c r="AH1053" s="26">
        <f>IF(AND(-Z1053&gt;=151,-Z1053&lt;=180),D1053,0)</f>
        <v>0</v>
      </c>
      <c r="AI1053" s="26">
        <f>IF(AND(-Z1053&gt;=181,-Z1053&lt;=210),D1053,0)</f>
        <v>0</v>
      </c>
      <c r="AJ1053" s="26">
        <f>IF(AND(-Z1053&gt;=211,-Z1053&lt;=250),D1053,0)</f>
        <v>0</v>
      </c>
      <c r="AK1053" s="26">
        <f>IF(-Z1053&gt;=251,D1053,0)</f>
        <v>280</v>
      </c>
      <c r="AL1053" s="26">
        <f>SUM(AE1053:AF1053)</f>
        <v>0</v>
      </c>
      <c r="AM1053" s="26">
        <f>SUM(AG1053:AK1053)</f>
        <v>280</v>
      </c>
      <c r="AN1053" s="26">
        <f>SUM(AI1053:AK1053)</f>
        <v>280</v>
      </c>
      <c r="AO1053" s="26">
        <f>+IF(SUM(AC1053:AK1053)=0,D1053,0)</f>
        <v>0</v>
      </c>
      <c r="AP1053" s="26">
        <f>+SUM(AC1053:AK1053)</f>
        <v>280</v>
      </c>
      <c r="AQ1053" s="26">
        <f>+Tabla_DatosExternos_142[[#This Row],[Total Vigente]]+Tabla_DatosExternos_142[[#This Row],[Total Vencido]]</f>
        <v>280</v>
      </c>
      <c r="AR1053" s="26">
        <f>SUM(AG1053:AK1053)</f>
        <v>280</v>
      </c>
      <c r="AS1053" s="27">
        <f>+Tabla_DatosExternos_142[[#This Row],[Fecha]]-Tabla_DatosExternos_142[[#This Row],[Vence]]</f>
        <v>-90</v>
      </c>
      <c r="AT1053" s="21"/>
      <c r="AU1053" s="28" t="e">
        <f>+AR1053-W1053</f>
        <v>#VALUE!</v>
      </c>
    </row>
    <row r="1054" spans="1:47" x14ac:dyDescent="0.35">
      <c r="A1054" s="20">
        <v>45677</v>
      </c>
      <c r="B1054" s="21">
        <v>5266</v>
      </c>
      <c r="C1054" s="21">
        <v>810</v>
      </c>
      <c r="D1054" s="21">
        <v>810</v>
      </c>
      <c r="E1054" s="22">
        <v>45767</v>
      </c>
      <c r="F1054" s="21">
        <v>479</v>
      </c>
      <c r="G1054" s="21" t="s">
        <v>47</v>
      </c>
      <c r="H1054" s="21" t="s">
        <v>48</v>
      </c>
      <c r="I1054" s="21" t="s">
        <v>721</v>
      </c>
      <c r="J1054" s="21" t="s">
        <v>588</v>
      </c>
      <c r="K1054" s="21" t="s">
        <v>589</v>
      </c>
      <c r="L1054" s="21" t="s">
        <v>590</v>
      </c>
      <c r="M1054" s="21" t="s">
        <v>591</v>
      </c>
      <c r="N1054" s="21">
        <v>90</v>
      </c>
      <c r="O1054" s="20"/>
      <c r="P1054" s="21" t="s">
        <v>49</v>
      </c>
      <c r="Q1054" s="21" t="s">
        <v>722</v>
      </c>
      <c r="R1054" s="21">
        <v>600000</v>
      </c>
      <c r="S1054" s="21">
        <v>7640</v>
      </c>
      <c r="T1054" s="21">
        <v>-68.118118999999993</v>
      </c>
      <c r="U1054" s="21">
        <v>-16.508346</v>
      </c>
      <c r="V1054" s="21" t="s">
        <v>262</v>
      </c>
      <c r="W1054" s="21" t="s">
        <v>258</v>
      </c>
      <c r="X1054" s="21" t="s">
        <v>725</v>
      </c>
      <c r="Y1054" s="23">
        <v>46246</v>
      </c>
      <c r="Z1054" s="24">
        <f>+E1054-Y1054</f>
        <v>-479</v>
      </c>
      <c r="AA1054" s="25">
        <f>+Tabla_DatosExternos_142[[#This Row],[Saldo]]/Tabla_DatosExternos_142[[#This Row],[Importe]]</f>
        <v>1</v>
      </c>
      <c r="AB1054" s="21"/>
      <c r="AC1054" s="26">
        <f>IF(AND(-Z1054&gt;=1,-Z1054&lt;=30),D1054,0)</f>
        <v>0</v>
      </c>
      <c r="AD1054" s="26">
        <f>IF(AND(-Z1054&gt;=31,-Z1054&lt;=60),D1054,0)</f>
        <v>0</v>
      </c>
      <c r="AE1054" s="26">
        <f>IF(AND(-Z1054&gt;=61,-Z1054&lt;=90),D1054,0)</f>
        <v>0</v>
      </c>
      <c r="AF1054" s="26">
        <f>IF(AND(-Z1054&gt;=91,-Z1054&lt;=120),D1054,0)</f>
        <v>0</v>
      </c>
      <c r="AG1054" s="26">
        <f>IF(AND(-Z1054&gt;=121,-Z1054&lt;=150),D1054,0)</f>
        <v>0</v>
      </c>
      <c r="AH1054" s="26">
        <f>IF(AND(-Z1054&gt;=151,-Z1054&lt;=180),D1054,0)</f>
        <v>0</v>
      </c>
      <c r="AI1054" s="26">
        <f>IF(AND(-Z1054&gt;=181,-Z1054&lt;=210),D1054,0)</f>
        <v>0</v>
      </c>
      <c r="AJ1054" s="26">
        <f>IF(AND(-Z1054&gt;=211,-Z1054&lt;=250),D1054,0)</f>
        <v>0</v>
      </c>
      <c r="AK1054" s="26">
        <f>IF(-Z1054&gt;=251,D1054,0)</f>
        <v>810</v>
      </c>
      <c r="AL1054" s="26">
        <f>SUM(AE1054:AF1054)</f>
        <v>0</v>
      </c>
      <c r="AM1054" s="26">
        <f>SUM(AG1054:AK1054)</f>
        <v>810</v>
      </c>
      <c r="AN1054" s="26">
        <f>SUM(AI1054:AK1054)</f>
        <v>810</v>
      </c>
      <c r="AO1054" s="26">
        <f>+IF(SUM(AC1054:AK1054)=0,D1054,0)</f>
        <v>0</v>
      </c>
      <c r="AP1054" s="26">
        <f>+SUM(AC1054:AK1054)</f>
        <v>810</v>
      </c>
      <c r="AQ1054" s="26">
        <f>+Tabla_DatosExternos_142[[#This Row],[Total Vigente]]+Tabla_DatosExternos_142[[#This Row],[Total Vencido]]</f>
        <v>810</v>
      </c>
      <c r="AR1054" s="26">
        <f>SUM(AG1054:AK1054)</f>
        <v>810</v>
      </c>
      <c r="AS1054" s="27">
        <f>+Tabla_DatosExternos_142[[#This Row],[Fecha]]-Tabla_DatosExternos_142[[#This Row],[Vence]]</f>
        <v>-90</v>
      </c>
      <c r="AT1054" s="21"/>
      <c r="AU1054" s="28" t="e">
        <f>+AR1054-W1054</f>
        <v>#VALUE!</v>
      </c>
    </row>
    <row r="1055" spans="1:47" x14ac:dyDescent="0.35">
      <c r="A1055" s="20">
        <v>45677</v>
      </c>
      <c r="B1055" s="21">
        <v>5267</v>
      </c>
      <c r="C1055" s="21">
        <v>280</v>
      </c>
      <c r="D1055" s="21">
        <v>280</v>
      </c>
      <c r="E1055" s="22">
        <v>45767</v>
      </c>
      <c r="F1055" s="21">
        <v>479</v>
      </c>
      <c r="G1055" s="21" t="s">
        <v>47</v>
      </c>
      <c r="H1055" s="21" t="s">
        <v>48</v>
      </c>
      <c r="I1055" s="21" t="s">
        <v>721</v>
      </c>
      <c r="J1055" s="21" t="s">
        <v>588</v>
      </c>
      <c r="K1055" s="21" t="s">
        <v>589</v>
      </c>
      <c r="L1055" s="21" t="s">
        <v>590</v>
      </c>
      <c r="M1055" s="21" t="s">
        <v>591</v>
      </c>
      <c r="N1055" s="21">
        <v>90</v>
      </c>
      <c r="O1055" s="20"/>
      <c r="P1055" s="21" t="s">
        <v>49</v>
      </c>
      <c r="Q1055" s="21" t="s">
        <v>722</v>
      </c>
      <c r="R1055" s="21">
        <v>600000</v>
      </c>
      <c r="S1055" s="21">
        <v>7640</v>
      </c>
      <c r="T1055" s="21">
        <v>-68.118118999999993</v>
      </c>
      <c r="U1055" s="21">
        <v>-16.508346</v>
      </c>
      <c r="V1055" s="21" t="s">
        <v>262</v>
      </c>
      <c r="W1055" s="21" t="s">
        <v>258</v>
      </c>
      <c r="X1055" s="21" t="s">
        <v>726</v>
      </c>
      <c r="Y1055" s="23">
        <v>46246</v>
      </c>
      <c r="Z1055" s="24">
        <f>+E1055-Y1055</f>
        <v>-479</v>
      </c>
      <c r="AA1055" s="25">
        <f>+Tabla_DatosExternos_142[[#This Row],[Saldo]]/Tabla_DatosExternos_142[[#This Row],[Importe]]</f>
        <v>1</v>
      </c>
      <c r="AB1055" s="21"/>
      <c r="AC1055" s="26">
        <f>IF(AND(-Z1055&gt;=1,-Z1055&lt;=30),D1055,0)</f>
        <v>0</v>
      </c>
      <c r="AD1055" s="26">
        <f>IF(AND(-Z1055&gt;=31,-Z1055&lt;=60),D1055,0)</f>
        <v>0</v>
      </c>
      <c r="AE1055" s="26">
        <f>IF(AND(-Z1055&gt;=61,-Z1055&lt;=90),D1055,0)</f>
        <v>0</v>
      </c>
      <c r="AF1055" s="26">
        <f>IF(AND(-Z1055&gt;=91,-Z1055&lt;=120),D1055,0)</f>
        <v>0</v>
      </c>
      <c r="AG1055" s="26">
        <f>IF(AND(-Z1055&gt;=121,-Z1055&lt;=150),D1055,0)</f>
        <v>0</v>
      </c>
      <c r="AH1055" s="26">
        <f>IF(AND(-Z1055&gt;=151,-Z1055&lt;=180),D1055,0)</f>
        <v>0</v>
      </c>
      <c r="AI1055" s="26">
        <f>IF(AND(-Z1055&gt;=181,-Z1055&lt;=210),D1055,0)</f>
        <v>0</v>
      </c>
      <c r="AJ1055" s="26">
        <f>IF(AND(-Z1055&gt;=211,-Z1055&lt;=250),D1055,0)</f>
        <v>0</v>
      </c>
      <c r="AK1055" s="26">
        <f>IF(-Z1055&gt;=251,D1055,0)</f>
        <v>280</v>
      </c>
      <c r="AL1055" s="26">
        <f>SUM(AE1055:AF1055)</f>
        <v>0</v>
      </c>
      <c r="AM1055" s="26">
        <f>SUM(AG1055:AK1055)</f>
        <v>280</v>
      </c>
      <c r="AN1055" s="26">
        <f>SUM(AI1055:AK1055)</f>
        <v>280</v>
      </c>
      <c r="AO1055" s="26">
        <f>+IF(SUM(AC1055:AK1055)=0,D1055,0)</f>
        <v>0</v>
      </c>
      <c r="AP1055" s="26">
        <f>+SUM(AC1055:AK1055)</f>
        <v>280</v>
      </c>
      <c r="AQ1055" s="26">
        <f>+Tabla_DatosExternos_142[[#This Row],[Total Vigente]]+Tabla_DatosExternos_142[[#This Row],[Total Vencido]]</f>
        <v>280</v>
      </c>
      <c r="AR1055" s="26">
        <f>SUM(AG1055:AK1055)</f>
        <v>280</v>
      </c>
      <c r="AS1055" s="27">
        <f>+Tabla_DatosExternos_142[[#This Row],[Fecha]]-Tabla_DatosExternos_142[[#This Row],[Vence]]</f>
        <v>-90</v>
      </c>
      <c r="AT1055" s="21"/>
      <c r="AU1055" s="28" t="e">
        <f>+AR1055-W1055</f>
        <v>#VALUE!</v>
      </c>
    </row>
    <row r="1056" spans="1:47" x14ac:dyDescent="0.35">
      <c r="A1056" s="20">
        <v>45680</v>
      </c>
      <c r="B1056" s="21">
        <v>6114</v>
      </c>
      <c r="C1056" s="21">
        <v>157</v>
      </c>
      <c r="D1056" s="21">
        <v>157</v>
      </c>
      <c r="E1056" s="22">
        <v>45770</v>
      </c>
      <c r="F1056" s="21">
        <v>476</v>
      </c>
      <c r="G1056" s="21" t="s">
        <v>47</v>
      </c>
      <c r="H1056" s="21" t="s">
        <v>48</v>
      </c>
      <c r="I1056" s="21" t="s">
        <v>721</v>
      </c>
      <c r="J1056" s="21" t="s">
        <v>588</v>
      </c>
      <c r="K1056" s="21" t="s">
        <v>589</v>
      </c>
      <c r="L1056" s="21" t="s">
        <v>590</v>
      </c>
      <c r="M1056" s="21" t="s">
        <v>591</v>
      </c>
      <c r="N1056" s="21">
        <v>90</v>
      </c>
      <c r="O1056" s="20"/>
      <c r="P1056" s="21" t="s">
        <v>49</v>
      </c>
      <c r="Q1056" s="21" t="s">
        <v>722</v>
      </c>
      <c r="R1056" s="21">
        <v>600000</v>
      </c>
      <c r="S1056" s="21">
        <v>7640</v>
      </c>
      <c r="T1056" s="21">
        <v>-68.118118999999993</v>
      </c>
      <c r="U1056" s="21">
        <v>-16.508346</v>
      </c>
      <c r="V1056" s="21" t="s">
        <v>262</v>
      </c>
      <c r="W1056" s="21" t="s">
        <v>258</v>
      </c>
      <c r="X1056" s="21" t="s">
        <v>723</v>
      </c>
      <c r="Y1056" s="23">
        <v>46246</v>
      </c>
      <c r="Z1056" s="24">
        <f>+E1056-Y1056</f>
        <v>-476</v>
      </c>
      <c r="AA1056" s="25">
        <f>+Tabla_DatosExternos_142[[#This Row],[Saldo]]/Tabla_DatosExternos_142[[#This Row],[Importe]]</f>
        <v>1</v>
      </c>
      <c r="AB1056" s="21"/>
      <c r="AC1056" s="26">
        <f>IF(AND(-Z1056&gt;=1,-Z1056&lt;=30),D1056,0)</f>
        <v>0</v>
      </c>
      <c r="AD1056" s="26">
        <f>IF(AND(-Z1056&gt;=31,-Z1056&lt;=60),D1056,0)</f>
        <v>0</v>
      </c>
      <c r="AE1056" s="26">
        <f>IF(AND(-Z1056&gt;=61,-Z1056&lt;=90),D1056,0)</f>
        <v>0</v>
      </c>
      <c r="AF1056" s="26">
        <f>IF(AND(-Z1056&gt;=91,-Z1056&lt;=120),D1056,0)</f>
        <v>0</v>
      </c>
      <c r="AG1056" s="26">
        <f>IF(AND(-Z1056&gt;=121,-Z1056&lt;=150),D1056,0)</f>
        <v>0</v>
      </c>
      <c r="AH1056" s="26">
        <f>IF(AND(-Z1056&gt;=151,-Z1056&lt;=180),D1056,0)</f>
        <v>0</v>
      </c>
      <c r="AI1056" s="26">
        <f>IF(AND(-Z1056&gt;=181,-Z1056&lt;=210),D1056,0)</f>
        <v>0</v>
      </c>
      <c r="AJ1056" s="26">
        <f>IF(AND(-Z1056&gt;=211,-Z1056&lt;=250),D1056,0)</f>
        <v>0</v>
      </c>
      <c r="AK1056" s="26">
        <f>IF(-Z1056&gt;=251,D1056,0)</f>
        <v>157</v>
      </c>
      <c r="AL1056" s="26">
        <f>SUM(AE1056:AF1056)</f>
        <v>0</v>
      </c>
      <c r="AM1056" s="26">
        <f>SUM(AG1056:AK1056)</f>
        <v>157</v>
      </c>
      <c r="AN1056" s="26">
        <f>SUM(AI1056:AK1056)</f>
        <v>157</v>
      </c>
      <c r="AO1056" s="26">
        <f>+IF(SUM(AC1056:AK1056)=0,D1056,0)</f>
        <v>0</v>
      </c>
      <c r="AP1056" s="26">
        <f>+SUM(AC1056:AK1056)</f>
        <v>157</v>
      </c>
      <c r="AQ1056" s="26">
        <f>+Tabla_DatosExternos_142[[#This Row],[Total Vigente]]+Tabla_DatosExternos_142[[#This Row],[Total Vencido]]</f>
        <v>157</v>
      </c>
      <c r="AR1056" s="26">
        <f>SUM(AG1056:AK1056)</f>
        <v>157</v>
      </c>
      <c r="AS1056" s="27">
        <f>+Tabla_DatosExternos_142[[#This Row],[Fecha]]-Tabla_DatosExternos_142[[#This Row],[Vence]]</f>
        <v>-90</v>
      </c>
      <c r="AT1056" s="21"/>
      <c r="AU1056" s="28" t="e">
        <f>+AR1056-W1056</f>
        <v>#VALUE!</v>
      </c>
    </row>
    <row r="1057" spans="1:47" x14ac:dyDescent="0.35">
      <c r="A1057" s="20">
        <v>45680</v>
      </c>
      <c r="B1057" s="21">
        <v>6116</v>
      </c>
      <c r="C1057" s="21">
        <v>287</v>
      </c>
      <c r="D1057" s="21">
        <v>287</v>
      </c>
      <c r="E1057" s="22">
        <v>45770</v>
      </c>
      <c r="F1057" s="21">
        <v>476</v>
      </c>
      <c r="G1057" s="21" t="s">
        <v>47</v>
      </c>
      <c r="H1057" s="21" t="s">
        <v>48</v>
      </c>
      <c r="I1057" s="21" t="s">
        <v>721</v>
      </c>
      <c r="J1057" s="21" t="s">
        <v>588</v>
      </c>
      <c r="K1057" s="21" t="s">
        <v>589</v>
      </c>
      <c r="L1057" s="21" t="s">
        <v>590</v>
      </c>
      <c r="M1057" s="21" t="s">
        <v>591</v>
      </c>
      <c r="N1057" s="21">
        <v>90</v>
      </c>
      <c r="O1057" s="20"/>
      <c r="P1057" s="21" t="s">
        <v>49</v>
      </c>
      <c r="Q1057" s="21" t="s">
        <v>722</v>
      </c>
      <c r="R1057" s="21">
        <v>600000</v>
      </c>
      <c r="S1057" s="21">
        <v>7640</v>
      </c>
      <c r="T1057" s="21">
        <v>-68.118118999999993</v>
      </c>
      <c r="U1057" s="21">
        <v>-16.508346</v>
      </c>
      <c r="V1057" s="21" t="s">
        <v>262</v>
      </c>
      <c r="W1057" s="21" t="s">
        <v>727</v>
      </c>
      <c r="X1057" s="21" t="s">
        <v>728</v>
      </c>
      <c r="Y1057" s="23">
        <v>46246</v>
      </c>
      <c r="Z1057" s="24">
        <f>+E1057-Y1057</f>
        <v>-476</v>
      </c>
      <c r="AA1057" s="25">
        <f>+Tabla_DatosExternos_142[[#This Row],[Saldo]]/Tabla_DatosExternos_142[[#This Row],[Importe]]</f>
        <v>1</v>
      </c>
      <c r="AB1057" s="21"/>
      <c r="AC1057" s="26">
        <f>IF(AND(-Z1057&gt;=1,-Z1057&lt;=30),D1057,0)</f>
        <v>0</v>
      </c>
      <c r="AD1057" s="26">
        <f>IF(AND(-Z1057&gt;=31,-Z1057&lt;=60),D1057,0)</f>
        <v>0</v>
      </c>
      <c r="AE1057" s="26">
        <f>IF(AND(-Z1057&gt;=61,-Z1057&lt;=90),D1057,0)</f>
        <v>0</v>
      </c>
      <c r="AF1057" s="26">
        <f>IF(AND(-Z1057&gt;=91,-Z1057&lt;=120),D1057,0)</f>
        <v>0</v>
      </c>
      <c r="AG1057" s="26">
        <f>IF(AND(-Z1057&gt;=121,-Z1057&lt;=150),D1057,0)</f>
        <v>0</v>
      </c>
      <c r="AH1057" s="26">
        <f>IF(AND(-Z1057&gt;=151,-Z1057&lt;=180),D1057,0)</f>
        <v>0</v>
      </c>
      <c r="AI1057" s="26">
        <f>IF(AND(-Z1057&gt;=181,-Z1057&lt;=210),D1057,0)</f>
        <v>0</v>
      </c>
      <c r="AJ1057" s="26">
        <f>IF(AND(-Z1057&gt;=211,-Z1057&lt;=250),D1057,0)</f>
        <v>0</v>
      </c>
      <c r="AK1057" s="26">
        <f>IF(-Z1057&gt;=251,D1057,0)</f>
        <v>287</v>
      </c>
      <c r="AL1057" s="26">
        <f>SUM(AE1057:AF1057)</f>
        <v>0</v>
      </c>
      <c r="AM1057" s="26">
        <f>SUM(AG1057:AK1057)</f>
        <v>287</v>
      </c>
      <c r="AN1057" s="26">
        <f>SUM(AI1057:AK1057)</f>
        <v>287</v>
      </c>
      <c r="AO1057" s="26">
        <f>+IF(SUM(AC1057:AK1057)=0,D1057,0)</f>
        <v>0</v>
      </c>
      <c r="AP1057" s="26">
        <f>+SUM(AC1057:AK1057)</f>
        <v>287</v>
      </c>
      <c r="AQ1057" s="26">
        <f>+Tabla_DatosExternos_142[[#This Row],[Total Vigente]]+Tabla_DatosExternos_142[[#This Row],[Total Vencido]]</f>
        <v>287</v>
      </c>
      <c r="AR1057" s="26">
        <f>SUM(AG1057:AK1057)</f>
        <v>287</v>
      </c>
      <c r="AS1057" s="27">
        <f>+Tabla_DatosExternos_142[[#This Row],[Fecha]]-Tabla_DatosExternos_142[[#This Row],[Vence]]</f>
        <v>-90</v>
      </c>
      <c r="AT1057" s="21"/>
      <c r="AU1057" s="28" t="e">
        <f>+AR1057-W1057</f>
        <v>#VALUE!</v>
      </c>
    </row>
    <row r="1058" spans="1:47" x14ac:dyDescent="0.35">
      <c r="A1058" s="20">
        <v>45871</v>
      </c>
      <c r="B1058" s="21">
        <v>63066</v>
      </c>
      <c r="C1058" s="21">
        <v>3204.9</v>
      </c>
      <c r="D1058" s="21">
        <v>931.42</v>
      </c>
      <c r="E1058" s="22">
        <v>45901</v>
      </c>
      <c r="F1058" s="21">
        <v>345</v>
      </c>
      <c r="G1058" s="21" t="s">
        <v>47</v>
      </c>
      <c r="H1058" s="21" t="s">
        <v>48</v>
      </c>
      <c r="I1058" s="21" t="s">
        <v>969</v>
      </c>
      <c r="J1058" s="21" t="s">
        <v>49</v>
      </c>
      <c r="K1058" s="21" t="s">
        <v>589</v>
      </c>
      <c r="L1058" s="21" t="s">
        <v>590</v>
      </c>
      <c r="M1058" s="21" t="s">
        <v>591</v>
      </c>
      <c r="N1058" s="21">
        <v>30</v>
      </c>
      <c r="O1058" s="20">
        <v>45930</v>
      </c>
      <c r="P1058" s="21" t="s">
        <v>49</v>
      </c>
      <c r="Q1058" s="21" t="s">
        <v>970</v>
      </c>
      <c r="R1058" s="21">
        <v>100000</v>
      </c>
      <c r="S1058" s="21">
        <v>7640</v>
      </c>
      <c r="T1058" s="21">
        <v>-68.096807999999996</v>
      </c>
      <c r="U1058" s="21">
        <v>-16.535315000000001</v>
      </c>
      <c r="V1058" s="21" t="s">
        <v>971</v>
      </c>
      <c r="W1058" s="21" t="s">
        <v>51</v>
      </c>
      <c r="X1058" s="21" t="s">
        <v>972</v>
      </c>
      <c r="Y1058" s="23">
        <v>46246</v>
      </c>
      <c r="Z1058" s="24">
        <f>+E1058-Y1058</f>
        <v>-345</v>
      </c>
      <c r="AA1058" s="25">
        <f>+Tabla_DatosExternos_142[[#This Row],[Saldo]]/Tabla_DatosExternos_142[[#This Row],[Importe]]</f>
        <v>0.29062373240974754</v>
      </c>
      <c r="AB1058" s="21"/>
      <c r="AC1058" s="26">
        <f>IF(AND(-Z1058&gt;=1,-Z1058&lt;=30),D1058,0)</f>
        <v>0</v>
      </c>
      <c r="AD1058" s="26">
        <f>IF(AND(-Z1058&gt;=31,-Z1058&lt;=60),D1058,0)</f>
        <v>0</v>
      </c>
      <c r="AE1058" s="26">
        <f>IF(AND(-Z1058&gt;=61,-Z1058&lt;=90),D1058,0)</f>
        <v>0</v>
      </c>
      <c r="AF1058" s="26">
        <f>IF(AND(-Z1058&gt;=91,-Z1058&lt;=120),D1058,0)</f>
        <v>0</v>
      </c>
      <c r="AG1058" s="26">
        <f>IF(AND(-Z1058&gt;=121,-Z1058&lt;=150),D1058,0)</f>
        <v>0</v>
      </c>
      <c r="AH1058" s="26">
        <f>IF(AND(-Z1058&gt;=151,-Z1058&lt;=180),D1058,0)</f>
        <v>0</v>
      </c>
      <c r="AI1058" s="26">
        <f>IF(AND(-Z1058&gt;=181,-Z1058&lt;=210),D1058,0)</f>
        <v>0</v>
      </c>
      <c r="AJ1058" s="26">
        <f>IF(AND(-Z1058&gt;=211,-Z1058&lt;=250),D1058,0)</f>
        <v>0</v>
      </c>
      <c r="AK1058" s="26">
        <f>IF(-Z1058&gt;=251,D1058,0)</f>
        <v>931.42</v>
      </c>
      <c r="AL1058" s="26">
        <f>SUM(AE1058:AF1058)</f>
        <v>0</v>
      </c>
      <c r="AM1058" s="26">
        <f>SUM(AG1058:AK1058)</f>
        <v>931.42</v>
      </c>
      <c r="AN1058" s="26">
        <f>SUM(AI1058:AK1058)</f>
        <v>931.42</v>
      </c>
      <c r="AO1058" s="26">
        <f>+IF(SUM(AC1058:AK1058)=0,D1058,0)</f>
        <v>0</v>
      </c>
      <c r="AP1058" s="26">
        <f>+SUM(AC1058:AK1058)</f>
        <v>931.42</v>
      </c>
      <c r="AQ1058" s="26">
        <f>+Tabla_DatosExternos_142[[#This Row],[Total Vigente]]+Tabla_DatosExternos_142[[#This Row],[Total Vencido]]</f>
        <v>931.42</v>
      </c>
      <c r="AR1058" s="26">
        <f>SUM(AG1058:AK1058)</f>
        <v>931.42</v>
      </c>
      <c r="AS1058" s="27">
        <f>+Tabla_DatosExternos_142[[#This Row],[Fecha]]-Tabla_DatosExternos_142[[#This Row],[Vence]]</f>
        <v>-30</v>
      </c>
      <c r="AT1058" s="21"/>
      <c r="AU1058" s="28" t="e">
        <f>+AR1058-W1058</f>
        <v>#VALUE!</v>
      </c>
    </row>
    <row r="1059" spans="1:47" x14ac:dyDescent="0.35">
      <c r="A1059" s="20">
        <v>45888</v>
      </c>
      <c r="B1059" s="21">
        <v>67400</v>
      </c>
      <c r="C1059" s="21">
        <v>14340</v>
      </c>
      <c r="D1059" s="21">
        <v>8114.04</v>
      </c>
      <c r="E1059" s="22">
        <v>46008</v>
      </c>
      <c r="F1059" s="21">
        <v>238</v>
      </c>
      <c r="G1059" s="21" t="s">
        <v>47</v>
      </c>
      <c r="H1059" s="21" t="s">
        <v>48</v>
      </c>
      <c r="I1059" s="21" t="s">
        <v>1000</v>
      </c>
      <c r="J1059" s="21" t="s">
        <v>588</v>
      </c>
      <c r="K1059" s="21" t="s">
        <v>589</v>
      </c>
      <c r="L1059" s="21" t="s">
        <v>590</v>
      </c>
      <c r="M1059" s="21" t="s">
        <v>591</v>
      </c>
      <c r="N1059" s="21">
        <v>120</v>
      </c>
      <c r="O1059" s="20">
        <v>46079</v>
      </c>
      <c r="P1059" s="21" t="s">
        <v>49</v>
      </c>
      <c r="Q1059" s="21" t="s">
        <v>1001</v>
      </c>
      <c r="R1059" s="21">
        <v>500048</v>
      </c>
      <c r="S1059" s="21">
        <v>7640</v>
      </c>
      <c r="T1059" s="21">
        <v>-68.127953000000005</v>
      </c>
      <c r="U1059" s="21">
        <v>-16.510477999999999</v>
      </c>
      <c r="V1059" s="21" t="s">
        <v>262</v>
      </c>
      <c r="W1059" s="21" t="s">
        <v>51</v>
      </c>
      <c r="X1059" s="21" t="s">
        <v>1002</v>
      </c>
      <c r="Y1059" s="23">
        <v>46246</v>
      </c>
      <c r="Z1059" s="24">
        <f>+E1059-Y1059</f>
        <v>-238</v>
      </c>
      <c r="AA1059" s="25">
        <f>+Tabla_DatosExternos_142[[#This Row],[Saldo]]/Tabla_DatosExternos_142[[#This Row],[Importe]]</f>
        <v>0.56583263598326361</v>
      </c>
      <c r="AB1059" s="21"/>
      <c r="AC1059" s="26">
        <f>IF(AND(-Z1059&gt;=1,-Z1059&lt;=30),D1059,0)</f>
        <v>0</v>
      </c>
      <c r="AD1059" s="26">
        <f>IF(AND(-Z1059&gt;=31,-Z1059&lt;=60),D1059,0)</f>
        <v>0</v>
      </c>
      <c r="AE1059" s="26">
        <f>IF(AND(-Z1059&gt;=61,-Z1059&lt;=90),D1059,0)</f>
        <v>0</v>
      </c>
      <c r="AF1059" s="26">
        <f>IF(AND(-Z1059&gt;=91,-Z1059&lt;=120),D1059,0)</f>
        <v>0</v>
      </c>
      <c r="AG1059" s="26">
        <f>IF(AND(-Z1059&gt;=121,-Z1059&lt;=150),D1059,0)</f>
        <v>0</v>
      </c>
      <c r="AH1059" s="26">
        <f>IF(AND(-Z1059&gt;=151,-Z1059&lt;=180),D1059,0)</f>
        <v>0</v>
      </c>
      <c r="AI1059" s="26">
        <f>IF(AND(-Z1059&gt;=181,-Z1059&lt;=210),D1059,0)</f>
        <v>0</v>
      </c>
      <c r="AJ1059" s="26">
        <f>IF(AND(-Z1059&gt;=211,-Z1059&lt;=250),D1059,0)</f>
        <v>8114.04</v>
      </c>
      <c r="AK1059" s="26">
        <f>IF(-Z1059&gt;=251,D1059,0)</f>
        <v>0</v>
      </c>
      <c r="AL1059" s="26">
        <f>SUM(AE1059:AF1059)</f>
        <v>0</v>
      </c>
      <c r="AM1059" s="26">
        <f>SUM(AG1059:AK1059)</f>
        <v>8114.04</v>
      </c>
      <c r="AN1059" s="26">
        <f>SUM(AI1059:AK1059)</f>
        <v>8114.04</v>
      </c>
      <c r="AO1059" s="26">
        <f>+IF(SUM(AC1059:AK1059)=0,D1059,0)</f>
        <v>0</v>
      </c>
      <c r="AP1059" s="26">
        <f>+SUM(AC1059:AK1059)</f>
        <v>8114.04</v>
      </c>
      <c r="AQ1059" s="26">
        <f>+Tabla_DatosExternos_142[[#This Row],[Total Vigente]]+Tabla_DatosExternos_142[[#This Row],[Total Vencido]]</f>
        <v>8114.04</v>
      </c>
      <c r="AR1059" s="26">
        <f>SUM(AG1059:AK1059)</f>
        <v>8114.04</v>
      </c>
      <c r="AS1059" s="27">
        <f>+Tabla_DatosExternos_142[[#This Row],[Fecha]]-Tabla_DatosExternos_142[[#This Row],[Vence]]</f>
        <v>-120</v>
      </c>
      <c r="AT1059" s="21"/>
      <c r="AU1059" s="28" t="e">
        <f>+AR1059-W1059</f>
        <v>#VALUE!</v>
      </c>
    </row>
    <row r="1060" spans="1:47" x14ac:dyDescent="0.35">
      <c r="A1060" s="20">
        <v>45888</v>
      </c>
      <c r="B1060" s="21">
        <v>67402</v>
      </c>
      <c r="C1060" s="21">
        <v>3400</v>
      </c>
      <c r="D1060" s="21">
        <v>3400</v>
      </c>
      <c r="E1060" s="22">
        <v>46008</v>
      </c>
      <c r="F1060" s="21">
        <v>238</v>
      </c>
      <c r="G1060" s="21" t="s">
        <v>47</v>
      </c>
      <c r="H1060" s="21" t="s">
        <v>48</v>
      </c>
      <c r="I1060" s="21" t="s">
        <v>1000</v>
      </c>
      <c r="J1060" s="21" t="s">
        <v>588</v>
      </c>
      <c r="K1060" s="21" t="s">
        <v>589</v>
      </c>
      <c r="L1060" s="21" t="s">
        <v>590</v>
      </c>
      <c r="M1060" s="21" t="s">
        <v>591</v>
      </c>
      <c r="N1060" s="21">
        <v>120</v>
      </c>
      <c r="O1060" s="20"/>
      <c r="P1060" s="21" t="s">
        <v>49</v>
      </c>
      <c r="Q1060" s="21" t="s">
        <v>1001</v>
      </c>
      <c r="R1060" s="21">
        <v>500048</v>
      </c>
      <c r="S1060" s="21">
        <v>7640</v>
      </c>
      <c r="T1060" s="21">
        <v>-68.127953000000005</v>
      </c>
      <c r="U1060" s="21">
        <v>-16.510477999999999</v>
      </c>
      <c r="V1060" s="21" t="s">
        <v>262</v>
      </c>
      <c r="W1060" s="21" t="s">
        <v>51</v>
      </c>
      <c r="X1060" s="21" t="s">
        <v>1002</v>
      </c>
      <c r="Y1060" s="23">
        <v>46246</v>
      </c>
      <c r="Z1060" s="24">
        <f>+E1060-Y1060</f>
        <v>-238</v>
      </c>
      <c r="AA1060" s="25">
        <f>+Tabla_DatosExternos_142[[#This Row],[Saldo]]/Tabla_DatosExternos_142[[#This Row],[Importe]]</f>
        <v>1</v>
      </c>
      <c r="AB1060" s="21"/>
      <c r="AC1060" s="26">
        <f>IF(AND(-Z1060&gt;=1,-Z1060&lt;=30),D1060,0)</f>
        <v>0</v>
      </c>
      <c r="AD1060" s="26">
        <f>IF(AND(-Z1060&gt;=31,-Z1060&lt;=60),D1060,0)</f>
        <v>0</v>
      </c>
      <c r="AE1060" s="26">
        <f>IF(AND(-Z1060&gt;=61,-Z1060&lt;=90),D1060,0)</f>
        <v>0</v>
      </c>
      <c r="AF1060" s="26">
        <f>IF(AND(-Z1060&gt;=91,-Z1060&lt;=120),D1060,0)</f>
        <v>0</v>
      </c>
      <c r="AG1060" s="26">
        <f>IF(AND(-Z1060&gt;=121,-Z1060&lt;=150),D1060,0)</f>
        <v>0</v>
      </c>
      <c r="AH1060" s="26">
        <f>IF(AND(-Z1060&gt;=151,-Z1060&lt;=180),D1060,0)</f>
        <v>0</v>
      </c>
      <c r="AI1060" s="26">
        <f>IF(AND(-Z1060&gt;=181,-Z1060&lt;=210),D1060,0)</f>
        <v>0</v>
      </c>
      <c r="AJ1060" s="26">
        <f>IF(AND(-Z1060&gt;=211,-Z1060&lt;=250),D1060,0)</f>
        <v>3400</v>
      </c>
      <c r="AK1060" s="26">
        <f>IF(-Z1060&gt;=251,D1060,0)</f>
        <v>0</v>
      </c>
      <c r="AL1060" s="26">
        <f>SUM(AE1060:AF1060)</f>
        <v>0</v>
      </c>
      <c r="AM1060" s="26">
        <f>SUM(AG1060:AK1060)</f>
        <v>3400</v>
      </c>
      <c r="AN1060" s="26">
        <f>SUM(AI1060:AK1060)</f>
        <v>3400</v>
      </c>
      <c r="AO1060" s="26">
        <f>+IF(SUM(AC1060:AK1060)=0,D1060,0)</f>
        <v>0</v>
      </c>
      <c r="AP1060" s="26">
        <f>+SUM(AC1060:AK1060)</f>
        <v>3400</v>
      </c>
      <c r="AQ1060" s="26">
        <f>+Tabla_DatosExternos_142[[#This Row],[Total Vigente]]+Tabla_DatosExternos_142[[#This Row],[Total Vencido]]</f>
        <v>3400</v>
      </c>
      <c r="AR1060" s="26">
        <f>SUM(AG1060:AK1060)</f>
        <v>3400</v>
      </c>
      <c r="AS1060" s="27">
        <f>+Tabla_DatosExternos_142[[#This Row],[Fecha]]-Tabla_DatosExternos_142[[#This Row],[Vence]]</f>
        <v>-120</v>
      </c>
      <c r="AT1060" s="21"/>
      <c r="AU1060" s="28" t="e">
        <f>+AR1060-W1060</f>
        <v>#VALUE!</v>
      </c>
    </row>
    <row r="1061" spans="1:47" x14ac:dyDescent="0.35">
      <c r="A1061" s="20">
        <v>45888</v>
      </c>
      <c r="B1061" s="21">
        <v>67403</v>
      </c>
      <c r="C1061" s="21">
        <v>14725</v>
      </c>
      <c r="D1061" s="21">
        <v>14725</v>
      </c>
      <c r="E1061" s="22">
        <v>46008</v>
      </c>
      <c r="F1061" s="21">
        <v>238</v>
      </c>
      <c r="G1061" s="21" t="s">
        <v>47</v>
      </c>
      <c r="H1061" s="21" t="s">
        <v>48</v>
      </c>
      <c r="I1061" s="21" t="s">
        <v>1000</v>
      </c>
      <c r="J1061" s="21" t="s">
        <v>588</v>
      </c>
      <c r="K1061" s="21" t="s">
        <v>589</v>
      </c>
      <c r="L1061" s="21" t="s">
        <v>590</v>
      </c>
      <c r="M1061" s="21" t="s">
        <v>591</v>
      </c>
      <c r="N1061" s="21">
        <v>120</v>
      </c>
      <c r="O1061" s="20"/>
      <c r="P1061" s="21" t="s">
        <v>49</v>
      </c>
      <c r="Q1061" s="21" t="s">
        <v>1001</v>
      </c>
      <c r="R1061" s="21">
        <v>500048</v>
      </c>
      <c r="S1061" s="21">
        <v>7640</v>
      </c>
      <c r="T1061" s="21">
        <v>-68.127953000000005</v>
      </c>
      <c r="U1061" s="21">
        <v>-16.510477999999999</v>
      </c>
      <c r="V1061" s="21" t="s">
        <v>262</v>
      </c>
      <c r="W1061" s="21" t="s">
        <v>51</v>
      </c>
      <c r="X1061" s="21" t="s">
        <v>1003</v>
      </c>
      <c r="Y1061" s="23">
        <v>46246</v>
      </c>
      <c r="Z1061" s="24">
        <f>+E1061-Y1061</f>
        <v>-238</v>
      </c>
      <c r="AA1061" s="25">
        <f>+Tabla_DatosExternos_142[[#This Row],[Saldo]]/Tabla_DatosExternos_142[[#This Row],[Importe]]</f>
        <v>1</v>
      </c>
      <c r="AB1061" s="21"/>
      <c r="AC1061" s="26">
        <f>IF(AND(-Z1061&gt;=1,-Z1061&lt;=30),D1061,0)</f>
        <v>0</v>
      </c>
      <c r="AD1061" s="26">
        <f>IF(AND(-Z1061&gt;=31,-Z1061&lt;=60),D1061,0)</f>
        <v>0</v>
      </c>
      <c r="AE1061" s="26">
        <f>IF(AND(-Z1061&gt;=61,-Z1061&lt;=90),D1061,0)</f>
        <v>0</v>
      </c>
      <c r="AF1061" s="26">
        <f>IF(AND(-Z1061&gt;=91,-Z1061&lt;=120),D1061,0)</f>
        <v>0</v>
      </c>
      <c r="AG1061" s="26">
        <f>IF(AND(-Z1061&gt;=121,-Z1061&lt;=150),D1061,0)</f>
        <v>0</v>
      </c>
      <c r="AH1061" s="26">
        <f>IF(AND(-Z1061&gt;=151,-Z1061&lt;=180),D1061,0)</f>
        <v>0</v>
      </c>
      <c r="AI1061" s="26">
        <f>IF(AND(-Z1061&gt;=181,-Z1061&lt;=210),D1061,0)</f>
        <v>0</v>
      </c>
      <c r="AJ1061" s="26">
        <f>IF(AND(-Z1061&gt;=211,-Z1061&lt;=250),D1061,0)</f>
        <v>14725</v>
      </c>
      <c r="AK1061" s="26">
        <f>IF(-Z1061&gt;=251,D1061,0)</f>
        <v>0</v>
      </c>
      <c r="AL1061" s="26">
        <f>SUM(AE1061:AF1061)</f>
        <v>0</v>
      </c>
      <c r="AM1061" s="26">
        <f>SUM(AG1061:AK1061)</f>
        <v>14725</v>
      </c>
      <c r="AN1061" s="26">
        <f>SUM(AI1061:AK1061)</f>
        <v>14725</v>
      </c>
      <c r="AO1061" s="26">
        <f>+IF(SUM(AC1061:AK1061)=0,D1061,0)</f>
        <v>0</v>
      </c>
      <c r="AP1061" s="26">
        <f>+SUM(AC1061:AK1061)</f>
        <v>14725</v>
      </c>
      <c r="AQ1061" s="26">
        <f>+Tabla_DatosExternos_142[[#This Row],[Total Vigente]]+Tabla_DatosExternos_142[[#This Row],[Total Vencido]]</f>
        <v>14725</v>
      </c>
      <c r="AR1061" s="26">
        <f>SUM(AG1061:AK1061)</f>
        <v>14725</v>
      </c>
      <c r="AS1061" s="27">
        <f>+Tabla_DatosExternos_142[[#This Row],[Fecha]]-Tabla_DatosExternos_142[[#This Row],[Vence]]</f>
        <v>-120</v>
      </c>
      <c r="AT1061" s="21"/>
      <c r="AU1061" s="28" t="e">
        <f>+AR1061-W1061</f>
        <v>#VALUE!</v>
      </c>
    </row>
    <row r="1062" spans="1:47" x14ac:dyDescent="0.35">
      <c r="A1062" s="20">
        <v>45896</v>
      </c>
      <c r="B1062" s="21">
        <v>70141</v>
      </c>
      <c r="C1062" s="21">
        <v>9950</v>
      </c>
      <c r="D1062" s="21">
        <v>8355.2000000000007</v>
      </c>
      <c r="E1062" s="22">
        <v>46016</v>
      </c>
      <c r="F1062" s="21">
        <v>230</v>
      </c>
      <c r="G1062" s="21" t="s">
        <v>47</v>
      </c>
      <c r="H1062" s="21" t="s">
        <v>48</v>
      </c>
      <c r="I1062" s="21" t="s">
        <v>1000</v>
      </c>
      <c r="J1062" s="21" t="s">
        <v>588</v>
      </c>
      <c r="K1062" s="21" t="s">
        <v>589</v>
      </c>
      <c r="L1062" s="21" t="s">
        <v>590</v>
      </c>
      <c r="M1062" s="21" t="s">
        <v>591</v>
      </c>
      <c r="N1062" s="21">
        <v>120</v>
      </c>
      <c r="O1062" s="20">
        <v>46183</v>
      </c>
      <c r="P1062" s="21" t="s">
        <v>49</v>
      </c>
      <c r="Q1062" s="21" t="s">
        <v>1001</v>
      </c>
      <c r="R1062" s="21">
        <v>500048</v>
      </c>
      <c r="S1062" s="21">
        <v>7640</v>
      </c>
      <c r="T1062" s="21">
        <v>-68.127953000000005</v>
      </c>
      <c r="U1062" s="21">
        <v>-16.510477999999999</v>
      </c>
      <c r="V1062" s="21" t="s">
        <v>262</v>
      </c>
      <c r="W1062" s="21" t="s">
        <v>51</v>
      </c>
      <c r="X1062" s="21" t="s">
        <v>1002</v>
      </c>
      <c r="Y1062" s="23">
        <v>46246</v>
      </c>
      <c r="Z1062" s="24">
        <f>+E1062-Y1062</f>
        <v>-230</v>
      </c>
      <c r="AA1062" s="25">
        <f>+Tabla_DatosExternos_142[[#This Row],[Saldo]]/Tabla_DatosExternos_142[[#This Row],[Importe]]</f>
        <v>0.83971859296482421</v>
      </c>
      <c r="AB1062" s="21"/>
      <c r="AC1062" s="26">
        <f>IF(AND(-Z1062&gt;=1,-Z1062&lt;=30),D1062,0)</f>
        <v>0</v>
      </c>
      <c r="AD1062" s="26">
        <f>IF(AND(-Z1062&gt;=31,-Z1062&lt;=60),D1062,0)</f>
        <v>0</v>
      </c>
      <c r="AE1062" s="26">
        <f>IF(AND(-Z1062&gt;=61,-Z1062&lt;=90),D1062,0)</f>
        <v>0</v>
      </c>
      <c r="AF1062" s="26">
        <f>IF(AND(-Z1062&gt;=91,-Z1062&lt;=120),D1062,0)</f>
        <v>0</v>
      </c>
      <c r="AG1062" s="26">
        <f>IF(AND(-Z1062&gt;=121,-Z1062&lt;=150),D1062,0)</f>
        <v>0</v>
      </c>
      <c r="AH1062" s="26">
        <f>IF(AND(-Z1062&gt;=151,-Z1062&lt;=180),D1062,0)</f>
        <v>0</v>
      </c>
      <c r="AI1062" s="26">
        <f>IF(AND(-Z1062&gt;=181,-Z1062&lt;=210),D1062,0)</f>
        <v>0</v>
      </c>
      <c r="AJ1062" s="26">
        <f>IF(AND(-Z1062&gt;=211,-Z1062&lt;=250),D1062,0)</f>
        <v>8355.2000000000007</v>
      </c>
      <c r="AK1062" s="26">
        <f>IF(-Z1062&gt;=251,D1062,0)</f>
        <v>0</v>
      </c>
      <c r="AL1062" s="26">
        <f>SUM(AE1062:AF1062)</f>
        <v>0</v>
      </c>
      <c r="AM1062" s="26">
        <f>SUM(AG1062:AK1062)</f>
        <v>8355.2000000000007</v>
      </c>
      <c r="AN1062" s="26">
        <f>SUM(AI1062:AK1062)</f>
        <v>8355.2000000000007</v>
      </c>
      <c r="AO1062" s="26">
        <f>+IF(SUM(AC1062:AK1062)=0,D1062,0)</f>
        <v>0</v>
      </c>
      <c r="AP1062" s="26">
        <f>+SUM(AC1062:AK1062)</f>
        <v>8355.2000000000007</v>
      </c>
      <c r="AQ1062" s="26">
        <f>+Tabla_DatosExternos_142[[#This Row],[Total Vigente]]+Tabla_DatosExternos_142[[#This Row],[Total Vencido]]</f>
        <v>8355.2000000000007</v>
      </c>
      <c r="AR1062" s="26">
        <f>SUM(AG1062:AK1062)</f>
        <v>8355.2000000000007</v>
      </c>
      <c r="AS1062" s="27">
        <f>+Tabla_DatosExternos_142[[#This Row],[Fecha]]-Tabla_DatosExternos_142[[#This Row],[Vence]]</f>
        <v>-120</v>
      </c>
      <c r="AT1062" s="21"/>
      <c r="AU1062" s="28" t="e">
        <f>+AR1062-W1062</f>
        <v>#VALUE!</v>
      </c>
    </row>
    <row r="1063" spans="1:47" x14ac:dyDescent="0.35">
      <c r="A1063" s="20">
        <v>45896</v>
      </c>
      <c r="B1063" s="21">
        <v>70142</v>
      </c>
      <c r="C1063" s="21">
        <v>8250</v>
      </c>
      <c r="D1063" s="21">
        <v>4074</v>
      </c>
      <c r="E1063" s="22">
        <v>46016</v>
      </c>
      <c r="F1063" s="21">
        <v>230</v>
      </c>
      <c r="G1063" s="21" t="s">
        <v>47</v>
      </c>
      <c r="H1063" s="21" t="s">
        <v>48</v>
      </c>
      <c r="I1063" s="21" t="s">
        <v>1000</v>
      </c>
      <c r="J1063" s="21" t="s">
        <v>588</v>
      </c>
      <c r="K1063" s="21" t="s">
        <v>589</v>
      </c>
      <c r="L1063" s="21" t="s">
        <v>590</v>
      </c>
      <c r="M1063" s="21" t="s">
        <v>591</v>
      </c>
      <c r="N1063" s="21">
        <v>120</v>
      </c>
      <c r="O1063" s="20">
        <v>46053</v>
      </c>
      <c r="P1063" s="21" t="s">
        <v>49</v>
      </c>
      <c r="Q1063" s="21" t="s">
        <v>1001</v>
      </c>
      <c r="R1063" s="21">
        <v>500048</v>
      </c>
      <c r="S1063" s="21">
        <v>7640</v>
      </c>
      <c r="T1063" s="21">
        <v>-68.127953000000005</v>
      </c>
      <c r="U1063" s="21">
        <v>-16.510477999999999</v>
      </c>
      <c r="V1063" s="21" t="s">
        <v>262</v>
      </c>
      <c r="W1063" s="21" t="s">
        <v>51</v>
      </c>
      <c r="X1063" s="21" t="s">
        <v>1003</v>
      </c>
      <c r="Y1063" s="23">
        <v>46246</v>
      </c>
      <c r="Z1063" s="24">
        <f>+E1063-Y1063</f>
        <v>-230</v>
      </c>
      <c r="AA1063" s="25">
        <f>+Tabla_DatosExternos_142[[#This Row],[Saldo]]/Tabla_DatosExternos_142[[#This Row],[Importe]]</f>
        <v>0.49381818181818182</v>
      </c>
      <c r="AB1063" s="21"/>
      <c r="AC1063" s="26">
        <f>IF(AND(-Z1063&gt;=1,-Z1063&lt;=30),D1063,0)</f>
        <v>0</v>
      </c>
      <c r="AD1063" s="26">
        <f>IF(AND(-Z1063&gt;=31,-Z1063&lt;=60),D1063,0)</f>
        <v>0</v>
      </c>
      <c r="AE1063" s="26">
        <f>IF(AND(-Z1063&gt;=61,-Z1063&lt;=90),D1063,0)</f>
        <v>0</v>
      </c>
      <c r="AF1063" s="26">
        <f>IF(AND(-Z1063&gt;=91,-Z1063&lt;=120),D1063,0)</f>
        <v>0</v>
      </c>
      <c r="AG1063" s="26">
        <f>IF(AND(-Z1063&gt;=121,-Z1063&lt;=150),D1063,0)</f>
        <v>0</v>
      </c>
      <c r="AH1063" s="26">
        <f>IF(AND(-Z1063&gt;=151,-Z1063&lt;=180),D1063,0)</f>
        <v>0</v>
      </c>
      <c r="AI1063" s="26">
        <f>IF(AND(-Z1063&gt;=181,-Z1063&lt;=210),D1063,0)</f>
        <v>0</v>
      </c>
      <c r="AJ1063" s="26">
        <f>IF(AND(-Z1063&gt;=211,-Z1063&lt;=250),D1063,0)</f>
        <v>4074</v>
      </c>
      <c r="AK1063" s="26">
        <f>IF(-Z1063&gt;=251,D1063,0)</f>
        <v>0</v>
      </c>
      <c r="AL1063" s="26">
        <f>SUM(AE1063:AF1063)</f>
        <v>0</v>
      </c>
      <c r="AM1063" s="26">
        <f>SUM(AG1063:AK1063)</f>
        <v>4074</v>
      </c>
      <c r="AN1063" s="26">
        <f>SUM(AI1063:AK1063)</f>
        <v>4074</v>
      </c>
      <c r="AO1063" s="26">
        <f>+IF(SUM(AC1063:AK1063)=0,D1063,0)</f>
        <v>0</v>
      </c>
      <c r="AP1063" s="26">
        <f>+SUM(AC1063:AK1063)</f>
        <v>4074</v>
      </c>
      <c r="AQ1063" s="26">
        <f>+Tabla_DatosExternos_142[[#This Row],[Total Vigente]]+Tabla_DatosExternos_142[[#This Row],[Total Vencido]]</f>
        <v>4074</v>
      </c>
      <c r="AR1063" s="26">
        <f>SUM(AG1063:AK1063)</f>
        <v>4074</v>
      </c>
      <c r="AS1063" s="27">
        <f>+Tabla_DatosExternos_142[[#This Row],[Fecha]]-Tabla_DatosExternos_142[[#This Row],[Vence]]</f>
        <v>-120</v>
      </c>
      <c r="AT1063" s="21"/>
      <c r="AU1063" s="28" t="e">
        <f>+AR1063-W1063</f>
        <v>#VALUE!</v>
      </c>
    </row>
    <row r="1064" spans="1:47" x14ac:dyDescent="0.35">
      <c r="A1064" s="20">
        <v>45905</v>
      </c>
      <c r="B1064" s="21">
        <v>73061</v>
      </c>
      <c r="C1064" s="21">
        <v>1413</v>
      </c>
      <c r="D1064" s="21">
        <v>454.53</v>
      </c>
      <c r="E1064" s="22">
        <v>45965</v>
      </c>
      <c r="F1064" s="21">
        <v>281</v>
      </c>
      <c r="G1064" s="21" t="s">
        <v>47</v>
      </c>
      <c r="H1064" s="21" t="s">
        <v>48</v>
      </c>
      <c r="I1064" s="21" t="s">
        <v>1039</v>
      </c>
      <c r="J1064" s="21" t="s">
        <v>588</v>
      </c>
      <c r="K1064" s="21" t="s">
        <v>589</v>
      </c>
      <c r="L1064" s="21" t="s">
        <v>590</v>
      </c>
      <c r="M1064" s="21" t="s">
        <v>591</v>
      </c>
      <c r="N1064" s="21">
        <v>60</v>
      </c>
      <c r="O1064" s="20">
        <v>45961</v>
      </c>
      <c r="P1064" s="21" t="s">
        <v>49</v>
      </c>
      <c r="Q1064" s="21" t="s">
        <v>1040</v>
      </c>
      <c r="R1064" s="21">
        <v>600000</v>
      </c>
      <c r="S1064" s="21">
        <v>7640</v>
      </c>
      <c r="T1064" s="21">
        <v>-68.062518999999995</v>
      </c>
      <c r="U1064" s="21">
        <v>-16.519238999999999</v>
      </c>
      <c r="V1064" s="21" t="s">
        <v>262</v>
      </c>
      <c r="W1064" s="21" t="s">
        <v>51</v>
      </c>
      <c r="X1064" s="21" t="s">
        <v>1041</v>
      </c>
      <c r="Y1064" s="23">
        <v>46246</v>
      </c>
      <c r="Z1064" s="24">
        <f>+E1064-Y1064</f>
        <v>-281</v>
      </c>
      <c r="AA1064" s="25">
        <f>+Tabla_DatosExternos_142[[#This Row],[Saldo]]/Tabla_DatosExternos_142[[#This Row],[Importe]]</f>
        <v>0.32167728237791932</v>
      </c>
      <c r="AB1064" s="21"/>
      <c r="AC1064" s="26">
        <f>IF(AND(-Z1064&gt;=1,-Z1064&lt;=30),D1064,0)</f>
        <v>0</v>
      </c>
      <c r="AD1064" s="26">
        <f>IF(AND(-Z1064&gt;=31,-Z1064&lt;=60),D1064,0)</f>
        <v>0</v>
      </c>
      <c r="AE1064" s="26">
        <f>IF(AND(-Z1064&gt;=61,-Z1064&lt;=90),D1064,0)</f>
        <v>0</v>
      </c>
      <c r="AF1064" s="26">
        <f>IF(AND(-Z1064&gt;=91,-Z1064&lt;=120),D1064,0)</f>
        <v>0</v>
      </c>
      <c r="AG1064" s="26">
        <f>IF(AND(-Z1064&gt;=121,-Z1064&lt;=150),D1064,0)</f>
        <v>0</v>
      </c>
      <c r="AH1064" s="26">
        <f>IF(AND(-Z1064&gt;=151,-Z1064&lt;=180),D1064,0)</f>
        <v>0</v>
      </c>
      <c r="AI1064" s="26">
        <f>IF(AND(-Z1064&gt;=181,-Z1064&lt;=210),D1064,0)</f>
        <v>0</v>
      </c>
      <c r="AJ1064" s="26">
        <f>IF(AND(-Z1064&gt;=211,-Z1064&lt;=250),D1064,0)</f>
        <v>0</v>
      </c>
      <c r="AK1064" s="26">
        <f>IF(-Z1064&gt;=251,D1064,0)</f>
        <v>454.53</v>
      </c>
      <c r="AL1064" s="26">
        <f>SUM(AE1064:AF1064)</f>
        <v>0</v>
      </c>
      <c r="AM1064" s="26">
        <f>SUM(AG1064:AK1064)</f>
        <v>454.53</v>
      </c>
      <c r="AN1064" s="26">
        <f>SUM(AI1064:AK1064)</f>
        <v>454.53</v>
      </c>
      <c r="AO1064" s="26">
        <f>+IF(SUM(AC1064:AK1064)=0,D1064,0)</f>
        <v>0</v>
      </c>
      <c r="AP1064" s="26">
        <f>+SUM(AC1064:AK1064)</f>
        <v>454.53</v>
      </c>
      <c r="AQ1064" s="26">
        <f>+Tabla_DatosExternos_142[[#This Row],[Total Vigente]]+Tabla_DatosExternos_142[[#This Row],[Total Vencido]]</f>
        <v>454.53</v>
      </c>
      <c r="AR1064" s="26">
        <f>SUM(AG1064:AK1064)</f>
        <v>454.53</v>
      </c>
      <c r="AS1064" s="27">
        <f>+Tabla_DatosExternos_142[[#This Row],[Fecha]]-Tabla_DatosExternos_142[[#This Row],[Vence]]</f>
        <v>-60</v>
      </c>
      <c r="AT1064" s="21"/>
      <c r="AU1064" s="28" t="e">
        <f>+AR1064-W1064</f>
        <v>#VALUE!</v>
      </c>
    </row>
    <row r="1065" spans="1:47" x14ac:dyDescent="0.35">
      <c r="A1065" s="20">
        <v>45917</v>
      </c>
      <c r="B1065" s="21">
        <v>76632</v>
      </c>
      <c r="C1065" s="21">
        <v>2125</v>
      </c>
      <c r="D1065" s="21">
        <v>2125</v>
      </c>
      <c r="E1065" s="22">
        <v>46037</v>
      </c>
      <c r="F1065" s="21">
        <v>209</v>
      </c>
      <c r="G1065" s="21" t="s">
        <v>47</v>
      </c>
      <c r="H1065" s="21" t="s">
        <v>48</v>
      </c>
      <c r="I1065" s="21" t="s">
        <v>1000</v>
      </c>
      <c r="J1065" s="21" t="s">
        <v>588</v>
      </c>
      <c r="K1065" s="21" t="s">
        <v>589</v>
      </c>
      <c r="L1065" s="21" t="s">
        <v>590</v>
      </c>
      <c r="M1065" s="21" t="s">
        <v>591</v>
      </c>
      <c r="N1065" s="21">
        <v>120</v>
      </c>
      <c r="O1065" s="20"/>
      <c r="P1065" s="21" t="s">
        <v>49</v>
      </c>
      <c r="Q1065" s="21" t="s">
        <v>1001</v>
      </c>
      <c r="R1065" s="21">
        <v>500048</v>
      </c>
      <c r="S1065" s="21">
        <v>7640</v>
      </c>
      <c r="T1065" s="21">
        <v>-68.127953000000005</v>
      </c>
      <c r="U1065" s="21">
        <v>-16.510477999999999</v>
      </c>
      <c r="V1065" s="21" t="s">
        <v>262</v>
      </c>
      <c r="W1065" s="21" t="s">
        <v>51</v>
      </c>
      <c r="X1065" s="21" t="s">
        <v>1002</v>
      </c>
      <c r="Y1065" s="23">
        <v>46246</v>
      </c>
      <c r="Z1065" s="24">
        <f>+E1065-Y1065</f>
        <v>-209</v>
      </c>
      <c r="AA1065" s="25">
        <f>+Tabla_DatosExternos_142[[#This Row],[Saldo]]/Tabla_DatosExternos_142[[#This Row],[Importe]]</f>
        <v>1</v>
      </c>
      <c r="AB1065" s="21"/>
      <c r="AC1065" s="26">
        <f>IF(AND(-Z1065&gt;=1,-Z1065&lt;=30),D1065,0)</f>
        <v>0</v>
      </c>
      <c r="AD1065" s="26">
        <f>IF(AND(-Z1065&gt;=31,-Z1065&lt;=60),D1065,0)</f>
        <v>0</v>
      </c>
      <c r="AE1065" s="26">
        <f>IF(AND(-Z1065&gt;=61,-Z1065&lt;=90),D1065,0)</f>
        <v>0</v>
      </c>
      <c r="AF1065" s="26">
        <f>IF(AND(-Z1065&gt;=91,-Z1065&lt;=120),D1065,0)</f>
        <v>0</v>
      </c>
      <c r="AG1065" s="26">
        <f>IF(AND(-Z1065&gt;=121,-Z1065&lt;=150),D1065,0)</f>
        <v>0</v>
      </c>
      <c r="AH1065" s="26">
        <f>IF(AND(-Z1065&gt;=151,-Z1065&lt;=180),D1065,0)</f>
        <v>0</v>
      </c>
      <c r="AI1065" s="26">
        <f>IF(AND(-Z1065&gt;=181,-Z1065&lt;=210),D1065,0)</f>
        <v>2125</v>
      </c>
      <c r="AJ1065" s="26">
        <f>IF(AND(-Z1065&gt;=211,-Z1065&lt;=250),D1065,0)</f>
        <v>0</v>
      </c>
      <c r="AK1065" s="26">
        <f>IF(-Z1065&gt;=251,D1065,0)</f>
        <v>0</v>
      </c>
      <c r="AL1065" s="26">
        <f>SUM(AE1065:AF1065)</f>
        <v>0</v>
      </c>
      <c r="AM1065" s="26">
        <f>SUM(AG1065:AK1065)</f>
        <v>2125</v>
      </c>
      <c r="AN1065" s="26">
        <f>SUM(AI1065:AK1065)</f>
        <v>2125</v>
      </c>
      <c r="AO1065" s="26">
        <f>+IF(SUM(AC1065:AK1065)=0,D1065,0)</f>
        <v>0</v>
      </c>
      <c r="AP1065" s="26">
        <f>+SUM(AC1065:AK1065)</f>
        <v>2125</v>
      </c>
      <c r="AQ1065" s="26">
        <f>+Tabla_DatosExternos_142[[#This Row],[Total Vigente]]+Tabla_DatosExternos_142[[#This Row],[Total Vencido]]</f>
        <v>2125</v>
      </c>
      <c r="AR1065" s="26">
        <f>SUM(AG1065:AK1065)</f>
        <v>2125</v>
      </c>
      <c r="AS1065" s="27">
        <f>+Tabla_DatosExternos_142[[#This Row],[Fecha]]-Tabla_DatosExternos_142[[#This Row],[Vence]]</f>
        <v>-120</v>
      </c>
      <c r="AT1065" s="21"/>
      <c r="AU1065" s="28" t="e">
        <f>+AR1065-W1065</f>
        <v>#VALUE!</v>
      </c>
    </row>
    <row r="1066" spans="1:47" x14ac:dyDescent="0.35">
      <c r="A1066" s="20">
        <v>45917</v>
      </c>
      <c r="B1066" s="21">
        <v>76633</v>
      </c>
      <c r="C1066" s="21">
        <v>3016.34</v>
      </c>
      <c r="D1066" s="21">
        <v>3016.34</v>
      </c>
      <c r="E1066" s="22">
        <v>46037</v>
      </c>
      <c r="F1066" s="21">
        <v>209</v>
      </c>
      <c r="G1066" s="21" t="s">
        <v>47</v>
      </c>
      <c r="H1066" s="21" t="s">
        <v>48</v>
      </c>
      <c r="I1066" s="21" t="s">
        <v>1000</v>
      </c>
      <c r="J1066" s="21" t="s">
        <v>588</v>
      </c>
      <c r="K1066" s="21" t="s">
        <v>589</v>
      </c>
      <c r="L1066" s="21" t="s">
        <v>590</v>
      </c>
      <c r="M1066" s="21" t="s">
        <v>591</v>
      </c>
      <c r="N1066" s="21">
        <v>120</v>
      </c>
      <c r="O1066" s="20"/>
      <c r="P1066" s="21" t="s">
        <v>49</v>
      </c>
      <c r="Q1066" s="21" t="s">
        <v>1001</v>
      </c>
      <c r="R1066" s="21">
        <v>500048</v>
      </c>
      <c r="S1066" s="21">
        <v>7640</v>
      </c>
      <c r="T1066" s="21">
        <v>-68.127953000000005</v>
      </c>
      <c r="U1066" s="21">
        <v>-16.510477999999999</v>
      </c>
      <c r="V1066" s="21" t="s">
        <v>262</v>
      </c>
      <c r="W1066" s="21" t="s">
        <v>51</v>
      </c>
      <c r="X1066" s="21" t="s">
        <v>1002</v>
      </c>
      <c r="Y1066" s="23">
        <v>46246</v>
      </c>
      <c r="Z1066" s="24">
        <f>+E1066-Y1066</f>
        <v>-209</v>
      </c>
      <c r="AA1066" s="25">
        <f>+Tabla_DatosExternos_142[[#This Row],[Saldo]]/Tabla_DatosExternos_142[[#This Row],[Importe]]</f>
        <v>1</v>
      </c>
      <c r="AB1066" s="21"/>
      <c r="AC1066" s="26">
        <f>IF(AND(-Z1066&gt;=1,-Z1066&lt;=30),D1066,0)</f>
        <v>0</v>
      </c>
      <c r="AD1066" s="26">
        <f>IF(AND(-Z1066&gt;=31,-Z1066&lt;=60),D1066,0)</f>
        <v>0</v>
      </c>
      <c r="AE1066" s="26">
        <f>IF(AND(-Z1066&gt;=61,-Z1066&lt;=90),D1066,0)</f>
        <v>0</v>
      </c>
      <c r="AF1066" s="26">
        <f>IF(AND(-Z1066&gt;=91,-Z1066&lt;=120),D1066,0)</f>
        <v>0</v>
      </c>
      <c r="AG1066" s="26">
        <f>IF(AND(-Z1066&gt;=121,-Z1066&lt;=150),D1066,0)</f>
        <v>0</v>
      </c>
      <c r="AH1066" s="26">
        <f>IF(AND(-Z1066&gt;=151,-Z1066&lt;=180),D1066,0)</f>
        <v>0</v>
      </c>
      <c r="AI1066" s="26">
        <f>IF(AND(-Z1066&gt;=181,-Z1066&lt;=210),D1066,0)</f>
        <v>3016.34</v>
      </c>
      <c r="AJ1066" s="26">
        <f>IF(AND(-Z1066&gt;=211,-Z1066&lt;=250),D1066,0)</f>
        <v>0</v>
      </c>
      <c r="AK1066" s="26">
        <f>IF(-Z1066&gt;=251,D1066,0)</f>
        <v>0</v>
      </c>
      <c r="AL1066" s="26">
        <f>SUM(AE1066:AF1066)</f>
        <v>0</v>
      </c>
      <c r="AM1066" s="26">
        <f>SUM(AG1066:AK1066)</f>
        <v>3016.34</v>
      </c>
      <c r="AN1066" s="26">
        <f>SUM(AI1066:AK1066)</f>
        <v>3016.34</v>
      </c>
      <c r="AO1066" s="26">
        <f>+IF(SUM(AC1066:AK1066)=0,D1066,0)</f>
        <v>0</v>
      </c>
      <c r="AP1066" s="26">
        <f>+SUM(AC1066:AK1066)</f>
        <v>3016.34</v>
      </c>
      <c r="AQ1066" s="26">
        <f>+Tabla_DatosExternos_142[[#This Row],[Total Vigente]]+Tabla_DatosExternos_142[[#This Row],[Total Vencido]]</f>
        <v>3016.34</v>
      </c>
      <c r="AR1066" s="26">
        <f>SUM(AG1066:AK1066)</f>
        <v>3016.34</v>
      </c>
      <c r="AS1066" s="27">
        <f>+Tabla_DatosExternos_142[[#This Row],[Fecha]]-Tabla_DatosExternos_142[[#This Row],[Vence]]</f>
        <v>-120</v>
      </c>
      <c r="AT1066" s="21"/>
      <c r="AU1066" s="28" t="e">
        <f>+AR1066-W1066</f>
        <v>#VALUE!</v>
      </c>
    </row>
    <row r="1067" spans="1:47" x14ac:dyDescent="0.35">
      <c r="A1067" s="20">
        <v>45917</v>
      </c>
      <c r="B1067" s="21">
        <v>76634</v>
      </c>
      <c r="C1067" s="21">
        <v>2178</v>
      </c>
      <c r="D1067" s="21">
        <v>2178</v>
      </c>
      <c r="E1067" s="22">
        <v>46037</v>
      </c>
      <c r="F1067" s="21">
        <v>209</v>
      </c>
      <c r="G1067" s="21" t="s">
        <v>47</v>
      </c>
      <c r="H1067" s="21" t="s">
        <v>48</v>
      </c>
      <c r="I1067" s="21" t="s">
        <v>1000</v>
      </c>
      <c r="J1067" s="21" t="s">
        <v>588</v>
      </c>
      <c r="K1067" s="21" t="s">
        <v>589</v>
      </c>
      <c r="L1067" s="21" t="s">
        <v>590</v>
      </c>
      <c r="M1067" s="21" t="s">
        <v>591</v>
      </c>
      <c r="N1067" s="21">
        <v>120</v>
      </c>
      <c r="O1067" s="20"/>
      <c r="P1067" s="21" t="s">
        <v>49</v>
      </c>
      <c r="Q1067" s="21" t="s">
        <v>1001</v>
      </c>
      <c r="R1067" s="21">
        <v>500048</v>
      </c>
      <c r="S1067" s="21">
        <v>7640</v>
      </c>
      <c r="T1067" s="21">
        <v>-68.127953000000005</v>
      </c>
      <c r="U1067" s="21">
        <v>-16.510477999999999</v>
      </c>
      <c r="V1067" s="21" t="s">
        <v>262</v>
      </c>
      <c r="W1067" s="21" t="s">
        <v>51</v>
      </c>
      <c r="X1067" s="21" t="s">
        <v>1003</v>
      </c>
      <c r="Y1067" s="23">
        <v>46246</v>
      </c>
      <c r="Z1067" s="24">
        <f>+E1067-Y1067</f>
        <v>-209</v>
      </c>
      <c r="AA1067" s="25">
        <f>+Tabla_DatosExternos_142[[#This Row],[Saldo]]/Tabla_DatosExternos_142[[#This Row],[Importe]]</f>
        <v>1</v>
      </c>
      <c r="AB1067" s="21"/>
      <c r="AC1067" s="26">
        <f>IF(AND(-Z1067&gt;=1,-Z1067&lt;=30),D1067,0)</f>
        <v>0</v>
      </c>
      <c r="AD1067" s="26">
        <f>IF(AND(-Z1067&gt;=31,-Z1067&lt;=60),D1067,0)</f>
        <v>0</v>
      </c>
      <c r="AE1067" s="26">
        <f>IF(AND(-Z1067&gt;=61,-Z1067&lt;=90),D1067,0)</f>
        <v>0</v>
      </c>
      <c r="AF1067" s="26">
        <f>IF(AND(-Z1067&gt;=91,-Z1067&lt;=120),D1067,0)</f>
        <v>0</v>
      </c>
      <c r="AG1067" s="26">
        <f>IF(AND(-Z1067&gt;=121,-Z1067&lt;=150),D1067,0)</f>
        <v>0</v>
      </c>
      <c r="AH1067" s="26">
        <f>IF(AND(-Z1067&gt;=151,-Z1067&lt;=180),D1067,0)</f>
        <v>0</v>
      </c>
      <c r="AI1067" s="26">
        <f>IF(AND(-Z1067&gt;=181,-Z1067&lt;=210),D1067,0)</f>
        <v>2178</v>
      </c>
      <c r="AJ1067" s="26">
        <f>IF(AND(-Z1067&gt;=211,-Z1067&lt;=250),D1067,0)</f>
        <v>0</v>
      </c>
      <c r="AK1067" s="26">
        <f>IF(-Z1067&gt;=251,D1067,0)</f>
        <v>0</v>
      </c>
      <c r="AL1067" s="26">
        <f>SUM(AE1067:AF1067)</f>
        <v>0</v>
      </c>
      <c r="AM1067" s="26">
        <f>SUM(AG1067:AK1067)</f>
        <v>2178</v>
      </c>
      <c r="AN1067" s="26">
        <f>SUM(AI1067:AK1067)</f>
        <v>2178</v>
      </c>
      <c r="AO1067" s="26">
        <f>+IF(SUM(AC1067:AK1067)=0,D1067,0)</f>
        <v>0</v>
      </c>
      <c r="AP1067" s="26">
        <f>+SUM(AC1067:AK1067)</f>
        <v>2178</v>
      </c>
      <c r="AQ1067" s="26">
        <f>+Tabla_DatosExternos_142[[#This Row],[Total Vigente]]+Tabla_DatosExternos_142[[#This Row],[Total Vencido]]</f>
        <v>2178</v>
      </c>
      <c r="AR1067" s="26">
        <f>SUM(AG1067:AK1067)</f>
        <v>2178</v>
      </c>
      <c r="AS1067" s="27">
        <f>+Tabla_DatosExternos_142[[#This Row],[Fecha]]-Tabla_DatosExternos_142[[#This Row],[Vence]]</f>
        <v>-120</v>
      </c>
      <c r="AT1067" s="21"/>
      <c r="AU1067" s="28" t="e">
        <f>+AR1067-W1067</f>
        <v>#VALUE!</v>
      </c>
    </row>
    <row r="1068" spans="1:47" x14ac:dyDescent="0.35">
      <c r="A1068" s="20">
        <v>45917</v>
      </c>
      <c r="B1068" s="21">
        <v>76635</v>
      </c>
      <c r="C1068" s="21">
        <v>4250</v>
      </c>
      <c r="D1068" s="21">
        <v>4250</v>
      </c>
      <c r="E1068" s="22">
        <v>46037</v>
      </c>
      <c r="F1068" s="21">
        <v>209</v>
      </c>
      <c r="G1068" s="21" t="s">
        <v>47</v>
      </c>
      <c r="H1068" s="21" t="s">
        <v>48</v>
      </c>
      <c r="I1068" s="21" t="s">
        <v>1000</v>
      </c>
      <c r="J1068" s="21" t="s">
        <v>588</v>
      </c>
      <c r="K1068" s="21" t="s">
        <v>589</v>
      </c>
      <c r="L1068" s="21" t="s">
        <v>590</v>
      </c>
      <c r="M1068" s="21" t="s">
        <v>591</v>
      </c>
      <c r="N1068" s="21">
        <v>120</v>
      </c>
      <c r="O1068" s="20"/>
      <c r="P1068" s="21" t="s">
        <v>49</v>
      </c>
      <c r="Q1068" s="21" t="s">
        <v>1001</v>
      </c>
      <c r="R1068" s="21">
        <v>500048</v>
      </c>
      <c r="S1068" s="21">
        <v>7640</v>
      </c>
      <c r="T1068" s="21">
        <v>-68.127953000000005</v>
      </c>
      <c r="U1068" s="21">
        <v>-16.510477999999999</v>
      </c>
      <c r="V1068" s="21" t="s">
        <v>262</v>
      </c>
      <c r="W1068" s="21" t="s">
        <v>51</v>
      </c>
      <c r="X1068" s="21" t="s">
        <v>1003</v>
      </c>
      <c r="Y1068" s="23">
        <v>46246</v>
      </c>
      <c r="Z1068" s="24">
        <f>+E1068-Y1068</f>
        <v>-209</v>
      </c>
      <c r="AA1068" s="25">
        <f>+Tabla_DatosExternos_142[[#This Row],[Saldo]]/Tabla_DatosExternos_142[[#This Row],[Importe]]</f>
        <v>1</v>
      </c>
      <c r="AB1068" s="21"/>
      <c r="AC1068" s="26">
        <f>IF(AND(-Z1068&gt;=1,-Z1068&lt;=30),D1068,0)</f>
        <v>0</v>
      </c>
      <c r="AD1068" s="26">
        <f>IF(AND(-Z1068&gt;=31,-Z1068&lt;=60),D1068,0)</f>
        <v>0</v>
      </c>
      <c r="AE1068" s="26">
        <f>IF(AND(-Z1068&gt;=61,-Z1068&lt;=90),D1068,0)</f>
        <v>0</v>
      </c>
      <c r="AF1068" s="26">
        <f>IF(AND(-Z1068&gt;=91,-Z1068&lt;=120),D1068,0)</f>
        <v>0</v>
      </c>
      <c r="AG1068" s="26">
        <f>IF(AND(-Z1068&gt;=121,-Z1068&lt;=150),D1068,0)</f>
        <v>0</v>
      </c>
      <c r="AH1068" s="26">
        <f>IF(AND(-Z1068&gt;=151,-Z1068&lt;=180),D1068,0)</f>
        <v>0</v>
      </c>
      <c r="AI1068" s="26">
        <f>IF(AND(-Z1068&gt;=181,-Z1068&lt;=210),D1068,0)</f>
        <v>4250</v>
      </c>
      <c r="AJ1068" s="26">
        <f>IF(AND(-Z1068&gt;=211,-Z1068&lt;=250),D1068,0)</f>
        <v>0</v>
      </c>
      <c r="AK1068" s="26">
        <f>IF(-Z1068&gt;=251,D1068,0)</f>
        <v>0</v>
      </c>
      <c r="AL1068" s="26">
        <f>SUM(AE1068:AF1068)</f>
        <v>0</v>
      </c>
      <c r="AM1068" s="26">
        <f>SUM(AG1068:AK1068)</f>
        <v>4250</v>
      </c>
      <c r="AN1068" s="26">
        <f>SUM(AI1068:AK1068)</f>
        <v>4250</v>
      </c>
      <c r="AO1068" s="26">
        <f>+IF(SUM(AC1068:AK1068)=0,D1068,0)</f>
        <v>0</v>
      </c>
      <c r="AP1068" s="26">
        <f>+SUM(AC1068:AK1068)</f>
        <v>4250</v>
      </c>
      <c r="AQ1068" s="26">
        <f>+Tabla_DatosExternos_142[[#This Row],[Total Vigente]]+Tabla_DatosExternos_142[[#This Row],[Total Vencido]]</f>
        <v>4250</v>
      </c>
      <c r="AR1068" s="26">
        <f>SUM(AG1068:AK1068)</f>
        <v>4250</v>
      </c>
      <c r="AS1068" s="27">
        <f>+Tabla_DatosExternos_142[[#This Row],[Fecha]]-Tabla_DatosExternos_142[[#This Row],[Vence]]</f>
        <v>-120</v>
      </c>
      <c r="AT1068" s="21"/>
      <c r="AU1068" s="28" t="e">
        <f>+AR1068-W1068</f>
        <v>#VALUE!</v>
      </c>
    </row>
    <row r="1069" spans="1:47" x14ac:dyDescent="0.35">
      <c r="A1069" s="20">
        <v>45945</v>
      </c>
      <c r="B1069" s="21">
        <v>87572</v>
      </c>
      <c r="C1069" s="21">
        <v>697.02</v>
      </c>
      <c r="D1069" s="21">
        <v>697.02</v>
      </c>
      <c r="E1069" s="22">
        <v>46065</v>
      </c>
      <c r="F1069" s="21">
        <v>181</v>
      </c>
      <c r="G1069" s="21" t="s">
        <v>47</v>
      </c>
      <c r="H1069" s="21" t="s">
        <v>48</v>
      </c>
      <c r="I1069" s="21" t="s">
        <v>1000</v>
      </c>
      <c r="J1069" s="21" t="s">
        <v>588</v>
      </c>
      <c r="K1069" s="21" t="s">
        <v>589</v>
      </c>
      <c r="L1069" s="21" t="s">
        <v>590</v>
      </c>
      <c r="M1069" s="21" t="s">
        <v>591</v>
      </c>
      <c r="N1069" s="21">
        <v>120</v>
      </c>
      <c r="O1069" s="20"/>
      <c r="P1069" s="21" t="s">
        <v>49</v>
      </c>
      <c r="Q1069" s="21" t="s">
        <v>1001</v>
      </c>
      <c r="R1069" s="21">
        <v>500048</v>
      </c>
      <c r="S1069" s="21">
        <v>7640</v>
      </c>
      <c r="T1069" s="21">
        <v>-68.127953000000005</v>
      </c>
      <c r="U1069" s="21">
        <v>-16.510477999999999</v>
      </c>
      <c r="V1069" s="21" t="s">
        <v>262</v>
      </c>
      <c r="W1069" s="21" t="s">
        <v>51</v>
      </c>
      <c r="X1069" s="21" t="s">
        <v>1002</v>
      </c>
      <c r="Y1069" s="23">
        <v>46246</v>
      </c>
      <c r="Z1069" s="24">
        <f>+E1069-Y1069</f>
        <v>-181</v>
      </c>
      <c r="AA1069" s="25">
        <f>+Tabla_DatosExternos_142[[#This Row],[Saldo]]/Tabla_DatosExternos_142[[#This Row],[Importe]]</f>
        <v>1</v>
      </c>
      <c r="AB1069" s="21"/>
      <c r="AC1069" s="26">
        <f>IF(AND(-Z1069&gt;=1,-Z1069&lt;=30),D1069,0)</f>
        <v>0</v>
      </c>
      <c r="AD1069" s="26">
        <f>IF(AND(-Z1069&gt;=31,-Z1069&lt;=60),D1069,0)</f>
        <v>0</v>
      </c>
      <c r="AE1069" s="26">
        <f>IF(AND(-Z1069&gt;=61,-Z1069&lt;=90),D1069,0)</f>
        <v>0</v>
      </c>
      <c r="AF1069" s="26">
        <f>IF(AND(-Z1069&gt;=91,-Z1069&lt;=120),D1069,0)</f>
        <v>0</v>
      </c>
      <c r="AG1069" s="26">
        <f>IF(AND(-Z1069&gt;=121,-Z1069&lt;=150),D1069,0)</f>
        <v>0</v>
      </c>
      <c r="AH1069" s="26">
        <f>IF(AND(-Z1069&gt;=151,-Z1069&lt;=180),D1069,0)</f>
        <v>0</v>
      </c>
      <c r="AI1069" s="26">
        <f>IF(AND(-Z1069&gt;=181,-Z1069&lt;=210),D1069,0)</f>
        <v>697.02</v>
      </c>
      <c r="AJ1069" s="26">
        <f>IF(AND(-Z1069&gt;=211,-Z1069&lt;=250),D1069,0)</f>
        <v>0</v>
      </c>
      <c r="AK1069" s="26">
        <f>IF(-Z1069&gt;=251,D1069,0)</f>
        <v>0</v>
      </c>
      <c r="AL1069" s="26">
        <f>SUM(AE1069:AF1069)</f>
        <v>0</v>
      </c>
      <c r="AM1069" s="26">
        <f>SUM(AG1069:AK1069)</f>
        <v>697.02</v>
      </c>
      <c r="AN1069" s="26">
        <f>SUM(AI1069:AK1069)</f>
        <v>697.02</v>
      </c>
      <c r="AO1069" s="26">
        <f>+IF(SUM(AC1069:AK1069)=0,D1069,0)</f>
        <v>0</v>
      </c>
      <c r="AP1069" s="26">
        <f>+SUM(AC1069:AK1069)</f>
        <v>697.02</v>
      </c>
      <c r="AQ1069" s="26">
        <f>+Tabla_DatosExternos_142[[#This Row],[Total Vigente]]+Tabla_DatosExternos_142[[#This Row],[Total Vencido]]</f>
        <v>697.02</v>
      </c>
      <c r="AR1069" s="26">
        <f>SUM(AG1069:AK1069)</f>
        <v>697.02</v>
      </c>
      <c r="AS1069" s="27">
        <f>+Tabla_DatosExternos_142[[#This Row],[Fecha]]-Tabla_DatosExternos_142[[#This Row],[Vence]]</f>
        <v>-120</v>
      </c>
      <c r="AT1069" s="21"/>
      <c r="AU1069" s="28" t="e">
        <f>+AR1069-W1069</f>
        <v>#VALUE!</v>
      </c>
    </row>
    <row r="1070" spans="1:47" x14ac:dyDescent="0.35">
      <c r="A1070" s="20">
        <v>45945</v>
      </c>
      <c r="B1070" s="21">
        <v>87573</v>
      </c>
      <c r="C1070" s="21">
        <v>1764</v>
      </c>
      <c r="D1070" s="21">
        <v>1764</v>
      </c>
      <c r="E1070" s="22">
        <v>46065</v>
      </c>
      <c r="F1070" s="21">
        <v>181</v>
      </c>
      <c r="G1070" s="21" t="s">
        <v>47</v>
      </c>
      <c r="H1070" s="21" t="s">
        <v>48</v>
      </c>
      <c r="I1070" s="21" t="s">
        <v>1000</v>
      </c>
      <c r="J1070" s="21" t="s">
        <v>588</v>
      </c>
      <c r="K1070" s="21" t="s">
        <v>589</v>
      </c>
      <c r="L1070" s="21" t="s">
        <v>590</v>
      </c>
      <c r="M1070" s="21" t="s">
        <v>591</v>
      </c>
      <c r="N1070" s="21">
        <v>120</v>
      </c>
      <c r="O1070" s="20"/>
      <c r="P1070" s="21" t="s">
        <v>49</v>
      </c>
      <c r="Q1070" s="21" t="s">
        <v>1001</v>
      </c>
      <c r="R1070" s="21">
        <v>500048</v>
      </c>
      <c r="S1070" s="21">
        <v>7640</v>
      </c>
      <c r="T1070" s="21">
        <v>-68.127953000000005</v>
      </c>
      <c r="U1070" s="21">
        <v>-16.510477999999999</v>
      </c>
      <c r="V1070" s="21" t="s">
        <v>262</v>
      </c>
      <c r="W1070" s="21" t="s">
        <v>51</v>
      </c>
      <c r="X1070" s="21" t="s">
        <v>1003</v>
      </c>
      <c r="Y1070" s="23">
        <v>46246</v>
      </c>
      <c r="Z1070" s="24">
        <f>+E1070-Y1070</f>
        <v>-181</v>
      </c>
      <c r="AA1070" s="25">
        <f>+Tabla_DatosExternos_142[[#This Row],[Saldo]]/Tabla_DatosExternos_142[[#This Row],[Importe]]</f>
        <v>1</v>
      </c>
      <c r="AB1070" s="21"/>
      <c r="AC1070" s="26">
        <f>IF(AND(-Z1070&gt;=1,-Z1070&lt;=30),D1070,0)</f>
        <v>0</v>
      </c>
      <c r="AD1070" s="26">
        <f>IF(AND(-Z1070&gt;=31,-Z1070&lt;=60),D1070,0)</f>
        <v>0</v>
      </c>
      <c r="AE1070" s="26">
        <f>IF(AND(-Z1070&gt;=61,-Z1070&lt;=90),D1070,0)</f>
        <v>0</v>
      </c>
      <c r="AF1070" s="26">
        <f>IF(AND(-Z1070&gt;=91,-Z1070&lt;=120),D1070,0)</f>
        <v>0</v>
      </c>
      <c r="AG1070" s="26">
        <f>IF(AND(-Z1070&gt;=121,-Z1070&lt;=150),D1070,0)</f>
        <v>0</v>
      </c>
      <c r="AH1070" s="26">
        <f>IF(AND(-Z1070&gt;=151,-Z1070&lt;=180),D1070,0)</f>
        <v>0</v>
      </c>
      <c r="AI1070" s="26">
        <f>IF(AND(-Z1070&gt;=181,-Z1070&lt;=210),D1070,0)</f>
        <v>1764</v>
      </c>
      <c r="AJ1070" s="26">
        <f>IF(AND(-Z1070&gt;=211,-Z1070&lt;=250),D1070,0)</f>
        <v>0</v>
      </c>
      <c r="AK1070" s="26">
        <f>IF(-Z1070&gt;=251,D1070,0)</f>
        <v>0</v>
      </c>
      <c r="AL1070" s="26">
        <f>SUM(AE1070:AF1070)</f>
        <v>0</v>
      </c>
      <c r="AM1070" s="26">
        <f>SUM(AG1070:AK1070)</f>
        <v>1764</v>
      </c>
      <c r="AN1070" s="26">
        <f>SUM(AI1070:AK1070)</f>
        <v>1764</v>
      </c>
      <c r="AO1070" s="26">
        <f>+IF(SUM(AC1070:AK1070)=0,D1070,0)</f>
        <v>0</v>
      </c>
      <c r="AP1070" s="26">
        <f>+SUM(AC1070:AK1070)</f>
        <v>1764</v>
      </c>
      <c r="AQ1070" s="26">
        <f>+Tabla_DatosExternos_142[[#This Row],[Total Vigente]]+Tabla_DatosExternos_142[[#This Row],[Total Vencido]]</f>
        <v>1764</v>
      </c>
      <c r="AR1070" s="26">
        <f>SUM(AG1070:AK1070)</f>
        <v>1764</v>
      </c>
      <c r="AS1070" s="27">
        <f>+Tabla_DatosExternos_142[[#This Row],[Fecha]]-Tabla_DatosExternos_142[[#This Row],[Vence]]</f>
        <v>-120</v>
      </c>
      <c r="AT1070" s="21"/>
      <c r="AU1070" s="28" t="e">
        <f>+AR1070-W1070</f>
        <v>#VALUE!</v>
      </c>
    </row>
    <row r="1071" spans="1:47" x14ac:dyDescent="0.35">
      <c r="A1071" s="20">
        <v>45946</v>
      </c>
      <c r="B1071" s="21">
        <v>88335</v>
      </c>
      <c r="C1071" s="21">
        <v>540</v>
      </c>
      <c r="D1071" s="21">
        <v>540</v>
      </c>
      <c r="E1071" s="22">
        <v>46066</v>
      </c>
      <c r="F1071" s="21">
        <v>180</v>
      </c>
      <c r="G1071" s="21" t="s">
        <v>47</v>
      </c>
      <c r="H1071" s="21" t="s">
        <v>48</v>
      </c>
      <c r="I1071" s="21" t="s">
        <v>1000</v>
      </c>
      <c r="J1071" s="21" t="s">
        <v>588</v>
      </c>
      <c r="K1071" s="21" t="s">
        <v>589</v>
      </c>
      <c r="L1071" s="21" t="s">
        <v>590</v>
      </c>
      <c r="M1071" s="21" t="s">
        <v>591</v>
      </c>
      <c r="N1071" s="21">
        <v>120</v>
      </c>
      <c r="O1071" s="20"/>
      <c r="P1071" s="21" t="s">
        <v>49</v>
      </c>
      <c r="Q1071" s="21" t="s">
        <v>1001</v>
      </c>
      <c r="R1071" s="21">
        <v>500048</v>
      </c>
      <c r="S1071" s="21">
        <v>7640</v>
      </c>
      <c r="T1071" s="21">
        <v>-68.127953000000005</v>
      </c>
      <c r="U1071" s="21">
        <v>-16.510477999999999</v>
      </c>
      <c r="V1071" s="21" t="s">
        <v>262</v>
      </c>
      <c r="W1071" s="21" t="s">
        <v>51</v>
      </c>
      <c r="X1071" s="21" t="s">
        <v>1002</v>
      </c>
      <c r="Y1071" s="23">
        <v>46246</v>
      </c>
      <c r="Z1071" s="24">
        <f>+E1071-Y1071</f>
        <v>-180</v>
      </c>
      <c r="AA1071" s="25">
        <f>+Tabla_DatosExternos_142[[#This Row],[Saldo]]/Tabla_DatosExternos_142[[#This Row],[Importe]]</f>
        <v>1</v>
      </c>
      <c r="AB1071" s="21"/>
      <c r="AC1071" s="26">
        <f>IF(AND(-Z1071&gt;=1,-Z1071&lt;=30),D1071,0)</f>
        <v>0</v>
      </c>
      <c r="AD1071" s="26">
        <f>IF(AND(-Z1071&gt;=31,-Z1071&lt;=60),D1071,0)</f>
        <v>0</v>
      </c>
      <c r="AE1071" s="26">
        <f>IF(AND(-Z1071&gt;=61,-Z1071&lt;=90),D1071,0)</f>
        <v>0</v>
      </c>
      <c r="AF1071" s="26">
        <f>IF(AND(-Z1071&gt;=91,-Z1071&lt;=120),D1071,0)</f>
        <v>0</v>
      </c>
      <c r="AG1071" s="26">
        <f>IF(AND(-Z1071&gt;=121,-Z1071&lt;=150),D1071,0)</f>
        <v>0</v>
      </c>
      <c r="AH1071" s="26">
        <f>IF(AND(-Z1071&gt;=151,-Z1071&lt;=180),D1071,0)</f>
        <v>540</v>
      </c>
      <c r="AI1071" s="26">
        <f>IF(AND(-Z1071&gt;=181,-Z1071&lt;=210),D1071,0)</f>
        <v>0</v>
      </c>
      <c r="AJ1071" s="26">
        <f>IF(AND(-Z1071&gt;=211,-Z1071&lt;=250),D1071,0)</f>
        <v>0</v>
      </c>
      <c r="AK1071" s="26">
        <f>IF(-Z1071&gt;=251,D1071,0)</f>
        <v>0</v>
      </c>
      <c r="AL1071" s="26">
        <f>SUM(AE1071:AF1071)</f>
        <v>0</v>
      </c>
      <c r="AM1071" s="26">
        <f>SUM(AG1071:AK1071)</f>
        <v>540</v>
      </c>
      <c r="AN1071" s="26">
        <f>SUM(AI1071:AK1071)</f>
        <v>0</v>
      </c>
      <c r="AO1071" s="26">
        <f>+IF(SUM(AC1071:AK1071)=0,D1071,0)</f>
        <v>0</v>
      </c>
      <c r="AP1071" s="26">
        <f>+SUM(AC1071:AK1071)</f>
        <v>540</v>
      </c>
      <c r="AQ1071" s="26">
        <f>+Tabla_DatosExternos_142[[#This Row],[Total Vigente]]+Tabla_DatosExternos_142[[#This Row],[Total Vencido]]</f>
        <v>540</v>
      </c>
      <c r="AR1071" s="26">
        <f>SUM(AG1071:AK1071)</f>
        <v>540</v>
      </c>
      <c r="AS1071" s="27">
        <f>+Tabla_DatosExternos_142[[#This Row],[Fecha]]-Tabla_DatosExternos_142[[#This Row],[Vence]]</f>
        <v>-120</v>
      </c>
      <c r="AT1071" s="21"/>
      <c r="AU1071" s="28" t="e">
        <f>+AR1071-W1071</f>
        <v>#VALUE!</v>
      </c>
    </row>
    <row r="1072" spans="1:47" x14ac:dyDescent="0.35">
      <c r="A1072" s="20">
        <v>45946</v>
      </c>
      <c r="B1072" s="21">
        <v>88336</v>
      </c>
      <c r="C1072" s="21">
        <v>6600</v>
      </c>
      <c r="D1072" s="21">
        <v>6600</v>
      </c>
      <c r="E1072" s="22">
        <v>46066</v>
      </c>
      <c r="F1072" s="21">
        <v>180</v>
      </c>
      <c r="G1072" s="21" t="s">
        <v>47</v>
      </c>
      <c r="H1072" s="21" t="s">
        <v>48</v>
      </c>
      <c r="I1072" s="21" t="s">
        <v>1000</v>
      </c>
      <c r="J1072" s="21" t="s">
        <v>588</v>
      </c>
      <c r="K1072" s="21" t="s">
        <v>589</v>
      </c>
      <c r="L1072" s="21" t="s">
        <v>590</v>
      </c>
      <c r="M1072" s="21" t="s">
        <v>591</v>
      </c>
      <c r="N1072" s="21">
        <v>120</v>
      </c>
      <c r="O1072" s="20"/>
      <c r="P1072" s="21" t="s">
        <v>49</v>
      </c>
      <c r="Q1072" s="21" t="s">
        <v>1001</v>
      </c>
      <c r="R1072" s="21">
        <v>500048</v>
      </c>
      <c r="S1072" s="21">
        <v>7640</v>
      </c>
      <c r="T1072" s="21">
        <v>-68.127953000000005</v>
      </c>
      <c r="U1072" s="21">
        <v>-16.510477999999999</v>
      </c>
      <c r="V1072" s="21" t="s">
        <v>262</v>
      </c>
      <c r="W1072" s="21" t="s">
        <v>51</v>
      </c>
      <c r="X1072" s="21" t="s">
        <v>1002</v>
      </c>
      <c r="Y1072" s="23">
        <v>46246</v>
      </c>
      <c r="Z1072" s="24">
        <f>+E1072-Y1072</f>
        <v>-180</v>
      </c>
      <c r="AA1072" s="25">
        <f>+Tabla_DatosExternos_142[[#This Row],[Saldo]]/Tabla_DatosExternos_142[[#This Row],[Importe]]</f>
        <v>1</v>
      </c>
      <c r="AB1072" s="21"/>
      <c r="AC1072" s="26">
        <f>IF(AND(-Z1072&gt;=1,-Z1072&lt;=30),D1072,0)</f>
        <v>0</v>
      </c>
      <c r="AD1072" s="26">
        <f>IF(AND(-Z1072&gt;=31,-Z1072&lt;=60),D1072,0)</f>
        <v>0</v>
      </c>
      <c r="AE1072" s="26">
        <f>IF(AND(-Z1072&gt;=61,-Z1072&lt;=90),D1072,0)</f>
        <v>0</v>
      </c>
      <c r="AF1072" s="26">
        <f>IF(AND(-Z1072&gt;=91,-Z1072&lt;=120),D1072,0)</f>
        <v>0</v>
      </c>
      <c r="AG1072" s="26">
        <f>IF(AND(-Z1072&gt;=121,-Z1072&lt;=150),D1072,0)</f>
        <v>0</v>
      </c>
      <c r="AH1072" s="26">
        <f>IF(AND(-Z1072&gt;=151,-Z1072&lt;=180),D1072,0)</f>
        <v>6600</v>
      </c>
      <c r="AI1072" s="26">
        <f>IF(AND(-Z1072&gt;=181,-Z1072&lt;=210),D1072,0)</f>
        <v>0</v>
      </c>
      <c r="AJ1072" s="26">
        <f>IF(AND(-Z1072&gt;=211,-Z1072&lt;=250),D1072,0)</f>
        <v>0</v>
      </c>
      <c r="AK1072" s="26">
        <f>IF(-Z1072&gt;=251,D1072,0)</f>
        <v>0</v>
      </c>
      <c r="AL1072" s="26">
        <f>SUM(AE1072:AF1072)</f>
        <v>0</v>
      </c>
      <c r="AM1072" s="26">
        <f>SUM(AG1072:AK1072)</f>
        <v>6600</v>
      </c>
      <c r="AN1072" s="26">
        <f>SUM(AI1072:AK1072)</f>
        <v>0</v>
      </c>
      <c r="AO1072" s="26">
        <f>+IF(SUM(AC1072:AK1072)=0,D1072,0)</f>
        <v>0</v>
      </c>
      <c r="AP1072" s="26">
        <f>+SUM(AC1072:AK1072)</f>
        <v>6600</v>
      </c>
      <c r="AQ1072" s="26">
        <f>+Tabla_DatosExternos_142[[#This Row],[Total Vigente]]+Tabla_DatosExternos_142[[#This Row],[Total Vencido]]</f>
        <v>6600</v>
      </c>
      <c r="AR1072" s="26">
        <f>SUM(AG1072:AK1072)</f>
        <v>6600</v>
      </c>
      <c r="AS1072" s="27">
        <f>+Tabla_DatosExternos_142[[#This Row],[Fecha]]-Tabla_DatosExternos_142[[#This Row],[Vence]]</f>
        <v>-120</v>
      </c>
      <c r="AT1072" s="21"/>
      <c r="AU1072" s="28" t="e">
        <f>+AR1072-W1072</f>
        <v>#VALUE!</v>
      </c>
    </row>
    <row r="1073" spans="1:47" x14ac:dyDescent="0.35">
      <c r="A1073" s="20">
        <v>45946</v>
      </c>
      <c r="B1073" s="21">
        <v>88337</v>
      </c>
      <c r="C1073" s="21">
        <v>34050</v>
      </c>
      <c r="D1073" s="21">
        <v>34050</v>
      </c>
      <c r="E1073" s="22">
        <v>46066</v>
      </c>
      <c r="F1073" s="21">
        <v>180</v>
      </c>
      <c r="G1073" s="21" t="s">
        <v>47</v>
      </c>
      <c r="H1073" s="21" t="s">
        <v>48</v>
      </c>
      <c r="I1073" s="21" t="s">
        <v>1000</v>
      </c>
      <c r="J1073" s="21" t="s">
        <v>588</v>
      </c>
      <c r="K1073" s="21" t="s">
        <v>589</v>
      </c>
      <c r="L1073" s="21" t="s">
        <v>590</v>
      </c>
      <c r="M1073" s="21" t="s">
        <v>591</v>
      </c>
      <c r="N1073" s="21">
        <v>120</v>
      </c>
      <c r="O1073" s="20"/>
      <c r="P1073" s="21" t="s">
        <v>49</v>
      </c>
      <c r="Q1073" s="21" t="s">
        <v>1001</v>
      </c>
      <c r="R1073" s="21">
        <v>500048</v>
      </c>
      <c r="S1073" s="21">
        <v>7640</v>
      </c>
      <c r="T1073" s="21">
        <v>-68.127953000000005</v>
      </c>
      <c r="U1073" s="21">
        <v>-16.510477999999999</v>
      </c>
      <c r="V1073" s="21" t="s">
        <v>262</v>
      </c>
      <c r="W1073" s="21" t="s">
        <v>51</v>
      </c>
      <c r="X1073" s="21" t="s">
        <v>1002</v>
      </c>
      <c r="Y1073" s="23">
        <v>46246</v>
      </c>
      <c r="Z1073" s="24">
        <f>+E1073-Y1073</f>
        <v>-180</v>
      </c>
      <c r="AA1073" s="25">
        <f>+Tabla_DatosExternos_142[[#This Row],[Saldo]]/Tabla_DatosExternos_142[[#This Row],[Importe]]</f>
        <v>1</v>
      </c>
      <c r="AB1073" s="21"/>
      <c r="AC1073" s="26">
        <f>IF(AND(-Z1073&gt;=1,-Z1073&lt;=30),D1073,0)</f>
        <v>0</v>
      </c>
      <c r="AD1073" s="26">
        <f>IF(AND(-Z1073&gt;=31,-Z1073&lt;=60),D1073,0)</f>
        <v>0</v>
      </c>
      <c r="AE1073" s="26">
        <f>IF(AND(-Z1073&gt;=61,-Z1073&lt;=90),D1073,0)</f>
        <v>0</v>
      </c>
      <c r="AF1073" s="26">
        <f>IF(AND(-Z1073&gt;=91,-Z1073&lt;=120),D1073,0)</f>
        <v>0</v>
      </c>
      <c r="AG1073" s="26">
        <f>IF(AND(-Z1073&gt;=121,-Z1073&lt;=150),D1073,0)</f>
        <v>0</v>
      </c>
      <c r="AH1073" s="26">
        <f>IF(AND(-Z1073&gt;=151,-Z1073&lt;=180),D1073,0)</f>
        <v>34050</v>
      </c>
      <c r="AI1073" s="26">
        <f>IF(AND(-Z1073&gt;=181,-Z1073&lt;=210),D1073,0)</f>
        <v>0</v>
      </c>
      <c r="AJ1073" s="26">
        <f>IF(AND(-Z1073&gt;=211,-Z1073&lt;=250),D1073,0)</f>
        <v>0</v>
      </c>
      <c r="AK1073" s="26">
        <f>IF(-Z1073&gt;=251,D1073,0)</f>
        <v>0</v>
      </c>
      <c r="AL1073" s="26">
        <f>SUM(AE1073:AF1073)</f>
        <v>0</v>
      </c>
      <c r="AM1073" s="26">
        <f>SUM(AG1073:AK1073)</f>
        <v>34050</v>
      </c>
      <c r="AN1073" s="26">
        <f>SUM(AI1073:AK1073)</f>
        <v>0</v>
      </c>
      <c r="AO1073" s="26">
        <f>+IF(SUM(AC1073:AK1073)=0,D1073,0)</f>
        <v>0</v>
      </c>
      <c r="AP1073" s="26">
        <f>+SUM(AC1073:AK1073)</f>
        <v>34050</v>
      </c>
      <c r="AQ1073" s="26">
        <f>+Tabla_DatosExternos_142[[#This Row],[Total Vigente]]+Tabla_DatosExternos_142[[#This Row],[Total Vencido]]</f>
        <v>34050</v>
      </c>
      <c r="AR1073" s="26">
        <f>SUM(AG1073:AK1073)</f>
        <v>34050</v>
      </c>
      <c r="AS1073" s="27">
        <f>+Tabla_DatosExternos_142[[#This Row],[Fecha]]-Tabla_DatosExternos_142[[#This Row],[Vence]]</f>
        <v>-120</v>
      </c>
      <c r="AT1073" s="21"/>
      <c r="AU1073" s="28" t="e">
        <f>+AR1073-W1073</f>
        <v>#VALUE!</v>
      </c>
    </row>
    <row r="1074" spans="1:47" x14ac:dyDescent="0.35">
      <c r="A1074" s="20">
        <v>45946</v>
      </c>
      <c r="B1074" s="21">
        <v>88338</v>
      </c>
      <c r="C1074" s="21">
        <v>540</v>
      </c>
      <c r="D1074" s="21">
        <v>540</v>
      </c>
      <c r="E1074" s="22">
        <v>46066</v>
      </c>
      <c r="F1074" s="21">
        <v>180</v>
      </c>
      <c r="G1074" s="21" t="s">
        <v>47</v>
      </c>
      <c r="H1074" s="21" t="s">
        <v>48</v>
      </c>
      <c r="I1074" s="21" t="s">
        <v>1000</v>
      </c>
      <c r="J1074" s="21" t="s">
        <v>588</v>
      </c>
      <c r="K1074" s="21" t="s">
        <v>589</v>
      </c>
      <c r="L1074" s="21" t="s">
        <v>590</v>
      </c>
      <c r="M1074" s="21" t="s">
        <v>591</v>
      </c>
      <c r="N1074" s="21">
        <v>120</v>
      </c>
      <c r="O1074" s="20"/>
      <c r="P1074" s="21" t="s">
        <v>49</v>
      </c>
      <c r="Q1074" s="21" t="s">
        <v>1001</v>
      </c>
      <c r="R1074" s="21">
        <v>500048</v>
      </c>
      <c r="S1074" s="21">
        <v>7640</v>
      </c>
      <c r="T1074" s="21">
        <v>-68.127953000000005</v>
      </c>
      <c r="U1074" s="21">
        <v>-16.510477999999999</v>
      </c>
      <c r="V1074" s="21" t="s">
        <v>262</v>
      </c>
      <c r="W1074" s="21" t="s">
        <v>51</v>
      </c>
      <c r="X1074" s="21" t="s">
        <v>1003</v>
      </c>
      <c r="Y1074" s="23">
        <v>46246</v>
      </c>
      <c r="Z1074" s="24">
        <f>+E1074-Y1074</f>
        <v>-180</v>
      </c>
      <c r="AA1074" s="25">
        <f>+Tabla_DatosExternos_142[[#This Row],[Saldo]]/Tabla_DatosExternos_142[[#This Row],[Importe]]</f>
        <v>1</v>
      </c>
      <c r="AB1074" s="21"/>
      <c r="AC1074" s="26">
        <f>IF(AND(-Z1074&gt;=1,-Z1074&lt;=30),D1074,0)</f>
        <v>0</v>
      </c>
      <c r="AD1074" s="26">
        <f>IF(AND(-Z1074&gt;=31,-Z1074&lt;=60),D1074,0)</f>
        <v>0</v>
      </c>
      <c r="AE1074" s="26">
        <f>IF(AND(-Z1074&gt;=61,-Z1074&lt;=90),D1074,0)</f>
        <v>0</v>
      </c>
      <c r="AF1074" s="26">
        <f>IF(AND(-Z1074&gt;=91,-Z1074&lt;=120),D1074,0)</f>
        <v>0</v>
      </c>
      <c r="AG1074" s="26">
        <f>IF(AND(-Z1074&gt;=121,-Z1074&lt;=150),D1074,0)</f>
        <v>0</v>
      </c>
      <c r="AH1074" s="26">
        <f>IF(AND(-Z1074&gt;=151,-Z1074&lt;=180),D1074,0)</f>
        <v>540</v>
      </c>
      <c r="AI1074" s="26">
        <f>IF(AND(-Z1074&gt;=181,-Z1074&lt;=210),D1074,0)</f>
        <v>0</v>
      </c>
      <c r="AJ1074" s="26">
        <f>IF(AND(-Z1074&gt;=211,-Z1074&lt;=250),D1074,0)</f>
        <v>0</v>
      </c>
      <c r="AK1074" s="26">
        <f>IF(-Z1074&gt;=251,D1074,0)</f>
        <v>0</v>
      </c>
      <c r="AL1074" s="26">
        <f>SUM(AE1074:AF1074)</f>
        <v>0</v>
      </c>
      <c r="AM1074" s="26">
        <f>SUM(AG1074:AK1074)</f>
        <v>540</v>
      </c>
      <c r="AN1074" s="26">
        <f>SUM(AI1074:AK1074)</f>
        <v>0</v>
      </c>
      <c r="AO1074" s="26">
        <f>+IF(SUM(AC1074:AK1074)=0,D1074,0)</f>
        <v>0</v>
      </c>
      <c r="AP1074" s="26">
        <f>+SUM(AC1074:AK1074)</f>
        <v>540</v>
      </c>
      <c r="AQ1074" s="26">
        <f>+Tabla_DatosExternos_142[[#This Row],[Total Vigente]]+Tabla_DatosExternos_142[[#This Row],[Total Vencido]]</f>
        <v>540</v>
      </c>
      <c r="AR1074" s="26">
        <f>SUM(AG1074:AK1074)</f>
        <v>540</v>
      </c>
      <c r="AS1074" s="27">
        <f>+Tabla_DatosExternos_142[[#This Row],[Fecha]]-Tabla_DatosExternos_142[[#This Row],[Vence]]</f>
        <v>-120</v>
      </c>
      <c r="AT1074" s="21"/>
      <c r="AU1074" s="28" t="e">
        <f>+AR1074-W1074</f>
        <v>#VALUE!</v>
      </c>
    </row>
    <row r="1075" spans="1:47" x14ac:dyDescent="0.35">
      <c r="A1075" s="20">
        <v>45946</v>
      </c>
      <c r="B1075" s="21">
        <v>88339</v>
      </c>
      <c r="C1075" s="21">
        <v>9800</v>
      </c>
      <c r="D1075" s="21">
        <v>9800</v>
      </c>
      <c r="E1075" s="22">
        <v>46066</v>
      </c>
      <c r="F1075" s="21">
        <v>180</v>
      </c>
      <c r="G1075" s="21" t="s">
        <v>47</v>
      </c>
      <c r="H1075" s="21" t="s">
        <v>48</v>
      </c>
      <c r="I1075" s="21" t="s">
        <v>1000</v>
      </c>
      <c r="J1075" s="21" t="s">
        <v>588</v>
      </c>
      <c r="K1075" s="21" t="s">
        <v>589</v>
      </c>
      <c r="L1075" s="21" t="s">
        <v>590</v>
      </c>
      <c r="M1075" s="21" t="s">
        <v>591</v>
      </c>
      <c r="N1075" s="21">
        <v>120</v>
      </c>
      <c r="O1075" s="20"/>
      <c r="P1075" s="21" t="s">
        <v>49</v>
      </c>
      <c r="Q1075" s="21" t="s">
        <v>1001</v>
      </c>
      <c r="R1075" s="21">
        <v>500048</v>
      </c>
      <c r="S1075" s="21">
        <v>7640</v>
      </c>
      <c r="T1075" s="21">
        <v>-68.127953000000005</v>
      </c>
      <c r="U1075" s="21">
        <v>-16.510477999999999</v>
      </c>
      <c r="V1075" s="21" t="s">
        <v>262</v>
      </c>
      <c r="W1075" s="21" t="s">
        <v>51</v>
      </c>
      <c r="X1075" s="21" t="s">
        <v>1003</v>
      </c>
      <c r="Y1075" s="23">
        <v>46246</v>
      </c>
      <c r="Z1075" s="24">
        <f>+E1075-Y1075</f>
        <v>-180</v>
      </c>
      <c r="AA1075" s="25">
        <f>+Tabla_DatosExternos_142[[#This Row],[Saldo]]/Tabla_DatosExternos_142[[#This Row],[Importe]]</f>
        <v>1</v>
      </c>
      <c r="AB1075" s="21"/>
      <c r="AC1075" s="26">
        <f>IF(AND(-Z1075&gt;=1,-Z1075&lt;=30),D1075,0)</f>
        <v>0</v>
      </c>
      <c r="AD1075" s="26">
        <f>IF(AND(-Z1075&gt;=31,-Z1075&lt;=60),D1075,0)</f>
        <v>0</v>
      </c>
      <c r="AE1075" s="26">
        <f>IF(AND(-Z1075&gt;=61,-Z1075&lt;=90),D1075,0)</f>
        <v>0</v>
      </c>
      <c r="AF1075" s="26">
        <f>IF(AND(-Z1075&gt;=91,-Z1075&lt;=120),D1075,0)</f>
        <v>0</v>
      </c>
      <c r="AG1075" s="26">
        <f>IF(AND(-Z1075&gt;=121,-Z1075&lt;=150),D1075,0)</f>
        <v>0</v>
      </c>
      <c r="AH1075" s="26">
        <f>IF(AND(-Z1075&gt;=151,-Z1075&lt;=180),D1075,0)</f>
        <v>9800</v>
      </c>
      <c r="AI1075" s="26">
        <f>IF(AND(-Z1075&gt;=181,-Z1075&lt;=210),D1075,0)</f>
        <v>0</v>
      </c>
      <c r="AJ1075" s="26">
        <f>IF(AND(-Z1075&gt;=211,-Z1075&lt;=250),D1075,0)</f>
        <v>0</v>
      </c>
      <c r="AK1075" s="26">
        <f>IF(-Z1075&gt;=251,D1075,0)</f>
        <v>0</v>
      </c>
      <c r="AL1075" s="26">
        <f>SUM(AE1075:AF1075)</f>
        <v>0</v>
      </c>
      <c r="AM1075" s="26">
        <f>SUM(AG1075:AK1075)</f>
        <v>9800</v>
      </c>
      <c r="AN1075" s="26">
        <f>SUM(AI1075:AK1075)</f>
        <v>0</v>
      </c>
      <c r="AO1075" s="26">
        <f>+IF(SUM(AC1075:AK1075)=0,D1075,0)</f>
        <v>0</v>
      </c>
      <c r="AP1075" s="26">
        <f>+SUM(AC1075:AK1075)</f>
        <v>9800</v>
      </c>
      <c r="AQ1075" s="26">
        <f>+Tabla_DatosExternos_142[[#This Row],[Total Vigente]]+Tabla_DatosExternos_142[[#This Row],[Total Vencido]]</f>
        <v>9800</v>
      </c>
      <c r="AR1075" s="26">
        <f>SUM(AG1075:AK1075)</f>
        <v>9800</v>
      </c>
      <c r="AS1075" s="27">
        <f>+Tabla_DatosExternos_142[[#This Row],[Fecha]]-Tabla_DatosExternos_142[[#This Row],[Vence]]</f>
        <v>-120</v>
      </c>
      <c r="AT1075" s="21"/>
      <c r="AU1075" s="28" t="e">
        <f>+AR1075-W1075</f>
        <v>#VALUE!</v>
      </c>
    </row>
    <row r="1076" spans="1:47" x14ac:dyDescent="0.35">
      <c r="A1076" s="20">
        <v>45946</v>
      </c>
      <c r="B1076" s="21">
        <v>88488</v>
      </c>
      <c r="C1076" s="21">
        <v>780</v>
      </c>
      <c r="D1076" s="21">
        <v>436.32</v>
      </c>
      <c r="E1076" s="22">
        <v>46006</v>
      </c>
      <c r="F1076" s="21">
        <v>240</v>
      </c>
      <c r="G1076" s="21" t="s">
        <v>47</v>
      </c>
      <c r="H1076" s="21" t="s">
        <v>48</v>
      </c>
      <c r="I1076" s="21" t="s">
        <v>1073</v>
      </c>
      <c r="J1076" s="21" t="s">
        <v>588</v>
      </c>
      <c r="K1076" s="21" t="s">
        <v>589</v>
      </c>
      <c r="L1076" s="21" t="s">
        <v>590</v>
      </c>
      <c r="M1076" s="21" t="s">
        <v>591</v>
      </c>
      <c r="N1076" s="21">
        <v>60</v>
      </c>
      <c r="O1076" s="20">
        <v>46079</v>
      </c>
      <c r="P1076" s="21" t="s">
        <v>49</v>
      </c>
      <c r="Q1076" s="21" t="s">
        <v>1074</v>
      </c>
      <c r="R1076" s="21">
        <v>120000</v>
      </c>
      <c r="S1076" s="21">
        <v>7640</v>
      </c>
      <c r="T1076" s="21">
        <v>-68.090222999999995</v>
      </c>
      <c r="U1076" s="21">
        <v>-16.541060999999999</v>
      </c>
      <c r="V1076" s="21" t="s">
        <v>262</v>
      </c>
      <c r="W1076" s="21" t="s">
        <v>51</v>
      </c>
      <c r="X1076" s="21" t="s">
        <v>1075</v>
      </c>
      <c r="Y1076" s="23">
        <v>46246</v>
      </c>
      <c r="Z1076" s="24">
        <f>+E1076-Y1076</f>
        <v>-240</v>
      </c>
      <c r="AA1076" s="25">
        <f>+Tabla_DatosExternos_142[[#This Row],[Saldo]]/Tabla_DatosExternos_142[[#This Row],[Importe]]</f>
        <v>0.55938461538461537</v>
      </c>
      <c r="AB1076" s="21"/>
      <c r="AC1076" s="26">
        <f>IF(AND(-Z1076&gt;=1,-Z1076&lt;=30),D1076,0)</f>
        <v>0</v>
      </c>
      <c r="AD1076" s="26">
        <f>IF(AND(-Z1076&gt;=31,-Z1076&lt;=60),D1076,0)</f>
        <v>0</v>
      </c>
      <c r="AE1076" s="26">
        <f>IF(AND(-Z1076&gt;=61,-Z1076&lt;=90),D1076,0)</f>
        <v>0</v>
      </c>
      <c r="AF1076" s="26">
        <f>IF(AND(-Z1076&gt;=91,-Z1076&lt;=120),D1076,0)</f>
        <v>0</v>
      </c>
      <c r="AG1076" s="26">
        <f>IF(AND(-Z1076&gt;=121,-Z1076&lt;=150),D1076,0)</f>
        <v>0</v>
      </c>
      <c r="AH1076" s="26">
        <f>IF(AND(-Z1076&gt;=151,-Z1076&lt;=180),D1076,0)</f>
        <v>0</v>
      </c>
      <c r="AI1076" s="26">
        <f>IF(AND(-Z1076&gt;=181,-Z1076&lt;=210),D1076,0)</f>
        <v>0</v>
      </c>
      <c r="AJ1076" s="26">
        <f>IF(AND(-Z1076&gt;=211,-Z1076&lt;=250),D1076,0)</f>
        <v>436.32</v>
      </c>
      <c r="AK1076" s="26">
        <f>IF(-Z1076&gt;=251,D1076,0)</f>
        <v>0</v>
      </c>
      <c r="AL1076" s="26">
        <f>SUM(AE1076:AF1076)</f>
        <v>0</v>
      </c>
      <c r="AM1076" s="26">
        <f>SUM(AG1076:AK1076)</f>
        <v>436.32</v>
      </c>
      <c r="AN1076" s="26">
        <f>SUM(AI1076:AK1076)</f>
        <v>436.32</v>
      </c>
      <c r="AO1076" s="26">
        <f>+IF(SUM(AC1076:AK1076)=0,D1076,0)</f>
        <v>0</v>
      </c>
      <c r="AP1076" s="26">
        <f>+SUM(AC1076:AK1076)</f>
        <v>436.32</v>
      </c>
      <c r="AQ1076" s="26">
        <f>+Tabla_DatosExternos_142[[#This Row],[Total Vigente]]+Tabla_DatosExternos_142[[#This Row],[Total Vencido]]</f>
        <v>436.32</v>
      </c>
      <c r="AR1076" s="26">
        <f>SUM(AG1076:AK1076)</f>
        <v>436.32</v>
      </c>
      <c r="AS1076" s="27">
        <f>+Tabla_DatosExternos_142[[#This Row],[Fecha]]-Tabla_DatosExternos_142[[#This Row],[Vence]]</f>
        <v>-60</v>
      </c>
      <c r="AT1076" s="21"/>
      <c r="AU1076" s="28" t="e">
        <f>+AR1076-W1076</f>
        <v>#VALUE!</v>
      </c>
    </row>
    <row r="1077" spans="1:47" x14ac:dyDescent="0.35">
      <c r="A1077" s="20">
        <v>45953</v>
      </c>
      <c r="B1077" s="21">
        <v>90321</v>
      </c>
      <c r="C1077" s="21">
        <v>310</v>
      </c>
      <c r="D1077" s="21">
        <v>310</v>
      </c>
      <c r="E1077" s="22">
        <v>46013</v>
      </c>
      <c r="F1077" s="21">
        <v>233</v>
      </c>
      <c r="G1077" s="21" t="s">
        <v>47</v>
      </c>
      <c r="H1077" s="21" t="s">
        <v>48</v>
      </c>
      <c r="I1077" s="21" t="s">
        <v>1073</v>
      </c>
      <c r="J1077" s="21" t="s">
        <v>588</v>
      </c>
      <c r="K1077" s="21" t="s">
        <v>589</v>
      </c>
      <c r="L1077" s="21" t="s">
        <v>590</v>
      </c>
      <c r="M1077" s="21" t="s">
        <v>591</v>
      </c>
      <c r="N1077" s="21">
        <v>60</v>
      </c>
      <c r="O1077" s="20"/>
      <c r="P1077" s="21" t="s">
        <v>49</v>
      </c>
      <c r="Q1077" s="21" t="s">
        <v>1074</v>
      </c>
      <c r="R1077" s="21">
        <v>120000</v>
      </c>
      <c r="S1077" s="21">
        <v>7640</v>
      </c>
      <c r="T1077" s="21">
        <v>-68.090222999999995</v>
      </c>
      <c r="U1077" s="21">
        <v>-16.541060999999999</v>
      </c>
      <c r="V1077" s="21" t="s">
        <v>262</v>
      </c>
      <c r="W1077" s="21" t="s">
        <v>51</v>
      </c>
      <c r="X1077" s="21" t="s">
        <v>1076</v>
      </c>
      <c r="Y1077" s="23">
        <v>46246</v>
      </c>
      <c r="Z1077" s="24">
        <f>+E1077-Y1077</f>
        <v>-233</v>
      </c>
      <c r="AA1077" s="25">
        <f>+Tabla_DatosExternos_142[[#This Row],[Saldo]]/Tabla_DatosExternos_142[[#This Row],[Importe]]</f>
        <v>1</v>
      </c>
      <c r="AB1077" s="21"/>
      <c r="AC1077" s="26">
        <f>IF(AND(-Z1077&gt;=1,-Z1077&lt;=30),D1077,0)</f>
        <v>0</v>
      </c>
      <c r="AD1077" s="26">
        <f>IF(AND(-Z1077&gt;=31,-Z1077&lt;=60),D1077,0)</f>
        <v>0</v>
      </c>
      <c r="AE1077" s="26">
        <f>IF(AND(-Z1077&gt;=61,-Z1077&lt;=90),D1077,0)</f>
        <v>0</v>
      </c>
      <c r="AF1077" s="26">
        <f>IF(AND(-Z1077&gt;=91,-Z1077&lt;=120),D1077,0)</f>
        <v>0</v>
      </c>
      <c r="AG1077" s="26">
        <f>IF(AND(-Z1077&gt;=121,-Z1077&lt;=150),D1077,0)</f>
        <v>0</v>
      </c>
      <c r="AH1077" s="26">
        <f>IF(AND(-Z1077&gt;=151,-Z1077&lt;=180),D1077,0)</f>
        <v>0</v>
      </c>
      <c r="AI1077" s="26">
        <f>IF(AND(-Z1077&gt;=181,-Z1077&lt;=210),D1077,0)</f>
        <v>0</v>
      </c>
      <c r="AJ1077" s="26">
        <f>IF(AND(-Z1077&gt;=211,-Z1077&lt;=250),D1077,0)</f>
        <v>310</v>
      </c>
      <c r="AK1077" s="26">
        <f>IF(-Z1077&gt;=251,D1077,0)</f>
        <v>0</v>
      </c>
      <c r="AL1077" s="26">
        <f>SUM(AE1077:AF1077)</f>
        <v>0</v>
      </c>
      <c r="AM1077" s="26">
        <f>SUM(AG1077:AK1077)</f>
        <v>310</v>
      </c>
      <c r="AN1077" s="26">
        <f>SUM(AI1077:AK1077)</f>
        <v>310</v>
      </c>
      <c r="AO1077" s="26">
        <f>+IF(SUM(AC1077:AK1077)=0,D1077,0)</f>
        <v>0</v>
      </c>
      <c r="AP1077" s="26">
        <f>+SUM(AC1077:AK1077)</f>
        <v>310</v>
      </c>
      <c r="AQ1077" s="26">
        <f>+Tabla_DatosExternos_142[[#This Row],[Total Vigente]]+Tabla_DatosExternos_142[[#This Row],[Total Vencido]]</f>
        <v>310</v>
      </c>
      <c r="AR1077" s="26">
        <f>SUM(AG1077:AK1077)</f>
        <v>310</v>
      </c>
      <c r="AS1077" s="27">
        <f>+Tabla_DatosExternos_142[[#This Row],[Fecha]]-Tabla_DatosExternos_142[[#This Row],[Vence]]</f>
        <v>-60</v>
      </c>
      <c r="AT1077" s="21"/>
      <c r="AU1077" s="28" t="e">
        <f>+AR1077-W1077</f>
        <v>#VALUE!</v>
      </c>
    </row>
    <row r="1078" spans="1:47" x14ac:dyDescent="0.35">
      <c r="A1078" s="20">
        <v>45953</v>
      </c>
      <c r="B1078" s="21">
        <v>90322</v>
      </c>
      <c r="C1078" s="21">
        <v>362</v>
      </c>
      <c r="D1078" s="21">
        <v>362</v>
      </c>
      <c r="E1078" s="22">
        <v>46013</v>
      </c>
      <c r="F1078" s="21">
        <v>233</v>
      </c>
      <c r="G1078" s="21" t="s">
        <v>47</v>
      </c>
      <c r="H1078" s="21" t="s">
        <v>48</v>
      </c>
      <c r="I1078" s="21" t="s">
        <v>1073</v>
      </c>
      <c r="J1078" s="21" t="s">
        <v>588</v>
      </c>
      <c r="K1078" s="21" t="s">
        <v>589</v>
      </c>
      <c r="L1078" s="21" t="s">
        <v>590</v>
      </c>
      <c r="M1078" s="21" t="s">
        <v>591</v>
      </c>
      <c r="N1078" s="21">
        <v>60</v>
      </c>
      <c r="O1078" s="20"/>
      <c r="P1078" s="21" t="s">
        <v>49</v>
      </c>
      <c r="Q1078" s="21" t="s">
        <v>1074</v>
      </c>
      <c r="R1078" s="21">
        <v>120000</v>
      </c>
      <c r="S1078" s="21">
        <v>7640</v>
      </c>
      <c r="T1078" s="21">
        <v>-68.090222999999995</v>
      </c>
      <c r="U1078" s="21">
        <v>-16.541060999999999</v>
      </c>
      <c r="V1078" s="21" t="s">
        <v>262</v>
      </c>
      <c r="W1078" s="21" t="s">
        <v>51</v>
      </c>
      <c r="X1078" s="21" t="s">
        <v>1077</v>
      </c>
      <c r="Y1078" s="23">
        <v>46246</v>
      </c>
      <c r="Z1078" s="24">
        <f>+E1078-Y1078</f>
        <v>-233</v>
      </c>
      <c r="AA1078" s="25">
        <f>+Tabla_DatosExternos_142[[#This Row],[Saldo]]/Tabla_DatosExternos_142[[#This Row],[Importe]]</f>
        <v>1</v>
      </c>
      <c r="AB1078" s="21"/>
      <c r="AC1078" s="26">
        <f>IF(AND(-Z1078&gt;=1,-Z1078&lt;=30),D1078,0)</f>
        <v>0</v>
      </c>
      <c r="AD1078" s="26">
        <f>IF(AND(-Z1078&gt;=31,-Z1078&lt;=60),D1078,0)</f>
        <v>0</v>
      </c>
      <c r="AE1078" s="26">
        <f>IF(AND(-Z1078&gt;=61,-Z1078&lt;=90),D1078,0)</f>
        <v>0</v>
      </c>
      <c r="AF1078" s="26">
        <f>IF(AND(-Z1078&gt;=91,-Z1078&lt;=120),D1078,0)</f>
        <v>0</v>
      </c>
      <c r="AG1078" s="26">
        <f>IF(AND(-Z1078&gt;=121,-Z1078&lt;=150),D1078,0)</f>
        <v>0</v>
      </c>
      <c r="AH1078" s="26">
        <f>IF(AND(-Z1078&gt;=151,-Z1078&lt;=180),D1078,0)</f>
        <v>0</v>
      </c>
      <c r="AI1078" s="26">
        <f>IF(AND(-Z1078&gt;=181,-Z1078&lt;=210),D1078,0)</f>
        <v>0</v>
      </c>
      <c r="AJ1078" s="26">
        <f>IF(AND(-Z1078&gt;=211,-Z1078&lt;=250),D1078,0)</f>
        <v>362</v>
      </c>
      <c r="AK1078" s="26">
        <f>IF(-Z1078&gt;=251,D1078,0)</f>
        <v>0</v>
      </c>
      <c r="AL1078" s="26">
        <f>SUM(AE1078:AF1078)</f>
        <v>0</v>
      </c>
      <c r="AM1078" s="26">
        <f>SUM(AG1078:AK1078)</f>
        <v>362</v>
      </c>
      <c r="AN1078" s="26">
        <f>SUM(AI1078:AK1078)</f>
        <v>362</v>
      </c>
      <c r="AO1078" s="26">
        <f>+IF(SUM(AC1078:AK1078)=0,D1078,0)</f>
        <v>0</v>
      </c>
      <c r="AP1078" s="26">
        <f>+SUM(AC1078:AK1078)</f>
        <v>362</v>
      </c>
      <c r="AQ1078" s="26">
        <f>+Tabla_DatosExternos_142[[#This Row],[Total Vigente]]+Tabla_DatosExternos_142[[#This Row],[Total Vencido]]</f>
        <v>362</v>
      </c>
      <c r="AR1078" s="26">
        <f>SUM(AG1078:AK1078)</f>
        <v>362</v>
      </c>
      <c r="AS1078" s="27">
        <f>+Tabla_DatosExternos_142[[#This Row],[Fecha]]-Tabla_DatosExternos_142[[#This Row],[Vence]]</f>
        <v>-60</v>
      </c>
      <c r="AT1078" s="21"/>
      <c r="AU1078" s="28" t="e">
        <f>+AR1078-W1078</f>
        <v>#VALUE!</v>
      </c>
    </row>
    <row r="1079" spans="1:47" x14ac:dyDescent="0.35">
      <c r="A1079" s="20">
        <v>45967</v>
      </c>
      <c r="B1079" s="21">
        <v>93790</v>
      </c>
      <c r="C1079" s="21">
        <v>1727.76</v>
      </c>
      <c r="D1079" s="21">
        <v>1727.76</v>
      </c>
      <c r="E1079" s="22">
        <v>46027</v>
      </c>
      <c r="F1079" s="21">
        <v>219</v>
      </c>
      <c r="G1079" s="21" t="s">
        <v>47</v>
      </c>
      <c r="H1079" s="21" t="s">
        <v>48</v>
      </c>
      <c r="I1079" s="21" t="s">
        <v>1073</v>
      </c>
      <c r="J1079" s="21" t="s">
        <v>588</v>
      </c>
      <c r="K1079" s="21" t="s">
        <v>589</v>
      </c>
      <c r="L1079" s="21" t="s">
        <v>590</v>
      </c>
      <c r="M1079" s="21" t="s">
        <v>591</v>
      </c>
      <c r="N1079" s="21">
        <v>60</v>
      </c>
      <c r="O1079" s="20"/>
      <c r="P1079" s="21" t="s">
        <v>49</v>
      </c>
      <c r="Q1079" s="21" t="s">
        <v>1074</v>
      </c>
      <c r="R1079" s="21">
        <v>120000</v>
      </c>
      <c r="S1079" s="21">
        <v>7640</v>
      </c>
      <c r="T1079" s="21">
        <v>-68.090222999999995</v>
      </c>
      <c r="U1079" s="21">
        <v>-16.541060999999999</v>
      </c>
      <c r="V1079" s="21" t="s">
        <v>262</v>
      </c>
      <c r="W1079" s="21" t="s">
        <v>51</v>
      </c>
      <c r="X1079" s="21" t="s">
        <v>1076</v>
      </c>
      <c r="Y1079" s="23">
        <v>46246</v>
      </c>
      <c r="Z1079" s="24">
        <f>+E1079-Y1079</f>
        <v>-219</v>
      </c>
      <c r="AA1079" s="25">
        <f>+Tabla_DatosExternos_142[[#This Row],[Saldo]]/Tabla_DatosExternos_142[[#This Row],[Importe]]</f>
        <v>1</v>
      </c>
      <c r="AB1079" s="21"/>
      <c r="AC1079" s="26">
        <f>IF(AND(-Z1079&gt;=1,-Z1079&lt;=30),D1079,0)</f>
        <v>0</v>
      </c>
      <c r="AD1079" s="26">
        <f>IF(AND(-Z1079&gt;=31,-Z1079&lt;=60),D1079,0)</f>
        <v>0</v>
      </c>
      <c r="AE1079" s="26">
        <f>IF(AND(-Z1079&gt;=61,-Z1079&lt;=90),D1079,0)</f>
        <v>0</v>
      </c>
      <c r="AF1079" s="26">
        <f>IF(AND(-Z1079&gt;=91,-Z1079&lt;=120),D1079,0)</f>
        <v>0</v>
      </c>
      <c r="AG1079" s="26">
        <f>IF(AND(-Z1079&gt;=121,-Z1079&lt;=150),D1079,0)</f>
        <v>0</v>
      </c>
      <c r="AH1079" s="26">
        <f>IF(AND(-Z1079&gt;=151,-Z1079&lt;=180),D1079,0)</f>
        <v>0</v>
      </c>
      <c r="AI1079" s="26">
        <f>IF(AND(-Z1079&gt;=181,-Z1079&lt;=210),D1079,0)</f>
        <v>0</v>
      </c>
      <c r="AJ1079" s="26">
        <f>IF(AND(-Z1079&gt;=211,-Z1079&lt;=250),D1079,0)</f>
        <v>1727.76</v>
      </c>
      <c r="AK1079" s="26">
        <f>IF(-Z1079&gt;=251,D1079,0)</f>
        <v>0</v>
      </c>
      <c r="AL1079" s="26">
        <f>SUM(AE1079:AF1079)</f>
        <v>0</v>
      </c>
      <c r="AM1079" s="26">
        <f>SUM(AG1079:AK1079)</f>
        <v>1727.76</v>
      </c>
      <c r="AN1079" s="26">
        <f>SUM(AI1079:AK1079)</f>
        <v>1727.76</v>
      </c>
      <c r="AO1079" s="26">
        <f>+IF(SUM(AC1079:AK1079)=0,D1079,0)</f>
        <v>0</v>
      </c>
      <c r="AP1079" s="26">
        <f>+SUM(AC1079:AK1079)</f>
        <v>1727.76</v>
      </c>
      <c r="AQ1079" s="26">
        <f>+Tabla_DatosExternos_142[[#This Row],[Total Vigente]]+Tabla_DatosExternos_142[[#This Row],[Total Vencido]]</f>
        <v>1727.76</v>
      </c>
      <c r="AR1079" s="26">
        <f>SUM(AG1079:AK1079)</f>
        <v>1727.76</v>
      </c>
      <c r="AS1079" s="27">
        <f>+Tabla_DatosExternos_142[[#This Row],[Fecha]]-Tabla_DatosExternos_142[[#This Row],[Vence]]</f>
        <v>-60</v>
      </c>
      <c r="AT1079" s="21"/>
      <c r="AU1079" s="28" t="e">
        <f>+AR1079-W1079</f>
        <v>#VALUE!</v>
      </c>
    </row>
    <row r="1080" spans="1:47" x14ac:dyDescent="0.35">
      <c r="A1080" s="20">
        <v>45967</v>
      </c>
      <c r="B1080" s="21">
        <v>93793</v>
      </c>
      <c r="C1080" s="21">
        <v>1591.24</v>
      </c>
      <c r="D1080" s="21">
        <v>1591.24</v>
      </c>
      <c r="E1080" s="22">
        <v>46027</v>
      </c>
      <c r="F1080" s="21">
        <v>219</v>
      </c>
      <c r="G1080" s="21" t="s">
        <v>47</v>
      </c>
      <c r="H1080" s="21" t="s">
        <v>48</v>
      </c>
      <c r="I1080" s="21" t="s">
        <v>1073</v>
      </c>
      <c r="J1080" s="21" t="s">
        <v>588</v>
      </c>
      <c r="K1080" s="21" t="s">
        <v>589</v>
      </c>
      <c r="L1080" s="21" t="s">
        <v>590</v>
      </c>
      <c r="M1080" s="21" t="s">
        <v>591</v>
      </c>
      <c r="N1080" s="21">
        <v>60</v>
      </c>
      <c r="O1080" s="20"/>
      <c r="P1080" s="21" t="s">
        <v>49</v>
      </c>
      <c r="Q1080" s="21" t="s">
        <v>1074</v>
      </c>
      <c r="R1080" s="21">
        <v>120000</v>
      </c>
      <c r="S1080" s="21">
        <v>7640</v>
      </c>
      <c r="T1080" s="21">
        <v>-68.090222999999995</v>
      </c>
      <c r="U1080" s="21">
        <v>-16.541060999999999</v>
      </c>
      <c r="V1080" s="21" t="s">
        <v>262</v>
      </c>
      <c r="W1080" s="21" t="s">
        <v>51</v>
      </c>
      <c r="X1080" s="21" t="s">
        <v>1077</v>
      </c>
      <c r="Y1080" s="23">
        <v>46246</v>
      </c>
      <c r="Z1080" s="24">
        <f>+E1080-Y1080</f>
        <v>-219</v>
      </c>
      <c r="AA1080" s="25">
        <f>+Tabla_DatosExternos_142[[#This Row],[Saldo]]/Tabla_DatosExternos_142[[#This Row],[Importe]]</f>
        <v>1</v>
      </c>
      <c r="AB1080" s="21"/>
      <c r="AC1080" s="26">
        <f>IF(AND(-Z1080&gt;=1,-Z1080&lt;=30),D1080,0)</f>
        <v>0</v>
      </c>
      <c r="AD1080" s="26">
        <f>IF(AND(-Z1080&gt;=31,-Z1080&lt;=60),D1080,0)</f>
        <v>0</v>
      </c>
      <c r="AE1080" s="26">
        <f>IF(AND(-Z1080&gt;=61,-Z1080&lt;=90),D1080,0)</f>
        <v>0</v>
      </c>
      <c r="AF1080" s="26">
        <f>IF(AND(-Z1080&gt;=91,-Z1080&lt;=120),D1080,0)</f>
        <v>0</v>
      </c>
      <c r="AG1080" s="26">
        <f>IF(AND(-Z1080&gt;=121,-Z1080&lt;=150),D1080,0)</f>
        <v>0</v>
      </c>
      <c r="AH1080" s="26">
        <f>IF(AND(-Z1080&gt;=151,-Z1080&lt;=180),D1080,0)</f>
        <v>0</v>
      </c>
      <c r="AI1080" s="26">
        <f>IF(AND(-Z1080&gt;=181,-Z1080&lt;=210),D1080,0)</f>
        <v>0</v>
      </c>
      <c r="AJ1080" s="26">
        <f>IF(AND(-Z1080&gt;=211,-Z1080&lt;=250),D1080,0)</f>
        <v>1591.24</v>
      </c>
      <c r="AK1080" s="26">
        <f>IF(-Z1080&gt;=251,D1080,0)</f>
        <v>0</v>
      </c>
      <c r="AL1080" s="26">
        <f>SUM(AE1080:AF1080)</f>
        <v>0</v>
      </c>
      <c r="AM1080" s="26">
        <f>SUM(AG1080:AK1080)</f>
        <v>1591.24</v>
      </c>
      <c r="AN1080" s="26">
        <f>SUM(AI1080:AK1080)</f>
        <v>1591.24</v>
      </c>
      <c r="AO1080" s="26">
        <f>+IF(SUM(AC1080:AK1080)=0,D1080,0)</f>
        <v>0</v>
      </c>
      <c r="AP1080" s="26">
        <f>+SUM(AC1080:AK1080)</f>
        <v>1591.24</v>
      </c>
      <c r="AQ1080" s="26">
        <f>+Tabla_DatosExternos_142[[#This Row],[Total Vigente]]+Tabla_DatosExternos_142[[#This Row],[Total Vencido]]</f>
        <v>1591.24</v>
      </c>
      <c r="AR1080" s="26">
        <f>SUM(AG1080:AK1080)</f>
        <v>1591.24</v>
      </c>
      <c r="AS1080" s="27">
        <f>+Tabla_DatosExternos_142[[#This Row],[Fecha]]-Tabla_DatosExternos_142[[#This Row],[Vence]]</f>
        <v>-60</v>
      </c>
      <c r="AT1080" s="21"/>
      <c r="AU1080" s="28" t="e">
        <f>+AR1080-W1080</f>
        <v>#VALUE!</v>
      </c>
    </row>
    <row r="1081" spans="1:47" x14ac:dyDescent="0.35">
      <c r="A1081" s="20">
        <v>45968</v>
      </c>
      <c r="B1081" s="21">
        <v>94187</v>
      </c>
      <c r="C1081" s="21">
        <v>1654</v>
      </c>
      <c r="D1081" s="21">
        <v>1654</v>
      </c>
      <c r="E1081" s="22">
        <v>46088</v>
      </c>
      <c r="F1081" s="21">
        <v>158</v>
      </c>
      <c r="G1081" s="21" t="s">
        <v>47</v>
      </c>
      <c r="H1081" s="21" t="s">
        <v>48</v>
      </c>
      <c r="I1081" s="21" t="s">
        <v>1000</v>
      </c>
      <c r="J1081" s="21" t="s">
        <v>588</v>
      </c>
      <c r="K1081" s="21" t="s">
        <v>589</v>
      </c>
      <c r="L1081" s="21" t="s">
        <v>590</v>
      </c>
      <c r="M1081" s="21" t="s">
        <v>591</v>
      </c>
      <c r="N1081" s="21">
        <v>120</v>
      </c>
      <c r="O1081" s="20"/>
      <c r="P1081" s="21" t="s">
        <v>49</v>
      </c>
      <c r="Q1081" s="21" t="s">
        <v>1001</v>
      </c>
      <c r="R1081" s="21">
        <v>500048</v>
      </c>
      <c r="S1081" s="21">
        <v>7640</v>
      </c>
      <c r="T1081" s="21">
        <v>-68.127953000000005</v>
      </c>
      <c r="U1081" s="21">
        <v>-16.510477999999999</v>
      </c>
      <c r="V1081" s="21" t="s">
        <v>262</v>
      </c>
      <c r="W1081" s="21" t="s">
        <v>51</v>
      </c>
      <c r="X1081" s="21" t="s">
        <v>1003</v>
      </c>
      <c r="Y1081" s="23">
        <v>46246</v>
      </c>
      <c r="Z1081" s="24">
        <f>+E1081-Y1081</f>
        <v>-158</v>
      </c>
      <c r="AA1081" s="25">
        <f>+Tabla_DatosExternos_142[[#This Row],[Saldo]]/Tabla_DatosExternos_142[[#This Row],[Importe]]</f>
        <v>1</v>
      </c>
      <c r="AB1081" s="21"/>
      <c r="AC1081" s="26">
        <f>IF(AND(-Z1081&gt;=1,-Z1081&lt;=30),D1081,0)</f>
        <v>0</v>
      </c>
      <c r="AD1081" s="26">
        <f>IF(AND(-Z1081&gt;=31,-Z1081&lt;=60),D1081,0)</f>
        <v>0</v>
      </c>
      <c r="AE1081" s="26">
        <f>IF(AND(-Z1081&gt;=61,-Z1081&lt;=90),D1081,0)</f>
        <v>0</v>
      </c>
      <c r="AF1081" s="26">
        <f>IF(AND(-Z1081&gt;=91,-Z1081&lt;=120),D1081,0)</f>
        <v>0</v>
      </c>
      <c r="AG1081" s="26">
        <f>IF(AND(-Z1081&gt;=121,-Z1081&lt;=150),D1081,0)</f>
        <v>0</v>
      </c>
      <c r="AH1081" s="26">
        <f>IF(AND(-Z1081&gt;=151,-Z1081&lt;=180),D1081,0)</f>
        <v>1654</v>
      </c>
      <c r="AI1081" s="26">
        <f>IF(AND(-Z1081&gt;=181,-Z1081&lt;=210),D1081,0)</f>
        <v>0</v>
      </c>
      <c r="AJ1081" s="26">
        <f>IF(AND(-Z1081&gt;=211,-Z1081&lt;=250),D1081,0)</f>
        <v>0</v>
      </c>
      <c r="AK1081" s="26">
        <f>IF(-Z1081&gt;=251,D1081,0)</f>
        <v>0</v>
      </c>
      <c r="AL1081" s="26">
        <f>SUM(AE1081:AF1081)</f>
        <v>0</v>
      </c>
      <c r="AM1081" s="26">
        <f>SUM(AG1081:AK1081)</f>
        <v>1654</v>
      </c>
      <c r="AN1081" s="26">
        <f>SUM(AI1081:AK1081)</f>
        <v>0</v>
      </c>
      <c r="AO1081" s="26">
        <f>+IF(SUM(AC1081:AK1081)=0,D1081,0)</f>
        <v>0</v>
      </c>
      <c r="AP1081" s="26">
        <f>+SUM(AC1081:AK1081)</f>
        <v>1654</v>
      </c>
      <c r="AQ1081" s="26">
        <f>+Tabla_DatosExternos_142[[#This Row],[Total Vigente]]+Tabla_DatosExternos_142[[#This Row],[Total Vencido]]</f>
        <v>1654</v>
      </c>
      <c r="AR1081" s="26">
        <f>SUM(AG1081:AK1081)</f>
        <v>1654</v>
      </c>
      <c r="AS1081" s="27">
        <f>+Tabla_DatosExternos_142[[#This Row],[Fecha]]-Tabla_DatosExternos_142[[#This Row],[Vence]]</f>
        <v>-120</v>
      </c>
      <c r="AT1081" s="21"/>
      <c r="AU1081" s="28" t="e">
        <f>+AR1081-W1081</f>
        <v>#VALUE!</v>
      </c>
    </row>
    <row r="1082" spans="1:47" x14ac:dyDescent="0.35">
      <c r="A1082" s="20">
        <v>45969</v>
      </c>
      <c r="B1082" s="21">
        <v>1103</v>
      </c>
      <c r="C1082" s="21">
        <v>650.52</v>
      </c>
      <c r="D1082" s="21">
        <v>650.52</v>
      </c>
      <c r="E1082" s="22">
        <v>46029</v>
      </c>
      <c r="F1082" s="21">
        <v>217</v>
      </c>
      <c r="G1082" s="21" t="s">
        <v>47</v>
      </c>
      <c r="H1082" s="21" t="s">
        <v>48</v>
      </c>
      <c r="I1082" s="21" t="s">
        <v>1073</v>
      </c>
      <c r="J1082" s="21" t="s">
        <v>588</v>
      </c>
      <c r="K1082" s="21" t="s">
        <v>589</v>
      </c>
      <c r="L1082" s="21" t="s">
        <v>590</v>
      </c>
      <c r="M1082" s="21" t="s">
        <v>591</v>
      </c>
      <c r="N1082" s="21">
        <v>60</v>
      </c>
      <c r="O1082" s="20"/>
      <c r="P1082" s="21" t="s">
        <v>49</v>
      </c>
      <c r="Q1082" s="21" t="s">
        <v>1074</v>
      </c>
      <c r="R1082" s="21">
        <v>120000</v>
      </c>
      <c r="S1082" s="21">
        <v>7640</v>
      </c>
      <c r="T1082" s="21">
        <v>-68.090222999999995</v>
      </c>
      <c r="U1082" s="21">
        <v>-16.541060999999999</v>
      </c>
      <c r="V1082" s="21" t="s">
        <v>262</v>
      </c>
      <c r="W1082" s="21" t="s">
        <v>51</v>
      </c>
      <c r="X1082" s="21" t="s">
        <v>1075</v>
      </c>
      <c r="Y1082" s="23">
        <v>46246</v>
      </c>
      <c r="Z1082" s="24">
        <f>+E1082-Y1082</f>
        <v>-217</v>
      </c>
      <c r="AA1082" s="25">
        <f>+Tabla_DatosExternos_142[[#This Row],[Saldo]]/Tabla_DatosExternos_142[[#This Row],[Importe]]</f>
        <v>1</v>
      </c>
      <c r="AB1082" s="21"/>
      <c r="AC1082" s="26">
        <f>IF(AND(-Z1082&gt;=1,-Z1082&lt;=30),D1082,0)</f>
        <v>0</v>
      </c>
      <c r="AD1082" s="26">
        <f>IF(AND(-Z1082&gt;=31,-Z1082&lt;=60),D1082,0)</f>
        <v>0</v>
      </c>
      <c r="AE1082" s="26">
        <f>IF(AND(-Z1082&gt;=61,-Z1082&lt;=90),D1082,0)</f>
        <v>0</v>
      </c>
      <c r="AF1082" s="26">
        <f>IF(AND(-Z1082&gt;=91,-Z1082&lt;=120),D1082,0)</f>
        <v>0</v>
      </c>
      <c r="AG1082" s="26">
        <f>IF(AND(-Z1082&gt;=121,-Z1082&lt;=150),D1082,0)</f>
        <v>0</v>
      </c>
      <c r="AH1082" s="26">
        <f>IF(AND(-Z1082&gt;=151,-Z1082&lt;=180),D1082,0)</f>
        <v>0</v>
      </c>
      <c r="AI1082" s="26">
        <f>IF(AND(-Z1082&gt;=181,-Z1082&lt;=210),D1082,0)</f>
        <v>0</v>
      </c>
      <c r="AJ1082" s="26">
        <f>IF(AND(-Z1082&gt;=211,-Z1082&lt;=250),D1082,0)</f>
        <v>650.52</v>
      </c>
      <c r="AK1082" s="26">
        <f>IF(-Z1082&gt;=251,D1082,0)</f>
        <v>0</v>
      </c>
      <c r="AL1082" s="26">
        <f>SUM(AE1082:AF1082)</f>
        <v>0</v>
      </c>
      <c r="AM1082" s="26">
        <f>SUM(AG1082:AK1082)</f>
        <v>650.52</v>
      </c>
      <c r="AN1082" s="26">
        <f>SUM(AI1082:AK1082)</f>
        <v>650.52</v>
      </c>
      <c r="AO1082" s="26">
        <f>+IF(SUM(AC1082:AK1082)=0,D1082,0)</f>
        <v>0</v>
      </c>
      <c r="AP1082" s="26">
        <f>+SUM(AC1082:AK1082)</f>
        <v>650.52</v>
      </c>
      <c r="AQ1082" s="26">
        <f>+Tabla_DatosExternos_142[[#This Row],[Total Vigente]]+Tabla_DatosExternos_142[[#This Row],[Total Vencido]]</f>
        <v>650.52</v>
      </c>
      <c r="AR1082" s="26">
        <f>SUM(AG1082:AK1082)</f>
        <v>650.52</v>
      </c>
      <c r="AS1082" s="27">
        <f>+Tabla_DatosExternos_142[[#This Row],[Fecha]]-Tabla_DatosExternos_142[[#This Row],[Vence]]</f>
        <v>-60</v>
      </c>
      <c r="AT1082" s="21"/>
      <c r="AU1082" s="28" t="e">
        <f>+AR1082-W1082</f>
        <v>#VALUE!</v>
      </c>
    </row>
    <row r="1083" spans="1:47" x14ac:dyDescent="0.35">
      <c r="A1083" s="20">
        <v>45973</v>
      </c>
      <c r="B1083" s="21">
        <v>95578</v>
      </c>
      <c r="C1083" s="21">
        <v>1358.16</v>
      </c>
      <c r="D1083" s="21">
        <v>1358.16</v>
      </c>
      <c r="E1083" s="22">
        <v>46093</v>
      </c>
      <c r="F1083" s="21">
        <v>153</v>
      </c>
      <c r="G1083" s="21" t="s">
        <v>47</v>
      </c>
      <c r="H1083" s="21" t="s">
        <v>48</v>
      </c>
      <c r="I1083" s="21" t="s">
        <v>1000</v>
      </c>
      <c r="J1083" s="21" t="s">
        <v>588</v>
      </c>
      <c r="K1083" s="21" t="s">
        <v>589</v>
      </c>
      <c r="L1083" s="21" t="s">
        <v>590</v>
      </c>
      <c r="M1083" s="21" t="s">
        <v>591</v>
      </c>
      <c r="N1083" s="21">
        <v>120</v>
      </c>
      <c r="O1083" s="20"/>
      <c r="P1083" s="21" t="s">
        <v>49</v>
      </c>
      <c r="Q1083" s="21" t="s">
        <v>1001</v>
      </c>
      <c r="R1083" s="21">
        <v>500048</v>
      </c>
      <c r="S1083" s="21">
        <v>7640</v>
      </c>
      <c r="T1083" s="21">
        <v>-68.127953000000005</v>
      </c>
      <c r="U1083" s="21">
        <v>-16.510477999999999</v>
      </c>
      <c r="V1083" s="21" t="s">
        <v>262</v>
      </c>
      <c r="W1083" s="21" t="s">
        <v>51</v>
      </c>
      <c r="X1083" s="21" t="s">
        <v>1002</v>
      </c>
      <c r="Y1083" s="23">
        <v>46246</v>
      </c>
      <c r="Z1083" s="24">
        <f>+E1083-Y1083</f>
        <v>-153</v>
      </c>
      <c r="AA1083" s="25">
        <f>+Tabla_DatosExternos_142[[#This Row],[Saldo]]/Tabla_DatosExternos_142[[#This Row],[Importe]]</f>
        <v>1</v>
      </c>
      <c r="AB1083" s="21"/>
      <c r="AC1083" s="26">
        <f>IF(AND(-Z1083&gt;=1,-Z1083&lt;=30),D1083,0)</f>
        <v>0</v>
      </c>
      <c r="AD1083" s="26">
        <f>IF(AND(-Z1083&gt;=31,-Z1083&lt;=60),D1083,0)</f>
        <v>0</v>
      </c>
      <c r="AE1083" s="26">
        <f>IF(AND(-Z1083&gt;=61,-Z1083&lt;=90),D1083,0)</f>
        <v>0</v>
      </c>
      <c r="AF1083" s="26">
        <f>IF(AND(-Z1083&gt;=91,-Z1083&lt;=120),D1083,0)</f>
        <v>0</v>
      </c>
      <c r="AG1083" s="26">
        <f>IF(AND(-Z1083&gt;=121,-Z1083&lt;=150),D1083,0)</f>
        <v>0</v>
      </c>
      <c r="AH1083" s="26">
        <f>IF(AND(-Z1083&gt;=151,-Z1083&lt;=180),D1083,0)</f>
        <v>1358.16</v>
      </c>
      <c r="AI1083" s="26">
        <f>IF(AND(-Z1083&gt;=181,-Z1083&lt;=210),D1083,0)</f>
        <v>0</v>
      </c>
      <c r="AJ1083" s="26">
        <f>IF(AND(-Z1083&gt;=211,-Z1083&lt;=250),D1083,0)</f>
        <v>0</v>
      </c>
      <c r="AK1083" s="26">
        <f>IF(-Z1083&gt;=251,D1083,0)</f>
        <v>0</v>
      </c>
      <c r="AL1083" s="26">
        <f>SUM(AE1083:AF1083)</f>
        <v>0</v>
      </c>
      <c r="AM1083" s="26">
        <f>SUM(AG1083:AK1083)</f>
        <v>1358.16</v>
      </c>
      <c r="AN1083" s="26">
        <f>SUM(AI1083:AK1083)</f>
        <v>0</v>
      </c>
      <c r="AO1083" s="26">
        <f>+IF(SUM(AC1083:AK1083)=0,D1083,0)</f>
        <v>0</v>
      </c>
      <c r="AP1083" s="26">
        <f>+SUM(AC1083:AK1083)</f>
        <v>1358.16</v>
      </c>
      <c r="AQ1083" s="26">
        <f>+Tabla_DatosExternos_142[[#This Row],[Total Vigente]]+Tabla_DatosExternos_142[[#This Row],[Total Vencido]]</f>
        <v>1358.16</v>
      </c>
      <c r="AR1083" s="26">
        <f>SUM(AG1083:AK1083)</f>
        <v>1358.16</v>
      </c>
      <c r="AS1083" s="27">
        <f>+Tabla_DatosExternos_142[[#This Row],[Fecha]]-Tabla_DatosExternos_142[[#This Row],[Vence]]</f>
        <v>-120</v>
      </c>
      <c r="AT1083" s="21"/>
      <c r="AU1083" s="28" t="e">
        <f>+AR1083-W1083</f>
        <v>#VALUE!</v>
      </c>
    </row>
    <row r="1084" spans="1:47" x14ac:dyDescent="0.35">
      <c r="A1084" s="20">
        <v>45981</v>
      </c>
      <c r="B1084" s="21">
        <v>97573</v>
      </c>
      <c r="C1084" s="21">
        <v>3109.52</v>
      </c>
      <c r="D1084" s="21">
        <v>3109.52</v>
      </c>
      <c r="E1084" s="22">
        <v>46041</v>
      </c>
      <c r="F1084" s="21">
        <v>205</v>
      </c>
      <c r="G1084" s="21" t="s">
        <v>47</v>
      </c>
      <c r="H1084" s="21" t="s">
        <v>48</v>
      </c>
      <c r="I1084" s="21" t="s">
        <v>1073</v>
      </c>
      <c r="J1084" s="21" t="s">
        <v>588</v>
      </c>
      <c r="K1084" s="21" t="s">
        <v>589</v>
      </c>
      <c r="L1084" s="21" t="s">
        <v>590</v>
      </c>
      <c r="M1084" s="21" t="s">
        <v>591</v>
      </c>
      <c r="N1084" s="21">
        <v>60</v>
      </c>
      <c r="O1084" s="20"/>
      <c r="P1084" s="21" t="s">
        <v>49</v>
      </c>
      <c r="Q1084" s="21" t="s">
        <v>1074</v>
      </c>
      <c r="R1084" s="21">
        <v>120000</v>
      </c>
      <c r="S1084" s="21">
        <v>7640</v>
      </c>
      <c r="T1084" s="21">
        <v>-68.090222999999995</v>
      </c>
      <c r="U1084" s="21">
        <v>-16.541060999999999</v>
      </c>
      <c r="V1084" s="21" t="s">
        <v>262</v>
      </c>
      <c r="W1084" s="21" t="s">
        <v>51</v>
      </c>
      <c r="X1084" s="21" t="s">
        <v>1076</v>
      </c>
      <c r="Y1084" s="23">
        <v>46246</v>
      </c>
      <c r="Z1084" s="24">
        <f>+E1084-Y1084</f>
        <v>-205</v>
      </c>
      <c r="AA1084" s="25">
        <f>+Tabla_DatosExternos_142[[#This Row],[Saldo]]/Tabla_DatosExternos_142[[#This Row],[Importe]]</f>
        <v>1</v>
      </c>
      <c r="AB1084" s="21"/>
      <c r="AC1084" s="26">
        <f>IF(AND(-Z1084&gt;=1,-Z1084&lt;=30),D1084,0)</f>
        <v>0</v>
      </c>
      <c r="AD1084" s="26">
        <f>IF(AND(-Z1084&gt;=31,-Z1084&lt;=60),D1084,0)</f>
        <v>0</v>
      </c>
      <c r="AE1084" s="26">
        <f>IF(AND(-Z1084&gt;=61,-Z1084&lt;=90),D1084,0)</f>
        <v>0</v>
      </c>
      <c r="AF1084" s="26">
        <f>IF(AND(-Z1084&gt;=91,-Z1084&lt;=120),D1084,0)</f>
        <v>0</v>
      </c>
      <c r="AG1084" s="26">
        <f>IF(AND(-Z1084&gt;=121,-Z1084&lt;=150),D1084,0)</f>
        <v>0</v>
      </c>
      <c r="AH1084" s="26">
        <f>IF(AND(-Z1084&gt;=151,-Z1084&lt;=180),D1084,0)</f>
        <v>0</v>
      </c>
      <c r="AI1084" s="26">
        <f>IF(AND(-Z1084&gt;=181,-Z1084&lt;=210),D1084,0)</f>
        <v>3109.52</v>
      </c>
      <c r="AJ1084" s="26">
        <f>IF(AND(-Z1084&gt;=211,-Z1084&lt;=250),D1084,0)</f>
        <v>0</v>
      </c>
      <c r="AK1084" s="26">
        <f>IF(-Z1084&gt;=251,D1084,0)</f>
        <v>0</v>
      </c>
      <c r="AL1084" s="26">
        <f>SUM(AE1084:AF1084)</f>
        <v>0</v>
      </c>
      <c r="AM1084" s="26">
        <f>SUM(AG1084:AK1084)</f>
        <v>3109.52</v>
      </c>
      <c r="AN1084" s="26">
        <f>SUM(AI1084:AK1084)</f>
        <v>3109.52</v>
      </c>
      <c r="AO1084" s="26">
        <f>+IF(SUM(AC1084:AK1084)=0,D1084,0)</f>
        <v>0</v>
      </c>
      <c r="AP1084" s="26">
        <f>+SUM(AC1084:AK1084)</f>
        <v>3109.52</v>
      </c>
      <c r="AQ1084" s="26">
        <f>+Tabla_DatosExternos_142[[#This Row],[Total Vigente]]+Tabla_DatosExternos_142[[#This Row],[Total Vencido]]</f>
        <v>3109.52</v>
      </c>
      <c r="AR1084" s="26">
        <f>SUM(AG1084:AK1084)</f>
        <v>3109.52</v>
      </c>
      <c r="AS1084" s="27">
        <f>+Tabla_DatosExternos_142[[#This Row],[Fecha]]-Tabla_DatosExternos_142[[#This Row],[Vence]]</f>
        <v>-60</v>
      </c>
      <c r="AT1084" s="21"/>
      <c r="AU1084" s="28" t="e">
        <f>+AR1084-W1084</f>
        <v>#VALUE!</v>
      </c>
    </row>
    <row r="1085" spans="1:47" x14ac:dyDescent="0.35">
      <c r="A1085" s="20">
        <v>45981</v>
      </c>
      <c r="B1085" s="21">
        <v>97575</v>
      </c>
      <c r="C1085" s="21">
        <v>360</v>
      </c>
      <c r="D1085" s="21">
        <v>360</v>
      </c>
      <c r="E1085" s="22">
        <v>46041</v>
      </c>
      <c r="F1085" s="21">
        <v>205</v>
      </c>
      <c r="G1085" s="21" t="s">
        <v>47</v>
      </c>
      <c r="H1085" s="21" t="s">
        <v>48</v>
      </c>
      <c r="I1085" s="21" t="s">
        <v>1073</v>
      </c>
      <c r="J1085" s="21" t="s">
        <v>588</v>
      </c>
      <c r="K1085" s="21" t="s">
        <v>589</v>
      </c>
      <c r="L1085" s="21" t="s">
        <v>590</v>
      </c>
      <c r="M1085" s="21" t="s">
        <v>591</v>
      </c>
      <c r="N1085" s="21">
        <v>60</v>
      </c>
      <c r="O1085" s="20"/>
      <c r="P1085" s="21" t="s">
        <v>49</v>
      </c>
      <c r="Q1085" s="21" t="s">
        <v>1074</v>
      </c>
      <c r="R1085" s="21">
        <v>120000</v>
      </c>
      <c r="S1085" s="21">
        <v>7640</v>
      </c>
      <c r="T1085" s="21">
        <v>-68.090222999999995</v>
      </c>
      <c r="U1085" s="21">
        <v>-16.541060999999999</v>
      </c>
      <c r="V1085" s="21" t="s">
        <v>262</v>
      </c>
      <c r="W1085" s="21" t="s">
        <v>51</v>
      </c>
      <c r="X1085" s="21" t="s">
        <v>1075</v>
      </c>
      <c r="Y1085" s="23">
        <v>46246</v>
      </c>
      <c r="Z1085" s="24">
        <f>+E1085-Y1085</f>
        <v>-205</v>
      </c>
      <c r="AA1085" s="25">
        <f>+Tabla_DatosExternos_142[[#This Row],[Saldo]]/Tabla_DatosExternos_142[[#This Row],[Importe]]</f>
        <v>1</v>
      </c>
      <c r="AB1085" s="21"/>
      <c r="AC1085" s="26">
        <f>IF(AND(-Z1085&gt;=1,-Z1085&lt;=30),D1085,0)</f>
        <v>0</v>
      </c>
      <c r="AD1085" s="26">
        <f>IF(AND(-Z1085&gt;=31,-Z1085&lt;=60),D1085,0)</f>
        <v>0</v>
      </c>
      <c r="AE1085" s="26">
        <f>IF(AND(-Z1085&gt;=61,-Z1085&lt;=90),D1085,0)</f>
        <v>0</v>
      </c>
      <c r="AF1085" s="26">
        <f>IF(AND(-Z1085&gt;=91,-Z1085&lt;=120),D1085,0)</f>
        <v>0</v>
      </c>
      <c r="AG1085" s="26">
        <f>IF(AND(-Z1085&gt;=121,-Z1085&lt;=150),D1085,0)</f>
        <v>0</v>
      </c>
      <c r="AH1085" s="26">
        <f>IF(AND(-Z1085&gt;=151,-Z1085&lt;=180),D1085,0)</f>
        <v>0</v>
      </c>
      <c r="AI1085" s="26">
        <f>IF(AND(-Z1085&gt;=181,-Z1085&lt;=210),D1085,0)</f>
        <v>360</v>
      </c>
      <c r="AJ1085" s="26">
        <f>IF(AND(-Z1085&gt;=211,-Z1085&lt;=250),D1085,0)</f>
        <v>0</v>
      </c>
      <c r="AK1085" s="26">
        <f>IF(-Z1085&gt;=251,D1085,0)</f>
        <v>0</v>
      </c>
      <c r="AL1085" s="26">
        <f>SUM(AE1085:AF1085)</f>
        <v>0</v>
      </c>
      <c r="AM1085" s="26">
        <f>SUM(AG1085:AK1085)</f>
        <v>360</v>
      </c>
      <c r="AN1085" s="26">
        <f>SUM(AI1085:AK1085)</f>
        <v>360</v>
      </c>
      <c r="AO1085" s="26">
        <f>+IF(SUM(AC1085:AK1085)=0,D1085,0)</f>
        <v>0</v>
      </c>
      <c r="AP1085" s="26">
        <f>+SUM(AC1085:AK1085)</f>
        <v>360</v>
      </c>
      <c r="AQ1085" s="26">
        <f>+Tabla_DatosExternos_142[[#This Row],[Total Vigente]]+Tabla_DatosExternos_142[[#This Row],[Total Vencido]]</f>
        <v>360</v>
      </c>
      <c r="AR1085" s="26">
        <f>SUM(AG1085:AK1085)</f>
        <v>360</v>
      </c>
      <c r="AS1085" s="27">
        <f>+Tabla_DatosExternos_142[[#This Row],[Fecha]]-Tabla_DatosExternos_142[[#This Row],[Vence]]</f>
        <v>-60</v>
      </c>
      <c r="AT1085" s="21"/>
      <c r="AU1085" s="28" t="e">
        <f>+AR1085-W1085</f>
        <v>#VALUE!</v>
      </c>
    </row>
    <row r="1086" spans="1:47" x14ac:dyDescent="0.35">
      <c r="A1086" s="20">
        <v>45981</v>
      </c>
      <c r="B1086" s="21">
        <v>97576</v>
      </c>
      <c r="C1086" s="21">
        <v>1460.4</v>
      </c>
      <c r="D1086" s="21">
        <v>1460.4</v>
      </c>
      <c r="E1086" s="22">
        <v>46041</v>
      </c>
      <c r="F1086" s="21">
        <v>205</v>
      </c>
      <c r="G1086" s="21" t="s">
        <v>47</v>
      </c>
      <c r="H1086" s="21" t="s">
        <v>48</v>
      </c>
      <c r="I1086" s="21" t="s">
        <v>1073</v>
      </c>
      <c r="J1086" s="21" t="s">
        <v>588</v>
      </c>
      <c r="K1086" s="21" t="s">
        <v>589</v>
      </c>
      <c r="L1086" s="21" t="s">
        <v>590</v>
      </c>
      <c r="M1086" s="21" t="s">
        <v>591</v>
      </c>
      <c r="N1086" s="21">
        <v>60</v>
      </c>
      <c r="O1086" s="20"/>
      <c r="P1086" s="21" t="s">
        <v>49</v>
      </c>
      <c r="Q1086" s="21" t="s">
        <v>1074</v>
      </c>
      <c r="R1086" s="21">
        <v>120000</v>
      </c>
      <c r="S1086" s="21">
        <v>7640</v>
      </c>
      <c r="T1086" s="21">
        <v>-68.090222999999995</v>
      </c>
      <c r="U1086" s="21">
        <v>-16.541060999999999</v>
      </c>
      <c r="V1086" s="21" t="s">
        <v>262</v>
      </c>
      <c r="W1086" s="21" t="s">
        <v>51</v>
      </c>
      <c r="X1086" s="21" t="s">
        <v>1077</v>
      </c>
      <c r="Y1086" s="23">
        <v>46246</v>
      </c>
      <c r="Z1086" s="24">
        <f>+E1086-Y1086</f>
        <v>-205</v>
      </c>
      <c r="AA1086" s="25">
        <f>+Tabla_DatosExternos_142[[#This Row],[Saldo]]/Tabla_DatosExternos_142[[#This Row],[Importe]]</f>
        <v>1</v>
      </c>
      <c r="AB1086" s="21"/>
      <c r="AC1086" s="26">
        <f>IF(AND(-Z1086&gt;=1,-Z1086&lt;=30),D1086,0)</f>
        <v>0</v>
      </c>
      <c r="AD1086" s="26">
        <f>IF(AND(-Z1086&gt;=31,-Z1086&lt;=60),D1086,0)</f>
        <v>0</v>
      </c>
      <c r="AE1086" s="26">
        <f>IF(AND(-Z1086&gt;=61,-Z1086&lt;=90),D1086,0)</f>
        <v>0</v>
      </c>
      <c r="AF1086" s="26">
        <f>IF(AND(-Z1086&gt;=91,-Z1086&lt;=120),D1086,0)</f>
        <v>0</v>
      </c>
      <c r="AG1086" s="26">
        <f>IF(AND(-Z1086&gt;=121,-Z1086&lt;=150),D1086,0)</f>
        <v>0</v>
      </c>
      <c r="AH1086" s="26">
        <f>IF(AND(-Z1086&gt;=151,-Z1086&lt;=180),D1086,0)</f>
        <v>0</v>
      </c>
      <c r="AI1086" s="26">
        <f>IF(AND(-Z1086&gt;=181,-Z1086&lt;=210),D1086,0)</f>
        <v>1460.4</v>
      </c>
      <c r="AJ1086" s="26">
        <f>IF(AND(-Z1086&gt;=211,-Z1086&lt;=250),D1086,0)</f>
        <v>0</v>
      </c>
      <c r="AK1086" s="26">
        <f>IF(-Z1086&gt;=251,D1086,0)</f>
        <v>0</v>
      </c>
      <c r="AL1086" s="26">
        <f>SUM(AE1086:AF1086)</f>
        <v>0</v>
      </c>
      <c r="AM1086" s="26">
        <f>SUM(AG1086:AK1086)</f>
        <v>1460.4</v>
      </c>
      <c r="AN1086" s="26">
        <f>SUM(AI1086:AK1086)</f>
        <v>1460.4</v>
      </c>
      <c r="AO1086" s="26">
        <f>+IF(SUM(AC1086:AK1086)=0,D1086,0)</f>
        <v>0</v>
      </c>
      <c r="AP1086" s="26">
        <f>+SUM(AC1086:AK1086)</f>
        <v>1460.4</v>
      </c>
      <c r="AQ1086" s="26">
        <f>+Tabla_DatosExternos_142[[#This Row],[Total Vigente]]+Tabla_DatosExternos_142[[#This Row],[Total Vencido]]</f>
        <v>1460.4</v>
      </c>
      <c r="AR1086" s="26">
        <f>SUM(AG1086:AK1086)</f>
        <v>1460.4</v>
      </c>
      <c r="AS1086" s="27">
        <f>+Tabla_DatosExternos_142[[#This Row],[Fecha]]-Tabla_DatosExternos_142[[#This Row],[Vence]]</f>
        <v>-60</v>
      </c>
      <c r="AT1086" s="21"/>
      <c r="AU1086" s="28" t="e">
        <f>+AR1086-W1086</f>
        <v>#VALUE!</v>
      </c>
    </row>
    <row r="1087" spans="1:47" x14ac:dyDescent="0.35">
      <c r="A1087" s="20">
        <v>45982</v>
      </c>
      <c r="B1087" s="21">
        <v>97608</v>
      </c>
      <c r="C1087" s="21">
        <v>15100</v>
      </c>
      <c r="D1087" s="21">
        <v>15100</v>
      </c>
      <c r="E1087" s="22">
        <v>46102</v>
      </c>
      <c r="F1087" s="21">
        <v>144</v>
      </c>
      <c r="G1087" s="21" t="s">
        <v>89</v>
      </c>
      <c r="H1087" s="21" t="s">
        <v>48</v>
      </c>
      <c r="I1087" s="21" t="s">
        <v>1000</v>
      </c>
      <c r="J1087" s="21" t="s">
        <v>588</v>
      </c>
      <c r="K1087" s="21" t="s">
        <v>589</v>
      </c>
      <c r="L1087" s="21" t="s">
        <v>590</v>
      </c>
      <c r="M1087" s="21" t="s">
        <v>591</v>
      </c>
      <c r="N1087" s="21">
        <v>120</v>
      </c>
      <c r="O1087" s="20"/>
      <c r="P1087" s="21" t="s">
        <v>49</v>
      </c>
      <c r="Q1087" s="21" t="s">
        <v>1001</v>
      </c>
      <c r="R1087" s="21">
        <v>500048</v>
      </c>
      <c r="S1087" s="21">
        <v>7640</v>
      </c>
      <c r="T1087" s="21">
        <v>-68.127953000000005</v>
      </c>
      <c r="U1087" s="21">
        <v>-16.510477999999999</v>
      </c>
      <c r="V1087" s="21" t="s">
        <v>262</v>
      </c>
      <c r="W1087" s="21" t="s">
        <v>51</v>
      </c>
      <c r="X1087" s="21" t="s">
        <v>1002</v>
      </c>
      <c r="Y1087" s="23">
        <v>46246</v>
      </c>
      <c r="Z1087" s="24">
        <f>+E1087-Y1087</f>
        <v>-144</v>
      </c>
      <c r="AA1087" s="25">
        <f>+Tabla_DatosExternos_142[[#This Row],[Saldo]]/Tabla_DatosExternos_142[[#This Row],[Importe]]</f>
        <v>1</v>
      </c>
      <c r="AB1087" s="21"/>
      <c r="AC1087" s="26">
        <f>IF(AND(-Z1087&gt;=1,-Z1087&lt;=30),D1087,0)</f>
        <v>0</v>
      </c>
      <c r="AD1087" s="26">
        <f>IF(AND(-Z1087&gt;=31,-Z1087&lt;=60),D1087,0)</f>
        <v>0</v>
      </c>
      <c r="AE1087" s="26">
        <f>IF(AND(-Z1087&gt;=61,-Z1087&lt;=90),D1087,0)</f>
        <v>0</v>
      </c>
      <c r="AF1087" s="26">
        <f>IF(AND(-Z1087&gt;=91,-Z1087&lt;=120),D1087,0)</f>
        <v>0</v>
      </c>
      <c r="AG1087" s="26">
        <f>IF(AND(-Z1087&gt;=121,-Z1087&lt;=150),D1087,0)</f>
        <v>15100</v>
      </c>
      <c r="AH1087" s="26">
        <f>IF(AND(-Z1087&gt;=151,-Z1087&lt;=180),D1087,0)</f>
        <v>0</v>
      </c>
      <c r="AI1087" s="26">
        <f>IF(AND(-Z1087&gt;=181,-Z1087&lt;=210),D1087,0)</f>
        <v>0</v>
      </c>
      <c r="AJ1087" s="26">
        <f>IF(AND(-Z1087&gt;=211,-Z1087&lt;=250),D1087,0)</f>
        <v>0</v>
      </c>
      <c r="AK1087" s="26">
        <f>IF(-Z1087&gt;=251,D1087,0)</f>
        <v>0</v>
      </c>
      <c r="AL1087" s="26">
        <f>SUM(AE1087:AF1087)</f>
        <v>0</v>
      </c>
      <c r="AM1087" s="26">
        <f>SUM(AG1087:AK1087)</f>
        <v>15100</v>
      </c>
      <c r="AN1087" s="26">
        <f>SUM(AI1087:AK1087)</f>
        <v>0</v>
      </c>
      <c r="AO1087" s="26">
        <f>+IF(SUM(AC1087:AK1087)=0,D1087,0)</f>
        <v>0</v>
      </c>
      <c r="AP1087" s="26">
        <f>+SUM(AC1087:AK1087)</f>
        <v>15100</v>
      </c>
      <c r="AQ1087" s="26">
        <f>+Tabla_DatosExternos_142[[#This Row],[Total Vigente]]+Tabla_DatosExternos_142[[#This Row],[Total Vencido]]</f>
        <v>15100</v>
      </c>
      <c r="AR1087" s="26">
        <f>SUM(AG1087:AK1087)</f>
        <v>15100</v>
      </c>
      <c r="AS1087" s="27">
        <f>+Tabla_DatosExternos_142[[#This Row],[Fecha]]-Tabla_DatosExternos_142[[#This Row],[Vence]]</f>
        <v>-120</v>
      </c>
      <c r="AT1087" s="21"/>
      <c r="AU1087" s="28" t="e">
        <f>+AR1087-W1087</f>
        <v>#VALUE!</v>
      </c>
    </row>
    <row r="1088" spans="1:47" x14ac:dyDescent="0.35">
      <c r="A1088" s="20">
        <v>45982</v>
      </c>
      <c r="B1088" s="21">
        <v>97609</v>
      </c>
      <c r="C1088" s="21">
        <v>3679.2</v>
      </c>
      <c r="D1088" s="21">
        <v>3679.2</v>
      </c>
      <c r="E1088" s="22">
        <v>46102</v>
      </c>
      <c r="F1088" s="21">
        <v>144</v>
      </c>
      <c r="G1088" s="21" t="s">
        <v>89</v>
      </c>
      <c r="H1088" s="21" t="s">
        <v>48</v>
      </c>
      <c r="I1088" s="21" t="s">
        <v>1000</v>
      </c>
      <c r="J1088" s="21" t="s">
        <v>588</v>
      </c>
      <c r="K1088" s="21" t="s">
        <v>589</v>
      </c>
      <c r="L1088" s="21" t="s">
        <v>590</v>
      </c>
      <c r="M1088" s="21" t="s">
        <v>591</v>
      </c>
      <c r="N1088" s="21">
        <v>120</v>
      </c>
      <c r="O1088" s="20"/>
      <c r="P1088" s="21" t="s">
        <v>49</v>
      </c>
      <c r="Q1088" s="21" t="s">
        <v>1001</v>
      </c>
      <c r="R1088" s="21">
        <v>500048</v>
      </c>
      <c r="S1088" s="21">
        <v>7640</v>
      </c>
      <c r="T1088" s="21">
        <v>-68.127953000000005</v>
      </c>
      <c r="U1088" s="21">
        <v>-16.510477999999999</v>
      </c>
      <c r="V1088" s="21" t="s">
        <v>262</v>
      </c>
      <c r="W1088" s="21" t="s">
        <v>51</v>
      </c>
      <c r="X1088" s="21" t="s">
        <v>1003</v>
      </c>
      <c r="Y1088" s="23">
        <v>46246</v>
      </c>
      <c r="Z1088" s="24">
        <f>+E1088-Y1088</f>
        <v>-144</v>
      </c>
      <c r="AA1088" s="25">
        <f>+Tabla_DatosExternos_142[[#This Row],[Saldo]]/Tabla_DatosExternos_142[[#This Row],[Importe]]</f>
        <v>1</v>
      </c>
      <c r="AB1088" s="21"/>
      <c r="AC1088" s="26">
        <f>IF(AND(-Z1088&gt;=1,-Z1088&lt;=30),D1088,0)</f>
        <v>0</v>
      </c>
      <c r="AD1088" s="26">
        <f>IF(AND(-Z1088&gt;=31,-Z1088&lt;=60),D1088,0)</f>
        <v>0</v>
      </c>
      <c r="AE1088" s="26">
        <f>IF(AND(-Z1088&gt;=61,-Z1088&lt;=90),D1088,0)</f>
        <v>0</v>
      </c>
      <c r="AF1088" s="26">
        <f>IF(AND(-Z1088&gt;=91,-Z1088&lt;=120),D1088,0)</f>
        <v>0</v>
      </c>
      <c r="AG1088" s="26">
        <f>IF(AND(-Z1088&gt;=121,-Z1088&lt;=150),D1088,0)</f>
        <v>3679.2</v>
      </c>
      <c r="AH1088" s="26">
        <f>IF(AND(-Z1088&gt;=151,-Z1088&lt;=180),D1088,0)</f>
        <v>0</v>
      </c>
      <c r="AI1088" s="26">
        <f>IF(AND(-Z1088&gt;=181,-Z1088&lt;=210),D1088,0)</f>
        <v>0</v>
      </c>
      <c r="AJ1088" s="26">
        <f>IF(AND(-Z1088&gt;=211,-Z1088&lt;=250),D1088,0)</f>
        <v>0</v>
      </c>
      <c r="AK1088" s="26">
        <f>IF(-Z1088&gt;=251,D1088,0)</f>
        <v>0</v>
      </c>
      <c r="AL1088" s="26">
        <f>SUM(AE1088:AF1088)</f>
        <v>0</v>
      </c>
      <c r="AM1088" s="26">
        <f>SUM(AG1088:AK1088)</f>
        <v>3679.2</v>
      </c>
      <c r="AN1088" s="26">
        <f>SUM(AI1088:AK1088)</f>
        <v>0</v>
      </c>
      <c r="AO1088" s="26">
        <f>+IF(SUM(AC1088:AK1088)=0,D1088,0)</f>
        <v>0</v>
      </c>
      <c r="AP1088" s="26">
        <f>+SUM(AC1088:AK1088)</f>
        <v>3679.2</v>
      </c>
      <c r="AQ1088" s="26">
        <f>+Tabla_DatosExternos_142[[#This Row],[Total Vigente]]+Tabla_DatosExternos_142[[#This Row],[Total Vencido]]</f>
        <v>3679.2</v>
      </c>
      <c r="AR1088" s="26">
        <f>SUM(AG1088:AK1088)</f>
        <v>3679.2</v>
      </c>
      <c r="AS1088" s="27">
        <f>+Tabla_DatosExternos_142[[#This Row],[Fecha]]-Tabla_DatosExternos_142[[#This Row],[Vence]]</f>
        <v>-120</v>
      </c>
      <c r="AT1088" s="21"/>
      <c r="AU1088" s="28" t="e">
        <f>+AR1088-W1088</f>
        <v>#VALUE!</v>
      </c>
    </row>
    <row r="1089" spans="1:47" x14ac:dyDescent="0.35">
      <c r="A1089" s="20">
        <v>45989</v>
      </c>
      <c r="B1089" s="21">
        <v>99798</v>
      </c>
      <c r="C1089" s="21">
        <v>12480</v>
      </c>
      <c r="D1089" s="21">
        <v>3341.01</v>
      </c>
      <c r="E1089" s="22">
        <v>46049</v>
      </c>
      <c r="F1089" s="21">
        <v>197</v>
      </c>
      <c r="G1089" s="21" t="s">
        <v>47</v>
      </c>
      <c r="H1089" s="21" t="s">
        <v>48</v>
      </c>
      <c r="I1089" s="21" t="s">
        <v>1073</v>
      </c>
      <c r="J1089" s="21" t="s">
        <v>588</v>
      </c>
      <c r="K1089" s="21" t="s">
        <v>589</v>
      </c>
      <c r="L1089" s="21" t="s">
        <v>590</v>
      </c>
      <c r="M1089" s="21" t="s">
        <v>591</v>
      </c>
      <c r="N1089" s="21">
        <v>60</v>
      </c>
      <c r="O1089" s="20">
        <v>46170</v>
      </c>
      <c r="P1089" s="21" t="s">
        <v>49</v>
      </c>
      <c r="Q1089" s="21" t="s">
        <v>1074</v>
      </c>
      <c r="R1089" s="21">
        <v>120000</v>
      </c>
      <c r="S1089" s="21">
        <v>7640</v>
      </c>
      <c r="T1089" s="21">
        <v>-68.090222999999995</v>
      </c>
      <c r="U1089" s="21">
        <v>-16.541060999999999</v>
      </c>
      <c r="V1089" s="21" t="s">
        <v>262</v>
      </c>
      <c r="W1089" s="21" t="s">
        <v>51</v>
      </c>
      <c r="X1089" s="21" t="s">
        <v>1076</v>
      </c>
      <c r="Y1089" s="23">
        <v>46246</v>
      </c>
      <c r="Z1089" s="24">
        <f>+E1089-Y1089</f>
        <v>-197</v>
      </c>
      <c r="AA1089" s="25">
        <f>+Tabla_DatosExternos_142[[#This Row],[Saldo]]/Tabla_DatosExternos_142[[#This Row],[Importe]]</f>
        <v>0.26770913461538465</v>
      </c>
      <c r="AB1089" s="21"/>
      <c r="AC1089" s="26">
        <f>IF(AND(-Z1089&gt;=1,-Z1089&lt;=30),D1089,0)</f>
        <v>0</v>
      </c>
      <c r="AD1089" s="26">
        <f>IF(AND(-Z1089&gt;=31,-Z1089&lt;=60),D1089,0)</f>
        <v>0</v>
      </c>
      <c r="AE1089" s="26">
        <f>IF(AND(-Z1089&gt;=61,-Z1089&lt;=90),D1089,0)</f>
        <v>0</v>
      </c>
      <c r="AF1089" s="26">
        <f>IF(AND(-Z1089&gt;=91,-Z1089&lt;=120),D1089,0)</f>
        <v>0</v>
      </c>
      <c r="AG1089" s="26">
        <f>IF(AND(-Z1089&gt;=121,-Z1089&lt;=150),D1089,0)</f>
        <v>0</v>
      </c>
      <c r="AH1089" s="26">
        <f>IF(AND(-Z1089&gt;=151,-Z1089&lt;=180),D1089,0)</f>
        <v>0</v>
      </c>
      <c r="AI1089" s="26">
        <f>IF(AND(-Z1089&gt;=181,-Z1089&lt;=210),D1089,0)</f>
        <v>3341.01</v>
      </c>
      <c r="AJ1089" s="26">
        <f>IF(AND(-Z1089&gt;=211,-Z1089&lt;=250),D1089,0)</f>
        <v>0</v>
      </c>
      <c r="AK1089" s="26">
        <f>IF(-Z1089&gt;=251,D1089,0)</f>
        <v>0</v>
      </c>
      <c r="AL1089" s="26">
        <f>SUM(AE1089:AF1089)</f>
        <v>0</v>
      </c>
      <c r="AM1089" s="26">
        <f>SUM(AG1089:AK1089)</f>
        <v>3341.01</v>
      </c>
      <c r="AN1089" s="26">
        <f>SUM(AI1089:AK1089)</f>
        <v>3341.01</v>
      </c>
      <c r="AO1089" s="26">
        <f>+IF(SUM(AC1089:AK1089)=0,D1089,0)</f>
        <v>0</v>
      </c>
      <c r="AP1089" s="26">
        <f>+SUM(AC1089:AK1089)</f>
        <v>3341.01</v>
      </c>
      <c r="AQ1089" s="26">
        <f>+Tabla_DatosExternos_142[[#This Row],[Total Vigente]]+Tabla_DatosExternos_142[[#This Row],[Total Vencido]]</f>
        <v>3341.01</v>
      </c>
      <c r="AR1089" s="26">
        <f>SUM(AG1089:AK1089)</f>
        <v>3341.01</v>
      </c>
      <c r="AS1089" s="27">
        <f>+Tabla_DatosExternos_142[[#This Row],[Fecha]]-Tabla_DatosExternos_142[[#This Row],[Vence]]</f>
        <v>-60</v>
      </c>
      <c r="AT1089" s="21"/>
      <c r="AU1089" s="28" t="e">
        <f>+AR1089-W1089</f>
        <v>#VALUE!</v>
      </c>
    </row>
    <row r="1090" spans="1:47" x14ac:dyDescent="0.35">
      <c r="A1090" s="20">
        <v>45989</v>
      </c>
      <c r="B1090" s="21">
        <v>99801</v>
      </c>
      <c r="C1090" s="21">
        <v>4160</v>
      </c>
      <c r="D1090" s="21">
        <v>2088</v>
      </c>
      <c r="E1090" s="22">
        <v>46049</v>
      </c>
      <c r="F1090" s="21">
        <v>197</v>
      </c>
      <c r="G1090" s="21" t="s">
        <v>47</v>
      </c>
      <c r="H1090" s="21" t="s">
        <v>48</v>
      </c>
      <c r="I1090" s="21" t="s">
        <v>1073</v>
      </c>
      <c r="J1090" s="21" t="s">
        <v>588</v>
      </c>
      <c r="K1090" s="21" t="s">
        <v>589</v>
      </c>
      <c r="L1090" s="21" t="s">
        <v>590</v>
      </c>
      <c r="M1090" s="21" t="s">
        <v>591</v>
      </c>
      <c r="N1090" s="21">
        <v>60</v>
      </c>
      <c r="O1090" s="20">
        <v>46170</v>
      </c>
      <c r="P1090" s="21" t="s">
        <v>49</v>
      </c>
      <c r="Q1090" s="21" t="s">
        <v>1074</v>
      </c>
      <c r="R1090" s="21">
        <v>120000</v>
      </c>
      <c r="S1090" s="21">
        <v>7640</v>
      </c>
      <c r="T1090" s="21">
        <v>-68.090222999999995</v>
      </c>
      <c r="U1090" s="21">
        <v>-16.541060999999999</v>
      </c>
      <c r="V1090" s="21" t="s">
        <v>262</v>
      </c>
      <c r="W1090" s="21" t="s">
        <v>51</v>
      </c>
      <c r="X1090" s="21" t="s">
        <v>1077</v>
      </c>
      <c r="Y1090" s="23">
        <v>46246</v>
      </c>
      <c r="Z1090" s="24">
        <f>+E1090-Y1090</f>
        <v>-197</v>
      </c>
      <c r="AA1090" s="25">
        <f>+Tabla_DatosExternos_142[[#This Row],[Saldo]]/Tabla_DatosExternos_142[[#This Row],[Importe]]</f>
        <v>0.50192307692307692</v>
      </c>
      <c r="AB1090" s="21"/>
      <c r="AC1090" s="26">
        <f>IF(AND(-Z1090&gt;=1,-Z1090&lt;=30),D1090,0)</f>
        <v>0</v>
      </c>
      <c r="AD1090" s="26">
        <f>IF(AND(-Z1090&gt;=31,-Z1090&lt;=60),D1090,0)</f>
        <v>0</v>
      </c>
      <c r="AE1090" s="26">
        <f>IF(AND(-Z1090&gt;=61,-Z1090&lt;=90),D1090,0)</f>
        <v>0</v>
      </c>
      <c r="AF1090" s="26">
        <f>IF(AND(-Z1090&gt;=91,-Z1090&lt;=120),D1090,0)</f>
        <v>0</v>
      </c>
      <c r="AG1090" s="26">
        <f>IF(AND(-Z1090&gt;=121,-Z1090&lt;=150),D1090,0)</f>
        <v>0</v>
      </c>
      <c r="AH1090" s="26">
        <f>IF(AND(-Z1090&gt;=151,-Z1090&lt;=180),D1090,0)</f>
        <v>0</v>
      </c>
      <c r="AI1090" s="26">
        <f>IF(AND(-Z1090&gt;=181,-Z1090&lt;=210),D1090,0)</f>
        <v>2088</v>
      </c>
      <c r="AJ1090" s="26">
        <f>IF(AND(-Z1090&gt;=211,-Z1090&lt;=250),D1090,0)</f>
        <v>0</v>
      </c>
      <c r="AK1090" s="26">
        <f>IF(-Z1090&gt;=251,D1090,0)</f>
        <v>0</v>
      </c>
      <c r="AL1090" s="26">
        <f>SUM(AE1090:AF1090)</f>
        <v>0</v>
      </c>
      <c r="AM1090" s="26">
        <f>SUM(AG1090:AK1090)</f>
        <v>2088</v>
      </c>
      <c r="AN1090" s="26">
        <f>SUM(AI1090:AK1090)</f>
        <v>2088</v>
      </c>
      <c r="AO1090" s="26">
        <f>+IF(SUM(AC1090:AK1090)=0,D1090,0)</f>
        <v>0</v>
      </c>
      <c r="AP1090" s="26">
        <f>+SUM(AC1090:AK1090)</f>
        <v>2088</v>
      </c>
      <c r="AQ1090" s="26">
        <f>+Tabla_DatosExternos_142[[#This Row],[Total Vigente]]+Tabla_DatosExternos_142[[#This Row],[Total Vencido]]</f>
        <v>2088</v>
      </c>
      <c r="AR1090" s="26">
        <f>SUM(AG1090:AK1090)</f>
        <v>2088</v>
      </c>
      <c r="AS1090" s="27">
        <f>+Tabla_DatosExternos_142[[#This Row],[Fecha]]-Tabla_DatosExternos_142[[#This Row],[Vence]]</f>
        <v>-60</v>
      </c>
      <c r="AT1090" s="21"/>
      <c r="AU1090" s="28" t="e">
        <f>+AR1090-W1090</f>
        <v>#VALUE!</v>
      </c>
    </row>
    <row r="1091" spans="1:47" x14ac:dyDescent="0.35">
      <c r="A1091" s="20">
        <v>46015</v>
      </c>
      <c r="B1091" s="21">
        <v>107542</v>
      </c>
      <c r="C1091" s="21">
        <v>2097.7199999999998</v>
      </c>
      <c r="D1091" s="21">
        <v>1451.68</v>
      </c>
      <c r="E1091" s="22">
        <v>46075</v>
      </c>
      <c r="F1091" s="21">
        <v>171</v>
      </c>
      <c r="G1091" s="21" t="s">
        <v>47</v>
      </c>
      <c r="H1091" s="21" t="s">
        <v>48</v>
      </c>
      <c r="I1091" s="21" t="s">
        <v>1039</v>
      </c>
      <c r="J1091" s="21" t="s">
        <v>588</v>
      </c>
      <c r="K1091" s="21" t="s">
        <v>589</v>
      </c>
      <c r="L1091" s="21" t="s">
        <v>590</v>
      </c>
      <c r="M1091" s="21" t="s">
        <v>591</v>
      </c>
      <c r="N1091" s="21">
        <v>60</v>
      </c>
      <c r="O1091" s="20">
        <v>46079</v>
      </c>
      <c r="P1091" s="21" t="s">
        <v>49</v>
      </c>
      <c r="Q1091" s="21" t="s">
        <v>1040</v>
      </c>
      <c r="R1091" s="21">
        <v>600000</v>
      </c>
      <c r="S1091" s="21">
        <v>7640</v>
      </c>
      <c r="T1091" s="21">
        <v>-68.062518999999995</v>
      </c>
      <c r="U1091" s="21">
        <v>-16.519238999999999</v>
      </c>
      <c r="V1091" s="21" t="s">
        <v>262</v>
      </c>
      <c r="W1091" s="21" t="s">
        <v>51</v>
      </c>
      <c r="X1091" s="21" t="s">
        <v>1041</v>
      </c>
      <c r="Y1091" s="23">
        <v>46246</v>
      </c>
      <c r="Z1091" s="24">
        <f>+E1091-Y1091</f>
        <v>-171</v>
      </c>
      <c r="AA1091" s="25">
        <f>+Tabla_DatosExternos_142[[#This Row],[Saldo]]/Tabla_DatosExternos_142[[#This Row],[Importe]]</f>
        <v>0.69202753465667499</v>
      </c>
      <c r="AB1091" s="21"/>
      <c r="AC1091" s="26">
        <f>IF(AND(-Z1091&gt;=1,-Z1091&lt;=30),D1091,0)</f>
        <v>0</v>
      </c>
      <c r="AD1091" s="26">
        <f>IF(AND(-Z1091&gt;=31,-Z1091&lt;=60),D1091,0)</f>
        <v>0</v>
      </c>
      <c r="AE1091" s="26">
        <f>IF(AND(-Z1091&gt;=61,-Z1091&lt;=90),D1091,0)</f>
        <v>0</v>
      </c>
      <c r="AF1091" s="26">
        <f>IF(AND(-Z1091&gt;=91,-Z1091&lt;=120),D1091,0)</f>
        <v>0</v>
      </c>
      <c r="AG1091" s="26">
        <f>IF(AND(-Z1091&gt;=121,-Z1091&lt;=150),D1091,0)</f>
        <v>0</v>
      </c>
      <c r="AH1091" s="26">
        <f>IF(AND(-Z1091&gt;=151,-Z1091&lt;=180),D1091,0)</f>
        <v>1451.68</v>
      </c>
      <c r="AI1091" s="26">
        <f>IF(AND(-Z1091&gt;=181,-Z1091&lt;=210),D1091,0)</f>
        <v>0</v>
      </c>
      <c r="AJ1091" s="26">
        <f>IF(AND(-Z1091&gt;=211,-Z1091&lt;=250),D1091,0)</f>
        <v>0</v>
      </c>
      <c r="AK1091" s="26">
        <f>IF(-Z1091&gt;=251,D1091,0)</f>
        <v>0</v>
      </c>
      <c r="AL1091" s="26">
        <f>SUM(AE1091:AF1091)</f>
        <v>0</v>
      </c>
      <c r="AM1091" s="26">
        <f>SUM(AG1091:AK1091)</f>
        <v>1451.68</v>
      </c>
      <c r="AN1091" s="26">
        <f>SUM(AI1091:AK1091)</f>
        <v>0</v>
      </c>
      <c r="AO1091" s="26">
        <f>+IF(SUM(AC1091:AK1091)=0,D1091,0)</f>
        <v>0</v>
      </c>
      <c r="AP1091" s="26">
        <f>+SUM(AC1091:AK1091)</f>
        <v>1451.68</v>
      </c>
      <c r="AQ1091" s="26">
        <f>+Tabla_DatosExternos_142[[#This Row],[Total Vigente]]+Tabla_DatosExternos_142[[#This Row],[Total Vencido]]</f>
        <v>1451.68</v>
      </c>
      <c r="AR1091" s="26">
        <f>SUM(AG1091:AK1091)</f>
        <v>1451.68</v>
      </c>
      <c r="AS1091" s="27">
        <f>+Tabla_DatosExternos_142[[#This Row],[Fecha]]-Tabla_DatosExternos_142[[#This Row],[Vence]]</f>
        <v>-60</v>
      </c>
      <c r="AT1091" s="21"/>
      <c r="AU1091" s="28" t="e">
        <f>+AR1091-W1091</f>
        <v>#VALUE!</v>
      </c>
    </row>
    <row r="1092" spans="1:47" x14ac:dyDescent="0.35">
      <c r="A1092" s="20">
        <v>46015</v>
      </c>
      <c r="B1092" s="21">
        <v>107543</v>
      </c>
      <c r="C1092" s="21">
        <v>5700</v>
      </c>
      <c r="D1092" s="21">
        <v>5700</v>
      </c>
      <c r="E1092" s="22">
        <v>46075</v>
      </c>
      <c r="F1092" s="21">
        <v>171</v>
      </c>
      <c r="G1092" s="21" t="s">
        <v>47</v>
      </c>
      <c r="H1092" s="21" t="s">
        <v>48</v>
      </c>
      <c r="I1092" s="21" t="s">
        <v>1039</v>
      </c>
      <c r="J1092" s="21" t="s">
        <v>588</v>
      </c>
      <c r="K1092" s="21" t="s">
        <v>589</v>
      </c>
      <c r="L1092" s="21" t="s">
        <v>590</v>
      </c>
      <c r="M1092" s="21" t="s">
        <v>591</v>
      </c>
      <c r="N1092" s="21">
        <v>60</v>
      </c>
      <c r="O1092" s="20"/>
      <c r="P1092" s="21" t="s">
        <v>49</v>
      </c>
      <c r="Q1092" s="21" t="s">
        <v>1040</v>
      </c>
      <c r="R1092" s="21">
        <v>600000</v>
      </c>
      <c r="S1092" s="21">
        <v>7640</v>
      </c>
      <c r="T1092" s="21">
        <v>-68.062518999999995</v>
      </c>
      <c r="U1092" s="21">
        <v>-16.519238999999999</v>
      </c>
      <c r="V1092" s="21" t="s">
        <v>262</v>
      </c>
      <c r="W1092" s="21" t="s">
        <v>51</v>
      </c>
      <c r="X1092" s="21" t="s">
        <v>1041</v>
      </c>
      <c r="Y1092" s="23">
        <v>46246</v>
      </c>
      <c r="Z1092" s="24">
        <f>+E1092-Y1092</f>
        <v>-171</v>
      </c>
      <c r="AA1092" s="25">
        <f>+Tabla_DatosExternos_142[[#This Row],[Saldo]]/Tabla_DatosExternos_142[[#This Row],[Importe]]</f>
        <v>1</v>
      </c>
      <c r="AB1092" s="21"/>
      <c r="AC1092" s="26">
        <f>IF(AND(-Z1092&gt;=1,-Z1092&lt;=30),D1092,0)</f>
        <v>0</v>
      </c>
      <c r="AD1092" s="26">
        <f>IF(AND(-Z1092&gt;=31,-Z1092&lt;=60),D1092,0)</f>
        <v>0</v>
      </c>
      <c r="AE1092" s="26">
        <f>IF(AND(-Z1092&gt;=61,-Z1092&lt;=90),D1092,0)</f>
        <v>0</v>
      </c>
      <c r="AF1092" s="26">
        <f>IF(AND(-Z1092&gt;=91,-Z1092&lt;=120),D1092,0)</f>
        <v>0</v>
      </c>
      <c r="AG1092" s="26">
        <f>IF(AND(-Z1092&gt;=121,-Z1092&lt;=150),D1092,0)</f>
        <v>0</v>
      </c>
      <c r="AH1092" s="26">
        <f>IF(AND(-Z1092&gt;=151,-Z1092&lt;=180),D1092,0)</f>
        <v>5700</v>
      </c>
      <c r="AI1092" s="26">
        <f>IF(AND(-Z1092&gt;=181,-Z1092&lt;=210),D1092,0)</f>
        <v>0</v>
      </c>
      <c r="AJ1092" s="26">
        <f>IF(AND(-Z1092&gt;=211,-Z1092&lt;=250),D1092,0)</f>
        <v>0</v>
      </c>
      <c r="AK1092" s="26">
        <f>IF(-Z1092&gt;=251,D1092,0)</f>
        <v>0</v>
      </c>
      <c r="AL1092" s="26">
        <f>SUM(AE1092:AF1092)</f>
        <v>0</v>
      </c>
      <c r="AM1092" s="26">
        <f>SUM(AG1092:AK1092)</f>
        <v>5700</v>
      </c>
      <c r="AN1092" s="26">
        <f>SUM(AI1092:AK1092)</f>
        <v>0</v>
      </c>
      <c r="AO1092" s="26">
        <f>+IF(SUM(AC1092:AK1092)=0,D1092,0)</f>
        <v>0</v>
      </c>
      <c r="AP1092" s="26">
        <f>+SUM(AC1092:AK1092)</f>
        <v>5700</v>
      </c>
      <c r="AQ1092" s="26">
        <f>+Tabla_DatosExternos_142[[#This Row],[Total Vigente]]+Tabla_DatosExternos_142[[#This Row],[Total Vencido]]</f>
        <v>5700</v>
      </c>
      <c r="AR1092" s="26">
        <f>SUM(AG1092:AK1092)</f>
        <v>5700</v>
      </c>
      <c r="AS1092" s="27">
        <f>+Tabla_DatosExternos_142[[#This Row],[Fecha]]-Tabla_DatosExternos_142[[#This Row],[Vence]]</f>
        <v>-60</v>
      </c>
      <c r="AT1092" s="21"/>
      <c r="AU1092" s="28" t="e">
        <f>+AR1092-W1092</f>
        <v>#VALUE!</v>
      </c>
    </row>
    <row r="1093" spans="1:47" x14ac:dyDescent="0.35">
      <c r="A1093" s="20">
        <v>46015</v>
      </c>
      <c r="B1093" s="21">
        <v>107745</v>
      </c>
      <c r="C1093" s="21">
        <v>2298</v>
      </c>
      <c r="D1093" s="21">
        <v>2298</v>
      </c>
      <c r="E1093" s="22">
        <v>46075</v>
      </c>
      <c r="F1093" s="21">
        <v>171</v>
      </c>
      <c r="G1093" s="21" t="s">
        <v>47</v>
      </c>
      <c r="H1093" s="21" t="s">
        <v>48</v>
      </c>
      <c r="I1093" s="21" t="s">
        <v>1039</v>
      </c>
      <c r="J1093" s="21" t="s">
        <v>588</v>
      </c>
      <c r="K1093" s="21" t="s">
        <v>589</v>
      </c>
      <c r="L1093" s="21" t="s">
        <v>590</v>
      </c>
      <c r="M1093" s="21" t="s">
        <v>591</v>
      </c>
      <c r="N1093" s="21">
        <v>60</v>
      </c>
      <c r="O1093" s="20"/>
      <c r="P1093" s="21" t="s">
        <v>49</v>
      </c>
      <c r="Q1093" s="21" t="s">
        <v>1040</v>
      </c>
      <c r="R1093" s="21">
        <v>600000</v>
      </c>
      <c r="S1093" s="21">
        <v>7640</v>
      </c>
      <c r="T1093" s="21">
        <v>-68.062518999999995</v>
      </c>
      <c r="U1093" s="21">
        <v>-16.519238999999999</v>
      </c>
      <c r="V1093" s="21" t="s">
        <v>262</v>
      </c>
      <c r="W1093" s="21" t="s">
        <v>51</v>
      </c>
      <c r="X1093" s="21" t="s">
        <v>1188</v>
      </c>
      <c r="Y1093" s="23">
        <v>46246</v>
      </c>
      <c r="Z1093" s="24">
        <f>+E1093-Y1093</f>
        <v>-171</v>
      </c>
      <c r="AA1093" s="25">
        <f>+Tabla_DatosExternos_142[[#This Row],[Saldo]]/Tabla_DatosExternos_142[[#This Row],[Importe]]</f>
        <v>1</v>
      </c>
      <c r="AB1093" s="21"/>
      <c r="AC1093" s="26">
        <f>IF(AND(-Z1093&gt;=1,-Z1093&lt;=30),D1093,0)</f>
        <v>0</v>
      </c>
      <c r="AD1093" s="26">
        <f>IF(AND(-Z1093&gt;=31,-Z1093&lt;=60),D1093,0)</f>
        <v>0</v>
      </c>
      <c r="AE1093" s="26">
        <f>IF(AND(-Z1093&gt;=61,-Z1093&lt;=90),D1093,0)</f>
        <v>0</v>
      </c>
      <c r="AF1093" s="26">
        <f>IF(AND(-Z1093&gt;=91,-Z1093&lt;=120),D1093,0)</f>
        <v>0</v>
      </c>
      <c r="AG1093" s="26">
        <f>IF(AND(-Z1093&gt;=121,-Z1093&lt;=150),D1093,0)</f>
        <v>0</v>
      </c>
      <c r="AH1093" s="26">
        <f>IF(AND(-Z1093&gt;=151,-Z1093&lt;=180),D1093,0)</f>
        <v>2298</v>
      </c>
      <c r="AI1093" s="26">
        <f>IF(AND(-Z1093&gt;=181,-Z1093&lt;=210),D1093,0)</f>
        <v>0</v>
      </c>
      <c r="AJ1093" s="26">
        <f>IF(AND(-Z1093&gt;=211,-Z1093&lt;=250),D1093,0)</f>
        <v>0</v>
      </c>
      <c r="AK1093" s="26">
        <f>IF(-Z1093&gt;=251,D1093,0)</f>
        <v>0</v>
      </c>
      <c r="AL1093" s="26">
        <f>SUM(AE1093:AF1093)</f>
        <v>0</v>
      </c>
      <c r="AM1093" s="26">
        <f>SUM(AG1093:AK1093)</f>
        <v>2298</v>
      </c>
      <c r="AN1093" s="26">
        <f>SUM(AI1093:AK1093)</f>
        <v>0</v>
      </c>
      <c r="AO1093" s="26">
        <f>+IF(SUM(AC1093:AK1093)=0,D1093,0)</f>
        <v>0</v>
      </c>
      <c r="AP1093" s="26">
        <f>+SUM(AC1093:AK1093)</f>
        <v>2298</v>
      </c>
      <c r="AQ1093" s="26">
        <f>+Tabla_DatosExternos_142[[#This Row],[Total Vigente]]+Tabla_DatosExternos_142[[#This Row],[Total Vencido]]</f>
        <v>2298</v>
      </c>
      <c r="AR1093" s="26">
        <f>SUM(AG1093:AK1093)</f>
        <v>2298</v>
      </c>
      <c r="AS1093" s="27">
        <f>+Tabla_DatosExternos_142[[#This Row],[Fecha]]-Tabla_DatosExternos_142[[#This Row],[Vence]]</f>
        <v>-60</v>
      </c>
      <c r="AT1093" s="21"/>
      <c r="AU1093" s="28" t="e">
        <f>+AR1093-W1093</f>
        <v>#VALUE!</v>
      </c>
    </row>
    <row r="1094" spans="1:47" x14ac:dyDescent="0.35">
      <c r="A1094" s="20">
        <v>46015</v>
      </c>
      <c r="B1094" s="21">
        <v>107813</v>
      </c>
      <c r="C1094" s="21">
        <v>6840</v>
      </c>
      <c r="D1094" s="21">
        <v>3068.1</v>
      </c>
      <c r="E1094" s="22">
        <v>46075</v>
      </c>
      <c r="F1094" s="21">
        <v>171</v>
      </c>
      <c r="G1094" s="21" t="s">
        <v>47</v>
      </c>
      <c r="H1094" s="21" t="s">
        <v>48</v>
      </c>
      <c r="I1094" s="21" t="s">
        <v>1039</v>
      </c>
      <c r="J1094" s="21" t="s">
        <v>588</v>
      </c>
      <c r="K1094" s="21" t="s">
        <v>589</v>
      </c>
      <c r="L1094" s="21" t="s">
        <v>590</v>
      </c>
      <c r="M1094" s="21" t="s">
        <v>591</v>
      </c>
      <c r="N1094" s="21">
        <v>60</v>
      </c>
      <c r="O1094" s="20">
        <v>46079</v>
      </c>
      <c r="P1094" s="21" t="s">
        <v>49</v>
      </c>
      <c r="Q1094" s="21" t="s">
        <v>1040</v>
      </c>
      <c r="R1094" s="21">
        <v>600000</v>
      </c>
      <c r="S1094" s="21">
        <v>7640</v>
      </c>
      <c r="T1094" s="21">
        <v>-68.062518999999995</v>
      </c>
      <c r="U1094" s="21">
        <v>-16.519238999999999</v>
      </c>
      <c r="V1094" s="21" t="s">
        <v>262</v>
      </c>
      <c r="W1094" s="21" t="s">
        <v>51</v>
      </c>
      <c r="X1094" s="21" t="s">
        <v>1189</v>
      </c>
      <c r="Y1094" s="23">
        <v>46246</v>
      </c>
      <c r="Z1094" s="24">
        <f>+E1094-Y1094</f>
        <v>-171</v>
      </c>
      <c r="AA1094" s="25">
        <f>+Tabla_DatosExternos_142[[#This Row],[Saldo]]/Tabla_DatosExternos_142[[#This Row],[Importe]]</f>
        <v>0.44855263157894737</v>
      </c>
      <c r="AB1094" s="21"/>
      <c r="AC1094" s="26">
        <f>IF(AND(-Z1094&gt;=1,-Z1094&lt;=30),D1094,0)</f>
        <v>0</v>
      </c>
      <c r="AD1094" s="26">
        <f>IF(AND(-Z1094&gt;=31,-Z1094&lt;=60),D1094,0)</f>
        <v>0</v>
      </c>
      <c r="AE1094" s="26">
        <f>IF(AND(-Z1094&gt;=61,-Z1094&lt;=90),D1094,0)</f>
        <v>0</v>
      </c>
      <c r="AF1094" s="26">
        <f>IF(AND(-Z1094&gt;=91,-Z1094&lt;=120),D1094,0)</f>
        <v>0</v>
      </c>
      <c r="AG1094" s="26">
        <f>IF(AND(-Z1094&gt;=121,-Z1094&lt;=150),D1094,0)</f>
        <v>0</v>
      </c>
      <c r="AH1094" s="26">
        <f>IF(AND(-Z1094&gt;=151,-Z1094&lt;=180),D1094,0)</f>
        <v>3068.1</v>
      </c>
      <c r="AI1094" s="26">
        <f>IF(AND(-Z1094&gt;=181,-Z1094&lt;=210),D1094,0)</f>
        <v>0</v>
      </c>
      <c r="AJ1094" s="26">
        <f>IF(AND(-Z1094&gt;=211,-Z1094&lt;=250),D1094,0)</f>
        <v>0</v>
      </c>
      <c r="AK1094" s="26">
        <f>IF(-Z1094&gt;=251,D1094,0)</f>
        <v>0</v>
      </c>
      <c r="AL1094" s="26">
        <f>SUM(AE1094:AF1094)</f>
        <v>0</v>
      </c>
      <c r="AM1094" s="26">
        <f>SUM(AG1094:AK1094)</f>
        <v>3068.1</v>
      </c>
      <c r="AN1094" s="26">
        <f>SUM(AI1094:AK1094)</f>
        <v>0</v>
      </c>
      <c r="AO1094" s="26">
        <f>+IF(SUM(AC1094:AK1094)=0,D1094,0)</f>
        <v>0</v>
      </c>
      <c r="AP1094" s="26">
        <f>+SUM(AC1094:AK1094)</f>
        <v>3068.1</v>
      </c>
      <c r="AQ1094" s="26">
        <f>+Tabla_DatosExternos_142[[#This Row],[Total Vigente]]+Tabla_DatosExternos_142[[#This Row],[Total Vencido]]</f>
        <v>3068.1</v>
      </c>
      <c r="AR1094" s="26">
        <f>SUM(AG1094:AK1094)</f>
        <v>3068.1</v>
      </c>
      <c r="AS1094" s="27">
        <f>+Tabla_DatosExternos_142[[#This Row],[Fecha]]-Tabla_DatosExternos_142[[#This Row],[Vence]]</f>
        <v>-60</v>
      </c>
      <c r="AT1094" s="21"/>
      <c r="AU1094" s="28" t="e">
        <f>+AR1094-W1094</f>
        <v>#VALUE!</v>
      </c>
    </row>
    <row r="1095" spans="1:47" x14ac:dyDescent="0.35">
      <c r="A1095" s="20">
        <v>46018</v>
      </c>
      <c r="B1095" s="21">
        <v>1237</v>
      </c>
      <c r="C1095" s="21">
        <v>9305.16</v>
      </c>
      <c r="D1095" s="21">
        <v>9305.16</v>
      </c>
      <c r="E1095" s="22">
        <v>46078</v>
      </c>
      <c r="F1095" s="21">
        <v>168</v>
      </c>
      <c r="G1095" s="21" t="s">
        <v>47</v>
      </c>
      <c r="H1095" s="21" t="s">
        <v>48</v>
      </c>
      <c r="I1095" s="21" t="s">
        <v>1039</v>
      </c>
      <c r="J1095" s="21" t="s">
        <v>588</v>
      </c>
      <c r="K1095" s="21" t="s">
        <v>589</v>
      </c>
      <c r="L1095" s="21" t="s">
        <v>590</v>
      </c>
      <c r="M1095" s="21" t="s">
        <v>591</v>
      </c>
      <c r="N1095" s="21">
        <v>60</v>
      </c>
      <c r="O1095" s="20"/>
      <c r="P1095" s="21" t="s">
        <v>49</v>
      </c>
      <c r="Q1095" s="21" t="s">
        <v>1040</v>
      </c>
      <c r="R1095" s="21">
        <v>600000</v>
      </c>
      <c r="S1095" s="21">
        <v>7640</v>
      </c>
      <c r="T1095" s="21">
        <v>-68.062518999999995</v>
      </c>
      <c r="U1095" s="21">
        <v>-16.519238999999999</v>
      </c>
      <c r="V1095" s="21" t="s">
        <v>262</v>
      </c>
      <c r="W1095" s="21" t="s">
        <v>51</v>
      </c>
      <c r="X1095" s="21" t="s">
        <v>1189</v>
      </c>
      <c r="Y1095" s="23">
        <v>46246</v>
      </c>
      <c r="Z1095" s="24">
        <f>+E1095-Y1095</f>
        <v>-168</v>
      </c>
      <c r="AA1095" s="25">
        <f>+Tabla_DatosExternos_142[[#This Row],[Saldo]]/Tabla_DatosExternos_142[[#This Row],[Importe]]</f>
        <v>1</v>
      </c>
      <c r="AB1095" s="21"/>
      <c r="AC1095" s="26">
        <f>IF(AND(-Z1095&gt;=1,-Z1095&lt;=30),D1095,0)</f>
        <v>0</v>
      </c>
      <c r="AD1095" s="26">
        <f>IF(AND(-Z1095&gt;=31,-Z1095&lt;=60),D1095,0)</f>
        <v>0</v>
      </c>
      <c r="AE1095" s="26">
        <f>IF(AND(-Z1095&gt;=61,-Z1095&lt;=90),D1095,0)</f>
        <v>0</v>
      </c>
      <c r="AF1095" s="26">
        <f>IF(AND(-Z1095&gt;=91,-Z1095&lt;=120),D1095,0)</f>
        <v>0</v>
      </c>
      <c r="AG1095" s="26">
        <f>IF(AND(-Z1095&gt;=121,-Z1095&lt;=150),D1095,0)</f>
        <v>0</v>
      </c>
      <c r="AH1095" s="26">
        <f>IF(AND(-Z1095&gt;=151,-Z1095&lt;=180),D1095,0)</f>
        <v>9305.16</v>
      </c>
      <c r="AI1095" s="26">
        <f>IF(AND(-Z1095&gt;=181,-Z1095&lt;=210),D1095,0)</f>
        <v>0</v>
      </c>
      <c r="AJ1095" s="26">
        <f>IF(AND(-Z1095&gt;=211,-Z1095&lt;=250),D1095,0)</f>
        <v>0</v>
      </c>
      <c r="AK1095" s="26">
        <f>IF(-Z1095&gt;=251,D1095,0)</f>
        <v>0</v>
      </c>
      <c r="AL1095" s="26">
        <f>SUM(AE1095:AF1095)</f>
        <v>0</v>
      </c>
      <c r="AM1095" s="26">
        <f>SUM(AG1095:AK1095)</f>
        <v>9305.16</v>
      </c>
      <c r="AN1095" s="26">
        <f>SUM(AI1095:AK1095)</f>
        <v>0</v>
      </c>
      <c r="AO1095" s="26">
        <f>+IF(SUM(AC1095:AK1095)=0,D1095,0)</f>
        <v>0</v>
      </c>
      <c r="AP1095" s="26">
        <f>+SUM(AC1095:AK1095)</f>
        <v>9305.16</v>
      </c>
      <c r="AQ1095" s="26">
        <f>+Tabla_DatosExternos_142[[#This Row],[Total Vigente]]+Tabla_DatosExternos_142[[#This Row],[Total Vencido]]</f>
        <v>9305.16</v>
      </c>
      <c r="AR1095" s="26">
        <f>SUM(AG1095:AK1095)</f>
        <v>9305.16</v>
      </c>
      <c r="AS1095" s="27">
        <f>+Tabla_DatosExternos_142[[#This Row],[Fecha]]-Tabla_DatosExternos_142[[#This Row],[Vence]]</f>
        <v>-60</v>
      </c>
      <c r="AT1095" s="21"/>
      <c r="AU1095" s="28" t="e">
        <f>+AR1095-W1095</f>
        <v>#VALUE!</v>
      </c>
    </row>
    <row r="1096" spans="1:47" x14ac:dyDescent="0.35">
      <c r="A1096" s="20">
        <v>46018</v>
      </c>
      <c r="B1096" s="21">
        <v>1238</v>
      </c>
      <c r="C1096" s="21">
        <v>11220.24</v>
      </c>
      <c r="D1096" s="21">
        <v>11220.24</v>
      </c>
      <c r="E1096" s="22">
        <v>46078</v>
      </c>
      <c r="F1096" s="21">
        <v>168</v>
      </c>
      <c r="G1096" s="21" t="s">
        <v>47</v>
      </c>
      <c r="H1096" s="21" t="s">
        <v>48</v>
      </c>
      <c r="I1096" s="21" t="s">
        <v>1039</v>
      </c>
      <c r="J1096" s="21" t="s">
        <v>588</v>
      </c>
      <c r="K1096" s="21" t="s">
        <v>589</v>
      </c>
      <c r="L1096" s="21" t="s">
        <v>590</v>
      </c>
      <c r="M1096" s="21" t="s">
        <v>591</v>
      </c>
      <c r="N1096" s="21">
        <v>60</v>
      </c>
      <c r="O1096" s="20"/>
      <c r="P1096" s="21" t="s">
        <v>49</v>
      </c>
      <c r="Q1096" s="21" t="s">
        <v>1040</v>
      </c>
      <c r="R1096" s="21">
        <v>600000</v>
      </c>
      <c r="S1096" s="21">
        <v>7640</v>
      </c>
      <c r="T1096" s="21">
        <v>-68.062518999999995</v>
      </c>
      <c r="U1096" s="21">
        <v>-16.519238999999999</v>
      </c>
      <c r="V1096" s="21" t="s">
        <v>262</v>
      </c>
      <c r="W1096" s="21" t="s">
        <v>51</v>
      </c>
      <c r="X1096" s="21" t="s">
        <v>1198</v>
      </c>
      <c r="Y1096" s="23">
        <v>46246</v>
      </c>
      <c r="Z1096" s="24">
        <f>+E1096-Y1096</f>
        <v>-168</v>
      </c>
      <c r="AA1096" s="25">
        <f>+Tabla_DatosExternos_142[[#This Row],[Saldo]]/Tabla_DatosExternos_142[[#This Row],[Importe]]</f>
        <v>1</v>
      </c>
      <c r="AB1096" s="21"/>
      <c r="AC1096" s="26">
        <f>IF(AND(-Z1096&gt;=1,-Z1096&lt;=30),D1096,0)</f>
        <v>0</v>
      </c>
      <c r="AD1096" s="26">
        <f>IF(AND(-Z1096&gt;=31,-Z1096&lt;=60),D1096,0)</f>
        <v>0</v>
      </c>
      <c r="AE1096" s="26">
        <f>IF(AND(-Z1096&gt;=61,-Z1096&lt;=90),D1096,0)</f>
        <v>0</v>
      </c>
      <c r="AF1096" s="26">
        <f>IF(AND(-Z1096&gt;=91,-Z1096&lt;=120),D1096,0)</f>
        <v>0</v>
      </c>
      <c r="AG1096" s="26">
        <f>IF(AND(-Z1096&gt;=121,-Z1096&lt;=150),D1096,0)</f>
        <v>0</v>
      </c>
      <c r="AH1096" s="26">
        <f>IF(AND(-Z1096&gt;=151,-Z1096&lt;=180),D1096,0)</f>
        <v>11220.24</v>
      </c>
      <c r="AI1096" s="26">
        <f>IF(AND(-Z1096&gt;=181,-Z1096&lt;=210),D1096,0)</f>
        <v>0</v>
      </c>
      <c r="AJ1096" s="26">
        <f>IF(AND(-Z1096&gt;=211,-Z1096&lt;=250),D1096,0)</f>
        <v>0</v>
      </c>
      <c r="AK1096" s="26">
        <f>IF(-Z1096&gt;=251,D1096,0)</f>
        <v>0</v>
      </c>
      <c r="AL1096" s="26">
        <f>SUM(AE1096:AF1096)</f>
        <v>0</v>
      </c>
      <c r="AM1096" s="26">
        <f>SUM(AG1096:AK1096)</f>
        <v>11220.24</v>
      </c>
      <c r="AN1096" s="26">
        <f>SUM(AI1096:AK1096)</f>
        <v>0</v>
      </c>
      <c r="AO1096" s="26">
        <f>+IF(SUM(AC1096:AK1096)=0,D1096,0)</f>
        <v>0</v>
      </c>
      <c r="AP1096" s="26">
        <f>+SUM(AC1096:AK1096)</f>
        <v>11220.24</v>
      </c>
      <c r="AQ1096" s="26">
        <f>+Tabla_DatosExternos_142[[#This Row],[Total Vigente]]+Tabla_DatosExternos_142[[#This Row],[Total Vencido]]</f>
        <v>11220.24</v>
      </c>
      <c r="AR1096" s="26">
        <f>SUM(AG1096:AK1096)</f>
        <v>11220.24</v>
      </c>
      <c r="AS1096" s="27">
        <f>+Tabla_DatosExternos_142[[#This Row],[Fecha]]-Tabla_DatosExternos_142[[#This Row],[Vence]]</f>
        <v>-60</v>
      </c>
      <c r="AT1096" s="21"/>
      <c r="AU1096" s="28" t="e">
        <f>+AR1096-W1096</f>
        <v>#VALUE!</v>
      </c>
    </row>
    <row r="1097" spans="1:47" x14ac:dyDescent="0.35">
      <c r="A1097" s="20">
        <v>46018</v>
      </c>
      <c r="B1097" s="21">
        <v>1239</v>
      </c>
      <c r="C1097" s="21">
        <v>4560</v>
      </c>
      <c r="D1097" s="21">
        <v>4560</v>
      </c>
      <c r="E1097" s="22">
        <v>46078</v>
      </c>
      <c r="F1097" s="21">
        <v>168</v>
      </c>
      <c r="G1097" s="21" t="s">
        <v>47</v>
      </c>
      <c r="H1097" s="21" t="s">
        <v>48</v>
      </c>
      <c r="I1097" s="21" t="s">
        <v>1039</v>
      </c>
      <c r="J1097" s="21" t="s">
        <v>588</v>
      </c>
      <c r="K1097" s="21" t="s">
        <v>589</v>
      </c>
      <c r="L1097" s="21" t="s">
        <v>590</v>
      </c>
      <c r="M1097" s="21" t="s">
        <v>591</v>
      </c>
      <c r="N1097" s="21">
        <v>60</v>
      </c>
      <c r="O1097" s="20"/>
      <c r="P1097" s="21" t="s">
        <v>49</v>
      </c>
      <c r="Q1097" s="21" t="s">
        <v>1040</v>
      </c>
      <c r="R1097" s="21">
        <v>600000</v>
      </c>
      <c r="S1097" s="21">
        <v>7640</v>
      </c>
      <c r="T1097" s="21">
        <v>-68.062518999999995</v>
      </c>
      <c r="U1097" s="21">
        <v>-16.519238999999999</v>
      </c>
      <c r="V1097" s="21" t="s">
        <v>262</v>
      </c>
      <c r="W1097" s="21" t="s">
        <v>51</v>
      </c>
      <c r="X1097" s="21" t="s">
        <v>1199</v>
      </c>
      <c r="Y1097" s="23">
        <v>46246</v>
      </c>
      <c r="Z1097" s="24">
        <f>+E1097-Y1097</f>
        <v>-168</v>
      </c>
      <c r="AA1097" s="25">
        <f>+Tabla_DatosExternos_142[[#This Row],[Saldo]]/Tabla_DatosExternos_142[[#This Row],[Importe]]</f>
        <v>1</v>
      </c>
      <c r="AB1097" s="21"/>
      <c r="AC1097" s="26">
        <f>IF(AND(-Z1097&gt;=1,-Z1097&lt;=30),D1097,0)</f>
        <v>0</v>
      </c>
      <c r="AD1097" s="26">
        <f>IF(AND(-Z1097&gt;=31,-Z1097&lt;=60),D1097,0)</f>
        <v>0</v>
      </c>
      <c r="AE1097" s="26">
        <f>IF(AND(-Z1097&gt;=61,-Z1097&lt;=90),D1097,0)</f>
        <v>0</v>
      </c>
      <c r="AF1097" s="26">
        <f>IF(AND(-Z1097&gt;=91,-Z1097&lt;=120),D1097,0)</f>
        <v>0</v>
      </c>
      <c r="AG1097" s="26">
        <f>IF(AND(-Z1097&gt;=121,-Z1097&lt;=150),D1097,0)</f>
        <v>0</v>
      </c>
      <c r="AH1097" s="26">
        <f>IF(AND(-Z1097&gt;=151,-Z1097&lt;=180),D1097,0)</f>
        <v>4560</v>
      </c>
      <c r="AI1097" s="26">
        <f>IF(AND(-Z1097&gt;=181,-Z1097&lt;=210),D1097,0)</f>
        <v>0</v>
      </c>
      <c r="AJ1097" s="26">
        <f>IF(AND(-Z1097&gt;=211,-Z1097&lt;=250),D1097,0)</f>
        <v>0</v>
      </c>
      <c r="AK1097" s="26">
        <f>IF(-Z1097&gt;=251,D1097,0)</f>
        <v>0</v>
      </c>
      <c r="AL1097" s="26">
        <f>SUM(AE1097:AF1097)</f>
        <v>0</v>
      </c>
      <c r="AM1097" s="26">
        <f>SUM(AG1097:AK1097)</f>
        <v>4560</v>
      </c>
      <c r="AN1097" s="26">
        <f>SUM(AI1097:AK1097)</f>
        <v>0</v>
      </c>
      <c r="AO1097" s="26">
        <f>+IF(SUM(AC1097:AK1097)=0,D1097,0)</f>
        <v>0</v>
      </c>
      <c r="AP1097" s="26">
        <f>+SUM(AC1097:AK1097)</f>
        <v>4560</v>
      </c>
      <c r="AQ1097" s="26">
        <f>+Tabla_DatosExternos_142[[#This Row],[Total Vigente]]+Tabla_DatosExternos_142[[#This Row],[Total Vencido]]</f>
        <v>4560</v>
      </c>
      <c r="AR1097" s="26">
        <f>SUM(AG1097:AK1097)</f>
        <v>4560</v>
      </c>
      <c r="AS1097" s="27">
        <f>+Tabla_DatosExternos_142[[#This Row],[Fecha]]-Tabla_DatosExternos_142[[#This Row],[Vence]]</f>
        <v>-60</v>
      </c>
      <c r="AT1097" s="21"/>
      <c r="AU1097" s="28" t="e">
        <f>+AR1097-W1097</f>
        <v>#VALUE!</v>
      </c>
    </row>
    <row r="1098" spans="1:47" x14ac:dyDescent="0.35">
      <c r="A1098" s="20">
        <v>46028</v>
      </c>
      <c r="B1098" s="21">
        <v>110361</v>
      </c>
      <c r="C1098" s="21">
        <v>515.88</v>
      </c>
      <c r="D1098" s="21">
        <v>515.88</v>
      </c>
      <c r="E1098" s="22">
        <v>46088</v>
      </c>
      <c r="F1098" s="21">
        <v>158</v>
      </c>
      <c r="G1098" s="21" t="s">
        <v>47</v>
      </c>
      <c r="H1098" s="21" t="s">
        <v>48</v>
      </c>
      <c r="I1098" s="21" t="s">
        <v>1039</v>
      </c>
      <c r="J1098" s="21" t="s">
        <v>588</v>
      </c>
      <c r="K1098" s="21" t="s">
        <v>589</v>
      </c>
      <c r="L1098" s="21" t="s">
        <v>590</v>
      </c>
      <c r="M1098" s="21" t="s">
        <v>591</v>
      </c>
      <c r="N1098" s="21">
        <v>60</v>
      </c>
      <c r="O1098" s="20"/>
      <c r="P1098" s="21" t="s">
        <v>49</v>
      </c>
      <c r="Q1098" s="21" t="s">
        <v>1040</v>
      </c>
      <c r="R1098" s="21">
        <v>600000</v>
      </c>
      <c r="S1098" s="21">
        <v>7640</v>
      </c>
      <c r="T1098" s="21">
        <v>-68.062518999999995</v>
      </c>
      <c r="U1098" s="21">
        <v>-16.519238999999999</v>
      </c>
      <c r="V1098" s="21" t="s">
        <v>262</v>
      </c>
      <c r="W1098" s="21" t="s">
        <v>51</v>
      </c>
      <c r="X1098" s="21" t="s">
        <v>1229</v>
      </c>
      <c r="Y1098" s="23">
        <v>46246</v>
      </c>
      <c r="Z1098" s="24">
        <f>+E1098-Y1098</f>
        <v>-158</v>
      </c>
      <c r="AA1098" s="25">
        <f>+Tabla_DatosExternos_142[[#This Row],[Saldo]]/Tabla_DatosExternos_142[[#This Row],[Importe]]</f>
        <v>1</v>
      </c>
      <c r="AB1098" s="21"/>
      <c r="AC1098" s="26">
        <f>IF(AND(-Z1098&gt;=1,-Z1098&lt;=30),D1098,0)</f>
        <v>0</v>
      </c>
      <c r="AD1098" s="26">
        <f>IF(AND(-Z1098&gt;=31,-Z1098&lt;=60),D1098,0)</f>
        <v>0</v>
      </c>
      <c r="AE1098" s="26">
        <f>IF(AND(-Z1098&gt;=61,-Z1098&lt;=90),D1098,0)</f>
        <v>0</v>
      </c>
      <c r="AF1098" s="26">
        <f>IF(AND(-Z1098&gt;=91,-Z1098&lt;=120),D1098,0)</f>
        <v>0</v>
      </c>
      <c r="AG1098" s="26">
        <f>IF(AND(-Z1098&gt;=121,-Z1098&lt;=150),D1098,0)</f>
        <v>0</v>
      </c>
      <c r="AH1098" s="26">
        <f>IF(AND(-Z1098&gt;=151,-Z1098&lt;=180),D1098,0)</f>
        <v>515.88</v>
      </c>
      <c r="AI1098" s="26">
        <f>IF(AND(-Z1098&gt;=181,-Z1098&lt;=210),D1098,0)</f>
        <v>0</v>
      </c>
      <c r="AJ1098" s="26">
        <f>IF(AND(-Z1098&gt;=211,-Z1098&lt;=250),D1098,0)</f>
        <v>0</v>
      </c>
      <c r="AK1098" s="26">
        <f>IF(-Z1098&gt;=251,D1098,0)</f>
        <v>0</v>
      </c>
      <c r="AL1098" s="26">
        <f>SUM(AE1098:AF1098)</f>
        <v>0</v>
      </c>
      <c r="AM1098" s="26">
        <f>SUM(AG1098:AK1098)</f>
        <v>515.88</v>
      </c>
      <c r="AN1098" s="26">
        <f>SUM(AI1098:AK1098)</f>
        <v>0</v>
      </c>
      <c r="AO1098" s="26">
        <f>+IF(SUM(AC1098:AK1098)=0,D1098,0)</f>
        <v>0</v>
      </c>
      <c r="AP1098" s="26">
        <f>+SUM(AC1098:AK1098)</f>
        <v>515.88</v>
      </c>
      <c r="AQ1098" s="26">
        <f>+Tabla_DatosExternos_142[[#This Row],[Total Vigente]]+Tabla_DatosExternos_142[[#This Row],[Total Vencido]]</f>
        <v>515.88</v>
      </c>
      <c r="AR1098" s="26">
        <f>SUM(AG1098:AK1098)</f>
        <v>515.88</v>
      </c>
      <c r="AS1098" s="27">
        <f>+Tabla_DatosExternos_142[[#This Row],[Fecha]]-Tabla_DatosExternos_142[[#This Row],[Vence]]</f>
        <v>-60</v>
      </c>
      <c r="AT1098" s="21"/>
      <c r="AU1098" s="28" t="e">
        <f>+AR1098-W1098</f>
        <v>#VALUE!</v>
      </c>
    </row>
    <row r="1099" spans="1:47" x14ac:dyDescent="0.35">
      <c r="A1099" s="20">
        <v>46028</v>
      </c>
      <c r="B1099" s="21">
        <v>110362</v>
      </c>
      <c r="C1099" s="21">
        <v>2144.16</v>
      </c>
      <c r="D1099" s="21">
        <v>2144.16</v>
      </c>
      <c r="E1099" s="22">
        <v>46088</v>
      </c>
      <c r="F1099" s="21">
        <v>158</v>
      </c>
      <c r="G1099" s="21" t="s">
        <v>47</v>
      </c>
      <c r="H1099" s="21" t="s">
        <v>48</v>
      </c>
      <c r="I1099" s="21" t="s">
        <v>1230</v>
      </c>
      <c r="J1099" s="21" t="s">
        <v>588</v>
      </c>
      <c r="K1099" s="21" t="s">
        <v>589</v>
      </c>
      <c r="L1099" s="21" t="s">
        <v>590</v>
      </c>
      <c r="M1099" s="21" t="s">
        <v>591</v>
      </c>
      <c r="N1099" s="21">
        <v>60</v>
      </c>
      <c r="O1099" s="20"/>
      <c r="P1099" s="21" t="s">
        <v>49</v>
      </c>
      <c r="Q1099" s="21" t="s">
        <v>1040</v>
      </c>
      <c r="R1099" s="21">
        <v>600000</v>
      </c>
      <c r="S1099" s="21">
        <v>7640</v>
      </c>
      <c r="T1099" s="21">
        <v>-68.087327200000004</v>
      </c>
      <c r="U1099" s="21">
        <v>-16.533605600000001</v>
      </c>
      <c r="V1099" s="21" t="s">
        <v>1231</v>
      </c>
      <c r="W1099" s="21" t="s">
        <v>51</v>
      </c>
      <c r="X1099" s="21" t="s">
        <v>1232</v>
      </c>
      <c r="Y1099" s="23">
        <v>46246</v>
      </c>
      <c r="Z1099" s="24">
        <f>+E1099-Y1099</f>
        <v>-158</v>
      </c>
      <c r="AA1099" s="25">
        <f>+Tabla_DatosExternos_142[[#This Row],[Saldo]]/Tabla_DatosExternos_142[[#This Row],[Importe]]</f>
        <v>1</v>
      </c>
      <c r="AB1099" s="21"/>
      <c r="AC1099" s="26">
        <f>IF(AND(-Z1099&gt;=1,-Z1099&lt;=30),D1099,0)</f>
        <v>0</v>
      </c>
      <c r="AD1099" s="26">
        <f>IF(AND(-Z1099&gt;=31,-Z1099&lt;=60),D1099,0)</f>
        <v>0</v>
      </c>
      <c r="AE1099" s="26">
        <f>IF(AND(-Z1099&gt;=61,-Z1099&lt;=90),D1099,0)</f>
        <v>0</v>
      </c>
      <c r="AF1099" s="26">
        <f>IF(AND(-Z1099&gt;=91,-Z1099&lt;=120),D1099,0)</f>
        <v>0</v>
      </c>
      <c r="AG1099" s="26">
        <f>IF(AND(-Z1099&gt;=121,-Z1099&lt;=150),D1099,0)</f>
        <v>0</v>
      </c>
      <c r="AH1099" s="26">
        <f>IF(AND(-Z1099&gt;=151,-Z1099&lt;=180),D1099,0)</f>
        <v>2144.16</v>
      </c>
      <c r="AI1099" s="26">
        <f>IF(AND(-Z1099&gt;=181,-Z1099&lt;=210),D1099,0)</f>
        <v>0</v>
      </c>
      <c r="AJ1099" s="26">
        <f>IF(AND(-Z1099&gt;=211,-Z1099&lt;=250),D1099,0)</f>
        <v>0</v>
      </c>
      <c r="AK1099" s="26">
        <f>IF(-Z1099&gt;=251,D1099,0)</f>
        <v>0</v>
      </c>
      <c r="AL1099" s="26">
        <f>SUM(AE1099:AF1099)</f>
        <v>0</v>
      </c>
      <c r="AM1099" s="26">
        <f>SUM(AG1099:AK1099)</f>
        <v>2144.16</v>
      </c>
      <c r="AN1099" s="26">
        <f>SUM(AI1099:AK1099)</f>
        <v>0</v>
      </c>
      <c r="AO1099" s="26">
        <f>+IF(SUM(AC1099:AK1099)=0,D1099,0)</f>
        <v>0</v>
      </c>
      <c r="AP1099" s="26">
        <f>+SUM(AC1099:AK1099)</f>
        <v>2144.16</v>
      </c>
      <c r="AQ1099" s="26">
        <f>+Tabla_DatosExternos_142[[#This Row],[Total Vigente]]+Tabla_DatosExternos_142[[#This Row],[Total Vencido]]</f>
        <v>2144.16</v>
      </c>
      <c r="AR1099" s="26">
        <f>SUM(AG1099:AK1099)</f>
        <v>2144.16</v>
      </c>
      <c r="AS1099" s="27">
        <f>+Tabla_DatosExternos_142[[#This Row],[Fecha]]-Tabla_DatosExternos_142[[#This Row],[Vence]]</f>
        <v>-60</v>
      </c>
      <c r="AT1099" s="21"/>
      <c r="AU1099" s="28" t="e">
        <f>+AR1099-W1099</f>
        <v>#VALUE!</v>
      </c>
    </row>
    <row r="1100" spans="1:47" x14ac:dyDescent="0.35">
      <c r="A1100" s="20">
        <v>46028</v>
      </c>
      <c r="B1100" s="21">
        <v>110365</v>
      </c>
      <c r="C1100" s="21">
        <v>3278.76</v>
      </c>
      <c r="D1100" s="21">
        <v>3278.76</v>
      </c>
      <c r="E1100" s="22">
        <v>46088</v>
      </c>
      <c r="F1100" s="21">
        <v>158</v>
      </c>
      <c r="G1100" s="21" t="s">
        <v>47</v>
      </c>
      <c r="H1100" s="21" t="s">
        <v>48</v>
      </c>
      <c r="I1100" s="21" t="s">
        <v>1039</v>
      </c>
      <c r="J1100" s="21" t="s">
        <v>588</v>
      </c>
      <c r="K1100" s="21" t="s">
        <v>589</v>
      </c>
      <c r="L1100" s="21" t="s">
        <v>590</v>
      </c>
      <c r="M1100" s="21" t="s">
        <v>591</v>
      </c>
      <c r="N1100" s="21">
        <v>60</v>
      </c>
      <c r="O1100" s="20"/>
      <c r="P1100" s="21" t="s">
        <v>49</v>
      </c>
      <c r="Q1100" s="21" t="s">
        <v>1040</v>
      </c>
      <c r="R1100" s="21">
        <v>600000</v>
      </c>
      <c r="S1100" s="21">
        <v>7640</v>
      </c>
      <c r="T1100" s="21">
        <v>-68.062518999999995</v>
      </c>
      <c r="U1100" s="21">
        <v>-16.519238999999999</v>
      </c>
      <c r="V1100" s="21" t="s">
        <v>262</v>
      </c>
      <c r="W1100" s="21" t="s">
        <v>51</v>
      </c>
      <c r="X1100" s="21" t="s">
        <v>1233</v>
      </c>
      <c r="Y1100" s="23">
        <v>46246</v>
      </c>
      <c r="Z1100" s="24">
        <f>+E1100-Y1100</f>
        <v>-158</v>
      </c>
      <c r="AA1100" s="25">
        <f>+Tabla_DatosExternos_142[[#This Row],[Saldo]]/Tabla_DatosExternos_142[[#This Row],[Importe]]</f>
        <v>1</v>
      </c>
      <c r="AB1100" s="21"/>
      <c r="AC1100" s="26">
        <f>IF(AND(-Z1100&gt;=1,-Z1100&lt;=30),D1100,0)</f>
        <v>0</v>
      </c>
      <c r="AD1100" s="26">
        <f>IF(AND(-Z1100&gt;=31,-Z1100&lt;=60),D1100,0)</f>
        <v>0</v>
      </c>
      <c r="AE1100" s="26">
        <f>IF(AND(-Z1100&gt;=61,-Z1100&lt;=90),D1100,0)</f>
        <v>0</v>
      </c>
      <c r="AF1100" s="26">
        <f>IF(AND(-Z1100&gt;=91,-Z1100&lt;=120),D1100,0)</f>
        <v>0</v>
      </c>
      <c r="AG1100" s="26">
        <f>IF(AND(-Z1100&gt;=121,-Z1100&lt;=150),D1100,0)</f>
        <v>0</v>
      </c>
      <c r="AH1100" s="26">
        <f>IF(AND(-Z1100&gt;=151,-Z1100&lt;=180),D1100,0)</f>
        <v>3278.76</v>
      </c>
      <c r="AI1100" s="26">
        <f>IF(AND(-Z1100&gt;=181,-Z1100&lt;=210),D1100,0)</f>
        <v>0</v>
      </c>
      <c r="AJ1100" s="26">
        <f>IF(AND(-Z1100&gt;=211,-Z1100&lt;=250),D1100,0)</f>
        <v>0</v>
      </c>
      <c r="AK1100" s="26">
        <f>IF(-Z1100&gt;=251,D1100,0)</f>
        <v>0</v>
      </c>
      <c r="AL1100" s="26">
        <f>SUM(AE1100:AF1100)</f>
        <v>0</v>
      </c>
      <c r="AM1100" s="26">
        <f>SUM(AG1100:AK1100)</f>
        <v>3278.76</v>
      </c>
      <c r="AN1100" s="26">
        <f>SUM(AI1100:AK1100)</f>
        <v>0</v>
      </c>
      <c r="AO1100" s="26">
        <f>+IF(SUM(AC1100:AK1100)=0,D1100,0)</f>
        <v>0</v>
      </c>
      <c r="AP1100" s="26">
        <f>+SUM(AC1100:AK1100)</f>
        <v>3278.76</v>
      </c>
      <c r="AQ1100" s="26">
        <f>+Tabla_DatosExternos_142[[#This Row],[Total Vigente]]+Tabla_DatosExternos_142[[#This Row],[Total Vencido]]</f>
        <v>3278.76</v>
      </c>
      <c r="AR1100" s="26">
        <f>SUM(AG1100:AK1100)</f>
        <v>3278.76</v>
      </c>
      <c r="AS1100" s="27">
        <f>+Tabla_DatosExternos_142[[#This Row],[Fecha]]-Tabla_DatosExternos_142[[#This Row],[Vence]]</f>
        <v>-60</v>
      </c>
      <c r="AT1100" s="21"/>
      <c r="AU1100" s="28" t="e">
        <f>+AR1100-W1100</f>
        <v>#VALUE!</v>
      </c>
    </row>
    <row r="1101" spans="1:47" x14ac:dyDescent="0.35">
      <c r="A1101" s="20">
        <v>46028</v>
      </c>
      <c r="B1101" s="21">
        <v>110366</v>
      </c>
      <c r="C1101" s="21">
        <v>595.91999999999996</v>
      </c>
      <c r="D1101" s="21">
        <v>595.91999999999996</v>
      </c>
      <c r="E1101" s="22">
        <v>46088</v>
      </c>
      <c r="F1101" s="21">
        <v>158</v>
      </c>
      <c r="G1101" s="21" t="s">
        <v>47</v>
      </c>
      <c r="H1101" s="21" t="s">
        <v>48</v>
      </c>
      <c r="I1101" s="21" t="s">
        <v>1039</v>
      </c>
      <c r="J1101" s="21" t="s">
        <v>588</v>
      </c>
      <c r="K1101" s="21" t="s">
        <v>589</v>
      </c>
      <c r="L1101" s="21" t="s">
        <v>590</v>
      </c>
      <c r="M1101" s="21" t="s">
        <v>591</v>
      </c>
      <c r="N1101" s="21">
        <v>60</v>
      </c>
      <c r="O1101" s="20"/>
      <c r="P1101" s="21" t="s">
        <v>49</v>
      </c>
      <c r="Q1101" s="21" t="s">
        <v>1040</v>
      </c>
      <c r="R1101" s="21">
        <v>600000</v>
      </c>
      <c r="S1101" s="21">
        <v>7640</v>
      </c>
      <c r="T1101" s="21">
        <v>-68.062518999999995</v>
      </c>
      <c r="U1101" s="21">
        <v>-16.519238999999999</v>
      </c>
      <c r="V1101" s="21" t="s">
        <v>262</v>
      </c>
      <c r="W1101" s="21" t="s">
        <v>51</v>
      </c>
      <c r="X1101" s="21" t="s">
        <v>1234</v>
      </c>
      <c r="Y1101" s="23">
        <v>46246</v>
      </c>
      <c r="Z1101" s="24">
        <f>+E1101-Y1101</f>
        <v>-158</v>
      </c>
      <c r="AA1101" s="25">
        <f>+Tabla_DatosExternos_142[[#This Row],[Saldo]]/Tabla_DatosExternos_142[[#This Row],[Importe]]</f>
        <v>1</v>
      </c>
      <c r="AB1101" s="21"/>
      <c r="AC1101" s="26">
        <f>IF(AND(-Z1101&gt;=1,-Z1101&lt;=30),D1101,0)</f>
        <v>0</v>
      </c>
      <c r="AD1101" s="26">
        <f>IF(AND(-Z1101&gt;=31,-Z1101&lt;=60),D1101,0)</f>
        <v>0</v>
      </c>
      <c r="AE1101" s="26">
        <f>IF(AND(-Z1101&gt;=61,-Z1101&lt;=90),D1101,0)</f>
        <v>0</v>
      </c>
      <c r="AF1101" s="26">
        <f>IF(AND(-Z1101&gt;=91,-Z1101&lt;=120),D1101,0)</f>
        <v>0</v>
      </c>
      <c r="AG1101" s="26">
        <f>IF(AND(-Z1101&gt;=121,-Z1101&lt;=150),D1101,0)</f>
        <v>0</v>
      </c>
      <c r="AH1101" s="26">
        <f>IF(AND(-Z1101&gt;=151,-Z1101&lt;=180),D1101,0)</f>
        <v>595.91999999999996</v>
      </c>
      <c r="AI1101" s="26">
        <f>IF(AND(-Z1101&gt;=181,-Z1101&lt;=210),D1101,0)</f>
        <v>0</v>
      </c>
      <c r="AJ1101" s="26">
        <f>IF(AND(-Z1101&gt;=211,-Z1101&lt;=250),D1101,0)</f>
        <v>0</v>
      </c>
      <c r="AK1101" s="26">
        <f>IF(-Z1101&gt;=251,D1101,0)</f>
        <v>0</v>
      </c>
      <c r="AL1101" s="26">
        <f>SUM(AE1101:AF1101)</f>
        <v>0</v>
      </c>
      <c r="AM1101" s="26">
        <f>SUM(AG1101:AK1101)</f>
        <v>595.91999999999996</v>
      </c>
      <c r="AN1101" s="26">
        <f>SUM(AI1101:AK1101)</f>
        <v>0</v>
      </c>
      <c r="AO1101" s="26">
        <f>+IF(SUM(AC1101:AK1101)=0,D1101,0)</f>
        <v>0</v>
      </c>
      <c r="AP1101" s="26">
        <f>+SUM(AC1101:AK1101)</f>
        <v>595.91999999999996</v>
      </c>
      <c r="AQ1101" s="26">
        <f>+Tabla_DatosExternos_142[[#This Row],[Total Vigente]]+Tabla_DatosExternos_142[[#This Row],[Total Vencido]]</f>
        <v>595.91999999999996</v>
      </c>
      <c r="AR1101" s="26">
        <f>SUM(AG1101:AK1101)</f>
        <v>595.91999999999996</v>
      </c>
      <c r="AS1101" s="27">
        <f>+Tabla_DatosExternos_142[[#This Row],[Fecha]]-Tabla_DatosExternos_142[[#This Row],[Vence]]</f>
        <v>-60</v>
      </c>
      <c r="AT1101" s="21"/>
      <c r="AU1101" s="28" t="e">
        <f>+AR1101-W1101</f>
        <v>#VALUE!</v>
      </c>
    </row>
    <row r="1102" spans="1:47" x14ac:dyDescent="0.35">
      <c r="A1102" s="20">
        <v>46028</v>
      </c>
      <c r="B1102" s="21">
        <v>110367</v>
      </c>
      <c r="C1102" s="21">
        <v>904.08</v>
      </c>
      <c r="D1102" s="21">
        <v>904.08</v>
      </c>
      <c r="E1102" s="22">
        <v>46088</v>
      </c>
      <c r="F1102" s="21">
        <v>158</v>
      </c>
      <c r="G1102" s="21" t="s">
        <v>47</v>
      </c>
      <c r="H1102" s="21" t="s">
        <v>48</v>
      </c>
      <c r="I1102" s="21" t="s">
        <v>1039</v>
      </c>
      <c r="J1102" s="21" t="s">
        <v>588</v>
      </c>
      <c r="K1102" s="21" t="s">
        <v>589</v>
      </c>
      <c r="L1102" s="21" t="s">
        <v>590</v>
      </c>
      <c r="M1102" s="21" t="s">
        <v>591</v>
      </c>
      <c r="N1102" s="21">
        <v>60</v>
      </c>
      <c r="O1102" s="20"/>
      <c r="P1102" s="21" t="s">
        <v>49</v>
      </c>
      <c r="Q1102" s="21" t="s">
        <v>1040</v>
      </c>
      <c r="R1102" s="21">
        <v>600000</v>
      </c>
      <c r="S1102" s="21">
        <v>7640</v>
      </c>
      <c r="T1102" s="21">
        <v>-68.062518999999995</v>
      </c>
      <c r="U1102" s="21">
        <v>-16.519238999999999</v>
      </c>
      <c r="V1102" s="21" t="s">
        <v>262</v>
      </c>
      <c r="W1102" s="21" t="s">
        <v>51</v>
      </c>
      <c r="X1102" s="21" t="s">
        <v>1235</v>
      </c>
      <c r="Y1102" s="23">
        <v>46246</v>
      </c>
      <c r="Z1102" s="24">
        <f>+E1102-Y1102</f>
        <v>-158</v>
      </c>
      <c r="AA1102" s="25">
        <f>+Tabla_DatosExternos_142[[#This Row],[Saldo]]/Tabla_DatosExternos_142[[#This Row],[Importe]]</f>
        <v>1</v>
      </c>
      <c r="AB1102" s="21"/>
      <c r="AC1102" s="26">
        <f>IF(AND(-Z1102&gt;=1,-Z1102&lt;=30),D1102,0)</f>
        <v>0</v>
      </c>
      <c r="AD1102" s="26">
        <f>IF(AND(-Z1102&gt;=31,-Z1102&lt;=60),D1102,0)</f>
        <v>0</v>
      </c>
      <c r="AE1102" s="26">
        <f>IF(AND(-Z1102&gt;=61,-Z1102&lt;=90),D1102,0)</f>
        <v>0</v>
      </c>
      <c r="AF1102" s="26">
        <f>IF(AND(-Z1102&gt;=91,-Z1102&lt;=120),D1102,0)</f>
        <v>0</v>
      </c>
      <c r="AG1102" s="26">
        <f>IF(AND(-Z1102&gt;=121,-Z1102&lt;=150),D1102,0)</f>
        <v>0</v>
      </c>
      <c r="AH1102" s="26">
        <f>IF(AND(-Z1102&gt;=151,-Z1102&lt;=180),D1102,0)</f>
        <v>904.08</v>
      </c>
      <c r="AI1102" s="26">
        <f>IF(AND(-Z1102&gt;=181,-Z1102&lt;=210),D1102,0)</f>
        <v>0</v>
      </c>
      <c r="AJ1102" s="26">
        <f>IF(AND(-Z1102&gt;=211,-Z1102&lt;=250),D1102,0)</f>
        <v>0</v>
      </c>
      <c r="AK1102" s="26">
        <f>IF(-Z1102&gt;=251,D1102,0)</f>
        <v>0</v>
      </c>
      <c r="AL1102" s="26">
        <f>SUM(AE1102:AF1102)</f>
        <v>0</v>
      </c>
      <c r="AM1102" s="26">
        <f>SUM(AG1102:AK1102)</f>
        <v>904.08</v>
      </c>
      <c r="AN1102" s="26">
        <f>SUM(AI1102:AK1102)</f>
        <v>0</v>
      </c>
      <c r="AO1102" s="26">
        <f>+IF(SUM(AC1102:AK1102)=0,D1102,0)</f>
        <v>0</v>
      </c>
      <c r="AP1102" s="26">
        <f>+SUM(AC1102:AK1102)</f>
        <v>904.08</v>
      </c>
      <c r="AQ1102" s="26">
        <f>+Tabla_DatosExternos_142[[#This Row],[Total Vigente]]+Tabla_DatosExternos_142[[#This Row],[Total Vencido]]</f>
        <v>904.08</v>
      </c>
      <c r="AR1102" s="26">
        <f>SUM(AG1102:AK1102)</f>
        <v>904.08</v>
      </c>
      <c r="AS1102" s="27">
        <f>+Tabla_DatosExternos_142[[#This Row],[Fecha]]-Tabla_DatosExternos_142[[#This Row],[Vence]]</f>
        <v>-60</v>
      </c>
      <c r="AT1102" s="21"/>
      <c r="AU1102" s="28" t="e">
        <f>+AR1102-W1102</f>
        <v>#VALUE!</v>
      </c>
    </row>
    <row r="1103" spans="1:47" x14ac:dyDescent="0.35">
      <c r="A1103" s="20">
        <v>46029</v>
      </c>
      <c r="B1103" s="21">
        <v>110443</v>
      </c>
      <c r="C1103" s="21">
        <v>4112.5200000000004</v>
      </c>
      <c r="D1103" s="21">
        <v>4112.5200000000004</v>
      </c>
      <c r="E1103" s="22">
        <v>46089</v>
      </c>
      <c r="F1103" s="21">
        <v>157</v>
      </c>
      <c r="G1103" s="21" t="s">
        <v>47</v>
      </c>
      <c r="H1103" s="21" t="s">
        <v>48</v>
      </c>
      <c r="I1103" s="21" t="s">
        <v>1039</v>
      </c>
      <c r="J1103" s="21" t="s">
        <v>588</v>
      </c>
      <c r="K1103" s="21" t="s">
        <v>589</v>
      </c>
      <c r="L1103" s="21" t="s">
        <v>590</v>
      </c>
      <c r="M1103" s="21" t="s">
        <v>591</v>
      </c>
      <c r="N1103" s="21">
        <v>60</v>
      </c>
      <c r="O1103" s="20"/>
      <c r="P1103" s="21" t="s">
        <v>49</v>
      </c>
      <c r="Q1103" s="21" t="s">
        <v>1040</v>
      </c>
      <c r="R1103" s="21">
        <v>600000</v>
      </c>
      <c r="S1103" s="21">
        <v>7640</v>
      </c>
      <c r="T1103" s="21">
        <v>-68.062518999999995</v>
      </c>
      <c r="U1103" s="21">
        <v>-16.519238999999999</v>
      </c>
      <c r="V1103" s="21" t="s">
        <v>262</v>
      </c>
      <c r="W1103" s="21" t="s">
        <v>51</v>
      </c>
      <c r="X1103" s="21" t="s">
        <v>1041</v>
      </c>
      <c r="Y1103" s="23">
        <v>46246</v>
      </c>
      <c r="Z1103" s="24">
        <f>+E1103-Y1103</f>
        <v>-157</v>
      </c>
      <c r="AA1103" s="25">
        <f>+Tabla_DatosExternos_142[[#This Row],[Saldo]]/Tabla_DatosExternos_142[[#This Row],[Importe]]</f>
        <v>1</v>
      </c>
      <c r="AB1103" s="21"/>
      <c r="AC1103" s="26">
        <f>IF(AND(-Z1103&gt;=1,-Z1103&lt;=30),D1103,0)</f>
        <v>0</v>
      </c>
      <c r="AD1103" s="26">
        <f>IF(AND(-Z1103&gt;=31,-Z1103&lt;=60),D1103,0)</f>
        <v>0</v>
      </c>
      <c r="AE1103" s="26">
        <f>IF(AND(-Z1103&gt;=61,-Z1103&lt;=90),D1103,0)</f>
        <v>0</v>
      </c>
      <c r="AF1103" s="26">
        <f>IF(AND(-Z1103&gt;=91,-Z1103&lt;=120),D1103,0)</f>
        <v>0</v>
      </c>
      <c r="AG1103" s="26">
        <f>IF(AND(-Z1103&gt;=121,-Z1103&lt;=150),D1103,0)</f>
        <v>0</v>
      </c>
      <c r="AH1103" s="26">
        <f>IF(AND(-Z1103&gt;=151,-Z1103&lt;=180),D1103,0)</f>
        <v>4112.5200000000004</v>
      </c>
      <c r="AI1103" s="26">
        <f>IF(AND(-Z1103&gt;=181,-Z1103&lt;=210),D1103,0)</f>
        <v>0</v>
      </c>
      <c r="AJ1103" s="26">
        <f>IF(AND(-Z1103&gt;=211,-Z1103&lt;=250),D1103,0)</f>
        <v>0</v>
      </c>
      <c r="AK1103" s="26">
        <f>IF(-Z1103&gt;=251,D1103,0)</f>
        <v>0</v>
      </c>
      <c r="AL1103" s="26">
        <f>SUM(AE1103:AF1103)</f>
        <v>0</v>
      </c>
      <c r="AM1103" s="26">
        <f>SUM(AG1103:AK1103)</f>
        <v>4112.5200000000004</v>
      </c>
      <c r="AN1103" s="26">
        <f>SUM(AI1103:AK1103)</f>
        <v>0</v>
      </c>
      <c r="AO1103" s="26">
        <f>+IF(SUM(AC1103:AK1103)=0,D1103,0)</f>
        <v>0</v>
      </c>
      <c r="AP1103" s="26">
        <f>+SUM(AC1103:AK1103)</f>
        <v>4112.5200000000004</v>
      </c>
      <c r="AQ1103" s="26">
        <f>+Tabla_DatosExternos_142[[#This Row],[Total Vigente]]+Tabla_DatosExternos_142[[#This Row],[Total Vencido]]</f>
        <v>4112.5200000000004</v>
      </c>
      <c r="AR1103" s="26">
        <f>SUM(AG1103:AK1103)</f>
        <v>4112.5200000000004</v>
      </c>
      <c r="AS1103" s="27">
        <f>+Tabla_DatosExternos_142[[#This Row],[Fecha]]-Tabla_DatosExternos_142[[#This Row],[Vence]]</f>
        <v>-60</v>
      </c>
      <c r="AT1103" s="21"/>
      <c r="AU1103" s="28" t="e">
        <f>+AR1103-W1103</f>
        <v>#VALUE!</v>
      </c>
    </row>
    <row r="1104" spans="1:47" x14ac:dyDescent="0.35">
      <c r="A1104" s="20">
        <v>46029</v>
      </c>
      <c r="B1104" s="21">
        <v>110481</v>
      </c>
      <c r="C1104" s="21">
        <v>1024.08</v>
      </c>
      <c r="D1104" s="21">
        <v>1024.08</v>
      </c>
      <c r="E1104" s="22">
        <v>46089</v>
      </c>
      <c r="F1104" s="21">
        <v>157</v>
      </c>
      <c r="G1104" s="21" t="s">
        <v>47</v>
      </c>
      <c r="H1104" s="21" t="s">
        <v>48</v>
      </c>
      <c r="I1104" s="21" t="s">
        <v>1039</v>
      </c>
      <c r="J1104" s="21" t="s">
        <v>588</v>
      </c>
      <c r="K1104" s="21" t="s">
        <v>589</v>
      </c>
      <c r="L1104" s="21" t="s">
        <v>590</v>
      </c>
      <c r="M1104" s="21" t="s">
        <v>591</v>
      </c>
      <c r="N1104" s="21">
        <v>60</v>
      </c>
      <c r="O1104" s="20"/>
      <c r="P1104" s="21" t="s">
        <v>49</v>
      </c>
      <c r="Q1104" s="21" t="s">
        <v>1040</v>
      </c>
      <c r="R1104" s="21">
        <v>600000</v>
      </c>
      <c r="S1104" s="21">
        <v>7640</v>
      </c>
      <c r="T1104" s="21">
        <v>-68.062518999999995</v>
      </c>
      <c r="U1104" s="21">
        <v>-16.519238999999999</v>
      </c>
      <c r="V1104" s="21" t="s">
        <v>262</v>
      </c>
      <c r="W1104" s="21" t="s">
        <v>51</v>
      </c>
      <c r="X1104" s="21" t="s">
        <v>1188</v>
      </c>
      <c r="Y1104" s="23">
        <v>46246</v>
      </c>
      <c r="Z1104" s="24">
        <f>+E1104-Y1104</f>
        <v>-157</v>
      </c>
      <c r="AA1104" s="25">
        <f>+Tabla_DatosExternos_142[[#This Row],[Saldo]]/Tabla_DatosExternos_142[[#This Row],[Importe]]</f>
        <v>1</v>
      </c>
      <c r="AB1104" s="21"/>
      <c r="AC1104" s="26">
        <f>IF(AND(-Z1104&gt;=1,-Z1104&lt;=30),D1104,0)</f>
        <v>0</v>
      </c>
      <c r="AD1104" s="26">
        <f>IF(AND(-Z1104&gt;=31,-Z1104&lt;=60),D1104,0)</f>
        <v>0</v>
      </c>
      <c r="AE1104" s="26">
        <f>IF(AND(-Z1104&gt;=61,-Z1104&lt;=90),D1104,0)</f>
        <v>0</v>
      </c>
      <c r="AF1104" s="26">
        <f>IF(AND(-Z1104&gt;=91,-Z1104&lt;=120),D1104,0)</f>
        <v>0</v>
      </c>
      <c r="AG1104" s="26">
        <f>IF(AND(-Z1104&gt;=121,-Z1104&lt;=150),D1104,0)</f>
        <v>0</v>
      </c>
      <c r="AH1104" s="26">
        <f>IF(AND(-Z1104&gt;=151,-Z1104&lt;=180),D1104,0)</f>
        <v>1024.08</v>
      </c>
      <c r="AI1104" s="26">
        <f>IF(AND(-Z1104&gt;=181,-Z1104&lt;=210),D1104,0)</f>
        <v>0</v>
      </c>
      <c r="AJ1104" s="26">
        <f>IF(AND(-Z1104&gt;=211,-Z1104&lt;=250),D1104,0)</f>
        <v>0</v>
      </c>
      <c r="AK1104" s="26">
        <f>IF(-Z1104&gt;=251,D1104,0)</f>
        <v>0</v>
      </c>
      <c r="AL1104" s="26">
        <f>SUM(AE1104:AF1104)</f>
        <v>0</v>
      </c>
      <c r="AM1104" s="26">
        <f>SUM(AG1104:AK1104)</f>
        <v>1024.08</v>
      </c>
      <c r="AN1104" s="26">
        <f>SUM(AI1104:AK1104)</f>
        <v>0</v>
      </c>
      <c r="AO1104" s="26">
        <f>+IF(SUM(AC1104:AK1104)=0,D1104,0)</f>
        <v>0</v>
      </c>
      <c r="AP1104" s="26">
        <f>+SUM(AC1104:AK1104)</f>
        <v>1024.08</v>
      </c>
      <c r="AQ1104" s="26">
        <f>+Tabla_DatosExternos_142[[#This Row],[Total Vigente]]+Tabla_DatosExternos_142[[#This Row],[Total Vencido]]</f>
        <v>1024.08</v>
      </c>
      <c r="AR1104" s="26">
        <f>SUM(AG1104:AK1104)</f>
        <v>1024.08</v>
      </c>
      <c r="AS1104" s="27">
        <f>+Tabla_DatosExternos_142[[#This Row],[Fecha]]-Tabla_DatosExternos_142[[#This Row],[Vence]]</f>
        <v>-60</v>
      </c>
      <c r="AT1104" s="21"/>
      <c r="AU1104" s="28" t="e">
        <f>+AR1104-W1104</f>
        <v>#VALUE!</v>
      </c>
    </row>
    <row r="1105" spans="1:47" x14ac:dyDescent="0.35">
      <c r="A1105" s="20">
        <v>46029</v>
      </c>
      <c r="B1105" s="21">
        <v>110548</v>
      </c>
      <c r="C1105" s="21">
        <v>2464.56</v>
      </c>
      <c r="D1105" s="21">
        <v>2464.56</v>
      </c>
      <c r="E1105" s="22">
        <v>46089</v>
      </c>
      <c r="F1105" s="21">
        <v>157</v>
      </c>
      <c r="G1105" s="21" t="s">
        <v>47</v>
      </c>
      <c r="H1105" s="21" t="s">
        <v>48</v>
      </c>
      <c r="I1105" s="21" t="s">
        <v>1039</v>
      </c>
      <c r="J1105" s="21" t="s">
        <v>588</v>
      </c>
      <c r="K1105" s="21" t="s">
        <v>589</v>
      </c>
      <c r="L1105" s="21" t="s">
        <v>590</v>
      </c>
      <c r="M1105" s="21" t="s">
        <v>591</v>
      </c>
      <c r="N1105" s="21">
        <v>60</v>
      </c>
      <c r="O1105" s="20"/>
      <c r="P1105" s="21" t="s">
        <v>49</v>
      </c>
      <c r="Q1105" s="21" t="s">
        <v>1040</v>
      </c>
      <c r="R1105" s="21">
        <v>600000</v>
      </c>
      <c r="S1105" s="21">
        <v>7640</v>
      </c>
      <c r="T1105" s="21">
        <v>-68.062518999999995</v>
      </c>
      <c r="U1105" s="21">
        <v>-16.519238999999999</v>
      </c>
      <c r="V1105" s="21" t="s">
        <v>262</v>
      </c>
      <c r="W1105" s="21" t="s">
        <v>51</v>
      </c>
      <c r="X1105" s="21" t="s">
        <v>1198</v>
      </c>
      <c r="Y1105" s="23">
        <v>46246</v>
      </c>
      <c r="Z1105" s="24">
        <f>+E1105-Y1105</f>
        <v>-157</v>
      </c>
      <c r="AA1105" s="25">
        <f>+Tabla_DatosExternos_142[[#This Row],[Saldo]]/Tabla_DatosExternos_142[[#This Row],[Importe]]</f>
        <v>1</v>
      </c>
      <c r="AB1105" s="21"/>
      <c r="AC1105" s="26">
        <f>IF(AND(-Z1105&gt;=1,-Z1105&lt;=30),D1105,0)</f>
        <v>0</v>
      </c>
      <c r="AD1105" s="26">
        <f>IF(AND(-Z1105&gt;=31,-Z1105&lt;=60),D1105,0)</f>
        <v>0</v>
      </c>
      <c r="AE1105" s="26">
        <f>IF(AND(-Z1105&gt;=61,-Z1105&lt;=90),D1105,0)</f>
        <v>0</v>
      </c>
      <c r="AF1105" s="26">
        <f>IF(AND(-Z1105&gt;=91,-Z1105&lt;=120),D1105,0)</f>
        <v>0</v>
      </c>
      <c r="AG1105" s="26">
        <f>IF(AND(-Z1105&gt;=121,-Z1105&lt;=150),D1105,0)</f>
        <v>0</v>
      </c>
      <c r="AH1105" s="26">
        <f>IF(AND(-Z1105&gt;=151,-Z1105&lt;=180),D1105,0)</f>
        <v>2464.56</v>
      </c>
      <c r="AI1105" s="26">
        <f>IF(AND(-Z1105&gt;=181,-Z1105&lt;=210),D1105,0)</f>
        <v>0</v>
      </c>
      <c r="AJ1105" s="26">
        <f>IF(AND(-Z1105&gt;=211,-Z1105&lt;=250),D1105,0)</f>
        <v>0</v>
      </c>
      <c r="AK1105" s="26">
        <f>IF(-Z1105&gt;=251,D1105,0)</f>
        <v>0</v>
      </c>
      <c r="AL1105" s="26">
        <f>SUM(AE1105:AF1105)</f>
        <v>0</v>
      </c>
      <c r="AM1105" s="26">
        <f>SUM(AG1105:AK1105)</f>
        <v>2464.56</v>
      </c>
      <c r="AN1105" s="26">
        <f>SUM(AI1105:AK1105)</f>
        <v>0</v>
      </c>
      <c r="AO1105" s="26">
        <f>+IF(SUM(AC1105:AK1105)=0,D1105,0)</f>
        <v>0</v>
      </c>
      <c r="AP1105" s="26">
        <f>+SUM(AC1105:AK1105)</f>
        <v>2464.56</v>
      </c>
      <c r="AQ1105" s="26">
        <f>+Tabla_DatosExternos_142[[#This Row],[Total Vigente]]+Tabla_DatosExternos_142[[#This Row],[Total Vencido]]</f>
        <v>2464.56</v>
      </c>
      <c r="AR1105" s="26">
        <f>SUM(AG1105:AK1105)</f>
        <v>2464.56</v>
      </c>
      <c r="AS1105" s="27">
        <f>+Tabla_DatosExternos_142[[#This Row],[Fecha]]-Tabla_DatosExternos_142[[#This Row],[Vence]]</f>
        <v>-60</v>
      </c>
      <c r="AT1105" s="21"/>
      <c r="AU1105" s="28" t="e">
        <f>+AR1105-W1105</f>
        <v>#VALUE!</v>
      </c>
    </row>
    <row r="1106" spans="1:47" x14ac:dyDescent="0.35">
      <c r="A1106" s="20">
        <v>46029</v>
      </c>
      <c r="B1106" s="21">
        <v>110549</v>
      </c>
      <c r="C1106" s="21">
        <v>991.92</v>
      </c>
      <c r="D1106" s="21">
        <v>991.92</v>
      </c>
      <c r="E1106" s="22">
        <v>46089</v>
      </c>
      <c r="F1106" s="21">
        <v>157</v>
      </c>
      <c r="G1106" s="21" t="s">
        <v>47</v>
      </c>
      <c r="H1106" s="21" t="s">
        <v>48</v>
      </c>
      <c r="I1106" s="21" t="s">
        <v>1039</v>
      </c>
      <c r="J1106" s="21" t="s">
        <v>588</v>
      </c>
      <c r="K1106" s="21" t="s">
        <v>589</v>
      </c>
      <c r="L1106" s="21" t="s">
        <v>590</v>
      </c>
      <c r="M1106" s="21" t="s">
        <v>591</v>
      </c>
      <c r="N1106" s="21">
        <v>60</v>
      </c>
      <c r="O1106" s="20"/>
      <c r="P1106" s="21" t="s">
        <v>49</v>
      </c>
      <c r="Q1106" s="21" t="s">
        <v>1040</v>
      </c>
      <c r="R1106" s="21">
        <v>600000</v>
      </c>
      <c r="S1106" s="21">
        <v>7640</v>
      </c>
      <c r="T1106" s="21">
        <v>-68.062518999999995</v>
      </c>
      <c r="U1106" s="21">
        <v>-16.519238999999999</v>
      </c>
      <c r="V1106" s="21" t="s">
        <v>262</v>
      </c>
      <c r="W1106" s="21" t="s">
        <v>51</v>
      </c>
      <c r="X1106" s="21" t="s">
        <v>1199</v>
      </c>
      <c r="Y1106" s="23">
        <v>46246</v>
      </c>
      <c r="Z1106" s="24">
        <f>+E1106-Y1106</f>
        <v>-157</v>
      </c>
      <c r="AA1106" s="25">
        <f>+Tabla_DatosExternos_142[[#This Row],[Saldo]]/Tabla_DatosExternos_142[[#This Row],[Importe]]</f>
        <v>1</v>
      </c>
      <c r="AB1106" s="21"/>
      <c r="AC1106" s="26">
        <f>IF(AND(-Z1106&gt;=1,-Z1106&lt;=30),D1106,0)</f>
        <v>0</v>
      </c>
      <c r="AD1106" s="26">
        <f>IF(AND(-Z1106&gt;=31,-Z1106&lt;=60),D1106,0)</f>
        <v>0</v>
      </c>
      <c r="AE1106" s="26">
        <f>IF(AND(-Z1106&gt;=61,-Z1106&lt;=90),D1106,0)</f>
        <v>0</v>
      </c>
      <c r="AF1106" s="26">
        <f>IF(AND(-Z1106&gt;=91,-Z1106&lt;=120),D1106,0)</f>
        <v>0</v>
      </c>
      <c r="AG1106" s="26">
        <f>IF(AND(-Z1106&gt;=121,-Z1106&lt;=150),D1106,0)</f>
        <v>0</v>
      </c>
      <c r="AH1106" s="26">
        <f>IF(AND(-Z1106&gt;=151,-Z1106&lt;=180),D1106,0)</f>
        <v>991.92</v>
      </c>
      <c r="AI1106" s="26">
        <f>IF(AND(-Z1106&gt;=181,-Z1106&lt;=210),D1106,0)</f>
        <v>0</v>
      </c>
      <c r="AJ1106" s="26">
        <f>IF(AND(-Z1106&gt;=211,-Z1106&lt;=250),D1106,0)</f>
        <v>0</v>
      </c>
      <c r="AK1106" s="26">
        <f>IF(-Z1106&gt;=251,D1106,0)</f>
        <v>0</v>
      </c>
      <c r="AL1106" s="26">
        <f>SUM(AE1106:AF1106)</f>
        <v>0</v>
      </c>
      <c r="AM1106" s="26">
        <f>SUM(AG1106:AK1106)</f>
        <v>991.92</v>
      </c>
      <c r="AN1106" s="26">
        <f>SUM(AI1106:AK1106)</f>
        <v>0</v>
      </c>
      <c r="AO1106" s="26">
        <f>+IF(SUM(AC1106:AK1106)=0,D1106,0)</f>
        <v>0</v>
      </c>
      <c r="AP1106" s="26">
        <f>+SUM(AC1106:AK1106)</f>
        <v>991.92</v>
      </c>
      <c r="AQ1106" s="26">
        <f>+Tabla_DatosExternos_142[[#This Row],[Total Vigente]]+Tabla_DatosExternos_142[[#This Row],[Total Vencido]]</f>
        <v>991.92</v>
      </c>
      <c r="AR1106" s="26">
        <f>SUM(AG1106:AK1106)</f>
        <v>991.92</v>
      </c>
      <c r="AS1106" s="27">
        <f>+Tabla_DatosExternos_142[[#This Row],[Fecha]]-Tabla_DatosExternos_142[[#This Row],[Vence]]</f>
        <v>-60</v>
      </c>
      <c r="AT1106" s="21"/>
      <c r="AU1106" s="28" t="e">
        <f>+AR1106-W1106</f>
        <v>#VALUE!</v>
      </c>
    </row>
    <row r="1107" spans="1:47" x14ac:dyDescent="0.35">
      <c r="A1107" s="20">
        <v>46029</v>
      </c>
      <c r="B1107" s="21">
        <v>110594</v>
      </c>
      <c r="C1107" s="21">
        <v>1264.08</v>
      </c>
      <c r="D1107" s="21">
        <v>1264.08</v>
      </c>
      <c r="E1107" s="22">
        <v>46089</v>
      </c>
      <c r="F1107" s="21">
        <v>157</v>
      </c>
      <c r="G1107" s="21" t="s">
        <v>47</v>
      </c>
      <c r="H1107" s="21" t="s">
        <v>48</v>
      </c>
      <c r="I1107" s="21" t="s">
        <v>1039</v>
      </c>
      <c r="J1107" s="21" t="s">
        <v>588</v>
      </c>
      <c r="K1107" s="21" t="s">
        <v>589</v>
      </c>
      <c r="L1107" s="21" t="s">
        <v>590</v>
      </c>
      <c r="M1107" s="21" t="s">
        <v>591</v>
      </c>
      <c r="N1107" s="21">
        <v>60</v>
      </c>
      <c r="O1107" s="20"/>
      <c r="P1107" s="21" t="s">
        <v>49</v>
      </c>
      <c r="Q1107" s="21" t="s">
        <v>1040</v>
      </c>
      <c r="R1107" s="21">
        <v>600000</v>
      </c>
      <c r="S1107" s="21">
        <v>7640</v>
      </c>
      <c r="T1107" s="21">
        <v>-68.062518999999995</v>
      </c>
      <c r="U1107" s="21">
        <v>-16.519238999999999</v>
      </c>
      <c r="V1107" s="21" t="s">
        <v>262</v>
      </c>
      <c r="W1107" s="21" t="s">
        <v>51</v>
      </c>
      <c r="X1107" s="21" t="s">
        <v>1189</v>
      </c>
      <c r="Y1107" s="23">
        <v>46246</v>
      </c>
      <c r="Z1107" s="24">
        <f>+E1107-Y1107</f>
        <v>-157</v>
      </c>
      <c r="AA1107" s="25">
        <f>+Tabla_DatosExternos_142[[#This Row],[Saldo]]/Tabla_DatosExternos_142[[#This Row],[Importe]]</f>
        <v>1</v>
      </c>
      <c r="AB1107" s="21"/>
      <c r="AC1107" s="26">
        <f>IF(AND(-Z1107&gt;=1,-Z1107&lt;=30),D1107,0)</f>
        <v>0</v>
      </c>
      <c r="AD1107" s="26">
        <f>IF(AND(-Z1107&gt;=31,-Z1107&lt;=60),D1107,0)</f>
        <v>0</v>
      </c>
      <c r="AE1107" s="26">
        <f>IF(AND(-Z1107&gt;=61,-Z1107&lt;=90),D1107,0)</f>
        <v>0</v>
      </c>
      <c r="AF1107" s="26">
        <f>IF(AND(-Z1107&gt;=91,-Z1107&lt;=120),D1107,0)</f>
        <v>0</v>
      </c>
      <c r="AG1107" s="26">
        <f>IF(AND(-Z1107&gt;=121,-Z1107&lt;=150),D1107,0)</f>
        <v>0</v>
      </c>
      <c r="AH1107" s="26">
        <f>IF(AND(-Z1107&gt;=151,-Z1107&lt;=180),D1107,0)</f>
        <v>1264.08</v>
      </c>
      <c r="AI1107" s="26">
        <f>IF(AND(-Z1107&gt;=181,-Z1107&lt;=210),D1107,0)</f>
        <v>0</v>
      </c>
      <c r="AJ1107" s="26">
        <f>IF(AND(-Z1107&gt;=211,-Z1107&lt;=250),D1107,0)</f>
        <v>0</v>
      </c>
      <c r="AK1107" s="26">
        <f>IF(-Z1107&gt;=251,D1107,0)</f>
        <v>0</v>
      </c>
      <c r="AL1107" s="26">
        <f>SUM(AE1107:AF1107)</f>
        <v>0</v>
      </c>
      <c r="AM1107" s="26">
        <f>SUM(AG1107:AK1107)</f>
        <v>1264.08</v>
      </c>
      <c r="AN1107" s="26">
        <f>SUM(AI1107:AK1107)</f>
        <v>0</v>
      </c>
      <c r="AO1107" s="26">
        <f>+IF(SUM(AC1107:AK1107)=0,D1107,0)</f>
        <v>0</v>
      </c>
      <c r="AP1107" s="26">
        <f>+SUM(AC1107:AK1107)</f>
        <v>1264.08</v>
      </c>
      <c r="AQ1107" s="26">
        <f>+Tabla_DatosExternos_142[[#This Row],[Total Vigente]]+Tabla_DatosExternos_142[[#This Row],[Total Vencido]]</f>
        <v>1264.08</v>
      </c>
      <c r="AR1107" s="26">
        <f>SUM(AG1107:AK1107)</f>
        <v>1264.08</v>
      </c>
      <c r="AS1107" s="27">
        <f>+Tabla_DatosExternos_142[[#This Row],[Fecha]]-Tabla_DatosExternos_142[[#This Row],[Vence]]</f>
        <v>-60</v>
      </c>
      <c r="AT1107" s="21"/>
      <c r="AU1107" s="28" t="e">
        <f>+AR1107-W1107</f>
        <v>#VALUE!</v>
      </c>
    </row>
    <row r="1108" spans="1:47" x14ac:dyDescent="0.35">
      <c r="A1108" s="20">
        <v>46030</v>
      </c>
      <c r="B1108" s="21">
        <v>110743</v>
      </c>
      <c r="C1108" s="21">
        <v>904.08</v>
      </c>
      <c r="D1108" s="21">
        <v>904.08</v>
      </c>
      <c r="E1108" s="22">
        <v>46090</v>
      </c>
      <c r="F1108" s="21">
        <v>156</v>
      </c>
      <c r="G1108" s="21" t="s">
        <v>47</v>
      </c>
      <c r="H1108" s="21" t="s">
        <v>48</v>
      </c>
      <c r="I1108" s="21" t="s">
        <v>1039</v>
      </c>
      <c r="J1108" s="21" t="s">
        <v>588</v>
      </c>
      <c r="K1108" s="21" t="s">
        <v>589</v>
      </c>
      <c r="L1108" s="21" t="s">
        <v>590</v>
      </c>
      <c r="M1108" s="21" t="s">
        <v>591</v>
      </c>
      <c r="N1108" s="21">
        <v>60</v>
      </c>
      <c r="O1108" s="20"/>
      <c r="P1108" s="21" t="s">
        <v>49</v>
      </c>
      <c r="Q1108" s="21" t="s">
        <v>1040</v>
      </c>
      <c r="R1108" s="21">
        <v>600000</v>
      </c>
      <c r="S1108" s="21">
        <v>7640</v>
      </c>
      <c r="T1108" s="21">
        <v>-68.062518999999995</v>
      </c>
      <c r="U1108" s="21">
        <v>-16.519238999999999</v>
      </c>
      <c r="V1108" s="21" t="s">
        <v>262</v>
      </c>
      <c r="W1108" s="21" t="s">
        <v>51</v>
      </c>
      <c r="X1108" s="21" t="s">
        <v>1235</v>
      </c>
      <c r="Y1108" s="23">
        <v>46246</v>
      </c>
      <c r="Z1108" s="24">
        <f>+E1108-Y1108</f>
        <v>-156</v>
      </c>
      <c r="AA1108" s="25">
        <f>+Tabla_DatosExternos_142[[#This Row],[Saldo]]/Tabla_DatosExternos_142[[#This Row],[Importe]]</f>
        <v>1</v>
      </c>
      <c r="AB1108" s="21"/>
      <c r="AC1108" s="26">
        <f>IF(AND(-Z1108&gt;=1,-Z1108&lt;=30),D1108,0)</f>
        <v>0</v>
      </c>
      <c r="AD1108" s="26">
        <f>IF(AND(-Z1108&gt;=31,-Z1108&lt;=60),D1108,0)</f>
        <v>0</v>
      </c>
      <c r="AE1108" s="26">
        <f>IF(AND(-Z1108&gt;=61,-Z1108&lt;=90),D1108,0)</f>
        <v>0</v>
      </c>
      <c r="AF1108" s="26">
        <f>IF(AND(-Z1108&gt;=91,-Z1108&lt;=120),D1108,0)</f>
        <v>0</v>
      </c>
      <c r="AG1108" s="26">
        <f>IF(AND(-Z1108&gt;=121,-Z1108&lt;=150),D1108,0)</f>
        <v>0</v>
      </c>
      <c r="AH1108" s="26">
        <f>IF(AND(-Z1108&gt;=151,-Z1108&lt;=180),D1108,0)</f>
        <v>904.08</v>
      </c>
      <c r="AI1108" s="26">
        <f>IF(AND(-Z1108&gt;=181,-Z1108&lt;=210),D1108,0)</f>
        <v>0</v>
      </c>
      <c r="AJ1108" s="26">
        <f>IF(AND(-Z1108&gt;=211,-Z1108&lt;=250),D1108,0)</f>
        <v>0</v>
      </c>
      <c r="AK1108" s="26">
        <f>IF(-Z1108&gt;=251,D1108,0)</f>
        <v>0</v>
      </c>
      <c r="AL1108" s="26">
        <f>SUM(AE1108:AF1108)</f>
        <v>0</v>
      </c>
      <c r="AM1108" s="26">
        <f>SUM(AG1108:AK1108)</f>
        <v>904.08</v>
      </c>
      <c r="AN1108" s="26">
        <f>SUM(AI1108:AK1108)</f>
        <v>0</v>
      </c>
      <c r="AO1108" s="26">
        <f>+IF(SUM(AC1108:AK1108)=0,D1108,0)</f>
        <v>0</v>
      </c>
      <c r="AP1108" s="26">
        <f>+SUM(AC1108:AK1108)</f>
        <v>904.08</v>
      </c>
      <c r="AQ1108" s="26">
        <f>+Tabla_DatosExternos_142[[#This Row],[Total Vigente]]+Tabla_DatosExternos_142[[#This Row],[Total Vencido]]</f>
        <v>904.08</v>
      </c>
      <c r="AR1108" s="26">
        <f>SUM(AG1108:AK1108)</f>
        <v>904.08</v>
      </c>
      <c r="AS1108" s="27">
        <f>+Tabla_DatosExternos_142[[#This Row],[Fecha]]-Tabla_DatosExternos_142[[#This Row],[Vence]]</f>
        <v>-60</v>
      </c>
      <c r="AT1108" s="21"/>
      <c r="AU1108" s="28" t="e">
        <f>+AR1108-W1108</f>
        <v>#VALUE!</v>
      </c>
    </row>
    <row r="1109" spans="1:47" x14ac:dyDescent="0.35">
      <c r="A1109" s="20">
        <v>46030</v>
      </c>
      <c r="B1109" s="21">
        <v>110744</v>
      </c>
      <c r="C1109" s="21">
        <v>456</v>
      </c>
      <c r="D1109" s="21">
        <v>456</v>
      </c>
      <c r="E1109" s="22">
        <v>46090</v>
      </c>
      <c r="F1109" s="21">
        <v>156</v>
      </c>
      <c r="G1109" s="21" t="s">
        <v>47</v>
      </c>
      <c r="H1109" s="21" t="s">
        <v>48</v>
      </c>
      <c r="I1109" s="21" t="s">
        <v>1039</v>
      </c>
      <c r="J1109" s="21" t="s">
        <v>588</v>
      </c>
      <c r="K1109" s="21" t="s">
        <v>589</v>
      </c>
      <c r="L1109" s="21" t="s">
        <v>590</v>
      </c>
      <c r="M1109" s="21" t="s">
        <v>591</v>
      </c>
      <c r="N1109" s="21">
        <v>60</v>
      </c>
      <c r="O1109" s="20"/>
      <c r="P1109" s="21" t="s">
        <v>49</v>
      </c>
      <c r="Q1109" s="21" t="s">
        <v>1040</v>
      </c>
      <c r="R1109" s="21">
        <v>600000</v>
      </c>
      <c r="S1109" s="21">
        <v>7640</v>
      </c>
      <c r="T1109" s="21">
        <v>-68.062518999999995</v>
      </c>
      <c r="U1109" s="21">
        <v>-16.519238999999999</v>
      </c>
      <c r="V1109" s="21" t="s">
        <v>262</v>
      </c>
      <c r="W1109" s="21" t="s">
        <v>51</v>
      </c>
      <c r="X1109" s="21" t="s">
        <v>1236</v>
      </c>
      <c r="Y1109" s="23">
        <v>46246</v>
      </c>
      <c r="Z1109" s="24">
        <f>+E1109-Y1109</f>
        <v>-156</v>
      </c>
      <c r="AA1109" s="25">
        <f>+Tabla_DatosExternos_142[[#This Row],[Saldo]]/Tabla_DatosExternos_142[[#This Row],[Importe]]</f>
        <v>1</v>
      </c>
      <c r="AB1109" s="21"/>
      <c r="AC1109" s="26">
        <f>IF(AND(-Z1109&gt;=1,-Z1109&lt;=30),D1109,0)</f>
        <v>0</v>
      </c>
      <c r="AD1109" s="26">
        <f>IF(AND(-Z1109&gt;=31,-Z1109&lt;=60),D1109,0)</f>
        <v>0</v>
      </c>
      <c r="AE1109" s="26">
        <f>IF(AND(-Z1109&gt;=61,-Z1109&lt;=90),D1109,0)</f>
        <v>0</v>
      </c>
      <c r="AF1109" s="26">
        <f>IF(AND(-Z1109&gt;=91,-Z1109&lt;=120),D1109,0)</f>
        <v>0</v>
      </c>
      <c r="AG1109" s="26">
        <f>IF(AND(-Z1109&gt;=121,-Z1109&lt;=150),D1109,0)</f>
        <v>0</v>
      </c>
      <c r="AH1109" s="26">
        <f>IF(AND(-Z1109&gt;=151,-Z1109&lt;=180),D1109,0)</f>
        <v>456</v>
      </c>
      <c r="AI1109" s="26">
        <f>IF(AND(-Z1109&gt;=181,-Z1109&lt;=210),D1109,0)</f>
        <v>0</v>
      </c>
      <c r="AJ1109" s="26">
        <f>IF(AND(-Z1109&gt;=211,-Z1109&lt;=250),D1109,0)</f>
        <v>0</v>
      </c>
      <c r="AK1109" s="26">
        <f>IF(-Z1109&gt;=251,D1109,0)</f>
        <v>0</v>
      </c>
      <c r="AL1109" s="26">
        <f>SUM(AE1109:AF1109)</f>
        <v>0</v>
      </c>
      <c r="AM1109" s="26">
        <f>SUM(AG1109:AK1109)</f>
        <v>456</v>
      </c>
      <c r="AN1109" s="26">
        <f>SUM(AI1109:AK1109)</f>
        <v>0</v>
      </c>
      <c r="AO1109" s="26">
        <f>+IF(SUM(AC1109:AK1109)=0,D1109,0)</f>
        <v>0</v>
      </c>
      <c r="AP1109" s="26">
        <f>+SUM(AC1109:AK1109)</f>
        <v>456</v>
      </c>
      <c r="AQ1109" s="26">
        <f>+Tabla_DatosExternos_142[[#This Row],[Total Vigente]]+Tabla_DatosExternos_142[[#This Row],[Total Vencido]]</f>
        <v>456</v>
      </c>
      <c r="AR1109" s="26">
        <f>SUM(AG1109:AK1109)</f>
        <v>456</v>
      </c>
      <c r="AS1109" s="27">
        <f>+Tabla_DatosExternos_142[[#This Row],[Fecha]]-Tabla_DatosExternos_142[[#This Row],[Vence]]</f>
        <v>-60</v>
      </c>
      <c r="AT1109" s="21"/>
      <c r="AU1109" s="28" t="e">
        <f>+AR1109-W1109</f>
        <v>#VALUE!</v>
      </c>
    </row>
    <row r="1110" spans="1:47" x14ac:dyDescent="0.35">
      <c r="A1110" s="20">
        <v>46035</v>
      </c>
      <c r="B1110" s="21">
        <v>111458</v>
      </c>
      <c r="C1110" s="21">
        <v>3467.28</v>
      </c>
      <c r="D1110" s="21">
        <v>3467.28</v>
      </c>
      <c r="E1110" s="22">
        <v>46095</v>
      </c>
      <c r="F1110" s="21">
        <v>151</v>
      </c>
      <c r="G1110" s="21" t="s">
        <v>47</v>
      </c>
      <c r="H1110" s="21" t="s">
        <v>48</v>
      </c>
      <c r="I1110" s="21" t="s">
        <v>1039</v>
      </c>
      <c r="J1110" s="21" t="s">
        <v>588</v>
      </c>
      <c r="K1110" s="21" t="s">
        <v>589</v>
      </c>
      <c r="L1110" s="21" t="s">
        <v>590</v>
      </c>
      <c r="M1110" s="21" t="s">
        <v>591</v>
      </c>
      <c r="N1110" s="21">
        <v>60</v>
      </c>
      <c r="O1110" s="20"/>
      <c r="P1110" s="21" t="s">
        <v>49</v>
      </c>
      <c r="Q1110" s="21" t="s">
        <v>1040</v>
      </c>
      <c r="R1110" s="21">
        <v>600000</v>
      </c>
      <c r="S1110" s="21">
        <v>7640</v>
      </c>
      <c r="T1110" s="21">
        <v>-68.062518999999995</v>
      </c>
      <c r="U1110" s="21">
        <v>-16.519238999999999</v>
      </c>
      <c r="V1110" s="21" t="s">
        <v>262</v>
      </c>
      <c r="W1110" s="21" t="s">
        <v>51</v>
      </c>
      <c r="X1110" s="21" t="s">
        <v>1233</v>
      </c>
      <c r="Y1110" s="23">
        <v>46246</v>
      </c>
      <c r="Z1110" s="24">
        <f>+E1110-Y1110</f>
        <v>-151</v>
      </c>
      <c r="AA1110" s="25">
        <f>+Tabla_DatosExternos_142[[#This Row],[Saldo]]/Tabla_DatosExternos_142[[#This Row],[Importe]]</f>
        <v>1</v>
      </c>
      <c r="AB1110" s="21"/>
      <c r="AC1110" s="26">
        <f>IF(AND(-Z1110&gt;=1,-Z1110&lt;=30),D1110,0)</f>
        <v>0</v>
      </c>
      <c r="AD1110" s="26">
        <f>IF(AND(-Z1110&gt;=31,-Z1110&lt;=60),D1110,0)</f>
        <v>0</v>
      </c>
      <c r="AE1110" s="26">
        <f>IF(AND(-Z1110&gt;=61,-Z1110&lt;=90),D1110,0)</f>
        <v>0</v>
      </c>
      <c r="AF1110" s="26">
        <f>IF(AND(-Z1110&gt;=91,-Z1110&lt;=120),D1110,0)</f>
        <v>0</v>
      </c>
      <c r="AG1110" s="26">
        <f>IF(AND(-Z1110&gt;=121,-Z1110&lt;=150),D1110,0)</f>
        <v>0</v>
      </c>
      <c r="AH1110" s="26">
        <f>IF(AND(-Z1110&gt;=151,-Z1110&lt;=180),D1110,0)</f>
        <v>3467.28</v>
      </c>
      <c r="AI1110" s="26">
        <f>IF(AND(-Z1110&gt;=181,-Z1110&lt;=210),D1110,0)</f>
        <v>0</v>
      </c>
      <c r="AJ1110" s="26">
        <f>IF(AND(-Z1110&gt;=211,-Z1110&lt;=250),D1110,0)</f>
        <v>0</v>
      </c>
      <c r="AK1110" s="26">
        <f>IF(-Z1110&gt;=251,D1110,0)</f>
        <v>0</v>
      </c>
      <c r="AL1110" s="26">
        <f>SUM(AE1110:AF1110)</f>
        <v>0</v>
      </c>
      <c r="AM1110" s="26">
        <f>SUM(AG1110:AK1110)</f>
        <v>3467.28</v>
      </c>
      <c r="AN1110" s="26">
        <f>SUM(AI1110:AK1110)</f>
        <v>0</v>
      </c>
      <c r="AO1110" s="26">
        <f>+IF(SUM(AC1110:AK1110)=0,D1110,0)</f>
        <v>0</v>
      </c>
      <c r="AP1110" s="26">
        <f>+SUM(AC1110:AK1110)</f>
        <v>3467.28</v>
      </c>
      <c r="AQ1110" s="26">
        <f>+Tabla_DatosExternos_142[[#This Row],[Total Vigente]]+Tabla_DatosExternos_142[[#This Row],[Total Vencido]]</f>
        <v>3467.28</v>
      </c>
      <c r="AR1110" s="26">
        <f>SUM(AG1110:AK1110)</f>
        <v>3467.28</v>
      </c>
      <c r="AS1110" s="27">
        <f>+Tabla_DatosExternos_142[[#This Row],[Fecha]]-Tabla_DatosExternos_142[[#This Row],[Vence]]</f>
        <v>-60</v>
      </c>
      <c r="AT1110" s="21"/>
      <c r="AU1110" s="28" t="e">
        <f>+AR1110-W1110</f>
        <v>#VALUE!</v>
      </c>
    </row>
    <row r="1111" spans="1:47" x14ac:dyDescent="0.35">
      <c r="A1111" s="20">
        <v>46035</v>
      </c>
      <c r="B1111" s="21">
        <v>111459</v>
      </c>
      <c r="C1111" s="21">
        <v>304.08</v>
      </c>
      <c r="D1111" s="21">
        <v>304.08</v>
      </c>
      <c r="E1111" s="22">
        <v>46095</v>
      </c>
      <c r="F1111" s="21">
        <v>151</v>
      </c>
      <c r="G1111" s="21" t="s">
        <v>47</v>
      </c>
      <c r="H1111" s="21" t="s">
        <v>48</v>
      </c>
      <c r="I1111" s="21" t="s">
        <v>1039</v>
      </c>
      <c r="J1111" s="21" t="s">
        <v>588</v>
      </c>
      <c r="K1111" s="21" t="s">
        <v>589</v>
      </c>
      <c r="L1111" s="21" t="s">
        <v>590</v>
      </c>
      <c r="M1111" s="21" t="s">
        <v>591</v>
      </c>
      <c r="N1111" s="21">
        <v>60</v>
      </c>
      <c r="O1111" s="20"/>
      <c r="P1111" s="21" t="s">
        <v>49</v>
      </c>
      <c r="Q1111" s="21" t="s">
        <v>1040</v>
      </c>
      <c r="R1111" s="21">
        <v>600000</v>
      </c>
      <c r="S1111" s="21">
        <v>7640</v>
      </c>
      <c r="T1111" s="21">
        <v>-68.062518999999995</v>
      </c>
      <c r="U1111" s="21">
        <v>-16.519238999999999</v>
      </c>
      <c r="V1111" s="21" t="s">
        <v>262</v>
      </c>
      <c r="W1111" s="21" t="s">
        <v>51</v>
      </c>
      <c r="X1111" s="21" t="s">
        <v>1234</v>
      </c>
      <c r="Y1111" s="23">
        <v>46246</v>
      </c>
      <c r="Z1111" s="24">
        <f>+E1111-Y1111</f>
        <v>-151</v>
      </c>
      <c r="AA1111" s="25">
        <f>+Tabla_DatosExternos_142[[#This Row],[Saldo]]/Tabla_DatosExternos_142[[#This Row],[Importe]]</f>
        <v>1</v>
      </c>
      <c r="AB1111" s="21"/>
      <c r="AC1111" s="26">
        <f>IF(AND(-Z1111&gt;=1,-Z1111&lt;=30),D1111,0)</f>
        <v>0</v>
      </c>
      <c r="AD1111" s="26">
        <f>IF(AND(-Z1111&gt;=31,-Z1111&lt;=60),D1111,0)</f>
        <v>0</v>
      </c>
      <c r="AE1111" s="26">
        <f>IF(AND(-Z1111&gt;=61,-Z1111&lt;=90),D1111,0)</f>
        <v>0</v>
      </c>
      <c r="AF1111" s="26">
        <f>IF(AND(-Z1111&gt;=91,-Z1111&lt;=120),D1111,0)</f>
        <v>0</v>
      </c>
      <c r="AG1111" s="26">
        <f>IF(AND(-Z1111&gt;=121,-Z1111&lt;=150),D1111,0)</f>
        <v>0</v>
      </c>
      <c r="AH1111" s="26">
        <f>IF(AND(-Z1111&gt;=151,-Z1111&lt;=180),D1111,0)</f>
        <v>304.08</v>
      </c>
      <c r="AI1111" s="26">
        <f>IF(AND(-Z1111&gt;=181,-Z1111&lt;=210),D1111,0)</f>
        <v>0</v>
      </c>
      <c r="AJ1111" s="26">
        <f>IF(AND(-Z1111&gt;=211,-Z1111&lt;=250),D1111,0)</f>
        <v>0</v>
      </c>
      <c r="AK1111" s="26">
        <f>IF(-Z1111&gt;=251,D1111,0)</f>
        <v>0</v>
      </c>
      <c r="AL1111" s="26">
        <f>SUM(AE1111:AF1111)</f>
        <v>0</v>
      </c>
      <c r="AM1111" s="26">
        <f>SUM(AG1111:AK1111)</f>
        <v>304.08</v>
      </c>
      <c r="AN1111" s="26">
        <f>SUM(AI1111:AK1111)</f>
        <v>0</v>
      </c>
      <c r="AO1111" s="26">
        <f>+IF(SUM(AC1111:AK1111)=0,D1111,0)</f>
        <v>0</v>
      </c>
      <c r="AP1111" s="26">
        <f>+SUM(AC1111:AK1111)</f>
        <v>304.08</v>
      </c>
      <c r="AQ1111" s="26">
        <f>+Tabla_DatosExternos_142[[#This Row],[Total Vigente]]+Tabla_DatosExternos_142[[#This Row],[Total Vencido]]</f>
        <v>304.08</v>
      </c>
      <c r="AR1111" s="26">
        <f>SUM(AG1111:AK1111)</f>
        <v>304.08</v>
      </c>
      <c r="AS1111" s="27">
        <f>+Tabla_DatosExternos_142[[#This Row],[Fecha]]-Tabla_DatosExternos_142[[#This Row],[Vence]]</f>
        <v>-60</v>
      </c>
      <c r="AT1111" s="21"/>
      <c r="AU1111" s="28" t="e">
        <f>+AR1111-W1111</f>
        <v>#VALUE!</v>
      </c>
    </row>
    <row r="1112" spans="1:47" x14ac:dyDescent="0.35">
      <c r="A1112" s="20">
        <v>46035</v>
      </c>
      <c r="B1112" s="21">
        <v>111461</v>
      </c>
      <c r="C1112" s="21">
        <v>271.92</v>
      </c>
      <c r="D1112" s="21">
        <v>271.92</v>
      </c>
      <c r="E1112" s="22">
        <v>46095</v>
      </c>
      <c r="F1112" s="21">
        <v>151</v>
      </c>
      <c r="G1112" s="21" t="s">
        <v>47</v>
      </c>
      <c r="H1112" s="21" t="s">
        <v>48</v>
      </c>
      <c r="I1112" s="21" t="s">
        <v>1039</v>
      </c>
      <c r="J1112" s="21" t="s">
        <v>588</v>
      </c>
      <c r="K1112" s="21" t="s">
        <v>589</v>
      </c>
      <c r="L1112" s="21" t="s">
        <v>590</v>
      </c>
      <c r="M1112" s="21" t="s">
        <v>591</v>
      </c>
      <c r="N1112" s="21">
        <v>60</v>
      </c>
      <c r="O1112" s="20"/>
      <c r="P1112" s="21" t="s">
        <v>49</v>
      </c>
      <c r="Q1112" s="21" t="s">
        <v>1040</v>
      </c>
      <c r="R1112" s="21">
        <v>600000</v>
      </c>
      <c r="S1112" s="21">
        <v>7640</v>
      </c>
      <c r="T1112" s="21">
        <v>-68.062518999999995</v>
      </c>
      <c r="U1112" s="21">
        <v>-16.519238999999999</v>
      </c>
      <c r="V1112" s="21" t="s">
        <v>262</v>
      </c>
      <c r="W1112" s="21" t="s">
        <v>51</v>
      </c>
      <c r="X1112" s="21" t="s">
        <v>1236</v>
      </c>
      <c r="Y1112" s="23">
        <v>46246</v>
      </c>
      <c r="Z1112" s="24">
        <f>+E1112-Y1112</f>
        <v>-151</v>
      </c>
      <c r="AA1112" s="25">
        <f>+Tabla_DatosExternos_142[[#This Row],[Saldo]]/Tabla_DatosExternos_142[[#This Row],[Importe]]</f>
        <v>1</v>
      </c>
      <c r="AB1112" s="21"/>
      <c r="AC1112" s="26">
        <f>IF(AND(-Z1112&gt;=1,-Z1112&lt;=30),D1112,0)</f>
        <v>0</v>
      </c>
      <c r="AD1112" s="26">
        <f>IF(AND(-Z1112&gt;=31,-Z1112&lt;=60),D1112,0)</f>
        <v>0</v>
      </c>
      <c r="AE1112" s="26">
        <f>IF(AND(-Z1112&gt;=61,-Z1112&lt;=90),D1112,0)</f>
        <v>0</v>
      </c>
      <c r="AF1112" s="26">
        <f>IF(AND(-Z1112&gt;=91,-Z1112&lt;=120),D1112,0)</f>
        <v>0</v>
      </c>
      <c r="AG1112" s="26">
        <f>IF(AND(-Z1112&gt;=121,-Z1112&lt;=150),D1112,0)</f>
        <v>0</v>
      </c>
      <c r="AH1112" s="26">
        <f>IF(AND(-Z1112&gt;=151,-Z1112&lt;=180),D1112,0)</f>
        <v>271.92</v>
      </c>
      <c r="AI1112" s="26">
        <f>IF(AND(-Z1112&gt;=181,-Z1112&lt;=210),D1112,0)</f>
        <v>0</v>
      </c>
      <c r="AJ1112" s="26">
        <f>IF(AND(-Z1112&gt;=211,-Z1112&lt;=250),D1112,0)</f>
        <v>0</v>
      </c>
      <c r="AK1112" s="26">
        <f>IF(-Z1112&gt;=251,D1112,0)</f>
        <v>0</v>
      </c>
      <c r="AL1112" s="26">
        <f>SUM(AE1112:AF1112)</f>
        <v>0</v>
      </c>
      <c r="AM1112" s="26">
        <f>SUM(AG1112:AK1112)</f>
        <v>271.92</v>
      </c>
      <c r="AN1112" s="26">
        <f>SUM(AI1112:AK1112)</f>
        <v>0</v>
      </c>
      <c r="AO1112" s="26">
        <f>+IF(SUM(AC1112:AK1112)=0,D1112,0)</f>
        <v>0</v>
      </c>
      <c r="AP1112" s="26">
        <f>+SUM(AC1112:AK1112)</f>
        <v>271.92</v>
      </c>
      <c r="AQ1112" s="26">
        <f>+Tabla_DatosExternos_142[[#This Row],[Total Vigente]]+Tabla_DatosExternos_142[[#This Row],[Total Vencido]]</f>
        <v>271.92</v>
      </c>
      <c r="AR1112" s="26">
        <f>SUM(AG1112:AK1112)</f>
        <v>271.92</v>
      </c>
      <c r="AS1112" s="27">
        <f>+Tabla_DatosExternos_142[[#This Row],[Fecha]]-Tabla_DatosExternos_142[[#This Row],[Vence]]</f>
        <v>-60</v>
      </c>
      <c r="AT1112" s="21"/>
      <c r="AU1112" s="28" t="e">
        <f>+AR1112-W1112</f>
        <v>#VALUE!</v>
      </c>
    </row>
    <row r="1113" spans="1:47" x14ac:dyDescent="0.35">
      <c r="A1113" s="20">
        <v>46035</v>
      </c>
      <c r="B1113" s="21">
        <v>111463</v>
      </c>
      <c r="C1113" s="21">
        <v>423.96</v>
      </c>
      <c r="D1113" s="21">
        <v>423.96</v>
      </c>
      <c r="E1113" s="22">
        <v>46095</v>
      </c>
      <c r="F1113" s="21">
        <v>151</v>
      </c>
      <c r="G1113" s="21" t="s">
        <v>47</v>
      </c>
      <c r="H1113" s="21" t="s">
        <v>48</v>
      </c>
      <c r="I1113" s="21" t="s">
        <v>1039</v>
      </c>
      <c r="J1113" s="21" t="s">
        <v>588</v>
      </c>
      <c r="K1113" s="21" t="s">
        <v>589</v>
      </c>
      <c r="L1113" s="21" t="s">
        <v>590</v>
      </c>
      <c r="M1113" s="21" t="s">
        <v>591</v>
      </c>
      <c r="N1113" s="21">
        <v>60</v>
      </c>
      <c r="O1113" s="20"/>
      <c r="P1113" s="21" t="s">
        <v>49</v>
      </c>
      <c r="Q1113" s="21" t="s">
        <v>1040</v>
      </c>
      <c r="R1113" s="21">
        <v>600000</v>
      </c>
      <c r="S1113" s="21">
        <v>7640</v>
      </c>
      <c r="T1113" s="21">
        <v>-68.062518999999995</v>
      </c>
      <c r="U1113" s="21">
        <v>-16.519238999999999</v>
      </c>
      <c r="V1113" s="21" t="s">
        <v>262</v>
      </c>
      <c r="W1113" s="21" t="s">
        <v>51</v>
      </c>
      <c r="X1113" s="21" t="s">
        <v>1229</v>
      </c>
      <c r="Y1113" s="23">
        <v>46246</v>
      </c>
      <c r="Z1113" s="24">
        <f>+E1113-Y1113</f>
        <v>-151</v>
      </c>
      <c r="AA1113" s="25">
        <f>+Tabla_DatosExternos_142[[#This Row],[Saldo]]/Tabla_DatosExternos_142[[#This Row],[Importe]]</f>
        <v>1</v>
      </c>
      <c r="AB1113" s="21"/>
      <c r="AC1113" s="26">
        <f>IF(AND(-Z1113&gt;=1,-Z1113&lt;=30),D1113,0)</f>
        <v>0</v>
      </c>
      <c r="AD1113" s="26">
        <f>IF(AND(-Z1113&gt;=31,-Z1113&lt;=60),D1113,0)</f>
        <v>0</v>
      </c>
      <c r="AE1113" s="26">
        <f>IF(AND(-Z1113&gt;=61,-Z1113&lt;=90),D1113,0)</f>
        <v>0</v>
      </c>
      <c r="AF1113" s="26">
        <f>IF(AND(-Z1113&gt;=91,-Z1113&lt;=120),D1113,0)</f>
        <v>0</v>
      </c>
      <c r="AG1113" s="26">
        <f>IF(AND(-Z1113&gt;=121,-Z1113&lt;=150),D1113,0)</f>
        <v>0</v>
      </c>
      <c r="AH1113" s="26">
        <f>IF(AND(-Z1113&gt;=151,-Z1113&lt;=180),D1113,0)</f>
        <v>423.96</v>
      </c>
      <c r="AI1113" s="26">
        <f>IF(AND(-Z1113&gt;=181,-Z1113&lt;=210),D1113,0)</f>
        <v>0</v>
      </c>
      <c r="AJ1113" s="26">
        <f>IF(AND(-Z1113&gt;=211,-Z1113&lt;=250),D1113,0)</f>
        <v>0</v>
      </c>
      <c r="AK1113" s="26">
        <f>IF(-Z1113&gt;=251,D1113,0)</f>
        <v>0</v>
      </c>
      <c r="AL1113" s="26">
        <f>SUM(AE1113:AF1113)</f>
        <v>0</v>
      </c>
      <c r="AM1113" s="26">
        <f>SUM(AG1113:AK1113)</f>
        <v>423.96</v>
      </c>
      <c r="AN1113" s="26">
        <f>SUM(AI1113:AK1113)</f>
        <v>0</v>
      </c>
      <c r="AO1113" s="26">
        <f>+IF(SUM(AC1113:AK1113)=0,D1113,0)</f>
        <v>0</v>
      </c>
      <c r="AP1113" s="26">
        <f>+SUM(AC1113:AK1113)</f>
        <v>423.96</v>
      </c>
      <c r="AQ1113" s="26">
        <f>+Tabla_DatosExternos_142[[#This Row],[Total Vigente]]+Tabla_DatosExternos_142[[#This Row],[Total Vencido]]</f>
        <v>423.96</v>
      </c>
      <c r="AR1113" s="26">
        <f>SUM(AG1113:AK1113)</f>
        <v>423.96</v>
      </c>
      <c r="AS1113" s="27">
        <f>+Tabla_DatosExternos_142[[#This Row],[Fecha]]-Tabla_DatosExternos_142[[#This Row],[Vence]]</f>
        <v>-60</v>
      </c>
      <c r="AT1113" s="21"/>
      <c r="AU1113" s="28" t="e">
        <f>+AR1113-W1113</f>
        <v>#VALUE!</v>
      </c>
    </row>
    <row r="1114" spans="1:47" x14ac:dyDescent="0.35">
      <c r="A1114" s="20">
        <v>46035</v>
      </c>
      <c r="B1114" s="21">
        <v>111464</v>
      </c>
      <c r="C1114" s="21">
        <v>3217.92</v>
      </c>
      <c r="D1114" s="21">
        <v>3217.92</v>
      </c>
      <c r="E1114" s="22">
        <v>46095</v>
      </c>
      <c r="F1114" s="21">
        <v>151</v>
      </c>
      <c r="G1114" s="21" t="s">
        <v>47</v>
      </c>
      <c r="H1114" s="21" t="s">
        <v>48</v>
      </c>
      <c r="I1114" s="21" t="s">
        <v>1230</v>
      </c>
      <c r="J1114" s="21" t="s">
        <v>588</v>
      </c>
      <c r="K1114" s="21" t="s">
        <v>589</v>
      </c>
      <c r="L1114" s="21" t="s">
        <v>590</v>
      </c>
      <c r="M1114" s="21" t="s">
        <v>591</v>
      </c>
      <c r="N1114" s="21">
        <v>60</v>
      </c>
      <c r="O1114" s="20"/>
      <c r="P1114" s="21" t="s">
        <v>49</v>
      </c>
      <c r="Q1114" s="21" t="s">
        <v>1040</v>
      </c>
      <c r="R1114" s="21">
        <v>600000</v>
      </c>
      <c r="S1114" s="21">
        <v>7640</v>
      </c>
      <c r="T1114" s="21">
        <v>-68.087327200000004</v>
      </c>
      <c r="U1114" s="21">
        <v>-16.533605600000001</v>
      </c>
      <c r="V1114" s="21" t="s">
        <v>1231</v>
      </c>
      <c r="W1114" s="21" t="s">
        <v>51</v>
      </c>
      <c r="X1114" s="21" t="s">
        <v>1232</v>
      </c>
      <c r="Y1114" s="23">
        <v>46246</v>
      </c>
      <c r="Z1114" s="24">
        <f>+E1114-Y1114</f>
        <v>-151</v>
      </c>
      <c r="AA1114" s="25">
        <f>+Tabla_DatosExternos_142[[#This Row],[Saldo]]/Tabla_DatosExternos_142[[#This Row],[Importe]]</f>
        <v>1</v>
      </c>
      <c r="AB1114" s="21"/>
      <c r="AC1114" s="26">
        <f>IF(AND(-Z1114&gt;=1,-Z1114&lt;=30),D1114,0)</f>
        <v>0</v>
      </c>
      <c r="AD1114" s="26">
        <f>IF(AND(-Z1114&gt;=31,-Z1114&lt;=60),D1114,0)</f>
        <v>0</v>
      </c>
      <c r="AE1114" s="26">
        <f>IF(AND(-Z1114&gt;=61,-Z1114&lt;=90),D1114,0)</f>
        <v>0</v>
      </c>
      <c r="AF1114" s="26">
        <f>IF(AND(-Z1114&gt;=91,-Z1114&lt;=120),D1114,0)</f>
        <v>0</v>
      </c>
      <c r="AG1114" s="26">
        <f>IF(AND(-Z1114&gt;=121,-Z1114&lt;=150),D1114,0)</f>
        <v>0</v>
      </c>
      <c r="AH1114" s="26">
        <f>IF(AND(-Z1114&gt;=151,-Z1114&lt;=180),D1114,0)</f>
        <v>3217.92</v>
      </c>
      <c r="AI1114" s="26">
        <f>IF(AND(-Z1114&gt;=181,-Z1114&lt;=210),D1114,0)</f>
        <v>0</v>
      </c>
      <c r="AJ1114" s="26">
        <f>IF(AND(-Z1114&gt;=211,-Z1114&lt;=250),D1114,0)</f>
        <v>0</v>
      </c>
      <c r="AK1114" s="26">
        <f>IF(-Z1114&gt;=251,D1114,0)</f>
        <v>0</v>
      </c>
      <c r="AL1114" s="26">
        <f>SUM(AE1114:AF1114)</f>
        <v>0</v>
      </c>
      <c r="AM1114" s="26">
        <f>SUM(AG1114:AK1114)</f>
        <v>3217.92</v>
      </c>
      <c r="AN1114" s="26">
        <f>SUM(AI1114:AK1114)</f>
        <v>0</v>
      </c>
      <c r="AO1114" s="26">
        <f>+IF(SUM(AC1114:AK1114)=0,D1114,0)</f>
        <v>0</v>
      </c>
      <c r="AP1114" s="26">
        <f>+SUM(AC1114:AK1114)</f>
        <v>3217.92</v>
      </c>
      <c r="AQ1114" s="26">
        <f>+Tabla_DatosExternos_142[[#This Row],[Total Vigente]]+Tabla_DatosExternos_142[[#This Row],[Total Vencido]]</f>
        <v>3217.92</v>
      </c>
      <c r="AR1114" s="26">
        <f>SUM(AG1114:AK1114)</f>
        <v>3217.92</v>
      </c>
      <c r="AS1114" s="27">
        <f>+Tabla_DatosExternos_142[[#This Row],[Fecha]]-Tabla_DatosExternos_142[[#This Row],[Vence]]</f>
        <v>-60</v>
      </c>
      <c r="AT1114" s="21"/>
      <c r="AU1114" s="28" t="e">
        <f>+AR1114-W1114</f>
        <v>#VALUE!</v>
      </c>
    </row>
    <row r="1115" spans="1:47" x14ac:dyDescent="0.35">
      <c r="A1115" s="20">
        <v>46036</v>
      </c>
      <c r="B1115" s="21">
        <v>111784</v>
      </c>
      <c r="C1115" s="21">
        <v>4206.84</v>
      </c>
      <c r="D1115" s="21">
        <v>4206.84</v>
      </c>
      <c r="E1115" s="22">
        <v>46096</v>
      </c>
      <c r="F1115" s="21">
        <v>150</v>
      </c>
      <c r="G1115" s="21" t="s">
        <v>89</v>
      </c>
      <c r="H1115" s="21" t="s">
        <v>48</v>
      </c>
      <c r="I1115" s="21" t="s">
        <v>1039</v>
      </c>
      <c r="J1115" s="21" t="s">
        <v>588</v>
      </c>
      <c r="K1115" s="21" t="s">
        <v>589</v>
      </c>
      <c r="L1115" s="21" t="s">
        <v>590</v>
      </c>
      <c r="M1115" s="21" t="s">
        <v>591</v>
      </c>
      <c r="N1115" s="21">
        <v>60</v>
      </c>
      <c r="O1115" s="20"/>
      <c r="P1115" s="21" t="s">
        <v>49</v>
      </c>
      <c r="Q1115" s="21" t="s">
        <v>1040</v>
      </c>
      <c r="R1115" s="21">
        <v>600000</v>
      </c>
      <c r="S1115" s="21">
        <v>7640</v>
      </c>
      <c r="T1115" s="21">
        <v>-68.062518999999995</v>
      </c>
      <c r="U1115" s="21">
        <v>-16.519238999999999</v>
      </c>
      <c r="V1115" s="21" t="s">
        <v>262</v>
      </c>
      <c r="W1115" s="21" t="s">
        <v>51</v>
      </c>
      <c r="X1115" s="21" t="s">
        <v>1188</v>
      </c>
      <c r="Y1115" s="23">
        <v>46246</v>
      </c>
      <c r="Z1115" s="24">
        <f>+E1115-Y1115</f>
        <v>-150</v>
      </c>
      <c r="AA1115" s="25">
        <f>+Tabla_DatosExternos_142[[#This Row],[Saldo]]/Tabla_DatosExternos_142[[#This Row],[Importe]]</f>
        <v>1</v>
      </c>
      <c r="AB1115" s="21"/>
      <c r="AC1115" s="26">
        <f>IF(AND(-Z1115&gt;=1,-Z1115&lt;=30),D1115,0)</f>
        <v>0</v>
      </c>
      <c r="AD1115" s="26">
        <f>IF(AND(-Z1115&gt;=31,-Z1115&lt;=60),D1115,0)</f>
        <v>0</v>
      </c>
      <c r="AE1115" s="26">
        <f>IF(AND(-Z1115&gt;=61,-Z1115&lt;=90),D1115,0)</f>
        <v>0</v>
      </c>
      <c r="AF1115" s="26">
        <f>IF(AND(-Z1115&gt;=91,-Z1115&lt;=120),D1115,0)</f>
        <v>0</v>
      </c>
      <c r="AG1115" s="26">
        <f>IF(AND(-Z1115&gt;=121,-Z1115&lt;=150),D1115,0)</f>
        <v>4206.84</v>
      </c>
      <c r="AH1115" s="26">
        <f>IF(AND(-Z1115&gt;=151,-Z1115&lt;=180),D1115,0)</f>
        <v>0</v>
      </c>
      <c r="AI1115" s="26">
        <f>IF(AND(-Z1115&gt;=181,-Z1115&lt;=210),D1115,0)</f>
        <v>0</v>
      </c>
      <c r="AJ1115" s="26">
        <f>IF(AND(-Z1115&gt;=211,-Z1115&lt;=250),D1115,0)</f>
        <v>0</v>
      </c>
      <c r="AK1115" s="26">
        <f>IF(-Z1115&gt;=251,D1115,0)</f>
        <v>0</v>
      </c>
      <c r="AL1115" s="26">
        <f>SUM(AE1115:AF1115)</f>
        <v>0</v>
      </c>
      <c r="AM1115" s="26">
        <f>SUM(AG1115:AK1115)</f>
        <v>4206.84</v>
      </c>
      <c r="AN1115" s="26">
        <f>SUM(AI1115:AK1115)</f>
        <v>0</v>
      </c>
      <c r="AO1115" s="26">
        <f>+IF(SUM(AC1115:AK1115)=0,D1115,0)</f>
        <v>0</v>
      </c>
      <c r="AP1115" s="26">
        <f>+SUM(AC1115:AK1115)</f>
        <v>4206.84</v>
      </c>
      <c r="AQ1115" s="26">
        <f>+Tabla_DatosExternos_142[[#This Row],[Total Vigente]]+Tabla_DatosExternos_142[[#This Row],[Total Vencido]]</f>
        <v>4206.84</v>
      </c>
      <c r="AR1115" s="26">
        <f>SUM(AG1115:AK1115)</f>
        <v>4206.84</v>
      </c>
      <c r="AS1115" s="27">
        <f>+Tabla_DatosExternos_142[[#This Row],[Fecha]]-Tabla_DatosExternos_142[[#This Row],[Vence]]</f>
        <v>-60</v>
      </c>
      <c r="AT1115" s="21"/>
      <c r="AU1115" s="28" t="e">
        <f>+AR1115-W1115</f>
        <v>#VALUE!</v>
      </c>
    </row>
    <row r="1116" spans="1:47" x14ac:dyDescent="0.35">
      <c r="A1116" s="20">
        <v>46036</v>
      </c>
      <c r="B1116" s="21">
        <v>111837</v>
      </c>
      <c r="C1116" s="21">
        <v>7418.76</v>
      </c>
      <c r="D1116" s="21">
        <v>7418.76</v>
      </c>
      <c r="E1116" s="22">
        <v>46096</v>
      </c>
      <c r="F1116" s="21">
        <v>150</v>
      </c>
      <c r="G1116" s="21" t="s">
        <v>89</v>
      </c>
      <c r="H1116" s="21" t="s">
        <v>48</v>
      </c>
      <c r="I1116" s="21" t="s">
        <v>1039</v>
      </c>
      <c r="J1116" s="21" t="s">
        <v>588</v>
      </c>
      <c r="K1116" s="21" t="s">
        <v>589</v>
      </c>
      <c r="L1116" s="21" t="s">
        <v>590</v>
      </c>
      <c r="M1116" s="21" t="s">
        <v>591</v>
      </c>
      <c r="N1116" s="21">
        <v>60</v>
      </c>
      <c r="O1116" s="20"/>
      <c r="P1116" s="21" t="s">
        <v>49</v>
      </c>
      <c r="Q1116" s="21" t="s">
        <v>1040</v>
      </c>
      <c r="R1116" s="21">
        <v>600000</v>
      </c>
      <c r="S1116" s="21">
        <v>7640</v>
      </c>
      <c r="T1116" s="21">
        <v>-68.062518999999995</v>
      </c>
      <c r="U1116" s="21">
        <v>-16.519238999999999</v>
      </c>
      <c r="V1116" s="21" t="s">
        <v>262</v>
      </c>
      <c r="W1116" s="21" t="s">
        <v>51</v>
      </c>
      <c r="X1116" s="21" t="s">
        <v>1041</v>
      </c>
      <c r="Y1116" s="23">
        <v>46246</v>
      </c>
      <c r="Z1116" s="24">
        <f>+E1116-Y1116</f>
        <v>-150</v>
      </c>
      <c r="AA1116" s="25">
        <f>+Tabla_DatosExternos_142[[#This Row],[Saldo]]/Tabla_DatosExternos_142[[#This Row],[Importe]]</f>
        <v>1</v>
      </c>
      <c r="AB1116" s="21"/>
      <c r="AC1116" s="26">
        <f>IF(AND(-Z1116&gt;=1,-Z1116&lt;=30),D1116,0)</f>
        <v>0</v>
      </c>
      <c r="AD1116" s="26">
        <f>IF(AND(-Z1116&gt;=31,-Z1116&lt;=60),D1116,0)</f>
        <v>0</v>
      </c>
      <c r="AE1116" s="26">
        <f>IF(AND(-Z1116&gt;=61,-Z1116&lt;=90),D1116,0)</f>
        <v>0</v>
      </c>
      <c r="AF1116" s="26">
        <f>IF(AND(-Z1116&gt;=91,-Z1116&lt;=120),D1116,0)</f>
        <v>0</v>
      </c>
      <c r="AG1116" s="26">
        <f>IF(AND(-Z1116&gt;=121,-Z1116&lt;=150),D1116,0)</f>
        <v>7418.76</v>
      </c>
      <c r="AH1116" s="26">
        <f>IF(AND(-Z1116&gt;=151,-Z1116&lt;=180),D1116,0)</f>
        <v>0</v>
      </c>
      <c r="AI1116" s="26">
        <f>IF(AND(-Z1116&gt;=181,-Z1116&lt;=210),D1116,0)</f>
        <v>0</v>
      </c>
      <c r="AJ1116" s="26">
        <f>IF(AND(-Z1116&gt;=211,-Z1116&lt;=250),D1116,0)</f>
        <v>0</v>
      </c>
      <c r="AK1116" s="26">
        <f>IF(-Z1116&gt;=251,D1116,0)</f>
        <v>0</v>
      </c>
      <c r="AL1116" s="26">
        <f>SUM(AE1116:AF1116)</f>
        <v>0</v>
      </c>
      <c r="AM1116" s="26">
        <f>SUM(AG1116:AK1116)</f>
        <v>7418.76</v>
      </c>
      <c r="AN1116" s="26">
        <f>SUM(AI1116:AK1116)</f>
        <v>0</v>
      </c>
      <c r="AO1116" s="26">
        <f>+IF(SUM(AC1116:AK1116)=0,D1116,0)</f>
        <v>0</v>
      </c>
      <c r="AP1116" s="26">
        <f>+SUM(AC1116:AK1116)</f>
        <v>7418.76</v>
      </c>
      <c r="AQ1116" s="26">
        <f>+Tabla_DatosExternos_142[[#This Row],[Total Vigente]]+Tabla_DatosExternos_142[[#This Row],[Total Vencido]]</f>
        <v>7418.76</v>
      </c>
      <c r="AR1116" s="26">
        <f>SUM(AG1116:AK1116)</f>
        <v>7418.76</v>
      </c>
      <c r="AS1116" s="27">
        <f>+Tabla_DatosExternos_142[[#This Row],[Fecha]]-Tabla_DatosExternos_142[[#This Row],[Vence]]</f>
        <v>-60</v>
      </c>
      <c r="AT1116" s="21"/>
      <c r="AU1116" s="28" t="e">
        <f>+AR1116-W1116</f>
        <v>#VALUE!</v>
      </c>
    </row>
    <row r="1117" spans="1:47" x14ac:dyDescent="0.35">
      <c r="A1117" s="20">
        <v>46038</v>
      </c>
      <c r="B1117" s="21">
        <v>112653</v>
      </c>
      <c r="C1117" s="21">
        <v>2648.64</v>
      </c>
      <c r="D1117" s="21">
        <v>2648.64</v>
      </c>
      <c r="E1117" s="22">
        <v>46098</v>
      </c>
      <c r="F1117" s="21">
        <v>148</v>
      </c>
      <c r="G1117" s="21" t="s">
        <v>89</v>
      </c>
      <c r="H1117" s="21" t="s">
        <v>48</v>
      </c>
      <c r="I1117" s="21" t="s">
        <v>1039</v>
      </c>
      <c r="J1117" s="21" t="s">
        <v>588</v>
      </c>
      <c r="K1117" s="21" t="s">
        <v>589</v>
      </c>
      <c r="L1117" s="21" t="s">
        <v>590</v>
      </c>
      <c r="M1117" s="21" t="s">
        <v>591</v>
      </c>
      <c r="N1117" s="21">
        <v>60</v>
      </c>
      <c r="O1117" s="20"/>
      <c r="P1117" s="21" t="s">
        <v>49</v>
      </c>
      <c r="Q1117" s="21" t="s">
        <v>1040</v>
      </c>
      <c r="R1117" s="21">
        <v>600000</v>
      </c>
      <c r="S1117" s="21">
        <v>7640</v>
      </c>
      <c r="T1117" s="21">
        <v>-68.062518999999995</v>
      </c>
      <c r="U1117" s="21">
        <v>-16.519238999999999</v>
      </c>
      <c r="V1117" s="21" t="s">
        <v>262</v>
      </c>
      <c r="W1117" s="21" t="s">
        <v>51</v>
      </c>
      <c r="X1117" s="21" t="s">
        <v>1198</v>
      </c>
      <c r="Y1117" s="23">
        <v>46246</v>
      </c>
      <c r="Z1117" s="24">
        <f>+E1117-Y1117</f>
        <v>-148</v>
      </c>
      <c r="AA1117" s="25">
        <f>+Tabla_DatosExternos_142[[#This Row],[Saldo]]/Tabla_DatosExternos_142[[#This Row],[Importe]]</f>
        <v>1</v>
      </c>
      <c r="AB1117" s="21"/>
      <c r="AC1117" s="26">
        <f>IF(AND(-Z1117&gt;=1,-Z1117&lt;=30),D1117,0)</f>
        <v>0</v>
      </c>
      <c r="AD1117" s="26">
        <f>IF(AND(-Z1117&gt;=31,-Z1117&lt;=60),D1117,0)</f>
        <v>0</v>
      </c>
      <c r="AE1117" s="26">
        <f>IF(AND(-Z1117&gt;=61,-Z1117&lt;=90),D1117,0)</f>
        <v>0</v>
      </c>
      <c r="AF1117" s="26">
        <f>IF(AND(-Z1117&gt;=91,-Z1117&lt;=120),D1117,0)</f>
        <v>0</v>
      </c>
      <c r="AG1117" s="26">
        <f>IF(AND(-Z1117&gt;=121,-Z1117&lt;=150),D1117,0)</f>
        <v>2648.64</v>
      </c>
      <c r="AH1117" s="26">
        <f>IF(AND(-Z1117&gt;=151,-Z1117&lt;=180),D1117,0)</f>
        <v>0</v>
      </c>
      <c r="AI1117" s="26">
        <f>IF(AND(-Z1117&gt;=181,-Z1117&lt;=210),D1117,0)</f>
        <v>0</v>
      </c>
      <c r="AJ1117" s="26">
        <f>IF(AND(-Z1117&gt;=211,-Z1117&lt;=250),D1117,0)</f>
        <v>0</v>
      </c>
      <c r="AK1117" s="26">
        <f>IF(-Z1117&gt;=251,D1117,0)</f>
        <v>0</v>
      </c>
      <c r="AL1117" s="26">
        <f>SUM(AE1117:AF1117)</f>
        <v>0</v>
      </c>
      <c r="AM1117" s="26">
        <f>SUM(AG1117:AK1117)</f>
        <v>2648.64</v>
      </c>
      <c r="AN1117" s="26">
        <f>SUM(AI1117:AK1117)</f>
        <v>0</v>
      </c>
      <c r="AO1117" s="26">
        <f>+IF(SUM(AC1117:AK1117)=0,D1117,0)</f>
        <v>0</v>
      </c>
      <c r="AP1117" s="26">
        <f>+SUM(AC1117:AK1117)</f>
        <v>2648.64</v>
      </c>
      <c r="AQ1117" s="26">
        <f>+Tabla_DatosExternos_142[[#This Row],[Total Vigente]]+Tabla_DatosExternos_142[[#This Row],[Total Vencido]]</f>
        <v>2648.64</v>
      </c>
      <c r="AR1117" s="26">
        <f>SUM(AG1117:AK1117)</f>
        <v>2648.64</v>
      </c>
      <c r="AS1117" s="27">
        <f>+Tabla_DatosExternos_142[[#This Row],[Fecha]]-Tabla_DatosExternos_142[[#This Row],[Vence]]</f>
        <v>-60</v>
      </c>
      <c r="AT1117" s="21"/>
      <c r="AU1117" s="28" t="e">
        <f>+AR1117-W1117</f>
        <v>#VALUE!</v>
      </c>
    </row>
    <row r="1118" spans="1:47" x14ac:dyDescent="0.35">
      <c r="A1118" s="20">
        <v>46042</v>
      </c>
      <c r="B1118" s="21">
        <v>113425</v>
      </c>
      <c r="C1118" s="21">
        <v>4505.5200000000004</v>
      </c>
      <c r="D1118" s="21">
        <v>4505.5200000000004</v>
      </c>
      <c r="E1118" s="22">
        <v>46102</v>
      </c>
      <c r="F1118" s="21">
        <v>144</v>
      </c>
      <c r="G1118" s="21" t="s">
        <v>89</v>
      </c>
      <c r="H1118" s="21" t="s">
        <v>48</v>
      </c>
      <c r="I1118" s="21" t="s">
        <v>1039</v>
      </c>
      <c r="J1118" s="21" t="s">
        <v>588</v>
      </c>
      <c r="K1118" s="21" t="s">
        <v>589</v>
      </c>
      <c r="L1118" s="21" t="s">
        <v>590</v>
      </c>
      <c r="M1118" s="21" t="s">
        <v>591</v>
      </c>
      <c r="N1118" s="21">
        <v>60</v>
      </c>
      <c r="O1118" s="20"/>
      <c r="P1118" s="21" t="s">
        <v>49</v>
      </c>
      <c r="Q1118" s="21" t="s">
        <v>1040</v>
      </c>
      <c r="R1118" s="21">
        <v>600000</v>
      </c>
      <c r="S1118" s="21">
        <v>7640</v>
      </c>
      <c r="T1118" s="21">
        <v>-68.062518999999995</v>
      </c>
      <c r="U1118" s="21">
        <v>-16.519238999999999</v>
      </c>
      <c r="V1118" s="21" t="s">
        <v>262</v>
      </c>
      <c r="W1118" s="21" t="s">
        <v>51</v>
      </c>
      <c r="X1118" s="21" t="s">
        <v>1229</v>
      </c>
      <c r="Y1118" s="23">
        <v>46246</v>
      </c>
      <c r="Z1118" s="24">
        <f>+E1118-Y1118</f>
        <v>-144</v>
      </c>
      <c r="AA1118" s="25">
        <f>+Tabla_DatosExternos_142[[#This Row],[Saldo]]/Tabla_DatosExternos_142[[#This Row],[Importe]]</f>
        <v>1</v>
      </c>
      <c r="AB1118" s="21"/>
      <c r="AC1118" s="26">
        <f>IF(AND(-Z1118&gt;=1,-Z1118&lt;=30),D1118,0)</f>
        <v>0</v>
      </c>
      <c r="AD1118" s="26">
        <f>IF(AND(-Z1118&gt;=31,-Z1118&lt;=60),D1118,0)</f>
        <v>0</v>
      </c>
      <c r="AE1118" s="26">
        <f>IF(AND(-Z1118&gt;=61,-Z1118&lt;=90),D1118,0)</f>
        <v>0</v>
      </c>
      <c r="AF1118" s="26">
        <f>IF(AND(-Z1118&gt;=91,-Z1118&lt;=120),D1118,0)</f>
        <v>0</v>
      </c>
      <c r="AG1118" s="26">
        <f>IF(AND(-Z1118&gt;=121,-Z1118&lt;=150),D1118,0)</f>
        <v>4505.5200000000004</v>
      </c>
      <c r="AH1118" s="26">
        <f>IF(AND(-Z1118&gt;=151,-Z1118&lt;=180),D1118,0)</f>
        <v>0</v>
      </c>
      <c r="AI1118" s="26">
        <f>IF(AND(-Z1118&gt;=181,-Z1118&lt;=210),D1118,0)</f>
        <v>0</v>
      </c>
      <c r="AJ1118" s="26">
        <f>IF(AND(-Z1118&gt;=211,-Z1118&lt;=250),D1118,0)</f>
        <v>0</v>
      </c>
      <c r="AK1118" s="26">
        <f>IF(-Z1118&gt;=251,D1118,0)</f>
        <v>0</v>
      </c>
      <c r="AL1118" s="26">
        <f>SUM(AE1118:AF1118)</f>
        <v>0</v>
      </c>
      <c r="AM1118" s="26">
        <f>SUM(AG1118:AK1118)</f>
        <v>4505.5200000000004</v>
      </c>
      <c r="AN1118" s="26">
        <f>SUM(AI1118:AK1118)</f>
        <v>0</v>
      </c>
      <c r="AO1118" s="26">
        <f>+IF(SUM(AC1118:AK1118)=0,D1118,0)</f>
        <v>0</v>
      </c>
      <c r="AP1118" s="26">
        <f>+SUM(AC1118:AK1118)</f>
        <v>4505.5200000000004</v>
      </c>
      <c r="AQ1118" s="26">
        <f>+Tabla_DatosExternos_142[[#This Row],[Total Vigente]]+Tabla_DatosExternos_142[[#This Row],[Total Vencido]]</f>
        <v>4505.5200000000004</v>
      </c>
      <c r="AR1118" s="26">
        <f>SUM(AG1118:AK1118)</f>
        <v>4505.5200000000004</v>
      </c>
      <c r="AS1118" s="27">
        <f>+Tabla_DatosExternos_142[[#This Row],[Fecha]]-Tabla_DatosExternos_142[[#This Row],[Vence]]</f>
        <v>-60</v>
      </c>
      <c r="AT1118" s="21"/>
      <c r="AU1118" s="28" t="e">
        <f>+AR1118-W1118</f>
        <v>#VALUE!</v>
      </c>
    </row>
    <row r="1119" spans="1:47" x14ac:dyDescent="0.35">
      <c r="A1119" s="20">
        <v>46043</v>
      </c>
      <c r="B1119" s="21">
        <v>113821</v>
      </c>
      <c r="C1119" s="21">
        <v>6080.64</v>
      </c>
      <c r="D1119" s="21">
        <v>5155.75</v>
      </c>
      <c r="E1119" s="22">
        <v>46103</v>
      </c>
      <c r="F1119" s="21">
        <v>143</v>
      </c>
      <c r="G1119" s="21" t="s">
        <v>89</v>
      </c>
      <c r="H1119" s="21" t="s">
        <v>48</v>
      </c>
      <c r="I1119" s="21" t="s">
        <v>1039</v>
      </c>
      <c r="J1119" s="21" t="s">
        <v>588</v>
      </c>
      <c r="K1119" s="21" t="s">
        <v>589</v>
      </c>
      <c r="L1119" s="21" t="s">
        <v>590</v>
      </c>
      <c r="M1119" s="21" t="s">
        <v>591</v>
      </c>
      <c r="N1119" s="21">
        <v>60</v>
      </c>
      <c r="O1119" s="20">
        <v>46211</v>
      </c>
      <c r="P1119" s="21" t="s">
        <v>49</v>
      </c>
      <c r="Q1119" s="21" t="s">
        <v>1040</v>
      </c>
      <c r="R1119" s="21">
        <v>600000</v>
      </c>
      <c r="S1119" s="21">
        <v>7640</v>
      </c>
      <c r="T1119" s="21">
        <v>-68.062518999999995</v>
      </c>
      <c r="U1119" s="21">
        <v>-16.519238999999999</v>
      </c>
      <c r="V1119" s="21" t="s">
        <v>262</v>
      </c>
      <c r="W1119" s="21" t="s">
        <v>51</v>
      </c>
      <c r="X1119" s="21" t="s">
        <v>1199</v>
      </c>
      <c r="Y1119" s="23">
        <v>46246</v>
      </c>
      <c r="Z1119" s="24">
        <f>+E1119-Y1119</f>
        <v>-143</v>
      </c>
      <c r="AA1119" s="25">
        <f>+Tabla_DatosExternos_142[[#This Row],[Saldo]]/Tabla_DatosExternos_142[[#This Row],[Importe]]</f>
        <v>0.84789594516366695</v>
      </c>
      <c r="AB1119" s="21"/>
      <c r="AC1119" s="26">
        <f>IF(AND(-Z1119&gt;=1,-Z1119&lt;=30),D1119,0)</f>
        <v>0</v>
      </c>
      <c r="AD1119" s="26">
        <f>IF(AND(-Z1119&gt;=31,-Z1119&lt;=60),D1119,0)</f>
        <v>0</v>
      </c>
      <c r="AE1119" s="26">
        <f>IF(AND(-Z1119&gt;=61,-Z1119&lt;=90),D1119,0)</f>
        <v>0</v>
      </c>
      <c r="AF1119" s="26">
        <f>IF(AND(-Z1119&gt;=91,-Z1119&lt;=120),D1119,0)</f>
        <v>0</v>
      </c>
      <c r="AG1119" s="26">
        <f>IF(AND(-Z1119&gt;=121,-Z1119&lt;=150),D1119,0)</f>
        <v>5155.75</v>
      </c>
      <c r="AH1119" s="26">
        <f>IF(AND(-Z1119&gt;=151,-Z1119&lt;=180),D1119,0)</f>
        <v>0</v>
      </c>
      <c r="AI1119" s="26">
        <f>IF(AND(-Z1119&gt;=181,-Z1119&lt;=210),D1119,0)</f>
        <v>0</v>
      </c>
      <c r="AJ1119" s="26">
        <f>IF(AND(-Z1119&gt;=211,-Z1119&lt;=250),D1119,0)</f>
        <v>0</v>
      </c>
      <c r="AK1119" s="26">
        <f>IF(-Z1119&gt;=251,D1119,0)</f>
        <v>0</v>
      </c>
      <c r="AL1119" s="26">
        <f>SUM(AE1119:AF1119)</f>
        <v>0</v>
      </c>
      <c r="AM1119" s="26">
        <f>SUM(AG1119:AK1119)</f>
        <v>5155.75</v>
      </c>
      <c r="AN1119" s="26">
        <f>SUM(AI1119:AK1119)</f>
        <v>0</v>
      </c>
      <c r="AO1119" s="26">
        <f>+IF(SUM(AC1119:AK1119)=0,D1119,0)</f>
        <v>0</v>
      </c>
      <c r="AP1119" s="26">
        <f>+SUM(AC1119:AK1119)</f>
        <v>5155.75</v>
      </c>
      <c r="AQ1119" s="26">
        <f>+Tabla_DatosExternos_142[[#This Row],[Total Vigente]]+Tabla_DatosExternos_142[[#This Row],[Total Vencido]]</f>
        <v>5155.75</v>
      </c>
      <c r="AR1119" s="26">
        <f>SUM(AG1119:AK1119)</f>
        <v>5155.75</v>
      </c>
      <c r="AS1119" s="27">
        <f>+Tabla_DatosExternos_142[[#This Row],[Fecha]]-Tabla_DatosExternos_142[[#This Row],[Vence]]</f>
        <v>-60</v>
      </c>
      <c r="AT1119" s="21"/>
      <c r="AU1119" s="28" t="e">
        <f>+AR1119-W1119</f>
        <v>#VALUE!</v>
      </c>
    </row>
    <row r="1120" spans="1:47" x14ac:dyDescent="0.35">
      <c r="A1120" s="20">
        <v>46044</v>
      </c>
      <c r="B1120" s="21">
        <v>114388</v>
      </c>
      <c r="C1120" s="21">
        <v>15376.12</v>
      </c>
      <c r="D1120" s="21">
        <v>0.7</v>
      </c>
      <c r="E1120" s="22">
        <v>46164</v>
      </c>
      <c r="F1120" s="21">
        <v>82</v>
      </c>
      <c r="G1120" s="21" t="s">
        <v>81</v>
      </c>
      <c r="H1120" s="21" t="s">
        <v>48</v>
      </c>
      <c r="I1120" s="21" t="s">
        <v>1000</v>
      </c>
      <c r="J1120" s="21" t="s">
        <v>588</v>
      </c>
      <c r="K1120" s="21" t="s">
        <v>589</v>
      </c>
      <c r="L1120" s="21" t="s">
        <v>590</v>
      </c>
      <c r="M1120" s="21" t="s">
        <v>591</v>
      </c>
      <c r="N1120" s="21">
        <v>120</v>
      </c>
      <c r="O1120" s="20">
        <v>46151</v>
      </c>
      <c r="P1120" s="21" t="s">
        <v>49</v>
      </c>
      <c r="Q1120" s="21" t="s">
        <v>1001</v>
      </c>
      <c r="R1120" s="21">
        <v>500048</v>
      </c>
      <c r="S1120" s="21">
        <v>7640</v>
      </c>
      <c r="T1120" s="21">
        <v>-68.127953000000005</v>
      </c>
      <c r="U1120" s="21">
        <v>-16.510477999999999</v>
      </c>
      <c r="V1120" s="21" t="s">
        <v>262</v>
      </c>
      <c r="W1120" s="21" t="s">
        <v>51</v>
      </c>
      <c r="X1120" s="21" t="s">
        <v>1002</v>
      </c>
      <c r="Y1120" s="23">
        <v>46246</v>
      </c>
      <c r="Z1120" s="24">
        <f>+E1120-Y1120</f>
        <v>-82</v>
      </c>
      <c r="AA1120" s="25">
        <f>+Tabla_DatosExternos_142[[#This Row],[Saldo]]/Tabla_DatosExternos_142[[#This Row],[Importe]]</f>
        <v>4.5525138981745717E-5</v>
      </c>
      <c r="AB1120" s="21"/>
      <c r="AC1120" s="26">
        <f>IF(AND(-Z1120&gt;=1,-Z1120&lt;=30),D1120,0)</f>
        <v>0</v>
      </c>
      <c r="AD1120" s="26">
        <f>IF(AND(-Z1120&gt;=31,-Z1120&lt;=60),D1120,0)</f>
        <v>0</v>
      </c>
      <c r="AE1120" s="26">
        <f>IF(AND(-Z1120&gt;=61,-Z1120&lt;=90),D1120,0)</f>
        <v>0.7</v>
      </c>
      <c r="AF1120" s="26">
        <f>IF(AND(-Z1120&gt;=91,-Z1120&lt;=120),D1120,0)</f>
        <v>0</v>
      </c>
      <c r="AG1120" s="26">
        <f>IF(AND(-Z1120&gt;=121,-Z1120&lt;=150),D1120,0)</f>
        <v>0</v>
      </c>
      <c r="AH1120" s="26">
        <f>IF(AND(-Z1120&gt;=151,-Z1120&lt;=180),D1120,0)</f>
        <v>0</v>
      </c>
      <c r="AI1120" s="26">
        <f>IF(AND(-Z1120&gt;=181,-Z1120&lt;=210),D1120,0)</f>
        <v>0</v>
      </c>
      <c r="AJ1120" s="26">
        <f>IF(AND(-Z1120&gt;=211,-Z1120&lt;=250),D1120,0)</f>
        <v>0</v>
      </c>
      <c r="AK1120" s="26">
        <f>IF(-Z1120&gt;=251,D1120,0)</f>
        <v>0</v>
      </c>
      <c r="AL1120" s="26">
        <f>SUM(AE1120:AF1120)</f>
        <v>0.7</v>
      </c>
      <c r="AM1120" s="26">
        <f>SUM(AG1120:AK1120)</f>
        <v>0</v>
      </c>
      <c r="AN1120" s="26">
        <f>SUM(AI1120:AK1120)</f>
        <v>0</v>
      </c>
      <c r="AO1120" s="26">
        <f>+IF(SUM(AC1120:AK1120)=0,D1120,0)</f>
        <v>0</v>
      </c>
      <c r="AP1120" s="26">
        <f>+SUM(AC1120:AK1120)</f>
        <v>0.7</v>
      </c>
      <c r="AQ1120" s="26">
        <f>+Tabla_DatosExternos_142[[#This Row],[Total Vigente]]+Tabla_DatosExternos_142[[#This Row],[Total Vencido]]</f>
        <v>0.7</v>
      </c>
      <c r="AR1120" s="26">
        <f>SUM(AG1120:AK1120)</f>
        <v>0</v>
      </c>
      <c r="AS1120" s="27">
        <f>+Tabla_DatosExternos_142[[#This Row],[Fecha]]-Tabla_DatosExternos_142[[#This Row],[Vence]]</f>
        <v>-120</v>
      </c>
      <c r="AT1120" s="21"/>
      <c r="AU1120" s="28" t="e">
        <f>+AR1120-W1120</f>
        <v>#VALUE!</v>
      </c>
    </row>
    <row r="1121" spans="1:47" x14ac:dyDescent="0.35">
      <c r="A1121" s="20">
        <v>46058</v>
      </c>
      <c r="B1121" s="21">
        <v>117917</v>
      </c>
      <c r="C1121" s="21">
        <v>25487.22</v>
      </c>
      <c r="D1121" s="21">
        <v>3986.34</v>
      </c>
      <c r="E1121" s="22">
        <v>46118</v>
      </c>
      <c r="F1121" s="21">
        <v>128</v>
      </c>
      <c r="G1121" s="21" t="s">
        <v>89</v>
      </c>
      <c r="H1121" s="21" t="s">
        <v>48</v>
      </c>
      <c r="I1121" s="21" t="s">
        <v>1286</v>
      </c>
      <c r="J1121" s="21" t="s">
        <v>588</v>
      </c>
      <c r="K1121" s="21" t="s">
        <v>589</v>
      </c>
      <c r="L1121" s="21" t="s">
        <v>590</v>
      </c>
      <c r="M1121" s="21" t="s">
        <v>591</v>
      </c>
      <c r="N1121" s="21">
        <v>60</v>
      </c>
      <c r="O1121" s="20">
        <v>46079</v>
      </c>
      <c r="P1121" s="21" t="s">
        <v>49</v>
      </c>
      <c r="Q1121" s="21" t="s">
        <v>1287</v>
      </c>
      <c r="R1121" s="21">
        <v>50000</v>
      </c>
      <c r="S1121" s="21">
        <v>7640</v>
      </c>
      <c r="T1121" s="21">
        <v>-68.078100000000006</v>
      </c>
      <c r="U1121" s="21">
        <v>-16.5427</v>
      </c>
      <c r="V1121" s="21" t="s">
        <v>1288</v>
      </c>
      <c r="W1121" s="21" t="s">
        <v>51</v>
      </c>
      <c r="X1121" s="21" t="s">
        <v>1289</v>
      </c>
      <c r="Y1121" s="23">
        <v>46246</v>
      </c>
      <c r="Z1121" s="24">
        <f>+E1121-Y1121</f>
        <v>-128</v>
      </c>
      <c r="AA1121" s="25">
        <f>+Tabla_DatosExternos_142[[#This Row],[Saldo]]/Tabla_DatosExternos_142[[#This Row],[Importe]]</f>
        <v>0.1564054455527123</v>
      </c>
      <c r="AB1121" s="21"/>
      <c r="AC1121" s="26">
        <f>IF(AND(-Z1121&gt;=1,-Z1121&lt;=30),D1121,0)</f>
        <v>0</v>
      </c>
      <c r="AD1121" s="26">
        <f>IF(AND(-Z1121&gt;=31,-Z1121&lt;=60),D1121,0)</f>
        <v>0</v>
      </c>
      <c r="AE1121" s="26">
        <f>IF(AND(-Z1121&gt;=61,-Z1121&lt;=90),D1121,0)</f>
        <v>0</v>
      </c>
      <c r="AF1121" s="26">
        <f>IF(AND(-Z1121&gt;=91,-Z1121&lt;=120),D1121,0)</f>
        <v>0</v>
      </c>
      <c r="AG1121" s="26">
        <f>IF(AND(-Z1121&gt;=121,-Z1121&lt;=150),D1121,0)</f>
        <v>3986.34</v>
      </c>
      <c r="AH1121" s="26">
        <f>IF(AND(-Z1121&gt;=151,-Z1121&lt;=180),D1121,0)</f>
        <v>0</v>
      </c>
      <c r="AI1121" s="26">
        <f>IF(AND(-Z1121&gt;=181,-Z1121&lt;=210),D1121,0)</f>
        <v>0</v>
      </c>
      <c r="AJ1121" s="26">
        <f>IF(AND(-Z1121&gt;=211,-Z1121&lt;=250),D1121,0)</f>
        <v>0</v>
      </c>
      <c r="AK1121" s="26">
        <f>IF(-Z1121&gt;=251,D1121,0)</f>
        <v>0</v>
      </c>
      <c r="AL1121" s="26">
        <f>SUM(AE1121:AF1121)</f>
        <v>0</v>
      </c>
      <c r="AM1121" s="26">
        <f>SUM(AG1121:AK1121)</f>
        <v>3986.34</v>
      </c>
      <c r="AN1121" s="26">
        <f>SUM(AI1121:AK1121)</f>
        <v>0</v>
      </c>
      <c r="AO1121" s="26">
        <f>+IF(SUM(AC1121:AK1121)=0,D1121,0)</f>
        <v>0</v>
      </c>
      <c r="AP1121" s="26">
        <f>+SUM(AC1121:AK1121)</f>
        <v>3986.34</v>
      </c>
      <c r="AQ1121" s="26">
        <f>+Tabla_DatosExternos_142[[#This Row],[Total Vigente]]+Tabla_DatosExternos_142[[#This Row],[Total Vencido]]</f>
        <v>3986.34</v>
      </c>
      <c r="AR1121" s="26">
        <f>SUM(AG1121:AK1121)</f>
        <v>3986.34</v>
      </c>
      <c r="AS1121" s="27">
        <f>+Tabla_DatosExternos_142[[#This Row],[Fecha]]-Tabla_DatosExternos_142[[#This Row],[Vence]]</f>
        <v>-60</v>
      </c>
      <c r="AT1121" s="21"/>
      <c r="AU1121" s="28" t="e">
        <f>+AR1121-W1121</f>
        <v>#VALUE!</v>
      </c>
    </row>
    <row r="1122" spans="1:47" x14ac:dyDescent="0.35">
      <c r="A1122" s="20">
        <v>46058</v>
      </c>
      <c r="B1122" s="21">
        <v>117918</v>
      </c>
      <c r="C1122" s="21">
        <v>5880</v>
      </c>
      <c r="D1122" s="21">
        <v>3340.8</v>
      </c>
      <c r="E1122" s="22">
        <v>46118</v>
      </c>
      <c r="F1122" s="21">
        <v>128</v>
      </c>
      <c r="G1122" s="21" t="s">
        <v>89</v>
      </c>
      <c r="H1122" s="21" t="s">
        <v>48</v>
      </c>
      <c r="I1122" s="21" t="s">
        <v>1073</v>
      </c>
      <c r="J1122" s="21" t="s">
        <v>588</v>
      </c>
      <c r="K1122" s="21" t="s">
        <v>589</v>
      </c>
      <c r="L1122" s="21" t="s">
        <v>590</v>
      </c>
      <c r="M1122" s="21" t="s">
        <v>591</v>
      </c>
      <c r="N1122" s="21">
        <v>60</v>
      </c>
      <c r="O1122" s="20">
        <v>46223</v>
      </c>
      <c r="P1122" s="21" t="s">
        <v>49</v>
      </c>
      <c r="Q1122" s="21" t="s">
        <v>1074</v>
      </c>
      <c r="R1122" s="21">
        <v>120000</v>
      </c>
      <c r="S1122" s="21">
        <v>7640</v>
      </c>
      <c r="T1122" s="21">
        <v>-68.090222999999995</v>
      </c>
      <c r="U1122" s="21">
        <v>-16.541060999999999</v>
      </c>
      <c r="V1122" s="21" t="s">
        <v>262</v>
      </c>
      <c r="W1122" s="21" t="s">
        <v>51</v>
      </c>
      <c r="X1122" s="21" t="s">
        <v>1075</v>
      </c>
      <c r="Y1122" s="23">
        <v>46246</v>
      </c>
      <c r="Z1122" s="24">
        <f>+E1122-Y1122</f>
        <v>-128</v>
      </c>
      <c r="AA1122" s="25">
        <f>+Tabla_DatosExternos_142[[#This Row],[Saldo]]/Tabla_DatosExternos_142[[#This Row],[Importe]]</f>
        <v>0.56816326530612249</v>
      </c>
      <c r="AB1122" s="21"/>
      <c r="AC1122" s="26">
        <f>IF(AND(-Z1122&gt;=1,-Z1122&lt;=30),D1122,0)</f>
        <v>0</v>
      </c>
      <c r="AD1122" s="26">
        <f>IF(AND(-Z1122&gt;=31,-Z1122&lt;=60),D1122,0)</f>
        <v>0</v>
      </c>
      <c r="AE1122" s="26">
        <f>IF(AND(-Z1122&gt;=61,-Z1122&lt;=90),D1122,0)</f>
        <v>0</v>
      </c>
      <c r="AF1122" s="26">
        <f>IF(AND(-Z1122&gt;=91,-Z1122&lt;=120),D1122,0)</f>
        <v>0</v>
      </c>
      <c r="AG1122" s="26">
        <f>IF(AND(-Z1122&gt;=121,-Z1122&lt;=150),D1122,0)</f>
        <v>3340.8</v>
      </c>
      <c r="AH1122" s="26">
        <f>IF(AND(-Z1122&gt;=151,-Z1122&lt;=180),D1122,0)</f>
        <v>0</v>
      </c>
      <c r="AI1122" s="26">
        <f>IF(AND(-Z1122&gt;=181,-Z1122&lt;=210),D1122,0)</f>
        <v>0</v>
      </c>
      <c r="AJ1122" s="26">
        <f>IF(AND(-Z1122&gt;=211,-Z1122&lt;=250),D1122,0)</f>
        <v>0</v>
      </c>
      <c r="AK1122" s="26">
        <f>IF(-Z1122&gt;=251,D1122,0)</f>
        <v>0</v>
      </c>
      <c r="AL1122" s="26">
        <f>SUM(AE1122:AF1122)</f>
        <v>0</v>
      </c>
      <c r="AM1122" s="26">
        <f>SUM(AG1122:AK1122)</f>
        <v>3340.8</v>
      </c>
      <c r="AN1122" s="26">
        <f>SUM(AI1122:AK1122)</f>
        <v>0</v>
      </c>
      <c r="AO1122" s="26">
        <f>+IF(SUM(AC1122:AK1122)=0,D1122,0)</f>
        <v>0</v>
      </c>
      <c r="AP1122" s="26">
        <f>+SUM(AC1122:AK1122)</f>
        <v>3340.8</v>
      </c>
      <c r="AQ1122" s="26">
        <f>+Tabla_DatosExternos_142[[#This Row],[Total Vigente]]+Tabla_DatosExternos_142[[#This Row],[Total Vencido]]</f>
        <v>3340.8</v>
      </c>
      <c r="AR1122" s="26">
        <f>SUM(AG1122:AK1122)</f>
        <v>3340.8</v>
      </c>
      <c r="AS1122" s="27">
        <f>+Tabla_DatosExternos_142[[#This Row],[Fecha]]-Tabla_DatosExternos_142[[#This Row],[Vence]]</f>
        <v>-60</v>
      </c>
      <c r="AT1122" s="21"/>
      <c r="AU1122" s="28" t="e">
        <f>+AR1122-W1122</f>
        <v>#VALUE!</v>
      </c>
    </row>
    <row r="1123" spans="1:47" x14ac:dyDescent="0.35">
      <c r="A1123" s="20">
        <v>46063</v>
      </c>
      <c r="B1123" s="21">
        <v>119161</v>
      </c>
      <c r="C1123" s="21">
        <v>14208.96</v>
      </c>
      <c r="D1123" s="21">
        <v>14208.96</v>
      </c>
      <c r="E1123" s="22">
        <v>46123</v>
      </c>
      <c r="F1123" s="21">
        <v>123</v>
      </c>
      <c r="G1123" s="21" t="s">
        <v>89</v>
      </c>
      <c r="H1123" s="21" t="s">
        <v>48</v>
      </c>
      <c r="I1123" s="21" t="s">
        <v>1039</v>
      </c>
      <c r="J1123" s="21" t="s">
        <v>588</v>
      </c>
      <c r="K1123" s="21" t="s">
        <v>589</v>
      </c>
      <c r="L1123" s="21" t="s">
        <v>590</v>
      </c>
      <c r="M1123" s="21" t="s">
        <v>591</v>
      </c>
      <c r="N1123" s="21">
        <v>60</v>
      </c>
      <c r="O1123" s="20"/>
      <c r="P1123" s="21" t="s">
        <v>49</v>
      </c>
      <c r="Q1123" s="21" t="s">
        <v>1040</v>
      </c>
      <c r="R1123" s="21">
        <v>600000</v>
      </c>
      <c r="S1123" s="21">
        <v>7640</v>
      </c>
      <c r="T1123" s="21">
        <v>-68.062518999999995</v>
      </c>
      <c r="U1123" s="21">
        <v>-16.519238999999999</v>
      </c>
      <c r="V1123" s="21" t="s">
        <v>262</v>
      </c>
      <c r="W1123" s="21" t="s">
        <v>51</v>
      </c>
      <c r="X1123" s="21" t="s">
        <v>1234</v>
      </c>
      <c r="Y1123" s="23">
        <v>46246</v>
      </c>
      <c r="Z1123" s="24">
        <f>+E1123-Y1123</f>
        <v>-123</v>
      </c>
      <c r="AA1123" s="25">
        <f>+Tabla_DatosExternos_142[[#This Row],[Saldo]]/Tabla_DatosExternos_142[[#This Row],[Importe]]</f>
        <v>1</v>
      </c>
      <c r="AB1123" s="21"/>
      <c r="AC1123" s="26">
        <f>IF(AND(-Z1123&gt;=1,-Z1123&lt;=30),D1123,0)</f>
        <v>0</v>
      </c>
      <c r="AD1123" s="26">
        <f>IF(AND(-Z1123&gt;=31,-Z1123&lt;=60),D1123,0)</f>
        <v>0</v>
      </c>
      <c r="AE1123" s="26">
        <f>IF(AND(-Z1123&gt;=61,-Z1123&lt;=90),D1123,0)</f>
        <v>0</v>
      </c>
      <c r="AF1123" s="26">
        <f>IF(AND(-Z1123&gt;=91,-Z1123&lt;=120),D1123,0)</f>
        <v>0</v>
      </c>
      <c r="AG1123" s="26">
        <f>IF(AND(-Z1123&gt;=121,-Z1123&lt;=150),D1123,0)</f>
        <v>14208.96</v>
      </c>
      <c r="AH1123" s="26">
        <f>IF(AND(-Z1123&gt;=151,-Z1123&lt;=180),D1123,0)</f>
        <v>0</v>
      </c>
      <c r="AI1123" s="26">
        <f>IF(AND(-Z1123&gt;=181,-Z1123&lt;=210),D1123,0)</f>
        <v>0</v>
      </c>
      <c r="AJ1123" s="26">
        <f>IF(AND(-Z1123&gt;=211,-Z1123&lt;=250),D1123,0)</f>
        <v>0</v>
      </c>
      <c r="AK1123" s="26">
        <f>IF(-Z1123&gt;=251,D1123,0)</f>
        <v>0</v>
      </c>
      <c r="AL1123" s="26">
        <f>SUM(AE1123:AF1123)</f>
        <v>0</v>
      </c>
      <c r="AM1123" s="26">
        <f>SUM(AG1123:AK1123)</f>
        <v>14208.96</v>
      </c>
      <c r="AN1123" s="26">
        <f>SUM(AI1123:AK1123)</f>
        <v>0</v>
      </c>
      <c r="AO1123" s="26">
        <f>+IF(SUM(AC1123:AK1123)=0,D1123,0)</f>
        <v>0</v>
      </c>
      <c r="AP1123" s="26">
        <f>+SUM(AC1123:AK1123)</f>
        <v>14208.96</v>
      </c>
      <c r="AQ1123" s="26">
        <f>+Tabla_DatosExternos_142[[#This Row],[Total Vigente]]+Tabla_DatosExternos_142[[#This Row],[Total Vencido]]</f>
        <v>14208.96</v>
      </c>
      <c r="AR1123" s="26">
        <f>SUM(AG1123:AK1123)</f>
        <v>14208.96</v>
      </c>
      <c r="AS1123" s="27">
        <f>+Tabla_DatosExternos_142[[#This Row],[Fecha]]-Tabla_DatosExternos_142[[#This Row],[Vence]]</f>
        <v>-60</v>
      </c>
      <c r="AT1123" s="21"/>
      <c r="AU1123" s="28" t="e">
        <f>+AR1123-W1123</f>
        <v>#VALUE!</v>
      </c>
    </row>
    <row r="1124" spans="1:47" x14ac:dyDescent="0.35">
      <c r="A1124" s="20">
        <v>46063</v>
      </c>
      <c r="B1124" s="21">
        <v>119167</v>
      </c>
      <c r="C1124" s="21">
        <v>17346.240000000002</v>
      </c>
      <c r="D1124" s="21">
        <v>17346.240000000002</v>
      </c>
      <c r="E1124" s="22">
        <v>46123</v>
      </c>
      <c r="F1124" s="21">
        <v>123</v>
      </c>
      <c r="G1124" s="21" t="s">
        <v>89</v>
      </c>
      <c r="H1124" s="21" t="s">
        <v>48</v>
      </c>
      <c r="I1124" s="21" t="s">
        <v>1039</v>
      </c>
      <c r="J1124" s="21" t="s">
        <v>588</v>
      </c>
      <c r="K1124" s="21" t="s">
        <v>589</v>
      </c>
      <c r="L1124" s="21" t="s">
        <v>590</v>
      </c>
      <c r="M1124" s="21" t="s">
        <v>591</v>
      </c>
      <c r="N1124" s="21">
        <v>60</v>
      </c>
      <c r="O1124" s="20"/>
      <c r="P1124" s="21" t="s">
        <v>49</v>
      </c>
      <c r="Q1124" s="21" t="s">
        <v>1040</v>
      </c>
      <c r="R1124" s="21">
        <v>600000</v>
      </c>
      <c r="S1124" s="21">
        <v>7640</v>
      </c>
      <c r="T1124" s="21">
        <v>-68.062518999999995</v>
      </c>
      <c r="U1124" s="21">
        <v>-16.519238999999999</v>
      </c>
      <c r="V1124" s="21" t="s">
        <v>262</v>
      </c>
      <c r="W1124" s="21" t="s">
        <v>51</v>
      </c>
      <c r="X1124" s="21" t="s">
        <v>1229</v>
      </c>
      <c r="Y1124" s="23">
        <v>46246</v>
      </c>
      <c r="Z1124" s="24">
        <f>+E1124-Y1124</f>
        <v>-123</v>
      </c>
      <c r="AA1124" s="25">
        <f>+Tabla_DatosExternos_142[[#This Row],[Saldo]]/Tabla_DatosExternos_142[[#This Row],[Importe]]</f>
        <v>1</v>
      </c>
      <c r="AB1124" s="21"/>
      <c r="AC1124" s="26">
        <f>IF(AND(-Z1124&gt;=1,-Z1124&lt;=30),D1124,0)</f>
        <v>0</v>
      </c>
      <c r="AD1124" s="26">
        <f>IF(AND(-Z1124&gt;=31,-Z1124&lt;=60),D1124,0)</f>
        <v>0</v>
      </c>
      <c r="AE1124" s="26">
        <f>IF(AND(-Z1124&gt;=61,-Z1124&lt;=90),D1124,0)</f>
        <v>0</v>
      </c>
      <c r="AF1124" s="26">
        <f>IF(AND(-Z1124&gt;=91,-Z1124&lt;=120),D1124,0)</f>
        <v>0</v>
      </c>
      <c r="AG1124" s="26">
        <f>IF(AND(-Z1124&gt;=121,-Z1124&lt;=150),D1124,0)</f>
        <v>17346.240000000002</v>
      </c>
      <c r="AH1124" s="26">
        <f>IF(AND(-Z1124&gt;=151,-Z1124&lt;=180),D1124,0)</f>
        <v>0</v>
      </c>
      <c r="AI1124" s="26">
        <f>IF(AND(-Z1124&gt;=181,-Z1124&lt;=210),D1124,0)</f>
        <v>0</v>
      </c>
      <c r="AJ1124" s="26">
        <f>IF(AND(-Z1124&gt;=211,-Z1124&lt;=250),D1124,0)</f>
        <v>0</v>
      </c>
      <c r="AK1124" s="26">
        <f>IF(-Z1124&gt;=251,D1124,0)</f>
        <v>0</v>
      </c>
      <c r="AL1124" s="26">
        <f>SUM(AE1124:AF1124)</f>
        <v>0</v>
      </c>
      <c r="AM1124" s="26">
        <f>SUM(AG1124:AK1124)</f>
        <v>17346.240000000002</v>
      </c>
      <c r="AN1124" s="26">
        <f>SUM(AI1124:AK1124)</f>
        <v>0</v>
      </c>
      <c r="AO1124" s="26">
        <f>+IF(SUM(AC1124:AK1124)=0,D1124,0)</f>
        <v>0</v>
      </c>
      <c r="AP1124" s="26">
        <f>+SUM(AC1124:AK1124)</f>
        <v>17346.240000000002</v>
      </c>
      <c r="AQ1124" s="26">
        <f>+Tabla_DatosExternos_142[[#This Row],[Total Vigente]]+Tabla_DatosExternos_142[[#This Row],[Total Vencido]]</f>
        <v>17346.240000000002</v>
      </c>
      <c r="AR1124" s="26">
        <f>SUM(AG1124:AK1124)</f>
        <v>17346.240000000002</v>
      </c>
      <c r="AS1124" s="27">
        <f>+Tabla_DatosExternos_142[[#This Row],[Fecha]]-Tabla_DatosExternos_142[[#This Row],[Vence]]</f>
        <v>-60</v>
      </c>
      <c r="AT1124" s="21"/>
      <c r="AU1124" s="28" t="e">
        <f>+AR1124-W1124</f>
        <v>#VALUE!</v>
      </c>
    </row>
    <row r="1125" spans="1:47" x14ac:dyDescent="0.35">
      <c r="A1125" s="20">
        <v>46064</v>
      </c>
      <c r="B1125" s="21">
        <v>119601</v>
      </c>
      <c r="C1125" s="21">
        <v>17346.240000000002</v>
      </c>
      <c r="D1125" s="21">
        <v>17346.240000000002</v>
      </c>
      <c r="E1125" s="22">
        <v>46124</v>
      </c>
      <c r="F1125" s="21">
        <v>122</v>
      </c>
      <c r="G1125" s="21" t="s">
        <v>89</v>
      </c>
      <c r="H1125" s="21" t="s">
        <v>48</v>
      </c>
      <c r="I1125" s="21" t="s">
        <v>1039</v>
      </c>
      <c r="J1125" s="21" t="s">
        <v>588</v>
      </c>
      <c r="K1125" s="21" t="s">
        <v>589</v>
      </c>
      <c r="L1125" s="21" t="s">
        <v>590</v>
      </c>
      <c r="M1125" s="21" t="s">
        <v>591</v>
      </c>
      <c r="N1125" s="21">
        <v>60</v>
      </c>
      <c r="O1125" s="20"/>
      <c r="P1125" s="21" t="s">
        <v>49</v>
      </c>
      <c r="Q1125" s="21" t="s">
        <v>1040</v>
      </c>
      <c r="R1125" s="21">
        <v>600000</v>
      </c>
      <c r="S1125" s="21">
        <v>7640</v>
      </c>
      <c r="T1125" s="21">
        <v>-68.062518999999995</v>
      </c>
      <c r="U1125" s="21">
        <v>-16.519238999999999</v>
      </c>
      <c r="V1125" s="21" t="s">
        <v>262</v>
      </c>
      <c r="W1125" s="21" t="s">
        <v>51</v>
      </c>
      <c r="X1125" s="21" t="s">
        <v>1189</v>
      </c>
      <c r="Y1125" s="23">
        <v>46246</v>
      </c>
      <c r="Z1125" s="24">
        <f>+E1125-Y1125</f>
        <v>-122</v>
      </c>
      <c r="AA1125" s="25">
        <f>+Tabla_DatosExternos_142[[#This Row],[Saldo]]/Tabla_DatosExternos_142[[#This Row],[Importe]]</f>
        <v>1</v>
      </c>
      <c r="AB1125" s="21"/>
      <c r="AC1125" s="26">
        <f>IF(AND(-Z1125&gt;=1,-Z1125&lt;=30),D1125,0)</f>
        <v>0</v>
      </c>
      <c r="AD1125" s="26">
        <f>IF(AND(-Z1125&gt;=31,-Z1125&lt;=60),D1125,0)</f>
        <v>0</v>
      </c>
      <c r="AE1125" s="26">
        <f>IF(AND(-Z1125&gt;=61,-Z1125&lt;=90),D1125,0)</f>
        <v>0</v>
      </c>
      <c r="AF1125" s="26">
        <f>IF(AND(-Z1125&gt;=91,-Z1125&lt;=120),D1125,0)</f>
        <v>0</v>
      </c>
      <c r="AG1125" s="26">
        <f>IF(AND(-Z1125&gt;=121,-Z1125&lt;=150),D1125,0)</f>
        <v>17346.240000000002</v>
      </c>
      <c r="AH1125" s="26">
        <f>IF(AND(-Z1125&gt;=151,-Z1125&lt;=180),D1125,0)</f>
        <v>0</v>
      </c>
      <c r="AI1125" s="26">
        <f>IF(AND(-Z1125&gt;=181,-Z1125&lt;=210),D1125,0)</f>
        <v>0</v>
      </c>
      <c r="AJ1125" s="26">
        <f>IF(AND(-Z1125&gt;=211,-Z1125&lt;=250),D1125,0)</f>
        <v>0</v>
      </c>
      <c r="AK1125" s="26">
        <f>IF(-Z1125&gt;=251,D1125,0)</f>
        <v>0</v>
      </c>
      <c r="AL1125" s="26">
        <f>SUM(AE1125:AF1125)</f>
        <v>0</v>
      </c>
      <c r="AM1125" s="26">
        <f>SUM(AG1125:AK1125)</f>
        <v>17346.240000000002</v>
      </c>
      <c r="AN1125" s="26">
        <f>SUM(AI1125:AK1125)</f>
        <v>0</v>
      </c>
      <c r="AO1125" s="26">
        <f>+IF(SUM(AC1125:AK1125)=0,D1125,0)</f>
        <v>0</v>
      </c>
      <c r="AP1125" s="26">
        <f>+SUM(AC1125:AK1125)</f>
        <v>17346.240000000002</v>
      </c>
      <c r="AQ1125" s="26">
        <f>+Tabla_DatosExternos_142[[#This Row],[Total Vigente]]+Tabla_DatosExternos_142[[#This Row],[Total Vencido]]</f>
        <v>17346.240000000002</v>
      </c>
      <c r="AR1125" s="26">
        <f>SUM(AG1125:AK1125)</f>
        <v>17346.240000000002</v>
      </c>
      <c r="AS1125" s="27">
        <f>+Tabla_DatosExternos_142[[#This Row],[Fecha]]-Tabla_DatosExternos_142[[#This Row],[Vence]]</f>
        <v>-60</v>
      </c>
      <c r="AT1125" s="21"/>
      <c r="AU1125" s="28" t="e">
        <f>+AR1125-W1125</f>
        <v>#VALUE!</v>
      </c>
    </row>
    <row r="1126" spans="1:47" x14ac:dyDescent="0.35">
      <c r="A1126" s="20">
        <v>46098</v>
      </c>
      <c r="B1126" s="21">
        <v>128123</v>
      </c>
      <c r="C1126" s="21">
        <v>9922.5</v>
      </c>
      <c r="D1126" s="21">
        <v>688.37</v>
      </c>
      <c r="E1126" s="22">
        <v>46218</v>
      </c>
      <c r="F1126" s="21">
        <v>28</v>
      </c>
      <c r="G1126" s="21" t="s">
        <v>90</v>
      </c>
      <c r="H1126" s="21" t="s">
        <v>48</v>
      </c>
      <c r="I1126" s="21" t="s">
        <v>1000</v>
      </c>
      <c r="J1126" s="21" t="s">
        <v>588</v>
      </c>
      <c r="K1126" s="21" t="s">
        <v>589</v>
      </c>
      <c r="L1126" s="21" t="s">
        <v>590</v>
      </c>
      <c r="M1126" s="21" t="s">
        <v>591</v>
      </c>
      <c r="N1126" s="21">
        <v>120</v>
      </c>
      <c r="O1126" s="20">
        <v>46211</v>
      </c>
      <c r="P1126" s="21" t="s">
        <v>49</v>
      </c>
      <c r="Q1126" s="21" t="s">
        <v>1001</v>
      </c>
      <c r="R1126" s="21">
        <v>500048</v>
      </c>
      <c r="S1126" s="21">
        <v>7640</v>
      </c>
      <c r="T1126" s="21">
        <v>-68.127953000000005</v>
      </c>
      <c r="U1126" s="21">
        <v>-16.510477999999999</v>
      </c>
      <c r="V1126" s="21" t="s">
        <v>262</v>
      </c>
      <c r="W1126" s="21" t="s">
        <v>51</v>
      </c>
      <c r="X1126" s="21" t="s">
        <v>1003</v>
      </c>
      <c r="Y1126" s="23">
        <v>46246</v>
      </c>
      <c r="Z1126" s="24">
        <f>+E1126-Y1126</f>
        <v>-28</v>
      </c>
      <c r="AA1126" s="25">
        <f>+Tabla_DatosExternos_142[[#This Row],[Saldo]]/Tabla_DatosExternos_142[[#This Row],[Importe]]</f>
        <v>6.9374653565129757E-2</v>
      </c>
      <c r="AB1126" s="21"/>
      <c r="AC1126" s="26">
        <f>IF(AND(-Z1126&gt;=1,-Z1126&lt;=30),D1126,0)</f>
        <v>688.37</v>
      </c>
      <c r="AD1126" s="26">
        <f>IF(AND(-Z1126&gt;=31,-Z1126&lt;=60),D1126,0)</f>
        <v>0</v>
      </c>
      <c r="AE1126" s="26">
        <f>IF(AND(-Z1126&gt;=61,-Z1126&lt;=90),D1126,0)</f>
        <v>0</v>
      </c>
      <c r="AF1126" s="26">
        <f>IF(AND(-Z1126&gt;=91,-Z1126&lt;=120),D1126,0)</f>
        <v>0</v>
      </c>
      <c r="AG1126" s="26">
        <f>IF(AND(-Z1126&gt;=121,-Z1126&lt;=150),D1126,0)</f>
        <v>0</v>
      </c>
      <c r="AH1126" s="26">
        <f>IF(AND(-Z1126&gt;=151,-Z1126&lt;=180),D1126,0)</f>
        <v>0</v>
      </c>
      <c r="AI1126" s="26">
        <f>IF(AND(-Z1126&gt;=181,-Z1126&lt;=210),D1126,0)</f>
        <v>0</v>
      </c>
      <c r="AJ1126" s="26">
        <f>IF(AND(-Z1126&gt;=211,-Z1126&lt;=250),D1126,0)</f>
        <v>0</v>
      </c>
      <c r="AK1126" s="26">
        <f>IF(-Z1126&gt;=251,D1126,0)</f>
        <v>0</v>
      </c>
      <c r="AL1126" s="26">
        <f>SUM(AE1126:AF1126)</f>
        <v>0</v>
      </c>
      <c r="AM1126" s="26">
        <f>SUM(AG1126:AK1126)</f>
        <v>0</v>
      </c>
      <c r="AN1126" s="26">
        <f>SUM(AI1126:AK1126)</f>
        <v>0</v>
      </c>
      <c r="AO1126" s="26">
        <f>+IF(SUM(AC1126:AK1126)=0,D1126,0)</f>
        <v>0</v>
      </c>
      <c r="AP1126" s="26">
        <f>+SUM(AC1126:AK1126)</f>
        <v>688.37</v>
      </c>
      <c r="AQ1126" s="26">
        <f>+Tabla_DatosExternos_142[[#This Row],[Total Vigente]]+Tabla_DatosExternos_142[[#This Row],[Total Vencido]]</f>
        <v>688.37</v>
      </c>
      <c r="AR1126" s="26">
        <f>SUM(AG1126:AK1126)</f>
        <v>0</v>
      </c>
      <c r="AS1126" s="27">
        <f>+Tabla_DatosExternos_142[[#This Row],[Fecha]]-Tabla_DatosExternos_142[[#This Row],[Vence]]</f>
        <v>-120</v>
      </c>
      <c r="AT1126" s="21"/>
      <c r="AU1126" s="28" t="e">
        <f>+AR1126-W1126</f>
        <v>#VALUE!</v>
      </c>
    </row>
    <row r="1127" spans="1:47" x14ac:dyDescent="0.35">
      <c r="A1127" s="20">
        <v>46100</v>
      </c>
      <c r="B1127" s="21">
        <v>128777</v>
      </c>
      <c r="C1127" s="21">
        <v>3200.52</v>
      </c>
      <c r="D1127" s="21">
        <v>118.94</v>
      </c>
      <c r="E1127" s="22">
        <v>46160</v>
      </c>
      <c r="F1127" s="21">
        <v>86</v>
      </c>
      <c r="G1127" s="21" t="s">
        <v>81</v>
      </c>
      <c r="H1127" s="21" t="s">
        <v>48</v>
      </c>
      <c r="I1127" s="21" t="s">
        <v>1039</v>
      </c>
      <c r="J1127" s="21" t="s">
        <v>588</v>
      </c>
      <c r="K1127" s="21" t="s">
        <v>589</v>
      </c>
      <c r="L1127" s="21" t="s">
        <v>590</v>
      </c>
      <c r="M1127" s="21" t="s">
        <v>591</v>
      </c>
      <c r="N1127" s="21">
        <v>60</v>
      </c>
      <c r="O1127" s="20">
        <v>46107</v>
      </c>
      <c r="P1127" s="21" t="s">
        <v>49</v>
      </c>
      <c r="Q1127" s="21" t="s">
        <v>1040</v>
      </c>
      <c r="R1127" s="21">
        <v>600000</v>
      </c>
      <c r="S1127" s="21">
        <v>7640</v>
      </c>
      <c r="T1127" s="21">
        <v>-68.062518999999995</v>
      </c>
      <c r="U1127" s="21">
        <v>-16.519238999999999</v>
      </c>
      <c r="V1127" s="21" t="s">
        <v>262</v>
      </c>
      <c r="W1127" s="21" t="s">
        <v>51</v>
      </c>
      <c r="X1127" s="21" t="s">
        <v>1233</v>
      </c>
      <c r="Y1127" s="23">
        <v>46246</v>
      </c>
      <c r="Z1127" s="24">
        <f>+E1127-Y1127</f>
        <v>-86</v>
      </c>
      <c r="AA1127" s="25">
        <f>+Tabla_DatosExternos_142[[#This Row],[Saldo]]/Tabla_DatosExternos_142[[#This Row],[Importe]]</f>
        <v>3.716271105945284E-2</v>
      </c>
      <c r="AB1127" s="21"/>
      <c r="AC1127" s="26">
        <f>IF(AND(-Z1127&gt;=1,-Z1127&lt;=30),D1127,0)</f>
        <v>0</v>
      </c>
      <c r="AD1127" s="26">
        <f>IF(AND(-Z1127&gt;=31,-Z1127&lt;=60),D1127,0)</f>
        <v>0</v>
      </c>
      <c r="AE1127" s="26">
        <f>IF(AND(-Z1127&gt;=61,-Z1127&lt;=90),D1127,0)</f>
        <v>118.94</v>
      </c>
      <c r="AF1127" s="26">
        <f>IF(AND(-Z1127&gt;=91,-Z1127&lt;=120),D1127,0)</f>
        <v>0</v>
      </c>
      <c r="AG1127" s="26">
        <f>IF(AND(-Z1127&gt;=121,-Z1127&lt;=150),D1127,0)</f>
        <v>0</v>
      </c>
      <c r="AH1127" s="26">
        <f>IF(AND(-Z1127&gt;=151,-Z1127&lt;=180),D1127,0)</f>
        <v>0</v>
      </c>
      <c r="AI1127" s="26">
        <f>IF(AND(-Z1127&gt;=181,-Z1127&lt;=210),D1127,0)</f>
        <v>0</v>
      </c>
      <c r="AJ1127" s="26">
        <f>IF(AND(-Z1127&gt;=211,-Z1127&lt;=250),D1127,0)</f>
        <v>0</v>
      </c>
      <c r="AK1127" s="26">
        <f>IF(-Z1127&gt;=251,D1127,0)</f>
        <v>0</v>
      </c>
      <c r="AL1127" s="26">
        <f>SUM(AE1127:AF1127)</f>
        <v>118.94</v>
      </c>
      <c r="AM1127" s="26">
        <f>SUM(AG1127:AK1127)</f>
        <v>0</v>
      </c>
      <c r="AN1127" s="26">
        <f>SUM(AI1127:AK1127)</f>
        <v>0</v>
      </c>
      <c r="AO1127" s="26">
        <f>+IF(SUM(AC1127:AK1127)=0,D1127,0)</f>
        <v>0</v>
      </c>
      <c r="AP1127" s="26">
        <f>+SUM(AC1127:AK1127)</f>
        <v>118.94</v>
      </c>
      <c r="AQ1127" s="26">
        <f>+Tabla_DatosExternos_142[[#This Row],[Total Vigente]]+Tabla_DatosExternos_142[[#This Row],[Total Vencido]]</f>
        <v>118.94</v>
      </c>
      <c r="AR1127" s="26">
        <f>SUM(AG1127:AK1127)</f>
        <v>0</v>
      </c>
      <c r="AS1127" s="27">
        <f>+Tabla_DatosExternos_142[[#This Row],[Fecha]]-Tabla_DatosExternos_142[[#This Row],[Vence]]</f>
        <v>-60</v>
      </c>
      <c r="AT1127" s="21"/>
      <c r="AU1127" s="28" t="e">
        <f>+AR1127-W1127</f>
        <v>#VALUE!</v>
      </c>
    </row>
    <row r="1128" spans="1:47" x14ac:dyDescent="0.35">
      <c r="A1128" s="20">
        <v>46109</v>
      </c>
      <c r="B1128" s="21">
        <v>130861</v>
      </c>
      <c r="C1128" s="21">
        <v>3513.88</v>
      </c>
      <c r="D1128" s="21">
        <v>3513.88</v>
      </c>
      <c r="E1128" s="22">
        <v>46229</v>
      </c>
      <c r="F1128" s="21">
        <v>17</v>
      </c>
      <c r="G1128" s="21" t="s">
        <v>90</v>
      </c>
      <c r="H1128" s="21" t="s">
        <v>48</v>
      </c>
      <c r="I1128" s="21" t="s">
        <v>1000</v>
      </c>
      <c r="J1128" s="21" t="s">
        <v>588</v>
      </c>
      <c r="K1128" s="21" t="s">
        <v>589</v>
      </c>
      <c r="L1128" s="21" t="s">
        <v>590</v>
      </c>
      <c r="M1128" s="21" t="s">
        <v>591</v>
      </c>
      <c r="N1128" s="21">
        <v>120</v>
      </c>
      <c r="O1128" s="20"/>
      <c r="P1128" s="21" t="s">
        <v>49</v>
      </c>
      <c r="Q1128" s="21" t="s">
        <v>1001</v>
      </c>
      <c r="R1128" s="21">
        <v>500048</v>
      </c>
      <c r="S1128" s="21">
        <v>7640</v>
      </c>
      <c r="T1128" s="21">
        <v>-68.127953000000005</v>
      </c>
      <c r="U1128" s="21">
        <v>-16.510477999999999</v>
      </c>
      <c r="V1128" s="21" t="s">
        <v>262</v>
      </c>
      <c r="W1128" s="21" t="s">
        <v>51</v>
      </c>
      <c r="X1128" s="21" t="s">
        <v>1002</v>
      </c>
      <c r="Y1128" s="23">
        <v>46246</v>
      </c>
      <c r="Z1128" s="24">
        <f>+E1128-Y1128</f>
        <v>-17</v>
      </c>
      <c r="AA1128" s="25">
        <f>+Tabla_DatosExternos_142[[#This Row],[Saldo]]/Tabla_DatosExternos_142[[#This Row],[Importe]]</f>
        <v>1</v>
      </c>
      <c r="AB1128" s="21"/>
      <c r="AC1128" s="26">
        <f>IF(AND(-Z1128&gt;=1,-Z1128&lt;=30),D1128,0)</f>
        <v>3513.88</v>
      </c>
      <c r="AD1128" s="26">
        <f>IF(AND(-Z1128&gt;=31,-Z1128&lt;=60),D1128,0)</f>
        <v>0</v>
      </c>
      <c r="AE1128" s="26">
        <f>IF(AND(-Z1128&gt;=61,-Z1128&lt;=90),D1128,0)</f>
        <v>0</v>
      </c>
      <c r="AF1128" s="26">
        <f>IF(AND(-Z1128&gt;=91,-Z1128&lt;=120),D1128,0)</f>
        <v>0</v>
      </c>
      <c r="AG1128" s="26">
        <f>IF(AND(-Z1128&gt;=121,-Z1128&lt;=150),D1128,0)</f>
        <v>0</v>
      </c>
      <c r="AH1128" s="26">
        <f>IF(AND(-Z1128&gt;=151,-Z1128&lt;=180),D1128,0)</f>
        <v>0</v>
      </c>
      <c r="AI1128" s="26">
        <f>IF(AND(-Z1128&gt;=181,-Z1128&lt;=210),D1128,0)</f>
        <v>0</v>
      </c>
      <c r="AJ1128" s="26">
        <f>IF(AND(-Z1128&gt;=211,-Z1128&lt;=250),D1128,0)</f>
        <v>0</v>
      </c>
      <c r="AK1128" s="26">
        <f>IF(-Z1128&gt;=251,D1128,0)</f>
        <v>0</v>
      </c>
      <c r="AL1128" s="26">
        <f>SUM(AE1128:AF1128)</f>
        <v>0</v>
      </c>
      <c r="AM1128" s="26">
        <f>SUM(AG1128:AK1128)</f>
        <v>0</v>
      </c>
      <c r="AN1128" s="26">
        <f>SUM(AI1128:AK1128)</f>
        <v>0</v>
      </c>
      <c r="AO1128" s="26">
        <f>+IF(SUM(AC1128:AK1128)=0,D1128,0)</f>
        <v>0</v>
      </c>
      <c r="AP1128" s="26">
        <f>+SUM(AC1128:AK1128)</f>
        <v>3513.88</v>
      </c>
      <c r="AQ1128" s="26">
        <f>+Tabla_DatosExternos_142[[#This Row],[Total Vigente]]+Tabla_DatosExternos_142[[#This Row],[Total Vencido]]</f>
        <v>3513.88</v>
      </c>
      <c r="AR1128" s="26">
        <f>SUM(AG1128:AK1128)</f>
        <v>0</v>
      </c>
      <c r="AS1128" s="27">
        <f>+Tabla_DatosExternos_142[[#This Row],[Fecha]]-Tabla_DatosExternos_142[[#This Row],[Vence]]</f>
        <v>-120</v>
      </c>
      <c r="AT1128" s="21"/>
      <c r="AU1128" s="28" t="e">
        <f>+AR1128-W1128</f>
        <v>#VALUE!</v>
      </c>
    </row>
    <row r="1129" spans="1:47" x14ac:dyDescent="0.35">
      <c r="A1129" s="20">
        <v>46114</v>
      </c>
      <c r="B1129" s="21">
        <v>132284</v>
      </c>
      <c r="C1129" s="21">
        <v>1809.52</v>
      </c>
      <c r="D1129" s="21">
        <v>1809.52</v>
      </c>
      <c r="E1129" s="22">
        <v>46174</v>
      </c>
      <c r="F1129" s="21">
        <v>72</v>
      </c>
      <c r="G1129" s="21" t="s">
        <v>81</v>
      </c>
      <c r="H1129" s="21" t="s">
        <v>48</v>
      </c>
      <c r="I1129" s="21" t="s">
        <v>1073</v>
      </c>
      <c r="J1129" s="21" t="s">
        <v>588</v>
      </c>
      <c r="K1129" s="21" t="s">
        <v>589</v>
      </c>
      <c r="L1129" s="21" t="s">
        <v>590</v>
      </c>
      <c r="M1129" s="21" t="s">
        <v>591</v>
      </c>
      <c r="N1129" s="21">
        <v>60</v>
      </c>
      <c r="O1129" s="20"/>
      <c r="P1129" s="21" t="s">
        <v>49</v>
      </c>
      <c r="Q1129" s="21" t="s">
        <v>1074</v>
      </c>
      <c r="R1129" s="21">
        <v>120000</v>
      </c>
      <c r="S1129" s="21">
        <v>7640</v>
      </c>
      <c r="T1129" s="21">
        <v>-68.090222999999995</v>
      </c>
      <c r="U1129" s="21">
        <v>-16.541060999999999</v>
      </c>
      <c r="V1129" s="21" t="s">
        <v>262</v>
      </c>
      <c r="W1129" s="21" t="s">
        <v>51</v>
      </c>
      <c r="X1129" s="21" t="s">
        <v>1075</v>
      </c>
      <c r="Y1129" s="23">
        <v>46246</v>
      </c>
      <c r="Z1129" s="24">
        <f>+E1129-Y1129</f>
        <v>-72</v>
      </c>
      <c r="AA1129" s="25">
        <f>+Tabla_DatosExternos_142[[#This Row],[Saldo]]/Tabla_DatosExternos_142[[#This Row],[Importe]]</f>
        <v>1</v>
      </c>
      <c r="AB1129" s="21"/>
      <c r="AC1129" s="26">
        <f>IF(AND(-Z1129&gt;=1,-Z1129&lt;=30),D1129,0)</f>
        <v>0</v>
      </c>
      <c r="AD1129" s="26">
        <f>IF(AND(-Z1129&gt;=31,-Z1129&lt;=60),D1129,0)</f>
        <v>0</v>
      </c>
      <c r="AE1129" s="26">
        <f>IF(AND(-Z1129&gt;=61,-Z1129&lt;=90),D1129,0)</f>
        <v>1809.52</v>
      </c>
      <c r="AF1129" s="26">
        <f>IF(AND(-Z1129&gt;=91,-Z1129&lt;=120),D1129,0)</f>
        <v>0</v>
      </c>
      <c r="AG1129" s="26">
        <f>IF(AND(-Z1129&gt;=121,-Z1129&lt;=150),D1129,0)</f>
        <v>0</v>
      </c>
      <c r="AH1129" s="26">
        <f>IF(AND(-Z1129&gt;=151,-Z1129&lt;=180),D1129,0)</f>
        <v>0</v>
      </c>
      <c r="AI1129" s="26">
        <f>IF(AND(-Z1129&gt;=181,-Z1129&lt;=210),D1129,0)</f>
        <v>0</v>
      </c>
      <c r="AJ1129" s="26">
        <f>IF(AND(-Z1129&gt;=211,-Z1129&lt;=250),D1129,0)</f>
        <v>0</v>
      </c>
      <c r="AK1129" s="26">
        <f>IF(-Z1129&gt;=251,D1129,0)</f>
        <v>0</v>
      </c>
      <c r="AL1129" s="26">
        <f>SUM(AE1129:AF1129)</f>
        <v>1809.52</v>
      </c>
      <c r="AM1129" s="26">
        <f>SUM(AG1129:AK1129)</f>
        <v>0</v>
      </c>
      <c r="AN1129" s="26">
        <f>SUM(AI1129:AK1129)</f>
        <v>0</v>
      </c>
      <c r="AO1129" s="26">
        <f>+IF(SUM(AC1129:AK1129)=0,D1129,0)</f>
        <v>0</v>
      </c>
      <c r="AP1129" s="26">
        <f>+SUM(AC1129:AK1129)</f>
        <v>1809.52</v>
      </c>
      <c r="AQ1129" s="26">
        <f>+Tabla_DatosExternos_142[[#This Row],[Total Vigente]]+Tabla_DatosExternos_142[[#This Row],[Total Vencido]]</f>
        <v>1809.52</v>
      </c>
      <c r="AR1129" s="26">
        <f>SUM(AG1129:AK1129)</f>
        <v>0</v>
      </c>
      <c r="AS1129" s="27">
        <f>+Tabla_DatosExternos_142[[#This Row],[Fecha]]-Tabla_DatosExternos_142[[#This Row],[Vence]]</f>
        <v>-60</v>
      </c>
      <c r="AT1129" s="21"/>
      <c r="AU1129" s="28" t="e">
        <f>+AR1129-W1129</f>
        <v>#VALUE!</v>
      </c>
    </row>
    <row r="1130" spans="1:47" x14ac:dyDescent="0.35">
      <c r="A1130" s="20">
        <v>46114</v>
      </c>
      <c r="B1130" s="21">
        <v>132360</v>
      </c>
      <c r="C1130" s="21">
        <v>1791.6</v>
      </c>
      <c r="D1130" s="21">
        <v>1791.6</v>
      </c>
      <c r="E1130" s="22">
        <v>46174</v>
      </c>
      <c r="F1130" s="21">
        <v>72</v>
      </c>
      <c r="G1130" s="21" t="s">
        <v>81</v>
      </c>
      <c r="H1130" s="21" t="s">
        <v>48</v>
      </c>
      <c r="I1130" s="21" t="s">
        <v>1073</v>
      </c>
      <c r="J1130" s="21" t="s">
        <v>588</v>
      </c>
      <c r="K1130" s="21" t="s">
        <v>589</v>
      </c>
      <c r="L1130" s="21" t="s">
        <v>590</v>
      </c>
      <c r="M1130" s="21" t="s">
        <v>591</v>
      </c>
      <c r="N1130" s="21">
        <v>60</v>
      </c>
      <c r="O1130" s="20"/>
      <c r="P1130" s="21" t="s">
        <v>49</v>
      </c>
      <c r="Q1130" s="21" t="s">
        <v>1074</v>
      </c>
      <c r="R1130" s="21">
        <v>120000</v>
      </c>
      <c r="S1130" s="21">
        <v>7640</v>
      </c>
      <c r="T1130" s="21">
        <v>-68.090222999999995</v>
      </c>
      <c r="U1130" s="21">
        <v>-16.541060999999999</v>
      </c>
      <c r="V1130" s="21" t="s">
        <v>262</v>
      </c>
      <c r="W1130" s="21" t="s">
        <v>51</v>
      </c>
      <c r="X1130" s="21" t="s">
        <v>1077</v>
      </c>
      <c r="Y1130" s="23">
        <v>46246</v>
      </c>
      <c r="Z1130" s="24">
        <f>+E1130-Y1130</f>
        <v>-72</v>
      </c>
      <c r="AA1130" s="25">
        <f>+Tabla_DatosExternos_142[[#This Row],[Saldo]]/Tabla_DatosExternos_142[[#This Row],[Importe]]</f>
        <v>1</v>
      </c>
      <c r="AB1130" s="21"/>
      <c r="AC1130" s="26">
        <f>IF(AND(-Z1130&gt;=1,-Z1130&lt;=30),D1130,0)</f>
        <v>0</v>
      </c>
      <c r="AD1130" s="26">
        <f>IF(AND(-Z1130&gt;=31,-Z1130&lt;=60),D1130,0)</f>
        <v>0</v>
      </c>
      <c r="AE1130" s="26">
        <f>IF(AND(-Z1130&gt;=61,-Z1130&lt;=90),D1130,0)</f>
        <v>1791.6</v>
      </c>
      <c r="AF1130" s="26">
        <f>IF(AND(-Z1130&gt;=91,-Z1130&lt;=120),D1130,0)</f>
        <v>0</v>
      </c>
      <c r="AG1130" s="26">
        <f>IF(AND(-Z1130&gt;=121,-Z1130&lt;=150),D1130,0)</f>
        <v>0</v>
      </c>
      <c r="AH1130" s="26">
        <f>IF(AND(-Z1130&gt;=151,-Z1130&lt;=180),D1130,0)</f>
        <v>0</v>
      </c>
      <c r="AI1130" s="26">
        <f>IF(AND(-Z1130&gt;=181,-Z1130&lt;=210),D1130,0)</f>
        <v>0</v>
      </c>
      <c r="AJ1130" s="26">
        <f>IF(AND(-Z1130&gt;=211,-Z1130&lt;=250),D1130,0)</f>
        <v>0</v>
      </c>
      <c r="AK1130" s="26">
        <f>IF(-Z1130&gt;=251,D1130,0)</f>
        <v>0</v>
      </c>
      <c r="AL1130" s="26">
        <f>SUM(AE1130:AF1130)</f>
        <v>1791.6</v>
      </c>
      <c r="AM1130" s="26">
        <f>SUM(AG1130:AK1130)</f>
        <v>0</v>
      </c>
      <c r="AN1130" s="26">
        <f>SUM(AI1130:AK1130)</f>
        <v>0</v>
      </c>
      <c r="AO1130" s="26">
        <f>+IF(SUM(AC1130:AK1130)=0,D1130,0)</f>
        <v>0</v>
      </c>
      <c r="AP1130" s="26">
        <f>+SUM(AC1130:AK1130)</f>
        <v>1791.6</v>
      </c>
      <c r="AQ1130" s="26">
        <f>+Tabla_DatosExternos_142[[#This Row],[Total Vigente]]+Tabla_DatosExternos_142[[#This Row],[Total Vencido]]</f>
        <v>1791.6</v>
      </c>
      <c r="AR1130" s="26">
        <f>SUM(AG1130:AK1130)</f>
        <v>0</v>
      </c>
      <c r="AS1130" s="27">
        <f>+Tabla_DatosExternos_142[[#This Row],[Fecha]]-Tabla_DatosExternos_142[[#This Row],[Vence]]</f>
        <v>-60</v>
      </c>
      <c r="AT1130" s="21"/>
      <c r="AU1130" s="28" t="e">
        <f>+AR1130-W1130</f>
        <v>#VALUE!</v>
      </c>
    </row>
    <row r="1131" spans="1:47" x14ac:dyDescent="0.35">
      <c r="A1131" s="20">
        <v>46121</v>
      </c>
      <c r="B1131" s="21">
        <v>133835</v>
      </c>
      <c r="C1131" s="21">
        <v>495.78</v>
      </c>
      <c r="D1131" s="21">
        <v>282.35000000000002</v>
      </c>
      <c r="E1131" s="22">
        <v>46181</v>
      </c>
      <c r="F1131" s="21">
        <v>65</v>
      </c>
      <c r="G1131" s="21" t="s">
        <v>81</v>
      </c>
      <c r="H1131" s="21" t="s">
        <v>48</v>
      </c>
      <c r="I1131" s="21" t="s">
        <v>1286</v>
      </c>
      <c r="J1131" s="21" t="s">
        <v>588</v>
      </c>
      <c r="K1131" s="21" t="s">
        <v>589</v>
      </c>
      <c r="L1131" s="21" t="s">
        <v>590</v>
      </c>
      <c r="M1131" s="21" t="s">
        <v>591</v>
      </c>
      <c r="N1131" s="21">
        <v>60</v>
      </c>
      <c r="O1131" s="20">
        <v>46223</v>
      </c>
      <c r="P1131" s="21" t="s">
        <v>49</v>
      </c>
      <c r="Q1131" s="21" t="s">
        <v>1287</v>
      </c>
      <c r="R1131" s="21">
        <v>50000</v>
      </c>
      <c r="S1131" s="21">
        <v>7640</v>
      </c>
      <c r="T1131" s="21">
        <v>-68.078100000000006</v>
      </c>
      <c r="U1131" s="21">
        <v>-16.5427</v>
      </c>
      <c r="V1131" s="21" t="s">
        <v>1288</v>
      </c>
      <c r="W1131" s="21" t="s">
        <v>51</v>
      </c>
      <c r="X1131" s="21" t="s">
        <v>1558</v>
      </c>
      <c r="Y1131" s="23">
        <v>46246</v>
      </c>
      <c r="Z1131" s="24">
        <f>+E1131-Y1131</f>
        <v>-65</v>
      </c>
      <c r="AA1131" s="25">
        <f>+Tabla_DatosExternos_142[[#This Row],[Saldo]]/Tabla_DatosExternos_142[[#This Row],[Importe]]</f>
        <v>0.56950663600790685</v>
      </c>
      <c r="AB1131" s="21"/>
      <c r="AC1131" s="26">
        <f>IF(AND(-Z1131&gt;=1,-Z1131&lt;=30),D1131,0)</f>
        <v>0</v>
      </c>
      <c r="AD1131" s="26">
        <f>IF(AND(-Z1131&gt;=31,-Z1131&lt;=60),D1131,0)</f>
        <v>0</v>
      </c>
      <c r="AE1131" s="26">
        <f>IF(AND(-Z1131&gt;=61,-Z1131&lt;=90),D1131,0)</f>
        <v>282.35000000000002</v>
      </c>
      <c r="AF1131" s="26">
        <f>IF(AND(-Z1131&gt;=91,-Z1131&lt;=120),D1131,0)</f>
        <v>0</v>
      </c>
      <c r="AG1131" s="26">
        <f>IF(AND(-Z1131&gt;=121,-Z1131&lt;=150),D1131,0)</f>
        <v>0</v>
      </c>
      <c r="AH1131" s="26">
        <f>IF(AND(-Z1131&gt;=151,-Z1131&lt;=180),D1131,0)</f>
        <v>0</v>
      </c>
      <c r="AI1131" s="26">
        <f>IF(AND(-Z1131&gt;=181,-Z1131&lt;=210),D1131,0)</f>
        <v>0</v>
      </c>
      <c r="AJ1131" s="26">
        <f>IF(AND(-Z1131&gt;=211,-Z1131&lt;=250),D1131,0)</f>
        <v>0</v>
      </c>
      <c r="AK1131" s="26">
        <f>IF(-Z1131&gt;=251,D1131,0)</f>
        <v>0</v>
      </c>
      <c r="AL1131" s="26">
        <f>SUM(AE1131:AF1131)</f>
        <v>282.35000000000002</v>
      </c>
      <c r="AM1131" s="26">
        <f>SUM(AG1131:AK1131)</f>
        <v>0</v>
      </c>
      <c r="AN1131" s="26">
        <f>SUM(AI1131:AK1131)</f>
        <v>0</v>
      </c>
      <c r="AO1131" s="26">
        <f>+IF(SUM(AC1131:AK1131)=0,D1131,0)</f>
        <v>0</v>
      </c>
      <c r="AP1131" s="26">
        <f>+SUM(AC1131:AK1131)</f>
        <v>282.35000000000002</v>
      </c>
      <c r="AQ1131" s="26">
        <f>+Tabla_DatosExternos_142[[#This Row],[Total Vigente]]+Tabla_DatosExternos_142[[#This Row],[Total Vencido]]</f>
        <v>282.35000000000002</v>
      </c>
      <c r="AR1131" s="26">
        <f>SUM(AG1131:AK1131)</f>
        <v>0</v>
      </c>
      <c r="AS1131" s="27">
        <f>+Tabla_DatosExternos_142[[#This Row],[Fecha]]-Tabla_DatosExternos_142[[#This Row],[Vence]]</f>
        <v>-60</v>
      </c>
      <c r="AT1131" s="21"/>
      <c r="AU1131" s="28" t="e">
        <f>+AR1131-W1131</f>
        <v>#VALUE!</v>
      </c>
    </row>
    <row r="1132" spans="1:47" x14ac:dyDescent="0.35">
      <c r="A1132" s="20">
        <v>46121</v>
      </c>
      <c r="B1132" s="21">
        <v>133968</v>
      </c>
      <c r="C1132" s="21">
        <v>2487.2800000000002</v>
      </c>
      <c r="D1132" s="21">
        <v>2487.2800000000002</v>
      </c>
      <c r="E1132" s="22">
        <v>46181</v>
      </c>
      <c r="F1132" s="21">
        <v>65</v>
      </c>
      <c r="G1132" s="21" t="s">
        <v>81</v>
      </c>
      <c r="H1132" s="21" t="s">
        <v>48</v>
      </c>
      <c r="I1132" s="21" t="s">
        <v>1073</v>
      </c>
      <c r="J1132" s="21" t="s">
        <v>588</v>
      </c>
      <c r="K1132" s="21" t="s">
        <v>589</v>
      </c>
      <c r="L1132" s="21" t="s">
        <v>590</v>
      </c>
      <c r="M1132" s="21" t="s">
        <v>591</v>
      </c>
      <c r="N1132" s="21">
        <v>60</v>
      </c>
      <c r="O1132" s="20"/>
      <c r="P1132" s="21" t="s">
        <v>49</v>
      </c>
      <c r="Q1132" s="21" t="s">
        <v>1074</v>
      </c>
      <c r="R1132" s="21">
        <v>120000</v>
      </c>
      <c r="S1132" s="21">
        <v>7640</v>
      </c>
      <c r="T1132" s="21">
        <v>-68.090222999999995</v>
      </c>
      <c r="U1132" s="21">
        <v>-16.541060999999999</v>
      </c>
      <c r="V1132" s="21" t="s">
        <v>262</v>
      </c>
      <c r="W1132" s="21" t="s">
        <v>51</v>
      </c>
      <c r="X1132" s="21" t="s">
        <v>1076</v>
      </c>
      <c r="Y1132" s="23">
        <v>46246</v>
      </c>
      <c r="Z1132" s="24">
        <f>+E1132-Y1132</f>
        <v>-65</v>
      </c>
      <c r="AA1132" s="25">
        <f>+Tabla_DatosExternos_142[[#This Row],[Saldo]]/Tabla_DatosExternos_142[[#This Row],[Importe]]</f>
        <v>1</v>
      </c>
      <c r="AB1132" s="21"/>
      <c r="AC1132" s="26">
        <f>IF(AND(-Z1132&gt;=1,-Z1132&lt;=30),D1132,0)</f>
        <v>0</v>
      </c>
      <c r="AD1132" s="26">
        <f>IF(AND(-Z1132&gt;=31,-Z1132&lt;=60),D1132,0)</f>
        <v>0</v>
      </c>
      <c r="AE1132" s="26">
        <f>IF(AND(-Z1132&gt;=61,-Z1132&lt;=90),D1132,0)</f>
        <v>2487.2800000000002</v>
      </c>
      <c r="AF1132" s="26">
        <f>IF(AND(-Z1132&gt;=91,-Z1132&lt;=120),D1132,0)</f>
        <v>0</v>
      </c>
      <c r="AG1132" s="26">
        <f>IF(AND(-Z1132&gt;=121,-Z1132&lt;=150),D1132,0)</f>
        <v>0</v>
      </c>
      <c r="AH1132" s="26">
        <f>IF(AND(-Z1132&gt;=151,-Z1132&lt;=180),D1132,0)</f>
        <v>0</v>
      </c>
      <c r="AI1132" s="26">
        <f>IF(AND(-Z1132&gt;=181,-Z1132&lt;=210),D1132,0)</f>
        <v>0</v>
      </c>
      <c r="AJ1132" s="26">
        <f>IF(AND(-Z1132&gt;=211,-Z1132&lt;=250),D1132,0)</f>
        <v>0</v>
      </c>
      <c r="AK1132" s="26">
        <f>IF(-Z1132&gt;=251,D1132,0)</f>
        <v>0</v>
      </c>
      <c r="AL1132" s="26">
        <f>SUM(AE1132:AF1132)</f>
        <v>2487.2800000000002</v>
      </c>
      <c r="AM1132" s="26">
        <f>SUM(AG1132:AK1132)</f>
        <v>0</v>
      </c>
      <c r="AN1132" s="26">
        <f>SUM(AI1132:AK1132)</f>
        <v>0</v>
      </c>
      <c r="AO1132" s="26">
        <f>+IF(SUM(AC1132:AK1132)=0,D1132,0)</f>
        <v>0</v>
      </c>
      <c r="AP1132" s="26">
        <f>+SUM(AC1132:AK1132)</f>
        <v>2487.2800000000002</v>
      </c>
      <c r="AQ1132" s="26">
        <f>+Tabla_DatosExternos_142[[#This Row],[Total Vigente]]+Tabla_DatosExternos_142[[#This Row],[Total Vencido]]</f>
        <v>2487.2800000000002</v>
      </c>
      <c r="AR1132" s="26">
        <f>SUM(AG1132:AK1132)</f>
        <v>0</v>
      </c>
      <c r="AS1132" s="27">
        <f>+Tabla_DatosExternos_142[[#This Row],[Fecha]]-Tabla_DatosExternos_142[[#This Row],[Vence]]</f>
        <v>-60</v>
      </c>
      <c r="AT1132" s="21"/>
      <c r="AU1132" s="28" t="e">
        <f>+AR1132-W1132</f>
        <v>#VALUE!</v>
      </c>
    </row>
    <row r="1133" spans="1:47" x14ac:dyDescent="0.35">
      <c r="A1133" s="20">
        <v>46121</v>
      </c>
      <c r="B1133" s="21">
        <v>133969</v>
      </c>
      <c r="C1133" s="21">
        <v>495.78</v>
      </c>
      <c r="D1133" s="21">
        <v>495.78</v>
      </c>
      <c r="E1133" s="22">
        <v>46181</v>
      </c>
      <c r="F1133" s="21">
        <v>65</v>
      </c>
      <c r="G1133" s="21" t="s">
        <v>81</v>
      </c>
      <c r="H1133" s="21" t="s">
        <v>48</v>
      </c>
      <c r="I1133" s="21" t="s">
        <v>1286</v>
      </c>
      <c r="J1133" s="21" t="s">
        <v>588</v>
      </c>
      <c r="K1133" s="21" t="s">
        <v>589</v>
      </c>
      <c r="L1133" s="21" t="s">
        <v>590</v>
      </c>
      <c r="M1133" s="21" t="s">
        <v>591</v>
      </c>
      <c r="N1133" s="21">
        <v>60</v>
      </c>
      <c r="O1133" s="20"/>
      <c r="P1133" s="21" t="s">
        <v>49</v>
      </c>
      <c r="Q1133" s="21" t="s">
        <v>1287</v>
      </c>
      <c r="R1133" s="21">
        <v>50000</v>
      </c>
      <c r="S1133" s="21">
        <v>7640</v>
      </c>
      <c r="T1133" s="21">
        <v>-68.078100000000006</v>
      </c>
      <c r="U1133" s="21">
        <v>-16.5427</v>
      </c>
      <c r="V1133" s="21" t="s">
        <v>1288</v>
      </c>
      <c r="W1133" s="21" t="s">
        <v>51</v>
      </c>
      <c r="X1133" s="21" t="s">
        <v>1289</v>
      </c>
      <c r="Y1133" s="23">
        <v>46246</v>
      </c>
      <c r="Z1133" s="24">
        <f>+E1133-Y1133</f>
        <v>-65</v>
      </c>
      <c r="AA1133" s="25">
        <f>+Tabla_DatosExternos_142[[#This Row],[Saldo]]/Tabla_DatosExternos_142[[#This Row],[Importe]]</f>
        <v>1</v>
      </c>
      <c r="AB1133" s="21"/>
      <c r="AC1133" s="26">
        <f>IF(AND(-Z1133&gt;=1,-Z1133&lt;=30),D1133,0)</f>
        <v>0</v>
      </c>
      <c r="AD1133" s="26">
        <f>IF(AND(-Z1133&gt;=31,-Z1133&lt;=60),D1133,0)</f>
        <v>0</v>
      </c>
      <c r="AE1133" s="26">
        <f>IF(AND(-Z1133&gt;=61,-Z1133&lt;=90),D1133,0)</f>
        <v>495.78</v>
      </c>
      <c r="AF1133" s="26">
        <f>IF(AND(-Z1133&gt;=91,-Z1133&lt;=120),D1133,0)</f>
        <v>0</v>
      </c>
      <c r="AG1133" s="26">
        <f>IF(AND(-Z1133&gt;=121,-Z1133&lt;=150),D1133,0)</f>
        <v>0</v>
      </c>
      <c r="AH1133" s="26">
        <f>IF(AND(-Z1133&gt;=151,-Z1133&lt;=180),D1133,0)</f>
        <v>0</v>
      </c>
      <c r="AI1133" s="26">
        <f>IF(AND(-Z1133&gt;=181,-Z1133&lt;=210),D1133,0)</f>
        <v>0</v>
      </c>
      <c r="AJ1133" s="26">
        <f>IF(AND(-Z1133&gt;=211,-Z1133&lt;=250),D1133,0)</f>
        <v>0</v>
      </c>
      <c r="AK1133" s="26">
        <f>IF(-Z1133&gt;=251,D1133,0)</f>
        <v>0</v>
      </c>
      <c r="AL1133" s="26">
        <f>SUM(AE1133:AF1133)</f>
        <v>495.78</v>
      </c>
      <c r="AM1133" s="26">
        <f>SUM(AG1133:AK1133)</f>
        <v>0</v>
      </c>
      <c r="AN1133" s="26">
        <f>SUM(AI1133:AK1133)</f>
        <v>0</v>
      </c>
      <c r="AO1133" s="26">
        <f>+IF(SUM(AC1133:AK1133)=0,D1133,0)</f>
        <v>0</v>
      </c>
      <c r="AP1133" s="26">
        <f>+SUM(AC1133:AK1133)</f>
        <v>495.78</v>
      </c>
      <c r="AQ1133" s="26">
        <f>+Tabla_DatosExternos_142[[#This Row],[Total Vigente]]+Tabla_DatosExternos_142[[#This Row],[Total Vencido]]</f>
        <v>495.78</v>
      </c>
      <c r="AR1133" s="26">
        <f>SUM(AG1133:AK1133)</f>
        <v>0</v>
      </c>
      <c r="AS1133" s="27">
        <f>+Tabla_DatosExternos_142[[#This Row],[Fecha]]-Tabla_DatosExternos_142[[#This Row],[Vence]]</f>
        <v>-60</v>
      </c>
      <c r="AT1133" s="21"/>
      <c r="AU1133" s="28" t="e">
        <f>+AR1133-W1133</f>
        <v>#VALUE!</v>
      </c>
    </row>
    <row r="1134" spans="1:47" x14ac:dyDescent="0.35">
      <c r="A1134" s="20">
        <v>46121</v>
      </c>
      <c r="B1134" s="21">
        <v>133970</v>
      </c>
      <c r="C1134" s="21">
        <v>495.78</v>
      </c>
      <c r="D1134" s="21">
        <v>495.78</v>
      </c>
      <c r="E1134" s="22">
        <v>46181</v>
      </c>
      <c r="F1134" s="21">
        <v>65</v>
      </c>
      <c r="G1134" s="21" t="s">
        <v>81</v>
      </c>
      <c r="H1134" s="21" t="s">
        <v>48</v>
      </c>
      <c r="I1134" s="21" t="s">
        <v>1286</v>
      </c>
      <c r="J1134" s="21" t="s">
        <v>588</v>
      </c>
      <c r="K1134" s="21" t="s">
        <v>589</v>
      </c>
      <c r="L1134" s="21" t="s">
        <v>590</v>
      </c>
      <c r="M1134" s="21" t="s">
        <v>591</v>
      </c>
      <c r="N1134" s="21">
        <v>60</v>
      </c>
      <c r="O1134" s="20"/>
      <c r="P1134" s="21" t="s">
        <v>49</v>
      </c>
      <c r="Q1134" s="21" t="s">
        <v>1287</v>
      </c>
      <c r="R1134" s="21">
        <v>140000</v>
      </c>
      <c r="S1134" s="21">
        <v>7640</v>
      </c>
      <c r="T1134" s="21">
        <v>-68.078100000000006</v>
      </c>
      <c r="U1134" s="21">
        <v>-16.5427</v>
      </c>
      <c r="V1134" s="21" t="s">
        <v>1288</v>
      </c>
      <c r="W1134" s="21" t="s">
        <v>51</v>
      </c>
      <c r="X1134" s="21" t="s">
        <v>1563</v>
      </c>
      <c r="Y1134" s="23">
        <v>46246</v>
      </c>
      <c r="Z1134" s="24">
        <f>+E1134-Y1134</f>
        <v>-65</v>
      </c>
      <c r="AA1134" s="25">
        <f>+Tabla_DatosExternos_142[[#This Row],[Saldo]]/Tabla_DatosExternos_142[[#This Row],[Importe]]</f>
        <v>1</v>
      </c>
      <c r="AB1134" s="21"/>
      <c r="AC1134" s="26">
        <f>IF(AND(-Z1134&gt;=1,-Z1134&lt;=30),D1134,0)</f>
        <v>0</v>
      </c>
      <c r="AD1134" s="26">
        <f>IF(AND(-Z1134&gt;=31,-Z1134&lt;=60),D1134,0)</f>
        <v>0</v>
      </c>
      <c r="AE1134" s="26">
        <f>IF(AND(-Z1134&gt;=61,-Z1134&lt;=90),D1134,0)</f>
        <v>495.78</v>
      </c>
      <c r="AF1134" s="26">
        <f>IF(AND(-Z1134&gt;=91,-Z1134&lt;=120),D1134,0)</f>
        <v>0</v>
      </c>
      <c r="AG1134" s="26">
        <f>IF(AND(-Z1134&gt;=121,-Z1134&lt;=150),D1134,0)</f>
        <v>0</v>
      </c>
      <c r="AH1134" s="26">
        <f>IF(AND(-Z1134&gt;=151,-Z1134&lt;=180),D1134,0)</f>
        <v>0</v>
      </c>
      <c r="AI1134" s="26">
        <f>IF(AND(-Z1134&gt;=181,-Z1134&lt;=210),D1134,0)</f>
        <v>0</v>
      </c>
      <c r="AJ1134" s="26">
        <f>IF(AND(-Z1134&gt;=211,-Z1134&lt;=250),D1134,0)</f>
        <v>0</v>
      </c>
      <c r="AK1134" s="26">
        <f>IF(-Z1134&gt;=251,D1134,0)</f>
        <v>0</v>
      </c>
      <c r="AL1134" s="26">
        <f>SUM(AE1134:AF1134)</f>
        <v>495.78</v>
      </c>
      <c r="AM1134" s="26">
        <f>SUM(AG1134:AK1134)</f>
        <v>0</v>
      </c>
      <c r="AN1134" s="26">
        <f>SUM(AI1134:AK1134)</f>
        <v>0</v>
      </c>
      <c r="AO1134" s="26">
        <f>+IF(SUM(AC1134:AK1134)=0,D1134,0)</f>
        <v>0</v>
      </c>
      <c r="AP1134" s="26">
        <f>+SUM(AC1134:AK1134)</f>
        <v>495.78</v>
      </c>
      <c r="AQ1134" s="26">
        <f>+Tabla_DatosExternos_142[[#This Row],[Total Vigente]]+Tabla_DatosExternos_142[[#This Row],[Total Vencido]]</f>
        <v>495.78</v>
      </c>
      <c r="AR1134" s="26">
        <f>SUM(AG1134:AK1134)</f>
        <v>0</v>
      </c>
      <c r="AS1134" s="27">
        <f>+Tabla_DatosExternos_142[[#This Row],[Fecha]]-Tabla_DatosExternos_142[[#This Row],[Vence]]</f>
        <v>-60</v>
      </c>
      <c r="AT1134" s="21"/>
      <c r="AU1134" s="28" t="e">
        <f>+AR1134-W1134</f>
        <v>#VALUE!</v>
      </c>
    </row>
    <row r="1135" spans="1:47" x14ac:dyDescent="0.35">
      <c r="A1135" s="20">
        <v>46128</v>
      </c>
      <c r="B1135" s="21">
        <v>136237</v>
      </c>
      <c r="C1135" s="21">
        <v>530</v>
      </c>
      <c r="D1135" s="21">
        <v>530</v>
      </c>
      <c r="E1135" s="22">
        <v>46188</v>
      </c>
      <c r="F1135" s="21">
        <v>58</v>
      </c>
      <c r="G1135" s="21" t="s">
        <v>96</v>
      </c>
      <c r="H1135" s="21" t="s">
        <v>48</v>
      </c>
      <c r="I1135" s="21" t="s">
        <v>1073</v>
      </c>
      <c r="J1135" s="21" t="s">
        <v>588</v>
      </c>
      <c r="K1135" s="21" t="s">
        <v>589</v>
      </c>
      <c r="L1135" s="21" t="s">
        <v>590</v>
      </c>
      <c r="M1135" s="21" t="s">
        <v>591</v>
      </c>
      <c r="N1135" s="21">
        <v>60</v>
      </c>
      <c r="O1135" s="20"/>
      <c r="P1135" s="21" t="s">
        <v>49</v>
      </c>
      <c r="Q1135" s="21" t="s">
        <v>1074</v>
      </c>
      <c r="R1135" s="21">
        <v>120000</v>
      </c>
      <c r="S1135" s="21">
        <v>7640</v>
      </c>
      <c r="T1135" s="21">
        <v>-68.090222999999995</v>
      </c>
      <c r="U1135" s="21">
        <v>-16.541060999999999</v>
      </c>
      <c r="V1135" s="21" t="s">
        <v>262</v>
      </c>
      <c r="W1135" s="21" t="s">
        <v>51</v>
      </c>
      <c r="X1135" s="21" t="s">
        <v>1075</v>
      </c>
      <c r="Y1135" s="23">
        <v>46246</v>
      </c>
      <c r="Z1135" s="24">
        <f>+E1135-Y1135</f>
        <v>-58</v>
      </c>
      <c r="AA1135" s="25">
        <f>+Tabla_DatosExternos_142[[#This Row],[Saldo]]/Tabla_DatosExternos_142[[#This Row],[Importe]]</f>
        <v>1</v>
      </c>
      <c r="AB1135" s="21"/>
      <c r="AC1135" s="26">
        <f>IF(AND(-Z1135&gt;=1,-Z1135&lt;=30),D1135,0)</f>
        <v>0</v>
      </c>
      <c r="AD1135" s="26">
        <f>IF(AND(-Z1135&gt;=31,-Z1135&lt;=60),D1135,0)</f>
        <v>530</v>
      </c>
      <c r="AE1135" s="26">
        <f>IF(AND(-Z1135&gt;=61,-Z1135&lt;=90),D1135,0)</f>
        <v>0</v>
      </c>
      <c r="AF1135" s="26">
        <f>IF(AND(-Z1135&gt;=91,-Z1135&lt;=120),D1135,0)</f>
        <v>0</v>
      </c>
      <c r="AG1135" s="26">
        <f>IF(AND(-Z1135&gt;=121,-Z1135&lt;=150),D1135,0)</f>
        <v>0</v>
      </c>
      <c r="AH1135" s="26">
        <f>IF(AND(-Z1135&gt;=151,-Z1135&lt;=180),D1135,0)</f>
        <v>0</v>
      </c>
      <c r="AI1135" s="26">
        <f>IF(AND(-Z1135&gt;=181,-Z1135&lt;=210),D1135,0)</f>
        <v>0</v>
      </c>
      <c r="AJ1135" s="26">
        <f>IF(AND(-Z1135&gt;=211,-Z1135&lt;=250),D1135,0)</f>
        <v>0</v>
      </c>
      <c r="AK1135" s="26">
        <f>IF(-Z1135&gt;=251,D1135,0)</f>
        <v>0</v>
      </c>
      <c r="AL1135" s="26">
        <f>SUM(AE1135:AF1135)</f>
        <v>0</v>
      </c>
      <c r="AM1135" s="26">
        <f>SUM(AG1135:AK1135)</f>
        <v>0</v>
      </c>
      <c r="AN1135" s="26">
        <f>SUM(AI1135:AK1135)</f>
        <v>0</v>
      </c>
      <c r="AO1135" s="26">
        <f>+IF(SUM(AC1135:AK1135)=0,D1135,0)</f>
        <v>0</v>
      </c>
      <c r="AP1135" s="26">
        <f>+SUM(AC1135:AK1135)</f>
        <v>530</v>
      </c>
      <c r="AQ1135" s="26">
        <f>+Tabla_DatosExternos_142[[#This Row],[Total Vigente]]+Tabla_DatosExternos_142[[#This Row],[Total Vencido]]</f>
        <v>530</v>
      </c>
      <c r="AR1135" s="26">
        <f>SUM(AG1135:AK1135)</f>
        <v>0</v>
      </c>
      <c r="AS1135" s="27">
        <f>+Tabla_DatosExternos_142[[#This Row],[Fecha]]-Tabla_DatosExternos_142[[#This Row],[Vence]]</f>
        <v>-60</v>
      </c>
      <c r="AT1135" s="21"/>
      <c r="AU1135" s="28" t="e">
        <f>+AR1135-W1135</f>
        <v>#VALUE!</v>
      </c>
    </row>
    <row r="1136" spans="1:47" x14ac:dyDescent="0.35">
      <c r="A1136" s="20">
        <v>46128</v>
      </c>
      <c r="B1136" s="21">
        <v>136238</v>
      </c>
      <c r="C1136" s="21">
        <v>1029.92</v>
      </c>
      <c r="D1136" s="21">
        <v>1029.92</v>
      </c>
      <c r="E1136" s="22">
        <v>46188</v>
      </c>
      <c r="F1136" s="21">
        <v>58</v>
      </c>
      <c r="G1136" s="21" t="s">
        <v>96</v>
      </c>
      <c r="H1136" s="21" t="s">
        <v>48</v>
      </c>
      <c r="I1136" s="21" t="s">
        <v>1073</v>
      </c>
      <c r="J1136" s="21" t="s">
        <v>588</v>
      </c>
      <c r="K1136" s="21" t="s">
        <v>589</v>
      </c>
      <c r="L1136" s="21" t="s">
        <v>590</v>
      </c>
      <c r="M1136" s="21" t="s">
        <v>591</v>
      </c>
      <c r="N1136" s="21">
        <v>60</v>
      </c>
      <c r="O1136" s="20"/>
      <c r="P1136" s="21" t="s">
        <v>49</v>
      </c>
      <c r="Q1136" s="21" t="s">
        <v>1074</v>
      </c>
      <c r="R1136" s="21">
        <v>120000</v>
      </c>
      <c r="S1136" s="21">
        <v>7640</v>
      </c>
      <c r="T1136" s="21">
        <v>-68.090222999999995</v>
      </c>
      <c r="U1136" s="21">
        <v>-16.541060999999999</v>
      </c>
      <c r="V1136" s="21" t="s">
        <v>262</v>
      </c>
      <c r="W1136" s="21" t="s">
        <v>51</v>
      </c>
      <c r="X1136" s="21" t="s">
        <v>1075</v>
      </c>
      <c r="Y1136" s="23">
        <v>46246</v>
      </c>
      <c r="Z1136" s="24">
        <f>+E1136-Y1136</f>
        <v>-58</v>
      </c>
      <c r="AA1136" s="25">
        <f>+Tabla_DatosExternos_142[[#This Row],[Saldo]]/Tabla_DatosExternos_142[[#This Row],[Importe]]</f>
        <v>1</v>
      </c>
      <c r="AB1136" s="21"/>
      <c r="AC1136" s="26">
        <f>IF(AND(-Z1136&gt;=1,-Z1136&lt;=30),D1136,0)</f>
        <v>0</v>
      </c>
      <c r="AD1136" s="26">
        <f>IF(AND(-Z1136&gt;=31,-Z1136&lt;=60),D1136,0)</f>
        <v>1029.92</v>
      </c>
      <c r="AE1136" s="26">
        <f>IF(AND(-Z1136&gt;=61,-Z1136&lt;=90),D1136,0)</f>
        <v>0</v>
      </c>
      <c r="AF1136" s="26">
        <f>IF(AND(-Z1136&gt;=91,-Z1136&lt;=120),D1136,0)</f>
        <v>0</v>
      </c>
      <c r="AG1136" s="26">
        <f>IF(AND(-Z1136&gt;=121,-Z1136&lt;=150),D1136,0)</f>
        <v>0</v>
      </c>
      <c r="AH1136" s="26">
        <f>IF(AND(-Z1136&gt;=151,-Z1136&lt;=180),D1136,0)</f>
        <v>0</v>
      </c>
      <c r="AI1136" s="26">
        <f>IF(AND(-Z1136&gt;=181,-Z1136&lt;=210),D1136,0)</f>
        <v>0</v>
      </c>
      <c r="AJ1136" s="26">
        <f>IF(AND(-Z1136&gt;=211,-Z1136&lt;=250),D1136,0)</f>
        <v>0</v>
      </c>
      <c r="AK1136" s="26">
        <f>IF(-Z1136&gt;=251,D1136,0)</f>
        <v>0</v>
      </c>
      <c r="AL1136" s="26">
        <f>SUM(AE1136:AF1136)</f>
        <v>0</v>
      </c>
      <c r="AM1136" s="26">
        <f>SUM(AG1136:AK1136)</f>
        <v>0</v>
      </c>
      <c r="AN1136" s="26">
        <f>SUM(AI1136:AK1136)</f>
        <v>0</v>
      </c>
      <c r="AO1136" s="26">
        <f>+IF(SUM(AC1136:AK1136)=0,D1136,0)</f>
        <v>0</v>
      </c>
      <c r="AP1136" s="26">
        <f>+SUM(AC1136:AK1136)</f>
        <v>1029.92</v>
      </c>
      <c r="AQ1136" s="26">
        <f>+Tabla_DatosExternos_142[[#This Row],[Total Vigente]]+Tabla_DatosExternos_142[[#This Row],[Total Vencido]]</f>
        <v>1029.92</v>
      </c>
      <c r="AR1136" s="26">
        <f>SUM(AG1136:AK1136)</f>
        <v>0</v>
      </c>
      <c r="AS1136" s="27">
        <f>+Tabla_DatosExternos_142[[#This Row],[Fecha]]-Tabla_DatosExternos_142[[#This Row],[Vence]]</f>
        <v>-60</v>
      </c>
      <c r="AT1136" s="21"/>
      <c r="AU1136" s="28" t="e">
        <f>+AR1136-W1136</f>
        <v>#VALUE!</v>
      </c>
    </row>
    <row r="1137" spans="1:47" x14ac:dyDescent="0.35">
      <c r="A1137" s="20">
        <v>46128</v>
      </c>
      <c r="B1137" s="21">
        <v>136239</v>
      </c>
      <c r="C1137" s="21">
        <v>891.84</v>
      </c>
      <c r="D1137" s="21">
        <v>891.84</v>
      </c>
      <c r="E1137" s="22">
        <v>46188</v>
      </c>
      <c r="F1137" s="21">
        <v>58</v>
      </c>
      <c r="G1137" s="21" t="s">
        <v>96</v>
      </c>
      <c r="H1137" s="21" t="s">
        <v>48</v>
      </c>
      <c r="I1137" s="21" t="s">
        <v>1073</v>
      </c>
      <c r="J1137" s="21" t="s">
        <v>588</v>
      </c>
      <c r="K1137" s="21" t="s">
        <v>589</v>
      </c>
      <c r="L1137" s="21" t="s">
        <v>590</v>
      </c>
      <c r="M1137" s="21" t="s">
        <v>591</v>
      </c>
      <c r="N1137" s="21">
        <v>60</v>
      </c>
      <c r="O1137" s="20"/>
      <c r="P1137" s="21" t="s">
        <v>49</v>
      </c>
      <c r="Q1137" s="21" t="s">
        <v>1074</v>
      </c>
      <c r="R1137" s="21">
        <v>120000</v>
      </c>
      <c r="S1137" s="21">
        <v>7640</v>
      </c>
      <c r="T1137" s="21">
        <v>-68.090222999999995</v>
      </c>
      <c r="U1137" s="21">
        <v>-16.541060999999999</v>
      </c>
      <c r="V1137" s="21" t="s">
        <v>262</v>
      </c>
      <c r="W1137" s="21" t="s">
        <v>51</v>
      </c>
      <c r="X1137" s="21" t="s">
        <v>1077</v>
      </c>
      <c r="Y1137" s="23">
        <v>46246</v>
      </c>
      <c r="Z1137" s="24">
        <f>+E1137-Y1137</f>
        <v>-58</v>
      </c>
      <c r="AA1137" s="25">
        <f>+Tabla_DatosExternos_142[[#This Row],[Saldo]]/Tabla_DatosExternos_142[[#This Row],[Importe]]</f>
        <v>1</v>
      </c>
      <c r="AB1137" s="21"/>
      <c r="AC1137" s="26">
        <f>IF(AND(-Z1137&gt;=1,-Z1137&lt;=30),D1137,0)</f>
        <v>0</v>
      </c>
      <c r="AD1137" s="26">
        <f>IF(AND(-Z1137&gt;=31,-Z1137&lt;=60),D1137,0)</f>
        <v>891.84</v>
      </c>
      <c r="AE1137" s="26">
        <f>IF(AND(-Z1137&gt;=61,-Z1137&lt;=90),D1137,0)</f>
        <v>0</v>
      </c>
      <c r="AF1137" s="26">
        <f>IF(AND(-Z1137&gt;=91,-Z1137&lt;=120),D1137,0)</f>
        <v>0</v>
      </c>
      <c r="AG1137" s="26">
        <f>IF(AND(-Z1137&gt;=121,-Z1137&lt;=150),D1137,0)</f>
        <v>0</v>
      </c>
      <c r="AH1137" s="26">
        <f>IF(AND(-Z1137&gt;=151,-Z1137&lt;=180),D1137,0)</f>
        <v>0</v>
      </c>
      <c r="AI1137" s="26">
        <f>IF(AND(-Z1137&gt;=181,-Z1137&lt;=210),D1137,0)</f>
        <v>0</v>
      </c>
      <c r="AJ1137" s="26">
        <f>IF(AND(-Z1137&gt;=211,-Z1137&lt;=250),D1137,0)</f>
        <v>0</v>
      </c>
      <c r="AK1137" s="26">
        <f>IF(-Z1137&gt;=251,D1137,0)</f>
        <v>0</v>
      </c>
      <c r="AL1137" s="26">
        <f>SUM(AE1137:AF1137)</f>
        <v>0</v>
      </c>
      <c r="AM1137" s="26">
        <f>SUM(AG1137:AK1137)</f>
        <v>0</v>
      </c>
      <c r="AN1137" s="26">
        <f>SUM(AI1137:AK1137)</f>
        <v>0</v>
      </c>
      <c r="AO1137" s="26">
        <f>+IF(SUM(AC1137:AK1137)=0,D1137,0)</f>
        <v>0</v>
      </c>
      <c r="AP1137" s="26">
        <f>+SUM(AC1137:AK1137)</f>
        <v>891.84</v>
      </c>
      <c r="AQ1137" s="26">
        <f>+Tabla_DatosExternos_142[[#This Row],[Total Vigente]]+Tabla_DatosExternos_142[[#This Row],[Total Vencido]]</f>
        <v>891.84</v>
      </c>
      <c r="AR1137" s="26">
        <f>SUM(AG1137:AK1137)</f>
        <v>0</v>
      </c>
      <c r="AS1137" s="27">
        <f>+Tabla_DatosExternos_142[[#This Row],[Fecha]]-Tabla_DatosExternos_142[[#This Row],[Vence]]</f>
        <v>-60</v>
      </c>
      <c r="AT1137" s="21"/>
      <c r="AU1137" s="28" t="e">
        <f>+AR1137-W1137</f>
        <v>#VALUE!</v>
      </c>
    </row>
    <row r="1138" spans="1:47" x14ac:dyDescent="0.35">
      <c r="A1138" s="20">
        <v>46132</v>
      </c>
      <c r="B1138" s="21">
        <v>137396</v>
      </c>
      <c r="C1138" s="21">
        <v>4550.3999999999996</v>
      </c>
      <c r="D1138" s="21">
        <v>2069.89</v>
      </c>
      <c r="E1138" s="22">
        <v>46252</v>
      </c>
      <c r="F1138" s="21">
        <v>6</v>
      </c>
      <c r="G1138" s="21" t="s">
        <v>90</v>
      </c>
      <c r="H1138" s="21" t="s">
        <v>95</v>
      </c>
      <c r="I1138" s="21" t="s">
        <v>1000</v>
      </c>
      <c r="J1138" s="21" t="s">
        <v>588</v>
      </c>
      <c r="K1138" s="21" t="s">
        <v>589</v>
      </c>
      <c r="L1138" s="21" t="s">
        <v>590</v>
      </c>
      <c r="M1138" s="21" t="s">
        <v>591</v>
      </c>
      <c r="N1138" s="21">
        <v>120</v>
      </c>
      <c r="O1138" s="20">
        <v>46212</v>
      </c>
      <c r="P1138" s="21" t="s">
        <v>49</v>
      </c>
      <c r="Q1138" s="21" t="s">
        <v>1001</v>
      </c>
      <c r="R1138" s="21">
        <v>500048</v>
      </c>
      <c r="S1138" s="21">
        <v>7640</v>
      </c>
      <c r="T1138" s="21">
        <v>-68.127953000000005</v>
      </c>
      <c r="U1138" s="21">
        <v>-16.510477999999999</v>
      </c>
      <c r="V1138" s="21" t="s">
        <v>262</v>
      </c>
      <c r="W1138" s="21" t="s">
        <v>51</v>
      </c>
      <c r="X1138" s="21" t="s">
        <v>1002</v>
      </c>
      <c r="Y1138" s="23">
        <v>46246</v>
      </c>
      <c r="Z1138" s="24">
        <f>+E1138-Y1138</f>
        <v>6</v>
      </c>
      <c r="AA1138" s="25">
        <f>+Tabla_DatosExternos_142[[#This Row],[Saldo]]/Tabla_DatosExternos_142[[#This Row],[Importe]]</f>
        <v>0.4548808895921238</v>
      </c>
      <c r="AB1138" s="21"/>
      <c r="AC1138" s="26">
        <f>IF(AND(-Z1138&gt;=1,-Z1138&lt;=30),D1138,0)</f>
        <v>0</v>
      </c>
      <c r="AD1138" s="26">
        <f>IF(AND(-Z1138&gt;=31,-Z1138&lt;=60),D1138,0)</f>
        <v>0</v>
      </c>
      <c r="AE1138" s="26">
        <f>IF(AND(-Z1138&gt;=61,-Z1138&lt;=90),D1138,0)</f>
        <v>0</v>
      </c>
      <c r="AF1138" s="26">
        <f>IF(AND(-Z1138&gt;=91,-Z1138&lt;=120),D1138,0)</f>
        <v>0</v>
      </c>
      <c r="AG1138" s="26">
        <f>IF(AND(-Z1138&gt;=121,-Z1138&lt;=150),D1138,0)</f>
        <v>0</v>
      </c>
      <c r="AH1138" s="26">
        <f>IF(AND(-Z1138&gt;=151,-Z1138&lt;=180),D1138,0)</f>
        <v>0</v>
      </c>
      <c r="AI1138" s="26">
        <f>IF(AND(-Z1138&gt;=181,-Z1138&lt;=210),D1138,0)</f>
        <v>0</v>
      </c>
      <c r="AJ1138" s="26">
        <f>IF(AND(-Z1138&gt;=211,-Z1138&lt;=250),D1138,0)</f>
        <v>0</v>
      </c>
      <c r="AK1138" s="26">
        <f>IF(-Z1138&gt;=251,D1138,0)</f>
        <v>0</v>
      </c>
      <c r="AL1138" s="26">
        <f>SUM(AE1138:AF1138)</f>
        <v>0</v>
      </c>
      <c r="AM1138" s="26">
        <f>SUM(AG1138:AK1138)</f>
        <v>0</v>
      </c>
      <c r="AN1138" s="26">
        <f>SUM(AI1138:AK1138)</f>
        <v>0</v>
      </c>
      <c r="AO1138" s="26">
        <f>+IF(SUM(AC1138:AK1138)=0,D1138,0)</f>
        <v>2069.89</v>
      </c>
      <c r="AP1138" s="26">
        <f>+SUM(AC1138:AK1138)</f>
        <v>0</v>
      </c>
      <c r="AQ1138" s="26">
        <f>+Tabla_DatosExternos_142[[#This Row],[Total Vigente]]+Tabla_DatosExternos_142[[#This Row],[Total Vencido]]</f>
        <v>2069.89</v>
      </c>
      <c r="AR1138" s="26">
        <f>SUM(AG1138:AK1138)</f>
        <v>0</v>
      </c>
      <c r="AS1138" s="27">
        <f>+Tabla_DatosExternos_142[[#This Row],[Fecha]]-Tabla_DatosExternos_142[[#This Row],[Vence]]</f>
        <v>-120</v>
      </c>
      <c r="AT1138" s="21"/>
      <c r="AU1138" s="28" t="e">
        <f>+AR1138-W1138</f>
        <v>#VALUE!</v>
      </c>
    </row>
    <row r="1139" spans="1:47" x14ac:dyDescent="0.35">
      <c r="A1139" s="20">
        <v>46134</v>
      </c>
      <c r="B1139" s="21">
        <v>138114</v>
      </c>
      <c r="C1139" s="21">
        <v>530</v>
      </c>
      <c r="D1139" s="21">
        <v>530</v>
      </c>
      <c r="E1139" s="22">
        <v>46254</v>
      </c>
      <c r="F1139" s="21">
        <v>8</v>
      </c>
      <c r="G1139" s="21" t="s">
        <v>90</v>
      </c>
      <c r="H1139" s="21" t="s">
        <v>95</v>
      </c>
      <c r="I1139" s="21" t="s">
        <v>1000</v>
      </c>
      <c r="J1139" s="21" t="s">
        <v>588</v>
      </c>
      <c r="K1139" s="21" t="s">
        <v>589</v>
      </c>
      <c r="L1139" s="21" t="s">
        <v>590</v>
      </c>
      <c r="M1139" s="21" t="s">
        <v>591</v>
      </c>
      <c r="N1139" s="21">
        <v>120</v>
      </c>
      <c r="O1139" s="20"/>
      <c r="P1139" s="21" t="s">
        <v>49</v>
      </c>
      <c r="Q1139" s="21" t="s">
        <v>1001</v>
      </c>
      <c r="R1139" s="21">
        <v>500048</v>
      </c>
      <c r="S1139" s="21">
        <v>7640</v>
      </c>
      <c r="T1139" s="21">
        <v>-68.127953000000005</v>
      </c>
      <c r="U1139" s="21">
        <v>-16.510477999999999</v>
      </c>
      <c r="V1139" s="21" t="s">
        <v>262</v>
      </c>
      <c r="W1139" s="21" t="s">
        <v>51</v>
      </c>
      <c r="X1139" s="21" t="s">
        <v>1002</v>
      </c>
      <c r="Y1139" s="23">
        <v>46246</v>
      </c>
      <c r="Z1139" s="24">
        <f>+E1139-Y1139</f>
        <v>8</v>
      </c>
      <c r="AA1139" s="25">
        <f>+Tabla_DatosExternos_142[[#This Row],[Saldo]]/Tabla_DatosExternos_142[[#This Row],[Importe]]</f>
        <v>1</v>
      </c>
      <c r="AB1139" s="21"/>
      <c r="AC1139" s="26">
        <f>IF(AND(-Z1139&gt;=1,-Z1139&lt;=30),D1139,0)</f>
        <v>0</v>
      </c>
      <c r="AD1139" s="26">
        <f>IF(AND(-Z1139&gt;=31,-Z1139&lt;=60),D1139,0)</f>
        <v>0</v>
      </c>
      <c r="AE1139" s="26">
        <f>IF(AND(-Z1139&gt;=61,-Z1139&lt;=90),D1139,0)</f>
        <v>0</v>
      </c>
      <c r="AF1139" s="26">
        <f>IF(AND(-Z1139&gt;=91,-Z1139&lt;=120),D1139,0)</f>
        <v>0</v>
      </c>
      <c r="AG1139" s="26">
        <f>IF(AND(-Z1139&gt;=121,-Z1139&lt;=150),D1139,0)</f>
        <v>0</v>
      </c>
      <c r="AH1139" s="26">
        <f>IF(AND(-Z1139&gt;=151,-Z1139&lt;=180),D1139,0)</f>
        <v>0</v>
      </c>
      <c r="AI1139" s="26">
        <f>IF(AND(-Z1139&gt;=181,-Z1139&lt;=210),D1139,0)</f>
        <v>0</v>
      </c>
      <c r="AJ1139" s="26">
        <f>IF(AND(-Z1139&gt;=211,-Z1139&lt;=250),D1139,0)</f>
        <v>0</v>
      </c>
      <c r="AK1139" s="26">
        <f>IF(-Z1139&gt;=251,D1139,0)</f>
        <v>0</v>
      </c>
      <c r="AL1139" s="26">
        <f>SUM(AE1139:AF1139)</f>
        <v>0</v>
      </c>
      <c r="AM1139" s="26">
        <f>SUM(AG1139:AK1139)</f>
        <v>0</v>
      </c>
      <c r="AN1139" s="26">
        <f>SUM(AI1139:AK1139)</f>
        <v>0</v>
      </c>
      <c r="AO1139" s="26">
        <f>+IF(SUM(AC1139:AK1139)=0,D1139,0)</f>
        <v>530</v>
      </c>
      <c r="AP1139" s="26">
        <f>+SUM(AC1139:AK1139)</f>
        <v>0</v>
      </c>
      <c r="AQ1139" s="26">
        <f>+Tabla_DatosExternos_142[[#This Row],[Total Vigente]]+Tabla_DatosExternos_142[[#This Row],[Total Vencido]]</f>
        <v>530</v>
      </c>
      <c r="AR1139" s="26">
        <f>SUM(AG1139:AK1139)</f>
        <v>0</v>
      </c>
      <c r="AS1139" s="27">
        <f>+Tabla_DatosExternos_142[[#This Row],[Fecha]]-Tabla_DatosExternos_142[[#This Row],[Vence]]</f>
        <v>-120</v>
      </c>
      <c r="AT1139" s="21"/>
      <c r="AU1139" s="28" t="e">
        <f>+AR1139-W1139</f>
        <v>#VALUE!</v>
      </c>
    </row>
    <row r="1140" spans="1:47" x14ac:dyDescent="0.35">
      <c r="A1140" s="20">
        <v>46137</v>
      </c>
      <c r="B1140" s="21">
        <v>139168</v>
      </c>
      <c r="C1140" s="21">
        <v>3398.8</v>
      </c>
      <c r="D1140" s="21">
        <v>3398.8</v>
      </c>
      <c r="E1140" s="22">
        <v>46257</v>
      </c>
      <c r="F1140" s="21">
        <v>11</v>
      </c>
      <c r="G1140" s="21" t="s">
        <v>90</v>
      </c>
      <c r="H1140" s="21" t="s">
        <v>95</v>
      </c>
      <c r="I1140" s="21" t="s">
        <v>1000</v>
      </c>
      <c r="J1140" s="21" t="s">
        <v>588</v>
      </c>
      <c r="K1140" s="21" t="s">
        <v>589</v>
      </c>
      <c r="L1140" s="21" t="s">
        <v>590</v>
      </c>
      <c r="M1140" s="21" t="s">
        <v>591</v>
      </c>
      <c r="N1140" s="21">
        <v>120</v>
      </c>
      <c r="O1140" s="20"/>
      <c r="P1140" s="21" t="s">
        <v>49</v>
      </c>
      <c r="Q1140" s="21" t="s">
        <v>1001</v>
      </c>
      <c r="R1140" s="21">
        <v>500048</v>
      </c>
      <c r="S1140" s="21">
        <v>7640</v>
      </c>
      <c r="T1140" s="21">
        <v>-68.127953000000005</v>
      </c>
      <c r="U1140" s="21">
        <v>-16.510477999999999</v>
      </c>
      <c r="V1140" s="21" t="s">
        <v>262</v>
      </c>
      <c r="W1140" s="21" t="s">
        <v>51</v>
      </c>
      <c r="X1140" s="21" t="s">
        <v>1003</v>
      </c>
      <c r="Y1140" s="23">
        <v>46246</v>
      </c>
      <c r="Z1140" s="24">
        <f>+E1140-Y1140</f>
        <v>11</v>
      </c>
      <c r="AA1140" s="25">
        <f>+Tabla_DatosExternos_142[[#This Row],[Saldo]]/Tabla_DatosExternos_142[[#This Row],[Importe]]</f>
        <v>1</v>
      </c>
      <c r="AB1140" s="21"/>
      <c r="AC1140" s="26">
        <f>IF(AND(-Z1140&gt;=1,-Z1140&lt;=30),D1140,0)</f>
        <v>0</v>
      </c>
      <c r="AD1140" s="26">
        <f>IF(AND(-Z1140&gt;=31,-Z1140&lt;=60),D1140,0)</f>
        <v>0</v>
      </c>
      <c r="AE1140" s="26">
        <f>IF(AND(-Z1140&gt;=61,-Z1140&lt;=90),D1140,0)</f>
        <v>0</v>
      </c>
      <c r="AF1140" s="26">
        <f>IF(AND(-Z1140&gt;=91,-Z1140&lt;=120),D1140,0)</f>
        <v>0</v>
      </c>
      <c r="AG1140" s="26">
        <f>IF(AND(-Z1140&gt;=121,-Z1140&lt;=150),D1140,0)</f>
        <v>0</v>
      </c>
      <c r="AH1140" s="26">
        <f>IF(AND(-Z1140&gt;=151,-Z1140&lt;=180),D1140,0)</f>
        <v>0</v>
      </c>
      <c r="AI1140" s="26">
        <f>IF(AND(-Z1140&gt;=181,-Z1140&lt;=210),D1140,0)</f>
        <v>0</v>
      </c>
      <c r="AJ1140" s="26">
        <f>IF(AND(-Z1140&gt;=211,-Z1140&lt;=250),D1140,0)</f>
        <v>0</v>
      </c>
      <c r="AK1140" s="26">
        <f>IF(-Z1140&gt;=251,D1140,0)</f>
        <v>0</v>
      </c>
      <c r="AL1140" s="26">
        <f>SUM(AE1140:AF1140)</f>
        <v>0</v>
      </c>
      <c r="AM1140" s="26">
        <f>SUM(AG1140:AK1140)</f>
        <v>0</v>
      </c>
      <c r="AN1140" s="26">
        <f>SUM(AI1140:AK1140)</f>
        <v>0</v>
      </c>
      <c r="AO1140" s="26">
        <f>+IF(SUM(AC1140:AK1140)=0,D1140,0)</f>
        <v>3398.8</v>
      </c>
      <c r="AP1140" s="26">
        <f>+SUM(AC1140:AK1140)</f>
        <v>0</v>
      </c>
      <c r="AQ1140" s="26">
        <f>+Tabla_DatosExternos_142[[#This Row],[Total Vigente]]+Tabla_DatosExternos_142[[#This Row],[Total Vencido]]</f>
        <v>3398.8</v>
      </c>
      <c r="AR1140" s="26">
        <f>SUM(AG1140:AK1140)</f>
        <v>0</v>
      </c>
      <c r="AS1140" s="27">
        <f>+Tabla_DatosExternos_142[[#This Row],[Fecha]]-Tabla_DatosExternos_142[[#This Row],[Vence]]</f>
        <v>-120</v>
      </c>
      <c r="AT1140" s="21"/>
      <c r="AU1140" s="28" t="e">
        <f>+AR1140-W1140</f>
        <v>#VALUE!</v>
      </c>
    </row>
    <row r="1141" spans="1:47" x14ac:dyDescent="0.35">
      <c r="A1141" s="20">
        <v>46149</v>
      </c>
      <c r="B1141" s="21">
        <v>142049</v>
      </c>
      <c r="C1141" s="21">
        <v>2799.52</v>
      </c>
      <c r="D1141" s="21">
        <v>2799.52</v>
      </c>
      <c r="E1141" s="22">
        <v>46209</v>
      </c>
      <c r="F1141" s="21">
        <v>37</v>
      </c>
      <c r="G1141" s="21" t="s">
        <v>96</v>
      </c>
      <c r="H1141" s="21" t="s">
        <v>48</v>
      </c>
      <c r="I1141" s="21" t="s">
        <v>1073</v>
      </c>
      <c r="J1141" s="21" t="s">
        <v>588</v>
      </c>
      <c r="K1141" s="21" t="s">
        <v>589</v>
      </c>
      <c r="L1141" s="21" t="s">
        <v>590</v>
      </c>
      <c r="M1141" s="21" t="s">
        <v>591</v>
      </c>
      <c r="N1141" s="21">
        <v>60</v>
      </c>
      <c r="O1141" s="20"/>
      <c r="P1141" s="21" t="s">
        <v>49</v>
      </c>
      <c r="Q1141" s="21" t="s">
        <v>1074</v>
      </c>
      <c r="R1141" s="21">
        <v>120000</v>
      </c>
      <c r="S1141" s="21">
        <v>7640</v>
      </c>
      <c r="T1141" s="21">
        <v>-68.090222999999995</v>
      </c>
      <c r="U1141" s="21">
        <v>-16.541060999999999</v>
      </c>
      <c r="V1141" s="21" t="s">
        <v>262</v>
      </c>
      <c r="W1141" s="21" t="s">
        <v>51</v>
      </c>
      <c r="X1141" s="21" t="s">
        <v>1076</v>
      </c>
      <c r="Y1141" s="23">
        <v>46246</v>
      </c>
      <c r="Z1141" s="24">
        <f>+E1141-Y1141</f>
        <v>-37</v>
      </c>
      <c r="AA1141" s="25">
        <f>+Tabla_DatosExternos_142[[#This Row],[Saldo]]/Tabla_DatosExternos_142[[#This Row],[Importe]]</f>
        <v>1</v>
      </c>
      <c r="AB1141" s="21"/>
      <c r="AC1141" s="26">
        <f>IF(AND(-Z1141&gt;=1,-Z1141&lt;=30),D1141,0)</f>
        <v>0</v>
      </c>
      <c r="AD1141" s="26">
        <f>IF(AND(-Z1141&gt;=31,-Z1141&lt;=60),D1141,0)</f>
        <v>2799.52</v>
      </c>
      <c r="AE1141" s="26">
        <f>IF(AND(-Z1141&gt;=61,-Z1141&lt;=90),D1141,0)</f>
        <v>0</v>
      </c>
      <c r="AF1141" s="26">
        <f>IF(AND(-Z1141&gt;=91,-Z1141&lt;=120),D1141,0)</f>
        <v>0</v>
      </c>
      <c r="AG1141" s="26">
        <f>IF(AND(-Z1141&gt;=121,-Z1141&lt;=150),D1141,0)</f>
        <v>0</v>
      </c>
      <c r="AH1141" s="26">
        <f>IF(AND(-Z1141&gt;=151,-Z1141&lt;=180),D1141,0)</f>
        <v>0</v>
      </c>
      <c r="AI1141" s="26">
        <f>IF(AND(-Z1141&gt;=181,-Z1141&lt;=210),D1141,0)</f>
        <v>0</v>
      </c>
      <c r="AJ1141" s="26">
        <f>IF(AND(-Z1141&gt;=211,-Z1141&lt;=250),D1141,0)</f>
        <v>0</v>
      </c>
      <c r="AK1141" s="26">
        <f>IF(-Z1141&gt;=251,D1141,0)</f>
        <v>0</v>
      </c>
      <c r="AL1141" s="26">
        <f>SUM(AE1141:AF1141)</f>
        <v>0</v>
      </c>
      <c r="AM1141" s="26">
        <f>SUM(AG1141:AK1141)</f>
        <v>0</v>
      </c>
      <c r="AN1141" s="26">
        <f>SUM(AI1141:AK1141)</f>
        <v>0</v>
      </c>
      <c r="AO1141" s="26">
        <f>+IF(SUM(AC1141:AK1141)=0,D1141,0)</f>
        <v>0</v>
      </c>
      <c r="AP1141" s="26">
        <f>+SUM(AC1141:AK1141)</f>
        <v>2799.52</v>
      </c>
      <c r="AQ1141" s="26">
        <f>+Tabla_DatosExternos_142[[#This Row],[Total Vigente]]+Tabla_DatosExternos_142[[#This Row],[Total Vencido]]</f>
        <v>2799.52</v>
      </c>
      <c r="AR1141" s="26">
        <f>SUM(AG1141:AK1141)</f>
        <v>0</v>
      </c>
      <c r="AS1141" s="27">
        <f>+Tabla_DatosExternos_142[[#This Row],[Fecha]]-Tabla_DatosExternos_142[[#This Row],[Vence]]</f>
        <v>-60</v>
      </c>
      <c r="AT1141" s="21"/>
      <c r="AU1141" s="28" t="e">
        <f>+AR1141-W1141</f>
        <v>#VALUE!</v>
      </c>
    </row>
    <row r="1142" spans="1:47" x14ac:dyDescent="0.35">
      <c r="A1142" s="20">
        <v>46149</v>
      </c>
      <c r="B1142" s="21">
        <v>142052</v>
      </c>
      <c r="C1142" s="21">
        <v>1999.44</v>
      </c>
      <c r="D1142" s="21">
        <v>1999.44</v>
      </c>
      <c r="E1142" s="22">
        <v>46209</v>
      </c>
      <c r="F1142" s="21">
        <v>37</v>
      </c>
      <c r="G1142" s="21" t="s">
        <v>96</v>
      </c>
      <c r="H1142" s="21" t="s">
        <v>48</v>
      </c>
      <c r="I1142" s="21" t="s">
        <v>1073</v>
      </c>
      <c r="J1142" s="21" t="s">
        <v>588</v>
      </c>
      <c r="K1142" s="21" t="s">
        <v>589</v>
      </c>
      <c r="L1142" s="21" t="s">
        <v>590</v>
      </c>
      <c r="M1142" s="21" t="s">
        <v>591</v>
      </c>
      <c r="N1142" s="21">
        <v>60</v>
      </c>
      <c r="O1142" s="20"/>
      <c r="P1142" s="21" t="s">
        <v>49</v>
      </c>
      <c r="Q1142" s="21" t="s">
        <v>1074</v>
      </c>
      <c r="R1142" s="21">
        <v>120000</v>
      </c>
      <c r="S1142" s="21">
        <v>7640</v>
      </c>
      <c r="T1142" s="21">
        <v>-68.090222999999995</v>
      </c>
      <c r="U1142" s="21">
        <v>-16.541060999999999</v>
      </c>
      <c r="V1142" s="21" t="s">
        <v>262</v>
      </c>
      <c r="W1142" s="21" t="s">
        <v>51</v>
      </c>
      <c r="X1142" s="21" t="s">
        <v>1075</v>
      </c>
      <c r="Y1142" s="23">
        <v>46246</v>
      </c>
      <c r="Z1142" s="24">
        <f>+E1142-Y1142</f>
        <v>-37</v>
      </c>
      <c r="AA1142" s="25">
        <f>+Tabla_DatosExternos_142[[#This Row],[Saldo]]/Tabla_DatosExternos_142[[#This Row],[Importe]]</f>
        <v>1</v>
      </c>
      <c r="AB1142" s="21"/>
      <c r="AC1142" s="26">
        <f>IF(AND(-Z1142&gt;=1,-Z1142&lt;=30),D1142,0)</f>
        <v>0</v>
      </c>
      <c r="AD1142" s="26">
        <f>IF(AND(-Z1142&gt;=31,-Z1142&lt;=60),D1142,0)</f>
        <v>1999.44</v>
      </c>
      <c r="AE1142" s="26">
        <f>IF(AND(-Z1142&gt;=61,-Z1142&lt;=90),D1142,0)</f>
        <v>0</v>
      </c>
      <c r="AF1142" s="26">
        <f>IF(AND(-Z1142&gt;=91,-Z1142&lt;=120),D1142,0)</f>
        <v>0</v>
      </c>
      <c r="AG1142" s="26">
        <f>IF(AND(-Z1142&gt;=121,-Z1142&lt;=150),D1142,0)</f>
        <v>0</v>
      </c>
      <c r="AH1142" s="26">
        <f>IF(AND(-Z1142&gt;=151,-Z1142&lt;=180),D1142,0)</f>
        <v>0</v>
      </c>
      <c r="AI1142" s="26">
        <f>IF(AND(-Z1142&gt;=181,-Z1142&lt;=210),D1142,0)</f>
        <v>0</v>
      </c>
      <c r="AJ1142" s="26">
        <f>IF(AND(-Z1142&gt;=211,-Z1142&lt;=250),D1142,0)</f>
        <v>0</v>
      </c>
      <c r="AK1142" s="26">
        <f>IF(-Z1142&gt;=251,D1142,0)</f>
        <v>0</v>
      </c>
      <c r="AL1142" s="26">
        <f>SUM(AE1142:AF1142)</f>
        <v>0</v>
      </c>
      <c r="AM1142" s="26">
        <f>SUM(AG1142:AK1142)</f>
        <v>0</v>
      </c>
      <c r="AN1142" s="26">
        <f>SUM(AI1142:AK1142)</f>
        <v>0</v>
      </c>
      <c r="AO1142" s="26">
        <f>+IF(SUM(AC1142:AK1142)=0,D1142,0)</f>
        <v>0</v>
      </c>
      <c r="AP1142" s="26">
        <f>+SUM(AC1142:AK1142)</f>
        <v>1999.44</v>
      </c>
      <c r="AQ1142" s="26">
        <f>+Tabla_DatosExternos_142[[#This Row],[Total Vigente]]+Tabla_DatosExternos_142[[#This Row],[Total Vencido]]</f>
        <v>1999.44</v>
      </c>
      <c r="AR1142" s="26">
        <f>SUM(AG1142:AK1142)</f>
        <v>0</v>
      </c>
      <c r="AS1142" s="27">
        <f>+Tabla_DatosExternos_142[[#This Row],[Fecha]]-Tabla_DatosExternos_142[[#This Row],[Vence]]</f>
        <v>-60</v>
      </c>
      <c r="AT1142" s="21"/>
      <c r="AU1142" s="28" t="e">
        <f>+AR1142-W1142</f>
        <v>#VALUE!</v>
      </c>
    </row>
    <row r="1143" spans="1:47" x14ac:dyDescent="0.35">
      <c r="A1143" s="20">
        <v>46149</v>
      </c>
      <c r="B1143" s="21">
        <v>142179</v>
      </c>
      <c r="C1143" s="21">
        <v>877.68</v>
      </c>
      <c r="D1143" s="21">
        <v>877.68</v>
      </c>
      <c r="E1143" s="22">
        <v>46209</v>
      </c>
      <c r="F1143" s="21">
        <v>37</v>
      </c>
      <c r="G1143" s="21" t="s">
        <v>96</v>
      </c>
      <c r="H1143" s="21" t="s">
        <v>48</v>
      </c>
      <c r="I1143" s="21" t="s">
        <v>1073</v>
      </c>
      <c r="J1143" s="21" t="s">
        <v>588</v>
      </c>
      <c r="K1143" s="21" t="s">
        <v>589</v>
      </c>
      <c r="L1143" s="21" t="s">
        <v>590</v>
      </c>
      <c r="M1143" s="21" t="s">
        <v>591</v>
      </c>
      <c r="N1143" s="21">
        <v>60</v>
      </c>
      <c r="O1143" s="20"/>
      <c r="P1143" s="21" t="s">
        <v>49</v>
      </c>
      <c r="Q1143" s="21" t="s">
        <v>1074</v>
      </c>
      <c r="R1143" s="21">
        <v>120000</v>
      </c>
      <c r="S1143" s="21">
        <v>7640</v>
      </c>
      <c r="T1143" s="21">
        <v>-68.090222999999995</v>
      </c>
      <c r="U1143" s="21">
        <v>-16.541060999999999</v>
      </c>
      <c r="V1143" s="21" t="s">
        <v>262</v>
      </c>
      <c r="W1143" s="21" t="s">
        <v>51</v>
      </c>
      <c r="X1143" s="21" t="s">
        <v>1077</v>
      </c>
      <c r="Y1143" s="23">
        <v>46246</v>
      </c>
      <c r="Z1143" s="24">
        <f>+E1143-Y1143</f>
        <v>-37</v>
      </c>
      <c r="AA1143" s="25">
        <f>+Tabla_DatosExternos_142[[#This Row],[Saldo]]/Tabla_DatosExternos_142[[#This Row],[Importe]]</f>
        <v>1</v>
      </c>
      <c r="AB1143" s="21"/>
      <c r="AC1143" s="26">
        <f>IF(AND(-Z1143&gt;=1,-Z1143&lt;=30),D1143,0)</f>
        <v>0</v>
      </c>
      <c r="AD1143" s="26">
        <f>IF(AND(-Z1143&gt;=31,-Z1143&lt;=60),D1143,0)</f>
        <v>877.68</v>
      </c>
      <c r="AE1143" s="26">
        <f>IF(AND(-Z1143&gt;=61,-Z1143&lt;=90),D1143,0)</f>
        <v>0</v>
      </c>
      <c r="AF1143" s="26">
        <f>IF(AND(-Z1143&gt;=91,-Z1143&lt;=120),D1143,0)</f>
        <v>0</v>
      </c>
      <c r="AG1143" s="26">
        <f>IF(AND(-Z1143&gt;=121,-Z1143&lt;=150),D1143,0)</f>
        <v>0</v>
      </c>
      <c r="AH1143" s="26">
        <f>IF(AND(-Z1143&gt;=151,-Z1143&lt;=180),D1143,0)</f>
        <v>0</v>
      </c>
      <c r="AI1143" s="26">
        <f>IF(AND(-Z1143&gt;=181,-Z1143&lt;=210),D1143,0)</f>
        <v>0</v>
      </c>
      <c r="AJ1143" s="26">
        <f>IF(AND(-Z1143&gt;=211,-Z1143&lt;=250),D1143,0)</f>
        <v>0</v>
      </c>
      <c r="AK1143" s="26">
        <f>IF(-Z1143&gt;=251,D1143,0)</f>
        <v>0</v>
      </c>
      <c r="AL1143" s="26">
        <f>SUM(AE1143:AF1143)</f>
        <v>0</v>
      </c>
      <c r="AM1143" s="26">
        <f>SUM(AG1143:AK1143)</f>
        <v>0</v>
      </c>
      <c r="AN1143" s="26">
        <f>SUM(AI1143:AK1143)</f>
        <v>0</v>
      </c>
      <c r="AO1143" s="26">
        <f>+IF(SUM(AC1143:AK1143)=0,D1143,0)</f>
        <v>0</v>
      </c>
      <c r="AP1143" s="26">
        <f>+SUM(AC1143:AK1143)</f>
        <v>877.68</v>
      </c>
      <c r="AQ1143" s="26">
        <f>+Tabla_DatosExternos_142[[#This Row],[Total Vigente]]+Tabla_DatosExternos_142[[#This Row],[Total Vencido]]</f>
        <v>877.68</v>
      </c>
      <c r="AR1143" s="26">
        <f>SUM(AG1143:AK1143)</f>
        <v>0</v>
      </c>
      <c r="AS1143" s="27">
        <f>+Tabla_DatosExternos_142[[#This Row],[Fecha]]-Tabla_DatosExternos_142[[#This Row],[Vence]]</f>
        <v>-60</v>
      </c>
      <c r="AT1143" s="21"/>
      <c r="AU1143" s="28" t="e">
        <f>+AR1143-W1143</f>
        <v>#VALUE!</v>
      </c>
    </row>
    <row r="1144" spans="1:47" x14ac:dyDescent="0.35">
      <c r="A1144" s="20">
        <v>46154</v>
      </c>
      <c r="B1144" s="21">
        <v>143461</v>
      </c>
      <c r="C1144" s="21">
        <v>602.79999999999995</v>
      </c>
      <c r="D1144" s="21">
        <v>602.79999999999995</v>
      </c>
      <c r="E1144" s="22">
        <v>46214</v>
      </c>
      <c r="F1144" s="21">
        <v>32</v>
      </c>
      <c r="G1144" s="21" t="s">
        <v>96</v>
      </c>
      <c r="H1144" s="21" t="s">
        <v>48</v>
      </c>
      <c r="I1144" s="21" t="s">
        <v>1286</v>
      </c>
      <c r="J1144" s="21" t="s">
        <v>588</v>
      </c>
      <c r="K1144" s="21" t="s">
        <v>589</v>
      </c>
      <c r="L1144" s="21" t="s">
        <v>590</v>
      </c>
      <c r="M1144" s="21" t="s">
        <v>591</v>
      </c>
      <c r="N1144" s="21">
        <v>60</v>
      </c>
      <c r="O1144" s="20"/>
      <c r="P1144" s="21" t="s">
        <v>49</v>
      </c>
      <c r="Q1144" s="21" t="s">
        <v>1287</v>
      </c>
      <c r="R1144" s="21">
        <v>50000</v>
      </c>
      <c r="S1144" s="21">
        <v>7640</v>
      </c>
      <c r="T1144" s="21">
        <v>-68.078100000000006</v>
      </c>
      <c r="U1144" s="21">
        <v>-16.5427</v>
      </c>
      <c r="V1144" s="21" t="s">
        <v>1288</v>
      </c>
      <c r="W1144" s="21" t="s">
        <v>51</v>
      </c>
      <c r="X1144" s="21" t="s">
        <v>1289</v>
      </c>
      <c r="Y1144" s="23">
        <v>46246</v>
      </c>
      <c r="Z1144" s="24">
        <f>+E1144-Y1144</f>
        <v>-32</v>
      </c>
      <c r="AA1144" s="25">
        <f>+Tabla_DatosExternos_142[[#This Row],[Saldo]]/Tabla_DatosExternos_142[[#This Row],[Importe]]</f>
        <v>1</v>
      </c>
      <c r="AB1144" s="21"/>
      <c r="AC1144" s="26">
        <f>IF(AND(-Z1144&gt;=1,-Z1144&lt;=30),D1144,0)</f>
        <v>0</v>
      </c>
      <c r="AD1144" s="26">
        <f>IF(AND(-Z1144&gt;=31,-Z1144&lt;=60),D1144,0)</f>
        <v>602.79999999999995</v>
      </c>
      <c r="AE1144" s="26">
        <f>IF(AND(-Z1144&gt;=61,-Z1144&lt;=90),D1144,0)</f>
        <v>0</v>
      </c>
      <c r="AF1144" s="26">
        <f>IF(AND(-Z1144&gt;=91,-Z1144&lt;=120),D1144,0)</f>
        <v>0</v>
      </c>
      <c r="AG1144" s="26">
        <f>IF(AND(-Z1144&gt;=121,-Z1144&lt;=150),D1144,0)</f>
        <v>0</v>
      </c>
      <c r="AH1144" s="26">
        <f>IF(AND(-Z1144&gt;=151,-Z1144&lt;=180),D1144,0)</f>
        <v>0</v>
      </c>
      <c r="AI1144" s="26">
        <f>IF(AND(-Z1144&gt;=181,-Z1144&lt;=210),D1144,0)</f>
        <v>0</v>
      </c>
      <c r="AJ1144" s="26">
        <f>IF(AND(-Z1144&gt;=211,-Z1144&lt;=250),D1144,0)</f>
        <v>0</v>
      </c>
      <c r="AK1144" s="26">
        <f>IF(-Z1144&gt;=251,D1144,0)</f>
        <v>0</v>
      </c>
      <c r="AL1144" s="26">
        <f>SUM(AE1144:AF1144)</f>
        <v>0</v>
      </c>
      <c r="AM1144" s="26">
        <f>SUM(AG1144:AK1144)</f>
        <v>0</v>
      </c>
      <c r="AN1144" s="26">
        <f>SUM(AI1144:AK1144)</f>
        <v>0</v>
      </c>
      <c r="AO1144" s="26">
        <f>+IF(SUM(AC1144:AK1144)=0,D1144,0)</f>
        <v>0</v>
      </c>
      <c r="AP1144" s="26">
        <f>+SUM(AC1144:AK1144)</f>
        <v>602.79999999999995</v>
      </c>
      <c r="AQ1144" s="26">
        <f>+Tabla_DatosExternos_142[[#This Row],[Total Vigente]]+Tabla_DatosExternos_142[[#This Row],[Total Vencido]]</f>
        <v>602.79999999999995</v>
      </c>
      <c r="AR1144" s="26">
        <f>SUM(AG1144:AK1144)</f>
        <v>0</v>
      </c>
      <c r="AS1144" s="27">
        <f>+Tabla_DatosExternos_142[[#This Row],[Fecha]]-Tabla_DatosExternos_142[[#This Row],[Vence]]</f>
        <v>-60</v>
      </c>
      <c r="AT1144" s="21"/>
      <c r="AU1144" s="28" t="e">
        <f>+AR1144-W1144</f>
        <v>#VALUE!</v>
      </c>
    </row>
    <row r="1145" spans="1:47" x14ac:dyDescent="0.35">
      <c r="A1145" s="20">
        <v>46154</v>
      </c>
      <c r="B1145" s="21">
        <v>143462</v>
      </c>
      <c r="C1145" s="21">
        <v>5709.6</v>
      </c>
      <c r="D1145" s="21">
        <v>5709.6</v>
      </c>
      <c r="E1145" s="22">
        <v>46214</v>
      </c>
      <c r="F1145" s="21">
        <v>32</v>
      </c>
      <c r="G1145" s="21" t="s">
        <v>96</v>
      </c>
      <c r="H1145" s="21" t="s">
        <v>48</v>
      </c>
      <c r="I1145" s="21" t="s">
        <v>1073</v>
      </c>
      <c r="J1145" s="21" t="s">
        <v>588</v>
      </c>
      <c r="K1145" s="21" t="s">
        <v>589</v>
      </c>
      <c r="L1145" s="21" t="s">
        <v>590</v>
      </c>
      <c r="M1145" s="21" t="s">
        <v>591</v>
      </c>
      <c r="N1145" s="21">
        <v>60</v>
      </c>
      <c r="O1145" s="20"/>
      <c r="P1145" s="21" t="s">
        <v>49</v>
      </c>
      <c r="Q1145" s="21" t="s">
        <v>1074</v>
      </c>
      <c r="R1145" s="21">
        <v>120000</v>
      </c>
      <c r="S1145" s="21">
        <v>7640</v>
      </c>
      <c r="T1145" s="21">
        <v>-68.090222999999995</v>
      </c>
      <c r="U1145" s="21">
        <v>-16.541060999999999</v>
      </c>
      <c r="V1145" s="21" t="s">
        <v>262</v>
      </c>
      <c r="W1145" s="21" t="s">
        <v>51</v>
      </c>
      <c r="X1145" s="21" t="s">
        <v>1075</v>
      </c>
      <c r="Y1145" s="23">
        <v>46246</v>
      </c>
      <c r="Z1145" s="24">
        <f>+E1145-Y1145</f>
        <v>-32</v>
      </c>
      <c r="AA1145" s="25">
        <f>+Tabla_DatosExternos_142[[#This Row],[Saldo]]/Tabla_DatosExternos_142[[#This Row],[Importe]]</f>
        <v>1</v>
      </c>
      <c r="AB1145" s="21"/>
      <c r="AC1145" s="26">
        <f>IF(AND(-Z1145&gt;=1,-Z1145&lt;=30),D1145,0)</f>
        <v>0</v>
      </c>
      <c r="AD1145" s="26">
        <f>IF(AND(-Z1145&gt;=31,-Z1145&lt;=60),D1145,0)</f>
        <v>5709.6</v>
      </c>
      <c r="AE1145" s="26">
        <f>IF(AND(-Z1145&gt;=61,-Z1145&lt;=90),D1145,0)</f>
        <v>0</v>
      </c>
      <c r="AF1145" s="26">
        <f>IF(AND(-Z1145&gt;=91,-Z1145&lt;=120),D1145,0)</f>
        <v>0</v>
      </c>
      <c r="AG1145" s="26">
        <f>IF(AND(-Z1145&gt;=121,-Z1145&lt;=150),D1145,0)</f>
        <v>0</v>
      </c>
      <c r="AH1145" s="26">
        <f>IF(AND(-Z1145&gt;=151,-Z1145&lt;=180),D1145,0)</f>
        <v>0</v>
      </c>
      <c r="AI1145" s="26">
        <f>IF(AND(-Z1145&gt;=181,-Z1145&lt;=210),D1145,0)</f>
        <v>0</v>
      </c>
      <c r="AJ1145" s="26">
        <f>IF(AND(-Z1145&gt;=211,-Z1145&lt;=250),D1145,0)</f>
        <v>0</v>
      </c>
      <c r="AK1145" s="26">
        <f>IF(-Z1145&gt;=251,D1145,0)</f>
        <v>0</v>
      </c>
      <c r="AL1145" s="26">
        <f>SUM(AE1145:AF1145)</f>
        <v>0</v>
      </c>
      <c r="AM1145" s="26">
        <f>SUM(AG1145:AK1145)</f>
        <v>0</v>
      </c>
      <c r="AN1145" s="26">
        <f>SUM(AI1145:AK1145)</f>
        <v>0</v>
      </c>
      <c r="AO1145" s="26">
        <f>+IF(SUM(AC1145:AK1145)=0,D1145,0)</f>
        <v>0</v>
      </c>
      <c r="AP1145" s="26">
        <f>+SUM(AC1145:AK1145)</f>
        <v>5709.6</v>
      </c>
      <c r="AQ1145" s="26">
        <f>+Tabla_DatosExternos_142[[#This Row],[Total Vigente]]+Tabla_DatosExternos_142[[#This Row],[Total Vencido]]</f>
        <v>5709.6</v>
      </c>
      <c r="AR1145" s="26">
        <f>SUM(AG1145:AK1145)</f>
        <v>0</v>
      </c>
      <c r="AS1145" s="27">
        <f>+Tabla_DatosExternos_142[[#This Row],[Fecha]]-Tabla_DatosExternos_142[[#This Row],[Vence]]</f>
        <v>-60</v>
      </c>
      <c r="AT1145" s="21"/>
      <c r="AU1145" s="28" t="e">
        <f>+AR1145-W1145</f>
        <v>#VALUE!</v>
      </c>
    </row>
    <row r="1146" spans="1:47" x14ac:dyDescent="0.35">
      <c r="A1146" s="20">
        <v>46154</v>
      </c>
      <c r="B1146" s="21">
        <v>143475</v>
      </c>
      <c r="C1146" s="21">
        <v>4473.6000000000004</v>
      </c>
      <c r="D1146" s="21">
        <v>4473.6000000000004</v>
      </c>
      <c r="E1146" s="22">
        <v>46214</v>
      </c>
      <c r="F1146" s="21">
        <v>32</v>
      </c>
      <c r="G1146" s="21" t="s">
        <v>96</v>
      </c>
      <c r="H1146" s="21" t="s">
        <v>48</v>
      </c>
      <c r="I1146" s="21" t="s">
        <v>1073</v>
      </c>
      <c r="J1146" s="21" t="s">
        <v>588</v>
      </c>
      <c r="K1146" s="21" t="s">
        <v>589</v>
      </c>
      <c r="L1146" s="21" t="s">
        <v>590</v>
      </c>
      <c r="M1146" s="21" t="s">
        <v>591</v>
      </c>
      <c r="N1146" s="21">
        <v>60</v>
      </c>
      <c r="O1146" s="20"/>
      <c r="P1146" s="21" t="s">
        <v>49</v>
      </c>
      <c r="Q1146" s="21" t="s">
        <v>1074</v>
      </c>
      <c r="R1146" s="21">
        <v>120000</v>
      </c>
      <c r="S1146" s="21">
        <v>7640</v>
      </c>
      <c r="T1146" s="21">
        <v>-68.090222999999995</v>
      </c>
      <c r="U1146" s="21">
        <v>-16.541060999999999</v>
      </c>
      <c r="V1146" s="21" t="s">
        <v>262</v>
      </c>
      <c r="W1146" s="21" t="s">
        <v>51</v>
      </c>
      <c r="X1146" s="21" t="s">
        <v>1077</v>
      </c>
      <c r="Y1146" s="23">
        <v>46246</v>
      </c>
      <c r="Z1146" s="24">
        <f>+E1146-Y1146</f>
        <v>-32</v>
      </c>
      <c r="AA1146" s="25">
        <f>+Tabla_DatosExternos_142[[#This Row],[Saldo]]/Tabla_DatosExternos_142[[#This Row],[Importe]]</f>
        <v>1</v>
      </c>
      <c r="AB1146" s="21"/>
      <c r="AC1146" s="26">
        <f>IF(AND(-Z1146&gt;=1,-Z1146&lt;=30),D1146,0)</f>
        <v>0</v>
      </c>
      <c r="AD1146" s="26">
        <f>IF(AND(-Z1146&gt;=31,-Z1146&lt;=60),D1146,0)</f>
        <v>4473.6000000000004</v>
      </c>
      <c r="AE1146" s="26">
        <f>IF(AND(-Z1146&gt;=61,-Z1146&lt;=90),D1146,0)</f>
        <v>0</v>
      </c>
      <c r="AF1146" s="26">
        <f>IF(AND(-Z1146&gt;=91,-Z1146&lt;=120),D1146,0)</f>
        <v>0</v>
      </c>
      <c r="AG1146" s="26">
        <f>IF(AND(-Z1146&gt;=121,-Z1146&lt;=150),D1146,0)</f>
        <v>0</v>
      </c>
      <c r="AH1146" s="26">
        <f>IF(AND(-Z1146&gt;=151,-Z1146&lt;=180),D1146,0)</f>
        <v>0</v>
      </c>
      <c r="AI1146" s="26">
        <f>IF(AND(-Z1146&gt;=181,-Z1146&lt;=210),D1146,0)</f>
        <v>0</v>
      </c>
      <c r="AJ1146" s="26">
        <f>IF(AND(-Z1146&gt;=211,-Z1146&lt;=250),D1146,0)</f>
        <v>0</v>
      </c>
      <c r="AK1146" s="26">
        <f>IF(-Z1146&gt;=251,D1146,0)</f>
        <v>0</v>
      </c>
      <c r="AL1146" s="26">
        <f>SUM(AE1146:AF1146)</f>
        <v>0</v>
      </c>
      <c r="AM1146" s="26">
        <f>SUM(AG1146:AK1146)</f>
        <v>0</v>
      </c>
      <c r="AN1146" s="26">
        <f>SUM(AI1146:AK1146)</f>
        <v>0</v>
      </c>
      <c r="AO1146" s="26">
        <f>+IF(SUM(AC1146:AK1146)=0,D1146,0)</f>
        <v>0</v>
      </c>
      <c r="AP1146" s="26">
        <f>+SUM(AC1146:AK1146)</f>
        <v>4473.6000000000004</v>
      </c>
      <c r="AQ1146" s="26">
        <f>+Tabla_DatosExternos_142[[#This Row],[Total Vigente]]+Tabla_DatosExternos_142[[#This Row],[Total Vencido]]</f>
        <v>4473.6000000000004</v>
      </c>
      <c r="AR1146" s="26">
        <f>SUM(AG1146:AK1146)</f>
        <v>0</v>
      </c>
      <c r="AS1146" s="27">
        <f>+Tabla_DatosExternos_142[[#This Row],[Fecha]]-Tabla_DatosExternos_142[[#This Row],[Vence]]</f>
        <v>-60</v>
      </c>
      <c r="AT1146" s="21"/>
      <c r="AU1146" s="28" t="e">
        <f>+AR1146-W1146</f>
        <v>#VALUE!</v>
      </c>
    </row>
    <row r="1147" spans="1:47" x14ac:dyDescent="0.35">
      <c r="A1147" s="20">
        <v>46154</v>
      </c>
      <c r="B1147" s="21">
        <v>143476</v>
      </c>
      <c r="C1147" s="21">
        <v>895.62</v>
      </c>
      <c r="D1147" s="21">
        <v>895.62</v>
      </c>
      <c r="E1147" s="22">
        <v>46214</v>
      </c>
      <c r="F1147" s="21">
        <v>32</v>
      </c>
      <c r="G1147" s="21" t="s">
        <v>96</v>
      </c>
      <c r="H1147" s="21" t="s">
        <v>48</v>
      </c>
      <c r="I1147" s="21" t="s">
        <v>1286</v>
      </c>
      <c r="J1147" s="21" t="s">
        <v>588</v>
      </c>
      <c r="K1147" s="21" t="s">
        <v>589</v>
      </c>
      <c r="L1147" s="21" t="s">
        <v>590</v>
      </c>
      <c r="M1147" s="21" t="s">
        <v>591</v>
      </c>
      <c r="N1147" s="21">
        <v>60</v>
      </c>
      <c r="O1147" s="20"/>
      <c r="P1147" s="21" t="s">
        <v>49</v>
      </c>
      <c r="Q1147" s="21" t="s">
        <v>1287</v>
      </c>
      <c r="R1147" s="21">
        <v>140000</v>
      </c>
      <c r="S1147" s="21">
        <v>7640</v>
      </c>
      <c r="T1147" s="21">
        <v>-68.078100000000006</v>
      </c>
      <c r="U1147" s="21">
        <v>-16.5427</v>
      </c>
      <c r="V1147" s="21" t="s">
        <v>1288</v>
      </c>
      <c r="W1147" s="21" t="s">
        <v>51</v>
      </c>
      <c r="X1147" s="21" t="s">
        <v>1563</v>
      </c>
      <c r="Y1147" s="23">
        <v>46246</v>
      </c>
      <c r="Z1147" s="24">
        <f>+E1147-Y1147</f>
        <v>-32</v>
      </c>
      <c r="AA1147" s="25">
        <f>+Tabla_DatosExternos_142[[#This Row],[Saldo]]/Tabla_DatosExternos_142[[#This Row],[Importe]]</f>
        <v>1</v>
      </c>
      <c r="AB1147" s="21"/>
      <c r="AC1147" s="26">
        <f>IF(AND(-Z1147&gt;=1,-Z1147&lt;=30),D1147,0)</f>
        <v>0</v>
      </c>
      <c r="AD1147" s="26">
        <f>IF(AND(-Z1147&gt;=31,-Z1147&lt;=60),D1147,0)</f>
        <v>895.62</v>
      </c>
      <c r="AE1147" s="26">
        <f>IF(AND(-Z1147&gt;=61,-Z1147&lt;=90),D1147,0)</f>
        <v>0</v>
      </c>
      <c r="AF1147" s="26">
        <f>IF(AND(-Z1147&gt;=91,-Z1147&lt;=120),D1147,0)</f>
        <v>0</v>
      </c>
      <c r="AG1147" s="26">
        <f>IF(AND(-Z1147&gt;=121,-Z1147&lt;=150),D1147,0)</f>
        <v>0</v>
      </c>
      <c r="AH1147" s="26">
        <f>IF(AND(-Z1147&gt;=151,-Z1147&lt;=180),D1147,0)</f>
        <v>0</v>
      </c>
      <c r="AI1147" s="26">
        <f>IF(AND(-Z1147&gt;=181,-Z1147&lt;=210),D1147,0)</f>
        <v>0</v>
      </c>
      <c r="AJ1147" s="26">
        <f>IF(AND(-Z1147&gt;=211,-Z1147&lt;=250),D1147,0)</f>
        <v>0</v>
      </c>
      <c r="AK1147" s="26">
        <f>IF(-Z1147&gt;=251,D1147,0)</f>
        <v>0</v>
      </c>
      <c r="AL1147" s="26">
        <f>SUM(AE1147:AF1147)</f>
        <v>0</v>
      </c>
      <c r="AM1147" s="26">
        <f>SUM(AG1147:AK1147)</f>
        <v>0</v>
      </c>
      <c r="AN1147" s="26">
        <f>SUM(AI1147:AK1147)</f>
        <v>0</v>
      </c>
      <c r="AO1147" s="26">
        <f>+IF(SUM(AC1147:AK1147)=0,D1147,0)</f>
        <v>0</v>
      </c>
      <c r="AP1147" s="26">
        <f>+SUM(AC1147:AK1147)</f>
        <v>895.62</v>
      </c>
      <c r="AQ1147" s="26">
        <f>+Tabla_DatosExternos_142[[#This Row],[Total Vigente]]+Tabla_DatosExternos_142[[#This Row],[Total Vencido]]</f>
        <v>895.62</v>
      </c>
      <c r="AR1147" s="26">
        <f>SUM(AG1147:AK1147)</f>
        <v>0</v>
      </c>
      <c r="AS1147" s="27">
        <f>+Tabla_DatosExternos_142[[#This Row],[Fecha]]-Tabla_DatosExternos_142[[#This Row],[Vence]]</f>
        <v>-60</v>
      </c>
      <c r="AT1147" s="21"/>
      <c r="AU1147" s="28" t="e">
        <f>+AR1147-W1147</f>
        <v>#VALUE!</v>
      </c>
    </row>
    <row r="1148" spans="1:47" x14ac:dyDescent="0.35">
      <c r="A1148" s="20">
        <v>46154</v>
      </c>
      <c r="B1148" s="21">
        <v>143763</v>
      </c>
      <c r="C1148" s="21">
        <v>12184.8</v>
      </c>
      <c r="D1148" s="21">
        <v>12184.8</v>
      </c>
      <c r="E1148" s="22">
        <v>46214</v>
      </c>
      <c r="F1148" s="21">
        <v>32</v>
      </c>
      <c r="G1148" s="21" t="s">
        <v>96</v>
      </c>
      <c r="H1148" s="21" t="s">
        <v>48</v>
      </c>
      <c r="I1148" s="21" t="s">
        <v>1073</v>
      </c>
      <c r="J1148" s="21" t="s">
        <v>588</v>
      </c>
      <c r="K1148" s="21" t="s">
        <v>589</v>
      </c>
      <c r="L1148" s="21" t="s">
        <v>590</v>
      </c>
      <c r="M1148" s="21" t="s">
        <v>591</v>
      </c>
      <c r="N1148" s="21">
        <v>60</v>
      </c>
      <c r="O1148" s="20"/>
      <c r="P1148" s="21" t="s">
        <v>49</v>
      </c>
      <c r="Q1148" s="21" t="s">
        <v>1074</v>
      </c>
      <c r="R1148" s="21">
        <v>120000</v>
      </c>
      <c r="S1148" s="21">
        <v>7640</v>
      </c>
      <c r="T1148" s="21">
        <v>-68.090222999999995</v>
      </c>
      <c r="U1148" s="21">
        <v>-16.541060999999999</v>
      </c>
      <c r="V1148" s="21" t="s">
        <v>262</v>
      </c>
      <c r="W1148" s="21" t="s">
        <v>51</v>
      </c>
      <c r="X1148" s="21" t="s">
        <v>1076</v>
      </c>
      <c r="Y1148" s="23">
        <v>46246</v>
      </c>
      <c r="Z1148" s="24">
        <f>+E1148-Y1148</f>
        <v>-32</v>
      </c>
      <c r="AA1148" s="25">
        <f>+Tabla_DatosExternos_142[[#This Row],[Saldo]]/Tabla_DatosExternos_142[[#This Row],[Importe]]</f>
        <v>1</v>
      </c>
      <c r="AB1148" s="21"/>
      <c r="AC1148" s="26">
        <f>IF(AND(-Z1148&gt;=1,-Z1148&lt;=30),D1148,0)</f>
        <v>0</v>
      </c>
      <c r="AD1148" s="26">
        <f>IF(AND(-Z1148&gt;=31,-Z1148&lt;=60),D1148,0)</f>
        <v>12184.8</v>
      </c>
      <c r="AE1148" s="26">
        <f>IF(AND(-Z1148&gt;=61,-Z1148&lt;=90),D1148,0)</f>
        <v>0</v>
      </c>
      <c r="AF1148" s="26">
        <f>IF(AND(-Z1148&gt;=91,-Z1148&lt;=120),D1148,0)</f>
        <v>0</v>
      </c>
      <c r="AG1148" s="26">
        <f>IF(AND(-Z1148&gt;=121,-Z1148&lt;=150),D1148,0)</f>
        <v>0</v>
      </c>
      <c r="AH1148" s="26">
        <f>IF(AND(-Z1148&gt;=151,-Z1148&lt;=180),D1148,0)</f>
        <v>0</v>
      </c>
      <c r="AI1148" s="26">
        <f>IF(AND(-Z1148&gt;=181,-Z1148&lt;=210),D1148,0)</f>
        <v>0</v>
      </c>
      <c r="AJ1148" s="26">
        <f>IF(AND(-Z1148&gt;=211,-Z1148&lt;=250),D1148,0)</f>
        <v>0</v>
      </c>
      <c r="AK1148" s="26">
        <f>IF(-Z1148&gt;=251,D1148,0)</f>
        <v>0</v>
      </c>
      <c r="AL1148" s="26">
        <f>SUM(AE1148:AF1148)</f>
        <v>0</v>
      </c>
      <c r="AM1148" s="26">
        <f>SUM(AG1148:AK1148)</f>
        <v>0</v>
      </c>
      <c r="AN1148" s="26">
        <f>SUM(AI1148:AK1148)</f>
        <v>0</v>
      </c>
      <c r="AO1148" s="26">
        <f>+IF(SUM(AC1148:AK1148)=0,D1148,0)</f>
        <v>0</v>
      </c>
      <c r="AP1148" s="26">
        <f>+SUM(AC1148:AK1148)</f>
        <v>12184.8</v>
      </c>
      <c r="AQ1148" s="26">
        <f>+Tabla_DatosExternos_142[[#This Row],[Total Vigente]]+Tabla_DatosExternos_142[[#This Row],[Total Vencido]]</f>
        <v>12184.8</v>
      </c>
      <c r="AR1148" s="26">
        <f>SUM(AG1148:AK1148)</f>
        <v>0</v>
      </c>
      <c r="AS1148" s="27">
        <f>+Tabla_DatosExternos_142[[#This Row],[Fecha]]-Tabla_DatosExternos_142[[#This Row],[Vence]]</f>
        <v>-60</v>
      </c>
      <c r="AT1148" s="21"/>
      <c r="AU1148" s="28" t="e">
        <f>+AR1148-W1148</f>
        <v>#VALUE!</v>
      </c>
    </row>
    <row r="1149" spans="1:47" x14ac:dyDescent="0.35">
      <c r="A1149" s="20">
        <v>46154</v>
      </c>
      <c r="B1149" s="21">
        <v>143766</v>
      </c>
      <c r="C1149" s="21">
        <v>1002.64</v>
      </c>
      <c r="D1149" s="21">
        <v>1002.64</v>
      </c>
      <c r="E1149" s="22">
        <v>46214</v>
      </c>
      <c r="F1149" s="21">
        <v>32</v>
      </c>
      <c r="G1149" s="21" t="s">
        <v>96</v>
      </c>
      <c r="H1149" s="21" t="s">
        <v>48</v>
      </c>
      <c r="I1149" s="21" t="s">
        <v>1286</v>
      </c>
      <c r="J1149" s="21" t="s">
        <v>588</v>
      </c>
      <c r="K1149" s="21" t="s">
        <v>589</v>
      </c>
      <c r="L1149" s="21" t="s">
        <v>590</v>
      </c>
      <c r="M1149" s="21" t="s">
        <v>591</v>
      </c>
      <c r="N1149" s="21">
        <v>60</v>
      </c>
      <c r="O1149" s="20"/>
      <c r="P1149" s="21" t="s">
        <v>49</v>
      </c>
      <c r="Q1149" s="21" t="s">
        <v>1287</v>
      </c>
      <c r="R1149" s="21">
        <v>50000</v>
      </c>
      <c r="S1149" s="21">
        <v>7640</v>
      </c>
      <c r="T1149" s="21">
        <v>-68.078100000000006</v>
      </c>
      <c r="U1149" s="21">
        <v>-16.5427</v>
      </c>
      <c r="V1149" s="21" t="s">
        <v>1288</v>
      </c>
      <c r="W1149" s="21" t="s">
        <v>51</v>
      </c>
      <c r="X1149" s="21" t="s">
        <v>1558</v>
      </c>
      <c r="Y1149" s="23">
        <v>46246</v>
      </c>
      <c r="Z1149" s="24">
        <f>+E1149-Y1149</f>
        <v>-32</v>
      </c>
      <c r="AA1149" s="25">
        <f>+Tabla_DatosExternos_142[[#This Row],[Saldo]]/Tabla_DatosExternos_142[[#This Row],[Importe]]</f>
        <v>1</v>
      </c>
      <c r="AB1149" s="21"/>
      <c r="AC1149" s="26">
        <f>IF(AND(-Z1149&gt;=1,-Z1149&lt;=30),D1149,0)</f>
        <v>0</v>
      </c>
      <c r="AD1149" s="26">
        <f>IF(AND(-Z1149&gt;=31,-Z1149&lt;=60),D1149,0)</f>
        <v>1002.64</v>
      </c>
      <c r="AE1149" s="26">
        <f>IF(AND(-Z1149&gt;=61,-Z1149&lt;=90),D1149,0)</f>
        <v>0</v>
      </c>
      <c r="AF1149" s="26">
        <f>IF(AND(-Z1149&gt;=91,-Z1149&lt;=120),D1149,0)</f>
        <v>0</v>
      </c>
      <c r="AG1149" s="26">
        <f>IF(AND(-Z1149&gt;=121,-Z1149&lt;=150),D1149,0)</f>
        <v>0</v>
      </c>
      <c r="AH1149" s="26">
        <f>IF(AND(-Z1149&gt;=151,-Z1149&lt;=180),D1149,0)</f>
        <v>0</v>
      </c>
      <c r="AI1149" s="26">
        <f>IF(AND(-Z1149&gt;=181,-Z1149&lt;=210),D1149,0)</f>
        <v>0</v>
      </c>
      <c r="AJ1149" s="26">
        <f>IF(AND(-Z1149&gt;=211,-Z1149&lt;=250),D1149,0)</f>
        <v>0</v>
      </c>
      <c r="AK1149" s="26">
        <f>IF(-Z1149&gt;=251,D1149,0)</f>
        <v>0</v>
      </c>
      <c r="AL1149" s="26">
        <f>SUM(AE1149:AF1149)</f>
        <v>0</v>
      </c>
      <c r="AM1149" s="26">
        <f>SUM(AG1149:AK1149)</f>
        <v>0</v>
      </c>
      <c r="AN1149" s="26">
        <f>SUM(AI1149:AK1149)</f>
        <v>0</v>
      </c>
      <c r="AO1149" s="26">
        <f>+IF(SUM(AC1149:AK1149)=0,D1149,0)</f>
        <v>0</v>
      </c>
      <c r="AP1149" s="26">
        <f>+SUM(AC1149:AK1149)</f>
        <v>1002.64</v>
      </c>
      <c r="AQ1149" s="26">
        <f>+Tabla_DatosExternos_142[[#This Row],[Total Vigente]]+Tabla_DatosExternos_142[[#This Row],[Total Vencido]]</f>
        <v>1002.64</v>
      </c>
      <c r="AR1149" s="26">
        <f>SUM(AG1149:AK1149)</f>
        <v>0</v>
      </c>
      <c r="AS1149" s="27">
        <f>+Tabla_DatosExternos_142[[#This Row],[Fecha]]-Tabla_DatosExternos_142[[#This Row],[Vence]]</f>
        <v>-60</v>
      </c>
      <c r="AT1149" s="21"/>
      <c r="AU1149" s="28" t="e">
        <f>+AR1149-W1149</f>
        <v>#VALUE!</v>
      </c>
    </row>
    <row r="1150" spans="1:47" x14ac:dyDescent="0.35">
      <c r="A1150" s="20">
        <v>46155</v>
      </c>
      <c r="B1150" s="21">
        <v>143814</v>
      </c>
      <c r="C1150" s="21">
        <v>2385.56</v>
      </c>
      <c r="D1150" s="21">
        <v>2385.56</v>
      </c>
      <c r="E1150" s="22">
        <v>46185</v>
      </c>
      <c r="F1150" s="21">
        <v>61</v>
      </c>
      <c r="G1150" s="21" t="s">
        <v>81</v>
      </c>
      <c r="H1150" s="21" t="s">
        <v>48</v>
      </c>
      <c r="I1150" s="21" t="s">
        <v>1605</v>
      </c>
      <c r="J1150" s="21" t="s">
        <v>49</v>
      </c>
      <c r="K1150" s="21" t="s">
        <v>589</v>
      </c>
      <c r="L1150" s="21" t="s">
        <v>590</v>
      </c>
      <c r="M1150" s="21" t="s">
        <v>591</v>
      </c>
      <c r="N1150" s="21">
        <v>30</v>
      </c>
      <c r="O1150" s="20"/>
      <c r="P1150" s="21" t="s">
        <v>49</v>
      </c>
      <c r="Q1150" s="21" t="s">
        <v>1609</v>
      </c>
      <c r="R1150" s="21">
        <v>10000</v>
      </c>
      <c r="S1150" s="21">
        <v>7640</v>
      </c>
      <c r="T1150" s="21">
        <v>-68.150401500000001</v>
      </c>
      <c r="U1150" s="21">
        <v>-16.518046099999999</v>
      </c>
      <c r="V1150" s="21" t="s">
        <v>1607</v>
      </c>
      <c r="W1150" s="21" t="s">
        <v>51</v>
      </c>
      <c r="X1150" s="21" t="s">
        <v>1610</v>
      </c>
      <c r="Y1150" s="23">
        <v>46246</v>
      </c>
      <c r="Z1150" s="24">
        <f>+E1150-Y1150</f>
        <v>-61</v>
      </c>
      <c r="AA1150" s="25">
        <f>+Tabla_DatosExternos_142[[#This Row],[Saldo]]/Tabla_DatosExternos_142[[#This Row],[Importe]]</f>
        <v>1</v>
      </c>
      <c r="AB1150" s="21"/>
      <c r="AC1150" s="26">
        <f>IF(AND(-Z1150&gt;=1,-Z1150&lt;=30),D1150,0)</f>
        <v>0</v>
      </c>
      <c r="AD1150" s="26">
        <f>IF(AND(-Z1150&gt;=31,-Z1150&lt;=60),D1150,0)</f>
        <v>0</v>
      </c>
      <c r="AE1150" s="26">
        <f>IF(AND(-Z1150&gt;=61,-Z1150&lt;=90),D1150,0)</f>
        <v>2385.56</v>
      </c>
      <c r="AF1150" s="26">
        <f>IF(AND(-Z1150&gt;=91,-Z1150&lt;=120),D1150,0)</f>
        <v>0</v>
      </c>
      <c r="AG1150" s="26">
        <f>IF(AND(-Z1150&gt;=121,-Z1150&lt;=150),D1150,0)</f>
        <v>0</v>
      </c>
      <c r="AH1150" s="26">
        <f>IF(AND(-Z1150&gt;=151,-Z1150&lt;=180),D1150,0)</f>
        <v>0</v>
      </c>
      <c r="AI1150" s="26">
        <f>IF(AND(-Z1150&gt;=181,-Z1150&lt;=210),D1150,0)</f>
        <v>0</v>
      </c>
      <c r="AJ1150" s="26">
        <f>IF(AND(-Z1150&gt;=211,-Z1150&lt;=250),D1150,0)</f>
        <v>0</v>
      </c>
      <c r="AK1150" s="26">
        <f>IF(-Z1150&gt;=251,D1150,0)</f>
        <v>0</v>
      </c>
      <c r="AL1150" s="26">
        <f>SUM(AE1150:AF1150)</f>
        <v>2385.56</v>
      </c>
      <c r="AM1150" s="26">
        <f>SUM(AG1150:AK1150)</f>
        <v>0</v>
      </c>
      <c r="AN1150" s="26">
        <f>SUM(AI1150:AK1150)</f>
        <v>0</v>
      </c>
      <c r="AO1150" s="26">
        <f>+IF(SUM(AC1150:AK1150)=0,D1150,0)</f>
        <v>0</v>
      </c>
      <c r="AP1150" s="26">
        <f>+SUM(AC1150:AK1150)</f>
        <v>2385.56</v>
      </c>
      <c r="AQ1150" s="26">
        <f>+Tabla_DatosExternos_142[[#This Row],[Total Vigente]]+Tabla_DatosExternos_142[[#This Row],[Total Vencido]]</f>
        <v>2385.56</v>
      </c>
      <c r="AR1150" s="26">
        <f>SUM(AG1150:AK1150)</f>
        <v>0</v>
      </c>
      <c r="AS1150" s="27">
        <f>+Tabla_DatosExternos_142[[#This Row],[Fecha]]-Tabla_DatosExternos_142[[#This Row],[Vence]]</f>
        <v>-30</v>
      </c>
      <c r="AT1150" s="21"/>
      <c r="AU1150" s="28" t="e">
        <f>+AR1150-W1150</f>
        <v>#VALUE!</v>
      </c>
    </row>
    <row r="1151" spans="1:47" x14ac:dyDescent="0.35">
      <c r="A1151" s="20">
        <v>46155</v>
      </c>
      <c r="B1151" s="21">
        <v>143877</v>
      </c>
      <c r="C1151" s="21">
        <v>2165.48</v>
      </c>
      <c r="D1151" s="21">
        <v>2165.48</v>
      </c>
      <c r="E1151" s="22">
        <v>46185</v>
      </c>
      <c r="F1151" s="21">
        <v>61</v>
      </c>
      <c r="G1151" s="21" t="s">
        <v>81</v>
      </c>
      <c r="H1151" s="21" t="s">
        <v>48</v>
      </c>
      <c r="I1151" s="21" t="s">
        <v>1605</v>
      </c>
      <c r="J1151" s="21" t="s">
        <v>49</v>
      </c>
      <c r="K1151" s="21" t="s">
        <v>589</v>
      </c>
      <c r="L1151" s="21" t="s">
        <v>590</v>
      </c>
      <c r="M1151" s="21" t="s">
        <v>591</v>
      </c>
      <c r="N1151" s="21">
        <v>30</v>
      </c>
      <c r="O1151" s="20"/>
      <c r="P1151" s="21" t="s">
        <v>49</v>
      </c>
      <c r="Q1151" s="21" t="s">
        <v>1606</v>
      </c>
      <c r="R1151" s="21">
        <v>20000</v>
      </c>
      <c r="S1151" s="21">
        <v>7640</v>
      </c>
      <c r="T1151" s="21">
        <v>-68.144971799999993</v>
      </c>
      <c r="U1151" s="21">
        <v>-16.4921574</v>
      </c>
      <c r="V1151" s="21" t="s">
        <v>1607</v>
      </c>
      <c r="W1151" s="21" t="s">
        <v>51</v>
      </c>
      <c r="X1151" s="21" t="s">
        <v>1608</v>
      </c>
      <c r="Y1151" s="23">
        <v>46246</v>
      </c>
      <c r="Z1151" s="24">
        <f>+E1151-Y1151</f>
        <v>-61</v>
      </c>
      <c r="AA1151" s="25">
        <f>+Tabla_DatosExternos_142[[#This Row],[Saldo]]/Tabla_DatosExternos_142[[#This Row],[Importe]]</f>
        <v>1</v>
      </c>
      <c r="AB1151" s="21"/>
      <c r="AC1151" s="26">
        <f>IF(AND(-Z1151&gt;=1,-Z1151&lt;=30),D1151,0)</f>
        <v>0</v>
      </c>
      <c r="AD1151" s="26">
        <f>IF(AND(-Z1151&gt;=31,-Z1151&lt;=60),D1151,0)</f>
        <v>0</v>
      </c>
      <c r="AE1151" s="26">
        <f>IF(AND(-Z1151&gt;=61,-Z1151&lt;=90),D1151,0)</f>
        <v>2165.48</v>
      </c>
      <c r="AF1151" s="26">
        <f>IF(AND(-Z1151&gt;=91,-Z1151&lt;=120),D1151,0)</f>
        <v>0</v>
      </c>
      <c r="AG1151" s="26">
        <f>IF(AND(-Z1151&gt;=121,-Z1151&lt;=150),D1151,0)</f>
        <v>0</v>
      </c>
      <c r="AH1151" s="26">
        <f>IF(AND(-Z1151&gt;=151,-Z1151&lt;=180),D1151,0)</f>
        <v>0</v>
      </c>
      <c r="AI1151" s="26">
        <f>IF(AND(-Z1151&gt;=181,-Z1151&lt;=210),D1151,0)</f>
        <v>0</v>
      </c>
      <c r="AJ1151" s="26">
        <f>IF(AND(-Z1151&gt;=211,-Z1151&lt;=250),D1151,0)</f>
        <v>0</v>
      </c>
      <c r="AK1151" s="26">
        <f>IF(-Z1151&gt;=251,D1151,0)</f>
        <v>0</v>
      </c>
      <c r="AL1151" s="26">
        <f>SUM(AE1151:AF1151)</f>
        <v>2165.48</v>
      </c>
      <c r="AM1151" s="26">
        <f>SUM(AG1151:AK1151)</f>
        <v>0</v>
      </c>
      <c r="AN1151" s="26">
        <f>SUM(AI1151:AK1151)</f>
        <v>0</v>
      </c>
      <c r="AO1151" s="26">
        <f>+IF(SUM(AC1151:AK1151)=0,D1151,0)</f>
        <v>0</v>
      </c>
      <c r="AP1151" s="26">
        <f>+SUM(AC1151:AK1151)</f>
        <v>2165.48</v>
      </c>
      <c r="AQ1151" s="26">
        <f>+Tabla_DatosExternos_142[[#This Row],[Total Vigente]]+Tabla_DatosExternos_142[[#This Row],[Total Vencido]]</f>
        <v>2165.48</v>
      </c>
      <c r="AR1151" s="26">
        <f>SUM(AG1151:AK1151)</f>
        <v>0</v>
      </c>
      <c r="AS1151" s="27">
        <f>+Tabla_DatosExternos_142[[#This Row],[Fecha]]-Tabla_DatosExternos_142[[#This Row],[Vence]]</f>
        <v>-30</v>
      </c>
      <c r="AT1151" s="21"/>
      <c r="AU1151" s="28" t="e">
        <f>+AR1151-W1151</f>
        <v>#VALUE!</v>
      </c>
    </row>
    <row r="1152" spans="1:47" x14ac:dyDescent="0.35">
      <c r="A1152" s="20">
        <v>46155</v>
      </c>
      <c r="B1152" s="21">
        <v>143878</v>
      </c>
      <c r="C1152" s="21">
        <v>2435.46</v>
      </c>
      <c r="D1152" s="21">
        <v>2435.46</v>
      </c>
      <c r="E1152" s="22">
        <v>46185</v>
      </c>
      <c r="F1152" s="21">
        <v>61</v>
      </c>
      <c r="G1152" s="21" t="s">
        <v>81</v>
      </c>
      <c r="H1152" s="21" t="s">
        <v>48</v>
      </c>
      <c r="I1152" s="21" t="s">
        <v>1605</v>
      </c>
      <c r="J1152" s="21" t="s">
        <v>49</v>
      </c>
      <c r="K1152" s="21" t="s">
        <v>589</v>
      </c>
      <c r="L1152" s="21" t="s">
        <v>590</v>
      </c>
      <c r="M1152" s="21" t="s">
        <v>591</v>
      </c>
      <c r="N1152" s="21">
        <v>30</v>
      </c>
      <c r="O1152" s="20"/>
      <c r="P1152" s="21" t="s">
        <v>49</v>
      </c>
      <c r="Q1152" s="21" t="s">
        <v>1606</v>
      </c>
      <c r="R1152" s="21">
        <v>20000</v>
      </c>
      <c r="S1152" s="21">
        <v>7640</v>
      </c>
      <c r="T1152" s="21">
        <v>-68.144971799999993</v>
      </c>
      <c r="U1152" s="21">
        <v>-16.4921574</v>
      </c>
      <c r="V1152" s="21" t="s">
        <v>1607</v>
      </c>
      <c r="W1152" s="21" t="s">
        <v>51</v>
      </c>
      <c r="X1152" s="21" t="s">
        <v>1608</v>
      </c>
      <c r="Y1152" s="23">
        <v>46246</v>
      </c>
      <c r="Z1152" s="24">
        <f>+E1152-Y1152</f>
        <v>-61</v>
      </c>
      <c r="AA1152" s="25">
        <f>+Tabla_DatosExternos_142[[#This Row],[Saldo]]/Tabla_DatosExternos_142[[#This Row],[Importe]]</f>
        <v>1</v>
      </c>
      <c r="AB1152" s="21"/>
      <c r="AC1152" s="26">
        <f>IF(AND(-Z1152&gt;=1,-Z1152&lt;=30),D1152,0)</f>
        <v>0</v>
      </c>
      <c r="AD1152" s="26">
        <f>IF(AND(-Z1152&gt;=31,-Z1152&lt;=60),D1152,0)</f>
        <v>0</v>
      </c>
      <c r="AE1152" s="26">
        <f>IF(AND(-Z1152&gt;=61,-Z1152&lt;=90),D1152,0)</f>
        <v>2435.46</v>
      </c>
      <c r="AF1152" s="26">
        <f>IF(AND(-Z1152&gt;=91,-Z1152&lt;=120),D1152,0)</f>
        <v>0</v>
      </c>
      <c r="AG1152" s="26">
        <f>IF(AND(-Z1152&gt;=121,-Z1152&lt;=150),D1152,0)</f>
        <v>0</v>
      </c>
      <c r="AH1152" s="26">
        <f>IF(AND(-Z1152&gt;=151,-Z1152&lt;=180),D1152,0)</f>
        <v>0</v>
      </c>
      <c r="AI1152" s="26">
        <f>IF(AND(-Z1152&gt;=181,-Z1152&lt;=210),D1152,0)</f>
        <v>0</v>
      </c>
      <c r="AJ1152" s="26">
        <f>IF(AND(-Z1152&gt;=211,-Z1152&lt;=250),D1152,0)</f>
        <v>0</v>
      </c>
      <c r="AK1152" s="26">
        <f>IF(-Z1152&gt;=251,D1152,0)</f>
        <v>0</v>
      </c>
      <c r="AL1152" s="26">
        <f>SUM(AE1152:AF1152)</f>
        <v>2435.46</v>
      </c>
      <c r="AM1152" s="26">
        <f>SUM(AG1152:AK1152)</f>
        <v>0</v>
      </c>
      <c r="AN1152" s="26">
        <f>SUM(AI1152:AK1152)</f>
        <v>0</v>
      </c>
      <c r="AO1152" s="26">
        <f>+IF(SUM(AC1152:AK1152)=0,D1152,0)</f>
        <v>0</v>
      </c>
      <c r="AP1152" s="26">
        <f>+SUM(AC1152:AK1152)</f>
        <v>2435.46</v>
      </c>
      <c r="AQ1152" s="26">
        <f>+Tabla_DatosExternos_142[[#This Row],[Total Vigente]]+Tabla_DatosExternos_142[[#This Row],[Total Vencido]]</f>
        <v>2435.46</v>
      </c>
      <c r="AR1152" s="26">
        <f>SUM(AG1152:AK1152)</f>
        <v>0</v>
      </c>
      <c r="AS1152" s="27">
        <f>+Tabla_DatosExternos_142[[#This Row],[Fecha]]-Tabla_DatosExternos_142[[#This Row],[Vence]]</f>
        <v>-30</v>
      </c>
      <c r="AT1152" s="21"/>
      <c r="AU1152" s="28" t="e">
        <f>+AR1152-W1152</f>
        <v>#VALUE!</v>
      </c>
    </row>
    <row r="1153" spans="1:47" x14ac:dyDescent="0.35">
      <c r="A1153" s="20">
        <v>46163</v>
      </c>
      <c r="B1153" s="21">
        <v>145414</v>
      </c>
      <c r="C1153" s="21">
        <v>1687.56</v>
      </c>
      <c r="D1153" s="21">
        <v>1687.56</v>
      </c>
      <c r="E1153" s="22">
        <v>46223</v>
      </c>
      <c r="F1153" s="21">
        <v>23</v>
      </c>
      <c r="G1153" s="21" t="s">
        <v>90</v>
      </c>
      <c r="H1153" s="21" t="s">
        <v>48</v>
      </c>
      <c r="I1153" s="21" t="s">
        <v>1073</v>
      </c>
      <c r="J1153" s="21" t="s">
        <v>588</v>
      </c>
      <c r="K1153" s="21" t="s">
        <v>589</v>
      </c>
      <c r="L1153" s="21" t="s">
        <v>590</v>
      </c>
      <c r="M1153" s="21" t="s">
        <v>591</v>
      </c>
      <c r="N1153" s="21">
        <v>60</v>
      </c>
      <c r="O1153" s="20"/>
      <c r="P1153" s="21" t="s">
        <v>49</v>
      </c>
      <c r="Q1153" s="21" t="s">
        <v>1074</v>
      </c>
      <c r="R1153" s="21">
        <v>120000</v>
      </c>
      <c r="S1153" s="21">
        <v>7640</v>
      </c>
      <c r="T1153" s="21">
        <v>-68.090222999999995</v>
      </c>
      <c r="U1153" s="21">
        <v>-16.541060999999999</v>
      </c>
      <c r="V1153" s="21" t="s">
        <v>262</v>
      </c>
      <c r="W1153" s="21" t="s">
        <v>51</v>
      </c>
      <c r="X1153" s="21" t="s">
        <v>1076</v>
      </c>
      <c r="Y1153" s="23">
        <v>46246</v>
      </c>
      <c r="Z1153" s="24">
        <f>+E1153-Y1153</f>
        <v>-23</v>
      </c>
      <c r="AA1153" s="25">
        <f>+Tabla_DatosExternos_142[[#This Row],[Saldo]]/Tabla_DatosExternos_142[[#This Row],[Importe]]</f>
        <v>1</v>
      </c>
      <c r="AB1153" s="21"/>
      <c r="AC1153" s="26">
        <f>IF(AND(-Z1153&gt;=1,-Z1153&lt;=30),D1153,0)</f>
        <v>1687.56</v>
      </c>
      <c r="AD1153" s="26">
        <f>IF(AND(-Z1153&gt;=31,-Z1153&lt;=60),D1153,0)</f>
        <v>0</v>
      </c>
      <c r="AE1153" s="26">
        <f>IF(AND(-Z1153&gt;=61,-Z1153&lt;=90),D1153,0)</f>
        <v>0</v>
      </c>
      <c r="AF1153" s="26">
        <f>IF(AND(-Z1153&gt;=91,-Z1153&lt;=120),D1153,0)</f>
        <v>0</v>
      </c>
      <c r="AG1153" s="26">
        <f>IF(AND(-Z1153&gt;=121,-Z1153&lt;=150),D1153,0)</f>
        <v>0</v>
      </c>
      <c r="AH1153" s="26">
        <f>IF(AND(-Z1153&gt;=151,-Z1153&lt;=180),D1153,0)</f>
        <v>0</v>
      </c>
      <c r="AI1153" s="26">
        <f>IF(AND(-Z1153&gt;=181,-Z1153&lt;=210),D1153,0)</f>
        <v>0</v>
      </c>
      <c r="AJ1153" s="26">
        <f>IF(AND(-Z1153&gt;=211,-Z1153&lt;=250),D1153,0)</f>
        <v>0</v>
      </c>
      <c r="AK1153" s="26">
        <f>IF(-Z1153&gt;=251,D1153,0)</f>
        <v>0</v>
      </c>
      <c r="AL1153" s="26">
        <f>SUM(AE1153:AF1153)</f>
        <v>0</v>
      </c>
      <c r="AM1153" s="26">
        <f>SUM(AG1153:AK1153)</f>
        <v>0</v>
      </c>
      <c r="AN1153" s="26">
        <f>SUM(AI1153:AK1153)</f>
        <v>0</v>
      </c>
      <c r="AO1153" s="26">
        <f>+IF(SUM(AC1153:AK1153)=0,D1153,0)</f>
        <v>0</v>
      </c>
      <c r="AP1153" s="26">
        <f>+SUM(AC1153:AK1153)</f>
        <v>1687.56</v>
      </c>
      <c r="AQ1153" s="26">
        <f>+Tabla_DatosExternos_142[[#This Row],[Total Vigente]]+Tabla_DatosExternos_142[[#This Row],[Total Vencido]]</f>
        <v>1687.56</v>
      </c>
      <c r="AR1153" s="26">
        <f>SUM(AG1153:AK1153)</f>
        <v>0</v>
      </c>
      <c r="AS1153" s="27">
        <f>+Tabla_DatosExternos_142[[#This Row],[Fecha]]-Tabla_DatosExternos_142[[#This Row],[Vence]]</f>
        <v>-60</v>
      </c>
      <c r="AT1153" s="21"/>
      <c r="AU1153" s="28" t="e">
        <f>+AR1153-W1153</f>
        <v>#VALUE!</v>
      </c>
    </row>
    <row r="1154" spans="1:47" x14ac:dyDescent="0.35">
      <c r="A1154" s="20">
        <v>46163</v>
      </c>
      <c r="B1154" s="21">
        <v>145456</v>
      </c>
      <c r="C1154" s="21">
        <v>2646.9</v>
      </c>
      <c r="D1154" s="21">
        <v>2646.9</v>
      </c>
      <c r="E1154" s="22">
        <v>46223</v>
      </c>
      <c r="F1154" s="21">
        <v>23</v>
      </c>
      <c r="G1154" s="21" t="s">
        <v>90</v>
      </c>
      <c r="H1154" s="21" t="s">
        <v>48</v>
      </c>
      <c r="I1154" s="21" t="s">
        <v>1230</v>
      </c>
      <c r="J1154" s="21" t="s">
        <v>588</v>
      </c>
      <c r="K1154" s="21" t="s">
        <v>589</v>
      </c>
      <c r="L1154" s="21" t="s">
        <v>590</v>
      </c>
      <c r="M1154" s="21" t="s">
        <v>591</v>
      </c>
      <c r="N1154" s="21">
        <v>60</v>
      </c>
      <c r="O1154" s="20"/>
      <c r="P1154" s="21" t="s">
        <v>49</v>
      </c>
      <c r="Q1154" s="21" t="s">
        <v>1040</v>
      </c>
      <c r="R1154" s="21">
        <v>600000</v>
      </c>
      <c r="S1154" s="21">
        <v>7640</v>
      </c>
      <c r="T1154" s="21">
        <v>-68.087327200000004</v>
      </c>
      <c r="U1154" s="21">
        <v>-16.533605600000001</v>
      </c>
      <c r="V1154" s="21" t="s">
        <v>1231</v>
      </c>
      <c r="W1154" s="21" t="s">
        <v>51</v>
      </c>
      <c r="X1154" s="21" t="s">
        <v>1232</v>
      </c>
      <c r="Y1154" s="23">
        <v>46246</v>
      </c>
      <c r="Z1154" s="24">
        <f>+E1154-Y1154</f>
        <v>-23</v>
      </c>
      <c r="AA1154" s="25">
        <f>+Tabla_DatosExternos_142[[#This Row],[Saldo]]/Tabla_DatosExternos_142[[#This Row],[Importe]]</f>
        <v>1</v>
      </c>
      <c r="AB1154" s="21"/>
      <c r="AC1154" s="26">
        <f>IF(AND(-Z1154&gt;=1,-Z1154&lt;=30),D1154,0)</f>
        <v>2646.9</v>
      </c>
      <c r="AD1154" s="26">
        <f>IF(AND(-Z1154&gt;=31,-Z1154&lt;=60),D1154,0)</f>
        <v>0</v>
      </c>
      <c r="AE1154" s="26">
        <f>IF(AND(-Z1154&gt;=61,-Z1154&lt;=90),D1154,0)</f>
        <v>0</v>
      </c>
      <c r="AF1154" s="26">
        <f>IF(AND(-Z1154&gt;=91,-Z1154&lt;=120),D1154,0)</f>
        <v>0</v>
      </c>
      <c r="AG1154" s="26">
        <f>IF(AND(-Z1154&gt;=121,-Z1154&lt;=150),D1154,0)</f>
        <v>0</v>
      </c>
      <c r="AH1154" s="26">
        <f>IF(AND(-Z1154&gt;=151,-Z1154&lt;=180),D1154,0)</f>
        <v>0</v>
      </c>
      <c r="AI1154" s="26">
        <f>IF(AND(-Z1154&gt;=181,-Z1154&lt;=210),D1154,0)</f>
        <v>0</v>
      </c>
      <c r="AJ1154" s="26">
        <f>IF(AND(-Z1154&gt;=211,-Z1154&lt;=250),D1154,0)</f>
        <v>0</v>
      </c>
      <c r="AK1154" s="26">
        <f>IF(-Z1154&gt;=251,D1154,0)</f>
        <v>0</v>
      </c>
      <c r="AL1154" s="26">
        <f>SUM(AE1154:AF1154)</f>
        <v>0</v>
      </c>
      <c r="AM1154" s="26">
        <f>SUM(AG1154:AK1154)</f>
        <v>0</v>
      </c>
      <c r="AN1154" s="26">
        <f>SUM(AI1154:AK1154)</f>
        <v>0</v>
      </c>
      <c r="AO1154" s="26">
        <f>+IF(SUM(AC1154:AK1154)=0,D1154,0)</f>
        <v>0</v>
      </c>
      <c r="AP1154" s="26">
        <f>+SUM(AC1154:AK1154)</f>
        <v>2646.9</v>
      </c>
      <c r="AQ1154" s="26">
        <f>+Tabla_DatosExternos_142[[#This Row],[Total Vigente]]+Tabla_DatosExternos_142[[#This Row],[Total Vencido]]</f>
        <v>2646.9</v>
      </c>
      <c r="AR1154" s="26">
        <f>SUM(AG1154:AK1154)</f>
        <v>0</v>
      </c>
      <c r="AS1154" s="27">
        <f>+Tabla_DatosExternos_142[[#This Row],[Fecha]]-Tabla_DatosExternos_142[[#This Row],[Vence]]</f>
        <v>-60</v>
      </c>
      <c r="AT1154" s="21"/>
      <c r="AU1154" s="28" t="e">
        <f>+AR1154-W1154</f>
        <v>#VALUE!</v>
      </c>
    </row>
    <row r="1155" spans="1:47" x14ac:dyDescent="0.35">
      <c r="A1155" s="20">
        <v>46176</v>
      </c>
      <c r="B1155" s="21">
        <v>146584</v>
      </c>
      <c r="C1155" s="21">
        <v>2092.56</v>
      </c>
      <c r="D1155" s="21">
        <v>2092.56</v>
      </c>
      <c r="E1155" s="22">
        <v>46236</v>
      </c>
      <c r="F1155" s="21">
        <v>10</v>
      </c>
      <c r="G1155" s="21" t="s">
        <v>90</v>
      </c>
      <c r="H1155" s="21" t="s">
        <v>48</v>
      </c>
      <c r="I1155" s="21" t="s">
        <v>1039</v>
      </c>
      <c r="J1155" s="21" t="s">
        <v>588</v>
      </c>
      <c r="K1155" s="21" t="s">
        <v>589</v>
      </c>
      <c r="L1155" s="21" t="s">
        <v>590</v>
      </c>
      <c r="M1155" s="21" t="s">
        <v>591</v>
      </c>
      <c r="N1155" s="21">
        <v>60</v>
      </c>
      <c r="O1155" s="20"/>
      <c r="P1155" s="21" t="s">
        <v>49</v>
      </c>
      <c r="Q1155" s="21" t="s">
        <v>1040</v>
      </c>
      <c r="R1155" s="21">
        <v>600000</v>
      </c>
      <c r="S1155" s="21">
        <v>7640</v>
      </c>
      <c r="T1155" s="21">
        <v>-68.062518999999995</v>
      </c>
      <c r="U1155" s="21">
        <v>-16.519238999999999</v>
      </c>
      <c r="V1155" s="21" t="s">
        <v>262</v>
      </c>
      <c r="W1155" s="21" t="s">
        <v>51</v>
      </c>
      <c r="X1155" s="21" t="s">
        <v>1233</v>
      </c>
      <c r="Y1155" s="23">
        <v>46246</v>
      </c>
      <c r="Z1155" s="24">
        <f>+E1155-Y1155</f>
        <v>-10</v>
      </c>
      <c r="AA1155" s="25">
        <f>+Tabla_DatosExternos_142[[#This Row],[Saldo]]/Tabla_DatosExternos_142[[#This Row],[Importe]]</f>
        <v>1</v>
      </c>
      <c r="AB1155" s="21"/>
      <c r="AC1155" s="26">
        <f>IF(AND(-Z1155&gt;=1,-Z1155&lt;=30),D1155,0)</f>
        <v>2092.56</v>
      </c>
      <c r="AD1155" s="26">
        <f>IF(AND(-Z1155&gt;=31,-Z1155&lt;=60),D1155,0)</f>
        <v>0</v>
      </c>
      <c r="AE1155" s="26">
        <f>IF(AND(-Z1155&gt;=61,-Z1155&lt;=90),D1155,0)</f>
        <v>0</v>
      </c>
      <c r="AF1155" s="26">
        <f>IF(AND(-Z1155&gt;=91,-Z1155&lt;=120),D1155,0)</f>
        <v>0</v>
      </c>
      <c r="AG1155" s="26">
        <f>IF(AND(-Z1155&gt;=121,-Z1155&lt;=150),D1155,0)</f>
        <v>0</v>
      </c>
      <c r="AH1155" s="26">
        <f>IF(AND(-Z1155&gt;=151,-Z1155&lt;=180),D1155,0)</f>
        <v>0</v>
      </c>
      <c r="AI1155" s="26">
        <f>IF(AND(-Z1155&gt;=181,-Z1155&lt;=210),D1155,0)</f>
        <v>0</v>
      </c>
      <c r="AJ1155" s="26">
        <f>IF(AND(-Z1155&gt;=211,-Z1155&lt;=250),D1155,0)</f>
        <v>0</v>
      </c>
      <c r="AK1155" s="26">
        <f>IF(-Z1155&gt;=251,D1155,0)</f>
        <v>0</v>
      </c>
      <c r="AL1155" s="26">
        <f>SUM(AE1155:AF1155)</f>
        <v>0</v>
      </c>
      <c r="AM1155" s="26">
        <f>SUM(AG1155:AK1155)</f>
        <v>0</v>
      </c>
      <c r="AN1155" s="26">
        <f>SUM(AI1155:AK1155)</f>
        <v>0</v>
      </c>
      <c r="AO1155" s="26">
        <f>+IF(SUM(AC1155:AK1155)=0,D1155,0)</f>
        <v>0</v>
      </c>
      <c r="AP1155" s="26">
        <f>+SUM(AC1155:AK1155)</f>
        <v>2092.56</v>
      </c>
      <c r="AQ1155" s="26">
        <f>+Tabla_DatosExternos_142[[#This Row],[Total Vigente]]+Tabla_DatosExternos_142[[#This Row],[Total Vencido]]</f>
        <v>2092.56</v>
      </c>
      <c r="AR1155" s="26">
        <f>SUM(AG1155:AK1155)</f>
        <v>0</v>
      </c>
      <c r="AS1155" s="27">
        <f>+Tabla_DatosExternos_142[[#This Row],[Fecha]]-Tabla_DatosExternos_142[[#This Row],[Vence]]</f>
        <v>-60</v>
      </c>
      <c r="AT1155" s="21"/>
      <c r="AU1155" s="28" t="e">
        <f>+AR1155-W1155</f>
        <v>#VALUE!</v>
      </c>
    </row>
    <row r="1156" spans="1:47" x14ac:dyDescent="0.35">
      <c r="A1156" s="20">
        <v>46184</v>
      </c>
      <c r="B1156" s="21">
        <v>147369</v>
      </c>
      <c r="C1156" s="21">
        <v>8357.8799999999992</v>
      </c>
      <c r="D1156" s="21">
        <v>8357.8799999999992</v>
      </c>
      <c r="E1156" s="22">
        <v>46304</v>
      </c>
      <c r="F1156" s="21">
        <v>58</v>
      </c>
      <c r="G1156" s="21" t="s">
        <v>96</v>
      </c>
      <c r="H1156" s="21" t="s">
        <v>95</v>
      </c>
      <c r="I1156" s="21" t="s">
        <v>1000</v>
      </c>
      <c r="J1156" s="21" t="s">
        <v>588</v>
      </c>
      <c r="K1156" s="21" t="s">
        <v>589</v>
      </c>
      <c r="L1156" s="21" t="s">
        <v>590</v>
      </c>
      <c r="M1156" s="21" t="s">
        <v>591</v>
      </c>
      <c r="N1156" s="21">
        <v>120</v>
      </c>
      <c r="O1156" s="20"/>
      <c r="P1156" s="21" t="s">
        <v>49</v>
      </c>
      <c r="Q1156" s="21" t="s">
        <v>1001</v>
      </c>
      <c r="R1156" s="21">
        <v>500048</v>
      </c>
      <c r="S1156" s="21">
        <v>7640</v>
      </c>
      <c r="T1156" s="21">
        <v>-68.127953000000005</v>
      </c>
      <c r="U1156" s="21">
        <v>-16.510477999999999</v>
      </c>
      <c r="V1156" s="21" t="s">
        <v>262</v>
      </c>
      <c r="W1156" s="21" t="s">
        <v>51</v>
      </c>
      <c r="X1156" s="21" t="s">
        <v>1002</v>
      </c>
      <c r="Y1156" s="23">
        <v>46246</v>
      </c>
      <c r="Z1156" s="24">
        <f>+E1156-Y1156</f>
        <v>58</v>
      </c>
      <c r="AA1156" s="25">
        <f>+Tabla_DatosExternos_142[[#This Row],[Saldo]]/Tabla_DatosExternos_142[[#This Row],[Importe]]</f>
        <v>1</v>
      </c>
      <c r="AB1156" s="21"/>
      <c r="AC1156" s="26">
        <f>IF(AND(-Z1156&gt;=1,-Z1156&lt;=30),D1156,0)</f>
        <v>0</v>
      </c>
      <c r="AD1156" s="26">
        <f>IF(AND(-Z1156&gt;=31,-Z1156&lt;=60),D1156,0)</f>
        <v>0</v>
      </c>
      <c r="AE1156" s="26">
        <f>IF(AND(-Z1156&gt;=61,-Z1156&lt;=90),D1156,0)</f>
        <v>0</v>
      </c>
      <c r="AF1156" s="26">
        <f>IF(AND(-Z1156&gt;=91,-Z1156&lt;=120),D1156,0)</f>
        <v>0</v>
      </c>
      <c r="AG1156" s="26">
        <f>IF(AND(-Z1156&gt;=121,-Z1156&lt;=150),D1156,0)</f>
        <v>0</v>
      </c>
      <c r="AH1156" s="26">
        <f>IF(AND(-Z1156&gt;=151,-Z1156&lt;=180),D1156,0)</f>
        <v>0</v>
      </c>
      <c r="AI1156" s="26">
        <f>IF(AND(-Z1156&gt;=181,-Z1156&lt;=210),D1156,0)</f>
        <v>0</v>
      </c>
      <c r="AJ1156" s="26">
        <f>IF(AND(-Z1156&gt;=211,-Z1156&lt;=250),D1156,0)</f>
        <v>0</v>
      </c>
      <c r="AK1156" s="26">
        <f>IF(-Z1156&gt;=251,D1156,0)</f>
        <v>0</v>
      </c>
      <c r="AL1156" s="26">
        <f>SUM(AE1156:AF1156)</f>
        <v>0</v>
      </c>
      <c r="AM1156" s="26">
        <f>SUM(AG1156:AK1156)</f>
        <v>0</v>
      </c>
      <c r="AN1156" s="26">
        <f>SUM(AI1156:AK1156)</f>
        <v>0</v>
      </c>
      <c r="AO1156" s="26">
        <f>+IF(SUM(AC1156:AK1156)=0,D1156,0)</f>
        <v>8357.8799999999992</v>
      </c>
      <c r="AP1156" s="26">
        <f>+SUM(AC1156:AK1156)</f>
        <v>0</v>
      </c>
      <c r="AQ1156" s="26">
        <f>+Tabla_DatosExternos_142[[#This Row],[Total Vigente]]+Tabla_DatosExternos_142[[#This Row],[Total Vencido]]</f>
        <v>8357.8799999999992</v>
      </c>
      <c r="AR1156" s="26">
        <f>SUM(AG1156:AK1156)</f>
        <v>0</v>
      </c>
      <c r="AS1156" s="27">
        <f>+Tabla_DatosExternos_142[[#This Row],[Fecha]]-Tabla_DatosExternos_142[[#This Row],[Vence]]</f>
        <v>-120</v>
      </c>
      <c r="AT1156" s="21"/>
      <c r="AU1156" s="28" t="e">
        <f>+AR1156-W1156</f>
        <v>#VALUE!</v>
      </c>
    </row>
    <row r="1157" spans="1:47" x14ac:dyDescent="0.35">
      <c r="A1157" s="20">
        <v>46184</v>
      </c>
      <c r="B1157" s="21">
        <v>147380</v>
      </c>
      <c r="C1157" s="21">
        <v>999.84</v>
      </c>
      <c r="D1157" s="21">
        <v>999.84</v>
      </c>
      <c r="E1157" s="22">
        <v>46244</v>
      </c>
      <c r="F1157" s="21">
        <v>2</v>
      </c>
      <c r="G1157" s="21" t="s">
        <v>90</v>
      </c>
      <c r="H1157" s="21" t="s">
        <v>48</v>
      </c>
      <c r="I1157" s="21" t="s">
        <v>1073</v>
      </c>
      <c r="J1157" s="21" t="s">
        <v>588</v>
      </c>
      <c r="K1157" s="21" t="s">
        <v>589</v>
      </c>
      <c r="L1157" s="21" t="s">
        <v>590</v>
      </c>
      <c r="M1157" s="21" t="s">
        <v>591</v>
      </c>
      <c r="N1157" s="21">
        <v>60</v>
      </c>
      <c r="O1157" s="20"/>
      <c r="P1157" s="21" t="s">
        <v>49</v>
      </c>
      <c r="Q1157" s="21" t="s">
        <v>1074</v>
      </c>
      <c r="R1157" s="21">
        <v>120000</v>
      </c>
      <c r="S1157" s="21">
        <v>7640</v>
      </c>
      <c r="T1157" s="21">
        <v>-68.090222999999995</v>
      </c>
      <c r="U1157" s="21">
        <v>-16.541060999999999</v>
      </c>
      <c r="V1157" s="21" t="s">
        <v>262</v>
      </c>
      <c r="W1157" s="21" t="s">
        <v>51</v>
      </c>
      <c r="X1157" s="21" t="s">
        <v>1075</v>
      </c>
      <c r="Y1157" s="23">
        <v>46246</v>
      </c>
      <c r="Z1157" s="24">
        <f>+E1157-Y1157</f>
        <v>-2</v>
      </c>
      <c r="AA1157" s="25">
        <f>+Tabla_DatosExternos_142[[#This Row],[Saldo]]/Tabla_DatosExternos_142[[#This Row],[Importe]]</f>
        <v>1</v>
      </c>
      <c r="AB1157" s="21"/>
      <c r="AC1157" s="26">
        <f>IF(AND(-Z1157&gt;=1,-Z1157&lt;=30),D1157,0)</f>
        <v>999.84</v>
      </c>
      <c r="AD1157" s="26">
        <f>IF(AND(-Z1157&gt;=31,-Z1157&lt;=60),D1157,0)</f>
        <v>0</v>
      </c>
      <c r="AE1157" s="26">
        <f>IF(AND(-Z1157&gt;=61,-Z1157&lt;=90),D1157,0)</f>
        <v>0</v>
      </c>
      <c r="AF1157" s="26">
        <f>IF(AND(-Z1157&gt;=91,-Z1157&lt;=120),D1157,0)</f>
        <v>0</v>
      </c>
      <c r="AG1157" s="26">
        <f>IF(AND(-Z1157&gt;=121,-Z1157&lt;=150),D1157,0)</f>
        <v>0</v>
      </c>
      <c r="AH1157" s="26">
        <f>IF(AND(-Z1157&gt;=151,-Z1157&lt;=180),D1157,0)</f>
        <v>0</v>
      </c>
      <c r="AI1157" s="26">
        <f>IF(AND(-Z1157&gt;=181,-Z1157&lt;=210),D1157,0)</f>
        <v>0</v>
      </c>
      <c r="AJ1157" s="26">
        <f>IF(AND(-Z1157&gt;=211,-Z1157&lt;=250),D1157,0)</f>
        <v>0</v>
      </c>
      <c r="AK1157" s="26">
        <f>IF(-Z1157&gt;=251,D1157,0)</f>
        <v>0</v>
      </c>
      <c r="AL1157" s="26">
        <f>SUM(AE1157:AF1157)</f>
        <v>0</v>
      </c>
      <c r="AM1157" s="26">
        <f>SUM(AG1157:AK1157)</f>
        <v>0</v>
      </c>
      <c r="AN1157" s="26">
        <f>SUM(AI1157:AK1157)</f>
        <v>0</v>
      </c>
      <c r="AO1157" s="26">
        <f>+IF(SUM(AC1157:AK1157)=0,D1157,0)</f>
        <v>0</v>
      </c>
      <c r="AP1157" s="26">
        <f>+SUM(AC1157:AK1157)</f>
        <v>999.84</v>
      </c>
      <c r="AQ1157" s="26">
        <f>+Tabla_DatosExternos_142[[#This Row],[Total Vigente]]+Tabla_DatosExternos_142[[#This Row],[Total Vencido]]</f>
        <v>999.84</v>
      </c>
      <c r="AR1157" s="26">
        <f>SUM(AG1157:AK1157)</f>
        <v>0</v>
      </c>
      <c r="AS1157" s="27">
        <f>+Tabla_DatosExternos_142[[#This Row],[Fecha]]-Tabla_DatosExternos_142[[#This Row],[Vence]]</f>
        <v>-60</v>
      </c>
      <c r="AT1157" s="21"/>
      <c r="AU1157" s="28" t="e">
        <f>+AR1157-W1157</f>
        <v>#VALUE!</v>
      </c>
    </row>
    <row r="1158" spans="1:47" x14ac:dyDescent="0.35">
      <c r="A1158" s="20">
        <v>46184</v>
      </c>
      <c r="B1158" s="21">
        <v>147381</v>
      </c>
      <c r="C1158" s="21">
        <v>499.92</v>
      </c>
      <c r="D1158" s="21">
        <v>499.92</v>
      </c>
      <c r="E1158" s="22">
        <v>46244</v>
      </c>
      <c r="F1158" s="21">
        <v>2</v>
      </c>
      <c r="G1158" s="21" t="s">
        <v>90</v>
      </c>
      <c r="H1158" s="21" t="s">
        <v>48</v>
      </c>
      <c r="I1158" s="21" t="s">
        <v>1073</v>
      </c>
      <c r="J1158" s="21" t="s">
        <v>588</v>
      </c>
      <c r="K1158" s="21" t="s">
        <v>589</v>
      </c>
      <c r="L1158" s="21" t="s">
        <v>590</v>
      </c>
      <c r="M1158" s="21" t="s">
        <v>591</v>
      </c>
      <c r="N1158" s="21">
        <v>60</v>
      </c>
      <c r="O1158" s="20"/>
      <c r="P1158" s="21" t="s">
        <v>49</v>
      </c>
      <c r="Q1158" s="21" t="s">
        <v>1074</v>
      </c>
      <c r="R1158" s="21">
        <v>120000</v>
      </c>
      <c r="S1158" s="21">
        <v>7640</v>
      </c>
      <c r="T1158" s="21">
        <v>-68.090222999999995</v>
      </c>
      <c r="U1158" s="21">
        <v>-16.541060999999999</v>
      </c>
      <c r="V1158" s="21" t="s">
        <v>262</v>
      </c>
      <c r="W1158" s="21" t="s">
        <v>51</v>
      </c>
      <c r="X1158" s="21" t="s">
        <v>1077</v>
      </c>
      <c r="Y1158" s="23">
        <v>46246</v>
      </c>
      <c r="Z1158" s="24">
        <f>+E1158-Y1158</f>
        <v>-2</v>
      </c>
      <c r="AA1158" s="25">
        <f>+Tabla_DatosExternos_142[[#This Row],[Saldo]]/Tabla_DatosExternos_142[[#This Row],[Importe]]</f>
        <v>1</v>
      </c>
      <c r="AB1158" s="21"/>
      <c r="AC1158" s="26">
        <f>IF(AND(-Z1158&gt;=1,-Z1158&lt;=30),D1158,0)</f>
        <v>499.92</v>
      </c>
      <c r="AD1158" s="26">
        <f>IF(AND(-Z1158&gt;=31,-Z1158&lt;=60),D1158,0)</f>
        <v>0</v>
      </c>
      <c r="AE1158" s="26">
        <f>IF(AND(-Z1158&gt;=61,-Z1158&lt;=90),D1158,0)</f>
        <v>0</v>
      </c>
      <c r="AF1158" s="26">
        <f>IF(AND(-Z1158&gt;=91,-Z1158&lt;=120),D1158,0)</f>
        <v>0</v>
      </c>
      <c r="AG1158" s="26">
        <f>IF(AND(-Z1158&gt;=121,-Z1158&lt;=150),D1158,0)</f>
        <v>0</v>
      </c>
      <c r="AH1158" s="26">
        <f>IF(AND(-Z1158&gt;=151,-Z1158&lt;=180),D1158,0)</f>
        <v>0</v>
      </c>
      <c r="AI1158" s="26">
        <f>IF(AND(-Z1158&gt;=181,-Z1158&lt;=210),D1158,0)</f>
        <v>0</v>
      </c>
      <c r="AJ1158" s="26">
        <f>IF(AND(-Z1158&gt;=211,-Z1158&lt;=250),D1158,0)</f>
        <v>0</v>
      </c>
      <c r="AK1158" s="26">
        <f>IF(-Z1158&gt;=251,D1158,0)</f>
        <v>0</v>
      </c>
      <c r="AL1158" s="26">
        <f>SUM(AE1158:AF1158)</f>
        <v>0</v>
      </c>
      <c r="AM1158" s="26">
        <f>SUM(AG1158:AK1158)</f>
        <v>0</v>
      </c>
      <c r="AN1158" s="26">
        <f>SUM(AI1158:AK1158)</f>
        <v>0</v>
      </c>
      <c r="AO1158" s="26">
        <f>+IF(SUM(AC1158:AK1158)=0,D1158,0)</f>
        <v>0</v>
      </c>
      <c r="AP1158" s="26">
        <f>+SUM(AC1158:AK1158)</f>
        <v>499.92</v>
      </c>
      <c r="AQ1158" s="26">
        <f>+Tabla_DatosExternos_142[[#This Row],[Total Vigente]]+Tabla_DatosExternos_142[[#This Row],[Total Vencido]]</f>
        <v>499.92</v>
      </c>
      <c r="AR1158" s="26">
        <f>SUM(AG1158:AK1158)</f>
        <v>0</v>
      </c>
      <c r="AS1158" s="27">
        <f>+Tabla_DatosExternos_142[[#This Row],[Fecha]]-Tabla_DatosExternos_142[[#This Row],[Vence]]</f>
        <v>-60</v>
      </c>
      <c r="AT1158" s="21"/>
      <c r="AU1158" s="28" t="e">
        <f>+AR1158-W1158</f>
        <v>#VALUE!</v>
      </c>
    </row>
    <row r="1159" spans="1:47" x14ac:dyDescent="0.35">
      <c r="A1159" s="20">
        <v>46190</v>
      </c>
      <c r="B1159" s="21">
        <v>148079</v>
      </c>
      <c r="C1159" s="21">
        <v>692.14</v>
      </c>
      <c r="D1159" s="21">
        <v>692.14</v>
      </c>
      <c r="E1159" s="22">
        <v>46220</v>
      </c>
      <c r="F1159" s="21">
        <v>26</v>
      </c>
      <c r="G1159" s="21" t="s">
        <v>90</v>
      </c>
      <c r="H1159" s="21" t="s">
        <v>48</v>
      </c>
      <c r="I1159" s="21" t="s">
        <v>1605</v>
      </c>
      <c r="J1159" s="21" t="s">
        <v>49</v>
      </c>
      <c r="K1159" s="21" t="s">
        <v>589</v>
      </c>
      <c r="L1159" s="21" t="s">
        <v>590</v>
      </c>
      <c r="M1159" s="21" t="s">
        <v>591</v>
      </c>
      <c r="N1159" s="21">
        <v>30</v>
      </c>
      <c r="O1159" s="20"/>
      <c r="P1159" s="21" t="s">
        <v>49</v>
      </c>
      <c r="Q1159" s="21" t="s">
        <v>1606</v>
      </c>
      <c r="R1159" s="21">
        <v>20000</v>
      </c>
      <c r="S1159" s="21">
        <v>7640</v>
      </c>
      <c r="T1159" s="21">
        <v>-68.144971799999993</v>
      </c>
      <c r="U1159" s="21">
        <v>-16.4921574</v>
      </c>
      <c r="V1159" s="21" t="s">
        <v>1607</v>
      </c>
      <c r="W1159" s="21" t="s">
        <v>51</v>
      </c>
      <c r="X1159" s="21" t="s">
        <v>1608</v>
      </c>
      <c r="Y1159" s="23">
        <v>46246</v>
      </c>
      <c r="Z1159" s="24">
        <f>+E1159-Y1159</f>
        <v>-26</v>
      </c>
      <c r="AA1159" s="25">
        <f>+Tabla_DatosExternos_142[[#This Row],[Saldo]]/Tabla_DatosExternos_142[[#This Row],[Importe]]</f>
        <v>1</v>
      </c>
      <c r="AB1159" s="21"/>
      <c r="AC1159" s="26">
        <f>IF(AND(-Z1159&gt;=1,-Z1159&lt;=30),D1159,0)</f>
        <v>692.14</v>
      </c>
      <c r="AD1159" s="26">
        <f>IF(AND(-Z1159&gt;=31,-Z1159&lt;=60),D1159,0)</f>
        <v>0</v>
      </c>
      <c r="AE1159" s="26">
        <f>IF(AND(-Z1159&gt;=61,-Z1159&lt;=90),D1159,0)</f>
        <v>0</v>
      </c>
      <c r="AF1159" s="26">
        <f>IF(AND(-Z1159&gt;=91,-Z1159&lt;=120),D1159,0)</f>
        <v>0</v>
      </c>
      <c r="AG1159" s="26">
        <f>IF(AND(-Z1159&gt;=121,-Z1159&lt;=150),D1159,0)</f>
        <v>0</v>
      </c>
      <c r="AH1159" s="26">
        <f>IF(AND(-Z1159&gt;=151,-Z1159&lt;=180),D1159,0)</f>
        <v>0</v>
      </c>
      <c r="AI1159" s="26">
        <f>IF(AND(-Z1159&gt;=181,-Z1159&lt;=210),D1159,0)</f>
        <v>0</v>
      </c>
      <c r="AJ1159" s="26">
        <f>IF(AND(-Z1159&gt;=211,-Z1159&lt;=250),D1159,0)</f>
        <v>0</v>
      </c>
      <c r="AK1159" s="26">
        <f>IF(-Z1159&gt;=251,D1159,0)</f>
        <v>0</v>
      </c>
      <c r="AL1159" s="26">
        <f>SUM(AE1159:AF1159)</f>
        <v>0</v>
      </c>
      <c r="AM1159" s="26">
        <f>SUM(AG1159:AK1159)</f>
        <v>0</v>
      </c>
      <c r="AN1159" s="26">
        <f>SUM(AI1159:AK1159)</f>
        <v>0</v>
      </c>
      <c r="AO1159" s="26">
        <f>+IF(SUM(AC1159:AK1159)=0,D1159,0)</f>
        <v>0</v>
      </c>
      <c r="AP1159" s="26">
        <f>+SUM(AC1159:AK1159)</f>
        <v>692.14</v>
      </c>
      <c r="AQ1159" s="26">
        <f>+Tabla_DatosExternos_142[[#This Row],[Total Vigente]]+Tabla_DatosExternos_142[[#This Row],[Total Vencido]]</f>
        <v>692.14</v>
      </c>
      <c r="AR1159" s="26">
        <f>SUM(AG1159:AK1159)</f>
        <v>0</v>
      </c>
      <c r="AS1159" s="27">
        <f>+Tabla_DatosExternos_142[[#This Row],[Fecha]]-Tabla_DatosExternos_142[[#This Row],[Vence]]</f>
        <v>-30</v>
      </c>
      <c r="AT1159" s="21"/>
      <c r="AU1159" s="28" t="e">
        <f>+AR1159-W1159</f>
        <v>#VALUE!</v>
      </c>
    </row>
    <row r="1160" spans="1:47" x14ac:dyDescent="0.35">
      <c r="A1160" s="20">
        <v>46190</v>
      </c>
      <c r="B1160" s="21">
        <v>148080</v>
      </c>
      <c r="C1160" s="21">
        <v>1474.38</v>
      </c>
      <c r="D1160" s="21">
        <v>1474.38</v>
      </c>
      <c r="E1160" s="22">
        <v>46220</v>
      </c>
      <c r="F1160" s="21">
        <v>26</v>
      </c>
      <c r="G1160" s="21" t="s">
        <v>90</v>
      </c>
      <c r="H1160" s="21" t="s">
        <v>48</v>
      </c>
      <c r="I1160" s="21" t="s">
        <v>1605</v>
      </c>
      <c r="J1160" s="21" t="s">
        <v>49</v>
      </c>
      <c r="K1160" s="21" t="s">
        <v>589</v>
      </c>
      <c r="L1160" s="21" t="s">
        <v>590</v>
      </c>
      <c r="M1160" s="21" t="s">
        <v>591</v>
      </c>
      <c r="N1160" s="21">
        <v>30</v>
      </c>
      <c r="O1160" s="20"/>
      <c r="P1160" s="21" t="s">
        <v>49</v>
      </c>
      <c r="Q1160" s="21" t="s">
        <v>1606</v>
      </c>
      <c r="R1160" s="21">
        <v>20000</v>
      </c>
      <c r="S1160" s="21">
        <v>7640</v>
      </c>
      <c r="T1160" s="21">
        <v>-68.144971799999993</v>
      </c>
      <c r="U1160" s="21">
        <v>-16.4921574</v>
      </c>
      <c r="V1160" s="21" t="s">
        <v>1607</v>
      </c>
      <c r="W1160" s="21" t="s">
        <v>51</v>
      </c>
      <c r="X1160" s="21" t="s">
        <v>1608</v>
      </c>
      <c r="Y1160" s="23">
        <v>46246</v>
      </c>
      <c r="Z1160" s="24">
        <f>+E1160-Y1160</f>
        <v>-26</v>
      </c>
      <c r="AA1160" s="25">
        <f>+Tabla_DatosExternos_142[[#This Row],[Saldo]]/Tabla_DatosExternos_142[[#This Row],[Importe]]</f>
        <v>1</v>
      </c>
      <c r="AB1160" s="21"/>
      <c r="AC1160" s="26">
        <f>IF(AND(-Z1160&gt;=1,-Z1160&lt;=30),D1160,0)</f>
        <v>1474.38</v>
      </c>
      <c r="AD1160" s="26">
        <f>IF(AND(-Z1160&gt;=31,-Z1160&lt;=60),D1160,0)</f>
        <v>0</v>
      </c>
      <c r="AE1160" s="26">
        <f>IF(AND(-Z1160&gt;=61,-Z1160&lt;=90),D1160,0)</f>
        <v>0</v>
      </c>
      <c r="AF1160" s="26">
        <f>IF(AND(-Z1160&gt;=91,-Z1160&lt;=120),D1160,0)</f>
        <v>0</v>
      </c>
      <c r="AG1160" s="26">
        <f>IF(AND(-Z1160&gt;=121,-Z1160&lt;=150),D1160,0)</f>
        <v>0</v>
      </c>
      <c r="AH1160" s="26">
        <f>IF(AND(-Z1160&gt;=151,-Z1160&lt;=180),D1160,0)</f>
        <v>0</v>
      </c>
      <c r="AI1160" s="26">
        <f>IF(AND(-Z1160&gt;=181,-Z1160&lt;=210),D1160,0)</f>
        <v>0</v>
      </c>
      <c r="AJ1160" s="26">
        <f>IF(AND(-Z1160&gt;=211,-Z1160&lt;=250),D1160,0)</f>
        <v>0</v>
      </c>
      <c r="AK1160" s="26">
        <f>IF(-Z1160&gt;=251,D1160,0)</f>
        <v>0</v>
      </c>
      <c r="AL1160" s="26">
        <f>SUM(AE1160:AF1160)</f>
        <v>0</v>
      </c>
      <c r="AM1160" s="26">
        <f>SUM(AG1160:AK1160)</f>
        <v>0</v>
      </c>
      <c r="AN1160" s="26">
        <f>SUM(AI1160:AK1160)</f>
        <v>0</v>
      </c>
      <c r="AO1160" s="26">
        <f>+IF(SUM(AC1160:AK1160)=0,D1160,0)</f>
        <v>0</v>
      </c>
      <c r="AP1160" s="26">
        <f>+SUM(AC1160:AK1160)</f>
        <v>1474.38</v>
      </c>
      <c r="AQ1160" s="26">
        <f>+Tabla_DatosExternos_142[[#This Row],[Total Vigente]]+Tabla_DatosExternos_142[[#This Row],[Total Vencido]]</f>
        <v>1474.38</v>
      </c>
      <c r="AR1160" s="26">
        <f>SUM(AG1160:AK1160)</f>
        <v>0</v>
      </c>
      <c r="AS1160" s="27">
        <f>+Tabla_DatosExternos_142[[#This Row],[Fecha]]-Tabla_DatosExternos_142[[#This Row],[Vence]]</f>
        <v>-30</v>
      </c>
      <c r="AT1160" s="21"/>
      <c r="AU1160" s="28" t="e">
        <f>+AR1160-W1160</f>
        <v>#VALUE!</v>
      </c>
    </row>
    <row r="1161" spans="1:47" x14ac:dyDescent="0.35">
      <c r="A1161" s="20">
        <v>46190</v>
      </c>
      <c r="B1161" s="21">
        <v>148083</v>
      </c>
      <c r="C1161" s="21">
        <v>4253.28</v>
      </c>
      <c r="D1161" s="21">
        <v>4253.28</v>
      </c>
      <c r="E1161" s="22">
        <v>46250</v>
      </c>
      <c r="F1161" s="21">
        <v>4</v>
      </c>
      <c r="G1161" s="21" t="s">
        <v>90</v>
      </c>
      <c r="H1161" s="21" t="s">
        <v>95</v>
      </c>
      <c r="I1161" s="21" t="s">
        <v>1039</v>
      </c>
      <c r="J1161" s="21" t="s">
        <v>588</v>
      </c>
      <c r="K1161" s="21" t="s">
        <v>589</v>
      </c>
      <c r="L1161" s="21" t="s">
        <v>590</v>
      </c>
      <c r="M1161" s="21" t="s">
        <v>591</v>
      </c>
      <c r="N1161" s="21">
        <v>60</v>
      </c>
      <c r="O1161" s="20"/>
      <c r="P1161" s="21" t="s">
        <v>49</v>
      </c>
      <c r="Q1161" s="21" t="s">
        <v>1040</v>
      </c>
      <c r="R1161" s="21">
        <v>600000</v>
      </c>
      <c r="S1161" s="21">
        <v>7640</v>
      </c>
      <c r="T1161" s="21">
        <v>-68.062518999999995</v>
      </c>
      <c r="U1161" s="21">
        <v>-16.519238999999999</v>
      </c>
      <c r="V1161" s="21" t="s">
        <v>262</v>
      </c>
      <c r="W1161" s="21" t="s">
        <v>51</v>
      </c>
      <c r="X1161" s="21" t="s">
        <v>1235</v>
      </c>
      <c r="Y1161" s="23">
        <v>46246</v>
      </c>
      <c r="Z1161" s="24">
        <f>+E1161-Y1161</f>
        <v>4</v>
      </c>
      <c r="AA1161" s="25">
        <f>+Tabla_DatosExternos_142[[#This Row],[Saldo]]/Tabla_DatosExternos_142[[#This Row],[Importe]]</f>
        <v>1</v>
      </c>
      <c r="AB1161" s="21"/>
      <c r="AC1161" s="26">
        <f>IF(AND(-Z1161&gt;=1,-Z1161&lt;=30),D1161,0)</f>
        <v>0</v>
      </c>
      <c r="AD1161" s="26">
        <f>IF(AND(-Z1161&gt;=31,-Z1161&lt;=60),D1161,0)</f>
        <v>0</v>
      </c>
      <c r="AE1161" s="26">
        <f>IF(AND(-Z1161&gt;=61,-Z1161&lt;=90),D1161,0)</f>
        <v>0</v>
      </c>
      <c r="AF1161" s="26">
        <f>IF(AND(-Z1161&gt;=91,-Z1161&lt;=120),D1161,0)</f>
        <v>0</v>
      </c>
      <c r="AG1161" s="26">
        <f>IF(AND(-Z1161&gt;=121,-Z1161&lt;=150),D1161,0)</f>
        <v>0</v>
      </c>
      <c r="AH1161" s="26">
        <f>IF(AND(-Z1161&gt;=151,-Z1161&lt;=180),D1161,0)</f>
        <v>0</v>
      </c>
      <c r="AI1161" s="26">
        <f>IF(AND(-Z1161&gt;=181,-Z1161&lt;=210),D1161,0)</f>
        <v>0</v>
      </c>
      <c r="AJ1161" s="26">
        <f>IF(AND(-Z1161&gt;=211,-Z1161&lt;=250),D1161,0)</f>
        <v>0</v>
      </c>
      <c r="AK1161" s="26">
        <f>IF(-Z1161&gt;=251,D1161,0)</f>
        <v>0</v>
      </c>
      <c r="AL1161" s="26">
        <f>SUM(AE1161:AF1161)</f>
        <v>0</v>
      </c>
      <c r="AM1161" s="26">
        <f>SUM(AG1161:AK1161)</f>
        <v>0</v>
      </c>
      <c r="AN1161" s="26">
        <f>SUM(AI1161:AK1161)</f>
        <v>0</v>
      </c>
      <c r="AO1161" s="26">
        <f>+IF(SUM(AC1161:AK1161)=0,D1161,0)</f>
        <v>4253.28</v>
      </c>
      <c r="AP1161" s="26">
        <f>+SUM(AC1161:AK1161)</f>
        <v>0</v>
      </c>
      <c r="AQ1161" s="26">
        <f>+Tabla_DatosExternos_142[[#This Row],[Total Vigente]]+Tabla_DatosExternos_142[[#This Row],[Total Vencido]]</f>
        <v>4253.28</v>
      </c>
      <c r="AR1161" s="26">
        <f>SUM(AG1161:AK1161)</f>
        <v>0</v>
      </c>
      <c r="AS1161" s="27">
        <f>+Tabla_DatosExternos_142[[#This Row],[Fecha]]-Tabla_DatosExternos_142[[#This Row],[Vence]]</f>
        <v>-60</v>
      </c>
      <c r="AT1161" s="21"/>
      <c r="AU1161" s="28" t="e">
        <f>+AR1161-W1161</f>
        <v>#VALUE!</v>
      </c>
    </row>
    <row r="1162" spans="1:47" x14ac:dyDescent="0.35">
      <c r="A1162" s="20">
        <v>46190</v>
      </c>
      <c r="B1162" s="21">
        <v>148086</v>
      </c>
      <c r="C1162" s="21">
        <v>1398.36</v>
      </c>
      <c r="D1162" s="21">
        <v>1398.36</v>
      </c>
      <c r="E1162" s="22">
        <v>46250</v>
      </c>
      <c r="F1162" s="21">
        <v>4</v>
      </c>
      <c r="G1162" s="21" t="s">
        <v>90</v>
      </c>
      <c r="H1162" s="21" t="s">
        <v>95</v>
      </c>
      <c r="I1162" s="21" t="s">
        <v>1605</v>
      </c>
      <c r="J1162" s="21" t="s">
        <v>588</v>
      </c>
      <c r="K1162" s="21" t="s">
        <v>589</v>
      </c>
      <c r="L1162" s="21" t="s">
        <v>590</v>
      </c>
      <c r="M1162" s="21" t="s">
        <v>591</v>
      </c>
      <c r="N1162" s="21">
        <v>60</v>
      </c>
      <c r="O1162" s="20"/>
      <c r="P1162" s="21" t="s">
        <v>49</v>
      </c>
      <c r="Q1162" s="21" t="s">
        <v>1810</v>
      </c>
      <c r="R1162" s="21">
        <v>120000</v>
      </c>
      <c r="S1162" s="21">
        <v>7640</v>
      </c>
      <c r="T1162" s="21">
        <v>-68.077910900000006</v>
      </c>
      <c r="U1162" s="21">
        <v>-16.540450700000001</v>
      </c>
      <c r="V1162" s="21" t="s">
        <v>1607</v>
      </c>
      <c r="W1162" s="21" t="s">
        <v>51</v>
      </c>
      <c r="X1162" s="21" t="s">
        <v>1811</v>
      </c>
      <c r="Y1162" s="23">
        <v>46246</v>
      </c>
      <c r="Z1162" s="24">
        <f>+E1162-Y1162</f>
        <v>4</v>
      </c>
      <c r="AA1162" s="25">
        <f>+Tabla_DatosExternos_142[[#This Row],[Saldo]]/Tabla_DatosExternos_142[[#This Row],[Importe]]</f>
        <v>1</v>
      </c>
      <c r="AB1162" s="21"/>
      <c r="AC1162" s="26">
        <f>IF(AND(-Z1162&gt;=1,-Z1162&lt;=30),D1162,0)</f>
        <v>0</v>
      </c>
      <c r="AD1162" s="26">
        <f>IF(AND(-Z1162&gt;=31,-Z1162&lt;=60),D1162,0)</f>
        <v>0</v>
      </c>
      <c r="AE1162" s="26">
        <f>IF(AND(-Z1162&gt;=61,-Z1162&lt;=90),D1162,0)</f>
        <v>0</v>
      </c>
      <c r="AF1162" s="26">
        <f>IF(AND(-Z1162&gt;=91,-Z1162&lt;=120),D1162,0)</f>
        <v>0</v>
      </c>
      <c r="AG1162" s="26">
        <f>IF(AND(-Z1162&gt;=121,-Z1162&lt;=150),D1162,0)</f>
        <v>0</v>
      </c>
      <c r="AH1162" s="26">
        <f>IF(AND(-Z1162&gt;=151,-Z1162&lt;=180),D1162,0)</f>
        <v>0</v>
      </c>
      <c r="AI1162" s="26">
        <f>IF(AND(-Z1162&gt;=181,-Z1162&lt;=210),D1162,0)</f>
        <v>0</v>
      </c>
      <c r="AJ1162" s="26">
        <f>IF(AND(-Z1162&gt;=211,-Z1162&lt;=250),D1162,0)</f>
        <v>0</v>
      </c>
      <c r="AK1162" s="26">
        <f>IF(-Z1162&gt;=251,D1162,0)</f>
        <v>0</v>
      </c>
      <c r="AL1162" s="26">
        <f>SUM(AE1162:AF1162)</f>
        <v>0</v>
      </c>
      <c r="AM1162" s="26">
        <f>SUM(AG1162:AK1162)</f>
        <v>0</v>
      </c>
      <c r="AN1162" s="26">
        <f>SUM(AI1162:AK1162)</f>
        <v>0</v>
      </c>
      <c r="AO1162" s="26">
        <f>+IF(SUM(AC1162:AK1162)=0,D1162,0)</f>
        <v>1398.36</v>
      </c>
      <c r="AP1162" s="26">
        <f>+SUM(AC1162:AK1162)</f>
        <v>0</v>
      </c>
      <c r="AQ1162" s="26">
        <f>+Tabla_DatosExternos_142[[#This Row],[Total Vigente]]+Tabla_DatosExternos_142[[#This Row],[Total Vencido]]</f>
        <v>1398.36</v>
      </c>
      <c r="AR1162" s="26">
        <f>SUM(AG1162:AK1162)</f>
        <v>0</v>
      </c>
      <c r="AS1162" s="27">
        <f>+Tabla_DatosExternos_142[[#This Row],[Fecha]]-Tabla_DatosExternos_142[[#This Row],[Vence]]</f>
        <v>-60</v>
      </c>
      <c r="AT1162" s="21"/>
      <c r="AU1162" s="28" t="e">
        <f>+AR1162-W1162</f>
        <v>#VALUE!</v>
      </c>
    </row>
    <row r="1163" spans="1:47" x14ac:dyDescent="0.35">
      <c r="A1163" s="20">
        <v>46190</v>
      </c>
      <c r="B1163" s="21">
        <v>148087</v>
      </c>
      <c r="C1163" s="21">
        <v>1474.38</v>
      </c>
      <c r="D1163" s="21">
        <v>1474.38</v>
      </c>
      <c r="E1163" s="22">
        <v>46250</v>
      </c>
      <c r="F1163" s="21">
        <v>4</v>
      </c>
      <c r="G1163" s="21" t="s">
        <v>90</v>
      </c>
      <c r="H1163" s="21" t="s">
        <v>95</v>
      </c>
      <c r="I1163" s="21" t="s">
        <v>1605</v>
      </c>
      <c r="J1163" s="21" t="s">
        <v>588</v>
      </c>
      <c r="K1163" s="21" t="s">
        <v>589</v>
      </c>
      <c r="L1163" s="21" t="s">
        <v>590</v>
      </c>
      <c r="M1163" s="21" t="s">
        <v>591</v>
      </c>
      <c r="N1163" s="21">
        <v>60</v>
      </c>
      <c r="O1163" s="20"/>
      <c r="P1163" s="21" t="s">
        <v>49</v>
      </c>
      <c r="Q1163" s="21" t="s">
        <v>1810</v>
      </c>
      <c r="R1163" s="21">
        <v>120000</v>
      </c>
      <c r="S1163" s="21">
        <v>7640</v>
      </c>
      <c r="T1163" s="21">
        <v>-68.077910900000006</v>
      </c>
      <c r="U1163" s="21">
        <v>-16.540450700000001</v>
      </c>
      <c r="V1163" s="21" t="s">
        <v>1607</v>
      </c>
      <c r="W1163" s="21" t="s">
        <v>51</v>
      </c>
      <c r="X1163" s="21" t="s">
        <v>1811</v>
      </c>
      <c r="Y1163" s="23">
        <v>46246</v>
      </c>
      <c r="Z1163" s="24">
        <f>+E1163-Y1163</f>
        <v>4</v>
      </c>
      <c r="AA1163" s="25">
        <f>+Tabla_DatosExternos_142[[#This Row],[Saldo]]/Tabla_DatosExternos_142[[#This Row],[Importe]]</f>
        <v>1</v>
      </c>
      <c r="AB1163" s="21"/>
      <c r="AC1163" s="26">
        <f>IF(AND(-Z1163&gt;=1,-Z1163&lt;=30),D1163,0)</f>
        <v>0</v>
      </c>
      <c r="AD1163" s="26">
        <f>IF(AND(-Z1163&gt;=31,-Z1163&lt;=60),D1163,0)</f>
        <v>0</v>
      </c>
      <c r="AE1163" s="26">
        <f>IF(AND(-Z1163&gt;=61,-Z1163&lt;=90),D1163,0)</f>
        <v>0</v>
      </c>
      <c r="AF1163" s="26">
        <f>IF(AND(-Z1163&gt;=91,-Z1163&lt;=120),D1163,0)</f>
        <v>0</v>
      </c>
      <c r="AG1163" s="26">
        <f>IF(AND(-Z1163&gt;=121,-Z1163&lt;=150),D1163,0)</f>
        <v>0</v>
      </c>
      <c r="AH1163" s="26">
        <f>IF(AND(-Z1163&gt;=151,-Z1163&lt;=180),D1163,0)</f>
        <v>0</v>
      </c>
      <c r="AI1163" s="26">
        <f>IF(AND(-Z1163&gt;=181,-Z1163&lt;=210),D1163,0)</f>
        <v>0</v>
      </c>
      <c r="AJ1163" s="26">
        <f>IF(AND(-Z1163&gt;=211,-Z1163&lt;=250),D1163,0)</f>
        <v>0</v>
      </c>
      <c r="AK1163" s="26">
        <f>IF(-Z1163&gt;=251,D1163,0)</f>
        <v>0</v>
      </c>
      <c r="AL1163" s="26">
        <f>SUM(AE1163:AF1163)</f>
        <v>0</v>
      </c>
      <c r="AM1163" s="26">
        <f>SUM(AG1163:AK1163)</f>
        <v>0</v>
      </c>
      <c r="AN1163" s="26">
        <f>SUM(AI1163:AK1163)</f>
        <v>0</v>
      </c>
      <c r="AO1163" s="26">
        <f>+IF(SUM(AC1163:AK1163)=0,D1163,0)</f>
        <v>1474.38</v>
      </c>
      <c r="AP1163" s="26">
        <f>+SUM(AC1163:AK1163)</f>
        <v>0</v>
      </c>
      <c r="AQ1163" s="26">
        <f>+Tabla_DatosExternos_142[[#This Row],[Total Vigente]]+Tabla_DatosExternos_142[[#This Row],[Total Vencido]]</f>
        <v>1474.38</v>
      </c>
      <c r="AR1163" s="26">
        <f>SUM(AG1163:AK1163)</f>
        <v>0</v>
      </c>
      <c r="AS1163" s="27">
        <f>+Tabla_DatosExternos_142[[#This Row],[Fecha]]-Tabla_DatosExternos_142[[#This Row],[Vence]]</f>
        <v>-60</v>
      </c>
      <c r="AT1163" s="21"/>
      <c r="AU1163" s="28" t="e">
        <f>+AR1163-W1163</f>
        <v>#VALUE!</v>
      </c>
    </row>
    <row r="1164" spans="1:47" x14ac:dyDescent="0.35">
      <c r="A1164" s="20">
        <v>46190</v>
      </c>
      <c r="B1164" s="21">
        <v>148248</v>
      </c>
      <c r="C1164" s="21">
        <v>1489.4</v>
      </c>
      <c r="D1164" s="21">
        <v>1489.4</v>
      </c>
      <c r="E1164" s="22">
        <v>46220</v>
      </c>
      <c r="F1164" s="21">
        <v>26</v>
      </c>
      <c r="G1164" s="21" t="s">
        <v>90</v>
      </c>
      <c r="H1164" s="21" t="s">
        <v>48</v>
      </c>
      <c r="I1164" s="21" t="s">
        <v>1605</v>
      </c>
      <c r="J1164" s="21" t="s">
        <v>49</v>
      </c>
      <c r="K1164" s="21" t="s">
        <v>589</v>
      </c>
      <c r="L1164" s="21" t="s">
        <v>590</v>
      </c>
      <c r="M1164" s="21" t="s">
        <v>591</v>
      </c>
      <c r="N1164" s="21">
        <v>30</v>
      </c>
      <c r="O1164" s="20"/>
      <c r="P1164" s="21" t="s">
        <v>49</v>
      </c>
      <c r="Q1164" s="21" t="s">
        <v>1609</v>
      </c>
      <c r="R1164" s="21">
        <v>10000</v>
      </c>
      <c r="S1164" s="21">
        <v>7640</v>
      </c>
      <c r="T1164" s="21">
        <v>-68.150401500000001</v>
      </c>
      <c r="U1164" s="21">
        <v>-16.518046099999999</v>
      </c>
      <c r="V1164" s="21" t="s">
        <v>1607</v>
      </c>
      <c r="W1164" s="21" t="s">
        <v>51</v>
      </c>
      <c r="X1164" s="21" t="s">
        <v>1610</v>
      </c>
      <c r="Y1164" s="23">
        <v>46246</v>
      </c>
      <c r="Z1164" s="24">
        <f>+E1164-Y1164</f>
        <v>-26</v>
      </c>
      <c r="AA1164" s="25">
        <f>+Tabla_DatosExternos_142[[#This Row],[Saldo]]/Tabla_DatosExternos_142[[#This Row],[Importe]]</f>
        <v>1</v>
      </c>
      <c r="AB1164" s="21"/>
      <c r="AC1164" s="26">
        <f>IF(AND(-Z1164&gt;=1,-Z1164&lt;=30),D1164,0)</f>
        <v>1489.4</v>
      </c>
      <c r="AD1164" s="26">
        <f>IF(AND(-Z1164&gt;=31,-Z1164&lt;=60),D1164,0)</f>
        <v>0</v>
      </c>
      <c r="AE1164" s="26">
        <f>IF(AND(-Z1164&gt;=61,-Z1164&lt;=90),D1164,0)</f>
        <v>0</v>
      </c>
      <c r="AF1164" s="26">
        <f>IF(AND(-Z1164&gt;=91,-Z1164&lt;=120),D1164,0)</f>
        <v>0</v>
      </c>
      <c r="AG1164" s="26">
        <f>IF(AND(-Z1164&gt;=121,-Z1164&lt;=150),D1164,0)</f>
        <v>0</v>
      </c>
      <c r="AH1164" s="26">
        <f>IF(AND(-Z1164&gt;=151,-Z1164&lt;=180),D1164,0)</f>
        <v>0</v>
      </c>
      <c r="AI1164" s="26">
        <f>IF(AND(-Z1164&gt;=181,-Z1164&lt;=210),D1164,0)</f>
        <v>0</v>
      </c>
      <c r="AJ1164" s="26">
        <f>IF(AND(-Z1164&gt;=211,-Z1164&lt;=250),D1164,0)</f>
        <v>0</v>
      </c>
      <c r="AK1164" s="26">
        <f>IF(-Z1164&gt;=251,D1164,0)</f>
        <v>0</v>
      </c>
      <c r="AL1164" s="26">
        <f>SUM(AE1164:AF1164)</f>
        <v>0</v>
      </c>
      <c r="AM1164" s="26">
        <f>SUM(AG1164:AK1164)</f>
        <v>0</v>
      </c>
      <c r="AN1164" s="26">
        <f>SUM(AI1164:AK1164)</f>
        <v>0</v>
      </c>
      <c r="AO1164" s="26">
        <f>+IF(SUM(AC1164:AK1164)=0,D1164,0)</f>
        <v>0</v>
      </c>
      <c r="AP1164" s="26">
        <f>+SUM(AC1164:AK1164)</f>
        <v>1489.4</v>
      </c>
      <c r="AQ1164" s="26">
        <f>+Tabla_DatosExternos_142[[#This Row],[Total Vigente]]+Tabla_DatosExternos_142[[#This Row],[Total Vencido]]</f>
        <v>1489.4</v>
      </c>
      <c r="AR1164" s="26">
        <f>SUM(AG1164:AK1164)</f>
        <v>0</v>
      </c>
      <c r="AS1164" s="27">
        <f>+Tabla_DatosExternos_142[[#This Row],[Fecha]]-Tabla_DatosExternos_142[[#This Row],[Vence]]</f>
        <v>-30</v>
      </c>
      <c r="AT1164" s="21"/>
      <c r="AU1164" s="28" t="e">
        <f>+AR1164-W1164</f>
        <v>#VALUE!</v>
      </c>
    </row>
    <row r="1165" spans="1:47" x14ac:dyDescent="0.35">
      <c r="A1165" s="20">
        <v>46192</v>
      </c>
      <c r="B1165" s="21">
        <v>1588</v>
      </c>
      <c r="C1165" s="21">
        <v>6402</v>
      </c>
      <c r="D1165" s="21">
        <v>6402</v>
      </c>
      <c r="E1165" s="22">
        <v>46312</v>
      </c>
      <c r="F1165" s="21">
        <v>66</v>
      </c>
      <c r="G1165" s="21" t="s">
        <v>81</v>
      </c>
      <c r="H1165" s="21" t="s">
        <v>95</v>
      </c>
      <c r="I1165" s="21" t="s">
        <v>1000</v>
      </c>
      <c r="J1165" s="21" t="s">
        <v>588</v>
      </c>
      <c r="K1165" s="21" t="s">
        <v>589</v>
      </c>
      <c r="L1165" s="21" t="s">
        <v>590</v>
      </c>
      <c r="M1165" s="21" t="s">
        <v>591</v>
      </c>
      <c r="N1165" s="21">
        <v>120</v>
      </c>
      <c r="O1165" s="20"/>
      <c r="P1165" s="21" t="s">
        <v>49</v>
      </c>
      <c r="Q1165" s="21" t="s">
        <v>1001</v>
      </c>
      <c r="R1165" s="21">
        <v>500048</v>
      </c>
      <c r="S1165" s="21">
        <v>7640</v>
      </c>
      <c r="T1165" s="21">
        <v>-68.127953000000005</v>
      </c>
      <c r="U1165" s="21">
        <v>-16.510477999999999</v>
      </c>
      <c r="V1165" s="21" t="s">
        <v>262</v>
      </c>
      <c r="W1165" s="21" t="s">
        <v>51</v>
      </c>
      <c r="X1165" s="21" t="s">
        <v>1003</v>
      </c>
      <c r="Y1165" s="23">
        <v>46246</v>
      </c>
      <c r="Z1165" s="24">
        <f>+E1165-Y1165</f>
        <v>66</v>
      </c>
      <c r="AA1165" s="25">
        <f>+Tabla_DatosExternos_142[[#This Row],[Saldo]]/Tabla_DatosExternos_142[[#This Row],[Importe]]</f>
        <v>1</v>
      </c>
      <c r="AB1165" s="21"/>
      <c r="AC1165" s="26">
        <f>IF(AND(-Z1165&gt;=1,-Z1165&lt;=30),D1165,0)</f>
        <v>0</v>
      </c>
      <c r="AD1165" s="26">
        <f>IF(AND(-Z1165&gt;=31,-Z1165&lt;=60),D1165,0)</f>
        <v>0</v>
      </c>
      <c r="AE1165" s="26">
        <f>IF(AND(-Z1165&gt;=61,-Z1165&lt;=90),D1165,0)</f>
        <v>0</v>
      </c>
      <c r="AF1165" s="26">
        <f>IF(AND(-Z1165&gt;=91,-Z1165&lt;=120),D1165,0)</f>
        <v>0</v>
      </c>
      <c r="AG1165" s="26">
        <f>IF(AND(-Z1165&gt;=121,-Z1165&lt;=150),D1165,0)</f>
        <v>0</v>
      </c>
      <c r="AH1165" s="26">
        <f>IF(AND(-Z1165&gt;=151,-Z1165&lt;=180),D1165,0)</f>
        <v>0</v>
      </c>
      <c r="AI1165" s="26">
        <f>IF(AND(-Z1165&gt;=181,-Z1165&lt;=210),D1165,0)</f>
        <v>0</v>
      </c>
      <c r="AJ1165" s="26">
        <f>IF(AND(-Z1165&gt;=211,-Z1165&lt;=250),D1165,0)</f>
        <v>0</v>
      </c>
      <c r="AK1165" s="26">
        <f>IF(-Z1165&gt;=251,D1165,0)</f>
        <v>0</v>
      </c>
      <c r="AL1165" s="26">
        <f>SUM(AE1165:AF1165)</f>
        <v>0</v>
      </c>
      <c r="AM1165" s="26">
        <f>SUM(AG1165:AK1165)</f>
        <v>0</v>
      </c>
      <c r="AN1165" s="26">
        <f>SUM(AI1165:AK1165)</f>
        <v>0</v>
      </c>
      <c r="AO1165" s="26">
        <f>+IF(SUM(AC1165:AK1165)=0,D1165,0)</f>
        <v>6402</v>
      </c>
      <c r="AP1165" s="26">
        <f>+SUM(AC1165:AK1165)</f>
        <v>0</v>
      </c>
      <c r="AQ1165" s="26">
        <f>+Tabla_DatosExternos_142[[#This Row],[Total Vigente]]+Tabla_DatosExternos_142[[#This Row],[Total Vencido]]</f>
        <v>6402</v>
      </c>
      <c r="AR1165" s="26">
        <f>SUM(AG1165:AK1165)</f>
        <v>0</v>
      </c>
      <c r="AS1165" s="27">
        <f>+Tabla_DatosExternos_142[[#This Row],[Fecha]]-Tabla_DatosExternos_142[[#This Row],[Vence]]</f>
        <v>-120</v>
      </c>
      <c r="AT1165" s="21"/>
      <c r="AU1165" s="28" t="e">
        <f>+AR1165-W1165</f>
        <v>#VALUE!</v>
      </c>
    </row>
    <row r="1166" spans="1:47" x14ac:dyDescent="0.35">
      <c r="A1166" s="20">
        <v>46205</v>
      </c>
      <c r="B1166" s="21">
        <v>1600</v>
      </c>
      <c r="C1166" s="21">
        <v>1567.52</v>
      </c>
      <c r="D1166" s="21">
        <v>1567.52</v>
      </c>
      <c r="E1166" s="22">
        <v>46265</v>
      </c>
      <c r="F1166" s="21">
        <v>19</v>
      </c>
      <c r="G1166" s="21" t="s">
        <v>90</v>
      </c>
      <c r="H1166" s="21" t="s">
        <v>95</v>
      </c>
      <c r="I1166" s="21" t="s">
        <v>1073</v>
      </c>
      <c r="J1166" s="21" t="s">
        <v>588</v>
      </c>
      <c r="K1166" s="21" t="s">
        <v>589</v>
      </c>
      <c r="L1166" s="21" t="s">
        <v>590</v>
      </c>
      <c r="M1166" s="21" t="s">
        <v>591</v>
      </c>
      <c r="N1166" s="21">
        <v>60</v>
      </c>
      <c r="O1166" s="20"/>
      <c r="P1166" s="21" t="s">
        <v>49</v>
      </c>
      <c r="Q1166" s="21" t="s">
        <v>1074</v>
      </c>
      <c r="R1166" s="21">
        <v>120000</v>
      </c>
      <c r="S1166" s="21">
        <v>7640</v>
      </c>
      <c r="T1166" s="21">
        <v>-68.090222999999995</v>
      </c>
      <c r="U1166" s="21">
        <v>-16.541060999999999</v>
      </c>
      <c r="V1166" s="21" t="s">
        <v>262</v>
      </c>
      <c r="W1166" s="21" t="s">
        <v>51</v>
      </c>
      <c r="X1166" s="21" t="s">
        <v>1076</v>
      </c>
      <c r="Y1166" s="23">
        <v>46246</v>
      </c>
      <c r="Z1166" s="24">
        <f>+E1166-Y1166</f>
        <v>19</v>
      </c>
      <c r="AA1166" s="25">
        <f>+Tabla_DatosExternos_142[[#This Row],[Saldo]]/Tabla_DatosExternos_142[[#This Row],[Importe]]</f>
        <v>1</v>
      </c>
      <c r="AB1166" s="21"/>
      <c r="AC1166" s="26">
        <f>IF(AND(-Z1166&gt;=1,-Z1166&lt;=30),D1166,0)</f>
        <v>0</v>
      </c>
      <c r="AD1166" s="26">
        <f>IF(AND(-Z1166&gt;=31,-Z1166&lt;=60),D1166,0)</f>
        <v>0</v>
      </c>
      <c r="AE1166" s="26">
        <f>IF(AND(-Z1166&gt;=61,-Z1166&lt;=90),D1166,0)</f>
        <v>0</v>
      </c>
      <c r="AF1166" s="26">
        <f>IF(AND(-Z1166&gt;=91,-Z1166&lt;=120),D1166,0)</f>
        <v>0</v>
      </c>
      <c r="AG1166" s="26">
        <f>IF(AND(-Z1166&gt;=121,-Z1166&lt;=150),D1166,0)</f>
        <v>0</v>
      </c>
      <c r="AH1166" s="26">
        <f>IF(AND(-Z1166&gt;=151,-Z1166&lt;=180),D1166,0)</f>
        <v>0</v>
      </c>
      <c r="AI1166" s="26">
        <f>IF(AND(-Z1166&gt;=181,-Z1166&lt;=210),D1166,0)</f>
        <v>0</v>
      </c>
      <c r="AJ1166" s="26">
        <f>IF(AND(-Z1166&gt;=211,-Z1166&lt;=250),D1166,0)</f>
        <v>0</v>
      </c>
      <c r="AK1166" s="26">
        <f>IF(-Z1166&gt;=251,D1166,0)</f>
        <v>0</v>
      </c>
      <c r="AL1166" s="26">
        <f>SUM(AE1166:AF1166)</f>
        <v>0</v>
      </c>
      <c r="AM1166" s="26">
        <f>SUM(AG1166:AK1166)</f>
        <v>0</v>
      </c>
      <c r="AN1166" s="26">
        <f>SUM(AI1166:AK1166)</f>
        <v>0</v>
      </c>
      <c r="AO1166" s="26">
        <f>+IF(SUM(AC1166:AK1166)=0,D1166,0)</f>
        <v>1567.52</v>
      </c>
      <c r="AP1166" s="26">
        <f>+SUM(AC1166:AK1166)</f>
        <v>0</v>
      </c>
      <c r="AQ1166" s="26">
        <f>+Tabla_DatosExternos_142[[#This Row],[Total Vigente]]+Tabla_DatosExternos_142[[#This Row],[Total Vencido]]</f>
        <v>1567.52</v>
      </c>
      <c r="AR1166" s="26">
        <f>SUM(AG1166:AK1166)</f>
        <v>0</v>
      </c>
      <c r="AS1166" s="27">
        <f>+Tabla_DatosExternos_142[[#This Row],[Fecha]]-Tabla_DatosExternos_142[[#This Row],[Vence]]</f>
        <v>-60</v>
      </c>
      <c r="AT1166" s="21"/>
      <c r="AU1166" s="28" t="e">
        <f>+AR1166-W1166</f>
        <v>#VALUE!</v>
      </c>
    </row>
    <row r="1167" spans="1:47" x14ac:dyDescent="0.35">
      <c r="A1167" s="20">
        <v>46205</v>
      </c>
      <c r="B1167" s="21">
        <v>150504</v>
      </c>
      <c r="C1167" s="21">
        <v>4370.76</v>
      </c>
      <c r="D1167" s="21">
        <v>4370.76</v>
      </c>
      <c r="E1167" s="22">
        <v>46265</v>
      </c>
      <c r="F1167" s="21">
        <v>19</v>
      </c>
      <c r="G1167" s="21" t="s">
        <v>90</v>
      </c>
      <c r="H1167" s="21" t="s">
        <v>95</v>
      </c>
      <c r="I1167" s="21" t="s">
        <v>1039</v>
      </c>
      <c r="J1167" s="21" t="s">
        <v>588</v>
      </c>
      <c r="K1167" s="21" t="s">
        <v>589</v>
      </c>
      <c r="L1167" s="21" t="s">
        <v>590</v>
      </c>
      <c r="M1167" s="21" t="s">
        <v>591</v>
      </c>
      <c r="N1167" s="21">
        <v>60</v>
      </c>
      <c r="O1167" s="20"/>
      <c r="P1167" s="21" t="s">
        <v>49</v>
      </c>
      <c r="Q1167" s="21" t="s">
        <v>1040</v>
      </c>
      <c r="R1167" s="21">
        <v>600000</v>
      </c>
      <c r="S1167" s="21">
        <v>7640</v>
      </c>
      <c r="T1167" s="21">
        <v>-68.062518999999995</v>
      </c>
      <c r="U1167" s="21">
        <v>-16.519238999999999</v>
      </c>
      <c r="V1167" s="21" t="s">
        <v>262</v>
      </c>
      <c r="W1167" s="21" t="s">
        <v>51</v>
      </c>
      <c r="X1167" s="21" t="s">
        <v>1234</v>
      </c>
      <c r="Y1167" s="23">
        <v>46246</v>
      </c>
      <c r="Z1167" s="24">
        <f>+E1167-Y1167</f>
        <v>19</v>
      </c>
      <c r="AA1167" s="25">
        <f>+Tabla_DatosExternos_142[[#This Row],[Saldo]]/Tabla_DatosExternos_142[[#This Row],[Importe]]</f>
        <v>1</v>
      </c>
      <c r="AB1167" s="21"/>
      <c r="AC1167" s="26">
        <f>IF(AND(-Z1167&gt;=1,-Z1167&lt;=30),D1167,0)</f>
        <v>0</v>
      </c>
      <c r="AD1167" s="26">
        <f>IF(AND(-Z1167&gt;=31,-Z1167&lt;=60),D1167,0)</f>
        <v>0</v>
      </c>
      <c r="AE1167" s="26">
        <f>IF(AND(-Z1167&gt;=61,-Z1167&lt;=90),D1167,0)</f>
        <v>0</v>
      </c>
      <c r="AF1167" s="26">
        <f>IF(AND(-Z1167&gt;=91,-Z1167&lt;=120),D1167,0)</f>
        <v>0</v>
      </c>
      <c r="AG1167" s="26">
        <f>IF(AND(-Z1167&gt;=121,-Z1167&lt;=150),D1167,0)</f>
        <v>0</v>
      </c>
      <c r="AH1167" s="26">
        <f>IF(AND(-Z1167&gt;=151,-Z1167&lt;=180),D1167,0)</f>
        <v>0</v>
      </c>
      <c r="AI1167" s="26">
        <f>IF(AND(-Z1167&gt;=181,-Z1167&lt;=210),D1167,0)</f>
        <v>0</v>
      </c>
      <c r="AJ1167" s="26">
        <f>IF(AND(-Z1167&gt;=211,-Z1167&lt;=250),D1167,0)</f>
        <v>0</v>
      </c>
      <c r="AK1167" s="26">
        <f>IF(-Z1167&gt;=251,D1167,0)</f>
        <v>0</v>
      </c>
      <c r="AL1167" s="26">
        <f>SUM(AE1167:AF1167)</f>
        <v>0</v>
      </c>
      <c r="AM1167" s="26">
        <f>SUM(AG1167:AK1167)</f>
        <v>0</v>
      </c>
      <c r="AN1167" s="26">
        <f>SUM(AI1167:AK1167)</f>
        <v>0</v>
      </c>
      <c r="AO1167" s="26">
        <f>+IF(SUM(AC1167:AK1167)=0,D1167,0)</f>
        <v>4370.76</v>
      </c>
      <c r="AP1167" s="26">
        <f>+SUM(AC1167:AK1167)</f>
        <v>0</v>
      </c>
      <c r="AQ1167" s="26">
        <f>+Tabla_DatosExternos_142[[#This Row],[Total Vigente]]+Tabla_DatosExternos_142[[#This Row],[Total Vencido]]</f>
        <v>4370.76</v>
      </c>
      <c r="AR1167" s="26">
        <f>SUM(AG1167:AK1167)</f>
        <v>0</v>
      </c>
      <c r="AS1167" s="27">
        <f>+Tabla_DatosExternos_142[[#This Row],[Fecha]]-Tabla_DatosExternos_142[[#This Row],[Vence]]</f>
        <v>-60</v>
      </c>
      <c r="AT1167" s="21"/>
      <c r="AU1167" s="28" t="e">
        <f>+AR1167-W1167</f>
        <v>#VALUE!</v>
      </c>
    </row>
    <row r="1168" spans="1:47" x14ac:dyDescent="0.35">
      <c r="A1168" s="20">
        <v>46205</v>
      </c>
      <c r="B1168" s="21">
        <v>150506</v>
      </c>
      <c r="C1168" s="21">
        <v>530</v>
      </c>
      <c r="D1168" s="21">
        <v>530</v>
      </c>
      <c r="E1168" s="22">
        <v>46265</v>
      </c>
      <c r="F1168" s="21">
        <v>19</v>
      </c>
      <c r="G1168" s="21" t="s">
        <v>90</v>
      </c>
      <c r="H1168" s="21" t="s">
        <v>95</v>
      </c>
      <c r="I1168" s="21" t="s">
        <v>1073</v>
      </c>
      <c r="J1168" s="21" t="s">
        <v>588</v>
      </c>
      <c r="K1168" s="21" t="s">
        <v>589</v>
      </c>
      <c r="L1168" s="21" t="s">
        <v>590</v>
      </c>
      <c r="M1168" s="21" t="s">
        <v>591</v>
      </c>
      <c r="N1168" s="21">
        <v>60</v>
      </c>
      <c r="O1168" s="20"/>
      <c r="P1168" s="21" t="s">
        <v>49</v>
      </c>
      <c r="Q1168" s="21" t="s">
        <v>1074</v>
      </c>
      <c r="R1168" s="21">
        <v>120000</v>
      </c>
      <c r="S1168" s="21">
        <v>7640</v>
      </c>
      <c r="T1168" s="21">
        <v>-68.090222999999995</v>
      </c>
      <c r="U1168" s="21">
        <v>-16.541060999999999</v>
      </c>
      <c r="V1168" s="21" t="s">
        <v>262</v>
      </c>
      <c r="W1168" s="21" t="s">
        <v>51</v>
      </c>
      <c r="X1168" s="21" t="s">
        <v>1077</v>
      </c>
      <c r="Y1168" s="23">
        <v>46246</v>
      </c>
      <c r="Z1168" s="24">
        <f>+E1168-Y1168</f>
        <v>19</v>
      </c>
      <c r="AA1168" s="25">
        <f>+Tabla_DatosExternos_142[[#This Row],[Saldo]]/Tabla_DatosExternos_142[[#This Row],[Importe]]</f>
        <v>1</v>
      </c>
      <c r="AB1168" s="21"/>
      <c r="AC1168" s="26">
        <f>IF(AND(-Z1168&gt;=1,-Z1168&lt;=30),D1168,0)</f>
        <v>0</v>
      </c>
      <c r="AD1168" s="26">
        <f>IF(AND(-Z1168&gt;=31,-Z1168&lt;=60),D1168,0)</f>
        <v>0</v>
      </c>
      <c r="AE1168" s="26">
        <f>IF(AND(-Z1168&gt;=61,-Z1168&lt;=90),D1168,0)</f>
        <v>0</v>
      </c>
      <c r="AF1168" s="26">
        <f>IF(AND(-Z1168&gt;=91,-Z1168&lt;=120),D1168,0)</f>
        <v>0</v>
      </c>
      <c r="AG1168" s="26">
        <f>IF(AND(-Z1168&gt;=121,-Z1168&lt;=150),D1168,0)</f>
        <v>0</v>
      </c>
      <c r="AH1168" s="26">
        <f>IF(AND(-Z1168&gt;=151,-Z1168&lt;=180),D1168,0)</f>
        <v>0</v>
      </c>
      <c r="AI1168" s="26">
        <f>IF(AND(-Z1168&gt;=181,-Z1168&lt;=210),D1168,0)</f>
        <v>0</v>
      </c>
      <c r="AJ1168" s="26">
        <f>IF(AND(-Z1168&gt;=211,-Z1168&lt;=250),D1168,0)</f>
        <v>0</v>
      </c>
      <c r="AK1168" s="26">
        <f>IF(-Z1168&gt;=251,D1168,0)</f>
        <v>0</v>
      </c>
      <c r="AL1168" s="26">
        <f>SUM(AE1168:AF1168)</f>
        <v>0</v>
      </c>
      <c r="AM1168" s="26">
        <f>SUM(AG1168:AK1168)</f>
        <v>0</v>
      </c>
      <c r="AN1168" s="26">
        <f>SUM(AI1168:AK1168)</f>
        <v>0</v>
      </c>
      <c r="AO1168" s="26">
        <f>+IF(SUM(AC1168:AK1168)=0,D1168,0)</f>
        <v>530</v>
      </c>
      <c r="AP1168" s="26">
        <f>+SUM(AC1168:AK1168)</f>
        <v>0</v>
      </c>
      <c r="AQ1168" s="26">
        <f>+Tabla_DatosExternos_142[[#This Row],[Total Vigente]]+Tabla_DatosExternos_142[[#This Row],[Total Vencido]]</f>
        <v>530</v>
      </c>
      <c r="AR1168" s="26">
        <f>SUM(AG1168:AK1168)</f>
        <v>0</v>
      </c>
      <c r="AS1168" s="27">
        <f>+Tabla_DatosExternos_142[[#This Row],[Fecha]]-Tabla_DatosExternos_142[[#This Row],[Vence]]</f>
        <v>-60</v>
      </c>
      <c r="AT1168" s="21"/>
      <c r="AU1168" s="28" t="e">
        <f>+AR1168-W1168</f>
        <v>#VALUE!</v>
      </c>
    </row>
    <row r="1169" spans="1:47" x14ac:dyDescent="0.35">
      <c r="A1169" s="20">
        <v>46205</v>
      </c>
      <c r="B1169" s="21">
        <v>150578</v>
      </c>
      <c r="C1169" s="21">
        <v>1060</v>
      </c>
      <c r="D1169" s="21">
        <v>1060</v>
      </c>
      <c r="E1169" s="22">
        <v>46265</v>
      </c>
      <c r="F1169" s="21">
        <v>19</v>
      </c>
      <c r="G1169" s="21" t="s">
        <v>90</v>
      </c>
      <c r="H1169" s="21" t="s">
        <v>95</v>
      </c>
      <c r="I1169" s="21" t="s">
        <v>1073</v>
      </c>
      <c r="J1169" s="21" t="s">
        <v>588</v>
      </c>
      <c r="K1169" s="21" t="s">
        <v>589</v>
      </c>
      <c r="L1169" s="21" t="s">
        <v>590</v>
      </c>
      <c r="M1169" s="21" t="s">
        <v>591</v>
      </c>
      <c r="N1169" s="21">
        <v>60</v>
      </c>
      <c r="O1169" s="20"/>
      <c r="P1169" s="21" t="s">
        <v>49</v>
      </c>
      <c r="Q1169" s="21" t="s">
        <v>1074</v>
      </c>
      <c r="R1169" s="21">
        <v>120000</v>
      </c>
      <c r="S1169" s="21">
        <v>7640</v>
      </c>
      <c r="T1169" s="21">
        <v>-68.090222999999995</v>
      </c>
      <c r="U1169" s="21">
        <v>-16.541060999999999</v>
      </c>
      <c r="V1169" s="21" t="s">
        <v>262</v>
      </c>
      <c r="W1169" s="21" t="s">
        <v>51</v>
      </c>
      <c r="X1169" s="21" t="s">
        <v>1075</v>
      </c>
      <c r="Y1169" s="23">
        <v>46246</v>
      </c>
      <c r="Z1169" s="24">
        <f>+E1169-Y1169</f>
        <v>19</v>
      </c>
      <c r="AA1169" s="25">
        <f>+Tabla_DatosExternos_142[[#This Row],[Saldo]]/Tabla_DatosExternos_142[[#This Row],[Importe]]</f>
        <v>1</v>
      </c>
      <c r="AB1169" s="21"/>
      <c r="AC1169" s="26">
        <f>IF(AND(-Z1169&gt;=1,-Z1169&lt;=30),D1169,0)</f>
        <v>0</v>
      </c>
      <c r="AD1169" s="26">
        <f>IF(AND(-Z1169&gt;=31,-Z1169&lt;=60),D1169,0)</f>
        <v>0</v>
      </c>
      <c r="AE1169" s="26">
        <f>IF(AND(-Z1169&gt;=61,-Z1169&lt;=90),D1169,0)</f>
        <v>0</v>
      </c>
      <c r="AF1169" s="26">
        <f>IF(AND(-Z1169&gt;=91,-Z1169&lt;=120),D1169,0)</f>
        <v>0</v>
      </c>
      <c r="AG1169" s="26">
        <f>IF(AND(-Z1169&gt;=121,-Z1169&lt;=150),D1169,0)</f>
        <v>0</v>
      </c>
      <c r="AH1169" s="26">
        <f>IF(AND(-Z1169&gt;=151,-Z1169&lt;=180),D1169,0)</f>
        <v>0</v>
      </c>
      <c r="AI1169" s="26">
        <f>IF(AND(-Z1169&gt;=181,-Z1169&lt;=210),D1169,0)</f>
        <v>0</v>
      </c>
      <c r="AJ1169" s="26">
        <f>IF(AND(-Z1169&gt;=211,-Z1169&lt;=250),D1169,0)</f>
        <v>0</v>
      </c>
      <c r="AK1169" s="26">
        <f>IF(-Z1169&gt;=251,D1169,0)</f>
        <v>0</v>
      </c>
      <c r="AL1169" s="26">
        <f>SUM(AE1169:AF1169)</f>
        <v>0</v>
      </c>
      <c r="AM1169" s="26">
        <f>SUM(AG1169:AK1169)</f>
        <v>0</v>
      </c>
      <c r="AN1169" s="26">
        <f>SUM(AI1169:AK1169)</f>
        <v>0</v>
      </c>
      <c r="AO1169" s="26">
        <f>+IF(SUM(AC1169:AK1169)=0,D1169,0)</f>
        <v>1060</v>
      </c>
      <c r="AP1169" s="26">
        <f>+SUM(AC1169:AK1169)</f>
        <v>0</v>
      </c>
      <c r="AQ1169" s="26">
        <f>+Tabla_DatosExternos_142[[#This Row],[Total Vigente]]+Tabla_DatosExternos_142[[#This Row],[Total Vencido]]</f>
        <v>1060</v>
      </c>
      <c r="AR1169" s="26">
        <f>SUM(AG1169:AK1169)</f>
        <v>0</v>
      </c>
      <c r="AS1169" s="27">
        <f>+Tabla_DatosExternos_142[[#This Row],[Fecha]]-Tabla_DatosExternos_142[[#This Row],[Vence]]</f>
        <v>-60</v>
      </c>
      <c r="AT1169" s="21"/>
      <c r="AU1169" s="28" t="e">
        <f>+AR1169-W1169</f>
        <v>#VALUE!</v>
      </c>
    </row>
    <row r="1170" spans="1:47" x14ac:dyDescent="0.35">
      <c r="A1170" s="20">
        <v>46206</v>
      </c>
      <c r="B1170" s="21">
        <v>150913</v>
      </c>
      <c r="C1170" s="21">
        <v>7317.46</v>
      </c>
      <c r="D1170" s="21">
        <v>7317.46</v>
      </c>
      <c r="E1170" s="22">
        <v>46326</v>
      </c>
      <c r="F1170" s="21">
        <v>80</v>
      </c>
      <c r="G1170" s="21" t="s">
        <v>81</v>
      </c>
      <c r="H1170" s="21" t="s">
        <v>95</v>
      </c>
      <c r="I1170" s="21" t="s">
        <v>1000</v>
      </c>
      <c r="J1170" s="21" t="s">
        <v>588</v>
      </c>
      <c r="K1170" s="21" t="s">
        <v>589</v>
      </c>
      <c r="L1170" s="21" t="s">
        <v>590</v>
      </c>
      <c r="M1170" s="21" t="s">
        <v>591</v>
      </c>
      <c r="N1170" s="21">
        <v>120</v>
      </c>
      <c r="O1170" s="20"/>
      <c r="P1170" s="21" t="s">
        <v>49</v>
      </c>
      <c r="Q1170" s="21" t="s">
        <v>1001</v>
      </c>
      <c r="R1170" s="21">
        <v>500048</v>
      </c>
      <c r="S1170" s="21">
        <v>7640</v>
      </c>
      <c r="T1170" s="21">
        <v>-68.127953000000005</v>
      </c>
      <c r="U1170" s="21">
        <v>-16.510477999999999</v>
      </c>
      <c r="V1170" s="21" t="s">
        <v>262</v>
      </c>
      <c r="W1170" s="21" t="s">
        <v>51</v>
      </c>
      <c r="X1170" s="21" t="s">
        <v>1002</v>
      </c>
      <c r="Y1170" s="23">
        <v>46246</v>
      </c>
      <c r="Z1170" s="24">
        <f>+E1170-Y1170</f>
        <v>80</v>
      </c>
      <c r="AA1170" s="25">
        <f>+Tabla_DatosExternos_142[[#This Row],[Saldo]]/Tabla_DatosExternos_142[[#This Row],[Importe]]</f>
        <v>1</v>
      </c>
      <c r="AB1170" s="21"/>
      <c r="AC1170" s="26">
        <f>IF(AND(-Z1170&gt;=1,-Z1170&lt;=30),D1170,0)</f>
        <v>0</v>
      </c>
      <c r="AD1170" s="26">
        <f>IF(AND(-Z1170&gt;=31,-Z1170&lt;=60),D1170,0)</f>
        <v>0</v>
      </c>
      <c r="AE1170" s="26">
        <f>IF(AND(-Z1170&gt;=61,-Z1170&lt;=90),D1170,0)</f>
        <v>0</v>
      </c>
      <c r="AF1170" s="26">
        <f>IF(AND(-Z1170&gt;=91,-Z1170&lt;=120),D1170,0)</f>
        <v>0</v>
      </c>
      <c r="AG1170" s="26">
        <f>IF(AND(-Z1170&gt;=121,-Z1170&lt;=150),D1170,0)</f>
        <v>0</v>
      </c>
      <c r="AH1170" s="26">
        <f>IF(AND(-Z1170&gt;=151,-Z1170&lt;=180),D1170,0)</f>
        <v>0</v>
      </c>
      <c r="AI1170" s="26">
        <f>IF(AND(-Z1170&gt;=181,-Z1170&lt;=210),D1170,0)</f>
        <v>0</v>
      </c>
      <c r="AJ1170" s="26">
        <f>IF(AND(-Z1170&gt;=211,-Z1170&lt;=250),D1170,0)</f>
        <v>0</v>
      </c>
      <c r="AK1170" s="26">
        <f>IF(-Z1170&gt;=251,D1170,0)</f>
        <v>0</v>
      </c>
      <c r="AL1170" s="26">
        <f>SUM(AE1170:AF1170)</f>
        <v>0</v>
      </c>
      <c r="AM1170" s="26">
        <f>SUM(AG1170:AK1170)</f>
        <v>0</v>
      </c>
      <c r="AN1170" s="26">
        <f>SUM(AI1170:AK1170)</f>
        <v>0</v>
      </c>
      <c r="AO1170" s="26">
        <f>+IF(SUM(AC1170:AK1170)=0,D1170,0)</f>
        <v>7317.46</v>
      </c>
      <c r="AP1170" s="26">
        <f>+SUM(AC1170:AK1170)</f>
        <v>0</v>
      </c>
      <c r="AQ1170" s="26">
        <f>+Tabla_DatosExternos_142[[#This Row],[Total Vigente]]+Tabla_DatosExternos_142[[#This Row],[Total Vencido]]</f>
        <v>7317.46</v>
      </c>
      <c r="AR1170" s="26">
        <f>SUM(AG1170:AK1170)</f>
        <v>0</v>
      </c>
      <c r="AS1170" s="27">
        <f>+Tabla_DatosExternos_142[[#This Row],[Fecha]]-Tabla_DatosExternos_142[[#This Row],[Vence]]</f>
        <v>-120</v>
      </c>
      <c r="AT1170" s="21"/>
      <c r="AU1170" s="28" t="e">
        <f>+AR1170-W1170</f>
        <v>#VALUE!</v>
      </c>
    </row>
    <row r="1171" spans="1:47" x14ac:dyDescent="0.35">
      <c r="A1171" s="20">
        <v>46206</v>
      </c>
      <c r="B1171" s="21">
        <v>151161</v>
      </c>
      <c r="C1171" s="21">
        <v>3249</v>
      </c>
      <c r="D1171" s="21">
        <v>3249</v>
      </c>
      <c r="E1171" s="22">
        <v>46326</v>
      </c>
      <c r="F1171" s="21">
        <v>80</v>
      </c>
      <c r="G1171" s="21" t="s">
        <v>81</v>
      </c>
      <c r="H1171" s="21" t="s">
        <v>95</v>
      </c>
      <c r="I1171" s="21" t="s">
        <v>1000</v>
      </c>
      <c r="J1171" s="21" t="s">
        <v>588</v>
      </c>
      <c r="K1171" s="21" t="s">
        <v>589</v>
      </c>
      <c r="L1171" s="21" t="s">
        <v>590</v>
      </c>
      <c r="M1171" s="21" t="s">
        <v>591</v>
      </c>
      <c r="N1171" s="21">
        <v>120</v>
      </c>
      <c r="O1171" s="20"/>
      <c r="P1171" s="21" t="s">
        <v>49</v>
      </c>
      <c r="Q1171" s="21" t="s">
        <v>1001</v>
      </c>
      <c r="R1171" s="21">
        <v>500048</v>
      </c>
      <c r="S1171" s="21">
        <v>7640</v>
      </c>
      <c r="T1171" s="21">
        <v>-68.127953000000005</v>
      </c>
      <c r="U1171" s="21">
        <v>-16.510477999999999</v>
      </c>
      <c r="V1171" s="21" t="s">
        <v>262</v>
      </c>
      <c r="W1171" s="21" t="s">
        <v>51</v>
      </c>
      <c r="X1171" s="21" t="s">
        <v>1003</v>
      </c>
      <c r="Y1171" s="23">
        <v>46246</v>
      </c>
      <c r="Z1171" s="24">
        <f>+E1171-Y1171</f>
        <v>80</v>
      </c>
      <c r="AA1171" s="25">
        <f>+Tabla_DatosExternos_142[[#This Row],[Saldo]]/Tabla_DatosExternos_142[[#This Row],[Importe]]</f>
        <v>1</v>
      </c>
      <c r="AB1171" s="21"/>
      <c r="AC1171" s="26">
        <f>IF(AND(-Z1171&gt;=1,-Z1171&lt;=30),D1171,0)</f>
        <v>0</v>
      </c>
      <c r="AD1171" s="26">
        <f>IF(AND(-Z1171&gt;=31,-Z1171&lt;=60),D1171,0)</f>
        <v>0</v>
      </c>
      <c r="AE1171" s="26">
        <f>IF(AND(-Z1171&gt;=61,-Z1171&lt;=90),D1171,0)</f>
        <v>0</v>
      </c>
      <c r="AF1171" s="26">
        <f>IF(AND(-Z1171&gt;=91,-Z1171&lt;=120),D1171,0)</f>
        <v>0</v>
      </c>
      <c r="AG1171" s="26">
        <f>IF(AND(-Z1171&gt;=121,-Z1171&lt;=150),D1171,0)</f>
        <v>0</v>
      </c>
      <c r="AH1171" s="26">
        <f>IF(AND(-Z1171&gt;=151,-Z1171&lt;=180),D1171,0)</f>
        <v>0</v>
      </c>
      <c r="AI1171" s="26">
        <f>IF(AND(-Z1171&gt;=181,-Z1171&lt;=210),D1171,0)</f>
        <v>0</v>
      </c>
      <c r="AJ1171" s="26">
        <f>IF(AND(-Z1171&gt;=211,-Z1171&lt;=250),D1171,0)</f>
        <v>0</v>
      </c>
      <c r="AK1171" s="26">
        <f>IF(-Z1171&gt;=251,D1171,0)</f>
        <v>0</v>
      </c>
      <c r="AL1171" s="26">
        <f>SUM(AE1171:AF1171)</f>
        <v>0</v>
      </c>
      <c r="AM1171" s="26">
        <f>SUM(AG1171:AK1171)</f>
        <v>0</v>
      </c>
      <c r="AN1171" s="26">
        <f>SUM(AI1171:AK1171)</f>
        <v>0</v>
      </c>
      <c r="AO1171" s="26">
        <f>+IF(SUM(AC1171:AK1171)=0,D1171,0)</f>
        <v>3249</v>
      </c>
      <c r="AP1171" s="26">
        <f>+SUM(AC1171:AK1171)</f>
        <v>0</v>
      </c>
      <c r="AQ1171" s="26">
        <f>+Tabla_DatosExternos_142[[#This Row],[Total Vigente]]+Tabla_DatosExternos_142[[#This Row],[Total Vencido]]</f>
        <v>3249</v>
      </c>
      <c r="AR1171" s="26">
        <f>SUM(AG1171:AK1171)</f>
        <v>0</v>
      </c>
      <c r="AS1171" s="27">
        <f>+Tabla_DatosExternos_142[[#This Row],[Fecha]]-Tabla_DatosExternos_142[[#This Row],[Vence]]</f>
        <v>-120</v>
      </c>
      <c r="AT1171" s="21"/>
      <c r="AU1171" s="28" t="e">
        <f>+AR1171-W1171</f>
        <v>#VALUE!</v>
      </c>
    </row>
    <row r="1172" spans="1:47" x14ac:dyDescent="0.35">
      <c r="A1172" s="20">
        <v>46206</v>
      </c>
      <c r="B1172" s="21">
        <v>151162</v>
      </c>
      <c r="C1172" s="21">
        <v>2401.7199999999998</v>
      </c>
      <c r="D1172" s="21">
        <v>2401.7199999999998</v>
      </c>
      <c r="E1172" s="22">
        <v>46236</v>
      </c>
      <c r="F1172" s="21">
        <v>10</v>
      </c>
      <c r="G1172" s="21" t="s">
        <v>90</v>
      </c>
      <c r="H1172" s="21" t="s">
        <v>48</v>
      </c>
      <c r="I1172" s="21" t="s">
        <v>1948</v>
      </c>
      <c r="J1172" s="21" t="s">
        <v>49</v>
      </c>
      <c r="K1172" s="21" t="s">
        <v>589</v>
      </c>
      <c r="L1172" s="21" t="s">
        <v>590</v>
      </c>
      <c r="M1172" s="21" t="s">
        <v>591</v>
      </c>
      <c r="N1172" s="21">
        <v>30</v>
      </c>
      <c r="O1172" s="20"/>
      <c r="P1172" s="21" t="s">
        <v>49</v>
      </c>
      <c r="Q1172" s="21" t="s">
        <v>1949</v>
      </c>
      <c r="R1172" s="21">
        <v>20000</v>
      </c>
      <c r="S1172" s="21">
        <v>7640</v>
      </c>
      <c r="T1172" s="21">
        <v>-68.187993700000007</v>
      </c>
      <c r="U1172" s="21">
        <v>-16.491130900000002</v>
      </c>
      <c r="V1172" s="21" t="s">
        <v>1950</v>
      </c>
      <c r="W1172" s="21" t="s">
        <v>51</v>
      </c>
      <c r="X1172" s="21" t="s">
        <v>1951</v>
      </c>
      <c r="Y1172" s="23">
        <v>46246</v>
      </c>
      <c r="Z1172" s="24">
        <f>+E1172-Y1172</f>
        <v>-10</v>
      </c>
      <c r="AA1172" s="25">
        <f>+Tabla_DatosExternos_142[[#This Row],[Saldo]]/Tabla_DatosExternos_142[[#This Row],[Importe]]</f>
        <v>1</v>
      </c>
      <c r="AB1172" s="21"/>
      <c r="AC1172" s="26">
        <f>IF(AND(-Z1172&gt;=1,-Z1172&lt;=30),D1172,0)</f>
        <v>2401.7199999999998</v>
      </c>
      <c r="AD1172" s="26">
        <f>IF(AND(-Z1172&gt;=31,-Z1172&lt;=60),D1172,0)</f>
        <v>0</v>
      </c>
      <c r="AE1172" s="26">
        <f>IF(AND(-Z1172&gt;=61,-Z1172&lt;=90),D1172,0)</f>
        <v>0</v>
      </c>
      <c r="AF1172" s="26">
        <f>IF(AND(-Z1172&gt;=91,-Z1172&lt;=120),D1172,0)</f>
        <v>0</v>
      </c>
      <c r="AG1172" s="26">
        <f>IF(AND(-Z1172&gt;=121,-Z1172&lt;=150),D1172,0)</f>
        <v>0</v>
      </c>
      <c r="AH1172" s="26">
        <f>IF(AND(-Z1172&gt;=151,-Z1172&lt;=180),D1172,0)</f>
        <v>0</v>
      </c>
      <c r="AI1172" s="26">
        <f>IF(AND(-Z1172&gt;=181,-Z1172&lt;=210),D1172,0)</f>
        <v>0</v>
      </c>
      <c r="AJ1172" s="26">
        <f>IF(AND(-Z1172&gt;=211,-Z1172&lt;=250),D1172,0)</f>
        <v>0</v>
      </c>
      <c r="AK1172" s="26">
        <f>IF(-Z1172&gt;=251,D1172,0)</f>
        <v>0</v>
      </c>
      <c r="AL1172" s="26">
        <f>SUM(AE1172:AF1172)</f>
        <v>0</v>
      </c>
      <c r="AM1172" s="26">
        <f>SUM(AG1172:AK1172)</f>
        <v>0</v>
      </c>
      <c r="AN1172" s="26">
        <f>SUM(AI1172:AK1172)</f>
        <v>0</v>
      </c>
      <c r="AO1172" s="26">
        <f>+IF(SUM(AC1172:AK1172)=0,D1172,0)</f>
        <v>0</v>
      </c>
      <c r="AP1172" s="26">
        <f>+SUM(AC1172:AK1172)</f>
        <v>2401.7199999999998</v>
      </c>
      <c r="AQ1172" s="26">
        <f>+Tabla_DatosExternos_142[[#This Row],[Total Vigente]]+Tabla_DatosExternos_142[[#This Row],[Total Vencido]]</f>
        <v>2401.7199999999998</v>
      </c>
      <c r="AR1172" s="26">
        <f>SUM(AG1172:AK1172)</f>
        <v>0</v>
      </c>
      <c r="AS1172" s="27">
        <f>+Tabla_DatosExternos_142[[#This Row],[Fecha]]-Tabla_DatosExternos_142[[#This Row],[Vence]]</f>
        <v>-30</v>
      </c>
      <c r="AT1172" s="21"/>
      <c r="AU1172" s="28" t="e">
        <f>+AR1172-W1172</f>
        <v>#VALUE!</v>
      </c>
    </row>
    <row r="1173" spans="1:47" x14ac:dyDescent="0.35">
      <c r="A1173" s="20">
        <v>46210</v>
      </c>
      <c r="B1173" s="21">
        <v>152199</v>
      </c>
      <c r="C1173" s="21">
        <v>2449.8000000000002</v>
      </c>
      <c r="D1173" s="21">
        <v>2449.8000000000002</v>
      </c>
      <c r="E1173" s="22">
        <v>46270</v>
      </c>
      <c r="F1173" s="21">
        <v>24</v>
      </c>
      <c r="G1173" s="21" t="s">
        <v>90</v>
      </c>
      <c r="H1173" s="21" t="s">
        <v>95</v>
      </c>
      <c r="I1173" s="21" t="s">
        <v>1039</v>
      </c>
      <c r="J1173" s="21" t="s">
        <v>588</v>
      </c>
      <c r="K1173" s="21" t="s">
        <v>589</v>
      </c>
      <c r="L1173" s="21" t="s">
        <v>590</v>
      </c>
      <c r="M1173" s="21" t="s">
        <v>591</v>
      </c>
      <c r="N1173" s="21">
        <v>60</v>
      </c>
      <c r="O1173" s="20"/>
      <c r="P1173" s="21" t="s">
        <v>49</v>
      </c>
      <c r="Q1173" s="21" t="s">
        <v>1040</v>
      </c>
      <c r="R1173" s="21">
        <v>600000</v>
      </c>
      <c r="S1173" s="21">
        <v>7640</v>
      </c>
      <c r="T1173" s="21">
        <v>-68.062518999999995</v>
      </c>
      <c r="U1173" s="21">
        <v>-16.519238999999999</v>
      </c>
      <c r="V1173" s="21" t="s">
        <v>262</v>
      </c>
      <c r="W1173" s="21" t="s">
        <v>51</v>
      </c>
      <c r="X1173" s="21" t="s">
        <v>1235</v>
      </c>
      <c r="Y1173" s="23">
        <v>46246</v>
      </c>
      <c r="Z1173" s="24">
        <f>+E1173-Y1173</f>
        <v>24</v>
      </c>
      <c r="AA1173" s="25">
        <f>+Tabla_DatosExternos_142[[#This Row],[Saldo]]/Tabla_DatosExternos_142[[#This Row],[Importe]]</f>
        <v>1</v>
      </c>
      <c r="AB1173" s="21"/>
      <c r="AC1173" s="26">
        <f>IF(AND(-Z1173&gt;=1,-Z1173&lt;=30),D1173,0)</f>
        <v>0</v>
      </c>
      <c r="AD1173" s="26">
        <f>IF(AND(-Z1173&gt;=31,-Z1173&lt;=60),D1173,0)</f>
        <v>0</v>
      </c>
      <c r="AE1173" s="26">
        <f>IF(AND(-Z1173&gt;=61,-Z1173&lt;=90),D1173,0)</f>
        <v>0</v>
      </c>
      <c r="AF1173" s="26">
        <f>IF(AND(-Z1173&gt;=91,-Z1173&lt;=120),D1173,0)</f>
        <v>0</v>
      </c>
      <c r="AG1173" s="26">
        <f>IF(AND(-Z1173&gt;=121,-Z1173&lt;=150),D1173,0)</f>
        <v>0</v>
      </c>
      <c r="AH1173" s="26">
        <f>IF(AND(-Z1173&gt;=151,-Z1173&lt;=180),D1173,0)</f>
        <v>0</v>
      </c>
      <c r="AI1173" s="26">
        <f>IF(AND(-Z1173&gt;=181,-Z1173&lt;=210),D1173,0)</f>
        <v>0</v>
      </c>
      <c r="AJ1173" s="26">
        <f>IF(AND(-Z1173&gt;=211,-Z1173&lt;=250),D1173,0)</f>
        <v>0</v>
      </c>
      <c r="AK1173" s="26">
        <f>IF(-Z1173&gt;=251,D1173,0)</f>
        <v>0</v>
      </c>
      <c r="AL1173" s="26">
        <f>SUM(AE1173:AF1173)</f>
        <v>0</v>
      </c>
      <c r="AM1173" s="26">
        <f>SUM(AG1173:AK1173)</f>
        <v>0</v>
      </c>
      <c r="AN1173" s="26">
        <f>SUM(AI1173:AK1173)</f>
        <v>0</v>
      </c>
      <c r="AO1173" s="26">
        <f>+IF(SUM(AC1173:AK1173)=0,D1173,0)</f>
        <v>2449.8000000000002</v>
      </c>
      <c r="AP1173" s="26">
        <f>+SUM(AC1173:AK1173)</f>
        <v>0</v>
      </c>
      <c r="AQ1173" s="26">
        <f>+Tabla_DatosExternos_142[[#This Row],[Total Vigente]]+Tabla_DatosExternos_142[[#This Row],[Total Vencido]]</f>
        <v>2449.8000000000002</v>
      </c>
      <c r="AR1173" s="26">
        <f>SUM(AG1173:AK1173)</f>
        <v>0</v>
      </c>
      <c r="AS1173" s="27">
        <f>+Tabla_DatosExternos_142[[#This Row],[Fecha]]-Tabla_DatosExternos_142[[#This Row],[Vence]]</f>
        <v>-60</v>
      </c>
      <c r="AT1173" s="21"/>
      <c r="AU1173" s="28" t="e">
        <f>+AR1173-W1173</f>
        <v>#VALUE!</v>
      </c>
    </row>
    <row r="1174" spans="1:47" x14ac:dyDescent="0.35">
      <c r="A1174" s="20">
        <v>46210</v>
      </c>
      <c r="B1174" s="21">
        <v>152200</v>
      </c>
      <c r="C1174" s="21">
        <v>360</v>
      </c>
      <c r="D1174" s="21">
        <v>360</v>
      </c>
      <c r="E1174" s="22">
        <v>46270</v>
      </c>
      <c r="F1174" s="21">
        <v>24</v>
      </c>
      <c r="G1174" s="21" t="s">
        <v>90</v>
      </c>
      <c r="H1174" s="21" t="s">
        <v>95</v>
      </c>
      <c r="I1174" s="21" t="s">
        <v>1039</v>
      </c>
      <c r="J1174" s="21" t="s">
        <v>588</v>
      </c>
      <c r="K1174" s="21" t="s">
        <v>589</v>
      </c>
      <c r="L1174" s="21" t="s">
        <v>590</v>
      </c>
      <c r="M1174" s="21" t="s">
        <v>591</v>
      </c>
      <c r="N1174" s="21">
        <v>60</v>
      </c>
      <c r="O1174" s="20"/>
      <c r="P1174" s="21" t="s">
        <v>49</v>
      </c>
      <c r="Q1174" s="21" t="s">
        <v>1040</v>
      </c>
      <c r="R1174" s="21">
        <v>600000</v>
      </c>
      <c r="S1174" s="21">
        <v>7640</v>
      </c>
      <c r="T1174" s="21">
        <v>-68.062518999999995</v>
      </c>
      <c r="U1174" s="21">
        <v>-16.519238999999999</v>
      </c>
      <c r="V1174" s="21" t="s">
        <v>262</v>
      </c>
      <c r="W1174" s="21" t="s">
        <v>51</v>
      </c>
      <c r="X1174" s="21" t="s">
        <v>1235</v>
      </c>
      <c r="Y1174" s="23">
        <v>46246</v>
      </c>
      <c r="Z1174" s="24">
        <f>+E1174-Y1174</f>
        <v>24</v>
      </c>
      <c r="AA1174" s="25">
        <f>+Tabla_DatosExternos_142[[#This Row],[Saldo]]/Tabla_DatosExternos_142[[#This Row],[Importe]]</f>
        <v>1</v>
      </c>
      <c r="AB1174" s="21"/>
      <c r="AC1174" s="26">
        <f>IF(AND(-Z1174&gt;=1,-Z1174&lt;=30),D1174,0)</f>
        <v>0</v>
      </c>
      <c r="AD1174" s="26">
        <f>IF(AND(-Z1174&gt;=31,-Z1174&lt;=60),D1174,0)</f>
        <v>0</v>
      </c>
      <c r="AE1174" s="26">
        <f>IF(AND(-Z1174&gt;=61,-Z1174&lt;=90),D1174,0)</f>
        <v>0</v>
      </c>
      <c r="AF1174" s="26">
        <f>IF(AND(-Z1174&gt;=91,-Z1174&lt;=120),D1174,0)</f>
        <v>0</v>
      </c>
      <c r="AG1174" s="26">
        <f>IF(AND(-Z1174&gt;=121,-Z1174&lt;=150),D1174,0)</f>
        <v>0</v>
      </c>
      <c r="AH1174" s="26">
        <f>IF(AND(-Z1174&gt;=151,-Z1174&lt;=180),D1174,0)</f>
        <v>0</v>
      </c>
      <c r="AI1174" s="26">
        <f>IF(AND(-Z1174&gt;=181,-Z1174&lt;=210),D1174,0)</f>
        <v>0</v>
      </c>
      <c r="AJ1174" s="26">
        <f>IF(AND(-Z1174&gt;=211,-Z1174&lt;=250),D1174,0)</f>
        <v>0</v>
      </c>
      <c r="AK1174" s="26">
        <f>IF(-Z1174&gt;=251,D1174,0)</f>
        <v>0</v>
      </c>
      <c r="AL1174" s="26">
        <f>SUM(AE1174:AF1174)</f>
        <v>0</v>
      </c>
      <c r="AM1174" s="26">
        <f>SUM(AG1174:AK1174)</f>
        <v>0</v>
      </c>
      <c r="AN1174" s="26">
        <f>SUM(AI1174:AK1174)</f>
        <v>0</v>
      </c>
      <c r="AO1174" s="26">
        <f>+IF(SUM(AC1174:AK1174)=0,D1174,0)</f>
        <v>360</v>
      </c>
      <c r="AP1174" s="26">
        <f>+SUM(AC1174:AK1174)</f>
        <v>0</v>
      </c>
      <c r="AQ1174" s="26">
        <f>+Tabla_DatosExternos_142[[#This Row],[Total Vigente]]+Tabla_DatosExternos_142[[#This Row],[Total Vencido]]</f>
        <v>360</v>
      </c>
      <c r="AR1174" s="26">
        <f>SUM(AG1174:AK1174)</f>
        <v>0</v>
      </c>
      <c r="AS1174" s="27">
        <f>+Tabla_DatosExternos_142[[#This Row],[Fecha]]-Tabla_DatosExternos_142[[#This Row],[Vence]]</f>
        <v>-60</v>
      </c>
      <c r="AT1174" s="21"/>
      <c r="AU1174" s="28" t="e">
        <f>+AR1174-W1174</f>
        <v>#VALUE!</v>
      </c>
    </row>
    <row r="1175" spans="1:47" x14ac:dyDescent="0.35">
      <c r="A1175" s="20">
        <v>46210</v>
      </c>
      <c r="B1175" s="21">
        <v>152201</v>
      </c>
      <c r="C1175" s="21">
        <v>7071.5</v>
      </c>
      <c r="D1175" s="21">
        <v>7071.5</v>
      </c>
      <c r="E1175" s="22">
        <v>46270</v>
      </c>
      <c r="F1175" s="21">
        <v>24</v>
      </c>
      <c r="G1175" s="21" t="s">
        <v>90</v>
      </c>
      <c r="H1175" s="21" t="s">
        <v>95</v>
      </c>
      <c r="I1175" s="21" t="s">
        <v>1039</v>
      </c>
      <c r="J1175" s="21" t="s">
        <v>588</v>
      </c>
      <c r="K1175" s="21" t="s">
        <v>589</v>
      </c>
      <c r="L1175" s="21" t="s">
        <v>590</v>
      </c>
      <c r="M1175" s="21" t="s">
        <v>591</v>
      </c>
      <c r="N1175" s="21">
        <v>60</v>
      </c>
      <c r="O1175" s="20"/>
      <c r="P1175" s="21" t="s">
        <v>49</v>
      </c>
      <c r="Q1175" s="21" t="s">
        <v>1040</v>
      </c>
      <c r="R1175" s="21">
        <v>600000</v>
      </c>
      <c r="S1175" s="21">
        <v>7640</v>
      </c>
      <c r="T1175" s="21">
        <v>-68.062518999999995</v>
      </c>
      <c r="U1175" s="21">
        <v>-16.519238999999999</v>
      </c>
      <c r="V1175" s="21" t="s">
        <v>262</v>
      </c>
      <c r="W1175" s="21" t="s">
        <v>51</v>
      </c>
      <c r="X1175" s="21" t="s">
        <v>1235</v>
      </c>
      <c r="Y1175" s="23">
        <v>46246</v>
      </c>
      <c r="Z1175" s="24">
        <f>+E1175-Y1175</f>
        <v>24</v>
      </c>
      <c r="AA1175" s="25">
        <f>+Tabla_DatosExternos_142[[#This Row],[Saldo]]/Tabla_DatosExternos_142[[#This Row],[Importe]]</f>
        <v>1</v>
      </c>
      <c r="AB1175" s="21"/>
      <c r="AC1175" s="26">
        <f>IF(AND(-Z1175&gt;=1,-Z1175&lt;=30),D1175,0)</f>
        <v>0</v>
      </c>
      <c r="AD1175" s="26">
        <f>IF(AND(-Z1175&gt;=31,-Z1175&lt;=60),D1175,0)</f>
        <v>0</v>
      </c>
      <c r="AE1175" s="26">
        <f>IF(AND(-Z1175&gt;=61,-Z1175&lt;=90),D1175,0)</f>
        <v>0</v>
      </c>
      <c r="AF1175" s="26">
        <f>IF(AND(-Z1175&gt;=91,-Z1175&lt;=120),D1175,0)</f>
        <v>0</v>
      </c>
      <c r="AG1175" s="26">
        <f>IF(AND(-Z1175&gt;=121,-Z1175&lt;=150),D1175,0)</f>
        <v>0</v>
      </c>
      <c r="AH1175" s="26">
        <f>IF(AND(-Z1175&gt;=151,-Z1175&lt;=180),D1175,0)</f>
        <v>0</v>
      </c>
      <c r="AI1175" s="26">
        <f>IF(AND(-Z1175&gt;=181,-Z1175&lt;=210),D1175,0)</f>
        <v>0</v>
      </c>
      <c r="AJ1175" s="26">
        <f>IF(AND(-Z1175&gt;=211,-Z1175&lt;=250),D1175,0)</f>
        <v>0</v>
      </c>
      <c r="AK1175" s="26">
        <f>IF(-Z1175&gt;=251,D1175,0)</f>
        <v>0</v>
      </c>
      <c r="AL1175" s="26">
        <f>SUM(AE1175:AF1175)</f>
        <v>0</v>
      </c>
      <c r="AM1175" s="26">
        <f>SUM(AG1175:AK1175)</f>
        <v>0</v>
      </c>
      <c r="AN1175" s="26">
        <f>SUM(AI1175:AK1175)</f>
        <v>0</v>
      </c>
      <c r="AO1175" s="26">
        <f>+IF(SUM(AC1175:AK1175)=0,D1175,0)</f>
        <v>7071.5</v>
      </c>
      <c r="AP1175" s="26">
        <f>+SUM(AC1175:AK1175)</f>
        <v>0</v>
      </c>
      <c r="AQ1175" s="26">
        <f>+Tabla_DatosExternos_142[[#This Row],[Total Vigente]]+Tabla_DatosExternos_142[[#This Row],[Total Vencido]]</f>
        <v>7071.5</v>
      </c>
      <c r="AR1175" s="26">
        <f>SUM(AG1175:AK1175)</f>
        <v>0</v>
      </c>
      <c r="AS1175" s="27">
        <f>+Tabla_DatosExternos_142[[#This Row],[Fecha]]-Tabla_DatosExternos_142[[#This Row],[Vence]]</f>
        <v>-60</v>
      </c>
      <c r="AT1175" s="21"/>
      <c r="AU1175" s="28" t="e">
        <f>+AR1175-W1175</f>
        <v>#VALUE!</v>
      </c>
    </row>
    <row r="1176" spans="1:47" x14ac:dyDescent="0.35">
      <c r="A1176" s="20">
        <v>46210</v>
      </c>
      <c r="B1176" s="21">
        <v>152202</v>
      </c>
      <c r="C1176" s="21">
        <v>7366.8</v>
      </c>
      <c r="D1176" s="21">
        <v>7366.8</v>
      </c>
      <c r="E1176" s="22">
        <v>46270</v>
      </c>
      <c r="F1176" s="21">
        <v>24</v>
      </c>
      <c r="G1176" s="21" t="s">
        <v>90</v>
      </c>
      <c r="H1176" s="21" t="s">
        <v>95</v>
      </c>
      <c r="I1176" s="21" t="s">
        <v>1039</v>
      </c>
      <c r="J1176" s="21" t="s">
        <v>588</v>
      </c>
      <c r="K1176" s="21" t="s">
        <v>589</v>
      </c>
      <c r="L1176" s="21" t="s">
        <v>590</v>
      </c>
      <c r="M1176" s="21" t="s">
        <v>591</v>
      </c>
      <c r="N1176" s="21">
        <v>60</v>
      </c>
      <c r="O1176" s="20"/>
      <c r="P1176" s="21" t="s">
        <v>49</v>
      </c>
      <c r="Q1176" s="21" t="s">
        <v>1040</v>
      </c>
      <c r="R1176" s="21">
        <v>600000</v>
      </c>
      <c r="S1176" s="21">
        <v>7640</v>
      </c>
      <c r="T1176" s="21">
        <v>-68.062518999999995</v>
      </c>
      <c r="U1176" s="21">
        <v>-16.519238999999999</v>
      </c>
      <c r="V1176" s="21" t="s">
        <v>262</v>
      </c>
      <c r="W1176" s="21" t="s">
        <v>51</v>
      </c>
      <c r="X1176" s="21" t="s">
        <v>1235</v>
      </c>
      <c r="Y1176" s="23">
        <v>46246</v>
      </c>
      <c r="Z1176" s="24">
        <f>+E1176-Y1176</f>
        <v>24</v>
      </c>
      <c r="AA1176" s="25">
        <f>+Tabla_DatosExternos_142[[#This Row],[Saldo]]/Tabla_DatosExternos_142[[#This Row],[Importe]]</f>
        <v>1</v>
      </c>
      <c r="AB1176" s="21"/>
      <c r="AC1176" s="26">
        <f>IF(AND(-Z1176&gt;=1,-Z1176&lt;=30),D1176,0)</f>
        <v>0</v>
      </c>
      <c r="AD1176" s="26">
        <f>IF(AND(-Z1176&gt;=31,-Z1176&lt;=60),D1176,0)</f>
        <v>0</v>
      </c>
      <c r="AE1176" s="26">
        <f>IF(AND(-Z1176&gt;=61,-Z1176&lt;=90),D1176,0)</f>
        <v>0</v>
      </c>
      <c r="AF1176" s="26">
        <f>IF(AND(-Z1176&gt;=91,-Z1176&lt;=120),D1176,0)</f>
        <v>0</v>
      </c>
      <c r="AG1176" s="26">
        <f>IF(AND(-Z1176&gt;=121,-Z1176&lt;=150),D1176,0)</f>
        <v>0</v>
      </c>
      <c r="AH1176" s="26">
        <f>IF(AND(-Z1176&gt;=151,-Z1176&lt;=180),D1176,0)</f>
        <v>0</v>
      </c>
      <c r="AI1176" s="26">
        <f>IF(AND(-Z1176&gt;=181,-Z1176&lt;=210),D1176,0)</f>
        <v>0</v>
      </c>
      <c r="AJ1176" s="26">
        <f>IF(AND(-Z1176&gt;=211,-Z1176&lt;=250),D1176,0)</f>
        <v>0</v>
      </c>
      <c r="AK1176" s="26">
        <f>IF(-Z1176&gt;=251,D1176,0)</f>
        <v>0</v>
      </c>
      <c r="AL1176" s="26">
        <f>SUM(AE1176:AF1176)</f>
        <v>0</v>
      </c>
      <c r="AM1176" s="26">
        <f>SUM(AG1176:AK1176)</f>
        <v>0</v>
      </c>
      <c r="AN1176" s="26">
        <f>SUM(AI1176:AK1176)</f>
        <v>0</v>
      </c>
      <c r="AO1176" s="26">
        <f>+IF(SUM(AC1176:AK1176)=0,D1176,0)</f>
        <v>7366.8</v>
      </c>
      <c r="AP1176" s="26">
        <f>+SUM(AC1176:AK1176)</f>
        <v>0</v>
      </c>
      <c r="AQ1176" s="26">
        <f>+Tabla_DatosExternos_142[[#This Row],[Total Vigente]]+Tabla_DatosExternos_142[[#This Row],[Total Vencido]]</f>
        <v>7366.8</v>
      </c>
      <c r="AR1176" s="26">
        <f>SUM(AG1176:AK1176)</f>
        <v>0</v>
      </c>
      <c r="AS1176" s="27">
        <f>+Tabla_DatosExternos_142[[#This Row],[Fecha]]-Tabla_DatosExternos_142[[#This Row],[Vence]]</f>
        <v>-60</v>
      </c>
      <c r="AT1176" s="21"/>
      <c r="AU1176" s="28" t="e">
        <f>+AR1176-W1176</f>
        <v>#VALUE!</v>
      </c>
    </row>
    <row r="1177" spans="1:47" x14ac:dyDescent="0.35">
      <c r="A1177" s="20">
        <v>46210</v>
      </c>
      <c r="B1177" s="21">
        <v>152203</v>
      </c>
      <c r="C1177" s="21">
        <v>4799.5200000000004</v>
      </c>
      <c r="D1177" s="21">
        <v>4799.5200000000004</v>
      </c>
      <c r="E1177" s="22">
        <v>46270</v>
      </c>
      <c r="F1177" s="21">
        <v>24</v>
      </c>
      <c r="G1177" s="21" t="s">
        <v>90</v>
      </c>
      <c r="H1177" s="21" t="s">
        <v>95</v>
      </c>
      <c r="I1177" s="21" t="s">
        <v>1039</v>
      </c>
      <c r="J1177" s="21" t="s">
        <v>588</v>
      </c>
      <c r="K1177" s="21" t="s">
        <v>589</v>
      </c>
      <c r="L1177" s="21" t="s">
        <v>590</v>
      </c>
      <c r="M1177" s="21" t="s">
        <v>591</v>
      </c>
      <c r="N1177" s="21">
        <v>60</v>
      </c>
      <c r="O1177" s="20"/>
      <c r="P1177" s="21" t="s">
        <v>49</v>
      </c>
      <c r="Q1177" s="21" t="s">
        <v>1040</v>
      </c>
      <c r="R1177" s="21">
        <v>600000</v>
      </c>
      <c r="S1177" s="21">
        <v>7640</v>
      </c>
      <c r="T1177" s="21">
        <v>-68.062518999999995</v>
      </c>
      <c r="U1177" s="21">
        <v>-16.519238999999999</v>
      </c>
      <c r="V1177" s="21" t="s">
        <v>262</v>
      </c>
      <c r="W1177" s="21" t="s">
        <v>51</v>
      </c>
      <c r="X1177" s="21" t="s">
        <v>1229</v>
      </c>
      <c r="Y1177" s="23">
        <v>46246</v>
      </c>
      <c r="Z1177" s="24">
        <f>+E1177-Y1177</f>
        <v>24</v>
      </c>
      <c r="AA1177" s="25">
        <f>+Tabla_DatosExternos_142[[#This Row],[Saldo]]/Tabla_DatosExternos_142[[#This Row],[Importe]]</f>
        <v>1</v>
      </c>
      <c r="AB1177" s="21"/>
      <c r="AC1177" s="26">
        <f>IF(AND(-Z1177&gt;=1,-Z1177&lt;=30),D1177,0)</f>
        <v>0</v>
      </c>
      <c r="AD1177" s="26">
        <f>IF(AND(-Z1177&gt;=31,-Z1177&lt;=60),D1177,0)</f>
        <v>0</v>
      </c>
      <c r="AE1177" s="26">
        <f>IF(AND(-Z1177&gt;=61,-Z1177&lt;=90),D1177,0)</f>
        <v>0</v>
      </c>
      <c r="AF1177" s="26">
        <f>IF(AND(-Z1177&gt;=91,-Z1177&lt;=120),D1177,0)</f>
        <v>0</v>
      </c>
      <c r="AG1177" s="26">
        <f>IF(AND(-Z1177&gt;=121,-Z1177&lt;=150),D1177,0)</f>
        <v>0</v>
      </c>
      <c r="AH1177" s="26">
        <f>IF(AND(-Z1177&gt;=151,-Z1177&lt;=180),D1177,0)</f>
        <v>0</v>
      </c>
      <c r="AI1177" s="26">
        <f>IF(AND(-Z1177&gt;=181,-Z1177&lt;=210),D1177,0)</f>
        <v>0</v>
      </c>
      <c r="AJ1177" s="26">
        <f>IF(AND(-Z1177&gt;=211,-Z1177&lt;=250),D1177,0)</f>
        <v>0</v>
      </c>
      <c r="AK1177" s="26">
        <f>IF(-Z1177&gt;=251,D1177,0)</f>
        <v>0</v>
      </c>
      <c r="AL1177" s="26">
        <f>SUM(AE1177:AF1177)</f>
        <v>0</v>
      </c>
      <c r="AM1177" s="26">
        <f>SUM(AG1177:AK1177)</f>
        <v>0</v>
      </c>
      <c r="AN1177" s="26">
        <f>SUM(AI1177:AK1177)</f>
        <v>0</v>
      </c>
      <c r="AO1177" s="26">
        <f>+IF(SUM(AC1177:AK1177)=0,D1177,0)</f>
        <v>4799.5200000000004</v>
      </c>
      <c r="AP1177" s="26">
        <f>+SUM(AC1177:AK1177)</f>
        <v>0</v>
      </c>
      <c r="AQ1177" s="26">
        <f>+Tabla_DatosExternos_142[[#This Row],[Total Vigente]]+Tabla_DatosExternos_142[[#This Row],[Total Vencido]]</f>
        <v>4799.5200000000004</v>
      </c>
      <c r="AR1177" s="26">
        <f>SUM(AG1177:AK1177)</f>
        <v>0</v>
      </c>
      <c r="AS1177" s="27">
        <f>+Tabla_DatosExternos_142[[#This Row],[Fecha]]-Tabla_DatosExternos_142[[#This Row],[Vence]]</f>
        <v>-60</v>
      </c>
      <c r="AT1177" s="21"/>
      <c r="AU1177" s="28" t="e">
        <f>+AR1177-W1177</f>
        <v>#VALUE!</v>
      </c>
    </row>
    <row r="1178" spans="1:47" x14ac:dyDescent="0.35">
      <c r="A1178" s="20">
        <v>46210</v>
      </c>
      <c r="B1178" s="21">
        <v>152204</v>
      </c>
      <c r="C1178" s="21">
        <v>480</v>
      </c>
      <c r="D1178" s="21">
        <v>480</v>
      </c>
      <c r="E1178" s="22">
        <v>46270</v>
      </c>
      <c r="F1178" s="21">
        <v>24</v>
      </c>
      <c r="G1178" s="21" t="s">
        <v>90</v>
      </c>
      <c r="H1178" s="21" t="s">
        <v>95</v>
      </c>
      <c r="I1178" s="21" t="s">
        <v>1039</v>
      </c>
      <c r="J1178" s="21" t="s">
        <v>588</v>
      </c>
      <c r="K1178" s="21" t="s">
        <v>589</v>
      </c>
      <c r="L1178" s="21" t="s">
        <v>590</v>
      </c>
      <c r="M1178" s="21" t="s">
        <v>591</v>
      </c>
      <c r="N1178" s="21">
        <v>60</v>
      </c>
      <c r="O1178" s="20"/>
      <c r="P1178" s="21" t="s">
        <v>49</v>
      </c>
      <c r="Q1178" s="21" t="s">
        <v>1040</v>
      </c>
      <c r="R1178" s="21">
        <v>600000</v>
      </c>
      <c r="S1178" s="21">
        <v>7640</v>
      </c>
      <c r="T1178" s="21">
        <v>-68.062518999999995</v>
      </c>
      <c r="U1178" s="21">
        <v>-16.519238999999999</v>
      </c>
      <c r="V1178" s="21" t="s">
        <v>262</v>
      </c>
      <c r="W1178" s="21" t="s">
        <v>51</v>
      </c>
      <c r="X1178" s="21" t="s">
        <v>1229</v>
      </c>
      <c r="Y1178" s="23">
        <v>46246</v>
      </c>
      <c r="Z1178" s="24">
        <f>+E1178-Y1178</f>
        <v>24</v>
      </c>
      <c r="AA1178" s="25">
        <f>+Tabla_DatosExternos_142[[#This Row],[Saldo]]/Tabla_DatosExternos_142[[#This Row],[Importe]]</f>
        <v>1</v>
      </c>
      <c r="AB1178" s="21"/>
      <c r="AC1178" s="26">
        <f>IF(AND(-Z1178&gt;=1,-Z1178&lt;=30),D1178,0)</f>
        <v>0</v>
      </c>
      <c r="AD1178" s="26">
        <f>IF(AND(-Z1178&gt;=31,-Z1178&lt;=60),D1178,0)</f>
        <v>0</v>
      </c>
      <c r="AE1178" s="26">
        <f>IF(AND(-Z1178&gt;=61,-Z1178&lt;=90),D1178,0)</f>
        <v>0</v>
      </c>
      <c r="AF1178" s="26">
        <f>IF(AND(-Z1178&gt;=91,-Z1178&lt;=120),D1178,0)</f>
        <v>0</v>
      </c>
      <c r="AG1178" s="26">
        <f>IF(AND(-Z1178&gt;=121,-Z1178&lt;=150),D1178,0)</f>
        <v>0</v>
      </c>
      <c r="AH1178" s="26">
        <f>IF(AND(-Z1178&gt;=151,-Z1178&lt;=180),D1178,0)</f>
        <v>0</v>
      </c>
      <c r="AI1178" s="26">
        <f>IF(AND(-Z1178&gt;=181,-Z1178&lt;=210),D1178,0)</f>
        <v>0</v>
      </c>
      <c r="AJ1178" s="26">
        <f>IF(AND(-Z1178&gt;=211,-Z1178&lt;=250),D1178,0)</f>
        <v>0</v>
      </c>
      <c r="AK1178" s="26">
        <f>IF(-Z1178&gt;=251,D1178,0)</f>
        <v>0</v>
      </c>
      <c r="AL1178" s="26">
        <f>SUM(AE1178:AF1178)</f>
        <v>0</v>
      </c>
      <c r="AM1178" s="26">
        <f>SUM(AG1178:AK1178)</f>
        <v>0</v>
      </c>
      <c r="AN1178" s="26">
        <f>SUM(AI1178:AK1178)</f>
        <v>0</v>
      </c>
      <c r="AO1178" s="26">
        <f>+IF(SUM(AC1178:AK1178)=0,D1178,0)</f>
        <v>480</v>
      </c>
      <c r="AP1178" s="26">
        <f>+SUM(AC1178:AK1178)</f>
        <v>0</v>
      </c>
      <c r="AQ1178" s="26">
        <f>+Tabla_DatosExternos_142[[#This Row],[Total Vigente]]+Tabla_DatosExternos_142[[#This Row],[Total Vencido]]</f>
        <v>480</v>
      </c>
      <c r="AR1178" s="26">
        <f>SUM(AG1178:AK1178)</f>
        <v>0</v>
      </c>
      <c r="AS1178" s="27">
        <f>+Tabla_DatosExternos_142[[#This Row],[Fecha]]-Tabla_DatosExternos_142[[#This Row],[Vence]]</f>
        <v>-60</v>
      </c>
      <c r="AT1178" s="21"/>
      <c r="AU1178" s="28" t="e">
        <f>+AR1178-W1178</f>
        <v>#VALUE!</v>
      </c>
    </row>
    <row r="1179" spans="1:47" x14ac:dyDescent="0.35">
      <c r="A1179" s="20">
        <v>46210</v>
      </c>
      <c r="B1179" s="21">
        <v>152205</v>
      </c>
      <c r="C1179" s="21">
        <v>9331.94</v>
      </c>
      <c r="D1179" s="21">
        <v>9331.94</v>
      </c>
      <c r="E1179" s="22">
        <v>46270</v>
      </c>
      <c r="F1179" s="21">
        <v>24</v>
      </c>
      <c r="G1179" s="21" t="s">
        <v>90</v>
      </c>
      <c r="H1179" s="21" t="s">
        <v>95</v>
      </c>
      <c r="I1179" s="21" t="s">
        <v>1039</v>
      </c>
      <c r="J1179" s="21" t="s">
        <v>588</v>
      </c>
      <c r="K1179" s="21" t="s">
        <v>589</v>
      </c>
      <c r="L1179" s="21" t="s">
        <v>590</v>
      </c>
      <c r="M1179" s="21" t="s">
        <v>591</v>
      </c>
      <c r="N1179" s="21">
        <v>60</v>
      </c>
      <c r="O1179" s="20"/>
      <c r="P1179" s="21" t="s">
        <v>49</v>
      </c>
      <c r="Q1179" s="21" t="s">
        <v>1040</v>
      </c>
      <c r="R1179" s="21">
        <v>600000</v>
      </c>
      <c r="S1179" s="21">
        <v>7640</v>
      </c>
      <c r="T1179" s="21">
        <v>-68.062518999999995</v>
      </c>
      <c r="U1179" s="21">
        <v>-16.519238999999999</v>
      </c>
      <c r="V1179" s="21" t="s">
        <v>262</v>
      </c>
      <c r="W1179" s="21" t="s">
        <v>51</v>
      </c>
      <c r="X1179" s="21" t="s">
        <v>1229</v>
      </c>
      <c r="Y1179" s="23">
        <v>46246</v>
      </c>
      <c r="Z1179" s="24">
        <f>+E1179-Y1179</f>
        <v>24</v>
      </c>
      <c r="AA1179" s="25">
        <f>+Tabla_DatosExternos_142[[#This Row],[Saldo]]/Tabla_DatosExternos_142[[#This Row],[Importe]]</f>
        <v>1</v>
      </c>
      <c r="AB1179" s="21"/>
      <c r="AC1179" s="26">
        <f>IF(AND(-Z1179&gt;=1,-Z1179&lt;=30),D1179,0)</f>
        <v>0</v>
      </c>
      <c r="AD1179" s="26">
        <f>IF(AND(-Z1179&gt;=31,-Z1179&lt;=60),D1179,0)</f>
        <v>0</v>
      </c>
      <c r="AE1179" s="26">
        <f>IF(AND(-Z1179&gt;=61,-Z1179&lt;=90),D1179,0)</f>
        <v>0</v>
      </c>
      <c r="AF1179" s="26">
        <f>IF(AND(-Z1179&gt;=91,-Z1179&lt;=120),D1179,0)</f>
        <v>0</v>
      </c>
      <c r="AG1179" s="26">
        <f>IF(AND(-Z1179&gt;=121,-Z1179&lt;=150),D1179,0)</f>
        <v>0</v>
      </c>
      <c r="AH1179" s="26">
        <f>IF(AND(-Z1179&gt;=151,-Z1179&lt;=180),D1179,0)</f>
        <v>0</v>
      </c>
      <c r="AI1179" s="26">
        <f>IF(AND(-Z1179&gt;=181,-Z1179&lt;=210),D1179,0)</f>
        <v>0</v>
      </c>
      <c r="AJ1179" s="26">
        <f>IF(AND(-Z1179&gt;=211,-Z1179&lt;=250),D1179,0)</f>
        <v>0</v>
      </c>
      <c r="AK1179" s="26">
        <f>IF(-Z1179&gt;=251,D1179,0)</f>
        <v>0</v>
      </c>
      <c r="AL1179" s="26">
        <f>SUM(AE1179:AF1179)</f>
        <v>0</v>
      </c>
      <c r="AM1179" s="26">
        <f>SUM(AG1179:AK1179)</f>
        <v>0</v>
      </c>
      <c r="AN1179" s="26">
        <f>SUM(AI1179:AK1179)</f>
        <v>0</v>
      </c>
      <c r="AO1179" s="26">
        <f>+IF(SUM(AC1179:AK1179)=0,D1179,0)</f>
        <v>9331.94</v>
      </c>
      <c r="AP1179" s="26">
        <f>+SUM(AC1179:AK1179)</f>
        <v>0</v>
      </c>
      <c r="AQ1179" s="26">
        <f>+Tabla_DatosExternos_142[[#This Row],[Total Vigente]]+Tabla_DatosExternos_142[[#This Row],[Total Vencido]]</f>
        <v>9331.94</v>
      </c>
      <c r="AR1179" s="26">
        <f>SUM(AG1179:AK1179)</f>
        <v>0</v>
      </c>
      <c r="AS1179" s="27">
        <f>+Tabla_DatosExternos_142[[#This Row],[Fecha]]-Tabla_DatosExternos_142[[#This Row],[Vence]]</f>
        <v>-60</v>
      </c>
      <c r="AT1179" s="21"/>
      <c r="AU1179" s="28" t="e">
        <f>+AR1179-W1179</f>
        <v>#VALUE!</v>
      </c>
    </row>
    <row r="1180" spans="1:47" x14ac:dyDescent="0.35">
      <c r="A1180" s="20">
        <v>46210</v>
      </c>
      <c r="B1180" s="21">
        <v>152206</v>
      </c>
      <c r="C1180" s="21">
        <v>9471.6</v>
      </c>
      <c r="D1180" s="21">
        <v>9471.6</v>
      </c>
      <c r="E1180" s="22">
        <v>46270</v>
      </c>
      <c r="F1180" s="21">
        <v>24</v>
      </c>
      <c r="G1180" s="21" t="s">
        <v>90</v>
      </c>
      <c r="H1180" s="21" t="s">
        <v>95</v>
      </c>
      <c r="I1180" s="21" t="s">
        <v>1039</v>
      </c>
      <c r="J1180" s="21" t="s">
        <v>588</v>
      </c>
      <c r="K1180" s="21" t="s">
        <v>589</v>
      </c>
      <c r="L1180" s="21" t="s">
        <v>590</v>
      </c>
      <c r="M1180" s="21" t="s">
        <v>591</v>
      </c>
      <c r="N1180" s="21">
        <v>60</v>
      </c>
      <c r="O1180" s="20"/>
      <c r="P1180" s="21" t="s">
        <v>49</v>
      </c>
      <c r="Q1180" s="21" t="s">
        <v>1040</v>
      </c>
      <c r="R1180" s="21">
        <v>600000</v>
      </c>
      <c r="S1180" s="21">
        <v>7640</v>
      </c>
      <c r="T1180" s="21">
        <v>-68.062518999999995</v>
      </c>
      <c r="U1180" s="21">
        <v>-16.519238999999999</v>
      </c>
      <c r="V1180" s="21" t="s">
        <v>262</v>
      </c>
      <c r="W1180" s="21" t="s">
        <v>51</v>
      </c>
      <c r="X1180" s="21" t="s">
        <v>1229</v>
      </c>
      <c r="Y1180" s="23">
        <v>46246</v>
      </c>
      <c r="Z1180" s="24">
        <f>+E1180-Y1180</f>
        <v>24</v>
      </c>
      <c r="AA1180" s="25">
        <f>+Tabla_DatosExternos_142[[#This Row],[Saldo]]/Tabla_DatosExternos_142[[#This Row],[Importe]]</f>
        <v>1</v>
      </c>
      <c r="AB1180" s="21"/>
      <c r="AC1180" s="26">
        <f>IF(AND(-Z1180&gt;=1,-Z1180&lt;=30),D1180,0)</f>
        <v>0</v>
      </c>
      <c r="AD1180" s="26">
        <f>IF(AND(-Z1180&gt;=31,-Z1180&lt;=60),D1180,0)</f>
        <v>0</v>
      </c>
      <c r="AE1180" s="26">
        <f>IF(AND(-Z1180&gt;=61,-Z1180&lt;=90),D1180,0)</f>
        <v>0</v>
      </c>
      <c r="AF1180" s="26">
        <f>IF(AND(-Z1180&gt;=91,-Z1180&lt;=120),D1180,0)</f>
        <v>0</v>
      </c>
      <c r="AG1180" s="26">
        <f>IF(AND(-Z1180&gt;=121,-Z1180&lt;=150),D1180,0)</f>
        <v>0</v>
      </c>
      <c r="AH1180" s="26">
        <f>IF(AND(-Z1180&gt;=151,-Z1180&lt;=180),D1180,0)</f>
        <v>0</v>
      </c>
      <c r="AI1180" s="26">
        <f>IF(AND(-Z1180&gt;=181,-Z1180&lt;=210),D1180,0)</f>
        <v>0</v>
      </c>
      <c r="AJ1180" s="26">
        <f>IF(AND(-Z1180&gt;=211,-Z1180&lt;=250),D1180,0)</f>
        <v>0</v>
      </c>
      <c r="AK1180" s="26">
        <f>IF(-Z1180&gt;=251,D1180,0)</f>
        <v>0</v>
      </c>
      <c r="AL1180" s="26">
        <f>SUM(AE1180:AF1180)</f>
        <v>0</v>
      </c>
      <c r="AM1180" s="26">
        <f>SUM(AG1180:AK1180)</f>
        <v>0</v>
      </c>
      <c r="AN1180" s="26">
        <f>SUM(AI1180:AK1180)</f>
        <v>0</v>
      </c>
      <c r="AO1180" s="26">
        <f>+IF(SUM(AC1180:AK1180)=0,D1180,0)</f>
        <v>9471.6</v>
      </c>
      <c r="AP1180" s="26">
        <f>+SUM(AC1180:AK1180)</f>
        <v>0</v>
      </c>
      <c r="AQ1180" s="26">
        <f>+Tabla_DatosExternos_142[[#This Row],[Total Vigente]]+Tabla_DatosExternos_142[[#This Row],[Total Vencido]]</f>
        <v>9471.6</v>
      </c>
      <c r="AR1180" s="26">
        <f>SUM(AG1180:AK1180)</f>
        <v>0</v>
      </c>
      <c r="AS1180" s="27">
        <f>+Tabla_DatosExternos_142[[#This Row],[Fecha]]-Tabla_DatosExternos_142[[#This Row],[Vence]]</f>
        <v>-60</v>
      </c>
      <c r="AT1180" s="21"/>
      <c r="AU1180" s="28" t="e">
        <f>+AR1180-W1180</f>
        <v>#VALUE!</v>
      </c>
    </row>
    <row r="1181" spans="1:47" x14ac:dyDescent="0.35">
      <c r="A1181" s="20">
        <v>46210</v>
      </c>
      <c r="B1181" s="21">
        <v>152207</v>
      </c>
      <c r="C1181" s="21">
        <v>1371.48</v>
      </c>
      <c r="D1181" s="21">
        <v>1371.48</v>
      </c>
      <c r="E1181" s="22">
        <v>46270</v>
      </c>
      <c r="F1181" s="21">
        <v>24</v>
      </c>
      <c r="G1181" s="21" t="s">
        <v>90</v>
      </c>
      <c r="H1181" s="21" t="s">
        <v>95</v>
      </c>
      <c r="I1181" s="21" t="s">
        <v>1286</v>
      </c>
      <c r="J1181" s="21" t="s">
        <v>588</v>
      </c>
      <c r="K1181" s="21" t="s">
        <v>589</v>
      </c>
      <c r="L1181" s="21" t="s">
        <v>590</v>
      </c>
      <c r="M1181" s="21" t="s">
        <v>591</v>
      </c>
      <c r="N1181" s="21">
        <v>60</v>
      </c>
      <c r="O1181" s="20"/>
      <c r="P1181" s="21" t="s">
        <v>49</v>
      </c>
      <c r="Q1181" s="21" t="s">
        <v>1287</v>
      </c>
      <c r="R1181" s="21">
        <v>50000</v>
      </c>
      <c r="S1181" s="21">
        <v>7640</v>
      </c>
      <c r="T1181" s="21">
        <v>-68.078100000000006</v>
      </c>
      <c r="U1181" s="21">
        <v>-16.5427</v>
      </c>
      <c r="V1181" s="21" t="s">
        <v>1288</v>
      </c>
      <c r="W1181" s="21" t="s">
        <v>51</v>
      </c>
      <c r="X1181" s="21" t="s">
        <v>1558</v>
      </c>
      <c r="Y1181" s="23">
        <v>46246</v>
      </c>
      <c r="Z1181" s="24">
        <f>+E1181-Y1181</f>
        <v>24</v>
      </c>
      <c r="AA1181" s="25">
        <f>+Tabla_DatosExternos_142[[#This Row],[Saldo]]/Tabla_DatosExternos_142[[#This Row],[Importe]]</f>
        <v>1</v>
      </c>
      <c r="AB1181" s="21"/>
      <c r="AC1181" s="26">
        <f>IF(AND(-Z1181&gt;=1,-Z1181&lt;=30),D1181,0)</f>
        <v>0</v>
      </c>
      <c r="AD1181" s="26">
        <f>IF(AND(-Z1181&gt;=31,-Z1181&lt;=60),D1181,0)</f>
        <v>0</v>
      </c>
      <c r="AE1181" s="26">
        <f>IF(AND(-Z1181&gt;=61,-Z1181&lt;=90),D1181,0)</f>
        <v>0</v>
      </c>
      <c r="AF1181" s="26">
        <f>IF(AND(-Z1181&gt;=91,-Z1181&lt;=120),D1181,0)</f>
        <v>0</v>
      </c>
      <c r="AG1181" s="26">
        <f>IF(AND(-Z1181&gt;=121,-Z1181&lt;=150),D1181,0)</f>
        <v>0</v>
      </c>
      <c r="AH1181" s="26">
        <f>IF(AND(-Z1181&gt;=151,-Z1181&lt;=180),D1181,0)</f>
        <v>0</v>
      </c>
      <c r="AI1181" s="26">
        <f>IF(AND(-Z1181&gt;=181,-Z1181&lt;=210),D1181,0)</f>
        <v>0</v>
      </c>
      <c r="AJ1181" s="26">
        <f>IF(AND(-Z1181&gt;=211,-Z1181&lt;=250),D1181,0)</f>
        <v>0</v>
      </c>
      <c r="AK1181" s="26">
        <f>IF(-Z1181&gt;=251,D1181,0)</f>
        <v>0</v>
      </c>
      <c r="AL1181" s="26">
        <f>SUM(AE1181:AF1181)</f>
        <v>0</v>
      </c>
      <c r="AM1181" s="26">
        <f>SUM(AG1181:AK1181)</f>
        <v>0</v>
      </c>
      <c r="AN1181" s="26">
        <f>SUM(AI1181:AK1181)</f>
        <v>0</v>
      </c>
      <c r="AO1181" s="26">
        <f>+IF(SUM(AC1181:AK1181)=0,D1181,0)</f>
        <v>1371.48</v>
      </c>
      <c r="AP1181" s="26">
        <f>+SUM(AC1181:AK1181)</f>
        <v>0</v>
      </c>
      <c r="AQ1181" s="26">
        <f>+Tabla_DatosExternos_142[[#This Row],[Total Vigente]]+Tabla_DatosExternos_142[[#This Row],[Total Vencido]]</f>
        <v>1371.48</v>
      </c>
      <c r="AR1181" s="26">
        <f>SUM(AG1181:AK1181)</f>
        <v>0</v>
      </c>
      <c r="AS1181" s="27">
        <f>+Tabla_DatosExternos_142[[#This Row],[Fecha]]-Tabla_DatosExternos_142[[#This Row],[Vence]]</f>
        <v>-60</v>
      </c>
      <c r="AT1181" s="21"/>
      <c r="AU1181" s="28" t="e">
        <f>+AR1181-W1181</f>
        <v>#VALUE!</v>
      </c>
    </row>
    <row r="1182" spans="1:47" x14ac:dyDescent="0.35">
      <c r="A1182" s="20">
        <v>46210</v>
      </c>
      <c r="B1182" s="21">
        <v>152208</v>
      </c>
      <c r="C1182" s="21">
        <v>3799.68</v>
      </c>
      <c r="D1182" s="21">
        <v>3799.68</v>
      </c>
      <c r="E1182" s="22">
        <v>46270</v>
      </c>
      <c r="F1182" s="21">
        <v>24</v>
      </c>
      <c r="G1182" s="21" t="s">
        <v>90</v>
      </c>
      <c r="H1182" s="21" t="s">
        <v>95</v>
      </c>
      <c r="I1182" s="21" t="s">
        <v>1230</v>
      </c>
      <c r="J1182" s="21" t="s">
        <v>588</v>
      </c>
      <c r="K1182" s="21" t="s">
        <v>589</v>
      </c>
      <c r="L1182" s="21" t="s">
        <v>590</v>
      </c>
      <c r="M1182" s="21" t="s">
        <v>591</v>
      </c>
      <c r="N1182" s="21">
        <v>60</v>
      </c>
      <c r="O1182" s="20"/>
      <c r="P1182" s="21" t="s">
        <v>49</v>
      </c>
      <c r="Q1182" s="21" t="s">
        <v>1040</v>
      </c>
      <c r="R1182" s="21">
        <v>600000</v>
      </c>
      <c r="S1182" s="21">
        <v>7640</v>
      </c>
      <c r="T1182" s="21">
        <v>-68.087327200000004</v>
      </c>
      <c r="U1182" s="21">
        <v>-16.533605600000001</v>
      </c>
      <c r="V1182" s="21" t="s">
        <v>1231</v>
      </c>
      <c r="W1182" s="21" t="s">
        <v>51</v>
      </c>
      <c r="X1182" s="21" t="s">
        <v>1232</v>
      </c>
      <c r="Y1182" s="23">
        <v>46246</v>
      </c>
      <c r="Z1182" s="24">
        <f>+E1182-Y1182</f>
        <v>24</v>
      </c>
      <c r="AA1182" s="25">
        <f>+Tabla_DatosExternos_142[[#This Row],[Saldo]]/Tabla_DatosExternos_142[[#This Row],[Importe]]</f>
        <v>1</v>
      </c>
      <c r="AB1182" s="21"/>
      <c r="AC1182" s="26">
        <f>IF(AND(-Z1182&gt;=1,-Z1182&lt;=30),D1182,0)</f>
        <v>0</v>
      </c>
      <c r="AD1182" s="26">
        <f>IF(AND(-Z1182&gt;=31,-Z1182&lt;=60),D1182,0)</f>
        <v>0</v>
      </c>
      <c r="AE1182" s="26">
        <f>IF(AND(-Z1182&gt;=61,-Z1182&lt;=90),D1182,0)</f>
        <v>0</v>
      </c>
      <c r="AF1182" s="26">
        <f>IF(AND(-Z1182&gt;=91,-Z1182&lt;=120),D1182,0)</f>
        <v>0</v>
      </c>
      <c r="AG1182" s="26">
        <f>IF(AND(-Z1182&gt;=121,-Z1182&lt;=150),D1182,0)</f>
        <v>0</v>
      </c>
      <c r="AH1182" s="26">
        <f>IF(AND(-Z1182&gt;=151,-Z1182&lt;=180),D1182,0)</f>
        <v>0</v>
      </c>
      <c r="AI1182" s="26">
        <f>IF(AND(-Z1182&gt;=181,-Z1182&lt;=210),D1182,0)</f>
        <v>0</v>
      </c>
      <c r="AJ1182" s="26">
        <f>IF(AND(-Z1182&gt;=211,-Z1182&lt;=250),D1182,0)</f>
        <v>0</v>
      </c>
      <c r="AK1182" s="26">
        <f>IF(-Z1182&gt;=251,D1182,0)</f>
        <v>0</v>
      </c>
      <c r="AL1182" s="26">
        <f>SUM(AE1182:AF1182)</f>
        <v>0</v>
      </c>
      <c r="AM1182" s="26">
        <f>SUM(AG1182:AK1182)</f>
        <v>0</v>
      </c>
      <c r="AN1182" s="26">
        <f>SUM(AI1182:AK1182)</f>
        <v>0</v>
      </c>
      <c r="AO1182" s="26">
        <f>+IF(SUM(AC1182:AK1182)=0,D1182,0)</f>
        <v>3799.68</v>
      </c>
      <c r="AP1182" s="26">
        <f>+SUM(AC1182:AK1182)</f>
        <v>0</v>
      </c>
      <c r="AQ1182" s="26">
        <f>+Tabla_DatosExternos_142[[#This Row],[Total Vigente]]+Tabla_DatosExternos_142[[#This Row],[Total Vencido]]</f>
        <v>3799.68</v>
      </c>
      <c r="AR1182" s="26">
        <f>SUM(AG1182:AK1182)</f>
        <v>0</v>
      </c>
      <c r="AS1182" s="27">
        <f>+Tabla_DatosExternos_142[[#This Row],[Fecha]]-Tabla_DatosExternos_142[[#This Row],[Vence]]</f>
        <v>-60</v>
      </c>
      <c r="AT1182" s="21"/>
      <c r="AU1182" s="28" t="e">
        <f>+AR1182-W1182</f>
        <v>#VALUE!</v>
      </c>
    </row>
    <row r="1183" spans="1:47" x14ac:dyDescent="0.35">
      <c r="A1183" s="20">
        <v>46210</v>
      </c>
      <c r="B1183" s="21">
        <v>152209</v>
      </c>
      <c r="C1183" s="21">
        <v>600</v>
      </c>
      <c r="D1183" s="21">
        <v>600</v>
      </c>
      <c r="E1183" s="22">
        <v>46270</v>
      </c>
      <c r="F1183" s="21">
        <v>24</v>
      </c>
      <c r="G1183" s="21" t="s">
        <v>90</v>
      </c>
      <c r="H1183" s="21" t="s">
        <v>95</v>
      </c>
      <c r="I1183" s="21" t="s">
        <v>1230</v>
      </c>
      <c r="J1183" s="21" t="s">
        <v>588</v>
      </c>
      <c r="K1183" s="21" t="s">
        <v>589</v>
      </c>
      <c r="L1183" s="21" t="s">
        <v>590</v>
      </c>
      <c r="M1183" s="21" t="s">
        <v>591</v>
      </c>
      <c r="N1183" s="21">
        <v>60</v>
      </c>
      <c r="O1183" s="20"/>
      <c r="P1183" s="21" t="s">
        <v>49</v>
      </c>
      <c r="Q1183" s="21" t="s">
        <v>1040</v>
      </c>
      <c r="R1183" s="21">
        <v>600000</v>
      </c>
      <c r="S1183" s="21">
        <v>7640</v>
      </c>
      <c r="T1183" s="21">
        <v>-68.087327200000004</v>
      </c>
      <c r="U1183" s="21">
        <v>-16.533605600000001</v>
      </c>
      <c r="V1183" s="21" t="s">
        <v>1231</v>
      </c>
      <c r="W1183" s="21" t="s">
        <v>51</v>
      </c>
      <c r="X1183" s="21" t="s">
        <v>1232</v>
      </c>
      <c r="Y1183" s="23">
        <v>46246</v>
      </c>
      <c r="Z1183" s="24">
        <f>+E1183-Y1183</f>
        <v>24</v>
      </c>
      <c r="AA1183" s="25">
        <f>+Tabla_DatosExternos_142[[#This Row],[Saldo]]/Tabla_DatosExternos_142[[#This Row],[Importe]]</f>
        <v>1</v>
      </c>
      <c r="AB1183" s="21"/>
      <c r="AC1183" s="26">
        <f>IF(AND(-Z1183&gt;=1,-Z1183&lt;=30),D1183,0)</f>
        <v>0</v>
      </c>
      <c r="AD1183" s="26">
        <f>IF(AND(-Z1183&gt;=31,-Z1183&lt;=60),D1183,0)</f>
        <v>0</v>
      </c>
      <c r="AE1183" s="26">
        <f>IF(AND(-Z1183&gt;=61,-Z1183&lt;=90),D1183,0)</f>
        <v>0</v>
      </c>
      <c r="AF1183" s="26">
        <f>IF(AND(-Z1183&gt;=91,-Z1183&lt;=120),D1183,0)</f>
        <v>0</v>
      </c>
      <c r="AG1183" s="26">
        <f>IF(AND(-Z1183&gt;=121,-Z1183&lt;=150),D1183,0)</f>
        <v>0</v>
      </c>
      <c r="AH1183" s="26">
        <f>IF(AND(-Z1183&gt;=151,-Z1183&lt;=180),D1183,0)</f>
        <v>0</v>
      </c>
      <c r="AI1183" s="26">
        <f>IF(AND(-Z1183&gt;=181,-Z1183&lt;=210),D1183,0)</f>
        <v>0</v>
      </c>
      <c r="AJ1183" s="26">
        <f>IF(AND(-Z1183&gt;=211,-Z1183&lt;=250),D1183,0)</f>
        <v>0</v>
      </c>
      <c r="AK1183" s="26">
        <f>IF(-Z1183&gt;=251,D1183,0)</f>
        <v>0</v>
      </c>
      <c r="AL1183" s="26">
        <f>SUM(AE1183:AF1183)</f>
        <v>0</v>
      </c>
      <c r="AM1183" s="26">
        <f>SUM(AG1183:AK1183)</f>
        <v>0</v>
      </c>
      <c r="AN1183" s="26">
        <f>SUM(AI1183:AK1183)</f>
        <v>0</v>
      </c>
      <c r="AO1183" s="26">
        <f>+IF(SUM(AC1183:AK1183)=0,D1183,0)</f>
        <v>600</v>
      </c>
      <c r="AP1183" s="26">
        <f>+SUM(AC1183:AK1183)</f>
        <v>0</v>
      </c>
      <c r="AQ1183" s="26">
        <f>+Tabla_DatosExternos_142[[#This Row],[Total Vigente]]+Tabla_DatosExternos_142[[#This Row],[Total Vencido]]</f>
        <v>600</v>
      </c>
      <c r="AR1183" s="26">
        <f>SUM(AG1183:AK1183)</f>
        <v>0</v>
      </c>
      <c r="AS1183" s="27">
        <f>+Tabla_DatosExternos_142[[#This Row],[Fecha]]-Tabla_DatosExternos_142[[#This Row],[Vence]]</f>
        <v>-60</v>
      </c>
      <c r="AT1183" s="21"/>
      <c r="AU1183" s="28" t="e">
        <f>+AR1183-W1183</f>
        <v>#VALUE!</v>
      </c>
    </row>
    <row r="1184" spans="1:47" x14ac:dyDescent="0.35">
      <c r="A1184" s="20">
        <v>46210</v>
      </c>
      <c r="B1184" s="21">
        <v>152210</v>
      </c>
      <c r="C1184" s="21">
        <v>6622.14</v>
      </c>
      <c r="D1184" s="21">
        <v>6622.14</v>
      </c>
      <c r="E1184" s="22">
        <v>46270</v>
      </c>
      <c r="F1184" s="21">
        <v>24</v>
      </c>
      <c r="G1184" s="21" t="s">
        <v>90</v>
      </c>
      <c r="H1184" s="21" t="s">
        <v>95</v>
      </c>
      <c r="I1184" s="21" t="s">
        <v>1230</v>
      </c>
      <c r="J1184" s="21" t="s">
        <v>588</v>
      </c>
      <c r="K1184" s="21" t="s">
        <v>589</v>
      </c>
      <c r="L1184" s="21" t="s">
        <v>590</v>
      </c>
      <c r="M1184" s="21" t="s">
        <v>591</v>
      </c>
      <c r="N1184" s="21">
        <v>60</v>
      </c>
      <c r="O1184" s="20"/>
      <c r="P1184" s="21" t="s">
        <v>49</v>
      </c>
      <c r="Q1184" s="21" t="s">
        <v>1040</v>
      </c>
      <c r="R1184" s="21">
        <v>600000</v>
      </c>
      <c r="S1184" s="21">
        <v>7640</v>
      </c>
      <c r="T1184" s="21">
        <v>-68.087327200000004</v>
      </c>
      <c r="U1184" s="21">
        <v>-16.533605600000001</v>
      </c>
      <c r="V1184" s="21" t="s">
        <v>1231</v>
      </c>
      <c r="W1184" s="21" t="s">
        <v>51</v>
      </c>
      <c r="X1184" s="21" t="s">
        <v>1232</v>
      </c>
      <c r="Y1184" s="23">
        <v>46246</v>
      </c>
      <c r="Z1184" s="24">
        <f>+E1184-Y1184</f>
        <v>24</v>
      </c>
      <c r="AA1184" s="25">
        <f>+Tabla_DatosExternos_142[[#This Row],[Saldo]]/Tabla_DatosExternos_142[[#This Row],[Importe]]</f>
        <v>1</v>
      </c>
      <c r="AB1184" s="21"/>
      <c r="AC1184" s="26">
        <f>IF(AND(-Z1184&gt;=1,-Z1184&lt;=30),D1184,0)</f>
        <v>0</v>
      </c>
      <c r="AD1184" s="26">
        <f>IF(AND(-Z1184&gt;=31,-Z1184&lt;=60),D1184,0)</f>
        <v>0</v>
      </c>
      <c r="AE1184" s="26">
        <f>IF(AND(-Z1184&gt;=61,-Z1184&lt;=90),D1184,0)</f>
        <v>0</v>
      </c>
      <c r="AF1184" s="26">
        <f>IF(AND(-Z1184&gt;=91,-Z1184&lt;=120),D1184,0)</f>
        <v>0</v>
      </c>
      <c r="AG1184" s="26">
        <f>IF(AND(-Z1184&gt;=121,-Z1184&lt;=150),D1184,0)</f>
        <v>0</v>
      </c>
      <c r="AH1184" s="26">
        <f>IF(AND(-Z1184&gt;=151,-Z1184&lt;=180),D1184,0)</f>
        <v>0</v>
      </c>
      <c r="AI1184" s="26">
        <f>IF(AND(-Z1184&gt;=181,-Z1184&lt;=210),D1184,0)</f>
        <v>0</v>
      </c>
      <c r="AJ1184" s="26">
        <f>IF(AND(-Z1184&gt;=211,-Z1184&lt;=250),D1184,0)</f>
        <v>0</v>
      </c>
      <c r="AK1184" s="26">
        <f>IF(-Z1184&gt;=251,D1184,0)</f>
        <v>0</v>
      </c>
      <c r="AL1184" s="26">
        <f>SUM(AE1184:AF1184)</f>
        <v>0</v>
      </c>
      <c r="AM1184" s="26">
        <f>SUM(AG1184:AK1184)</f>
        <v>0</v>
      </c>
      <c r="AN1184" s="26">
        <f>SUM(AI1184:AK1184)</f>
        <v>0</v>
      </c>
      <c r="AO1184" s="26">
        <f>+IF(SUM(AC1184:AK1184)=0,D1184,0)</f>
        <v>6622.14</v>
      </c>
      <c r="AP1184" s="26">
        <f>+SUM(AC1184:AK1184)</f>
        <v>0</v>
      </c>
      <c r="AQ1184" s="26">
        <f>+Tabla_DatosExternos_142[[#This Row],[Total Vigente]]+Tabla_DatosExternos_142[[#This Row],[Total Vencido]]</f>
        <v>6622.14</v>
      </c>
      <c r="AR1184" s="26">
        <f>SUM(AG1184:AK1184)</f>
        <v>0</v>
      </c>
      <c r="AS1184" s="27">
        <f>+Tabla_DatosExternos_142[[#This Row],[Fecha]]-Tabla_DatosExternos_142[[#This Row],[Vence]]</f>
        <v>-60</v>
      </c>
      <c r="AT1184" s="21"/>
      <c r="AU1184" s="28" t="e">
        <f>+AR1184-W1184</f>
        <v>#VALUE!</v>
      </c>
    </row>
    <row r="1185" spans="1:47" x14ac:dyDescent="0.35">
      <c r="A1185" s="20">
        <v>46210</v>
      </c>
      <c r="B1185" s="21">
        <v>152211</v>
      </c>
      <c r="C1185" s="21">
        <v>9471.6</v>
      </c>
      <c r="D1185" s="21">
        <v>9471.6</v>
      </c>
      <c r="E1185" s="22">
        <v>46270</v>
      </c>
      <c r="F1185" s="21">
        <v>24</v>
      </c>
      <c r="G1185" s="21" t="s">
        <v>90</v>
      </c>
      <c r="H1185" s="21" t="s">
        <v>95</v>
      </c>
      <c r="I1185" s="21" t="s">
        <v>1230</v>
      </c>
      <c r="J1185" s="21" t="s">
        <v>588</v>
      </c>
      <c r="K1185" s="21" t="s">
        <v>589</v>
      </c>
      <c r="L1185" s="21" t="s">
        <v>590</v>
      </c>
      <c r="M1185" s="21" t="s">
        <v>591</v>
      </c>
      <c r="N1185" s="21">
        <v>60</v>
      </c>
      <c r="O1185" s="20"/>
      <c r="P1185" s="21" t="s">
        <v>49</v>
      </c>
      <c r="Q1185" s="21" t="s">
        <v>1040</v>
      </c>
      <c r="R1185" s="21">
        <v>600000</v>
      </c>
      <c r="S1185" s="21">
        <v>7640</v>
      </c>
      <c r="T1185" s="21">
        <v>-68.087327200000004</v>
      </c>
      <c r="U1185" s="21">
        <v>-16.533605600000001</v>
      </c>
      <c r="V1185" s="21" t="s">
        <v>1231</v>
      </c>
      <c r="W1185" s="21" t="s">
        <v>51</v>
      </c>
      <c r="X1185" s="21" t="s">
        <v>1232</v>
      </c>
      <c r="Y1185" s="23">
        <v>46246</v>
      </c>
      <c r="Z1185" s="24">
        <f>+E1185-Y1185</f>
        <v>24</v>
      </c>
      <c r="AA1185" s="25">
        <f>+Tabla_DatosExternos_142[[#This Row],[Saldo]]/Tabla_DatosExternos_142[[#This Row],[Importe]]</f>
        <v>1</v>
      </c>
      <c r="AB1185" s="21"/>
      <c r="AC1185" s="26">
        <f>IF(AND(-Z1185&gt;=1,-Z1185&lt;=30),D1185,0)</f>
        <v>0</v>
      </c>
      <c r="AD1185" s="26">
        <f>IF(AND(-Z1185&gt;=31,-Z1185&lt;=60),D1185,0)</f>
        <v>0</v>
      </c>
      <c r="AE1185" s="26">
        <f>IF(AND(-Z1185&gt;=61,-Z1185&lt;=90),D1185,0)</f>
        <v>0</v>
      </c>
      <c r="AF1185" s="26">
        <f>IF(AND(-Z1185&gt;=91,-Z1185&lt;=120),D1185,0)</f>
        <v>0</v>
      </c>
      <c r="AG1185" s="26">
        <f>IF(AND(-Z1185&gt;=121,-Z1185&lt;=150),D1185,0)</f>
        <v>0</v>
      </c>
      <c r="AH1185" s="26">
        <f>IF(AND(-Z1185&gt;=151,-Z1185&lt;=180),D1185,0)</f>
        <v>0</v>
      </c>
      <c r="AI1185" s="26">
        <f>IF(AND(-Z1185&gt;=181,-Z1185&lt;=210),D1185,0)</f>
        <v>0</v>
      </c>
      <c r="AJ1185" s="26">
        <f>IF(AND(-Z1185&gt;=211,-Z1185&lt;=250),D1185,0)</f>
        <v>0</v>
      </c>
      <c r="AK1185" s="26">
        <f>IF(-Z1185&gt;=251,D1185,0)</f>
        <v>0</v>
      </c>
      <c r="AL1185" s="26">
        <f>SUM(AE1185:AF1185)</f>
        <v>0</v>
      </c>
      <c r="AM1185" s="26">
        <f>SUM(AG1185:AK1185)</f>
        <v>0</v>
      </c>
      <c r="AN1185" s="26">
        <f>SUM(AI1185:AK1185)</f>
        <v>0</v>
      </c>
      <c r="AO1185" s="26">
        <f>+IF(SUM(AC1185:AK1185)=0,D1185,0)</f>
        <v>9471.6</v>
      </c>
      <c r="AP1185" s="26">
        <f>+SUM(AC1185:AK1185)</f>
        <v>0</v>
      </c>
      <c r="AQ1185" s="26">
        <f>+Tabla_DatosExternos_142[[#This Row],[Total Vigente]]+Tabla_DatosExternos_142[[#This Row],[Total Vencido]]</f>
        <v>9471.6</v>
      </c>
      <c r="AR1185" s="26">
        <f>SUM(AG1185:AK1185)</f>
        <v>0</v>
      </c>
      <c r="AS1185" s="27">
        <f>+Tabla_DatosExternos_142[[#This Row],[Fecha]]-Tabla_DatosExternos_142[[#This Row],[Vence]]</f>
        <v>-60</v>
      </c>
      <c r="AT1185" s="21"/>
      <c r="AU1185" s="28" t="e">
        <f>+AR1185-W1185</f>
        <v>#VALUE!</v>
      </c>
    </row>
    <row r="1186" spans="1:47" x14ac:dyDescent="0.35">
      <c r="A1186" s="20">
        <v>46210</v>
      </c>
      <c r="B1186" s="21">
        <v>152281</v>
      </c>
      <c r="C1186" s="21">
        <v>3199.68</v>
      </c>
      <c r="D1186" s="21">
        <v>3199.68</v>
      </c>
      <c r="E1186" s="22">
        <v>46270</v>
      </c>
      <c r="F1186" s="21">
        <v>24</v>
      </c>
      <c r="G1186" s="21" t="s">
        <v>90</v>
      </c>
      <c r="H1186" s="21" t="s">
        <v>95</v>
      </c>
      <c r="I1186" s="21" t="s">
        <v>1039</v>
      </c>
      <c r="J1186" s="21" t="s">
        <v>588</v>
      </c>
      <c r="K1186" s="21" t="s">
        <v>589</v>
      </c>
      <c r="L1186" s="21" t="s">
        <v>590</v>
      </c>
      <c r="M1186" s="21" t="s">
        <v>591</v>
      </c>
      <c r="N1186" s="21">
        <v>60</v>
      </c>
      <c r="O1186" s="20"/>
      <c r="P1186" s="21" t="s">
        <v>49</v>
      </c>
      <c r="Q1186" s="21" t="s">
        <v>1040</v>
      </c>
      <c r="R1186" s="21">
        <v>600000</v>
      </c>
      <c r="S1186" s="21">
        <v>7640</v>
      </c>
      <c r="T1186" s="21">
        <v>-68.062518999999995</v>
      </c>
      <c r="U1186" s="21">
        <v>-16.519238999999999</v>
      </c>
      <c r="V1186" s="21" t="s">
        <v>262</v>
      </c>
      <c r="W1186" s="21" t="s">
        <v>51</v>
      </c>
      <c r="X1186" s="21" t="s">
        <v>1233</v>
      </c>
      <c r="Y1186" s="23">
        <v>46246</v>
      </c>
      <c r="Z1186" s="24">
        <f>+E1186-Y1186</f>
        <v>24</v>
      </c>
      <c r="AA1186" s="25">
        <f>+Tabla_DatosExternos_142[[#This Row],[Saldo]]/Tabla_DatosExternos_142[[#This Row],[Importe]]</f>
        <v>1</v>
      </c>
      <c r="AB1186" s="21"/>
      <c r="AC1186" s="26">
        <f>IF(AND(-Z1186&gt;=1,-Z1186&lt;=30),D1186,0)</f>
        <v>0</v>
      </c>
      <c r="AD1186" s="26">
        <f>IF(AND(-Z1186&gt;=31,-Z1186&lt;=60),D1186,0)</f>
        <v>0</v>
      </c>
      <c r="AE1186" s="26">
        <f>IF(AND(-Z1186&gt;=61,-Z1186&lt;=90),D1186,0)</f>
        <v>0</v>
      </c>
      <c r="AF1186" s="26">
        <f>IF(AND(-Z1186&gt;=91,-Z1186&lt;=120),D1186,0)</f>
        <v>0</v>
      </c>
      <c r="AG1186" s="26">
        <f>IF(AND(-Z1186&gt;=121,-Z1186&lt;=150),D1186,0)</f>
        <v>0</v>
      </c>
      <c r="AH1186" s="26">
        <f>IF(AND(-Z1186&gt;=151,-Z1186&lt;=180),D1186,0)</f>
        <v>0</v>
      </c>
      <c r="AI1186" s="26">
        <f>IF(AND(-Z1186&gt;=181,-Z1186&lt;=210),D1186,0)</f>
        <v>0</v>
      </c>
      <c r="AJ1186" s="26">
        <f>IF(AND(-Z1186&gt;=211,-Z1186&lt;=250),D1186,0)</f>
        <v>0</v>
      </c>
      <c r="AK1186" s="26">
        <f>IF(-Z1186&gt;=251,D1186,0)</f>
        <v>0</v>
      </c>
      <c r="AL1186" s="26">
        <f>SUM(AE1186:AF1186)</f>
        <v>0</v>
      </c>
      <c r="AM1186" s="26">
        <f>SUM(AG1186:AK1186)</f>
        <v>0</v>
      </c>
      <c r="AN1186" s="26">
        <f>SUM(AI1186:AK1186)</f>
        <v>0</v>
      </c>
      <c r="AO1186" s="26">
        <f>+IF(SUM(AC1186:AK1186)=0,D1186,0)</f>
        <v>3199.68</v>
      </c>
      <c r="AP1186" s="26">
        <f>+SUM(AC1186:AK1186)</f>
        <v>0</v>
      </c>
      <c r="AQ1186" s="26">
        <f>+Tabla_DatosExternos_142[[#This Row],[Total Vigente]]+Tabla_DatosExternos_142[[#This Row],[Total Vencido]]</f>
        <v>3199.68</v>
      </c>
      <c r="AR1186" s="26">
        <f>SUM(AG1186:AK1186)</f>
        <v>0</v>
      </c>
      <c r="AS1186" s="27">
        <f>+Tabla_DatosExternos_142[[#This Row],[Fecha]]-Tabla_DatosExternos_142[[#This Row],[Vence]]</f>
        <v>-60</v>
      </c>
      <c r="AT1186" s="21"/>
      <c r="AU1186" s="28" t="e">
        <f>+AR1186-W1186</f>
        <v>#VALUE!</v>
      </c>
    </row>
    <row r="1187" spans="1:47" x14ac:dyDescent="0.35">
      <c r="A1187" s="20">
        <v>46210</v>
      </c>
      <c r="B1187" s="21">
        <v>152282</v>
      </c>
      <c r="C1187" s="21">
        <v>360</v>
      </c>
      <c r="D1187" s="21">
        <v>360</v>
      </c>
      <c r="E1187" s="22">
        <v>46270</v>
      </c>
      <c r="F1187" s="21">
        <v>24</v>
      </c>
      <c r="G1187" s="21" t="s">
        <v>90</v>
      </c>
      <c r="H1187" s="21" t="s">
        <v>95</v>
      </c>
      <c r="I1187" s="21" t="s">
        <v>1039</v>
      </c>
      <c r="J1187" s="21" t="s">
        <v>588</v>
      </c>
      <c r="K1187" s="21" t="s">
        <v>589</v>
      </c>
      <c r="L1187" s="21" t="s">
        <v>590</v>
      </c>
      <c r="M1187" s="21" t="s">
        <v>591</v>
      </c>
      <c r="N1187" s="21">
        <v>60</v>
      </c>
      <c r="O1187" s="20"/>
      <c r="P1187" s="21" t="s">
        <v>49</v>
      </c>
      <c r="Q1187" s="21" t="s">
        <v>1040</v>
      </c>
      <c r="R1187" s="21">
        <v>600000</v>
      </c>
      <c r="S1187" s="21">
        <v>7640</v>
      </c>
      <c r="T1187" s="21">
        <v>-68.062518999999995</v>
      </c>
      <c r="U1187" s="21">
        <v>-16.519238999999999</v>
      </c>
      <c r="V1187" s="21" t="s">
        <v>262</v>
      </c>
      <c r="W1187" s="21" t="s">
        <v>51</v>
      </c>
      <c r="X1187" s="21" t="s">
        <v>1233</v>
      </c>
      <c r="Y1187" s="23">
        <v>46246</v>
      </c>
      <c r="Z1187" s="24">
        <f>+E1187-Y1187</f>
        <v>24</v>
      </c>
      <c r="AA1187" s="25">
        <f>+Tabla_DatosExternos_142[[#This Row],[Saldo]]/Tabla_DatosExternos_142[[#This Row],[Importe]]</f>
        <v>1</v>
      </c>
      <c r="AB1187" s="21"/>
      <c r="AC1187" s="26">
        <f>IF(AND(-Z1187&gt;=1,-Z1187&lt;=30),D1187,0)</f>
        <v>0</v>
      </c>
      <c r="AD1187" s="26">
        <f>IF(AND(-Z1187&gt;=31,-Z1187&lt;=60),D1187,0)</f>
        <v>0</v>
      </c>
      <c r="AE1187" s="26">
        <f>IF(AND(-Z1187&gt;=61,-Z1187&lt;=90),D1187,0)</f>
        <v>0</v>
      </c>
      <c r="AF1187" s="26">
        <f>IF(AND(-Z1187&gt;=91,-Z1187&lt;=120),D1187,0)</f>
        <v>0</v>
      </c>
      <c r="AG1187" s="26">
        <f>IF(AND(-Z1187&gt;=121,-Z1187&lt;=150),D1187,0)</f>
        <v>0</v>
      </c>
      <c r="AH1187" s="26">
        <f>IF(AND(-Z1187&gt;=151,-Z1187&lt;=180),D1187,0)</f>
        <v>0</v>
      </c>
      <c r="AI1187" s="26">
        <f>IF(AND(-Z1187&gt;=181,-Z1187&lt;=210),D1187,0)</f>
        <v>0</v>
      </c>
      <c r="AJ1187" s="26">
        <f>IF(AND(-Z1187&gt;=211,-Z1187&lt;=250),D1187,0)</f>
        <v>0</v>
      </c>
      <c r="AK1187" s="26">
        <f>IF(-Z1187&gt;=251,D1187,0)</f>
        <v>0</v>
      </c>
      <c r="AL1187" s="26">
        <f>SUM(AE1187:AF1187)</f>
        <v>0</v>
      </c>
      <c r="AM1187" s="26">
        <f>SUM(AG1187:AK1187)</f>
        <v>0</v>
      </c>
      <c r="AN1187" s="26">
        <f>SUM(AI1187:AK1187)</f>
        <v>0</v>
      </c>
      <c r="AO1187" s="26">
        <f>+IF(SUM(AC1187:AK1187)=0,D1187,0)</f>
        <v>360</v>
      </c>
      <c r="AP1187" s="26">
        <f>+SUM(AC1187:AK1187)</f>
        <v>0</v>
      </c>
      <c r="AQ1187" s="26">
        <f>+Tabla_DatosExternos_142[[#This Row],[Total Vigente]]+Tabla_DatosExternos_142[[#This Row],[Total Vencido]]</f>
        <v>360</v>
      </c>
      <c r="AR1187" s="26">
        <f>SUM(AG1187:AK1187)</f>
        <v>0</v>
      </c>
      <c r="AS1187" s="27">
        <f>+Tabla_DatosExternos_142[[#This Row],[Fecha]]-Tabla_DatosExternos_142[[#This Row],[Vence]]</f>
        <v>-60</v>
      </c>
      <c r="AT1187" s="21"/>
      <c r="AU1187" s="28" t="e">
        <f>+AR1187-W1187</f>
        <v>#VALUE!</v>
      </c>
    </row>
    <row r="1188" spans="1:47" x14ac:dyDescent="0.35">
      <c r="A1188" s="20">
        <v>46210</v>
      </c>
      <c r="B1188" s="21">
        <v>152283</v>
      </c>
      <c r="C1188" s="21">
        <v>7373.7</v>
      </c>
      <c r="D1188" s="21">
        <v>7373.7</v>
      </c>
      <c r="E1188" s="22">
        <v>46270</v>
      </c>
      <c r="F1188" s="21">
        <v>24</v>
      </c>
      <c r="G1188" s="21" t="s">
        <v>90</v>
      </c>
      <c r="H1188" s="21" t="s">
        <v>95</v>
      </c>
      <c r="I1188" s="21" t="s">
        <v>1039</v>
      </c>
      <c r="J1188" s="21" t="s">
        <v>588</v>
      </c>
      <c r="K1188" s="21" t="s">
        <v>589</v>
      </c>
      <c r="L1188" s="21" t="s">
        <v>590</v>
      </c>
      <c r="M1188" s="21" t="s">
        <v>591</v>
      </c>
      <c r="N1188" s="21">
        <v>60</v>
      </c>
      <c r="O1188" s="20"/>
      <c r="P1188" s="21" t="s">
        <v>49</v>
      </c>
      <c r="Q1188" s="21" t="s">
        <v>1040</v>
      </c>
      <c r="R1188" s="21">
        <v>600000</v>
      </c>
      <c r="S1188" s="21">
        <v>7640</v>
      </c>
      <c r="T1188" s="21">
        <v>-68.062518999999995</v>
      </c>
      <c r="U1188" s="21">
        <v>-16.519238999999999</v>
      </c>
      <c r="V1188" s="21" t="s">
        <v>262</v>
      </c>
      <c r="W1188" s="21" t="s">
        <v>51</v>
      </c>
      <c r="X1188" s="21" t="s">
        <v>1233</v>
      </c>
      <c r="Y1188" s="23">
        <v>46246</v>
      </c>
      <c r="Z1188" s="24">
        <f>+E1188-Y1188</f>
        <v>24</v>
      </c>
      <c r="AA1188" s="25">
        <f>+Tabla_DatosExternos_142[[#This Row],[Saldo]]/Tabla_DatosExternos_142[[#This Row],[Importe]]</f>
        <v>1</v>
      </c>
      <c r="AB1188" s="21"/>
      <c r="AC1188" s="26">
        <f>IF(AND(-Z1188&gt;=1,-Z1188&lt;=30),D1188,0)</f>
        <v>0</v>
      </c>
      <c r="AD1188" s="26">
        <f>IF(AND(-Z1188&gt;=31,-Z1188&lt;=60),D1188,0)</f>
        <v>0</v>
      </c>
      <c r="AE1188" s="26">
        <f>IF(AND(-Z1188&gt;=61,-Z1188&lt;=90),D1188,0)</f>
        <v>0</v>
      </c>
      <c r="AF1188" s="26">
        <f>IF(AND(-Z1188&gt;=91,-Z1188&lt;=120),D1188,0)</f>
        <v>0</v>
      </c>
      <c r="AG1188" s="26">
        <f>IF(AND(-Z1188&gt;=121,-Z1188&lt;=150),D1188,0)</f>
        <v>0</v>
      </c>
      <c r="AH1188" s="26">
        <f>IF(AND(-Z1188&gt;=151,-Z1188&lt;=180),D1188,0)</f>
        <v>0</v>
      </c>
      <c r="AI1188" s="26">
        <f>IF(AND(-Z1188&gt;=181,-Z1188&lt;=210),D1188,0)</f>
        <v>0</v>
      </c>
      <c r="AJ1188" s="26">
        <f>IF(AND(-Z1188&gt;=211,-Z1188&lt;=250),D1188,0)</f>
        <v>0</v>
      </c>
      <c r="AK1188" s="26">
        <f>IF(-Z1188&gt;=251,D1188,0)</f>
        <v>0</v>
      </c>
      <c r="AL1188" s="26">
        <f>SUM(AE1188:AF1188)</f>
        <v>0</v>
      </c>
      <c r="AM1188" s="26">
        <f>SUM(AG1188:AK1188)</f>
        <v>0</v>
      </c>
      <c r="AN1188" s="26">
        <f>SUM(AI1188:AK1188)</f>
        <v>0</v>
      </c>
      <c r="AO1188" s="26">
        <f>+IF(SUM(AC1188:AK1188)=0,D1188,0)</f>
        <v>7373.7</v>
      </c>
      <c r="AP1188" s="26">
        <f>+SUM(AC1188:AK1188)</f>
        <v>0</v>
      </c>
      <c r="AQ1188" s="26">
        <f>+Tabla_DatosExternos_142[[#This Row],[Total Vigente]]+Tabla_DatosExternos_142[[#This Row],[Total Vencido]]</f>
        <v>7373.7</v>
      </c>
      <c r="AR1188" s="26">
        <f>SUM(AG1188:AK1188)</f>
        <v>0</v>
      </c>
      <c r="AS1188" s="27">
        <f>+Tabla_DatosExternos_142[[#This Row],[Fecha]]-Tabla_DatosExternos_142[[#This Row],[Vence]]</f>
        <v>-60</v>
      </c>
      <c r="AT1188" s="21"/>
      <c r="AU1188" s="28" t="e">
        <f>+AR1188-W1188</f>
        <v>#VALUE!</v>
      </c>
    </row>
    <row r="1189" spans="1:47" x14ac:dyDescent="0.35">
      <c r="A1189" s="20">
        <v>46210</v>
      </c>
      <c r="B1189" s="21">
        <v>152284</v>
      </c>
      <c r="C1189" s="21">
        <v>7366.8</v>
      </c>
      <c r="D1189" s="21">
        <v>7366.8</v>
      </c>
      <c r="E1189" s="22">
        <v>46270</v>
      </c>
      <c r="F1189" s="21">
        <v>24</v>
      </c>
      <c r="G1189" s="21" t="s">
        <v>90</v>
      </c>
      <c r="H1189" s="21" t="s">
        <v>95</v>
      </c>
      <c r="I1189" s="21" t="s">
        <v>1039</v>
      </c>
      <c r="J1189" s="21" t="s">
        <v>588</v>
      </c>
      <c r="K1189" s="21" t="s">
        <v>589</v>
      </c>
      <c r="L1189" s="21" t="s">
        <v>590</v>
      </c>
      <c r="M1189" s="21" t="s">
        <v>591</v>
      </c>
      <c r="N1189" s="21">
        <v>60</v>
      </c>
      <c r="O1189" s="20"/>
      <c r="P1189" s="21" t="s">
        <v>49</v>
      </c>
      <c r="Q1189" s="21" t="s">
        <v>1040</v>
      </c>
      <c r="R1189" s="21">
        <v>600000</v>
      </c>
      <c r="S1189" s="21">
        <v>7640</v>
      </c>
      <c r="T1189" s="21">
        <v>-68.062518999999995</v>
      </c>
      <c r="U1189" s="21">
        <v>-16.519238999999999</v>
      </c>
      <c r="V1189" s="21" t="s">
        <v>262</v>
      </c>
      <c r="W1189" s="21" t="s">
        <v>51</v>
      </c>
      <c r="X1189" s="21" t="s">
        <v>1233</v>
      </c>
      <c r="Y1189" s="23">
        <v>46246</v>
      </c>
      <c r="Z1189" s="24">
        <f>+E1189-Y1189</f>
        <v>24</v>
      </c>
      <c r="AA1189" s="25">
        <f>+Tabla_DatosExternos_142[[#This Row],[Saldo]]/Tabla_DatosExternos_142[[#This Row],[Importe]]</f>
        <v>1</v>
      </c>
      <c r="AB1189" s="21"/>
      <c r="AC1189" s="26">
        <f>IF(AND(-Z1189&gt;=1,-Z1189&lt;=30),D1189,0)</f>
        <v>0</v>
      </c>
      <c r="AD1189" s="26">
        <f>IF(AND(-Z1189&gt;=31,-Z1189&lt;=60),D1189,0)</f>
        <v>0</v>
      </c>
      <c r="AE1189" s="26">
        <f>IF(AND(-Z1189&gt;=61,-Z1189&lt;=90),D1189,0)</f>
        <v>0</v>
      </c>
      <c r="AF1189" s="26">
        <f>IF(AND(-Z1189&gt;=91,-Z1189&lt;=120),D1189,0)</f>
        <v>0</v>
      </c>
      <c r="AG1189" s="26">
        <f>IF(AND(-Z1189&gt;=121,-Z1189&lt;=150),D1189,0)</f>
        <v>0</v>
      </c>
      <c r="AH1189" s="26">
        <f>IF(AND(-Z1189&gt;=151,-Z1189&lt;=180),D1189,0)</f>
        <v>0</v>
      </c>
      <c r="AI1189" s="26">
        <f>IF(AND(-Z1189&gt;=181,-Z1189&lt;=210),D1189,0)</f>
        <v>0</v>
      </c>
      <c r="AJ1189" s="26">
        <f>IF(AND(-Z1189&gt;=211,-Z1189&lt;=250),D1189,0)</f>
        <v>0</v>
      </c>
      <c r="AK1189" s="26">
        <f>IF(-Z1189&gt;=251,D1189,0)</f>
        <v>0</v>
      </c>
      <c r="AL1189" s="26">
        <f>SUM(AE1189:AF1189)</f>
        <v>0</v>
      </c>
      <c r="AM1189" s="26">
        <f>SUM(AG1189:AK1189)</f>
        <v>0</v>
      </c>
      <c r="AN1189" s="26">
        <f>SUM(AI1189:AK1189)</f>
        <v>0</v>
      </c>
      <c r="AO1189" s="26">
        <f>+IF(SUM(AC1189:AK1189)=0,D1189,0)</f>
        <v>7366.8</v>
      </c>
      <c r="AP1189" s="26">
        <f>+SUM(AC1189:AK1189)</f>
        <v>0</v>
      </c>
      <c r="AQ1189" s="26">
        <f>+Tabla_DatosExternos_142[[#This Row],[Total Vigente]]+Tabla_DatosExternos_142[[#This Row],[Total Vencido]]</f>
        <v>7366.8</v>
      </c>
      <c r="AR1189" s="26">
        <f>SUM(AG1189:AK1189)</f>
        <v>0</v>
      </c>
      <c r="AS1189" s="27">
        <f>+Tabla_DatosExternos_142[[#This Row],[Fecha]]-Tabla_DatosExternos_142[[#This Row],[Vence]]</f>
        <v>-60</v>
      </c>
      <c r="AT1189" s="21"/>
      <c r="AU1189" s="28" t="e">
        <f>+AR1189-W1189</f>
        <v>#VALUE!</v>
      </c>
    </row>
    <row r="1190" spans="1:47" x14ac:dyDescent="0.35">
      <c r="A1190" s="20">
        <v>46210</v>
      </c>
      <c r="B1190" s="21">
        <v>152285</v>
      </c>
      <c r="C1190" s="21">
        <v>4799.5200000000004</v>
      </c>
      <c r="D1190" s="21">
        <v>4799.5200000000004</v>
      </c>
      <c r="E1190" s="22">
        <v>46270</v>
      </c>
      <c r="F1190" s="21">
        <v>24</v>
      </c>
      <c r="G1190" s="21" t="s">
        <v>90</v>
      </c>
      <c r="H1190" s="21" t="s">
        <v>95</v>
      </c>
      <c r="I1190" s="21" t="s">
        <v>1039</v>
      </c>
      <c r="J1190" s="21" t="s">
        <v>588</v>
      </c>
      <c r="K1190" s="21" t="s">
        <v>589</v>
      </c>
      <c r="L1190" s="21" t="s">
        <v>590</v>
      </c>
      <c r="M1190" s="21" t="s">
        <v>591</v>
      </c>
      <c r="N1190" s="21">
        <v>60</v>
      </c>
      <c r="O1190" s="20"/>
      <c r="P1190" s="21" t="s">
        <v>49</v>
      </c>
      <c r="Q1190" s="21" t="s">
        <v>1040</v>
      </c>
      <c r="R1190" s="21">
        <v>600000</v>
      </c>
      <c r="S1190" s="21">
        <v>7640</v>
      </c>
      <c r="T1190" s="21">
        <v>-68.062518999999995</v>
      </c>
      <c r="U1190" s="21">
        <v>-16.519238999999999</v>
      </c>
      <c r="V1190" s="21" t="s">
        <v>262</v>
      </c>
      <c r="W1190" s="21" t="s">
        <v>51</v>
      </c>
      <c r="X1190" s="21" t="s">
        <v>1234</v>
      </c>
      <c r="Y1190" s="23">
        <v>46246</v>
      </c>
      <c r="Z1190" s="24">
        <f>+E1190-Y1190</f>
        <v>24</v>
      </c>
      <c r="AA1190" s="25">
        <f>+Tabla_DatosExternos_142[[#This Row],[Saldo]]/Tabla_DatosExternos_142[[#This Row],[Importe]]</f>
        <v>1</v>
      </c>
      <c r="AB1190" s="21"/>
      <c r="AC1190" s="26">
        <f>IF(AND(-Z1190&gt;=1,-Z1190&lt;=30),D1190,0)</f>
        <v>0</v>
      </c>
      <c r="AD1190" s="26">
        <f>IF(AND(-Z1190&gt;=31,-Z1190&lt;=60),D1190,0)</f>
        <v>0</v>
      </c>
      <c r="AE1190" s="26">
        <f>IF(AND(-Z1190&gt;=61,-Z1190&lt;=90),D1190,0)</f>
        <v>0</v>
      </c>
      <c r="AF1190" s="26">
        <f>IF(AND(-Z1190&gt;=91,-Z1190&lt;=120),D1190,0)</f>
        <v>0</v>
      </c>
      <c r="AG1190" s="26">
        <f>IF(AND(-Z1190&gt;=121,-Z1190&lt;=150),D1190,0)</f>
        <v>0</v>
      </c>
      <c r="AH1190" s="26">
        <f>IF(AND(-Z1190&gt;=151,-Z1190&lt;=180),D1190,0)</f>
        <v>0</v>
      </c>
      <c r="AI1190" s="26">
        <f>IF(AND(-Z1190&gt;=181,-Z1190&lt;=210),D1190,0)</f>
        <v>0</v>
      </c>
      <c r="AJ1190" s="26">
        <f>IF(AND(-Z1190&gt;=211,-Z1190&lt;=250),D1190,0)</f>
        <v>0</v>
      </c>
      <c r="AK1190" s="26">
        <f>IF(-Z1190&gt;=251,D1190,0)</f>
        <v>0</v>
      </c>
      <c r="AL1190" s="26">
        <f>SUM(AE1190:AF1190)</f>
        <v>0</v>
      </c>
      <c r="AM1190" s="26">
        <f>SUM(AG1190:AK1190)</f>
        <v>0</v>
      </c>
      <c r="AN1190" s="26">
        <f>SUM(AI1190:AK1190)</f>
        <v>0</v>
      </c>
      <c r="AO1190" s="26">
        <f>+IF(SUM(AC1190:AK1190)=0,D1190,0)</f>
        <v>4799.5200000000004</v>
      </c>
      <c r="AP1190" s="26">
        <f>+SUM(AC1190:AK1190)</f>
        <v>0</v>
      </c>
      <c r="AQ1190" s="26">
        <f>+Tabla_DatosExternos_142[[#This Row],[Total Vigente]]+Tabla_DatosExternos_142[[#This Row],[Total Vencido]]</f>
        <v>4799.5200000000004</v>
      </c>
      <c r="AR1190" s="26">
        <f>SUM(AG1190:AK1190)</f>
        <v>0</v>
      </c>
      <c r="AS1190" s="27">
        <f>+Tabla_DatosExternos_142[[#This Row],[Fecha]]-Tabla_DatosExternos_142[[#This Row],[Vence]]</f>
        <v>-60</v>
      </c>
      <c r="AT1190" s="21"/>
      <c r="AU1190" s="28" t="e">
        <f>+AR1190-W1190</f>
        <v>#VALUE!</v>
      </c>
    </row>
    <row r="1191" spans="1:47" x14ac:dyDescent="0.35">
      <c r="A1191" s="20">
        <v>46210</v>
      </c>
      <c r="B1191" s="21">
        <v>152287</v>
      </c>
      <c r="C1191" s="21">
        <v>10535.02</v>
      </c>
      <c r="D1191" s="21">
        <v>10535.02</v>
      </c>
      <c r="E1191" s="22">
        <v>46270</v>
      </c>
      <c r="F1191" s="21">
        <v>24</v>
      </c>
      <c r="G1191" s="21" t="s">
        <v>90</v>
      </c>
      <c r="H1191" s="21" t="s">
        <v>95</v>
      </c>
      <c r="I1191" s="21" t="s">
        <v>1039</v>
      </c>
      <c r="J1191" s="21" t="s">
        <v>588</v>
      </c>
      <c r="K1191" s="21" t="s">
        <v>589</v>
      </c>
      <c r="L1191" s="21" t="s">
        <v>590</v>
      </c>
      <c r="M1191" s="21" t="s">
        <v>591</v>
      </c>
      <c r="N1191" s="21">
        <v>60</v>
      </c>
      <c r="O1191" s="20"/>
      <c r="P1191" s="21" t="s">
        <v>49</v>
      </c>
      <c r="Q1191" s="21" t="s">
        <v>1040</v>
      </c>
      <c r="R1191" s="21">
        <v>600000</v>
      </c>
      <c r="S1191" s="21">
        <v>7640</v>
      </c>
      <c r="T1191" s="21">
        <v>-68.062518999999995</v>
      </c>
      <c r="U1191" s="21">
        <v>-16.519238999999999</v>
      </c>
      <c r="V1191" s="21" t="s">
        <v>262</v>
      </c>
      <c r="W1191" s="21" t="s">
        <v>51</v>
      </c>
      <c r="X1191" s="21" t="s">
        <v>1234</v>
      </c>
      <c r="Y1191" s="23">
        <v>46246</v>
      </c>
      <c r="Z1191" s="24">
        <f>+E1191-Y1191</f>
        <v>24</v>
      </c>
      <c r="AA1191" s="25">
        <f>+Tabla_DatosExternos_142[[#This Row],[Saldo]]/Tabla_DatosExternos_142[[#This Row],[Importe]]</f>
        <v>1</v>
      </c>
      <c r="AB1191" s="21"/>
      <c r="AC1191" s="26">
        <f>IF(AND(-Z1191&gt;=1,-Z1191&lt;=30),D1191,0)</f>
        <v>0</v>
      </c>
      <c r="AD1191" s="26">
        <f>IF(AND(-Z1191&gt;=31,-Z1191&lt;=60),D1191,0)</f>
        <v>0</v>
      </c>
      <c r="AE1191" s="26">
        <f>IF(AND(-Z1191&gt;=61,-Z1191&lt;=90),D1191,0)</f>
        <v>0</v>
      </c>
      <c r="AF1191" s="26">
        <f>IF(AND(-Z1191&gt;=91,-Z1191&lt;=120),D1191,0)</f>
        <v>0</v>
      </c>
      <c r="AG1191" s="26">
        <f>IF(AND(-Z1191&gt;=121,-Z1191&lt;=150),D1191,0)</f>
        <v>0</v>
      </c>
      <c r="AH1191" s="26">
        <f>IF(AND(-Z1191&gt;=151,-Z1191&lt;=180),D1191,0)</f>
        <v>0</v>
      </c>
      <c r="AI1191" s="26">
        <f>IF(AND(-Z1191&gt;=181,-Z1191&lt;=210),D1191,0)</f>
        <v>0</v>
      </c>
      <c r="AJ1191" s="26">
        <f>IF(AND(-Z1191&gt;=211,-Z1191&lt;=250),D1191,0)</f>
        <v>0</v>
      </c>
      <c r="AK1191" s="26">
        <f>IF(-Z1191&gt;=251,D1191,0)</f>
        <v>0</v>
      </c>
      <c r="AL1191" s="26">
        <f>SUM(AE1191:AF1191)</f>
        <v>0</v>
      </c>
      <c r="AM1191" s="26">
        <f>SUM(AG1191:AK1191)</f>
        <v>0</v>
      </c>
      <c r="AN1191" s="26">
        <f>SUM(AI1191:AK1191)</f>
        <v>0</v>
      </c>
      <c r="AO1191" s="26">
        <f>+IF(SUM(AC1191:AK1191)=0,D1191,0)</f>
        <v>10535.02</v>
      </c>
      <c r="AP1191" s="26">
        <f>+SUM(AC1191:AK1191)</f>
        <v>0</v>
      </c>
      <c r="AQ1191" s="26">
        <f>+Tabla_DatosExternos_142[[#This Row],[Total Vigente]]+Tabla_DatosExternos_142[[#This Row],[Total Vencido]]</f>
        <v>10535.02</v>
      </c>
      <c r="AR1191" s="26">
        <f>SUM(AG1191:AK1191)</f>
        <v>0</v>
      </c>
      <c r="AS1191" s="27">
        <f>+Tabla_DatosExternos_142[[#This Row],[Fecha]]-Tabla_DatosExternos_142[[#This Row],[Vence]]</f>
        <v>-60</v>
      </c>
      <c r="AT1191" s="21"/>
      <c r="AU1191" s="28" t="e">
        <f>+AR1191-W1191</f>
        <v>#VALUE!</v>
      </c>
    </row>
    <row r="1192" spans="1:47" x14ac:dyDescent="0.35">
      <c r="A1192" s="20">
        <v>46210</v>
      </c>
      <c r="B1192" s="21">
        <v>152288</v>
      </c>
      <c r="C1192" s="21">
        <v>9471.6</v>
      </c>
      <c r="D1192" s="21">
        <v>9471.6</v>
      </c>
      <c r="E1192" s="22">
        <v>46270</v>
      </c>
      <c r="F1192" s="21">
        <v>24</v>
      </c>
      <c r="G1192" s="21" t="s">
        <v>90</v>
      </c>
      <c r="H1192" s="21" t="s">
        <v>95</v>
      </c>
      <c r="I1192" s="21" t="s">
        <v>1039</v>
      </c>
      <c r="J1192" s="21" t="s">
        <v>588</v>
      </c>
      <c r="K1192" s="21" t="s">
        <v>589</v>
      </c>
      <c r="L1192" s="21" t="s">
        <v>590</v>
      </c>
      <c r="M1192" s="21" t="s">
        <v>591</v>
      </c>
      <c r="N1192" s="21">
        <v>60</v>
      </c>
      <c r="O1192" s="20"/>
      <c r="P1192" s="21" t="s">
        <v>49</v>
      </c>
      <c r="Q1192" s="21" t="s">
        <v>1040</v>
      </c>
      <c r="R1192" s="21">
        <v>600000</v>
      </c>
      <c r="S1192" s="21">
        <v>7640</v>
      </c>
      <c r="T1192" s="21">
        <v>-68.062518999999995</v>
      </c>
      <c r="U1192" s="21">
        <v>-16.519238999999999</v>
      </c>
      <c r="V1192" s="21" t="s">
        <v>262</v>
      </c>
      <c r="W1192" s="21" t="s">
        <v>51</v>
      </c>
      <c r="X1192" s="21" t="s">
        <v>1234</v>
      </c>
      <c r="Y1192" s="23">
        <v>46246</v>
      </c>
      <c r="Z1192" s="24">
        <f>+E1192-Y1192</f>
        <v>24</v>
      </c>
      <c r="AA1192" s="25">
        <f>+Tabla_DatosExternos_142[[#This Row],[Saldo]]/Tabla_DatosExternos_142[[#This Row],[Importe]]</f>
        <v>1</v>
      </c>
      <c r="AB1192" s="21"/>
      <c r="AC1192" s="26">
        <f>IF(AND(-Z1192&gt;=1,-Z1192&lt;=30),D1192,0)</f>
        <v>0</v>
      </c>
      <c r="AD1192" s="26">
        <f>IF(AND(-Z1192&gt;=31,-Z1192&lt;=60),D1192,0)</f>
        <v>0</v>
      </c>
      <c r="AE1192" s="26">
        <f>IF(AND(-Z1192&gt;=61,-Z1192&lt;=90),D1192,0)</f>
        <v>0</v>
      </c>
      <c r="AF1192" s="26">
        <f>IF(AND(-Z1192&gt;=91,-Z1192&lt;=120),D1192,0)</f>
        <v>0</v>
      </c>
      <c r="AG1192" s="26">
        <f>IF(AND(-Z1192&gt;=121,-Z1192&lt;=150),D1192,0)</f>
        <v>0</v>
      </c>
      <c r="AH1192" s="26">
        <f>IF(AND(-Z1192&gt;=151,-Z1192&lt;=180),D1192,0)</f>
        <v>0</v>
      </c>
      <c r="AI1192" s="26">
        <f>IF(AND(-Z1192&gt;=181,-Z1192&lt;=210),D1192,0)</f>
        <v>0</v>
      </c>
      <c r="AJ1192" s="26">
        <f>IF(AND(-Z1192&gt;=211,-Z1192&lt;=250),D1192,0)</f>
        <v>0</v>
      </c>
      <c r="AK1192" s="26">
        <f>IF(-Z1192&gt;=251,D1192,0)</f>
        <v>0</v>
      </c>
      <c r="AL1192" s="26">
        <f>SUM(AE1192:AF1192)</f>
        <v>0</v>
      </c>
      <c r="AM1192" s="26">
        <f>SUM(AG1192:AK1192)</f>
        <v>0</v>
      </c>
      <c r="AN1192" s="26">
        <f>SUM(AI1192:AK1192)</f>
        <v>0</v>
      </c>
      <c r="AO1192" s="26">
        <f>+IF(SUM(AC1192:AK1192)=0,D1192,0)</f>
        <v>9471.6</v>
      </c>
      <c r="AP1192" s="26">
        <f>+SUM(AC1192:AK1192)</f>
        <v>0</v>
      </c>
      <c r="AQ1192" s="26">
        <f>+Tabla_DatosExternos_142[[#This Row],[Total Vigente]]+Tabla_DatosExternos_142[[#This Row],[Total Vencido]]</f>
        <v>9471.6</v>
      </c>
      <c r="AR1192" s="26">
        <f>SUM(AG1192:AK1192)</f>
        <v>0</v>
      </c>
      <c r="AS1192" s="27">
        <f>+Tabla_DatosExternos_142[[#This Row],[Fecha]]-Tabla_DatosExternos_142[[#This Row],[Vence]]</f>
        <v>-60</v>
      </c>
      <c r="AT1192" s="21"/>
      <c r="AU1192" s="28" t="e">
        <f>+AR1192-W1192</f>
        <v>#VALUE!</v>
      </c>
    </row>
    <row r="1193" spans="1:47" x14ac:dyDescent="0.35">
      <c r="A1193" s="20">
        <v>46210</v>
      </c>
      <c r="B1193" s="21">
        <v>152289</v>
      </c>
      <c r="C1193" s="21">
        <v>3215.7</v>
      </c>
      <c r="D1193" s="21">
        <v>3215.7</v>
      </c>
      <c r="E1193" s="22">
        <v>46270</v>
      </c>
      <c r="F1193" s="21">
        <v>24</v>
      </c>
      <c r="G1193" s="21" t="s">
        <v>90</v>
      </c>
      <c r="H1193" s="21" t="s">
        <v>95</v>
      </c>
      <c r="I1193" s="21" t="s">
        <v>1286</v>
      </c>
      <c r="J1193" s="21" t="s">
        <v>588</v>
      </c>
      <c r="K1193" s="21" t="s">
        <v>589</v>
      </c>
      <c r="L1193" s="21" t="s">
        <v>590</v>
      </c>
      <c r="M1193" s="21" t="s">
        <v>591</v>
      </c>
      <c r="N1193" s="21">
        <v>60</v>
      </c>
      <c r="O1193" s="20"/>
      <c r="P1193" s="21" t="s">
        <v>49</v>
      </c>
      <c r="Q1193" s="21" t="s">
        <v>1287</v>
      </c>
      <c r="R1193" s="21">
        <v>50000</v>
      </c>
      <c r="S1193" s="21">
        <v>7640</v>
      </c>
      <c r="T1193" s="21">
        <v>-68.078100000000006</v>
      </c>
      <c r="U1193" s="21">
        <v>-16.5427</v>
      </c>
      <c r="V1193" s="21" t="s">
        <v>1288</v>
      </c>
      <c r="W1193" s="21" t="s">
        <v>51</v>
      </c>
      <c r="X1193" s="21" t="s">
        <v>1289</v>
      </c>
      <c r="Y1193" s="23">
        <v>46246</v>
      </c>
      <c r="Z1193" s="24">
        <f>+E1193-Y1193</f>
        <v>24</v>
      </c>
      <c r="AA1193" s="25">
        <f>+Tabla_DatosExternos_142[[#This Row],[Saldo]]/Tabla_DatosExternos_142[[#This Row],[Importe]]</f>
        <v>1</v>
      </c>
      <c r="AB1193" s="21"/>
      <c r="AC1193" s="26">
        <f>IF(AND(-Z1193&gt;=1,-Z1193&lt;=30),D1193,0)</f>
        <v>0</v>
      </c>
      <c r="AD1193" s="26">
        <f>IF(AND(-Z1193&gt;=31,-Z1193&lt;=60),D1193,0)</f>
        <v>0</v>
      </c>
      <c r="AE1193" s="26">
        <f>IF(AND(-Z1193&gt;=61,-Z1193&lt;=90),D1193,0)</f>
        <v>0</v>
      </c>
      <c r="AF1193" s="26">
        <f>IF(AND(-Z1193&gt;=91,-Z1193&lt;=120),D1193,0)</f>
        <v>0</v>
      </c>
      <c r="AG1193" s="26">
        <f>IF(AND(-Z1193&gt;=121,-Z1193&lt;=150),D1193,0)</f>
        <v>0</v>
      </c>
      <c r="AH1193" s="26">
        <f>IF(AND(-Z1193&gt;=151,-Z1193&lt;=180),D1193,0)</f>
        <v>0</v>
      </c>
      <c r="AI1193" s="26">
        <f>IF(AND(-Z1193&gt;=181,-Z1193&lt;=210),D1193,0)</f>
        <v>0</v>
      </c>
      <c r="AJ1193" s="26">
        <f>IF(AND(-Z1193&gt;=211,-Z1193&lt;=250),D1193,0)</f>
        <v>0</v>
      </c>
      <c r="AK1193" s="26">
        <f>IF(-Z1193&gt;=251,D1193,0)</f>
        <v>0</v>
      </c>
      <c r="AL1193" s="26">
        <f>SUM(AE1193:AF1193)</f>
        <v>0</v>
      </c>
      <c r="AM1193" s="26">
        <f>SUM(AG1193:AK1193)</f>
        <v>0</v>
      </c>
      <c r="AN1193" s="26">
        <f>SUM(AI1193:AK1193)</f>
        <v>0</v>
      </c>
      <c r="AO1193" s="26">
        <f>+IF(SUM(AC1193:AK1193)=0,D1193,0)</f>
        <v>3215.7</v>
      </c>
      <c r="AP1193" s="26">
        <f>+SUM(AC1193:AK1193)</f>
        <v>0</v>
      </c>
      <c r="AQ1193" s="26">
        <f>+Tabla_DatosExternos_142[[#This Row],[Total Vigente]]+Tabla_DatosExternos_142[[#This Row],[Total Vencido]]</f>
        <v>3215.7</v>
      </c>
      <c r="AR1193" s="26">
        <f>SUM(AG1193:AK1193)</f>
        <v>0</v>
      </c>
      <c r="AS1193" s="27">
        <f>+Tabla_DatosExternos_142[[#This Row],[Fecha]]-Tabla_DatosExternos_142[[#This Row],[Vence]]</f>
        <v>-60</v>
      </c>
      <c r="AT1193" s="21"/>
      <c r="AU1193" s="28" t="e">
        <f>+AR1193-W1193</f>
        <v>#VALUE!</v>
      </c>
    </row>
    <row r="1194" spans="1:47" x14ac:dyDescent="0.35">
      <c r="A1194" s="20">
        <v>46210</v>
      </c>
      <c r="B1194" s="21">
        <v>152290</v>
      </c>
      <c r="C1194" s="21">
        <v>749.88</v>
      </c>
      <c r="D1194" s="21">
        <v>749.88</v>
      </c>
      <c r="E1194" s="22">
        <v>46270</v>
      </c>
      <c r="F1194" s="21">
        <v>24</v>
      </c>
      <c r="G1194" s="21" t="s">
        <v>90</v>
      </c>
      <c r="H1194" s="21" t="s">
        <v>95</v>
      </c>
      <c r="I1194" s="21" t="s">
        <v>1039</v>
      </c>
      <c r="J1194" s="21" t="s">
        <v>588</v>
      </c>
      <c r="K1194" s="21" t="s">
        <v>589</v>
      </c>
      <c r="L1194" s="21" t="s">
        <v>590</v>
      </c>
      <c r="M1194" s="21" t="s">
        <v>591</v>
      </c>
      <c r="N1194" s="21">
        <v>60</v>
      </c>
      <c r="O1194" s="20"/>
      <c r="P1194" s="21" t="s">
        <v>49</v>
      </c>
      <c r="Q1194" s="21" t="s">
        <v>1040</v>
      </c>
      <c r="R1194" s="21">
        <v>600000</v>
      </c>
      <c r="S1194" s="21">
        <v>7640</v>
      </c>
      <c r="T1194" s="21">
        <v>-68.062518999999995</v>
      </c>
      <c r="U1194" s="21">
        <v>-16.519238999999999</v>
      </c>
      <c r="V1194" s="21" t="s">
        <v>262</v>
      </c>
      <c r="W1194" s="21" t="s">
        <v>51</v>
      </c>
      <c r="X1194" s="21" t="s">
        <v>1236</v>
      </c>
      <c r="Y1194" s="23">
        <v>46246</v>
      </c>
      <c r="Z1194" s="24">
        <f>+E1194-Y1194</f>
        <v>24</v>
      </c>
      <c r="AA1194" s="25">
        <f>+Tabla_DatosExternos_142[[#This Row],[Saldo]]/Tabla_DatosExternos_142[[#This Row],[Importe]]</f>
        <v>1</v>
      </c>
      <c r="AB1194" s="21"/>
      <c r="AC1194" s="26">
        <f>IF(AND(-Z1194&gt;=1,-Z1194&lt;=30),D1194,0)</f>
        <v>0</v>
      </c>
      <c r="AD1194" s="26">
        <f>IF(AND(-Z1194&gt;=31,-Z1194&lt;=60),D1194,0)</f>
        <v>0</v>
      </c>
      <c r="AE1194" s="26">
        <f>IF(AND(-Z1194&gt;=61,-Z1194&lt;=90),D1194,0)</f>
        <v>0</v>
      </c>
      <c r="AF1194" s="26">
        <f>IF(AND(-Z1194&gt;=91,-Z1194&lt;=120),D1194,0)</f>
        <v>0</v>
      </c>
      <c r="AG1194" s="26">
        <f>IF(AND(-Z1194&gt;=121,-Z1194&lt;=150),D1194,0)</f>
        <v>0</v>
      </c>
      <c r="AH1194" s="26">
        <f>IF(AND(-Z1194&gt;=151,-Z1194&lt;=180),D1194,0)</f>
        <v>0</v>
      </c>
      <c r="AI1194" s="26">
        <f>IF(AND(-Z1194&gt;=181,-Z1194&lt;=210),D1194,0)</f>
        <v>0</v>
      </c>
      <c r="AJ1194" s="26">
        <f>IF(AND(-Z1194&gt;=211,-Z1194&lt;=250),D1194,0)</f>
        <v>0</v>
      </c>
      <c r="AK1194" s="26">
        <f>IF(-Z1194&gt;=251,D1194,0)</f>
        <v>0</v>
      </c>
      <c r="AL1194" s="26">
        <f>SUM(AE1194:AF1194)</f>
        <v>0</v>
      </c>
      <c r="AM1194" s="26">
        <f>SUM(AG1194:AK1194)</f>
        <v>0</v>
      </c>
      <c r="AN1194" s="26">
        <f>SUM(AI1194:AK1194)</f>
        <v>0</v>
      </c>
      <c r="AO1194" s="26">
        <f>+IF(SUM(AC1194:AK1194)=0,D1194,0)</f>
        <v>749.88</v>
      </c>
      <c r="AP1194" s="26">
        <f>+SUM(AC1194:AK1194)</f>
        <v>0</v>
      </c>
      <c r="AQ1194" s="26">
        <f>+Tabla_DatosExternos_142[[#This Row],[Total Vigente]]+Tabla_DatosExternos_142[[#This Row],[Total Vencido]]</f>
        <v>749.88</v>
      </c>
      <c r="AR1194" s="26">
        <f>SUM(AG1194:AK1194)</f>
        <v>0</v>
      </c>
      <c r="AS1194" s="27">
        <f>+Tabla_DatosExternos_142[[#This Row],[Fecha]]-Tabla_DatosExternos_142[[#This Row],[Vence]]</f>
        <v>-60</v>
      </c>
      <c r="AT1194" s="21"/>
      <c r="AU1194" s="28" t="e">
        <f>+AR1194-W1194</f>
        <v>#VALUE!</v>
      </c>
    </row>
    <row r="1195" spans="1:47" x14ac:dyDescent="0.35">
      <c r="A1195" s="20">
        <v>46210</v>
      </c>
      <c r="B1195" s="21">
        <v>152292</v>
      </c>
      <c r="C1195" s="21">
        <v>2132.08</v>
      </c>
      <c r="D1195" s="21">
        <v>2132.08</v>
      </c>
      <c r="E1195" s="22">
        <v>46270</v>
      </c>
      <c r="F1195" s="21">
        <v>24</v>
      </c>
      <c r="G1195" s="21" t="s">
        <v>90</v>
      </c>
      <c r="H1195" s="21" t="s">
        <v>95</v>
      </c>
      <c r="I1195" s="21" t="s">
        <v>1039</v>
      </c>
      <c r="J1195" s="21" t="s">
        <v>588</v>
      </c>
      <c r="K1195" s="21" t="s">
        <v>589</v>
      </c>
      <c r="L1195" s="21" t="s">
        <v>590</v>
      </c>
      <c r="M1195" s="21" t="s">
        <v>591</v>
      </c>
      <c r="N1195" s="21">
        <v>60</v>
      </c>
      <c r="O1195" s="20"/>
      <c r="P1195" s="21" t="s">
        <v>49</v>
      </c>
      <c r="Q1195" s="21" t="s">
        <v>1040</v>
      </c>
      <c r="R1195" s="21">
        <v>600000</v>
      </c>
      <c r="S1195" s="21">
        <v>7640</v>
      </c>
      <c r="T1195" s="21">
        <v>-68.062518999999995</v>
      </c>
      <c r="U1195" s="21">
        <v>-16.519238999999999</v>
      </c>
      <c r="V1195" s="21" t="s">
        <v>262</v>
      </c>
      <c r="W1195" s="21" t="s">
        <v>51</v>
      </c>
      <c r="X1195" s="21" t="s">
        <v>1236</v>
      </c>
      <c r="Y1195" s="23">
        <v>46246</v>
      </c>
      <c r="Z1195" s="24">
        <f>+E1195-Y1195</f>
        <v>24</v>
      </c>
      <c r="AA1195" s="25">
        <f>+Tabla_DatosExternos_142[[#This Row],[Saldo]]/Tabla_DatosExternos_142[[#This Row],[Importe]]</f>
        <v>1</v>
      </c>
      <c r="AB1195" s="21"/>
      <c r="AC1195" s="26">
        <f>IF(AND(-Z1195&gt;=1,-Z1195&lt;=30),D1195,0)</f>
        <v>0</v>
      </c>
      <c r="AD1195" s="26">
        <f>IF(AND(-Z1195&gt;=31,-Z1195&lt;=60),D1195,0)</f>
        <v>0</v>
      </c>
      <c r="AE1195" s="26">
        <f>IF(AND(-Z1195&gt;=61,-Z1195&lt;=90),D1195,0)</f>
        <v>0</v>
      </c>
      <c r="AF1195" s="26">
        <f>IF(AND(-Z1195&gt;=91,-Z1195&lt;=120),D1195,0)</f>
        <v>0</v>
      </c>
      <c r="AG1195" s="26">
        <f>IF(AND(-Z1195&gt;=121,-Z1195&lt;=150),D1195,0)</f>
        <v>0</v>
      </c>
      <c r="AH1195" s="26">
        <f>IF(AND(-Z1195&gt;=151,-Z1195&lt;=180),D1195,0)</f>
        <v>0</v>
      </c>
      <c r="AI1195" s="26">
        <f>IF(AND(-Z1195&gt;=181,-Z1195&lt;=210),D1195,0)</f>
        <v>0</v>
      </c>
      <c r="AJ1195" s="26">
        <f>IF(AND(-Z1195&gt;=211,-Z1195&lt;=250),D1195,0)</f>
        <v>0</v>
      </c>
      <c r="AK1195" s="26">
        <f>IF(-Z1195&gt;=251,D1195,0)</f>
        <v>0</v>
      </c>
      <c r="AL1195" s="26">
        <f>SUM(AE1195:AF1195)</f>
        <v>0</v>
      </c>
      <c r="AM1195" s="26">
        <f>SUM(AG1195:AK1195)</f>
        <v>0</v>
      </c>
      <c r="AN1195" s="26">
        <f>SUM(AI1195:AK1195)</f>
        <v>0</v>
      </c>
      <c r="AO1195" s="26">
        <f>+IF(SUM(AC1195:AK1195)=0,D1195,0)</f>
        <v>2132.08</v>
      </c>
      <c r="AP1195" s="26">
        <f>+SUM(AC1195:AK1195)</f>
        <v>0</v>
      </c>
      <c r="AQ1195" s="26">
        <f>+Tabla_DatosExternos_142[[#This Row],[Total Vigente]]+Tabla_DatosExternos_142[[#This Row],[Total Vencido]]</f>
        <v>2132.08</v>
      </c>
      <c r="AR1195" s="26">
        <f>SUM(AG1195:AK1195)</f>
        <v>0</v>
      </c>
      <c r="AS1195" s="27">
        <f>+Tabla_DatosExternos_142[[#This Row],[Fecha]]-Tabla_DatosExternos_142[[#This Row],[Vence]]</f>
        <v>-60</v>
      </c>
      <c r="AT1195" s="21"/>
      <c r="AU1195" s="28" t="e">
        <f>+AR1195-W1195</f>
        <v>#VALUE!</v>
      </c>
    </row>
    <row r="1196" spans="1:47" x14ac:dyDescent="0.35">
      <c r="A1196" s="20">
        <v>46210</v>
      </c>
      <c r="B1196" s="21">
        <v>152293</v>
      </c>
      <c r="C1196" s="21">
        <v>4209.6000000000004</v>
      </c>
      <c r="D1196" s="21">
        <v>4209.6000000000004</v>
      </c>
      <c r="E1196" s="22">
        <v>46270</v>
      </c>
      <c r="F1196" s="21">
        <v>24</v>
      </c>
      <c r="G1196" s="21" t="s">
        <v>90</v>
      </c>
      <c r="H1196" s="21" t="s">
        <v>95</v>
      </c>
      <c r="I1196" s="21" t="s">
        <v>1039</v>
      </c>
      <c r="J1196" s="21" t="s">
        <v>588</v>
      </c>
      <c r="K1196" s="21" t="s">
        <v>589</v>
      </c>
      <c r="L1196" s="21" t="s">
        <v>590</v>
      </c>
      <c r="M1196" s="21" t="s">
        <v>591</v>
      </c>
      <c r="N1196" s="21">
        <v>60</v>
      </c>
      <c r="O1196" s="20"/>
      <c r="P1196" s="21" t="s">
        <v>49</v>
      </c>
      <c r="Q1196" s="21" t="s">
        <v>1040</v>
      </c>
      <c r="R1196" s="21">
        <v>600000</v>
      </c>
      <c r="S1196" s="21">
        <v>7640</v>
      </c>
      <c r="T1196" s="21">
        <v>-68.062518999999995</v>
      </c>
      <c r="U1196" s="21">
        <v>-16.519238999999999</v>
      </c>
      <c r="V1196" s="21" t="s">
        <v>262</v>
      </c>
      <c r="W1196" s="21" t="s">
        <v>51</v>
      </c>
      <c r="X1196" s="21" t="s">
        <v>1236</v>
      </c>
      <c r="Y1196" s="23">
        <v>46246</v>
      </c>
      <c r="Z1196" s="24">
        <f>+E1196-Y1196</f>
        <v>24</v>
      </c>
      <c r="AA1196" s="25">
        <f>+Tabla_DatosExternos_142[[#This Row],[Saldo]]/Tabla_DatosExternos_142[[#This Row],[Importe]]</f>
        <v>1</v>
      </c>
      <c r="AB1196" s="21"/>
      <c r="AC1196" s="26">
        <f>IF(AND(-Z1196&gt;=1,-Z1196&lt;=30),D1196,0)</f>
        <v>0</v>
      </c>
      <c r="AD1196" s="26">
        <f>IF(AND(-Z1196&gt;=31,-Z1196&lt;=60),D1196,0)</f>
        <v>0</v>
      </c>
      <c r="AE1196" s="26">
        <f>IF(AND(-Z1196&gt;=61,-Z1196&lt;=90),D1196,0)</f>
        <v>0</v>
      </c>
      <c r="AF1196" s="26">
        <f>IF(AND(-Z1196&gt;=91,-Z1196&lt;=120),D1196,0)</f>
        <v>0</v>
      </c>
      <c r="AG1196" s="26">
        <f>IF(AND(-Z1196&gt;=121,-Z1196&lt;=150),D1196,0)</f>
        <v>0</v>
      </c>
      <c r="AH1196" s="26">
        <f>IF(AND(-Z1196&gt;=151,-Z1196&lt;=180),D1196,0)</f>
        <v>0</v>
      </c>
      <c r="AI1196" s="26">
        <f>IF(AND(-Z1196&gt;=181,-Z1196&lt;=210),D1196,0)</f>
        <v>0</v>
      </c>
      <c r="AJ1196" s="26">
        <f>IF(AND(-Z1196&gt;=211,-Z1196&lt;=250),D1196,0)</f>
        <v>0</v>
      </c>
      <c r="AK1196" s="26">
        <f>IF(-Z1196&gt;=251,D1196,0)</f>
        <v>0</v>
      </c>
      <c r="AL1196" s="26">
        <f>SUM(AE1196:AF1196)</f>
        <v>0</v>
      </c>
      <c r="AM1196" s="26">
        <f>SUM(AG1196:AK1196)</f>
        <v>0</v>
      </c>
      <c r="AN1196" s="26">
        <f>SUM(AI1196:AK1196)</f>
        <v>0</v>
      </c>
      <c r="AO1196" s="26">
        <f>+IF(SUM(AC1196:AK1196)=0,D1196,0)</f>
        <v>4209.6000000000004</v>
      </c>
      <c r="AP1196" s="26">
        <f>+SUM(AC1196:AK1196)</f>
        <v>0</v>
      </c>
      <c r="AQ1196" s="26">
        <f>+Tabla_DatosExternos_142[[#This Row],[Total Vigente]]+Tabla_DatosExternos_142[[#This Row],[Total Vencido]]</f>
        <v>4209.6000000000004</v>
      </c>
      <c r="AR1196" s="26">
        <f>SUM(AG1196:AK1196)</f>
        <v>0</v>
      </c>
      <c r="AS1196" s="27">
        <f>+Tabla_DatosExternos_142[[#This Row],[Fecha]]-Tabla_DatosExternos_142[[#This Row],[Vence]]</f>
        <v>-60</v>
      </c>
      <c r="AT1196" s="21"/>
      <c r="AU1196" s="28" t="e">
        <f>+AR1196-W1196</f>
        <v>#VALUE!</v>
      </c>
    </row>
    <row r="1197" spans="1:47" x14ac:dyDescent="0.35">
      <c r="A1197" s="20">
        <v>46210</v>
      </c>
      <c r="B1197" s="21">
        <v>152294</v>
      </c>
      <c r="C1197" s="21">
        <v>1879.68</v>
      </c>
      <c r="D1197" s="21">
        <v>1879.68</v>
      </c>
      <c r="E1197" s="22">
        <v>46270</v>
      </c>
      <c r="F1197" s="21">
        <v>24</v>
      </c>
      <c r="G1197" s="21" t="s">
        <v>90</v>
      </c>
      <c r="H1197" s="21" t="s">
        <v>95</v>
      </c>
      <c r="I1197" s="21" t="s">
        <v>1286</v>
      </c>
      <c r="J1197" s="21" t="s">
        <v>588</v>
      </c>
      <c r="K1197" s="21" t="s">
        <v>589</v>
      </c>
      <c r="L1197" s="21" t="s">
        <v>590</v>
      </c>
      <c r="M1197" s="21" t="s">
        <v>591</v>
      </c>
      <c r="N1197" s="21">
        <v>60</v>
      </c>
      <c r="O1197" s="20"/>
      <c r="P1197" s="21" t="s">
        <v>49</v>
      </c>
      <c r="Q1197" s="21" t="s">
        <v>1287</v>
      </c>
      <c r="R1197" s="21">
        <v>140000</v>
      </c>
      <c r="S1197" s="21">
        <v>7640</v>
      </c>
      <c r="T1197" s="21">
        <v>-68.078100000000006</v>
      </c>
      <c r="U1197" s="21">
        <v>-16.5427</v>
      </c>
      <c r="V1197" s="21" t="s">
        <v>1288</v>
      </c>
      <c r="W1197" s="21" t="s">
        <v>51</v>
      </c>
      <c r="X1197" s="21" t="s">
        <v>1563</v>
      </c>
      <c r="Y1197" s="23">
        <v>46246</v>
      </c>
      <c r="Z1197" s="24">
        <f>+E1197-Y1197</f>
        <v>24</v>
      </c>
      <c r="AA1197" s="25">
        <f>+Tabla_DatosExternos_142[[#This Row],[Saldo]]/Tabla_DatosExternos_142[[#This Row],[Importe]]</f>
        <v>1</v>
      </c>
      <c r="AB1197" s="21"/>
      <c r="AC1197" s="26">
        <f>IF(AND(-Z1197&gt;=1,-Z1197&lt;=30),D1197,0)</f>
        <v>0</v>
      </c>
      <c r="AD1197" s="26">
        <f>IF(AND(-Z1197&gt;=31,-Z1197&lt;=60),D1197,0)</f>
        <v>0</v>
      </c>
      <c r="AE1197" s="26">
        <f>IF(AND(-Z1197&gt;=61,-Z1197&lt;=90),D1197,0)</f>
        <v>0</v>
      </c>
      <c r="AF1197" s="26">
        <f>IF(AND(-Z1197&gt;=91,-Z1197&lt;=120),D1197,0)</f>
        <v>0</v>
      </c>
      <c r="AG1197" s="26">
        <f>IF(AND(-Z1197&gt;=121,-Z1197&lt;=150),D1197,0)</f>
        <v>0</v>
      </c>
      <c r="AH1197" s="26">
        <f>IF(AND(-Z1197&gt;=151,-Z1197&lt;=180),D1197,0)</f>
        <v>0</v>
      </c>
      <c r="AI1197" s="26">
        <f>IF(AND(-Z1197&gt;=181,-Z1197&lt;=210),D1197,0)</f>
        <v>0</v>
      </c>
      <c r="AJ1197" s="26">
        <f>IF(AND(-Z1197&gt;=211,-Z1197&lt;=250),D1197,0)</f>
        <v>0</v>
      </c>
      <c r="AK1197" s="26">
        <f>IF(-Z1197&gt;=251,D1197,0)</f>
        <v>0</v>
      </c>
      <c r="AL1197" s="26">
        <f>SUM(AE1197:AF1197)</f>
        <v>0</v>
      </c>
      <c r="AM1197" s="26">
        <f>SUM(AG1197:AK1197)</f>
        <v>0</v>
      </c>
      <c r="AN1197" s="26">
        <f>SUM(AI1197:AK1197)</f>
        <v>0</v>
      </c>
      <c r="AO1197" s="26">
        <f>+IF(SUM(AC1197:AK1197)=0,D1197,0)</f>
        <v>1879.68</v>
      </c>
      <c r="AP1197" s="26">
        <f>+SUM(AC1197:AK1197)</f>
        <v>0</v>
      </c>
      <c r="AQ1197" s="26">
        <f>+Tabla_DatosExternos_142[[#This Row],[Total Vigente]]+Tabla_DatosExternos_142[[#This Row],[Total Vencido]]</f>
        <v>1879.68</v>
      </c>
      <c r="AR1197" s="26">
        <f>SUM(AG1197:AK1197)</f>
        <v>0</v>
      </c>
      <c r="AS1197" s="27">
        <f>+Tabla_DatosExternos_142[[#This Row],[Fecha]]-Tabla_DatosExternos_142[[#This Row],[Vence]]</f>
        <v>-60</v>
      </c>
      <c r="AT1197" s="21"/>
      <c r="AU1197" s="28" t="e">
        <f>+AR1197-W1197</f>
        <v>#VALUE!</v>
      </c>
    </row>
    <row r="1198" spans="1:47" x14ac:dyDescent="0.35">
      <c r="A1198" s="20">
        <v>46211</v>
      </c>
      <c r="B1198" s="21">
        <v>152482</v>
      </c>
      <c r="C1198" s="21">
        <v>600</v>
      </c>
      <c r="D1198" s="21">
        <v>600</v>
      </c>
      <c r="E1198" s="22">
        <v>46271</v>
      </c>
      <c r="F1198" s="21">
        <v>25</v>
      </c>
      <c r="G1198" s="21" t="s">
        <v>90</v>
      </c>
      <c r="H1198" s="21" t="s">
        <v>95</v>
      </c>
      <c r="I1198" s="21" t="s">
        <v>1039</v>
      </c>
      <c r="J1198" s="21" t="s">
        <v>588</v>
      </c>
      <c r="K1198" s="21" t="s">
        <v>589</v>
      </c>
      <c r="L1198" s="21" t="s">
        <v>590</v>
      </c>
      <c r="M1198" s="21" t="s">
        <v>591</v>
      </c>
      <c r="N1198" s="21">
        <v>60</v>
      </c>
      <c r="O1198" s="20"/>
      <c r="P1198" s="21" t="s">
        <v>49</v>
      </c>
      <c r="Q1198" s="21" t="s">
        <v>1040</v>
      </c>
      <c r="R1198" s="21">
        <v>600000</v>
      </c>
      <c r="S1198" s="21">
        <v>7640</v>
      </c>
      <c r="T1198" s="21">
        <v>-68.062518999999995</v>
      </c>
      <c r="U1198" s="21">
        <v>-16.519238999999999</v>
      </c>
      <c r="V1198" s="21" t="s">
        <v>262</v>
      </c>
      <c r="W1198" s="21" t="s">
        <v>51</v>
      </c>
      <c r="X1198" s="21" t="s">
        <v>1189</v>
      </c>
      <c r="Y1198" s="23">
        <v>46246</v>
      </c>
      <c r="Z1198" s="24">
        <f>+E1198-Y1198</f>
        <v>25</v>
      </c>
      <c r="AA1198" s="25">
        <f>+Tabla_DatosExternos_142[[#This Row],[Saldo]]/Tabla_DatosExternos_142[[#This Row],[Importe]]</f>
        <v>1</v>
      </c>
      <c r="AB1198" s="21"/>
      <c r="AC1198" s="26">
        <f>IF(AND(-Z1198&gt;=1,-Z1198&lt;=30),D1198,0)</f>
        <v>0</v>
      </c>
      <c r="AD1198" s="26">
        <f>IF(AND(-Z1198&gt;=31,-Z1198&lt;=60),D1198,0)</f>
        <v>0</v>
      </c>
      <c r="AE1198" s="26">
        <f>IF(AND(-Z1198&gt;=61,-Z1198&lt;=90),D1198,0)</f>
        <v>0</v>
      </c>
      <c r="AF1198" s="26">
        <f>IF(AND(-Z1198&gt;=91,-Z1198&lt;=120),D1198,0)</f>
        <v>0</v>
      </c>
      <c r="AG1198" s="26">
        <f>IF(AND(-Z1198&gt;=121,-Z1198&lt;=150),D1198,0)</f>
        <v>0</v>
      </c>
      <c r="AH1198" s="26">
        <f>IF(AND(-Z1198&gt;=151,-Z1198&lt;=180),D1198,0)</f>
        <v>0</v>
      </c>
      <c r="AI1198" s="26">
        <f>IF(AND(-Z1198&gt;=181,-Z1198&lt;=210),D1198,0)</f>
        <v>0</v>
      </c>
      <c r="AJ1198" s="26">
        <f>IF(AND(-Z1198&gt;=211,-Z1198&lt;=250),D1198,0)</f>
        <v>0</v>
      </c>
      <c r="AK1198" s="26">
        <f>IF(-Z1198&gt;=251,D1198,0)</f>
        <v>0</v>
      </c>
      <c r="AL1198" s="26">
        <f>SUM(AE1198:AF1198)</f>
        <v>0</v>
      </c>
      <c r="AM1198" s="26">
        <f>SUM(AG1198:AK1198)</f>
        <v>0</v>
      </c>
      <c r="AN1198" s="26">
        <f>SUM(AI1198:AK1198)</f>
        <v>0</v>
      </c>
      <c r="AO1198" s="26">
        <f>+IF(SUM(AC1198:AK1198)=0,D1198,0)</f>
        <v>600</v>
      </c>
      <c r="AP1198" s="26">
        <f>+SUM(AC1198:AK1198)</f>
        <v>0</v>
      </c>
      <c r="AQ1198" s="26">
        <f>+Tabla_DatosExternos_142[[#This Row],[Total Vigente]]+Tabla_DatosExternos_142[[#This Row],[Total Vencido]]</f>
        <v>600</v>
      </c>
      <c r="AR1198" s="26">
        <f>SUM(AG1198:AK1198)</f>
        <v>0</v>
      </c>
      <c r="AS1198" s="27">
        <f>+Tabla_DatosExternos_142[[#This Row],[Fecha]]-Tabla_DatosExternos_142[[#This Row],[Vence]]</f>
        <v>-60</v>
      </c>
      <c r="AT1198" s="21"/>
      <c r="AU1198" s="28" t="e">
        <f>+AR1198-W1198</f>
        <v>#VALUE!</v>
      </c>
    </row>
    <row r="1199" spans="1:47" x14ac:dyDescent="0.35">
      <c r="A1199" s="20">
        <v>46211</v>
      </c>
      <c r="B1199" s="21">
        <v>152483</v>
      </c>
      <c r="C1199" s="21">
        <v>9471.6</v>
      </c>
      <c r="D1199" s="21">
        <v>9471.6</v>
      </c>
      <c r="E1199" s="22">
        <v>46271</v>
      </c>
      <c r="F1199" s="21">
        <v>25</v>
      </c>
      <c r="G1199" s="21" t="s">
        <v>90</v>
      </c>
      <c r="H1199" s="21" t="s">
        <v>95</v>
      </c>
      <c r="I1199" s="21" t="s">
        <v>1039</v>
      </c>
      <c r="J1199" s="21" t="s">
        <v>588</v>
      </c>
      <c r="K1199" s="21" t="s">
        <v>589</v>
      </c>
      <c r="L1199" s="21" t="s">
        <v>590</v>
      </c>
      <c r="M1199" s="21" t="s">
        <v>591</v>
      </c>
      <c r="N1199" s="21">
        <v>60</v>
      </c>
      <c r="O1199" s="20"/>
      <c r="P1199" s="21" t="s">
        <v>49</v>
      </c>
      <c r="Q1199" s="21" t="s">
        <v>1040</v>
      </c>
      <c r="R1199" s="21">
        <v>600000</v>
      </c>
      <c r="S1199" s="21">
        <v>7640</v>
      </c>
      <c r="T1199" s="21">
        <v>-68.062518999999995</v>
      </c>
      <c r="U1199" s="21">
        <v>-16.519238999999999</v>
      </c>
      <c r="V1199" s="21" t="s">
        <v>262</v>
      </c>
      <c r="W1199" s="21" t="s">
        <v>51</v>
      </c>
      <c r="X1199" s="21" t="s">
        <v>1189</v>
      </c>
      <c r="Y1199" s="23">
        <v>46246</v>
      </c>
      <c r="Z1199" s="24">
        <f>+E1199-Y1199</f>
        <v>25</v>
      </c>
      <c r="AA1199" s="25">
        <f>+Tabla_DatosExternos_142[[#This Row],[Saldo]]/Tabla_DatosExternos_142[[#This Row],[Importe]]</f>
        <v>1</v>
      </c>
      <c r="AB1199" s="21"/>
      <c r="AC1199" s="26">
        <f>IF(AND(-Z1199&gt;=1,-Z1199&lt;=30),D1199,0)</f>
        <v>0</v>
      </c>
      <c r="AD1199" s="26">
        <f>IF(AND(-Z1199&gt;=31,-Z1199&lt;=60),D1199,0)</f>
        <v>0</v>
      </c>
      <c r="AE1199" s="26">
        <f>IF(AND(-Z1199&gt;=61,-Z1199&lt;=90),D1199,0)</f>
        <v>0</v>
      </c>
      <c r="AF1199" s="26">
        <f>IF(AND(-Z1199&gt;=91,-Z1199&lt;=120),D1199,0)</f>
        <v>0</v>
      </c>
      <c r="AG1199" s="26">
        <f>IF(AND(-Z1199&gt;=121,-Z1199&lt;=150),D1199,0)</f>
        <v>0</v>
      </c>
      <c r="AH1199" s="26">
        <f>IF(AND(-Z1199&gt;=151,-Z1199&lt;=180),D1199,0)</f>
        <v>0</v>
      </c>
      <c r="AI1199" s="26">
        <f>IF(AND(-Z1199&gt;=181,-Z1199&lt;=210),D1199,0)</f>
        <v>0</v>
      </c>
      <c r="AJ1199" s="26">
        <f>IF(AND(-Z1199&gt;=211,-Z1199&lt;=250),D1199,0)</f>
        <v>0</v>
      </c>
      <c r="AK1199" s="26">
        <f>IF(-Z1199&gt;=251,D1199,0)</f>
        <v>0</v>
      </c>
      <c r="AL1199" s="26">
        <f>SUM(AE1199:AF1199)</f>
        <v>0</v>
      </c>
      <c r="AM1199" s="26">
        <f>SUM(AG1199:AK1199)</f>
        <v>0</v>
      </c>
      <c r="AN1199" s="26">
        <f>SUM(AI1199:AK1199)</f>
        <v>0</v>
      </c>
      <c r="AO1199" s="26">
        <f>+IF(SUM(AC1199:AK1199)=0,D1199,0)</f>
        <v>9471.6</v>
      </c>
      <c r="AP1199" s="26">
        <f>+SUM(AC1199:AK1199)</f>
        <v>0</v>
      </c>
      <c r="AQ1199" s="26">
        <f>+Tabla_DatosExternos_142[[#This Row],[Total Vigente]]+Tabla_DatosExternos_142[[#This Row],[Total Vencido]]</f>
        <v>9471.6</v>
      </c>
      <c r="AR1199" s="26">
        <f>SUM(AG1199:AK1199)</f>
        <v>0</v>
      </c>
      <c r="AS1199" s="27">
        <f>+Tabla_DatosExternos_142[[#This Row],[Fecha]]-Tabla_DatosExternos_142[[#This Row],[Vence]]</f>
        <v>-60</v>
      </c>
      <c r="AT1199" s="21"/>
      <c r="AU1199" s="28" t="e">
        <f>+AR1199-W1199</f>
        <v>#VALUE!</v>
      </c>
    </row>
    <row r="1200" spans="1:47" x14ac:dyDescent="0.35">
      <c r="A1200" s="20">
        <v>46211</v>
      </c>
      <c r="B1200" s="21">
        <v>152484</v>
      </c>
      <c r="C1200" s="21">
        <v>7543.74</v>
      </c>
      <c r="D1200" s="21">
        <v>7543.74</v>
      </c>
      <c r="E1200" s="22">
        <v>46271</v>
      </c>
      <c r="F1200" s="21">
        <v>25</v>
      </c>
      <c r="G1200" s="21" t="s">
        <v>90</v>
      </c>
      <c r="H1200" s="21" t="s">
        <v>95</v>
      </c>
      <c r="I1200" s="21" t="s">
        <v>1039</v>
      </c>
      <c r="J1200" s="21" t="s">
        <v>588</v>
      </c>
      <c r="K1200" s="21" t="s">
        <v>589</v>
      </c>
      <c r="L1200" s="21" t="s">
        <v>590</v>
      </c>
      <c r="M1200" s="21" t="s">
        <v>591</v>
      </c>
      <c r="N1200" s="21">
        <v>60</v>
      </c>
      <c r="O1200" s="20"/>
      <c r="P1200" s="21" t="s">
        <v>49</v>
      </c>
      <c r="Q1200" s="21" t="s">
        <v>1040</v>
      </c>
      <c r="R1200" s="21">
        <v>600000</v>
      </c>
      <c r="S1200" s="21">
        <v>7640</v>
      </c>
      <c r="T1200" s="21">
        <v>-68.062518999999995</v>
      </c>
      <c r="U1200" s="21">
        <v>-16.519238999999999</v>
      </c>
      <c r="V1200" s="21" t="s">
        <v>262</v>
      </c>
      <c r="W1200" s="21" t="s">
        <v>51</v>
      </c>
      <c r="X1200" s="21" t="s">
        <v>1189</v>
      </c>
      <c r="Y1200" s="23">
        <v>46246</v>
      </c>
      <c r="Z1200" s="24">
        <f>+E1200-Y1200</f>
        <v>25</v>
      </c>
      <c r="AA1200" s="25">
        <f>+Tabla_DatosExternos_142[[#This Row],[Saldo]]/Tabla_DatosExternos_142[[#This Row],[Importe]]</f>
        <v>1</v>
      </c>
      <c r="AB1200" s="21"/>
      <c r="AC1200" s="26">
        <f>IF(AND(-Z1200&gt;=1,-Z1200&lt;=30),D1200,0)</f>
        <v>0</v>
      </c>
      <c r="AD1200" s="26">
        <f>IF(AND(-Z1200&gt;=31,-Z1200&lt;=60),D1200,0)</f>
        <v>0</v>
      </c>
      <c r="AE1200" s="26">
        <f>IF(AND(-Z1200&gt;=61,-Z1200&lt;=90),D1200,0)</f>
        <v>0</v>
      </c>
      <c r="AF1200" s="26">
        <f>IF(AND(-Z1200&gt;=91,-Z1200&lt;=120),D1200,0)</f>
        <v>0</v>
      </c>
      <c r="AG1200" s="26">
        <f>IF(AND(-Z1200&gt;=121,-Z1200&lt;=150),D1200,0)</f>
        <v>0</v>
      </c>
      <c r="AH1200" s="26">
        <f>IF(AND(-Z1200&gt;=151,-Z1200&lt;=180),D1200,0)</f>
        <v>0</v>
      </c>
      <c r="AI1200" s="26">
        <f>IF(AND(-Z1200&gt;=181,-Z1200&lt;=210),D1200,0)</f>
        <v>0</v>
      </c>
      <c r="AJ1200" s="26">
        <f>IF(AND(-Z1200&gt;=211,-Z1200&lt;=250),D1200,0)</f>
        <v>0</v>
      </c>
      <c r="AK1200" s="26">
        <f>IF(-Z1200&gt;=251,D1200,0)</f>
        <v>0</v>
      </c>
      <c r="AL1200" s="26">
        <f>SUM(AE1200:AF1200)</f>
        <v>0</v>
      </c>
      <c r="AM1200" s="26">
        <f>SUM(AG1200:AK1200)</f>
        <v>0</v>
      </c>
      <c r="AN1200" s="26">
        <f>SUM(AI1200:AK1200)</f>
        <v>0</v>
      </c>
      <c r="AO1200" s="26">
        <f>+IF(SUM(AC1200:AK1200)=0,D1200,0)</f>
        <v>7543.74</v>
      </c>
      <c r="AP1200" s="26">
        <f>+SUM(AC1200:AK1200)</f>
        <v>0</v>
      </c>
      <c r="AQ1200" s="26">
        <f>+Tabla_DatosExternos_142[[#This Row],[Total Vigente]]+Tabla_DatosExternos_142[[#This Row],[Total Vencido]]</f>
        <v>7543.74</v>
      </c>
      <c r="AR1200" s="26">
        <f>SUM(AG1200:AK1200)</f>
        <v>0</v>
      </c>
      <c r="AS1200" s="27">
        <f>+Tabla_DatosExternos_142[[#This Row],[Fecha]]-Tabla_DatosExternos_142[[#This Row],[Vence]]</f>
        <v>-60</v>
      </c>
      <c r="AT1200" s="21"/>
      <c r="AU1200" s="28" t="e">
        <f>+AR1200-W1200</f>
        <v>#VALUE!</v>
      </c>
    </row>
    <row r="1201" spans="1:47" x14ac:dyDescent="0.35">
      <c r="A1201" s="20">
        <v>46211</v>
      </c>
      <c r="B1201" s="21">
        <v>152485</v>
      </c>
      <c r="C1201" s="21">
        <v>4799.5200000000004</v>
      </c>
      <c r="D1201" s="21">
        <v>4799.5200000000004</v>
      </c>
      <c r="E1201" s="22">
        <v>46271</v>
      </c>
      <c r="F1201" s="21">
        <v>25</v>
      </c>
      <c r="G1201" s="21" t="s">
        <v>90</v>
      </c>
      <c r="H1201" s="21" t="s">
        <v>95</v>
      </c>
      <c r="I1201" s="21" t="s">
        <v>1039</v>
      </c>
      <c r="J1201" s="21" t="s">
        <v>588</v>
      </c>
      <c r="K1201" s="21" t="s">
        <v>589</v>
      </c>
      <c r="L1201" s="21" t="s">
        <v>590</v>
      </c>
      <c r="M1201" s="21" t="s">
        <v>591</v>
      </c>
      <c r="N1201" s="21">
        <v>60</v>
      </c>
      <c r="O1201" s="20"/>
      <c r="P1201" s="21" t="s">
        <v>49</v>
      </c>
      <c r="Q1201" s="21" t="s">
        <v>1040</v>
      </c>
      <c r="R1201" s="21">
        <v>600000</v>
      </c>
      <c r="S1201" s="21">
        <v>7640</v>
      </c>
      <c r="T1201" s="21">
        <v>-68.062518999999995</v>
      </c>
      <c r="U1201" s="21">
        <v>-16.519238999999999</v>
      </c>
      <c r="V1201" s="21" t="s">
        <v>262</v>
      </c>
      <c r="W1201" s="21" t="s">
        <v>51</v>
      </c>
      <c r="X1201" s="21" t="s">
        <v>1189</v>
      </c>
      <c r="Y1201" s="23">
        <v>46246</v>
      </c>
      <c r="Z1201" s="24">
        <f>+E1201-Y1201</f>
        <v>25</v>
      </c>
      <c r="AA1201" s="25">
        <f>+Tabla_DatosExternos_142[[#This Row],[Saldo]]/Tabla_DatosExternos_142[[#This Row],[Importe]]</f>
        <v>1</v>
      </c>
      <c r="AB1201" s="21"/>
      <c r="AC1201" s="26">
        <f>IF(AND(-Z1201&gt;=1,-Z1201&lt;=30),D1201,0)</f>
        <v>0</v>
      </c>
      <c r="AD1201" s="26">
        <f>IF(AND(-Z1201&gt;=31,-Z1201&lt;=60),D1201,0)</f>
        <v>0</v>
      </c>
      <c r="AE1201" s="26">
        <f>IF(AND(-Z1201&gt;=61,-Z1201&lt;=90),D1201,0)</f>
        <v>0</v>
      </c>
      <c r="AF1201" s="26">
        <f>IF(AND(-Z1201&gt;=91,-Z1201&lt;=120),D1201,0)</f>
        <v>0</v>
      </c>
      <c r="AG1201" s="26">
        <f>IF(AND(-Z1201&gt;=121,-Z1201&lt;=150),D1201,0)</f>
        <v>0</v>
      </c>
      <c r="AH1201" s="26">
        <f>IF(AND(-Z1201&gt;=151,-Z1201&lt;=180),D1201,0)</f>
        <v>0</v>
      </c>
      <c r="AI1201" s="26">
        <f>IF(AND(-Z1201&gt;=181,-Z1201&lt;=210),D1201,0)</f>
        <v>0</v>
      </c>
      <c r="AJ1201" s="26">
        <f>IF(AND(-Z1201&gt;=211,-Z1201&lt;=250),D1201,0)</f>
        <v>0</v>
      </c>
      <c r="AK1201" s="26">
        <f>IF(-Z1201&gt;=251,D1201,0)</f>
        <v>0</v>
      </c>
      <c r="AL1201" s="26">
        <f>SUM(AE1201:AF1201)</f>
        <v>0</v>
      </c>
      <c r="AM1201" s="26">
        <f>SUM(AG1201:AK1201)</f>
        <v>0</v>
      </c>
      <c r="AN1201" s="26">
        <f>SUM(AI1201:AK1201)</f>
        <v>0</v>
      </c>
      <c r="AO1201" s="26">
        <f>+IF(SUM(AC1201:AK1201)=0,D1201,0)</f>
        <v>4799.5200000000004</v>
      </c>
      <c r="AP1201" s="26">
        <f>+SUM(AC1201:AK1201)</f>
        <v>0</v>
      </c>
      <c r="AQ1201" s="26">
        <f>+Tabla_DatosExternos_142[[#This Row],[Total Vigente]]+Tabla_DatosExternos_142[[#This Row],[Total Vencido]]</f>
        <v>4799.5200000000004</v>
      </c>
      <c r="AR1201" s="26">
        <f>SUM(AG1201:AK1201)</f>
        <v>0</v>
      </c>
      <c r="AS1201" s="27">
        <f>+Tabla_DatosExternos_142[[#This Row],[Fecha]]-Tabla_DatosExternos_142[[#This Row],[Vence]]</f>
        <v>-60</v>
      </c>
      <c r="AT1201" s="21"/>
      <c r="AU1201" s="28" t="e">
        <f>+AR1201-W1201</f>
        <v>#VALUE!</v>
      </c>
    </row>
    <row r="1202" spans="1:47" x14ac:dyDescent="0.35">
      <c r="A1202" s="20">
        <v>46211</v>
      </c>
      <c r="B1202" s="21">
        <v>152489</v>
      </c>
      <c r="C1202" s="21">
        <v>600</v>
      </c>
      <c r="D1202" s="21">
        <v>600</v>
      </c>
      <c r="E1202" s="22">
        <v>46271</v>
      </c>
      <c r="F1202" s="21">
        <v>25</v>
      </c>
      <c r="G1202" s="21" t="s">
        <v>90</v>
      </c>
      <c r="H1202" s="21" t="s">
        <v>95</v>
      </c>
      <c r="I1202" s="21" t="s">
        <v>1039</v>
      </c>
      <c r="J1202" s="21" t="s">
        <v>588</v>
      </c>
      <c r="K1202" s="21" t="s">
        <v>589</v>
      </c>
      <c r="L1202" s="21" t="s">
        <v>590</v>
      </c>
      <c r="M1202" s="21" t="s">
        <v>591</v>
      </c>
      <c r="N1202" s="21">
        <v>60</v>
      </c>
      <c r="O1202" s="20"/>
      <c r="P1202" s="21" t="s">
        <v>49</v>
      </c>
      <c r="Q1202" s="21" t="s">
        <v>1040</v>
      </c>
      <c r="R1202" s="21">
        <v>600000</v>
      </c>
      <c r="S1202" s="21">
        <v>7640</v>
      </c>
      <c r="T1202" s="21">
        <v>-68.062518999999995</v>
      </c>
      <c r="U1202" s="21">
        <v>-16.519238999999999</v>
      </c>
      <c r="V1202" s="21" t="s">
        <v>262</v>
      </c>
      <c r="W1202" s="21" t="s">
        <v>51</v>
      </c>
      <c r="X1202" s="21" t="s">
        <v>1188</v>
      </c>
      <c r="Y1202" s="23">
        <v>46246</v>
      </c>
      <c r="Z1202" s="24">
        <f>+E1202-Y1202</f>
        <v>25</v>
      </c>
      <c r="AA1202" s="25">
        <f>+Tabla_DatosExternos_142[[#This Row],[Saldo]]/Tabla_DatosExternos_142[[#This Row],[Importe]]</f>
        <v>1</v>
      </c>
      <c r="AB1202" s="21"/>
      <c r="AC1202" s="26">
        <f>IF(AND(-Z1202&gt;=1,-Z1202&lt;=30),D1202,0)</f>
        <v>0</v>
      </c>
      <c r="AD1202" s="26">
        <f>IF(AND(-Z1202&gt;=31,-Z1202&lt;=60),D1202,0)</f>
        <v>0</v>
      </c>
      <c r="AE1202" s="26">
        <f>IF(AND(-Z1202&gt;=61,-Z1202&lt;=90),D1202,0)</f>
        <v>0</v>
      </c>
      <c r="AF1202" s="26">
        <f>IF(AND(-Z1202&gt;=91,-Z1202&lt;=120),D1202,0)</f>
        <v>0</v>
      </c>
      <c r="AG1202" s="26">
        <f>IF(AND(-Z1202&gt;=121,-Z1202&lt;=150),D1202,0)</f>
        <v>0</v>
      </c>
      <c r="AH1202" s="26">
        <f>IF(AND(-Z1202&gt;=151,-Z1202&lt;=180),D1202,0)</f>
        <v>0</v>
      </c>
      <c r="AI1202" s="26">
        <f>IF(AND(-Z1202&gt;=181,-Z1202&lt;=210),D1202,0)</f>
        <v>0</v>
      </c>
      <c r="AJ1202" s="26">
        <f>IF(AND(-Z1202&gt;=211,-Z1202&lt;=250),D1202,0)</f>
        <v>0</v>
      </c>
      <c r="AK1202" s="26">
        <f>IF(-Z1202&gt;=251,D1202,0)</f>
        <v>0</v>
      </c>
      <c r="AL1202" s="26">
        <f>SUM(AE1202:AF1202)</f>
        <v>0</v>
      </c>
      <c r="AM1202" s="26">
        <f>SUM(AG1202:AK1202)</f>
        <v>0</v>
      </c>
      <c r="AN1202" s="26">
        <f>SUM(AI1202:AK1202)</f>
        <v>0</v>
      </c>
      <c r="AO1202" s="26">
        <f>+IF(SUM(AC1202:AK1202)=0,D1202,0)</f>
        <v>600</v>
      </c>
      <c r="AP1202" s="26">
        <f>+SUM(AC1202:AK1202)</f>
        <v>0</v>
      </c>
      <c r="AQ1202" s="26">
        <f>+Tabla_DatosExternos_142[[#This Row],[Total Vigente]]+Tabla_DatosExternos_142[[#This Row],[Total Vencido]]</f>
        <v>600</v>
      </c>
      <c r="AR1202" s="26">
        <f>SUM(AG1202:AK1202)</f>
        <v>0</v>
      </c>
      <c r="AS1202" s="27">
        <f>+Tabla_DatosExternos_142[[#This Row],[Fecha]]-Tabla_DatosExternos_142[[#This Row],[Vence]]</f>
        <v>-60</v>
      </c>
      <c r="AT1202" s="21"/>
      <c r="AU1202" s="28" t="e">
        <f>+AR1202-W1202</f>
        <v>#VALUE!</v>
      </c>
    </row>
    <row r="1203" spans="1:47" x14ac:dyDescent="0.35">
      <c r="A1203" s="20">
        <v>46211</v>
      </c>
      <c r="B1203" s="21">
        <v>152490</v>
      </c>
      <c r="C1203" s="21">
        <v>6314.4</v>
      </c>
      <c r="D1203" s="21">
        <v>6314.4</v>
      </c>
      <c r="E1203" s="22">
        <v>46271</v>
      </c>
      <c r="F1203" s="21">
        <v>25</v>
      </c>
      <c r="G1203" s="21" t="s">
        <v>90</v>
      </c>
      <c r="H1203" s="21" t="s">
        <v>95</v>
      </c>
      <c r="I1203" s="21" t="s">
        <v>1039</v>
      </c>
      <c r="J1203" s="21" t="s">
        <v>588</v>
      </c>
      <c r="K1203" s="21" t="s">
        <v>589</v>
      </c>
      <c r="L1203" s="21" t="s">
        <v>590</v>
      </c>
      <c r="M1203" s="21" t="s">
        <v>591</v>
      </c>
      <c r="N1203" s="21">
        <v>60</v>
      </c>
      <c r="O1203" s="20"/>
      <c r="P1203" s="21" t="s">
        <v>49</v>
      </c>
      <c r="Q1203" s="21" t="s">
        <v>1040</v>
      </c>
      <c r="R1203" s="21">
        <v>600000</v>
      </c>
      <c r="S1203" s="21">
        <v>7640</v>
      </c>
      <c r="T1203" s="21">
        <v>-68.062518999999995</v>
      </c>
      <c r="U1203" s="21">
        <v>-16.519238999999999</v>
      </c>
      <c r="V1203" s="21" t="s">
        <v>262</v>
      </c>
      <c r="W1203" s="21" t="s">
        <v>51</v>
      </c>
      <c r="X1203" s="21" t="s">
        <v>1188</v>
      </c>
      <c r="Y1203" s="23">
        <v>46246</v>
      </c>
      <c r="Z1203" s="24">
        <f>+E1203-Y1203</f>
        <v>25</v>
      </c>
      <c r="AA1203" s="25">
        <f>+Tabla_DatosExternos_142[[#This Row],[Saldo]]/Tabla_DatosExternos_142[[#This Row],[Importe]]</f>
        <v>1</v>
      </c>
      <c r="AB1203" s="21"/>
      <c r="AC1203" s="26">
        <f>IF(AND(-Z1203&gt;=1,-Z1203&lt;=30),D1203,0)</f>
        <v>0</v>
      </c>
      <c r="AD1203" s="26">
        <f>IF(AND(-Z1203&gt;=31,-Z1203&lt;=60),D1203,0)</f>
        <v>0</v>
      </c>
      <c r="AE1203" s="26">
        <f>IF(AND(-Z1203&gt;=61,-Z1203&lt;=90),D1203,0)</f>
        <v>0</v>
      </c>
      <c r="AF1203" s="26">
        <f>IF(AND(-Z1203&gt;=91,-Z1203&lt;=120),D1203,0)</f>
        <v>0</v>
      </c>
      <c r="AG1203" s="26">
        <f>IF(AND(-Z1203&gt;=121,-Z1203&lt;=150),D1203,0)</f>
        <v>0</v>
      </c>
      <c r="AH1203" s="26">
        <f>IF(AND(-Z1203&gt;=151,-Z1203&lt;=180),D1203,0)</f>
        <v>0</v>
      </c>
      <c r="AI1203" s="26">
        <f>IF(AND(-Z1203&gt;=181,-Z1203&lt;=210),D1203,0)</f>
        <v>0</v>
      </c>
      <c r="AJ1203" s="26">
        <f>IF(AND(-Z1203&gt;=211,-Z1203&lt;=250),D1203,0)</f>
        <v>0</v>
      </c>
      <c r="AK1203" s="26">
        <f>IF(-Z1203&gt;=251,D1203,0)</f>
        <v>0</v>
      </c>
      <c r="AL1203" s="26">
        <f>SUM(AE1203:AF1203)</f>
        <v>0</v>
      </c>
      <c r="AM1203" s="26">
        <f>SUM(AG1203:AK1203)</f>
        <v>0</v>
      </c>
      <c r="AN1203" s="26">
        <f>SUM(AI1203:AK1203)</f>
        <v>0</v>
      </c>
      <c r="AO1203" s="26">
        <f>+IF(SUM(AC1203:AK1203)=0,D1203,0)</f>
        <v>6314.4</v>
      </c>
      <c r="AP1203" s="26">
        <f>+SUM(AC1203:AK1203)</f>
        <v>0</v>
      </c>
      <c r="AQ1203" s="26">
        <f>+Tabla_DatosExternos_142[[#This Row],[Total Vigente]]+Tabla_DatosExternos_142[[#This Row],[Total Vencido]]</f>
        <v>6314.4</v>
      </c>
      <c r="AR1203" s="26">
        <f>SUM(AG1203:AK1203)</f>
        <v>0</v>
      </c>
      <c r="AS1203" s="27">
        <f>+Tabla_DatosExternos_142[[#This Row],[Fecha]]-Tabla_DatosExternos_142[[#This Row],[Vence]]</f>
        <v>-60</v>
      </c>
      <c r="AT1203" s="21"/>
      <c r="AU1203" s="28" t="e">
        <f>+AR1203-W1203</f>
        <v>#VALUE!</v>
      </c>
    </row>
    <row r="1204" spans="1:47" x14ac:dyDescent="0.35">
      <c r="A1204" s="20">
        <v>46211</v>
      </c>
      <c r="B1204" s="21">
        <v>152492</v>
      </c>
      <c r="C1204" s="21">
        <v>1349.88</v>
      </c>
      <c r="D1204" s="21">
        <v>1349.88</v>
      </c>
      <c r="E1204" s="22">
        <v>46271</v>
      </c>
      <c r="F1204" s="21">
        <v>25</v>
      </c>
      <c r="G1204" s="21" t="s">
        <v>90</v>
      </c>
      <c r="H1204" s="21" t="s">
        <v>95</v>
      </c>
      <c r="I1204" s="21" t="s">
        <v>1039</v>
      </c>
      <c r="J1204" s="21" t="s">
        <v>588</v>
      </c>
      <c r="K1204" s="21" t="s">
        <v>589</v>
      </c>
      <c r="L1204" s="21" t="s">
        <v>590</v>
      </c>
      <c r="M1204" s="21" t="s">
        <v>591</v>
      </c>
      <c r="N1204" s="21">
        <v>60</v>
      </c>
      <c r="O1204" s="20"/>
      <c r="P1204" s="21" t="s">
        <v>49</v>
      </c>
      <c r="Q1204" s="21" t="s">
        <v>1040</v>
      </c>
      <c r="R1204" s="21">
        <v>600000</v>
      </c>
      <c r="S1204" s="21">
        <v>7640</v>
      </c>
      <c r="T1204" s="21">
        <v>-68.062518999999995</v>
      </c>
      <c r="U1204" s="21">
        <v>-16.519238999999999</v>
      </c>
      <c r="V1204" s="21" t="s">
        <v>262</v>
      </c>
      <c r="W1204" s="21" t="s">
        <v>51</v>
      </c>
      <c r="X1204" s="21" t="s">
        <v>1188</v>
      </c>
      <c r="Y1204" s="23">
        <v>46246</v>
      </c>
      <c r="Z1204" s="24">
        <f>+E1204-Y1204</f>
        <v>25</v>
      </c>
      <c r="AA1204" s="25">
        <f>+Tabla_DatosExternos_142[[#This Row],[Saldo]]/Tabla_DatosExternos_142[[#This Row],[Importe]]</f>
        <v>1</v>
      </c>
      <c r="AB1204" s="21"/>
      <c r="AC1204" s="26">
        <f>IF(AND(-Z1204&gt;=1,-Z1204&lt;=30),D1204,0)</f>
        <v>0</v>
      </c>
      <c r="AD1204" s="26">
        <f>IF(AND(-Z1204&gt;=31,-Z1204&lt;=60),D1204,0)</f>
        <v>0</v>
      </c>
      <c r="AE1204" s="26">
        <f>IF(AND(-Z1204&gt;=61,-Z1204&lt;=90),D1204,0)</f>
        <v>0</v>
      </c>
      <c r="AF1204" s="26">
        <f>IF(AND(-Z1204&gt;=91,-Z1204&lt;=120),D1204,0)</f>
        <v>0</v>
      </c>
      <c r="AG1204" s="26">
        <f>IF(AND(-Z1204&gt;=121,-Z1204&lt;=150),D1204,0)</f>
        <v>0</v>
      </c>
      <c r="AH1204" s="26">
        <f>IF(AND(-Z1204&gt;=151,-Z1204&lt;=180),D1204,0)</f>
        <v>0</v>
      </c>
      <c r="AI1204" s="26">
        <f>IF(AND(-Z1204&gt;=181,-Z1204&lt;=210),D1204,0)</f>
        <v>0</v>
      </c>
      <c r="AJ1204" s="26">
        <f>IF(AND(-Z1204&gt;=211,-Z1204&lt;=250),D1204,0)</f>
        <v>0</v>
      </c>
      <c r="AK1204" s="26">
        <f>IF(-Z1204&gt;=251,D1204,0)</f>
        <v>0</v>
      </c>
      <c r="AL1204" s="26">
        <f>SUM(AE1204:AF1204)</f>
        <v>0</v>
      </c>
      <c r="AM1204" s="26">
        <f>SUM(AG1204:AK1204)</f>
        <v>0</v>
      </c>
      <c r="AN1204" s="26">
        <f>SUM(AI1204:AK1204)</f>
        <v>0</v>
      </c>
      <c r="AO1204" s="26">
        <f>+IF(SUM(AC1204:AK1204)=0,D1204,0)</f>
        <v>1349.88</v>
      </c>
      <c r="AP1204" s="26">
        <f>+SUM(AC1204:AK1204)</f>
        <v>0</v>
      </c>
      <c r="AQ1204" s="26">
        <f>+Tabla_DatosExternos_142[[#This Row],[Total Vigente]]+Tabla_DatosExternos_142[[#This Row],[Total Vencido]]</f>
        <v>1349.88</v>
      </c>
      <c r="AR1204" s="26">
        <f>SUM(AG1204:AK1204)</f>
        <v>0</v>
      </c>
      <c r="AS1204" s="27">
        <f>+Tabla_DatosExternos_142[[#This Row],[Fecha]]-Tabla_DatosExternos_142[[#This Row],[Vence]]</f>
        <v>-60</v>
      </c>
      <c r="AT1204" s="21"/>
      <c r="AU1204" s="28" t="e">
        <f>+AR1204-W1204</f>
        <v>#VALUE!</v>
      </c>
    </row>
    <row r="1205" spans="1:47" x14ac:dyDescent="0.35">
      <c r="A1205" s="20">
        <v>46211</v>
      </c>
      <c r="B1205" s="21">
        <v>152494</v>
      </c>
      <c r="C1205" s="21">
        <v>9471.6</v>
      </c>
      <c r="D1205" s="21">
        <v>9471.6</v>
      </c>
      <c r="E1205" s="22">
        <v>46271</v>
      </c>
      <c r="F1205" s="21">
        <v>25</v>
      </c>
      <c r="G1205" s="21" t="s">
        <v>90</v>
      </c>
      <c r="H1205" s="21" t="s">
        <v>95</v>
      </c>
      <c r="I1205" s="21" t="s">
        <v>1039</v>
      </c>
      <c r="J1205" s="21" t="s">
        <v>588</v>
      </c>
      <c r="K1205" s="21" t="s">
        <v>589</v>
      </c>
      <c r="L1205" s="21" t="s">
        <v>590</v>
      </c>
      <c r="M1205" s="21" t="s">
        <v>591</v>
      </c>
      <c r="N1205" s="21">
        <v>60</v>
      </c>
      <c r="O1205" s="20"/>
      <c r="P1205" s="21" t="s">
        <v>49</v>
      </c>
      <c r="Q1205" s="21" t="s">
        <v>1040</v>
      </c>
      <c r="R1205" s="21">
        <v>600000</v>
      </c>
      <c r="S1205" s="21">
        <v>7640</v>
      </c>
      <c r="T1205" s="21">
        <v>-68.062518999999995</v>
      </c>
      <c r="U1205" s="21">
        <v>-16.519238999999999</v>
      </c>
      <c r="V1205" s="21" t="s">
        <v>262</v>
      </c>
      <c r="W1205" s="21" t="s">
        <v>51</v>
      </c>
      <c r="X1205" s="21" t="s">
        <v>1198</v>
      </c>
      <c r="Y1205" s="23">
        <v>46246</v>
      </c>
      <c r="Z1205" s="24">
        <f>+E1205-Y1205</f>
        <v>25</v>
      </c>
      <c r="AA1205" s="25">
        <f>+Tabla_DatosExternos_142[[#This Row],[Saldo]]/Tabla_DatosExternos_142[[#This Row],[Importe]]</f>
        <v>1</v>
      </c>
      <c r="AB1205" s="21"/>
      <c r="AC1205" s="26">
        <f>IF(AND(-Z1205&gt;=1,-Z1205&lt;=30),D1205,0)</f>
        <v>0</v>
      </c>
      <c r="AD1205" s="26">
        <f>IF(AND(-Z1205&gt;=31,-Z1205&lt;=60),D1205,0)</f>
        <v>0</v>
      </c>
      <c r="AE1205" s="26">
        <f>IF(AND(-Z1205&gt;=61,-Z1205&lt;=90),D1205,0)</f>
        <v>0</v>
      </c>
      <c r="AF1205" s="26">
        <f>IF(AND(-Z1205&gt;=91,-Z1205&lt;=120),D1205,0)</f>
        <v>0</v>
      </c>
      <c r="AG1205" s="26">
        <f>IF(AND(-Z1205&gt;=121,-Z1205&lt;=150),D1205,0)</f>
        <v>0</v>
      </c>
      <c r="AH1205" s="26">
        <f>IF(AND(-Z1205&gt;=151,-Z1205&lt;=180),D1205,0)</f>
        <v>0</v>
      </c>
      <c r="AI1205" s="26">
        <f>IF(AND(-Z1205&gt;=181,-Z1205&lt;=210),D1205,0)</f>
        <v>0</v>
      </c>
      <c r="AJ1205" s="26">
        <f>IF(AND(-Z1205&gt;=211,-Z1205&lt;=250),D1205,0)</f>
        <v>0</v>
      </c>
      <c r="AK1205" s="26">
        <f>IF(-Z1205&gt;=251,D1205,0)</f>
        <v>0</v>
      </c>
      <c r="AL1205" s="26">
        <f>SUM(AE1205:AF1205)</f>
        <v>0</v>
      </c>
      <c r="AM1205" s="26">
        <f>SUM(AG1205:AK1205)</f>
        <v>0</v>
      </c>
      <c r="AN1205" s="26">
        <f>SUM(AI1205:AK1205)</f>
        <v>0</v>
      </c>
      <c r="AO1205" s="26">
        <f>+IF(SUM(AC1205:AK1205)=0,D1205,0)</f>
        <v>9471.6</v>
      </c>
      <c r="AP1205" s="26">
        <f>+SUM(AC1205:AK1205)</f>
        <v>0</v>
      </c>
      <c r="AQ1205" s="26">
        <f>+Tabla_DatosExternos_142[[#This Row],[Total Vigente]]+Tabla_DatosExternos_142[[#This Row],[Total Vencido]]</f>
        <v>9471.6</v>
      </c>
      <c r="AR1205" s="26">
        <f>SUM(AG1205:AK1205)</f>
        <v>0</v>
      </c>
      <c r="AS1205" s="27">
        <f>+Tabla_DatosExternos_142[[#This Row],[Fecha]]-Tabla_DatosExternos_142[[#This Row],[Vence]]</f>
        <v>-60</v>
      </c>
      <c r="AT1205" s="21"/>
      <c r="AU1205" s="28" t="e">
        <f>+AR1205-W1205</f>
        <v>#VALUE!</v>
      </c>
    </row>
    <row r="1206" spans="1:47" x14ac:dyDescent="0.35">
      <c r="A1206" s="20">
        <v>46211</v>
      </c>
      <c r="B1206" s="21">
        <v>152495</v>
      </c>
      <c r="C1206" s="21">
        <v>240</v>
      </c>
      <c r="D1206" s="21">
        <v>240</v>
      </c>
      <c r="E1206" s="22">
        <v>46271</v>
      </c>
      <c r="F1206" s="21">
        <v>25</v>
      </c>
      <c r="G1206" s="21" t="s">
        <v>90</v>
      </c>
      <c r="H1206" s="21" t="s">
        <v>95</v>
      </c>
      <c r="I1206" s="21" t="s">
        <v>1039</v>
      </c>
      <c r="J1206" s="21" t="s">
        <v>588</v>
      </c>
      <c r="K1206" s="21" t="s">
        <v>589</v>
      </c>
      <c r="L1206" s="21" t="s">
        <v>590</v>
      </c>
      <c r="M1206" s="21" t="s">
        <v>591</v>
      </c>
      <c r="N1206" s="21">
        <v>60</v>
      </c>
      <c r="O1206" s="20"/>
      <c r="P1206" s="21" t="s">
        <v>49</v>
      </c>
      <c r="Q1206" s="21" t="s">
        <v>1040</v>
      </c>
      <c r="R1206" s="21">
        <v>600000</v>
      </c>
      <c r="S1206" s="21">
        <v>7640</v>
      </c>
      <c r="T1206" s="21">
        <v>-68.062518999999995</v>
      </c>
      <c r="U1206" s="21">
        <v>-16.519238999999999</v>
      </c>
      <c r="V1206" s="21" t="s">
        <v>262</v>
      </c>
      <c r="W1206" s="21" t="s">
        <v>51</v>
      </c>
      <c r="X1206" s="21" t="s">
        <v>1198</v>
      </c>
      <c r="Y1206" s="23">
        <v>46246</v>
      </c>
      <c r="Z1206" s="24">
        <f>+E1206-Y1206</f>
        <v>25</v>
      </c>
      <c r="AA1206" s="25">
        <f>+Tabla_DatosExternos_142[[#This Row],[Saldo]]/Tabla_DatosExternos_142[[#This Row],[Importe]]</f>
        <v>1</v>
      </c>
      <c r="AB1206" s="21"/>
      <c r="AC1206" s="26">
        <f>IF(AND(-Z1206&gt;=1,-Z1206&lt;=30),D1206,0)</f>
        <v>0</v>
      </c>
      <c r="AD1206" s="26">
        <f>IF(AND(-Z1206&gt;=31,-Z1206&lt;=60),D1206,0)</f>
        <v>0</v>
      </c>
      <c r="AE1206" s="26">
        <f>IF(AND(-Z1206&gt;=61,-Z1206&lt;=90),D1206,0)</f>
        <v>0</v>
      </c>
      <c r="AF1206" s="26">
        <f>IF(AND(-Z1206&gt;=91,-Z1206&lt;=120),D1206,0)</f>
        <v>0</v>
      </c>
      <c r="AG1206" s="26">
        <f>IF(AND(-Z1206&gt;=121,-Z1206&lt;=150),D1206,0)</f>
        <v>0</v>
      </c>
      <c r="AH1206" s="26">
        <f>IF(AND(-Z1206&gt;=151,-Z1206&lt;=180),D1206,0)</f>
        <v>0</v>
      </c>
      <c r="AI1206" s="26">
        <f>IF(AND(-Z1206&gt;=181,-Z1206&lt;=210),D1206,0)</f>
        <v>0</v>
      </c>
      <c r="AJ1206" s="26">
        <f>IF(AND(-Z1206&gt;=211,-Z1206&lt;=250),D1206,0)</f>
        <v>0</v>
      </c>
      <c r="AK1206" s="26">
        <f>IF(-Z1206&gt;=251,D1206,0)</f>
        <v>0</v>
      </c>
      <c r="AL1206" s="26">
        <f>SUM(AE1206:AF1206)</f>
        <v>0</v>
      </c>
      <c r="AM1206" s="26">
        <f>SUM(AG1206:AK1206)</f>
        <v>0</v>
      </c>
      <c r="AN1206" s="26">
        <f>SUM(AI1206:AK1206)</f>
        <v>0</v>
      </c>
      <c r="AO1206" s="26">
        <f>+IF(SUM(AC1206:AK1206)=0,D1206,0)</f>
        <v>240</v>
      </c>
      <c r="AP1206" s="26">
        <f>+SUM(AC1206:AK1206)</f>
        <v>0</v>
      </c>
      <c r="AQ1206" s="26">
        <f>+Tabla_DatosExternos_142[[#This Row],[Total Vigente]]+Tabla_DatosExternos_142[[#This Row],[Total Vencido]]</f>
        <v>240</v>
      </c>
      <c r="AR1206" s="26">
        <f>SUM(AG1206:AK1206)</f>
        <v>0</v>
      </c>
      <c r="AS1206" s="27">
        <f>+Tabla_DatosExternos_142[[#This Row],[Fecha]]-Tabla_DatosExternos_142[[#This Row],[Vence]]</f>
        <v>-60</v>
      </c>
      <c r="AT1206" s="21"/>
      <c r="AU1206" s="28" t="e">
        <f>+AR1206-W1206</f>
        <v>#VALUE!</v>
      </c>
    </row>
    <row r="1207" spans="1:47" x14ac:dyDescent="0.35">
      <c r="A1207" s="20">
        <v>46211</v>
      </c>
      <c r="B1207" s="21">
        <v>152497</v>
      </c>
      <c r="C1207" s="21">
        <v>2449.8000000000002</v>
      </c>
      <c r="D1207" s="21">
        <v>2449.8000000000002</v>
      </c>
      <c r="E1207" s="22">
        <v>46271</v>
      </c>
      <c r="F1207" s="21">
        <v>25</v>
      </c>
      <c r="G1207" s="21" t="s">
        <v>90</v>
      </c>
      <c r="H1207" s="21" t="s">
        <v>95</v>
      </c>
      <c r="I1207" s="21" t="s">
        <v>1039</v>
      </c>
      <c r="J1207" s="21" t="s">
        <v>588</v>
      </c>
      <c r="K1207" s="21" t="s">
        <v>589</v>
      </c>
      <c r="L1207" s="21" t="s">
        <v>590</v>
      </c>
      <c r="M1207" s="21" t="s">
        <v>591</v>
      </c>
      <c r="N1207" s="21">
        <v>60</v>
      </c>
      <c r="O1207" s="20"/>
      <c r="P1207" s="21" t="s">
        <v>49</v>
      </c>
      <c r="Q1207" s="21" t="s">
        <v>1040</v>
      </c>
      <c r="R1207" s="21">
        <v>600000</v>
      </c>
      <c r="S1207" s="21">
        <v>7640</v>
      </c>
      <c r="T1207" s="21">
        <v>-68.062518999999995</v>
      </c>
      <c r="U1207" s="21">
        <v>-16.519238999999999</v>
      </c>
      <c r="V1207" s="21" t="s">
        <v>262</v>
      </c>
      <c r="W1207" s="21" t="s">
        <v>51</v>
      </c>
      <c r="X1207" s="21" t="s">
        <v>1198</v>
      </c>
      <c r="Y1207" s="23">
        <v>46246</v>
      </c>
      <c r="Z1207" s="24">
        <f>+E1207-Y1207</f>
        <v>25</v>
      </c>
      <c r="AA1207" s="25">
        <f>+Tabla_DatosExternos_142[[#This Row],[Saldo]]/Tabla_DatosExternos_142[[#This Row],[Importe]]</f>
        <v>1</v>
      </c>
      <c r="AB1207" s="21"/>
      <c r="AC1207" s="26">
        <f>IF(AND(-Z1207&gt;=1,-Z1207&lt;=30),D1207,0)</f>
        <v>0</v>
      </c>
      <c r="AD1207" s="26">
        <f>IF(AND(-Z1207&gt;=31,-Z1207&lt;=60),D1207,0)</f>
        <v>0</v>
      </c>
      <c r="AE1207" s="26">
        <f>IF(AND(-Z1207&gt;=61,-Z1207&lt;=90),D1207,0)</f>
        <v>0</v>
      </c>
      <c r="AF1207" s="26">
        <f>IF(AND(-Z1207&gt;=91,-Z1207&lt;=120),D1207,0)</f>
        <v>0</v>
      </c>
      <c r="AG1207" s="26">
        <f>IF(AND(-Z1207&gt;=121,-Z1207&lt;=150),D1207,0)</f>
        <v>0</v>
      </c>
      <c r="AH1207" s="26">
        <f>IF(AND(-Z1207&gt;=151,-Z1207&lt;=180),D1207,0)</f>
        <v>0</v>
      </c>
      <c r="AI1207" s="26">
        <f>IF(AND(-Z1207&gt;=181,-Z1207&lt;=210),D1207,0)</f>
        <v>0</v>
      </c>
      <c r="AJ1207" s="26">
        <f>IF(AND(-Z1207&gt;=211,-Z1207&lt;=250),D1207,0)</f>
        <v>0</v>
      </c>
      <c r="AK1207" s="26">
        <f>IF(-Z1207&gt;=251,D1207,0)</f>
        <v>0</v>
      </c>
      <c r="AL1207" s="26">
        <f>SUM(AE1207:AF1207)</f>
        <v>0</v>
      </c>
      <c r="AM1207" s="26">
        <f>SUM(AG1207:AK1207)</f>
        <v>0</v>
      </c>
      <c r="AN1207" s="26">
        <f>SUM(AI1207:AK1207)</f>
        <v>0</v>
      </c>
      <c r="AO1207" s="26">
        <f>+IF(SUM(AC1207:AK1207)=0,D1207,0)</f>
        <v>2449.8000000000002</v>
      </c>
      <c r="AP1207" s="26">
        <f>+SUM(AC1207:AK1207)</f>
        <v>0</v>
      </c>
      <c r="AQ1207" s="26">
        <f>+Tabla_DatosExternos_142[[#This Row],[Total Vigente]]+Tabla_DatosExternos_142[[#This Row],[Total Vencido]]</f>
        <v>2449.8000000000002</v>
      </c>
      <c r="AR1207" s="26">
        <f>SUM(AG1207:AK1207)</f>
        <v>0</v>
      </c>
      <c r="AS1207" s="27">
        <f>+Tabla_DatosExternos_142[[#This Row],[Fecha]]-Tabla_DatosExternos_142[[#This Row],[Vence]]</f>
        <v>-60</v>
      </c>
      <c r="AT1207" s="21"/>
      <c r="AU1207" s="28" t="e">
        <f>+AR1207-W1207</f>
        <v>#VALUE!</v>
      </c>
    </row>
    <row r="1208" spans="1:47" x14ac:dyDescent="0.35">
      <c r="A1208" s="20">
        <v>46211</v>
      </c>
      <c r="B1208" s="21">
        <v>152498</v>
      </c>
      <c r="C1208" s="21">
        <v>480</v>
      </c>
      <c r="D1208" s="21">
        <v>480</v>
      </c>
      <c r="E1208" s="22">
        <v>46271</v>
      </c>
      <c r="F1208" s="21">
        <v>25</v>
      </c>
      <c r="G1208" s="21" t="s">
        <v>90</v>
      </c>
      <c r="H1208" s="21" t="s">
        <v>95</v>
      </c>
      <c r="I1208" s="21" t="s">
        <v>1039</v>
      </c>
      <c r="J1208" s="21" t="s">
        <v>588</v>
      </c>
      <c r="K1208" s="21" t="s">
        <v>589</v>
      </c>
      <c r="L1208" s="21" t="s">
        <v>590</v>
      </c>
      <c r="M1208" s="21" t="s">
        <v>591</v>
      </c>
      <c r="N1208" s="21">
        <v>60</v>
      </c>
      <c r="O1208" s="20"/>
      <c r="P1208" s="21" t="s">
        <v>49</v>
      </c>
      <c r="Q1208" s="21" t="s">
        <v>1040</v>
      </c>
      <c r="R1208" s="21">
        <v>600000</v>
      </c>
      <c r="S1208" s="21">
        <v>7640</v>
      </c>
      <c r="T1208" s="21">
        <v>-68.062518999999995</v>
      </c>
      <c r="U1208" s="21">
        <v>-16.519238999999999</v>
      </c>
      <c r="V1208" s="21" t="s">
        <v>262</v>
      </c>
      <c r="W1208" s="21" t="s">
        <v>51</v>
      </c>
      <c r="X1208" s="21" t="s">
        <v>1199</v>
      </c>
      <c r="Y1208" s="23">
        <v>46246</v>
      </c>
      <c r="Z1208" s="24">
        <f>+E1208-Y1208</f>
        <v>25</v>
      </c>
      <c r="AA1208" s="25">
        <f>+Tabla_DatosExternos_142[[#This Row],[Saldo]]/Tabla_DatosExternos_142[[#This Row],[Importe]]</f>
        <v>1</v>
      </c>
      <c r="AB1208" s="21"/>
      <c r="AC1208" s="26">
        <f>IF(AND(-Z1208&gt;=1,-Z1208&lt;=30),D1208,0)</f>
        <v>0</v>
      </c>
      <c r="AD1208" s="26">
        <f>IF(AND(-Z1208&gt;=31,-Z1208&lt;=60),D1208,0)</f>
        <v>0</v>
      </c>
      <c r="AE1208" s="26">
        <f>IF(AND(-Z1208&gt;=61,-Z1208&lt;=90),D1208,0)</f>
        <v>0</v>
      </c>
      <c r="AF1208" s="26">
        <f>IF(AND(-Z1208&gt;=91,-Z1208&lt;=120),D1208,0)</f>
        <v>0</v>
      </c>
      <c r="AG1208" s="26">
        <f>IF(AND(-Z1208&gt;=121,-Z1208&lt;=150),D1208,0)</f>
        <v>0</v>
      </c>
      <c r="AH1208" s="26">
        <f>IF(AND(-Z1208&gt;=151,-Z1208&lt;=180),D1208,0)</f>
        <v>0</v>
      </c>
      <c r="AI1208" s="26">
        <f>IF(AND(-Z1208&gt;=181,-Z1208&lt;=210),D1208,0)</f>
        <v>0</v>
      </c>
      <c r="AJ1208" s="26">
        <f>IF(AND(-Z1208&gt;=211,-Z1208&lt;=250),D1208,0)</f>
        <v>0</v>
      </c>
      <c r="AK1208" s="26">
        <f>IF(-Z1208&gt;=251,D1208,0)</f>
        <v>0</v>
      </c>
      <c r="AL1208" s="26">
        <f>SUM(AE1208:AF1208)</f>
        <v>0</v>
      </c>
      <c r="AM1208" s="26">
        <f>SUM(AG1208:AK1208)</f>
        <v>0</v>
      </c>
      <c r="AN1208" s="26">
        <f>SUM(AI1208:AK1208)</f>
        <v>0</v>
      </c>
      <c r="AO1208" s="26">
        <f>+IF(SUM(AC1208:AK1208)=0,D1208,0)</f>
        <v>480</v>
      </c>
      <c r="AP1208" s="26">
        <f>+SUM(AC1208:AK1208)</f>
        <v>0</v>
      </c>
      <c r="AQ1208" s="26">
        <f>+Tabla_DatosExternos_142[[#This Row],[Total Vigente]]+Tabla_DatosExternos_142[[#This Row],[Total Vencido]]</f>
        <v>480</v>
      </c>
      <c r="AR1208" s="26">
        <f>SUM(AG1208:AK1208)</f>
        <v>0</v>
      </c>
      <c r="AS1208" s="27">
        <f>+Tabla_DatosExternos_142[[#This Row],[Fecha]]-Tabla_DatosExternos_142[[#This Row],[Vence]]</f>
        <v>-60</v>
      </c>
      <c r="AT1208" s="21"/>
      <c r="AU1208" s="28" t="e">
        <f>+AR1208-W1208</f>
        <v>#VALUE!</v>
      </c>
    </row>
    <row r="1209" spans="1:47" x14ac:dyDescent="0.35">
      <c r="A1209" s="20">
        <v>46211</v>
      </c>
      <c r="B1209" s="21">
        <v>152499</v>
      </c>
      <c r="C1209" s="21">
        <v>9471.6</v>
      </c>
      <c r="D1209" s="21">
        <v>9471.6</v>
      </c>
      <c r="E1209" s="22">
        <v>46271</v>
      </c>
      <c r="F1209" s="21">
        <v>25</v>
      </c>
      <c r="G1209" s="21" t="s">
        <v>90</v>
      </c>
      <c r="H1209" s="21" t="s">
        <v>95</v>
      </c>
      <c r="I1209" s="21" t="s">
        <v>1039</v>
      </c>
      <c r="J1209" s="21" t="s">
        <v>588</v>
      </c>
      <c r="K1209" s="21" t="s">
        <v>589</v>
      </c>
      <c r="L1209" s="21" t="s">
        <v>590</v>
      </c>
      <c r="M1209" s="21" t="s">
        <v>591</v>
      </c>
      <c r="N1209" s="21">
        <v>60</v>
      </c>
      <c r="O1209" s="20"/>
      <c r="P1209" s="21" t="s">
        <v>49</v>
      </c>
      <c r="Q1209" s="21" t="s">
        <v>1040</v>
      </c>
      <c r="R1209" s="21">
        <v>600000</v>
      </c>
      <c r="S1209" s="21">
        <v>7640</v>
      </c>
      <c r="T1209" s="21">
        <v>-68.062518999999995</v>
      </c>
      <c r="U1209" s="21">
        <v>-16.519238999999999</v>
      </c>
      <c r="V1209" s="21" t="s">
        <v>262</v>
      </c>
      <c r="W1209" s="21" t="s">
        <v>51</v>
      </c>
      <c r="X1209" s="21" t="s">
        <v>1199</v>
      </c>
      <c r="Y1209" s="23">
        <v>46246</v>
      </c>
      <c r="Z1209" s="24">
        <f>+E1209-Y1209</f>
        <v>25</v>
      </c>
      <c r="AA1209" s="25">
        <f>+Tabla_DatosExternos_142[[#This Row],[Saldo]]/Tabla_DatosExternos_142[[#This Row],[Importe]]</f>
        <v>1</v>
      </c>
      <c r="AB1209" s="21"/>
      <c r="AC1209" s="26">
        <f>IF(AND(-Z1209&gt;=1,-Z1209&lt;=30),D1209,0)</f>
        <v>0</v>
      </c>
      <c r="AD1209" s="26">
        <f>IF(AND(-Z1209&gt;=31,-Z1209&lt;=60),D1209,0)</f>
        <v>0</v>
      </c>
      <c r="AE1209" s="26">
        <f>IF(AND(-Z1209&gt;=61,-Z1209&lt;=90),D1209,0)</f>
        <v>0</v>
      </c>
      <c r="AF1209" s="26">
        <f>IF(AND(-Z1209&gt;=91,-Z1209&lt;=120),D1209,0)</f>
        <v>0</v>
      </c>
      <c r="AG1209" s="26">
        <f>IF(AND(-Z1209&gt;=121,-Z1209&lt;=150),D1209,0)</f>
        <v>0</v>
      </c>
      <c r="AH1209" s="26">
        <f>IF(AND(-Z1209&gt;=151,-Z1209&lt;=180),D1209,0)</f>
        <v>0</v>
      </c>
      <c r="AI1209" s="26">
        <f>IF(AND(-Z1209&gt;=181,-Z1209&lt;=210),D1209,0)</f>
        <v>0</v>
      </c>
      <c r="AJ1209" s="26">
        <f>IF(AND(-Z1209&gt;=211,-Z1209&lt;=250),D1209,0)</f>
        <v>0</v>
      </c>
      <c r="AK1209" s="26">
        <f>IF(-Z1209&gt;=251,D1209,0)</f>
        <v>0</v>
      </c>
      <c r="AL1209" s="26">
        <f>SUM(AE1209:AF1209)</f>
        <v>0</v>
      </c>
      <c r="AM1209" s="26">
        <f>SUM(AG1209:AK1209)</f>
        <v>0</v>
      </c>
      <c r="AN1209" s="26">
        <f>SUM(AI1209:AK1209)</f>
        <v>0</v>
      </c>
      <c r="AO1209" s="26">
        <f>+IF(SUM(AC1209:AK1209)=0,D1209,0)</f>
        <v>9471.6</v>
      </c>
      <c r="AP1209" s="26">
        <f>+SUM(AC1209:AK1209)</f>
        <v>0</v>
      </c>
      <c r="AQ1209" s="26">
        <f>+Tabla_DatosExternos_142[[#This Row],[Total Vigente]]+Tabla_DatosExternos_142[[#This Row],[Total Vencido]]</f>
        <v>9471.6</v>
      </c>
      <c r="AR1209" s="26">
        <f>SUM(AG1209:AK1209)</f>
        <v>0</v>
      </c>
      <c r="AS1209" s="27">
        <f>+Tabla_DatosExternos_142[[#This Row],[Fecha]]-Tabla_DatosExternos_142[[#This Row],[Vence]]</f>
        <v>-60</v>
      </c>
      <c r="AT1209" s="21"/>
      <c r="AU1209" s="28" t="e">
        <f>+AR1209-W1209</f>
        <v>#VALUE!</v>
      </c>
    </row>
    <row r="1210" spans="1:47" x14ac:dyDescent="0.35">
      <c r="A1210" s="20">
        <v>46211</v>
      </c>
      <c r="B1210" s="21">
        <v>152501</v>
      </c>
      <c r="C1210" s="21">
        <v>4799.5200000000004</v>
      </c>
      <c r="D1210" s="21">
        <v>4799.5200000000004</v>
      </c>
      <c r="E1210" s="22">
        <v>46271</v>
      </c>
      <c r="F1210" s="21">
        <v>25</v>
      </c>
      <c r="G1210" s="21" t="s">
        <v>90</v>
      </c>
      <c r="H1210" s="21" t="s">
        <v>95</v>
      </c>
      <c r="I1210" s="21" t="s">
        <v>1039</v>
      </c>
      <c r="J1210" s="21" t="s">
        <v>588</v>
      </c>
      <c r="K1210" s="21" t="s">
        <v>589</v>
      </c>
      <c r="L1210" s="21" t="s">
        <v>590</v>
      </c>
      <c r="M1210" s="21" t="s">
        <v>591</v>
      </c>
      <c r="N1210" s="21">
        <v>60</v>
      </c>
      <c r="O1210" s="20"/>
      <c r="P1210" s="21" t="s">
        <v>49</v>
      </c>
      <c r="Q1210" s="21" t="s">
        <v>1040</v>
      </c>
      <c r="R1210" s="21">
        <v>600000</v>
      </c>
      <c r="S1210" s="21">
        <v>7640</v>
      </c>
      <c r="T1210" s="21">
        <v>-68.062518999999995</v>
      </c>
      <c r="U1210" s="21">
        <v>-16.519238999999999</v>
      </c>
      <c r="V1210" s="21" t="s">
        <v>262</v>
      </c>
      <c r="W1210" s="21" t="s">
        <v>51</v>
      </c>
      <c r="X1210" s="21" t="s">
        <v>1199</v>
      </c>
      <c r="Y1210" s="23">
        <v>46246</v>
      </c>
      <c r="Z1210" s="24">
        <f>+E1210-Y1210</f>
        <v>25</v>
      </c>
      <c r="AA1210" s="25">
        <f>+Tabla_DatosExternos_142[[#This Row],[Saldo]]/Tabla_DatosExternos_142[[#This Row],[Importe]]</f>
        <v>1</v>
      </c>
      <c r="AB1210" s="21"/>
      <c r="AC1210" s="26">
        <f>IF(AND(-Z1210&gt;=1,-Z1210&lt;=30),D1210,0)</f>
        <v>0</v>
      </c>
      <c r="AD1210" s="26">
        <f>IF(AND(-Z1210&gt;=31,-Z1210&lt;=60),D1210,0)</f>
        <v>0</v>
      </c>
      <c r="AE1210" s="26">
        <f>IF(AND(-Z1210&gt;=61,-Z1210&lt;=90),D1210,0)</f>
        <v>0</v>
      </c>
      <c r="AF1210" s="26">
        <f>IF(AND(-Z1210&gt;=91,-Z1210&lt;=120),D1210,0)</f>
        <v>0</v>
      </c>
      <c r="AG1210" s="26">
        <f>IF(AND(-Z1210&gt;=121,-Z1210&lt;=150),D1210,0)</f>
        <v>0</v>
      </c>
      <c r="AH1210" s="26">
        <f>IF(AND(-Z1210&gt;=151,-Z1210&lt;=180),D1210,0)</f>
        <v>0</v>
      </c>
      <c r="AI1210" s="26">
        <f>IF(AND(-Z1210&gt;=181,-Z1210&lt;=210),D1210,0)</f>
        <v>0</v>
      </c>
      <c r="AJ1210" s="26">
        <f>IF(AND(-Z1210&gt;=211,-Z1210&lt;=250),D1210,0)</f>
        <v>0</v>
      </c>
      <c r="AK1210" s="26">
        <f>IF(-Z1210&gt;=251,D1210,0)</f>
        <v>0</v>
      </c>
      <c r="AL1210" s="26">
        <f>SUM(AE1210:AF1210)</f>
        <v>0</v>
      </c>
      <c r="AM1210" s="26">
        <f>SUM(AG1210:AK1210)</f>
        <v>0</v>
      </c>
      <c r="AN1210" s="26">
        <f>SUM(AI1210:AK1210)</f>
        <v>0</v>
      </c>
      <c r="AO1210" s="26">
        <f>+IF(SUM(AC1210:AK1210)=0,D1210,0)</f>
        <v>4799.5200000000004</v>
      </c>
      <c r="AP1210" s="26">
        <f>+SUM(AC1210:AK1210)</f>
        <v>0</v>
      </c>
      <c r="AQ1210" s="26">
        <f>+Tabla_DatosExternos_142[[#This Row],[Total Vigente]]+Tabla_DatosExternos_142[[#This Row],[Total Vencido]]</f>
        <v>4799.5200000000004</v>
      </c>
      <c r="AR1210" s="26">
        <f>SUM(AG1210:AK1210)</f>
        <v>0</v>
      </c>
      <c r="AS1210" s="27">
        <f>+Tabla_DatosExternos_142[[#This Row],[Fecha]]-Tabla_DatosExternos_142[[#This Row],[Vence]]</f>
        <v>-60</v>
      </c>
      <c r="AT1210" s="21"/>
      <c r="AU1210" s="28" t="e">
        <f>+AR1210-W1210</f>
        <v>#VALUE!</v>
      </c>
    </row>
    <row r="1211" spans="1:47" x14ac:dyDescent="0.35">
      <c r="A1211" s="20">
        <v>46211</v>
      </c>
      <c r="B1211" s="21">
        <v>152502</v>
      </c>
      <c r="C1211" s="21">
        <v>600</v>
      </c>
      <c r="D1211" s="21">
        <v>600</v>
      </c>
      <c r="E1211" s="22">
        <v>46271</v>
      </c>
      <c r="F1211" s="21">
        <v>25</v>
      </c>
      <c r="G1211" s="21" t="s">
        <v>90</v>
      </c>
      <c r="H1211" s="21" t="s">
        <v>95</v>
      </c>
      <c r="I1211" s="21" t="s">
        <v>1039</v>
      </c>
      <c r="J1211" s="21" t="s">
        <v>588</v>
      </c>
      <c r="K1211" s="21" t="s">
        <v>589</v>
      </c>
      <c r="L1211" s="21" t="s">
        <v>590</v>
      </c>
      <c r="M1211" s="21" t="s">
        <v>591</v>
      </c>
      <c r="N1211" s="21">
        <v>60</v>
      </c>
      <c r="O1211" s="20"/>
      <c r="P1211" s="21" t="s">
        <v>49</v>
      </c>
      <c r="Q1211" s="21" t="s">
        <v>1040</v>
      </c>
      <c r="R1211" s="21">
        <v>600000</v>
      </c>
      <c r="S1211" s="21">
        <v>7640</v>
      </c>
      <c r="T1211" s="21">
        <v>-68.062518999999995</v>
      </c>
      <c r="U1211" s="21">
        <v>-16.519238999999999</v>
      </c>
      <c r="V1211" s="21" t="s">
        <v>262</v>
      </c>
      <c r="W1211" s="21" t="s">
        <v>51</v>
      </c>
      <c r="X1211" s="21" t="s">
        <v>1041</v>
      </c>
      <c r="Y1211" s="23">
        <v>46246</v>
      </c>
      <c r="Z1211" s="24">
        <f>+E1211-Y1211</f>
        <v>25</v>
      </c>
      <c r="AA1211" s="25">
        <f>+Tabla_DatosExternos_142[[#This Row],[Saldo]]/Tabla_DatosExternos_142[[#This Row],[Importe]]</f>
        <v>1</v>
      </c>
      <c r="AB1211" s="21"/>
      <c r="AC1211" s="26">
        <f>IF(AND(-Z1211&gt;=1,-Z1211&lt;=30),D1211,0)</f>
        <v>0</v>
      </c>
      <c r="AD1211" s="26">
        <f>IF(AND(-Z1211&gt;=31,-Z1211&lt;=60),D1211,0)</f>
        <v>0</v>
      </c>
      <c r="AE1211" s="26">
        <f>IF(AND(-Z1211&gt;=61,-Z1211&lt;=90),D1211,0)</f>
        <v>0</v>
      </c>
      <c r="AF1211" s="26">
        <f>IF(AND(-Z1211&gt;=91,-Z1211&lt;=120),D1211,0)</f>
        <v>0</v>
      </c>
      <c r="AG1211" s="26">
        <f>IF(AND(-Z1211&gt;=121,-Z1211&lt;=150),D1211,0)</f>
        <v>0</v>
      </c>
      <c r="AH1211" s="26">
        <f>IF(AND(-Z1211&gt;=151,-Z1211&lt;=180),D1211,0)</f>
        <v>0</v>
      </c>
      <c r="AI1211" s="26">
        <f>IF(AND(-Z1211&gt;=181,-Z1211&lt;=210),D1211,0)</f>
        <v>0</v>
      </c>
      <c r="AJ1211" s="26">
        <f>IF(AND(-Z1211&gt;=211,-Z1211&lt;=250),D1211,0)</f>
        <v>0</v>
      </c>
      <c r="AK1211" s="26">
        <f>IF(-Z1211&gt;=251,D1211,0)</f>
        <v>0</v>
      </c>
      <c r="AL1211" s="26">
        <f>SUM(AE1211:AF1211)</f>
        <v>0</v>
      </c>
      <c r="AM1211" s="26">
        <f>SUM(AG1211:AK1211)</f>
        <v>0</v>
      </c>
      <c r="AN1211" s="26">
        <f>SUM(AI1211:AK1211)</f>
        <v>0</v>
      </c>
      <c r="AO1211" s="26">
        <f>+IF(SUM(AC1211:AK1211)=0,D1211,0)</f>
        <v>600</v>
      </c>
      <c r="AP1211" s="26">
        <f>+SUM(AC1211:AK1211)</f>
        <v>0</v>
      </c>
      <c r="AQ1211" s="26">
        <f>+Tabla_DatosExternos_142[[#This Row],[Total Vigente]]+Tabla_DatosExternos_142[[#This Row],[Total Vencido]]</f>
        <v>600</v>
      </c>
      <c r="AR1211" s="26">
        <f>SUM(AG1211:AK1211)</f>
        <v>0</v>
      </c>
      <c r="AS1211" s="27">
        <f>+Tabla_DatosExternos_142[[#This Row],[Fecha]]-Tabla_DatosExternos_142[[#This Row],[Vence]]</f>
        <v>-60</v>
      </c>
      <c r="AT1211" s="21"/>
      <c r="AU1211" s="28" t="e">
        <f>+AR1211-W1211</f>
        <v>#VALUE!</v>
      </c>
    </row>
    <row r="1212" spans="1:47" x14ac:dyDescent="0.35">
      <c r="A1212" s="20">
        <v>46211</v>
      </c>
      <c r="B1212" s="21">
        <v>152503</v>
      </c>
      <c r="C1212" s="21">
        <v>6314.4</v>
      </c>
      <c r="D1212" s="21">
        <v>6314.4</v>
      </c>
      <c r="E1212" s="22">
        <v>46271</v>
      </c>
      <c r="F1212" s="21">
        <v>25</v>
      </c>
      <c r="G1212" s="21" t="s">
        <v>90</v>
      </c>
      <c r="H1212" s="21" t="s">
        <v>95</v>
      </c>
      <c r="I1212" s="21" t="s">
        <v>1039</v>
      </c>
      <c r="J1212" s="21" t="s">
        <v>588</v>
      </c>
      <c r="K1212" s="21" t="s">
        <v>589</v>
      </c>
      <c r="L1212" s="21" t="s">
        <v>590</v>
      </c>
      <c r="M1212" s="21" t="s">
        <v>591</v>
      </c>
      <c r="N1212" s="21">
        <v>60</v>
      </c>
      <c r="O1212" s="20"/>
      <c r="P1212" s="21" t="s">
        <v>49</v>
      </c>
      <c r="Q1212" s="21" t="s">
        <v>1040</v>
      </c>
      <c r="R1212" s="21">
        <v>600000</v>
      </c>
      <c r="S1212" s="21">
        <v>7640</v>
      </c>
      <c r="T1212" s="21">
        <v>-68.062518999999995</v>
      </c>
      <c r="U1212" s="21">
        <v>-16.519238999999999</v>
      </c>
      <c r="V1212" s="21" t="s">
        <v>262</v>
      </c>
      <c r="W1212" s="21" t="s">
        <v>51</v>
      </c>
      <c r="X1212" s="21" t="s">
        <v>1041</v>
      </c>
      <c r="Y1212" s="23">
        <v>46246</v>
      </c>
      <c r="Z1212" s="24">
        <f>+E1212-Y1212</f>
        <v>25</v>
      </c>
      <c r="AA1212" s="25">
        <f>+Tabla_DatosExternos_142[[#This Row],[Saldo]]/Tabla_DatosExternos_142[[#This Row],[Importe]]</f>
        <v>1</v>
      </c>
      <c r="AB1212" s="21"/>
      <c r="AC1212" s="26">
        <f>IF(AND(-Z1212&gt;=1,-Z1212&lt;=30),D1212,0)</f>
        <v>0</v>
      </c>
      <c r="AD1212" s="26">
        <f>IF(AND(-Z1212&gt;=31,-Z1212&lt;=60),D1212,0)</f>
        <v>0</v>
      </c>
      <c r="AE1212" s="26">
        <f>IF(AND(-Z1212&gt;=61,-Z1212&lt;=90),D1212,0)</f>
        <v>0</v>
      </c>
      <c r="AF1212" s="26">
        <f>IF(AND(-Z1212&gt;=91,-Z1212&lt;=120),D1212,0)</f>
        <v>0</v>
      </c>
      <c r="AG1212" s="26">
        <f>IF(AND(-Z1212&gt;=121,-Z1212&lt;=150),D1212,0)</f>
        <v>0</v>
      </c>
      <c r="AH1212" s="26">
        <f>IF(AND(-Z1212&gt;=151,-Z1212&lt;=180),D1212,0)</f>
        <v>0</v>
      </c>
      <c r="AI1212" s="26">
        <f>IF(AND(-Z1212&gt;=181,-Z1212&lt;=210),D1212,0)</f>
        <v>0</v>
      </c>
      <c r="AJ1212" s="26">
        <f>IF(AND(-Z1212&gt;=211,-Z1212&lt;=250),D1212,0)</f>
        <v>0</v>
      </c>
      <c r="AK1212" s="26">
        <f>IF(-Z1212&gt;=251,D1212,0)</f>
        <v>0</v>
      </c>
      <c r="AL1212" s="26">
        <f>SUM(AE1212:AF1212)</f>
        <v>0</v>
      </c>
      <c r="AM1212" s="26">
        <f>SUM(AG1212:AK1212)</f>
        <v>0</v>
      </c>
      <c r="AN1212" s="26">
        <f>SUM(AI1212:AK1212)</f>
        <v>0</v>
      </c>
      <c r="AO1212" s="26">
        <f>+IF(SUM(AC1212:AK1212)=0,D1212,0)</f>
        <v>6314.4</v>
      </c>
      <c r="AP1212" s="26">
        <f>+SUM(AC1212:AK1212)</f>
        <v>0</v>
      </c>
      <c r="AQ1212" s="26">
        <f>+Tabla_DatosExternos_142[[#This Row],[Total Vigente]]+Tabla_DatosExternos_142[[#This Row],[Total Vencido]]</f>
        <v>6314.4</v>
      </c>
      <c r="AR1212" s="26">
        <f>SUM(AG1212:AK1212)</f>
        <v>0</v>
      </c>
      <c r="AS1212" s="27">
        <f>+Tabla_DatosExternos_142[[#This Row],[Fecha]]-Tabla_DatosExternos_142[[#This Row],[Vence]]</f>
        <v>-60</v>
      </c>
      <c r="AT1212" s="21"/>
      <c r="AU1212" s="28" t="e">
        <f>+AR1212-W1212</f>
        <v>#VALUE!</v>
      </c>
    </row>
    <row r="1213" spans="1:47" x14ac:dyDescent="0.35">
      <c r="A1213" s="20">
        <v>46211</v>
      </c>
      <c r="B1213" s="21">
        <v>152504</v>
      </c>
      <c r="C1213" s="21">
        <v>10688.16</v>
      </c>
      <c r="D1213" s="21">
        <v>10688.16</v>
      </c>
      <c r="E1213" s="22">
        <v>46271</v>
      </c>
      <c r="F1213" s="21">
        <v>25</v>
      </c>
      <c r="G1213" s="21" t="s">
        <v>90</v>
      </c>
      <c r="H1213" s="21" t="s">
        <v>95</v>
      </c>
      <c r="I1213" s="21" t="s">
        <v>1039</v>
      </c>
      <c r="J1213" s="21" t="s">
        <v>588</v>
      </c>
      <c r="K1213" s="21" t="s">
        <v>589</v>
      </c>
      <c r="L1213" s="21" t="s">
        <v>590</v>
      </c>
      <c r="M1213" s="21" t="s">
        <v>591</v>
      </c>
      <c r="N1213" s="21">
        <v>60</v>
      </c>
      <c r="O1213" s="20"/>
      <c r="P1213" s="21" t="s">
        <v>49</v>
      </c>
      <c r="Q1213" s="21" t="s">
        <v>1040</v>
      </c>
      <c r="R1213" s="21">
        <v>600000</v>
      </c>
      <c r="S1213" s="21">
        <v>7640</v>
      </c>
      <c r="T1213" s="21">
        <v>-68.062518999999995</v>
      </c>
      <c r="U1213" s="21">
        <v>-16.519238999999999</v>
      </c>
      <c r="V1213" s="21" t="s">
        <v>262</v>
      </c>
      <c r="W1213" s="21" t="s">
        <v>51</v>
      </c>
      <c r="X1213" s="21" t="s">
        <v>1041</v>
      </c>
      <c r="Y1213" s="23">
        <v>46246</v>
      </c>
      <c r="Z1213" s="24">
        <f>+E1213-Y1213</f>
        <v>25</v>
      </c>
      <c r="AA1213" s="25">
        <f>+Tabla_DatosExternos_142[[#This Row],[Saldo]]/Tabla_DatosExternos_142[[#This Row],[Importe]]</f>
        <v>1</v>
      </c>
      <c r="AB1213" s="21"/>
      <c r="AC1213" s="26">
        <f>IF(AND(-Z1213&gt;=1,-Z1213&lt;=30),D1213,0)</f>
        <v>0</v>
      </c>
      <c r="AD1213" s="26">
        <f>IF(AND(-Z1213&gt;=31,-Z1213&lt;=60),D1213,0)</f>
        <v>0</v>
      </c>
      <c r="AE1213" s="26">
        <f>IF(AND(-Z1213&gt;=61,-Z1213&lt;=90),D1213,0)</f>
        <v>0</v>
      </c>
      <c r="AF1213" s="26">
        <f>IF(AND(-Z1213&gt;=91,-Z1213&lt;=120),D1213,0)</f>
        <v>0</v>
      </c>
      <c r="AG1213" s="26">
        <f>IF(AND(-Z1213&gt;=121,-Z1213&lt;=150),D1213,0)</f>
        <v>0</v>
      </c>
      <c r="AH1213" s="26">
        <f>IF(AND(-Z1213&gt;=151,-Z1213&lt;=180),D1213,0)</f>
        <v>0</v>
      </c>
      <c r="AI1213" s="26">
        <f>IF(AND(-Z1213&gt;=181,-Z1213&lt;=210),D1213,0)</f>
        <v>0</v>
      </c>
      <c r="AJ1213" s="26">
        <f>IF(AND(-Z1213&gt;=211,-Z1213&lt;=250),D1213,0)</f>
        <v>0</v>
      </c>
      <c r="AK1213" s="26">
        <f>IF(-Z1213&gt;=251,D1213,0)</f>
        <v>0</v>
      </c>
      <c r="AL1213" s="26">
        <f>SUM(AE1213:AF1213)</f>
        <v>0</v>
      </c>
      <c r="AM1213" s="26">
        <f>SUM(AG1213:AK1213)</f>
        <v>0</v>
      </c>
      <c r="AN1213" s="26">
        <f>SUM(AI1213:AK1213)</f>
        <v>0</v>
      </c>
      <c r="AO1213" s="26">
        <f>+IF(SUM(AC1213:AK1213)=0,D1213,0)</f>
        <v>10688.16</v>
      </c>
      <c r="AP1213" s="26">
        <f>+SUM(AC1213:AK1213)</f>
        <v>0</v>
      </c>
      <c r="AQ1213" s="26">
        <f>+Tabla_DatosExternos_142[[#This Row],[Total Vigente]]+Tabla_DatosExternos_142[[#This Row],[Total Vencido]]</f>
        <v>10688.16</v>
      </c>
      <c r="AR1213" s="26">
        <f>SUM(AG1213:AK1213)</f>
        <v>0</v>
      </c>
      <c r="AS1213" s="27">
        <f>+Tabla_DatosExternos_142[[#This Row],[Fecha]]-Tabla_DatosExternos_142[[#This Row],[Vence]]</f>
        <v>-60</v>
      </c>
      <c r="AT1213" s="21"/>
      <c r="AU1213" s="28" t="e">
        <f>+AR1213-W1213</f>
        <v>#VALUE!</v>
      </c>
    </row>
    <row r="1214" spans="1:47" x14ac:dyDescent="0.35">
      <c r="A1214" s="20">
        <v>46211</v>
      </c>
      <c r="B1214" s="21">
        <v>152505</v>
      </c>
      <c r="C1214" s="21">
        <v>2199.84</v>
      </c>
      <c r="D1214" s="21">
        <v>2199.84</v>
      </c>
      <c r="E1214" s="22">
        <v>46271</v>
      </c>
      <c r="F1214" s="21">
        <v>25</v>
      </c>
      <c r="G1214" s="21" t="s">
        <v>90</v>
      </c>
      <c r="H1214" s="21" t="s">
        <v>95</v>
      </c>
      <c r="I1214" s="21" t="s">
        <v>1039</v>
      </c>
      <c r="J1214" s="21" t="s">
        <v>588</v>
      </c>
      <c r="K1214" s="21" t="s">
        <v>589</v>
      </c>
      <c r="L1214" s="21" t="s">
        <v>590</v>
      </c>
      <c r="M1214" s="21" t="s">
        <v>591</v>
      </c>
      <c r="N1214" s="21">
        <v>60</v>
      </c>
      <c r="O1214" s="20"/>
      <c r="P1214" s="21" t="s">
        <v>49</v>
      </c>
      <c r="Q1214" s="21" t="s">
        <v>1040</v>
      </c>
      <c r="R1214" s="21">
        <v>600000</v>
      </c>
      <c r="S1214" s="21">
        <v>7640</v>
      </c>
      <c r="T1214" s="21">
        <v>-68.062518999999995</v>
      </c>
      <c r="U1214" s="21">
        <v>-16.519238999999999</v>
      </c>
      <c r="V1214" s="21" t="s">
        <v>262</v>
      </c>
      <c r="W1214" s="21" t="s">
        <v>51</v>
      </c>
      <c r="X1214" s="21" t="s">
        <v>1041</v>
      </c>
      <c r="Y1214" s="23">
        <v>46246</v>
      </c>
      <c r="Z1214" s="24">
        <f>+E1214-Y1214</f>
        <v>25</v>
      </c>
      <c r="AA1214" s="25">
        <f>+Tabla_DatosExternos_142[[#This Row],[Saldo]]/Tabla_DatosExternos_142[[#This Row],[Importe]]</f>
        <v>1</v>
      </c>
      <c r="AB1214" s="21"/>
      <c r="AC1214" s="26">
        <f>IF(AND(-Z1214&gt;=1,-Z1214&lt;=30),D1214,0)</f>
        <v>0</v>
      </c>
      <c r="AD1214" s="26">
        <f>IF(AND(-Z1214&gt;=31,-Z1214&lt;=60),D1214,0)</f>
        <v>0</v>
      </c>
      <c r="AE1214" s="26">
        <f>IF(AND(-Z1214&gt;=61,-Z1214&lt;=90),D1214,0)</f>
        <v>0</v>
      </c>
      <c r="AF1214" s="26">
        <f>IF(AND(-Z1214&gt;=91,-Z1214&lt;=120),D1214,0)</f>
        <v>0</v>
      </c>
      <c r="AG1214" s="26">
        <f>IF(AND(-Z1214&gt;=121,-Z1214&lt;=150),D1214,0)</f>
        <v>0</v>
      </c>
      <c r="AH1214" s="26">
        <f>IF(AND(-Z1214&gt;=151,-Z1214&lt;=180),D1214,0)</f>
        <v>0</v>
      </c>
      <c r="AI1214" s="26">
        <f>IF(AND(-Z1214&gt;=181,-Z1214&lt;=210),D1214,0)</f>
        <v>0</v>
      </c>
      <c r="AJ1214" s="26">
        <f>IF(AND(-Z1214&gt;=211,-Z1214&lt;=250),D1214,0)</f>
        <v>0</v>
      </c>
      <c r="AK1214" s="26">
        <f>IF(-Z1214&gt;=251,D1214,0)</f>
        <v>0</v>
      </c>
      <c r="AL1214" s="26">
        <f>SUM(AE1214:AF1214)</f>
        <v>0</v>
      </c>
      <c r="AM1214" s="26">
        <f>SUM(AG1214:AK1214)</f>
        <v>0</v>
      </c>
      <c r="AN1214" s="26">
        <f>SUM(AI1214:AK1214)</f>
        <v>0</v>
      </c>
      <c r="AO1214" s="26">
        <f>+IF(SUM(AC1214:AK1214)=0,D1214,0)</f>
        <v>2199.84</v>
      </c>
      <c r="AP1214" s="26">
        <f>+SUM(AC1214:AK1214)</f>
        <v>0</v>
      </c>
      <c r="AQ1214" s="26">
        <f>+Tabla_DatosExternos_142[[#This Row],[Total Vigente]]+Tabla_DatosExternos_142[[#This Row],[Total Vencido]]</f>
        <v>2199.84</v>
      </c>
      <c r="AR1214" s="26">
        <f>SUM(AG1214:AK1214)</f>
        <v>0</v>
      </c>
      <c r="AS1214" s="27">
        <f>+Tabla_DatosExternos_142[[#This Row],[Fecha]]-Tabla_DatosExternos_142[[#This Row],[Vence]]</f>
        <v>-60</v>
      </c>
      <c r="AT1214" s="21"/>
      <c r="AU1214" s="28" t="e">
        <f>+AR1214-W1214</f>
        <v>#VALUE!</v>
      </c>
    </row>
    <row r="1215" spans="1:47" x14ac:dyDescent="0.35">
      <c r="A1215" s="20">
        <v>46212</v>
      </c>
      <c r="B1215" s="21">
        <v>1631</v>
      </c>
      <c r="C1215" s="21">
        <v>8693.7800000000007</v>
      </c>
      <c r="D1215" s="21">
        <v>8693.7800000000007</v>
      </c>
      <c r="E1215" s="22">
        <v>46272</v>
      </c>
      <c r="F1215" s="21">
        <v>26</v>
      </c>
      <c r="G1215" s="21" t="s">
        <v>90</v>
      </c>
      <c r="H1215" s="21" t="s">
        <v>95</v>
      </c>
      <c r="I1215" s="21" t="s">
        <v>1039</v>
      </c>
      <c r="J1215" s="21" t="s">
        <v>588</v>
      </c>
      <c r="K1215" s="21" t="s">
        <v>589</v>
      </c>
      <c r="L1215" s="21" t="s">
        <v>590</v>
      </c>
      <c r="M1215" s="21" t="s">
        <v>591</v>
      </c>
      <c r="N1215" s="21">
        <v>60</v>
      </c>
      <c r="O1215" s="20"/>
      <c r="P1215" s="21" t="s">
        <v>49</v>
      </c>
      <c r="Q1215" s="21" t="s">
        <v>1040</v>
      </c>
      <c r="R1215" s="21">
        <v>600000</v>
      </c>
      <c r="S1215" s="21">
        <v>7640</v>
      </c>
      <c r="T1215" s="21">
        <v>-68.062518999999995</v>
      </c>
      <c r="U1215" s="21">
        <v>-16.519238999999999</v>
      </c>
      <c r="V1215" s="21" t="s">
        <v>262</v>
      </c>
      <c r="W1215" s="21" t="s">
        <v>51</v>
      </c>
      <c r="X1215" s="21" t="s">
        <v>1198</v>
      </c>
      <c r="Y1215" s="23">
        <v>46246</v>
      </c>
      <c r="Z1215" s="24">
        <f>+E1215-Y1215</f>
        <v>26</v>
      </c>
      <c r="AA1215" s="25">
        <f>+Tabla_DatosExternos_142[[#This Row],[Saldo]]/Tabla_DatosExternos_142[[#This Row],[Importe]]</f>
        <v>1</v>
      </c>
      <c r="AB1215" s="21"/>
      <c r="AC1215" s="26">
        <f>IF(AND(-Z1215&gt;=1,-Z1215&lt;=30),D1215,0)</f>
        <v>0</v>
      </c>
      <c r="AD1215" s="26">
        <f>IF(AND(-Z1215&gt;=31,-Z1215&lt;=60),D1215,0)</f>
        <v>0</v>
      </c>
      <c r="AE1215" s="26">
        <f>IF(AND(-Z1215&gt;=61,-Z1215&lt;=90),D1215,0)</f>
        <v>0</v>
      </c>
      <c r="AF1215" s="26">
        <f>IF(AND(-Z1215&gt;=91,-Z1215&lt;=120),D1215,0)</f>
        <v>0</v>
      </c>
      <c r="AG1215" s="26">
        <f>IF(AND(-Z1215&gt;=121,-Z1215&lt;=150),D1215,0)</f>
        <v>0</v>
      </c>
      <c r="AH1215" s="26">
        <f>IF(AND(-Z1215&gt;=151,-Z1215&lt;=180),D1215,0)</f>
        <v>0</v>
      </c>
      <c r="AI1215" s="26">
        <f>IF(AND(-Z1215&gt;=181,-Z1215&lt;=210),D1215,0)</f>
        <v>0</v>
      </c>
      <c r="AJ1215" s="26">
        <f>IF(AND(-Z1215&gt;=211,-Z1215&lt;=250),D1215,0)</f>
        <v>0</v>
      </c>
      <c r="AK1215" s="26">
        <f>IF(-Z1215&gt;=251,D1215,0)</f>
        <v>0</v>
      </c>
      <c r="AL1215" s="26">
        <f>SUM(AE1215:AF1215)</f>
        <v>0</v>
      </c>
      <c r="AM1215" s="26">
        <f>SUM(AG1215:AK1215)</f>
        <v>0</v>
      </c>
      <c r="AN1215" s="26">
        <f>SUM(AI1215:AK1215)</f>
        <v>0</v>
      </c>
      <c r="AO1215" s="26">
        <f>+IF(SUM(AC1215:AK1215)=0,D1215,0)</f>
        <v>8693.7800000000007</v>
      </c>
      <c r="AP1215" s="26">
        <f>+SUM(AC1215:AK1215)</f>
        <v>0</v>
      </c>
      <c r="AQ1215" s="26">
        <f>+Tabla_DatosExternos_142[[#This Row],[Total Vigente]]+Tabla_DatosExternos_142[[#This Row],[Total Vencido]]</f>
        <v>8693.7800000000007</v>
      </c>
      <c r="AR1215" s="26">
        <f>SUM(AG1215:AK1215)</f>
        <v>0</v>
      </c>
      <c r="AS1215" s="27">
        <f>+Tabla_DatosExternos_142[[#This Row],[Fecha]]-Tabla_DatosExternos_142[[#This Row],[Vence]]</f>
        <v>-60</v>
      </c>
      <c r="AT1215" s="21"/>
      <c r="AU1215" s="28" t="e">
        <f>+AR1215-W1215</f>
        <v>#VALUE!</v>
      </c>
    </row>
    <row r="1216" spans="1:47" x14ac:dyDescent="0.35">
      <c r="A1216" s="20">
        <v>46212</v>
      </c>
      <c r="B1216" s="21">
        <v>1632</v>
      </c>
      <c r="C1216" s="21">
        <v>6863.26</v>
      </c>
      <c r="D1216" s="21">
        <v>6863.26</v>
      </c>
      <c r="E1216" s="22">
        <v>46272</v>
      </c>
      <c r="F1216" s="21">
        <v>26</v>
      </c>
      <c r="G1216" s="21" t="s">
        <v>90</v>
      </c>
      <c r="H1216" s="21" t="s">
        <v>95</v>
      </c>
      <c r="I1216" s="21" t="s">
        <v>1039</v>
      </c>
      <c r="J1216" s="21" t="s">
        <v>588</v>
      </c>
      <c r="K1216" s="21" t="s">
        <v>589</v>
      </c>
      <c r="L1216" s="21" t="s">
        <v>590</v>
      </c>
      <c r="M1216" s="21" t="s">
        <v>591</v>
      </c>
      <c r="N1216" s="21">
        <v>60</v>
      </c>
      <c r="O1216" s="20"/>
      <c r="P1216" s="21" t="s">
        <v>49</v>
      </c>
      <c r="Q1216" s="21" t="s">
        <v>1040</v>
      </c>
      <c r="R1216" s="21">
        <v>600000</v>
      </c>
      <c r="S1216" s="21">
        <v>7640</v>
      </c>
      <c r="T1216" s="21">
        <v>-68.062518999999995</v>
      </c>
      <c r="U1216" s="21">
        <v>-16.519238999999999</v>
      </c>
      <c r="V1216" s="21" t="s">
        <v>262</v>
      </c>
      <c r="W1216" s="21" t="s">
        <v>51</v>
      </c>
      <c r="X1216" s="21" t="s">
        <v>1199</v>
      </c>
      <c r="Y1216" s="23">
        <v>46246</v>
      </c>
      <c r="Z1216" s="24">
        <f>+E1216-Y1216</f>
        <v>26</v>
      </c>
      <c r="AA1216" s="25">
        <f>+Tabla_DatosExternos_142[[#This Row],[Saldo]]/Tabla_DatosExternos_142[[#This Row],[Importe]]</f>
        <v>1</v>
      </c>
      <c r="AB1216" s="21"/>
      <c r="AC1216" s="26">
        <f>IF(AND(-Z1216&gt;=1,-Z1216&lt;=30),D1216,0)</f>
        <v>0</v>
      </c>
      <c r="AD1216" s="26">
        <f>IF(AND(-Z1216&gt;=31,-Z1216&lt;=60),D1216,0)</f>
        <v>0</v>
      </c>
      <c r="AE1216" s="26">
        <f>IF(AND(-Z1216&gt;=61,-Z1216&lt;=90),D1216,0)</f>
        <v>0</v>
      </c>
      <c r="AF1216" s="26">
        <f>IF(AND(-Z1216&gt;=91,-Z1216&lt;=120),D1216,0)</f>
        <v>0</v>
      </c>
      <c r="AG1216" s="26">
        <f>IF(AND(-Z1216&gt;=121,-Z1216&lt;=150),D1216,0)</f>
        <v>0</v>
      </c>
      <c r="AH1216" s="26">
        <f>IF(AND(-Z1216&gt;=151,-Z1216&lt;=180),D1216,0)</f>
        <v>0</v>
      </c>
      <c r="AI1216" s="26">
        <f>IF(AND(-Z1216&gt;=181,-Z1216&lt;=210),D1216,0)</f>
        <v>0</v>
      </c>
      <c r="AJ1216" s="26">
        <f>IF(AND(-Z1216&gt;=211,-Z1216&lt;=250),D1216,0)</f>
        <v>0</v>
      </c>
      <c r="AK1216" s="26">
        <f>IF(-Z1216&gt;=251,D1216,0)</f>
        <v>0</v>
      </c>
      <c r="AL1216" s="26">
        <f>SUM(AE1216:AF1216)</f>
        <v>0</v>
      </c>
      <c r="AM1216" s="26">
        <f>SUM(AG1216:AK1216)</f>
        <v>0</v>
      </c>
      <c r="AN1216" s="26">
        <f>SUM(AI1216:AK1216)</f>
        <v>0</v>
      </c>
      <c r="AO1216" s="26">
        <f>+IF(SUM(AC1216:AK1216)=0,D1216,0)</f>
        <v>6863.26</v>
      </c>
      <c r="AP1216" s="26">
        <f>+SUM(AC1216:AK1216)</f>
        <v>0</v>
      </c>
      <c r="AQ1216" s="26">
        <f>+Tabla_DatosExternos_142[[#This Row],[Total Vigente]]+Tabla_DatosExternos_142[[#This Row],[Total Vencido]]</f>
        <v>6863.26</v>
      </c>
      <c r="AR1216" s="26">
        <f>SUM(AG1216:AK1216)</f>
        <v>0</v>
      </c>
      <c r="AS1216" s="27">
        <f>+Tabla_DatosExternos_142[[#This Row],[Fecha]]-Tabla_DatosExternos_142[[#This Row],[Vence]]</f>
        <v>-60</v>
      </c>
      <c r="AT1216" s="21"/>
      <c r="AU1216" s="28" t="e">
        <f>+AR1216-W1216</f>
        <v>#VALUE!</v>
      </c>
    </row>
    <row r="1217" spans="1:47" x14ac:dyDescent="0.35">
      <c r="A1217" s="20">
        <v>46212</v>
      </c>
      <c r="B1217" s="21">
        <v>152821</v>
      </c>
      <c r="C1217" s="21">
        <v>480</v>
      </c>
      <c r="D1217" s="21">
        <v>480</v>
      </c>
      <c r="E1217" s="22">
        <v>46272</v>
      </c>
      <c r="F1217" s="21">
        <v>26</v>
      </c>
      <c r="G1217" s="21" t="s">
        <v>90</v>
      </c>
      <c r="H1217" s="21" t="s">
        <v>95</v>
      </c>
      <c r="I1217" s="21" t="s">
        <v>1039</v>
      </c>
      <c r="J1217" s="21" t="s">
        <v>588</v>
      </c>
      <c r="K1217" s="21" t="s">
        <v>589</v>
      </c>
      <c r="L1217" s="21" t="s">
        <v>590</v>
      </c>
      <c r="M1217" s="21" t="s">
        <v>591</v>
      </c>
      <c r="N1217" s="21">
        <v>60</v>
      </c>
      <c r="O1217" s="20"/>
      <c r="P1217" s="21" t="s">
        <v>49</v>
      </c>
      <c r="Q1217" s="21" t="s">
        <v>1040</v>
      </c>
      <c r="R1217" s="21">
        <v>600000</v>
      </c>
      <c r="S1217" s="21">
        <v>7640</v>
      </c>
      <c r="T1217" s="21">
        <v>-68.062518999999995</v>
      </c>
      <c r="U1217" s="21">
        <v>-16.519238999999999</v>
      </c>
      <c r="V1217" s="21" t="s">
        <v>262</v>
      </c>
      <c r="W1217" s="21" t="s">
        <v>51</v>
      </c>
      <c r="X1217" s="21" t="s">
        <v>1234</v>
      </c>
      <c r="Y1217" s="23">
        <v>46246</v>
      </c>
      <c r="Z1217" s="24">
        <f>+E1217-Y1217</f>
        <v>26</v>
      </c>
      <c r="AA1217" s="25">
        <f>+Tabla_DatosExternos_142[[#This Row],[Saldo]]/Tabla_DatosExternos_142[[#This Row],[Importe]]</f>
        <v>1</v>
      </c>
      <c r="AB1217" s="21"/>
      <c r="AC1217" s="26">
        <f>IF(AND(-Z1217&gt;=1,-Z1217&lt;=30),D1217,0)</f>
        <v>0</v>
      </c>
      <c r="AD1217" s="26">
        <f>IF(AND(-Z1217&gt;=31,-Z1217&lt;=60),D1217,0)</f>
        <v>0</v>
      </c>
      <c r="AE1217" s="26">
        <f>IF(AND(-Z1217&gt;=61,-Z1217&lt;=90),D1217,0)</f>
        <v>0</v>
      </c>
      <c r="AF1217" s="26">
        <f>IF(AND(-Z1217&gt;=91,-Z1217&lt;=120),D1217,0)</f>
        <v>0</v>
      </c>
      <c r="AG1217" s="26">
        <f>IF(AND(-Z1217&gt;=121,-Z1217&lt;=150),D1217,0)</f>
        <v>0</v>
      </c>
      <c r="AH1217" s="26">
        <f>IF(AND(-Z1217&gt;=151,-Z1217&lt;=180),D1217,0)</f>
        <v>0</v>
      </c>
      <c r="AI1217" s="26">
        <f>IF(AND(-Z1217&gt;=181,-Z1217&lt;=210),D1217,0)</f>
        <v>0</v>
      </c>
      <c r="AJ1217" s="26">
        <f>IF(AND(-Z1217&gt;=211,-Z1217&lt;=250),D1217,0)</f>
        <v>0</v>
      </c>
      <c r="AK1217" s="26">
        <f>IF(-Z1217&gt;=251,D1217,0)</f>
        <v>0</v>
      </c>
      <c r="AL1217" s="26">
        <f>SUM(AE1217:AF1217)</f>
        <v>0</v>
      </c>
      <c r="AM1217" s="26">
        <f>SUM(AG1217:AK1217)</f>
        <v>0</v>
      </c>
      <c r="AN1217" s="26">
        <f>SUM(AI1217:AK1217)</f>
        <v>0</v>
      </c>
      <c r="AO1217" s="26">
        <f>+IF(SUM(AC1217:AK1217)=0,D1217,0)</f>
        <v>480</v>
      </c>
      <c r="AP1217" s="26">
        <f>+SUM(AC1217:AK1217)</f>
        <v>0</v>
      </c>
      <c r="AQ1217" s="26">
        <f>+Tabla_DatosExternos_142[[#This Row],[Total Vigente]]+Tabla_DatosExternos_142[[#This Row],[Total Vencido]]</f>
        <v>480</v>
      </c>
      <c r="AR1217" s="26">
        <f>SUM(AG1217:AK1217)</f>
        <v>0</v>
      </c>
      <c r="AS1217" s="27">
        <f>+Tabla_DatosExternos_142[[#This Row],[Fecha]]-Tabla_DatosExternos_142[[#This Row],[Vence]]</f>
        <v>-60</v>
      </c>
      <c r="AT1217" s="21"/>
      <c r="AU1217" s="28" t="e">
        <f>+AR1217-W1217</f>
        <v>#VALUE!</v>
      </c>
    </row>
    <row r="1218" spans="1:47" x14ac:dyDescent="0.35">
      <c r="A1218" s="20">
        <v>46212</v>
      </c>
      <c r="B1218" s="21">
        <v>152822</v>
      </c>
      <c r="C1218" s="21">
        <v>240</v>
      </c>
      <c r="D1218" s="21">
        <v>240</v>
      </c>
      <c r="E1218" s="22">
        <v>46272</v>
      </c>
      <c r="F1218" s="21">
        <v>26</v>
      </c>
      <c r="G1218" s="21" t="s">
        <v>90</v>
      </c>
      <c r="H1218" s="21" t="s">
        <v>95</v>
      </c>
      <c r="I1218" s="21" t="s">
        <v>1039</v>
      </c>
      <c r="J1218" s="21" t="s">
        <v>588</v>
      </c>
      <c r="K1218" s="21" t="s">
        <v>589</v>
      </c>
      <c r="L1218" s="21" t="s">
        <v>590</v>
      </c>
      <c r="M1218" s="21" t="s">
        <v>591</v>
      </c>
      <c r="N1218" s="21">
        <v>60</v>
      </c>
      <c r="O1218" s="20"/>
      <c r="P1218" s="21" t="s">
        <v>49</v>
      </c>
      <c r="Q1218" s="21" t="s">
        <v>1040</v>
      </c>
      <c r="R1218" s="21">
        <v>600000</v>
      </c>
      <c r="S1218" s="21">
        <v>7640</v>
      </c>
      <c r="T1218" s="21">
        <v>-68.062518999999995</v>
      </c>
      <c r="U1218" s="21">
        <v>-16.519238999999999</v>
      </c>
      <c r="V1218" s="21" t="s">
        <v>262</v>
      </c>
      <c r="W1218" s="21" t="s">
        <v>51</v>
      </c>
      <c r="X1218" s="21" t="s">
        <v>1236</v>
      </c>
      <c r="Y1218" s="23">
        <v>46246</v>
      </c>
      <c r="Z1218" s="24">
        <f>+E1218-Y1218</f>
        <v>26</v>
      </c>
      <c r="AA1218" s="25">
        <f>+Tabla_DatosExternos_142[[#This Row],[Saldo]]/Tabla_DatosExternos_142[[#This Row],[Importe]]</f>
        <v>1</v>
      </c>
      <c r="AB1218" s="21"/>
      <c r="AC1218" s="26">
        <f>IF(AND(-Z1218&gt;=1,-Z1218&lt;=30),D1218,0)</f>
        <v>0</v>
      </c>
      <c r="AD1218" s="26">
        <f>IF(AND(-Z1218&gt;=31,-Z1218&lt;=60),D1218,0)</f>
        <v>0</v>
      </c>
      <c r="AE1218" s="26">
        <f>IF(AND(-Z1218&gt;=61,-Z1218&lt;=90),D1218,0)</f>
        <v>0</v>
      </c>
      <c r="AF1218" s="26">
        <f>IF(AND(-Z1218&gt;=91,-Z1218&lt;=120),D1218,0)</f>
        <v>0</v>
      </c>
      <c r="AG1218" s="26">
        <f>IF(AND(-Z1218&gt;=121,-Z1218&lt;=150),D1218,0)</f>
        <v>0</v>
      </c>
      <c r="AH1218" s="26">
        <f>IF(AND(-Z1218&gt;=151,-Z1218&lt;=180),D1218,0)</f>
        <v>0</v>
      </c>
      <c r="AI1218" s="26">
        <f>IF(AND(-Z1218&gt;=181,-Z1218&lt;=210),D1218,0)</f>
        <v>0</v>
      </c>
      <c r="AJ1218" s="26">
        <f>IF(AND(-Z1218&gt;=211,-Z1218&lt;=250),D1218,0)</f>
        <v>0</v>
      </c>
      <c r="AK1218" s="26">
        <f>IF(-Z1218&gt;=251,D1218,0)</f>
        <v>0</v>
      </c>
      <c r="AL1218" s="26">
        <f>SUM(AE1218:AF1218)</f>
        <v>0</v>
      </c>
      <c r="AM1218" s="26">
        <f>SUM(AG1218:AK1218)</f>
        <v>0</v>
      </c>
      <c r="AN1218" s="26">
        <f>SUM(AI1218:AK1218)</f>
        <v>0</v>
      </c>
      <c r="AO1218" s="26">
        <f>+IF(SUM(AC1218:AK1218)=0,D1218,0)</f>
        <v>240</v>
      </c>
      <c r="AP1218" s="26">
        <f>+SUM(AC1218:AK1218)</f>
        <v>0</v>
      </c>
      <c r="AQ1218" s="26">
        <f>+Tabla_DatosExternos_142[[#This Row],[Total Vigente]]+Tabla_DatosExternos_142[[#This Row],[Total Vencido]]</f>
        <v>240</v>
      </c>
      <c r="AR1218" s="26">
        <f>SUM(AG1218:AK1218)</f>
        <v>0</v>
      </c>
      <c r="AS1218" s="27">
        <f>+Tabla_DatosExternos_142[[#This Row],[Fecha]]-Tabla_DatosExternos_142[[#This Row],[Vence]]</f>
        <v>-60</v>
      </c>
      <c r="AT1218" s="21"/>
      <c r="AU1218" s="28" t="e">
        <f>+AR1218-W1218</f>
        <v>#VALUE!</v>
      </c>
    </row>
    <row r="1219" spans="1:47" x14ac:dyDescent="0.35">
      <c r="A1219" s="20">
        <v>46212</v>
      </c>
      <c r="B1219" s="21">
        <v>152823</v>
      </c>
      <c r="C1219" s="21">
        <v>4138.32</v>
      </c>
      <c r="D1219" s="21">
        <v>4138.32</v>
      </c>
      <c r="E1219" s="22">
        <v>46272</v>
      </c>
      <c r="F1219" s="21">
        <v>26</v>
      </c>
      <c r="G1219" s="21" t="s">
        <v>90</v>
      </c>
      <c r="H1219" s="21" t="s">
        <v>95</v>
      </c>
      <c r="I1219" s="21" t="s">
        <v>1073</v>
      </c>
      <c r="J1219" s="21" t="s">
        <v>588</v>
      </c>
      <c r="K1219" s="21" t="s">
        <v>589</v>
      </c>
      <c r="L1219" s="21" t="s">
        <v>590</v>
      </c>
      <c r="M1219" s="21" t="s">
        <v>591</v>
      </c>
      <c r="N1219" s="21">
        <v>60</v>
      </c>
      <c r="O1219" s="20"/>
      <c r="P1219" s="21" t="s">
        <v>49</v>
      </c>
      <c r="Q1219" s="21" t="s">
        <v>1074</v>
      </c>
      <c r="R1219" s="21">
        <v>120000</v>
      </c>
      <c r="S1219" s="21">
        <v>7640</v>
      </c>
      <c r="T1219" s="21">
        <v>-68.090222999999995</v>
      </c>
      <c r="U1219" s="21">
        <v>-16.541060999999999</v>
      </c>
      <c r="V1219" s="21" t="s">
        <v>262</v>
      </c>
      <c r="W1219" s="21" t="s">
        <v>51</v>
      </c>
      <c r="X1219" s="21" t="s">
        <v>1075</v>
      </c>
      <c r="Y1219" s="23">
        <v>46246</v>
      </c>
      <c r="Z1219" s="24">
        <f>+E1219-Y1219</f>
        <v>26</v>
      </c>
      <c r="AA1219" s="25">
        <f>+Tabla_DatosExternos_142[[#This Row],[Saldo]]/Tabla_DatosExternos_142[[#This Row],[Importe]]</f>
        <v>1</v>
      </c>
      <c r="AB1219" s="21"/>
      <c r="AC1219" s="26">
        <f>IF(AND(-Z1219&gt;=1,-Z1219&lt;=30),D1219,0)</f>
        <v>0</v>
      </c>
      <c r="AD1219" s="26">
        <f>IF(AND(-Z1219&gt;=31,-Z1219&lt;=60),D1219,0)</f>
        <v>0</v>
      </c>
      <c r="AE1219" s="26">
        <f>IF(AND(-Z1219&gt;=61,-Z1219&lt;=90),D1219,0)</f>
        <v>0</v>
      </c>
      <c r="AF1219" s="26">
        <f>IF(AND(-Z1219&gt;=91,-Z1219&lt;=120),D1219,0)</f>
        <v>0</v>
      </c>
      <c r="AG1219" s="26">
        <f>IF(AND(-Z1219&gt;=121,-Z1219&lt;=150),D1219,0)</f>
        <v>0</v>
      </c>
      <c r="AH1219" s="26">
        <f>IF(AND(-Z1219&gt;=151,-Z1219&lt;=180),D1219,0)</f>
        <v>0</v>
      </c>
      <c r="AI1219" s="26">
        <f>IF(AND(-Z1219&gt;=181,-Z1219&lt;=210),D1219,0)</f>
        <v>0</v>
      </c>
      <c r="AJ1219" s="26">
        <f>IF(AND(-Z1219&gt;=211,-Z1219&lt;=250),D1219,0)</f>
        <v>0</v>
      </c>
      <c r="AK1219" s="26">
        <f>IF(-Z1219&gt;=251,D1219,0)</f>
        <v>0</v>
      </c>
      <c r="AL1219" s="26">
        <f>SUM(AE1219:AF1219)</f>
        <v>0</v>
      </c>
      <c r="AM1219" s="26">
        <f>SUM(AG1219:AK1219)</f>
        <v>0</v>
      </c>
      <c r="AN1219" s="26">
        <f>SUM(AI1219:AK1219)</f>
        <v>0</v>
      </c>
      <c r="AO1219" s="26">
        <f>+IF(SUM(AC1219:AK1219)=0,D1219,0)</f>
        <v>4138.32</v>
      </c>
      <c r="AP1219" s="26">
        <f>+SUM(AC1219:AK1219)</f>
        <v>0</v>
      </c>
      <c r="AQ1219" s="26">
        <f>+Tabla_DatosExternos_142[[#This Row],[Total Vigente]]+Tabla_DatosExternos_142[[#This Row],[Total Vencido]]</f>
        <v>4138.32</v>
      </c>
      <c r="AR1219" s="26">
        <f>SUM(AG1219:AK1219)</f>
        <v>0</v>
      </c>
      <c r="AS1219" s="27">
        <f>+Tabla_DatosExternos_142[[#This Row],[Fecha]]-Tabla_DatosExternos_142[[#This Row],[Vence]]</f>
        <v>-60</v>
      </c>
      <c r="AT1219" s="21"/>
      <c r="AU1219" s="28" t="e">
        <f>+AR1219-W1219</f>
        <v>#VALUE!</v>
      </c>
    </row>
    <row r="1220" spans="1:47" x14ac:dyDescent="0.35">
      <c r="A1220" s="20">
        <v>46212</v>
      </c>
      <c r="B1220" s="21">
        <v>152824</v>
      </c>
      <c r="C1220" s="21">
        <v>2492.64</v>
      </c>
      <c r="D1220" s="21">
        <v>2492.64</v>
      </c>
      <c r="E1220" s="22">
        <v>46272</v>
      </c>
      <c r="F1220" s="21">
        <v>26</v>
      </c>
      <c r="G1220" s="21" t="s">
        <v>90</v>
      </c>
      <c r="H1220" s="21" t="s">
        <v>95</v>
      </c>
      <c r="I1220" s="21" t="s">
        <v>1073</v>
      </c>
      <c r="J1220" s="21" t="s">
        <v>588</v>
      </c>
      <c r="K1220" s="21" t="s">
        <v>589</v>
      </c>
      <c r="L1220" s="21" t="s">
        <v>590</v>
      </c>
      <c r="M1220" s="21" t="s">
        <v>591</v>
      </c>
      <c r="N1220" s="21">
        <v>60</v>
      </c>
      <c r="O1220" s="20"/>
      <c r="P1220" s="21" t="s">
        <v>49</v>
      </c>
      <c r="Q1220" s="21" t="s">
        <v>1074</v>
      </c>
      <c r="R1220" s="21">
        <v>120000</v>
      </c>
      <c r="S1220" s="21">
        <v>7640</v>
      </c>
      <c r="T1220" s="21">
        <v>-68.090222999999995</v>
      </c>
      <c r="U1220" s="21">
        <v>-16.541060999999999</v>
      </c>
      <c r="V1220" s="21" t="s">
        <v>262</v>
      </c>
      <c r="W1220" s="21" t="s">
        <v>51</v>
      </c>
      <c r="X1220" s="21" t="s">
        <v>1077</v>
      </c>
      <c r="Y1220" s="23">
        <v>46246</v>
      </c>
      <c r="Z1220" s="24">
        <f>+E1220-Y1220</f>
        <v>26</v>
      </c>
      <c r="AA1220" s="25">
        <f>+Tabla_DatosExternos_142[[#This Row],[Saldo]]/Tabla_DatosExternos_142[[#This Row],[Importe]]</f>
        <v>1</v>
      </c>
      <c r="AB1220" s="21"/>
      <c r="AC1220" s="26">
        <f>IF(AND(-Z1220&gt;=1,-Z1220&lt;=30),D1220,0)</f>
        <v>0</v>
      </c>
      <c r="AD1220" s="26">
        <f>IF(AND(-Z1220&gt;=31,-Z1220&lt;=60),D1220,0)</f>
        <v>0</v>
      </c>
      <c r="AE1220" s="26">
        <f>IF(AND(-Z1220&gt;=61,-Z1220&lt;=90),D1220,0)</f>
        <v>0</v>
      </c>
      <c r="AF1220" s="26">
        <f>IF(AND(-Z1220&gt;=91,-Z1220&lt;=120),D1220,0)</f>
        <v>0</v>
      </c>
      <c r="AG1220" s="26">
        <f>IF(AND(-Z1220&gt;=121,-Z1220&lt;=150),D1220,0)</f>
        <v>0</v>
      </c>
      <c r="AH1220" s="26">
        <f>IF(AND(-Z1220&gt;=151,-Z1220&lt;=180),D1220,0)</f>
        <v>0</v>
      </c>
      <c r="AI1220" s="26">
        <f>IF(AND(-Z1220&gt;=181,-Z1220&lt;=210),D1220,0)</f>
        <v>0</v>
      </c>
      <c r="AJ1220" s="26">
        <f>IF(AND(-Z1220&gt;=211,-Z1220&lt;=250),D1220,0)</f>
        <v>0</v>
      </c>
      <c r="AK1220" s="26">
        <f>IF(-Z1220&gt;=251,D1220,0)</f>
        <v>0</v>
      </c>
      <c r="AL1220" s="26">
        <f>SUM(AE1220:AF1220)</f>
        <v>0</v>
      </c>
      <c r="AM1220" s="26">
        <f>SUM(AG1220:AK1220)</f>
        <v>0</v>
      </c>
      <c r="AN1220" s="26">
        <f>SUM(AI1220:AK1220)</f>
        <v>0</v>
      </c>
      <c r="AO1220" s="26">
        <f>+IF(SUM(AC1220:AK1220)=0,D1220,0)</f>
        <v>2492.64</v>
      </c>
      <c r="AP1220" s="26">
        <f>+SUM(AC1220:AK1220)</f>
        <v>0</v>
      </c>
      <c r="AQ1220" s="26">
        <f>+Tabla_DatosExternos_142[[#This Row],[Total Vigente]]+Tabla_DatosExternos_142[[#This Row],[Total Vencido]]</f>
        <v>2492.64</v>
      </c>
      <c r="AR1220" s="26">
        <f>SUM(AG1220:AK1220)</f>
        <v>0</v>
      </c>
      <c r="AS1220" s="27">
        <f>+Tabla_DatosExternos_142[[#This Row],[Fecha]]-Tabla_DatosExternos_142[[#This Row],[Vence]]</f>
        <v>-60</v>
      </c>
      <c r="AT1220" s="21"/>
      <c r="AU1220" s="28" t="e">
        <f>+AR1220-W1220</f>
        <v>#VALUE!</v>
      </c>
    </row>
    <row r="1221" spans="1:47" x14ac:dyDescent="0.35">
      <c r="A1221" s="20">
        <v>46212</v>
      </c>
      <c r="B1221" s="21">
        <v>152829</v>
      </c>
      <c r="C1221" s="21">
        <v>3380.4</v>
      </c>
      <c r="D1221" s="21">
        <v>3380.4</v>
      </c>
      <c r="E1221" s="22">
        <v>46272</v>
      </c>
      <c r="F1221" s="21">
        <v>26</v>
      </c>
      <c r="G1221" s="21" t="s">
        <v>90</v>
      </c>
      <c r="H1221" s="21" t="s">
        <v>95</v>
      </c>
      <c r="I1221" s="21" t="s">
        <v>1605</v>
      </c>
      <c r="J1221" s="21" t="s">
        <v>588</v>
      </c>
      <c r="K1221" s="21" t="s">
        <v>589</v>
      </c>
      <c r="L1221" s="21" t="s">
        <v>590</v>
      </c>
      <c r="M1221" s="21" t="s">
        <v>591</v>
      </c>
      <c r="N1221" s="21">
        <v>60</v>
      </c>
      <c r="O1221" s="20"/>
      <c r="P1221" s="21" t="s">
        <v>49</v>
      </c>
      <c r="Q1221" s="21" t="s">
        <v>1810</v>
      </c>
      <c r="R1221" s="21">
        <v>120000</v>
      </c>
      <c r="S1221" s="21">
        <v>7640</v>
      </c>
      <c r="T1221" s="21">
        <v>-68.077910900000006</v>
      </c>
      <c r="U1221" s="21">
        <v>-16.540450700000001</v>
      </c>
      <c r="V1221" s="21" t="s">
        <v>1607</v>
      </c>
      <c r="W1221" s="21" t="s">
        <v>51</v>
      </c>
      <c r="X1221" s="21" t="s">
        <v>1811</v>
      </c>
      <c r="Y1221" s="23">
        <v>46246</v>
      </c>
      <c r="Z1221" s="24">
        <f>+E1221-Y1221</f>
        <v>26</v>
      </c>
      <c r="AA1221" s="25">
        <f>+Tabla_DatosExternos_142[[#This Row],[Saldo]]/Tabla_DatosExternos_142[[#This Row],[Importe]]</f>
        <v>1</v>
      </c>
      <c r="AB1221" s="21"/>
      <c r="AC1221" s="26">
        <f>IF(AND(-Z1221&gt;=1,-Z1221&lt;=30),D1221,0)</f>
        <v>0</v>
      </c>
      <c r="AD1221" s="26">
        <f>IF(AND(-Z1221&gt;=31,-Z1221&lt;=60),D1221,0)</f>
        <v>0</v>
      </c>
      <c r="AE1221" s="26">
        <f>IF(AND(-Z1221&gt;=61,-Z1221&lt;=90),D1221,0)</f>
        <v>0</v>
      </c>
      <c r="AF1221" s="26">
        <f>IF(AND(-Z1221&gt;=91,-Z1221&lt;=120),D1221,0)</f>
        <v>0</v>
      </c>
      <c r="AG1221" s="26">
        <f>IF(AND(-Z1221&gt;=121,-Z1221&lt;=150),D1221,0)</f>
        <v>0</v>
      </c>
      <c r="AH1221" s="26">
        <f>IF(AND(-Z1221&gt;=151,-Z1221&lt;=180),D1221,0)</f>
        <v>0</v>
      </c>
      <c r="AI1221" s="26">
        <f>IF(AND(-Z1221&gt;=181,-Z1221&lt;=210),D1221,0)</f>
        <v>0</v>
      </c>
      <c r="AJ1221" s="26">
        <f>IF(AND(-Z1221&gt;=211,-Z1221&lt;=250),D1221,0)</f>
        <v>0</v>
      </c>
      <c r="AK1221" s="26">
        <f>IF(-Z1221&gt;=251,D1221,0)</f>
        <v>0</v>
      </c>
      <c r="AL1221" s="26">
        <f>SUM(AE1221:AF1221)</f>
        <v>0</v>
      </c>
      <c r="AM1221" s="26">
        <f>SUM(AG1221:AK1221)</f>
        <v>0</v>
      </c>
      <c r="AN1221" s="26">
        <f>SUM(AI1221:AK1221)</f>
        <v>0</v>
      </c>
      <c r="AO1221" s="26">
        <f>+IF(SUM(AC1221:AK1221)=0,D1221,0)</f>
        <v>3380.4</v>
      </c>
      <c r="AP1221" s="26">
        <f>+SUM(AC1221:AK1221)</f>
        <v>0</v>
      </c>
      <c r="AQ1221" s="26">
        <f>+Tabla_DatosExternos_142[[#This Row],[Total Vigente]]+Tabla_DatosExternos_142[[#This Row],[Total Vencido]]</f>
        <v>3380.4</v>
      </c>
      <c r="AR1221" s="26">
        <f>SUM(AG1221:AK1221)</f>
        <v>0</v>
      </c>
      <c r="AS1221" s="27">
        <f>+Tabla_DatosExternos_142[[#This Row],[Fecha]]-Tabla_DatosExternos_142[[#This Row],[Vence]]</f>
        <v>-60</v>
      </c>
      <c r="AT1221" s="21"/>
      <c r="AU1221" s="28" t="e">
        <f>+AR1221-W1221</f>
        <v>#VALUE!</v>
      </c>
    </row>
    <row r="1222" spans="1:47" x14ac:dyDescent="0.35">
      <c r="A1222" s="20">
        <v>46212</v>
      </c>
      <c r="B1222" s="21">
        <v>152830</v>
      </c>
      <c r="C1222" s="21">
        <v>3706.44</v>
      </c>
      <c r="D1222" s="21">
        <v>3706.44</v>
      </c>
      <c r="E1222" s="22">
        <v>46272</v>
      </c>
      <c r="F1222" s="21">
        <v>26</v>
      </c>
      <c r="G1222" s="21" t="s">
        <v>90</v>
      </c>
      <c r="H1222" s="21" t="s">
        <v>95</v>
      </c>
      <c r="I1222" s="21" t="s">
        <v>1605</v>
      </c>
      <c r="J1222" s="21" t="s">
        <v>588</v>
      </c>
      <c r="K1222" s="21" t="s">
        <v>589</v>
      </c>
      <c r="L1222" s="21" t="s">
        <v>590</v>
      </c>
      <c r="M1222" s="21" t="s">
        <v>591</v>
      </c>
      <c r="N1222" s="21">
        <v>60</v>
      </c>
      <c r="O1222" s="20"/>
      <c r="P1222" s="21" t="s">
        <v>49</v>
      </c>
      <c r="Q1222" s="21" t="s">
        <v>1810</v>
      </c>
      <c r="R1222" s="21">
        <v>120000</v>
      </c>
      <c r="S1222" s="21">
        <v>7640</v>
      </c>
      <c r="T1222" s="21">
        <v>-68.077910900000006</v>
      </c>
      <c r="U1222" s="21">
        <v>-16.540450700000001</v>
      </c>
      <c r="V1222" s="21" t="s">
        <v>1607</v>
      </c>
      <c r="W1222" s="21" t="s">
        <v>51</v>
      </c>
      <c r="X1222" s="21" t="s">
        <v>1811</v>
      </c>
      <c r="Y1222" s="23">
        <v>46246</v>
      </c>
      <c r="Z1222" s="24">
        <f>+E1222-Y1222</f>
        <v>26</v>
      </c>
      <c r="AA1222" s="25">
        <f>+Tabla_DatosExternos_142[[#This Row],[Saldo]]/Tabla_DatosExternos_142[[#This Row],[Importe]]</f>
        <v>1</v>
      </c>
      <c r="AB1222" s="21"/>
      <c r="AC1222" s="26">
        <f>IF(AND(-Z1222&gt;=1,-Z1222&lt;=30),D1222,0)</f>
        <v>0</v>
      </c>
      <c r="AD1222" s="26">
        <f>IF(AND(-Z1222&gt;=31,-Z1222&lt;=60),D1222,0)</f>
        <v>0</v>
      </c>
      <c r="AE1222" s="26">
        <f>IF(AND(-Z1222&gt;=61,-Z1222&lt;=90),D1222,0)</f>
        <v>0</v>
      </c>
      <c r="AF1222" s="26">
        <f>IF(AND(-Z1222&gt;=91,-Z1222&lt;=120),D1222,0)</f>
        <v>0</v>
      </c>
      <c r="AG1222" s="26">
        <f>IF(AND(-Z1222&gt;=121,-Z1222&lt;=150),D1222,0)</f>
        <v>0</v>
      </c>
      <c r="AH1222" s="26">
        <f>IF(AND(-Z1222&gt;=151,-Z1222&lt;=180),D1222,0)</f>
        <v>0</v>
      </c>
      <c r="AI1222" s="26">
        <f>IF(AND(-Z1222&gt;=181,-Z1222&lt;=210),D1222,0)</f>
        <v>0</v>
      </c>
      <c r="AJ1222" s="26">
        <f>IF(AND(-Z1222&gt;=211,-Z1222&lt;=250),D1222,0)</f>
        <v>0</v>
      </c>
      <c r="AK1222" s="26">
        <f>IF(-Z1222&gt;=251,D1222,0)</f>
        <v>0</v>
      </c>
      <c r="AL1222" s="26">
        <f>SUM(AE1222:AF1222)</f>
        <v>0</v>
      </c>
      <c r="AM1222" s="26">
        <f>SUM(AG1222:AK1222)</f>
        <v>0</v>
      </c>
      <c r="AN1222" s="26">
        <f>SUM(AI1222:AK1222)</f>
        <v>0</v>
      </c>
      <c r="AO1222" s="26">
        <f>+IF(SUM(AC1222:AK1222)=0,D1222,0)</f>
        <v>3706.44</v>
      </c>
      <c r="AP1222" s="26">
        <f>+SUM(AC1222:AK1222)</f>
        <v>0</v>
      </c>
      <c r="AQ1222" s="26">
        <f>+Tabla_DatosExternos_142[[#This Row],[Total Vigente]]+Tabla_DatosExternos_142[[#This Row],[Total Vencido]]</f>
        <v>3706.44</v>
      </c>
      <c r="AR1222" s="26">
        <f>SUM(AG1222:AK1222)</f>
        <v>0</v>
      </c>
      <c r="AS1222" s="27">
        <f>+Tabla_DatosExternos_142[[#This Row],[Fecha]]-Tabla_DatosExternos_142[[#This Row],[Vence]]</f>
        <v>-60</v>
      </c>
      <c r="AT1222" s="21"/>
      <c r="AU1222" s="28" t="e">
        <f>+AR1222-W1222</f>
        <v>#VALUE!</v>
      </c>
    </row>
    <row r="1223" spans="1:47" x14ac:dyDescent="0.35">
      <c r="A1223" s="20">
        <v>46213</v>
      </c>
      <c r="B1223" s="21">
        <v>1637</v>
      </c>
      <c r="C1223" s="21">
        <v>6307.8</v>
      </c>
      <c r="D1223" s="21">
        <v>6307.8</v>
      </c>
      <c r="E1223" s="22">
        <v>46273</v>
      </c>
      <c r="F1223" s="21">
        <v>27</v>
      </c>
      <c r="G1223" s="21" t="s">
        <v>90</v>
      </c>
      <c r="H1223" s="21" t="s">
        <v>95</v>
      </c>
      <c r="I1223" s="21" t="s">
        <v>1039</v>
      </c>
      <c r="J1223" s="21" t="s">
        <v>588</v>
      </c>
      <c r="K1223" s="21" t="s">
        <v>589</v>
      </c>
      <c r="L1223" s="21" t="s">
        <v>590</v>
      </c>
      <c r="M1223" s="21" t="s">
        <v>591</v>
      </c>
      <c r="N1223" s="21">
        <v>60</v>
      </c>
      <c r="O1223" s="20"/>
      <c r="P1223" s="21" t="s">
        <v>49</v>
      </c>
      <c r="Q1223" s="21" t="s">
        <v>1040</v>
      </c>
      <c r="R1223" s="21">
        <v>600000</v>
      </c>
      <c r="S1223" s="21">
        <v>7640</v>
      </c>
      <c r="T1223" s="21">
        <v>-68.062518999999995</v>
      </c>
      <c r="U1223" s="21">
        <v>-16.519238999999999</v>
      </c>
      <c r="V1223" s="21" t="s">
        <v>262</v>
      </c>
      <c r="W1223" s="21" t="s">
        <v>51</v>
      </c>
      <c r="X1223" s="21" t="s">
        <v>1188</v>
      </c>
      <c r="Y1223" s="23">
        <v>46246</v>
      </c>
      <c r="Z1223" s="24">
        <f>+E1223-Y1223</f>
        <v>27</v>
      </c>
      <c r="AA1223" s="25">
        <f>+Tabla_DatosExternos_142[[#This Row],[Saldo]]/Tabla_DatosExternos_142[[#This Row],[Importe]]</f>
        <v>1</v>
      </c>
      <c r="AB1223" s="21"/>
      <c r="AC1223" s="26">
        <f>IF(AND(-Z1223&gt;=1,-Z1223&lt;=30),D1223,0)</f>
        <v>0</v>
      </c>
      <c r="AD1223" s="26">
        <f>IF(AND(-Z1223&gt;=31,-Z1223&lt;=60),D1223,0)</f>
        <v>0</v>
      </c>
      <c r="AE1223" s="26">
        <f>IF(AND(-Z1223&gt;=61,-Z1223&lt;=90),D1223,0)</f>
        <v>0</v>
      </c>
      <c r="AF1223" s="26">
        <f>IF(AND(-Z1223&gt;=91,-Z1223&lt;=120),D1223,0)</f>
        <v>0</v>
      </c>
      <c r="AG1223" s="26">
        <f>IF(AND(-Z1223&gt;=121,-Z1223&lt;=150),D1223,0)</f>
        <v>0</v>
      </c>
      <c r="AH1223" s="26">
        <f>IF(AND(-Z1223&gt;=151,-Z1223&lt;=180),D1223,0)</f>
        <v>0</v>
      </c>
      <c r="AI1223" s="26">
        <f>IF(AND(-Z1223&gt;=181,-Z1223&lt;=210),D1223,0)</f>
        <v>0</v>
      </c>
      <c r="AJ1223" s="26">
        <f>IF(AND(-Z1223&gt;=211,-Z1223&lt;=250),D1223,0)</f>
        <v>0</v>
      </c>
      <c r="AK1223" s="26">
        <f>IF(-Z1223&gt;=251,D1223,0)</f>
        <v>0</v>
      </c>
      <c r="AL1223" s="26">
        <f>SUM(AE1223:AF1223)</f>
        <v>0</v>
      </c>
      <c r="AM1223" s="26">
        <f>SUM(AG1223:AK1223)</f>
        <v>0</v>
      </c>
      <c r="AN1223" s="26">
        <f>SUM(AI1223:AK1223)</f>
        <v>0</v>
      </c>
      <c r="AO1223" s="26">
        <f>+IF(SUM(AC1223:AK1223)=0,D1223,0)</f>
        <v>6307.8</v>
      </c>
      <c r="AP1223" s="26">
        <f>+SUM(AC1223:AK1223)</f>
        <v>0</v>
      </c>
      <c r="AQ1223" s="26">
        <f>+Tabla_DatosExternos_142[[#This Row],[Total Vigente]]+Tabla_DatosExternos_142[[#This Row],[Total Vencido]]</f>
        <v>6307.8</v>
      </c>
      <c r="AR1223" s="26">
        <f>SUM(AG1223:AK1223)</f>
        <v>0</v>
      </c>
      <c r="AS1223" s="27">
        <f>+Tabla_DatosExternos_142[[#This Row],[Fecha]]-Tabla_DatosExternos_142[[#This Row],[Vence]]</f>
        <v>-60</v>
      </c>
      <c r="AT1223" s="21"/>
      <c r="AU1223" s="28" t="e">
        <f>+AR1223-W1223</f>
        <v>#VALUE!</v>
      </c>
    </row>
    <row r="1224" spans="1:47" x14ac:dyDescent="0.35">
      <c r="A1224" s="20">
        <v>46213</v>
      </c>
      <c r="B1224" s="21">
        <v>153282</v>
      </c>
      <c r="C1224" s="21">
        <v>3178.32</v>
      </c>
      <c r="D1224" s="21">
        <v>3178.32</v>
      </c>
      <c r="E1224" s="22">
        <v>46243</v>
      </c>
      <c r="F1224" s="21">
        <v>3</v>
      </c>
      <c r="G1224" s="21" t="s">
        <v>90</v>
      </c>
      <c r="H1224" s="21" t="s">
        <v>48</v>
      </c>
      <c r="I1224" s="21" t="s">
        <v>1605</v>
      </c>
      <c r="J1224" s="21" t="s">
        <v>49</v>
      </c>
      <c r="K1224" s="21" t="s">
        <v>589</v>
      </c>
      <c r="L1224" s="21" t="s">
        <v>590</v>
      </c>
      <c r="M1224" s="21" t="s">
        <v>591</v>
      </c>
      <c r="N1224" s="21">
        <v>30</v>
      </c>
      <c r="O1224" s="20"/>
      <c r="P1224" s="21" t="s">
        <v>49</v>
      </c>
      <c r="Q1224" s="21" t="s">
        <v>1609</v>
      </c>
      <c r="R1224" s="21">
        <v>10000</v>
      </c>
      <c r="S1224" s="21">
        <v>7640</v>
      </c>
      <c r="T1224" s="21">
        <v>-68.150401500000001</v>
      </c>
      <c r="U1224" s="21">
        <v>-16.518046099999999</v>
      </c>
      <c r="V1224" s="21" t="s">
        <v>1607</v>
      </c>
      <c r="W1224" s="21" t="s">
        <v>51</v>
      </c>
      <c r="X1224" s="21" t="s">
        <v>1610</v>
      </c>
      <c r="Y1224" s="23">
        <v>46246</v>
      </c>
      <c r="Z1224" s="24">
        <f>+E1224-Y1224</f>
        <v>-3</v>
      </c>
      <c r="AA1224" s="25">
        <f>+Tabla_DatosExternos_142[[#This Row],[Saldo]]/Tabla_DatosExternos_142[[#This Row],[Importe]]</f>
        <v>1</v>
      </c>
      <c r="AB1224" s="21"/>
      <c r="AC1224" s="26">
        <f>IF(AND(-Z1224&gt;=1,-Z1224&lt;=30),D1224,0)</f>
        <v>3178.32</v>
      </c>
      <c r="AD1224" s="26">
        <f>IF(AND(-Z1224&gt;=31,-Z1224&lt;=60),D1224,0)</f>
        <v>0</v>
      </c>
      <c r="AE1224" s="26">
        <f>IF(AND(-Z1224&gt;=61,-Z1224&lt;=90),D1224,0)</f>
        <v>0</v>
      </c>
      <c r="AF1224" s="26">
        <f>IF(AND(-Z1224&gt;=91,-Z1224&lt;=120),D1224,0)</f>
        <v>0</v>
      </c>
      <c r="AG1224" s="26">
        <f>IF(AND(-Z1224&gt;=121,-Z1224&lt;=150),D1224,0)</f>
        <v>0</v>
      </c>
      <c r="AH1224" s="26">
        <f>IF(AND(-Z1224&gt;=151,-Z1224&lt;=180),D1224,0)</f>
        <v>0</v>
      </c>
      <c r="AI1224" s="26">
        <f>IF(AND(-Z1224&gt;=181,-Z1224&lt;=210),D1224,0)</f>
        <v>0</v>
      </c>
      <c r="AJ1224" s="26">
        <f>IF(AND(-Z1224&gt;=211,-Z1224&lt;=250),D1224,0)</f>
        <v>0</v>
      </c>
      <c r="AK1224" s="26">
        <f>IF(-Z1224&gt;=251,D1224,0)</f>
        <v>0</v>
      </c>
      <c r="AL1224" s="26">
        <f>SUM(AE1224:AF1224)</f>
        <v>0</v>
      </c>
      <c r="AM1224" s="26">
        <f>SUM(AG1224:AK1224)</f>
        <v>0</v>
      </c>
      <c r="AN1224" s="26">
        <f>SUM(AI1224:AK1224)</f>
        <v>0</v>
      </c>
      <c r="AO1224" s="26">
        <f>+IF(SUM(AC1224:AK1224)=0,D1224,0)</f>
        <v>0</v>
      </c>
      <c r="AP1224" s="26">
        <f>+SUM(AC1224:AK1224)</f>
        <v>3178.32</v>
      </c>
      <c r="AQ1224" s="26">
        <f>+Tabla_DatosExternos_142[[#This Row],[Total Vigente]]+Tabla_DatosExternos_142[[#This Row],[Total Vencido]]</f>
        <v>3178.32</v>
      </c>
      <c r="AR1224" s="26">
        <f>SUM(AG1224:AK1224)</f>
        <v>0</v>
      </c>
      <c r="AS1224" s="27">
        <f>+Tabla_DatosExternos_142[[#This Row],[Fecha]]-Tabla_DatosExternos_142[[#This Row],[Vence]]</f>
        <v>-30</v>
      </c>
      <c r="AT1224" s="21"/>
      <c r="AU1224" s="28" t="e">
        <f>+AR1224-W1224</f>
        <v>#VALUE!</v>
      </c>
    </row>
    <row r="1225" spans="1:47" x14ac:dyDescent="0.35">
      <c r="A1225" s="20">
        <v>46213</v>
      </c>
      <c r="B1225" s="21">
        <v>153283</v>
      </c>
      <c r="C1225" s="21">
        <v>523.91999999999996</v>
      </c>
      <c r="D1225" s="21">
        <v>523.91999999999996</v>
      </c>
      <c r="E1225" s="22">
        <v>46243</v>
      </c>
      <c r="F1225" s="21">
        <v>3</v>
      </c>
      <c r="G1225" s="21" t="s">
        <v>90</v>
      </c>
      <c r="H1225" s="21" t="s">
        <v>48</v>
      </c>
      <c r="I1225" s="21" t="s">
        <v>1948</v>
      </c>
      <c r="J1225" s="21" t="s">
        <v>49</v>
      </c>
      <c r="K1225" s="21" t="s">
        <v>589</v>
      </c>
      <c r="L1225" s="21" t="s">
        <v>590</v>
      </c>
      <c r="M1225" s="21" t="s">
        <v>591</v>
      </c>
      <c r="N1225" s="21">
        <v>30</v>
      </c>
      <c r="O1225" s="20"/>
      <c r="P1225" s="21" t="s">
        <v>49</v>
      </c>
      <c r="Q1225" s="21" t="s">
        <v>1949</v>
      </c>
      <c r="R1225" s="21">
        <v>20000</v>
      </c>
      <c r="S1225" s="21">
        <v>7640</v>
      </c>
      <c r="T1225" s="21">
        <v>-68.187993700000007</v>
      </c>
      <c r="U1225" s="21">
        <v>-16.491130900000002</v>
      </c>
      <c r="V1225" s="21" t="s">
        <v>1950</v>
      </c>
      <c r="W1225" s="21" t="s">
        <v>51</v>
      </c>
      <c r="X1225" s="21" t="s">
        <v>1951</v>
      </c>
      <c r="Y1225" s="23">
        <v>46246</v>
      </c>
      <c r="Z1225" s="24">
        <f>+E1225-Y1225</f>
        <v>-3</v>
      </c>
      <c r="AA1225" s="25">
        <f>+Tabla_DatosExternos_142[[#This Row],[Saldo]]/Tabla_DatosExternos_142[[#This Row],[Importe]]</f>
        <v>1</v>
      </c>
      <c r="AB1225" s="21"/>
      <c r="AC1225" s="26">
        <f>IF(AND(-Z1225&gt;=1,-Z1225&lt;=30),D1225,0)</f>
        <v>523.91999999999996</v>
      </c>
      <c r="AD1225" s="26">
        <f>IF(AND(-Z1225&gt;=31,-Z1225&lt;=60),D1225,0)</f>
        <v>0</v>
      </c>
      <c r="AE1225" s="26">
        <f>IF(AND(-Z1225&gt;=61,-Z1225&lt;=90),D1225,0)</f>
        <v>0</v>
      </c>
      <c r="AF1225" s="26">
        <f>IF(AND(-Z1225&gt;=91,-Z1225&lt;=120),D1225,0)</f>
        <v>0</v>
      </c>
      <c r="AG1225" s="26">
        <f>IF(AND(-Z1225&gt;=121,-Z1225&lt;=150),D1225,0)</f>
        <v>0</v>
      </c>
      <c r="AH1225" s="26">
        <f>IF(AND(-Z1225&gt;=151,-Z1225&lt;=180),D1225,0)</f>
        <v>0</v>
      </c>
      <c r="AI1225" s="26">
        <f>IF(AND(-Z1225&gt;=181,-Z1225&lt;=210),D1225,0)</f>
        <v>0</v>
      </c>
      <c r="AJ1225" s="26">
        <f>IF(AND(-Z1225&gt;=211,-Z1225&lt;=250),D1225,0)</f>
        <v>0</v>
      </c>
      <c r="AK1225" s="26">
        <f>IF(-Z1225&gt;=251,D1225,0)</f>
        <v>0</v>
      </c>
      <c r="AL1225" s="26">
        <f>SUM(AE1225:AF1225)</f>
        <v>0</v>
      </c>
      <c r="AM1225" s="26">
        <f>SUM(AG1225:AK1225)</f>
        <v>0</v>
      </c>
      <c r="AN1225" s="26">
        <f>SUM(AI1225:AK1225)</f>
        <v>0</v>
      </c>
      <c r="AO1225" s="26">
        <f>+IF(SUM(AC1225:AK1225)=0,D1225,0)</f>
        <v>0</v>
      </c>
      <c r="AP1225" s="26">
        <f>+SUM(AC1225:AK1225)</f>
        <v>523.91999999999996</v>
      </c>
      <c r="AQ1225" s="26">
        <f>+Tabla_DatosExternos_142[[#This Row],[Total Vigente]]+Tabla_DatosExternos_142[[#This Row],[Total Vencido]]</f>
        <v>523.91999999999996</v>
      </c>
      <c r="AR1225" s="26">
        <f>SUM(AG1225:AK1225)</f>
        <v>0</v>
      </c>
      <c r="AS1225" s="27">
        <f>+Tabla_DatosExternos_142[[#This Row],[Fecha]]-Tabla_DatosExternos_142[[#This Row],[Vence]]</f>
        <v>-30</v>
      </c>
      <c r="AT1225" s="21"/>
      <c r="AU1225" s="28" t="e">
        <f>+AR1225-W1225</f>
        <v>#VALUE!</v>
      </c>
    </row>
    <row r="1226" spans="1:47" x14ac:dyDescent="0.35">
      <c r="A1226" s="20">
        <v>46213</v>
      </c>
      <c r="B1226" s="21">
        <v>153351</v>
      </c>
      <c r="C1226" s="21">
        <v>2707.2</v>
      </c>
      <c r="D1226" s="21">
        <v>2707.2</v>
      </c>
      <c r="E1226" s="22">
        <v>46243</v>
      </c>
      <c r="F1226" s="21">
        <v>3</v>
      </c>
      <c r="G1226" s="21" t="s">
        <v>90</v>
      </c>
      <c r="H1226" s="21" t="s">
        <v>48</v>
      </c>
      <c r="I1226" s="21" t="s">
        <v>1605</v>
      </c>
      <c r="J1226" s="21" t="s">
        <v>49</v>
      </c>
      <c r="K1226" s="21" t="s">
        <v>589</v>
      </c>
      <c r="L1226" s="21" t="s">
        <v>590</v>
      </c>
      <c r="M1226" s="21" t="s">
        <v>591</v>
      </c>
      <c r="N1226" s="21">
        <v>30</v>
      </c>
      <c r="O1226" s="20"/>
      <c r="P1226" s="21" t="s">
        <v>49</v>
      </c>
      <c r="Q1226" s="21" t="s">
        <v>1606</v>
      </c>
      <c r="R1226" s="21">
        <v>20000</v>
      </c>
      <c r="S1226" s="21">
        <v>7640</v>
      </c>
      <c r="T1226" s="21">
        <v>-68.144971799999993</v>
      </c>
      <c r="U1226" s="21">
        <v>-16.4921574</v>
      </c>
      <c r="V1226" s="21" t="s">
        <v>1607</v>
      </c>
      <c r="W1226" s="21" t="s">
        <v>51</v>
      </c>
      <c r="X1226" s="21" t="s">
        <v>1608</v>
      </c>
      <c r="Y1226" s="23">
        <v>46246</v>
      </c>
      <c r="Z1226" s="24">
        <f>+E1226-Y1226</f>
        <v>-3</v>
      </c>
      <c r="AA1226" s="25">
        <f>+Tabla_DatosExternos_142[[#This Row],[Saldo]]/Tabla_DatosExternos_142[[#This Row],[Importe]]</f>
        <v>1</v>
      </c>
      <c r="AB1226" s="21"/>
      <c r="AC1226" s="26">
        <f>IF(AND(-Z1226&gt;=1,-Z1226&lt;=30),D1226,0)</f>
        <v>2707.2</v>
      </c>
      <c r="AD1226" s="26">
        <f>IF(AND(-Z1226&gt;=31,-Z1226&lt;=60),D1226,0)</f>
        <v>0</v>
      </c>
      <c r="AE1226" s="26">
        <f>IF(AND(-Z1226&gt;=61,-Z1226&lt;=90),D1226,0)</f>
        <v>0</v>
      </c>
      <c r="AF1226" s="26">
        <f>IF(AND(-Z1226&gt;=91,-Z1226&lt;=120),D1226,0)</f>
        <v>0</v>
      </c>
      <c r="AG1226" s="26">
        <f>IF(AND(-Z1226&gt;=121,-Z1226&lt;=150),D1226,0)</f>
        <v>0</v>
      </c>
      <c r="AH1226" s="26">
        <f>IF(AND(-Z1226&gt;=151,-Z1226&lt;=180),D1226,0)</f>
        <v>0</v>
      </c>
      <c r="AI1226" s="26">
        <f>IF(AND(-Z1226&gt;=181,-Z1226&lt;=210),D1226,0)</f>
        <v>0</v>
      </c>
      <c r="AJ1226" s="26">
        <f>IF(AND(-Z1226&gt;=211,-Z1226&lt;=250),D1226,0)</f>
        <v>0</v>
      </c>
      <c r="AK1226" s="26">
        <f>IF(-Z1226&gt;=251,D1226,0)</f>
        <v>0</v>
      </c>
      <c r="AL1226" s="26">
        <f>SUM(AE1226:AF1226)</f>
        <v>0</v>
      </c>
      <c r="AM1226" s="26">
        <f>SUM(AG1226:AK1226)</f>
        <v>0</v>
      </c>
      <c r="AN1226" s="26">
        <f>SUM(AI1226:AK1226)</f>
        <v>0</v>
      </c>
      <c r="AO1226" s="26">
        <f>+IF(SUM(AC1226:AK1226)=0,D1226,0)</f>
        <v>0</v>
      </c>
      <c r="AP1226" s="26">
        <f>+SUM(AC1226:AK1226)</f>
        <v>2707.2</v>
      </c>
      <c r="AQ1226" s="26">
        <f>+Tabla_DatosExternos_142[[#This Row],[Total Vigente]]+Tabla_DatosExternos_142[[#This Row],[Total Vencido]]</f>
        <v>2707.2</v>
      </c>
      <c r="AR1226" s="26">
        <f>SUM(AG1226:AK1226)</f>
        <v>0</v>
      </c>
      <c r="AS1226" s="27">
        <f>+Tabla_DatosExternos_142[[#This Row],[Fecha]]-Tabla_DatosExternos_142[[#This Row],[Vence]]</f>
        <v>-30</v>
      </c>
      <c r="AT1226" s="21"/>
      <c r="AU1226" s="28" t="e">
        <f>+AR1226-W1226</f>
        <v>#VALUE!</v>
      </c>
    </row>
    <row r="1227" spans="1:47" x14ac:dyDescent="0.35">
      <c r="A1227" s="20">
        <v>46213</v>
      </c>
      <c r="B1227" s="21">
        <v>153352</v>
      </c>
      <c r="C1227" s="21">
        <v>3364.36</v>
      </c>
      <c r="D1227" s="21">
        <v>3364.36</v>
      </c>
      <c r="E1227" s="22">
        <v>46243</v>
      </c>
      <c r="F1227" s="21">
        <v>3</v>
      </c>
      <c r="G1227" s="21" t="s">
        <v>90</v>
      </c>
      <c r="H1227" s="21" t="s">
        <v>48</v>
      </c>
      <c r="I1227" s="21" t="s">
        <v>1605</v>
      </c>
      <c r="J1227" s="21" t="s">
        <v>49</v>
      </c>
      <c r="K1227" s="21" t="s">
        <v>589</v>
      </c>
      <c r="L1227" s="21" t="s">
        <v>590</v>
      </c>
      <c r="M1227" s="21" t="s">
        <v>591</v>
      </c>
      <c r="N1227" s="21">
        <v>30</v>
      </c>
      <c r="O1227" s="20"/>
      <c r="P1227" s="21" t="s">
        <v>49</v>
      </c>
      <c r="Q1227" s="21" t="s">
        <v>1606</v>
      </c>
      <c r="R1227" s="21">
        <v>20000</v>
      </c>
      <c r="S1227" s="21">
        <v>7640</v>
      </c>
      <c r="T1227" s="21">
        <v>-68.144971799999993</v>
      </c>
      <c r="U1227" s="21">
        <v>-16.4921574</v>
      </c>
      <c r="V1227" s="21" t="s">
        <v>1607</v>
      </c>
      <c r="W1227" s="21" t="s">
        <v>51</v>
      </c>
      <c r="X1227" s="21" t="s">
        <v>1608</v>
      </c>
      <c r="Y1227" s="23">
        <v>46246</v>
      </c>
      <c r="Z1227" s="24">
        <f>+E1227-Y1227</f>
        <v>-3</v>
      </c>
      <c r="AA1227" s="25">
        <f>+Tabla_DatosExternos_142[[#This Row],[Saldo]]/Tabla_DatosExternos_142[[#This Row],[Importe]]</f>
        <v>1</v>
      </c>
      <c r="AB1227" s="21"/>
      <c r="AC1227" s="26">
        <f>IF(AND(-Z1227&gt;=1,-Z1227&lt;=30),D1227,0)</f>
        <v>3364.36</v>
      </c>
      <c r="AD1227" s="26">
        <f>IF(AND(-Z1227&gt;=31,-Z1227&lt;=60),D1227,0)</f>
        <v>0</v>
      </c>
      <c r="AE1227" s="26">
        <f>IF(AND(-Z1227&gt;=61,-Z1227&lt;=90),D1227,0)</f>
        <v>0</v>
      </c>
      <c r="AF1227" s="26">
        <f>IF(AND(-Z1227&gt;=91,-Z1227&lt;=120),D1227,0)</f>
        <v>0</v>
      </c>
      <c r="AG1227" s="26">
        <f>IF(AND(-Z1227&gt;=121,-Z1227&lt;=150),D1227,0)</f>
        <v>0</v>
      </c>
      <c r="AH1227" s="26">
        <f>IF(AND(-Z1227&gt;=151,-Z1227&lt;=180),D1227,0)</f>
        <v>0</v>
      </c>
      <c r="AI1227" s="26">
        <f>IF(AND(-Z1227&gt;=181,-Z1227&lt;=210),D1227,0)</f>
        <v>0</v>
      </c>
      <c r="AJ1227" s="26">
        <f>IF(AND(-Z1227&gt;=211,-Z1227&lt;=250),D1227,0)</f>
        <v>0</v>
      </c>
      <c r="AK1227" s="26">
        <f>IF(-Z1227&gt;=251,D1227,0)</f>
        <v>0</v>
      </c>
      <c r="AL1227" s="26">
        <f>SUM(AE1227:AF1227)</f>
        <v>0</v>
      </c>
      <c r="AM1227" s="26">
        <f>SUM(AG1227:AK1227)</f>
        <v>0</v>
      </c>
      <c r="AN1227" s="26">
        <f>SUM(AI1227:AK1227)</f>
        <v>0</v>
      </c>
      <c r="AO1227" s="26">
        <f>+IF(SUM(AC1227:AK1227)=0,D1227,0)</f>
        <v>0</v>
      </c>
      <c r="AP1227" s="26">
        <f>+SUM(AC1227:AK1227)</f>
        <v>3364.36</v>
      </c>
      <c r="AQ1227" s="26">
        <f>+Tabla_DatosExternos_142[[#This Row],[Total Vigente]]+Tabla_DatosExternos_142[[#This Row],[Total Vencido]]</f>
        <v>3364.36</v>
      </c>
      <c r="AR1227" s="26">
        <f>SUM(AG1227:AK1227)</f>
        <v>0</v>
      </c>
      <c r="AS1227" s="27">
        <f>+Tabla_DatosExternos_142[[#This Row],[Fecha]]-Tabla_DatosExternos_142[[#This Row],[Vence]]</f>
        <v>-30</v>
      </c>
      <c r="AT1227" s="21"/>
      <c r="AU1227" s="28" t="e">
        <f>+AR1227-W1227</f>
        <v>#VALUE!</v>
      </c>
    </row>
    <row r="1228" spans="1:47" x14ac:dyDescent="0.35">
      <c r="A1228" s="20">
        <v>46218</v>
      </c>
      <c r="B1228" s="21">
        <v>154847</v>
      </c>
      <c r="C1228" s="21">
        <v>5310.6</v>
      </c>
      <c r="D1228" s="21">
        <v>5310.6</v>
      </c>
      <c r="E1228" s="22">
        <v>46338</v>
      </c>
      <c r="F1228" s="21">
        <v>92</v>
      </c>
      <c r="G1228" s="21" t="s">
        <v>88</v>
      </c>
      <c r="H1228" s="21" t="s">
        <v>95</v>
      </c>
      <c r="I1228" s="21" t="s">
        <v>1000</v>
      </c>
      <c r="J1228" s="21" t="s">
        <v>588</v>
      </c>
      <c r="K1228" s="21" t="s">
        <v>589</v>
      </c>
      <c r="L1228" s="21" t="s">
        <v>590</v>
      </c>
      <c r="M1228" s="21" t="s">
        <v>591</v>
      </c>
      <c r="N1228" s="21">
        <v>120</v>
      </c>
      <c r="O1228" s="20"/>
      <c r="P1228" s="21" t="s">
        <v>49</v>
      </c>
      <c r="Q1228" s="21" t="s">
        <v>1001</v>
      </c>
      <c r="R1228" s="21">
        <v>500048</v>
      </c>
      <c r="S1228" s="21">
        <v>7640</v>
      </c>
      <c r="T1228" s="21">
        <v>-68.127953000000005</v>
      </c>
      <c r="U1228" s="21">
        <v>-16.510477999999999</v>
      </c>
      <c r="V1228" s="21" t="s">
        <v>262</v>
      </c>
      <c r="W1228" s="21" t="s">
        <v>51</v>
      </c>
      <c r="X1228" s="21" t="s">
        <v>1002</v>
      </c>
      <c r="Y1228" s="23">
        <v>46246</v>
      </c>
      <c r="Z1228" s="24">
        <f>+E1228-Y1228</f>
        <v>92</v>
      </c>
      <c r="AA1228" s="25">
        <f>+Tabla_DatosExternos_142[[#This Row],[Saldo]]/Tabla_DatosExternos_142[[#This Row],[Importe]]</f>
        <v>1</v>
      </c>
      <c r="AB1228" s="21"/>
      <c r="AC1228" s="26">
        <f>IF(AND(-Z1228&gt;=1,-Z1228&lt;=30),D1228,0)</f>
        <v>0</v>
      </c>
      <c r="AD1228" s="26">
        <f>IF(AND(-Z1228&gt;=31,-Z1228&lt;=60),D1228,0)</f>
        <v>0</v>
      </c>
      <c r="AE1228" s="26">
        <f>IF(AND(-Z1228&gt;=61,-Z1228&lt;=90),D1228,0)</f>
        <v>0</v>
      </c>
      <c r="AF1228" s="26">
        <f>IF(AND(-Z1228&gt;=91,-Z1228&lt;=120),D1228,0)</f>
        <v>0</v>
      </c>
      <c r="AG1228" s="26">
        <f>IF(AND(-Z1228&gt;=121,-Z1228&lt;=150),D1228,0)</f>
        <v>0</v>
      </c>
      <c r="AH1228" s="26">
        <f>IF(AND(-Z1228&gt;=151,-Z1228&lt;=180),D1228,0)</f>
        <v>0</v>
      </c>
      <c r="AI1228" s="26">
        <f>IF(AND(-Z1228&gt;=181,-Z1228&lt;=210),D1228,0)</f>
        <v>0</v>
      </c>
      <c r="AJ1228" s="26">
        <f>IF(AND(-Z1228&gt;=211,-Z1228&lt;=250),D1228,0)</f>
        <v>0</v>
      </c>
      <c r="AK1228" s="26">
        <f>IF(-Z1228&gt;=251,D1228,0)</f>
        <v>0</v>
      </c>
      <c r="AL1228" s="26">
        <f>SUM(AE1228:AF1228)</f>
        <v>0</v>
      </c>
      <c r="AM1228" s="26">
        <f>SUM(AG1228:AK1228)</f>
        <v>0</v>
      </c>
      <c r="AN1228" s="26">
        <f>SUM(AI1228:AK1228)</f>
        <v>0</v>
      </c>
      <c r="AO1228" s="26">
        <f>+IF(SUM(AC1228:AK1228)=0,D1228,0)</f>
        <v>5310.6</v>
      </c>
      <c r="AP1228" s="26">
        <f>+SUM(AC1228:AK1228)</f>
        <v>0</v>
      </c>
      <c r="AQ1228" s="26">
        <f>+Tabla_DatosExternos_142[[#This Row],[Total Vigente]]+Tabla_DatosExternos_142[[#This Row],[Total Vencido]]</f>
        <v>5310.6</v>
      </c>
      <c r="AR1228" s="26">
        <f>SUM(AG1228:AK1228)</f>
        <v>0</v>
      </c>
      <c r="AS1228" s="27">
        <f>+Tabla_DatosExternos_142[[#This Row],[Fecha]]-Tabla_DatosExternos_142[[#This Row],[Vence]]</f>
        <v>-120</v>
      </c>
      <c r="AT1228" s="21"/>
      <c r="AU1228" s="28" t="e">
        <f>+AR1228-W1228</f>
        <v>#VALUE!</v>
      </c>
    </row>
    <row r="1229" spans="1:47" x14ac:dyDescent="0.35">
      <c r="A1229" s="20">
        <v>46218</v>
      </c>
      <c r="B1229" s="21">
        <v>154848</v>
      </c>
      <c r="C1229" s="21">
        <v>1043.8800000000001</v>
      </c>
      <c r="D1229" s="21">
        <v>1043.8800000000001</v>
      </c>
      <c r="E1229" s="22">
        <v>46278</v>
      </c>
      <c r="F1229" s="21">
        <v>32</v>
      </c>
      <c r="G1229" s="21" t="s">
        <v>96</v>
      </c>
      <c r="H1229" s="21" t="s">
        <v>95</v>
      </c>
      <c r="I1229" s="21" t="s">
        <v>1039</v>
      </c>
      <c r="J1229" s="21" t="s">
        <v>588</v>
      </c>
      <c r="K1229" s="21" t="s">
        <v>589</v>
      </c>
      <c r="L1229" s="21" t="s">
        <v>590</v>
      </c>
      <c r="M1229" s="21" t="s">
        <v>591</v>
      </c>
      <c r="N1229" s="21">
        <v>60</v>
      </c>
      <c r="O1229" s="20"/>
      <c r="P1229" s="21" t="s">
        <v>49</v>
      </c>
      <c r="Q1229" s="21" t="s">
        <v>1040</v>
      </c>
      <c r="R1229" s="21">
        <v>600000</v>
      </c>
      <c r="S1229" s="21">
        <v>7640</v>
      </c>
      <c r="T1229" s="21">
        <v>-68.062518999999995</v>
      </c>
      <c r="U1229" s="21">
        <v>-16.519238999999999</v>
      </c>
      <c r="V1229" s="21" t="s">
        <v>262</v>
      </c>
      <c r="W1229" s="21" t="s">
        <v>51</v>
      </c>
      <c r="X1229" s="21" t="s">
        <v>1198</v>
      </c>
      <c r="Y1229" s="23">
        <v>46246</v>
      </c>
      <c r="Z1229" s="24">
        <f>+E1229-Y1229</f>
        <v>32</v>
      </c>
      <c r="AA1229" s="25">
        <f>+Tabla_DatosExternos_142[[#This Row],[Saldo]]/Tabla_DatosExternos_142[[#This Row],[Importe]]</f>
        <v>1</v>
      </c>
      <c r="AB1229" s="21"/>
      <c r="AC1229" s="26">
        <f>IF(AND(-Z1229&gt;=1,-Z1229&lt;=30),D1229,0)</f>
        <v>0</v>
      </c>
      <c r="AD1229" s="26">
        <f>IF(AND(-Z1229&gt;=31,-Z1229&lt;=60),D1229,0)</f>
        <v>0</v>
      </c>
      <c r="AE1229" s="26">
        <f>IF(AND(-Z1229&gt;=61,-Z1229&lt;=90),D1229,0)</f>
        <v>0</v>
      </c>
      <c r="AF1229" s="26">
        <f>IF(AND(-Z1229&gt;=91,-Z1229&lt;=120),D1229,0)</f>
        <v>0</v>
      </c>
      <c r="AG1229" s="26">
        <f>IF(AND(-Z1229&gt;=121,-Z1229&lt;=150),D1229,0)</f>
        <v>0</v>
      </c>
      <c r="AH1229" s="26">
        <f>IF(AND(-Z1229&gt;=151,-Z1229&lt;=180),D1229,0)</f>
        <v>0</v>
      </c>
      <c r="AI1229" s="26">
        <f>IF(AND(-Z1229&gt;=181,-Z1229&lt;=210),D1229,0)</f>
        <v>0</v>
      </c>
      <c r="AJ1229" s="26">
        <f>IF(AND(-Z1229&gt;=211,-Z1229&lt;=250),D1229,0)</f>
        <v>0</v>
      </c>
      <c r="AK1229" s="26">
        <f>IF(-Z1229&gt;=251,D1229,0)</f>
        <v>0</v>
      </c>
      <c r="AL1229" s="26">
        <f>SUM(AE1229:AF1229)</f>
        <v>0</v>
      </c>
      <c r="AM1229" s="26">
        <f>SUM(AG1229:AK1229)</f>
        <v>0</v>
      </c>
      <c r="AN1229" s="26">
        <f>SUM(AI1229:AK1229)</f>
        <v>0</v>
      </c>
      <c r="AO1229" s="26">
        <f>+IF(SUM(AC1229:AK1229)=0,D1229,0)</f>
        <v>1043.8800000000001</v>
      </c>
      <c r="AP1229" s="26">
        <f>+SUM(AC1229:AK1229)</f>
        <v>0</v>
      </c>
      <c r="AQ1229" s="26">
        <f>+Tabla_DatosExternos_142[[#This Row],[Total Vigente]]+Tabla_DatosExternos_142[[#This Row],[Total Vencido]]</f>
        <v>1043.8800000000001</v>
      </c>
      <c r="AR1229" s="26">
        <f>SUM(AG1229:AK1229)</f>
        <v>0</v>
      </c>
      <c r="AS1229" s="27">
        <f>+Tabla_DatosExternos_142[[#This Row],[Fecha]]-Tabla_DatosExternos_142[[#This Row],[Vence]]</f>
        <v>-60</v>
      </c>
      <c r="AT1229" s="21"/>
      <c r="AU1229" s="28" t="e">
        <f>+AR1229-W1229</f>
        <v>#VALUE!</v>
      </c>
    </row>
    <row r="1230" spans="1:47" x14ac:dyDescent="0.35">
      <c r="A1230" s="20">
        <v>46218</v>
      </c>
      <c r="B1230" s="21">
        <v>154849</v>
      </c>
      <c r="C1230" s="21">
        <v>867.72</v>
      </c>
      <c r="D1230" s="21">
        <v>867.72</v>
      </c>
      <c r="E1230" s="22">
        <v>46278</v>
      </c>
      <c r="F1230" s="21">
        <v>32</v>
      </c>
      <c r="G1230" s="21" t="s">
        <v>96</v>
      </c>
      <c r="H1230" s="21" t="s">
        <v>95</v>
      </c>
      <c r="I1230" s="21" t="s">
        <v>1039</v>
      </c>
      <c r="J1230" s="21" t="s">
        <v>588</v>
      </c>
      <c r="K1230" s="21" t="s">
        <v>589</v>
      </c>
      <c r="L1230" s="21" t="s">
        <v>590</v>
      </c>
      <c r="M1230" s="21" t="s">
        <v>591</v>
      </c>
      <c r="N1230" s="21">
        <v>60</v>
      </c>
      <c r="O1230" s="20"/>
      <c r="P1230" s="21" t="s">
        <v>49</v>
      </c>
      <c r="Q1230" s="21" t="s">
        <v>1040</v>
      </c>
      <c r="R1230" s="21">
        <v>600000</v>
      </c>
      <c r="S1230" s="21">
        <v>7640</v>
      </c>
      <c r="T1230" s="21">
        <v>-68.062518999999995</v>
      </c>
      <c r="U1230" s="21">
        <v>-16.519238999999999</v>
      </c>
      <c r="V1230" s="21" t="s">
        <v>262</v>
      </c>
      <c r="W1230" s="21" t="s">
        <v>51</v>
      </c>
      <c r="X1230" s="21" t="s">
        <v>1199</v>
      </c>
      <c r="Y1230" s="23">
        <v>46246</v>
      </c>
      <c r="Z1230" s="24">
        <f>+E1230-Y1230</f>
        <v>32</v>
      </c>
      <c r="AA1230" s="25">
        <f>+Tabla_DatosExternos_142[[#This Row],[Saldo]]/Tabla_DatosExternos_142[[#This Row],[Importe]]</f>
        <v>1</v>
      </c>
      <c r="AB1230" s="21"/>
      <c r="AC1230" s="26">
        <f>IF(AND(-Z1230&gt;=1,-Z1230&lt;=30),D1230,0)</f>
        <v>0</v>
      </c>
      <c r="AD1230" s="26">
        <f>IF(AND(-Z1230&gt;=31,-Z1230&lt;=60),D1230,0)</f>
        <v>0</v>
      </c>
      <c r="AE1230" s="26">
        <f>IF(AND(-Z1230&gt;=61,-Z1230&lt;=90),D1230,0)</f>
        <v>0</v>
      </c>
      <c r="AF1230" s="26">
        <f>IF(AND(-Z1230&gt;=91,-Z1230&lt;=120),D1230,0)</f>
        <v>0</v>
      </c>
      <c r="AG1230" s="26">
        <f>IF(AND(-Z1230&gt;=121,-Z1230&lt;=150),D1230,0)</f>
        <v>0</v>
      </c>
      <c r="AH1230" s="26">
        <f>IF(AND(-Z1230&gt;=151,-Z1230&lt;=180),D1230,0)</f>
        <v>0</v>
      </c>
      <c r="AI1230" s="26">
        <f>IF(AND(-Z1230&gt;=181,-Z1230&lt;=210),D1230,0)</f>
        <v>0</v>
      </c>
      <c r="AJ1230" s="26">
        <f>IF(AND(-Z1230&gt;=211,-Z1230&lt;=250),D1230,0)</f>
        <v>0</v>
      </c>
      <c r="AK1230" s="26">
        <f>IF(-Z1230&gt;=251,D1230,0)</f>
        <v>0</v>
      </c>
      <c r="AL1230" s="26">
        <f>SUM(AE1230:AF1230)</f>
        <v>0</v>
      </c>
      <c r="AM1230" s="26">
        <f>SUM(AG1230:AK1230)</f>
        <v>0</v>
      </c>
      <c r="AN1230" s="26">
        <f>SUM(AI1230:AK1230)</f>
        <v>0</v>
      </c>
      <c r="AO1230" s="26">
        <f>+IF(SUM(AC1230:AK1230)=0,D1230,0)</f>
        <v>867.72</v>
      </c>
      <c r="AP1230" s="26">
        <f>+SUM(AC1230:AK1230)</f>
        <v>0</v>
      </c>
      <c r="AQ1230" s="26">
        <f>+Tabla_DatosExternos_142[[#This Row],[Total Vigente]]+Tabla_DatosExternos_142[[#This Row],[Total Vencido]]</f>
        <v>867.72</v>
      </c>
      <c r="AR1230" s="26">
        <f>SUM(AG1230:AK1230)</f>
        <v>0</v>
      </c>
      <c r="AS1230" s="27">
        <f>+Tabla_DatosExternos_142[[#This Row],[Fecha]]-Tabla_DatosExternos_142[[#This Row],[Vence]]</f>
        <v>-60</v>
      </c>
      <c r="AT1230" s="21"/>
      <c r="AU1230" s="28" t="e">
        <f>+AR1230-W1230</f>
        <v>#VALUE!</v>
      </c>
    </row>
    <row r="1231" spans="1:47" x14ac:dyDescent="0.35">
      <c r="A1231" s="20">
        <v>46218</v>
      </c>
      <c r="B1231" s="21">
        <v>154850</v>
      </c>
      <c r="C1231" s="21">
        <v>499.8</v>
      </c>
      <c r="D1231" s="21">
        <v>499.8</v>
      </c>
      <c r="E1231" s="22">
        <v>46278</v>
      </c>
      <c r="F1231" s="21">
        <v>32</v>
      </c>
      <c r="G1231" s="21" t="s">
        <v>96</v>
      </c>
      <c r="H1231" s="21" t="s">
        <v>95</v>
      </c>
      <c r="I1231" s="21" t="s">
        <v>1039</v>
      </c>
      <c r="J1231" s="21" t="s">
        <v>588</v>
      </c>
      <c r="K1231" s="21" t="s">
        <v>589</v>
      </c>
      <c r="L1231" s="21" t="s">
        <v>590</v>
      </c>
      <c r="M1231" s="21" t="s">
        <v>591</v>
      </c>
      <c r="N1231" s="21">
        <v>60</v>
      </c>
      <c r="O1231" s="20"/>
      <c r="P1231" s="21" t="s">
        <v>49</v>
      </c>
      <c r="Q1231" s="21" t="s">
        <v>1040</v>
      </c>
      <c r="R1231" s="21">
        <v>600000</v>
      </c>
      <c r="S1231" s="21">
        <v>7640</v>
      </c>
      <c r="T1231" s="21">
        <v>-68.062518999999995</v>
      </c>
      <c r="U1231" s="21">
        <v>-16.519238999999999</v>
      </c>
      <c r="V1231" s="21" t="s">
        <v>262</v>
      </c>
      <c r="W1231" s="21" t="s">
        <v>51</v>
      </c>
      <c r="X1231" s="21" t="s">
        <v>1189</v>
      </c>
      <c r="Y1231" s="23">
        <v>46246</v>
      </c>
      <c r="Z1231" s="24">
        <f>+E1231-Y1231</f>
        <v>32</v>
      </c>
      <c r="AA1231" s="25">
        <f>+Tabla_DatosExternos_142[[#This Row],[Saldo]]/Tabla_DatosExternos_142[[#This Row],[Importe]]</f>
        <v>1</v>
      </c>
      <c r="AB1231" s="21"/>
      <c r="AC1231" s="26">
        <f>IF(AND(-Z1231&gt;=1,-Z1231&lt;=30),D1231,0)</f>
        <v>0</v>
      </c>
      <c r="AD1231" s="26">
        <f>IF(AND(-Z1231&gt;=31,-Z1231&lt;=60),D1231,0)</f>
        <v>0</v>
      </c>
      <c r="AE1231" s="26">
        <f>IF(AND(-Z1231&gt;=61,-Z1231&lt;=90),D1231,0)</f>
        <v>0</v>
      </c>
      <c r="AF1231" s="26">
        <f>IF(AND(-Z1231&gt;=91,-Z1231&lt;=120),D1231,0)</f>
        <v>0</v>
      </c>
      <c r="AG1231" s="26">
        <f>IF(AND(-Z1231&gt;=121,-Z1231&lt;=150),D1231,0)</f>
        <v>0</v>
      </c>
      <c r="AH1231" s="26">
        <f>IF(AND(-Z1231&gt;=151,-Z1231&lt;=180),D1231,0)</f>
        <v>0</v>
      </c>
      <c r="AI1231" s="26">
        <f>IF(AND(-Z1231&gt;=181,-Z1231&lt;=210),D1231,0)</f>
        <v>0</v>
      </c>
      <c r="AJ1231" s="26">
        <f>IF(AND(-Z1231&gt;=211,-Z1231&lt;=250),D1231,0)</f>
        <v>0</v>
      </c>
      <c r="AK1231" s="26">
        <f>IF(-Z1231&gt;=251,D1231,0)</f>
        <v>0</v>
      </c>
      <c r="AL1231" s="26">
        <f>SUM(AE1231:AF1231)</f>
        <v>0</v>
      </c>
      <c r="AM1231" s="26">
        <f>SUM(AG1231:AK1231)</f>
        <v>0</v>
      </c>
      <c r="AN1231" s="26">
        <f>SUM(AI1231:AK1231)</f>
        <v>0</v>
      </c>
      <c r="AO1231" s="26">
        <f>+IF(SUM(AC1231:AK1231)=0,D1231,0)</f>
        <v>499.8</v>
      </c>
      <c r="AP1231" s="26">
        <f>+SUM(AC1231:AK1231)</f>
        <v>0</v>
      </c>
      <c r="AQ1231" s="26">
        <f>+Tabla_DatosExternos_142[[#This Row],[Total Vigente]]+Tabla_DatosExternos_142[[#This Row],[Total Vencido]]</f>
        <v>499.8</v>
      </c>
      <c r="AR1231" s="26">
        <f>SUM(AG1231:AK1231)</f>
        <v>0</v>
      </c>
      <c r="AS1231" s="27">
        <f>+Tabla_DatosExternos_142[[#This Row],[Fecha]]-Tabla_DatosExternos_142[[#This Row],[Vence]]</f>
        <v>-60</v>
      </c>
      <c r="AT1231" s="21"/>
      <c r="AU1231" s="28" t="e">
        <f>+AR1231-W1231</f>
        <v>#VALUE!</v>
      </c>
    </row>
    <row r="1232" spans="1:47" x14ac:dyDescent="0.35">
      <c r="A1232" s="20">
        <v>46218</v>
      </c>
      <c r="B1232" s="21">
        <v>154851</v>
      </c>
      <c r="C1232" s="21">
        <v>3929.6</v>
      </c>
      <c r="D1232" s="21">
        <v>3929.6</v>
      </c>
      <c r="E1232" s="22">
        <v>46338</v>
      </c>
      <c r="F1232" s="21">
        <v>92</v>
      </c>
      <c r="G1232" s="21" t="s">
        <v>88</v>
      </c>
      <c r="H1232" s="21" t="s">
        <v>95</v>
      </c>
      <c r="I1232" s="21" t="s">
        <v>1000</v>
      </c>
      <c r="J1232" s="21" t="s">
        <v>588</v>
      </c>
      <c r="K1232" s="21" t="s">
        <v>589</v>
      </c>
      <c r="L1232" s="21" t="s">
        <v>590</v>
      </c>
      <c r="M1232" s="21" t="s">
        <v>591</v>
      </c>
      <c r="N1232" s="21">
        <v>120</v>
      </c>
      <c r="O1232" s="20"/>
      <c r="P1232" s="21" t="s">
        <v>49</v>
      </c>
      <c r="Q1232" s="21" t="s">
        <v>1001</v>
      </c>
      <c r="R1232" s="21">
        <v>500048</v>
      </c>
      <c r="S1232" s="21">
        <v>7640</v>
      </c>
      <c r="T1232" s="21">
        <v>-68.127953000000005</v>
      </c>
      <c r="U1232" s="21">
        <v>-16.510477999999999</v>
      </c>
      <c r="V1232" s="21" t="s">
        <v>262</v>
      </c>
      <c r="W1232" s="21" t="s">
        <v>51</v>
      </c>
      <c r="X1232" s="21" t="s">
        <v>1003</v>
      </c>
      <c r="Y1232" s="23">
        <v>46246</v>
      </c>
      <c r="Z1232" s="24">
        <f>+E1232-Y1232</f>
        <v>92</v>
      </c>
      <c r="AA1232" s="25">
        <f>+Tabla_DatosExternos_142[[#This Row],[Saldo]]/Tabla_DatosExternos_142[[#This Row],[Importe]]</f>
        <v>1</v>
      </c>
      <c r="AB1232" s="21"/>
      <c r="AC1232" s="26">
        <f>IF(AND(-Z1232&gt;=1,-Z1232&lt;=30),D1232,0)</f>
        <v>0</v>
      </c>
      <c r="AD1232" s="26">
        <f>IF(AND(-Z1232&gt;=31,-Z1232&lt;=60),D1232,0)</f>
        <v>0</v>
      </c>
      <c r="AE1232" s="26">
        <f>IF(AND(-Z1232&gt;=61,-Z1232&lt;=90),D1232,0)</f>
        <v>0</v>
      </c>
      <c r="AF1232" s="26">
        <f>IF(AND(-Z1232&gt;=91,-Z1232&lt;=120),D1232,0)</f>
        <v>0</v>
      </c>
      <c r="AG1232" s="26">
        <f>IF(AND(-Z1232&gt;=121,-Z1232&lt;=150),D1232,0)</f>
        <v>0</v>
      </c>
      <c r="AH1232" s="26">
        <f>IF(AND(-Z1232&gt;=151,-Z1232&lt;=180),D1232,0)</f>
        <v>0</v>
      </c>
      <c r="AI1232" s="26">
        <f>IF(AND(-Z1232&gt;=181,-Z1232&lt;=210),D1232,0)</f>
        <v>0</v>
      </c>
      <c r="AJ1232" s="26">
        <f>IF(AND(-Z1232&gt;=211,-Z1232&lt;=250),D1232,0)</f>
        <v>0</v>
      </c>
      <c r="AK1232" s="26">
        <f>IF(-Z1232&gt;=251,D1232,0)</f>
        <v>0</v>
      </c>
      <c r="AL1232" s="26">
        <f>SUM(AE1232:AF1232)</f>
        <v>0</v>
      </c>
      <c r="AM1232" s="26">
        <f>SUM(AG1232:AK1232)</f>
        <v>0</v>
      </c>
      <c r="AN1232" s="26">
        <f>SUM(AI1232:AK1232)</f>
        <v>0</v>
      </c>
      <c r="AO1232" s="26">
        <f>+IF(SUM(AC1232:AK1232)=0,D1232,0)</f>
        <v>3929.6</v>
      </c>
      <c r="AP1232" s="26">
        <f>+SUM(AC1232:AK1232)</f>
        <v>0</v>
      </c>
      <c r="AQ1232" s="26">
        <f>+Tabla_DatosExternos_142[[#This Row],[Total Vigente]]+Tabla_DatosExternos_142[[#This Row],[Total Vencido]]</f>
        <v>3929.6</v>
      </c>
      <c r="AR1232" s="26">
        <f>SUM(AG1232:AK1232)</f>
        <v>0</v>
      </c>
      <c r="AS1232" s="27">
        <f>+Tabla_DatosExternos_142[[#This Row],[Fecha]]-Tabla_DatosExternos_142[[#This Row],[Vence]]</f>
        <v>-120</v>
      </c>
      <c r="AT1232" s="21"/>
      <c r="AU1232" s="28" t="e">
        <f>+AR1232-W1232</f>
        <v>#VALUE!</v>
      </c>
    </row>
    <row r="1233" spans="1:47" x14ac:dyDescent="0.35">
      <c r="A1233" s="20">
        <v>46218</v>
      </c>
      <c r="B1233" s="21">
        <v>154915</v>
      </c>
      <c r="C1233" s="21">
        <v>479.76</v>
      </c>
      <c r="D1233" s="21">
        <v>479.76</v>
      </c>
      <c r="E1233" s="22">
        <v>46278</v>
      </c>
      <c r="F1233" s="21">
        <v>32</v>
      </c>
      <c r="G1233" s="21" t="s">
        <v>96</v>
      </c>
      <c r="H1233" s="21" t="s">
        <v>95</v>
      </c>
      <c r="I1233" s="21" t="s">
        <v>1039</v>
      </c>
      <c r="J1233" s="21" t="s">
        <v>588</v>
      </c>
      <c r="K1233" s="21" t="s">
        <v>589</v>
      </c>
      <c r="L1233" s="21" t="s">
        <v>590</v>
      </c>
      <c r="M1233" s="21" t="s">
        <v>591</v>
      </c>
      <c r="N1233" s="21">
        <v>60</v>
      </c>
      <c r="O1233" s="20"/>
      <c r="P1233" s="21" t="s">
        <v>49</v>
      </c>
      <c r="Q1233" s="21" t="s">
        <v>1040</v>
      </c>
      <c r="R1233" s="21">
        <v>600000</v>
      </c>
      <c r="S1233" s="21">
        <v>7640</v>
      </c>
      <c r="T1233" s="21">
        <v>-68.062518999999995</v>
      </c>
      <c r="U1233" s="21">
        <v>-16.519238999999999</v>
      </c>
      <c r="V1233" s="21" t="s">
        <v>262</v>
      </c>
      <c r="W1233" s="21" t="s">
        <v>51</v>
      </c>
      <c r="X1233" s="21" t="s">
        <v>1041</v>
      </c>
      <c r="Y1233" s="23">
        <v>46246</v>
      </c>
      <c r="Z1233" s="24">
        <f>+E1233-Y1233</f>
        <v>32</v>
      </c>
      <c r="AA1233" s="25">
        <f>+Tabla_DatosExternos_142[[#This Row],[Saldo]]/Tabla_DatosExternos_142[[#This Row],[Importe]]</f>
        <v>1</v>
      </c>
      <c r="AB1233" s="21"/>
      <c r="AC1233" s="26">
        <f>IF(AND(-Z1233&gt;=1,-Z1233&lt;=30),D1233,0)</f>
        <v>0</v>
      </c>
      <c r="AD1233" s="26">
        <f>IF(AND(-Z1233&gt;=31,-Z1233&lt;=60),D1233,0)</f>
        <v>0</v>
      </c>
      <c r="AE1233" s="26">
        <f>IF(AND(-Z1233&gt;=61,-Z1233&lt;=90),D1233,0)</f>
        <v>0</v>
      </c>
      <c r="AF1233" s="26">
        <f>IF(AND(-Z1233&gt;=91,-Z1233&lt;=120),D1233,0)</f>
        <v>0</v>
      </c>
      <c r="AG1233" s="26">
        <f>IF(AND(-Z1233&gt;=121,-Z1233&lt;=150),D1233,0)</f>
        <v>0</v>
      </c>
      <c r="AH1233" s="26">
        <f>IF(AND(-Z1233&gt;=151,-Z1233&lt;=180),D1233,0)</f>
        <v>0</v>
      </c>
      <c r="AI1233" s="26">
        <f>IF(AND(-Z1233&gt;=181,-Z1233&lt;=210),D1233,0)</f>
        <v>0</v>
      </c>
      <c r="AJ1233" s="26">
        <f>IF(AND(-Z1233&gt;=211,-Z1233&lt;=250),D1233,0)</f>
        <v>0</v>
      </c>
      <c r="AK1233" s="26">
        <f>IF(-Z1233&gt;=251,D1233,0)</f>
        <v>0</v>
      </c>
      <c r="AL1233" s="26">
        <f>SUM(AE1233:AF1233)</f>
        <v>0</v>
      </c>
      <c r="AM1233" s="26">
        <f>SUM(AG1233:AK1233)</f>
        <v>0</v>
      </c>
      <c r="AN1233" s="26">
        <f>SUM(AI1233:AK1233)</f>
        <v>0</v>
      </c>
      <c r="AO1233" s="26">
        <f>+IF(SUM(AC1233:AK1233)=0,D1233,0)</f>
        <v>479.76</v>
      </c>
      <c r="AP1233" s="26">
        <f>+SUM(AC1233:AK1233)</f>
        <v>0</v>
      </c>
      <c r="AQ1233" s="26">
        <f>+Tabla_DatosExternos_142[[#This Row],[Total Vigente]]+Tabla_DatosExternos_142[[#This Row],[Total Vencido]]</f>
        <v>479.76</v>
      </c>
      <c r="AR1233" s="26">
        <f>SUM(AG1233:AK1233)</f>
        <v>0</v>
      </c>
      <c r="AS1233" s="27">
        <f>+Tabla_DatosExternos_142[[#This Row],[Fecha]]-Tabla_DatosExternos_142[[#This Row],[Vence]]</f>
        <v>-60</v>
      </c>
      <c r="AT1233" s="21"/>
      <c r="AU1233" s="28" t="e">
        <f>+AR1233-W1233</f>
        <v>#VALUE!</v>
      </c>
    </row>
    <row r="1234" spans="1:47" x14ac:dyDescent="0.35">
      <c r="A1234" s="20">
        <v>46218</v>
      </c>
      <c r="B1234" s="21">
        <v>154928</v>
      </c>
      <c r="C1234" s="21">
        <v>1260</v>
      </c>
      <c r="D1234" s="21">
        <v>1260</v>
      </c>
      <c r="E1234" s="22">
        <v>46278</v>
      </c>
      <c r="F1234" s="21">
        <v>32</v>
      </c>
      <c r="G1234" s="21" t="s">
        <v>96</v>
      </c>
      <c r="H1234" s="21" t="s">
        <v>95</v>
      </c>
      <c r="I1234" s="21" t="s">
        <v>1039</v>
      </c>
      <c r="J1234" s="21" t="s">
        <v>588</v>
      </c>
      <c r="K1234" s="21" t="s">
        <v>589</v>
      </c>
      <c r="L1234" s="21" t="s">
        <v>590</v>
      </c>
      <c r="M1234" s="21" t="s">
        <v>591</v>
      </c>
      <c r="N1234" s="21">
        <v>60</v>
      </c>
      <c r="O1234" s="20"/>
      <c r="P1234" s="21" t="s">
        <v>49</v>
      </c>
      <c r="Q1234" s="21" t="s">
        <v>1040</v>
      </c>
      <c r="R1234" s="21">
        <v>600000</v>
      </c>
      <c r="S1234" s="21">
        <v>7640</v>
      </c>
      <c r="T1234" s="21">
        <v>-68.062518999999995</v>
      </c>
      <c r="U1234" s="21">
        <v>-16.519238999999999</v>
      </c>
      <c r="V1234" s="21" t="s">
        <v>262</v>
      </c>
      <c r="W1234" s="21" t="s">
        <v>51</v>
      </c>
      <c r="X1234" s="21" t="s">
        <v>1188</v>
      </c>
      <c r="Y1234" s="23">
        <v>46246</v>
      </c>
      <c r="Z1234" s="24">
        <f>+E1234-Y1234</f>
        <v>32</v>
      </c>
      <c r="AA1234" s="25">
        <f>+Tabla_DatosExternos_142[[#This Row],[Saldo]]/Tabla_DatosExternos_142[[#This Row],[Importe]]</f>
        <v>1</v>
      </c>
      <c r="AB1234" s="21"/>
      <c r="AC1234" s="26">
        <f>IF(AND(-Z1234&gt;=1,-Z1234&lt;=30),D1234,0)</f>
        <v>0</v>
      </c>
      <c r="AD1234" s="26">
        <f>IF(AND(-Z1234&gt;=31,-Z1234&lt;=60),D1234,0)</f>
        <v>0</v>
      </c>
      <c r="AE1234" s="26">
        <f>IF(AND(-Z1234&gt;=61,-Z1234&lt;=90),D1234,0)</f>
        <v>0</v>
      </c>
      <c r="AF1234" s="26">
        <f>IF(AND(-Z1234&gt;=91,-Z1234&lt;=120),D1234,0)</f>
        <v>0</v>
      </c>
      <c r="AG1234" s="26">
        <f>IF(AND(-Z1234&gt;=121,-Z1234&lt;=150),D1234,0)</f>
        <v>0</v>
      </c>
      <c r="AH1234" s="26">
        <f>IF(AND(-Z1234&gt;=151,-Z1234&lt;=180),D1234,0)</f>
        <v>0</v>
      </c>
      <c r="AI1234" s="26">
        <f>IF(AND(-Z1234&gt;=181,-Z1234&lt;=210),D1234,0)</f>
        <v>0</v>
      </c>
      <c r="AJ1234" s="26">
        <f>IF(AND(-Z1234&gt;=211,-Z1234&lt;=250),D1234,0)</f>
        <v>0</v>
      </c>
      <c r="AK1234" s="26">
        <f>IF(-Z1234&gt;=251,D1234,0)</f>
        <v>0</v>
      </c>
      <c r="AL1234" s="26">
        <f>SUM(AE1234:AF1234)</f>
        <v>0</v>
      </c>
      <c r="AM1234" s="26">
        <f>SUM(AG1234:AK1234)</f>
        <v>0</v>
      </c>
      <c r="AN1234" s="26">
        <f>SUM(AI1234:AK1234)</f>
        <v>0</v>
      </c>
      <c r="AO1234" s="26">
        <f>+IF(SUM(AC1234:AK1234)=0,D1234,0)</f>
        <v>1260</v>
      </c>
      <c r="AP1234" s="26">
        <f>+SUM(AC1234:AK1234)</f>
        <v>0</v>
      </c>
      <c r="AQ1234" s="26">
        <f>+Tabla_DatosExternos_142[[#This Row],[Total Vigente]]+Tabla_DatosExternos_142[[#This Row],[Total Vencido]]</f>
        <v>1260</v>
      </c>
      <c r="AR1234" s="26">
        <f>SUM(AG1234:AK1234)</f>
        <v>0</v>
      </c>
      <c r="AS1234" s="27">
        <f>+Tabla_DatosExternos_142[[#This Row],[Fecha]]-Tabla_DatosExternos_142[[#This Row],[Vence]]</f>
        <v>-60</v>
      </c>
      <c r="AT1234" s="21"/>
      <c r="AU1234" s="28" t="e">
        <f>+AR1234-W1234</f>
        <v>#VALUE!</v>
      </c>
    </row>
    <row r="1235" spans="1:47" x14ac:dyDescent="0.35">
      <c r="A1235" s="20">
        <v>46220</v>
      </c>
      <c r="B1235" s="21">
        <v>155292</v>
      </c>
      <c r="C1235" s="21">
        <v>1339.8</v>
      </c>
      <c r="D1235" s="21">
        <v>1339.8</v>
      </c>
      <c r="E1235" s="22">
        <v>46280</v>
      </c>
      <c r="F1235" s="21">
        <v>34</v>
      </c>
      <c r="G1235" s="21" t="s">
        <v>96</v>
      </c>
      <c r="H1235" s="21" t="s">
        <v>95</v>
      </c>
      <c r="I1235" s="21" t="s">
        <v>1039</v>
      </c>
      <c r="J1235" s="21" t="s">
        <v>588</v>
      </c>
      <c r="K1235" s="21" t="s">
        <v>589</v>
      </c>
      <c r="L1235" s="21" t="s">
        <v>590</v>
      </c>
      <c r="M1235" s="21" t="s">
        <v>591</v>
      </c>
      <c r="N1235" s="21">
        <v>60</v>
      </c>
      <c r="O1235" s="20"/>
      <c r="P1235" s="21" t="s">
        <v>49</v>
      </c>
      <c r="Q1235" s="21" t="s">
        <v>1040</v>
      </c>
      <c r="R1235" s="21">
        <v>600000</v>
      </c>
      <c r="S1235" s="21">
        <v>7640</v>
      </c>
      <c r="T1235" s="21">
        <v>-68.062518999999995</v>
      </c>
      <c r="U1235" s="21">
        <v>-16.519238999999999</v>
      </c>
      <c r="V1235" s="21" t="s">
        <v>262</v>
      </c>
      <c r="W1235" s="21" t="s">
        <v>51</v>
      </c>
      <c r="X1235" s="21" t="s">
        <v>1233</v>
      </c>
      <c r="Y1235" s="23">
        <v>46246</v>
      </c>
      <c r="Z1235" s="24">
        <f>+E1235-Y1235</f>
        <v>34</v>
      </c>
      <c r="AA1235" s="25">
        <f>+Tabla_DatosExternos_142[[#This Row],[Saldo]]/Tabla_DatosExternos_142[[#This Row],[Importe]]</f>
        <v>1</v>
      </c>
      <c r="AB1235" s="21"/>
      <c r="AC1235" s="26">
        <f>IF(AND(-Z1235&gt;=1,-Z1235&lt;=30),D1235,0)</f>
        <v>0</v>
      </c>
      <c r="AD1235" s="26">
        <f>IF(AND(-Z1235&gt;=31,-Z1235&lt;=60),D1235,0)</f>
        <v>0</v>
      </c>
      <c r="AE1235" s="26">
        <f>IF(AND(-Z1235&gt;=61,-Z1235&lt;=90),D1235,0)</f>
        <v>0</v>
      </c>
      <c r="AF1235" s="26">
        <f>IF(AND(-Z1235&gt;=91,-Z1235&lt;=120),D1235,0)</f>
        <v>0</v>
      </c>
      <c r="AG1235" s="26">
        <f>IF(AND(-Z1235&gt;=121,-Z1235&lt;=150),D1235,0)</f>
        <v>0</v>
      </c>
      <c r="AH1235" s="26">
        <f>IF(AND(-Z1235&gt;=151,-Z1235&lt;=180),D1235,0)</f>
        <v>0</v>
      </c>
      <c r="AI1235" s="26">
        <f>IF(AND(-Z1235&gt;=181,-Z1235&lt;=210),D1235,0)</f>
        <v>0</v>
      </c>
      <c r="AJ1235" s="26">
        <f>IF(AND(-Z1235&gt;=211,-Z1235&lt;=250),D1235,0)</f>
        <v>0</v>
      </c>
      <c r="AK1235" s="26">
        <f>IF(-Z1235&gt;=251,D1235,0)</f>
        <v>0</v>
      </c>
      <c r="AL1235" s="26">
        <f>SUM(AE1235:AF1235)</f>
        <v>0</v>
      </c>
      <c r="AM1235" s="26">
        <f>SUM(AG1235:AK1235)</f>
        <v>0</v>
      </c>
      <c r="AN1235" s="26">
        <f>SUM(AI1235:AK1235)</f>
        <v>0</v>
      </c>
      <c r="AO1235" s="26">
        <f>+IF(SUM(AC1235:AK1235)=0,D1235,0)</f>
        <v>1339.8</v>
      </c>
      <c r="AP1235" s="26">
        <f>+SUM(AC1235:AK1235)</f>
        <v>0</v>
      </c>
      <c r="AQ1235" s="26">
        <f>+Tabla_DatosExternos_142[[#This Row],[Total Vigente]]+Tabla_DatosExternos_142[[#This Row],[Total Vencido]]</f>
        <v>1339.8</v>
      </c>
      <c r="AR1235" s="26">
        <f>SUM(AG1235:AK1235)</f>
        <v>0</v>
      </c>
      <c r="AS1235" s="27">
        <f>+Tabla_DatosExternos_142[[#This Row],[Fecha]]-Tabla_DatosExternos_142[[#This Row],[Vence]]</f>
        <v>-60</v>
      </c>
      <c r="AT1235" s="21"/>
      <c r="AU1235" s="28" t="e">
        <f>+AR1235-W1235</f>
        <v>#VALUE!</v>
      </c>
    </row>
    <row r="1236" spans="1:47" x14ac:dyDescent="0.35">
      <c r="A1236" s="20">
        <v>46220</v>
      </c>
      <c r="B1236" s="21">
        <v>155293</v>
      </c>
      <c r="C1236" s="21">
        <v>676.32</v>
      </c>
      <c r="D1236" s="21">
        <v>676.32</v>
      </c>
      <c r="E1236" s="22">
        <v>46280</v>
      </c>
      <c r="F1236" s="21">
        <v>34</v>
      </c>
      <c r="G1236" s="21" t="s">
        <v>96</v>
      </c>
      <c r="H1236" s="21" t="s">
        <v>95</v>
      </c>
      <c r="I1236" s="21" t="s">
        <v>1039</v>
      </c>
      <c r="J1236" s="21" t="s">
        <v>588</v>
      </c>
      <c r="K1236" s="21" t="s">
        <v>589</v>
      </c>
      <c r="L1236" s="21" t="s">
        <v>590</v>
      </c>
      <c r="M1236" s="21" t="s">
        <v>591</v>
      </c>
      <c r="N1236" s="21">
        <v>60</v>
      </c>
      <c r="O1236" s="20"/>
      <c r="P1236" s="21" t="s">
        <v>49</v>
      </c>
      <c r="Q1236" s="21" t="s">
        <v>1040</v>
      </c>
      <c r="R1236" s="21">
        <v>600000</v>
      </c>
      <c r="S1236" s="21">
        <v>7640</v>
      </c>
      <c r="T1236" s="21">
        <v>-68.062518999999995</v>
      </c>
      <c r="U1236" s="21">
        <v>-16.519238999999999</v>
      </c>
      <c r="V1236" s="21" t="s">
        <v>262</v>
      </c>
      <c r="W1236" s="21" t="s">
        <v>51</v>
      </c>
      <c r="X1236" s="21" t="s">
        <v>1234</v>
      </c>
      <c r="Y1236" s="23">
        <v>46246</v>
      </c>
      <c r="Z1236" s="24">
        <f>+E1236-Y1236</f>
        <v>34</v>
      </c>
      <c r="AA1236" s="25">
        <f>+Tabla_DatosExternos_142[[#This Row],[Saldo]]/Tabla_DatosExternos_142[[#This Row],[Importe]]</f>
        <v>1</v>
      </c>
      <c r="AB1236" s="21"/>
      <c r="AC1236" s="26">
        <f>IF(AND(-Z1236&gt;=1,-Z1236&lt;=30),D1236,0)</f>
        <v>0</v>
      </c>
      <c r="AD1236" s="26">
        <f>IF(AND(-Z1236&gt;=31,-Z1236&lt;=60),D1236,0)</f>
        <v>0</v>
      </c>
      <c r="AE1236" s="26">
        <f>IF(AND(-Z1236&gt;=61,-Z1236&lt;=90),D1236,0)</f>
        <v>0</v>
      </c>
      <c r="AF1236" s="26">
        <f>IF(AND(-Z1236&gt;=91,-Z1236&lt;=120),D1236,0)</f>
        <v>0</v>
      </c>
      <c r="AG1236" s="26">
        <f>IF(AND(-Z1236&gt;=121,-Z1236&lt;=150),D1236,0)</f>
        <v>0</v>
      </c>
      <c r="AH1236" s="26">
        <f>IF(AND(-Z1236&gt;=151,-Z1236&lt;=180),D1236,0)</f>
        <v>0</v>
      </c>
      <c r="AI1236" s="26">
        <f>IF(AND(-Z1236&gt;=181,-Z1236&lt;=210),D1236,0)</f>
        <v>0</v>
      </c>
      <c r="AJ1236" s="26">
        <f>IF(AND(-Z1236&gt;=211,-Z1236&lt;=250),D1236,0)</f>
        <v>0</v>
      </c>
      <c r="AK1236" s="26">
        <f>IF(-Z1236&gt;=251,D1236,0)</f>
        <v>0</v>
      </c>
      <c r="AL1236" s="26">
        <f>SUM(AE1236:AF1236)</f>
        <v>0</v>
      </c>
      <c r="AM1236" s="26">
        <f>SUM(AG1236:AK1236)</f>
        <v>0</v>
      </c>
      <c r="AN1236" s="26">
        <f>SUM(AI1236:AK1236)</f>
        <v>0</v>
      </c>
      <c r="AO1236" s="26">
        <f>+IF(SUM(AC1236:AK1236)=0,D1236,0)</f>
        <v>676.32</v>
      </c>
      <c r="AP1236" s="26">
        <f>+SUM(AC1236:AK1236)</f>
        <v>0</v>
      </c>
      <c r="AQ1236" s="26">
        <f>+Tabla_DatosExternos_142[[#This Row],[Total Vigente]]+Tabla_DatosExternos_142[[#This Row],[Total Vencido]]</f>
        <v>676.32</v>
      </c>
      <c r="AR1236" s="26">
        <f>SUM(AG1236:AK1236)</f>
        <v>0</v>
      </c>
      <c r="AS1236" s="27">
        <f>+Tabla_DatosExternos_142[[#This Row],[Fecha]]-Tabla_DatosExternos_142[[#This Row],[Vence]]</f>
        <v>-60</v>
      </c>
      <c r="AT1236" s="21"/>
      <c r="AU1236" s="28" t="e">
        <f>+AR1236-W1236</f>
        <v>#VALUE!</v>
      </c>
    </row>
    <row r="1237" spans="1:47" x14ac:dyDescent="0.35">
      <c r="A1237" s="20">
        <v>46220</v>
      </c>
      <c r="B1237" s="21">
        <v>155294</v>
      </c>
      <c r="C1237" s="21">
        <v>3669.48</v>
      </c>
      <c r="D1237" s="21">
        <v>3669.48</v>
      </c>
      <c r="E1237" s="22">
        <v>46280</v>
      </c>
      <c r="F1237" s="21">
        <v>34</v>
      </c>
      <c r="G1237" s="21" t="s">
        <v>96</v>
      </c>
      <c r="H1237" s="21" t="s">
        <v>95</v>
      </c>
      <c r="I1237" s="21" t="s">
        <v>1073</v>
      </c>
      <c r="J1237" s="21" t="s">
        <v>588</v>
      </c>
      <c r="K1237" s="21" t="s">
        <v>589</v>
      </c>
      <c r="L1237" s="21" t="s">
        <v>590</v>
      </c>
      <c r="M1237" s="21" t="s">
        <v>591</v>
      </c>
      <c r="N1237" s="21">
        <v>60</v>
      </c>
      <c r="O1237" s="20"/>
      <c r="P1237" s="21" t="s">
        <v>49</v>
      </c>
      <c r="Q1237" s="21" t="s">
        <v>1074</v>
      </c>
      <c r="R1237" s="21">
        <v>120000</v>
      </c>
      <c r="S1237" s="21">
        <v>7640</v>
      </c>
      <c r="T1237" s="21">
        <v>-68.090222999999995</v>
      </c>
      <c r="U1237" s="21">
        <v>-16.541060999999999</v>
      </c>
      <c r="V1237" s="21" t="s">
        <v>262</v>
      </c>
      <c r="W1237" s="21" t="s">
        <v>51</v>
      </c>
      <c r="X1237" s="21" t="s">
        <v>1076</v>
      </c>
      <c r="Y1237" s="23">
        <v>46246</v>
      </c>
      <c r="Z1237" s="24">
        <f>+E1237-Y1237</f>
        <v>34</v>
      </c>
      <c r="AA1237" s="25">
        <f>+Tabla_DatosExternos_142[[#This Row],[Saldo]]/Tabla_DatosExternos_142[[#This Row],[Importe]]</f>
        <v>1</v>
      </c>
      <c r="AB1237" s="21"/>
      <c r="AC1237" s="26">
        <f>IF(AND(-Z1237&gt;=1,-Z1237&lt;=30),D1237,0)</f>
        <v>0</v>
      </c>
      <c r="AD1237" s="26">
        <f>IF(AND(-Z1237&gt;=31,-Z1237&lt;=60),D1237,0)</f>
        <v>0</v>
      </c>
      <c r="AE1237" s="26">
        <f>IF(AND(-Z1237&gt;=61,-Z1237&lt;=90),D1237,0)</f>
        <v>0</v>
      </c>
      <c r="AF1237" s="26">
        <f>IF(AND(-Z1237&gt;=91,-Z1237&lt;=120),D1237,0)</f>
        <v>0</v>
      </c>
      <c r="AG1237" s="26">
        <f>IF(AND(-Z1237&gt;=121,-Z1237&lt;=150),D1237,0)</f>
        <v>0</v>
      </c>
      <c r="AH1237" s="26">
        <f>IF(AND(-Z1237&gt;=151,-Z1237&lt;=180),D1237,0)</f>
        <v>0</v>
      </c>
      <c r="AI1237" s="26">
        <f>IF(AND(-Z1237&gt;=181,-Z1237&lt;=210),D1237,0)</f>
        <v>0</v>
      </c>
      <c r="AJ1237" s="26">
        <f>IF(AND(-Z1237&gt;=211,-Z1237&lt;=250),D1237,0)</f>
        <v>0</v>
      </c>
      <c r="AK1237" s="26">
        <f>IF(-Z1237&gt;=251,D1237,0)</f>
        <v>0</v>
      </c>
      <c r="AL1237" s="26">
        <f>SUM(AE1237:AF1237)</f>
        <v>0</v>
      </c>
      <c r="AM1237" s="26">
        <f>SUM(AG1237:AK1237)</f>
        <v>0</v>
      </c>
      <c r="AN1237" s="26">
        <f>SUM(AI1237:AK1237)</f>
        <v>0</v>
      </c>
      <c r="AO1237" s="26">
        <f>+IF(SUM(AC1237:AK1237)=0,D1237,0)</f>
        <v>3669.48</v>
      </c>
      <c r="AP1237" s="26">
        <f>+SUM(AC1237:AK1237)</f>
        <v>0</v>
      </c>
      <c r="AQ1237" s="26">
        <f>+Tabla_DatosExternos_142[[#This Row],[Total Vigente]]+Tabla_DatosExternos_142[[#This Row],[Total Vencido]]</f>
        <v>3669.48</v>
      </c>
      <c r="AR1237" s="26">
        <f>SUM(AG1237:AK1237)</f>
        <v>0</v>
      </c>
      <c r="AS1237" s="27">
        <f>+Tabla_DatosExternos_142[[#This Row],[Fecha]]-Tabla_DatosExternos_142[[#This Row],[Vence]]</f>
        <v>-60</v>
      </c>
      <c r="AT1237" s="21"/>
      <c r="AU1237" s="28" t="e">
        <f>+AR1237-W1237</f>
        <v>#VALUE!</v>
      </c>
    </row>
    <row r="1238" spans="1:47" x14ac:dyDescent="0.35">
      <c r="A1238" s="20">
        <v>46220</v>
      </c>
      <c r="B1238" s="21">
        <v>155295</v>
      </c>
      <c r="C1238" s="21">
        <v>865.92</v>
      </c>
      <c r="D1238" s="21">
        <v>865.92</v>
      </c>
      <c r="E1238" s="22">
        <v>46280</v>
      </c>
      <c r="F1238" s="21">
        <v>34</v>
      </c>
      <c r="G1238" s="21" t="s">
        <v>96</v>
      </c>
      <c r="H1238" s="21" t="s">
        <v>95</v>
      </c>
      <c r="I1238" s="21" t="s">
        <v>1039</v>
      </c>
      <c r="J1238" s="21" t="s">
        <v>588</v>
      </c>
      <c r="K1238" s="21" t="s">
        <v>589</v>
      </c>
      <c r="L1238" s="21" t="s">
        <v>590</v>
      </c>
      <c r="M1238" s="21" t="s">
        <v>591</v>
      </c>
      <c r="N1238" s="21">
        <v>60</v>
      </c>
      <c r="O1238" s="20"/>
      <c r="P1238" s="21" t="s">
        <v>49</v>
      </c>
      <c r="Q1238" s="21" t="s">
        <v>1040</v>
      </c>
      <c r="R1238" s="21">
        <v>600000</v>
      </c>
      <c r="S1238" s="21">
        <v>7640</v>
      </c>
      <c r="T1238" s="21">
        <v>-68.062518999999995</v>
      </c>
      <c r="U1238" s="21">
        <v>-16.519238999999999</v>
      </c>
      <c r="V1238" s="21" t="s">
        <v>262</v>
      </c>
      <c r="W1238" s="21" t="s">
        <v>51</v>
      </c>
      <c r="X1238" s="21" t="s">
        <v>1235</v>
      </c>
      <c r="Y1238" s="23">
        <v>46246</v>
      </c>
      <c r="Z1238" s="24">
        <f>+E1238-Y1238</f>
        <v>34</v>
      </c>
      <c r="AA1238" s="25">
        <f>+Tabla_DatosExternos_142[[#This Row],[Saldo]]/Tabla_DatosExternos_142[[#This Row],[Importe]]</f>
        <v>1</v>
      </c>
      <c r="AB1238" s="21"/>
      <c r="AC1238" s="26">
        <f>IF(AND(-Z1238&gt;=1,-Z1238&lt;=30),D1238,0)</f>
        <v>0</v>
      </c>
      <c r="AD1238" s="26">
        <f>IF(AND(-Z1238&gt;=31,-Z1238&lt;=60),D1238,0)</f>
        <v>0</v>
      </c>
      <c r="AE1238" s="26">
        <f>IF(AND(-Z1238&gt;=61,-Z1238&lt;=90),D1238,0)</f>
        <v>0</v>
      </c>
      <c r="AF1238" s="26">
        <f>IF(AND(-Z1238&gt;=91,-Z1238&lt;=120),D1238,0)</f>
        <v>0</v>
      </c>
      <c r="AG1238" s="26">
        <f>IF(AND(-Z1238&gt;=121,-Z1238&lt;=150),D1238,0)</f>
        <v>0</v>
      </c>
      <c r="AH1238" s="26">
        <f>IF(AND(-Z1238&gt;=151,-Z1238&lt;=180),D1238,0)</f>
        <v>0</v>
      </c>
      <c r="AI1238" s="26">
        <f>IF(AND(-Z1238&gt;=181,-Z1238&lt;=210),D1238,0)</f>
        <v>0</v>
      </c>
      <c r="AJ1238" s="26">
        <f>IF(AND(-Z1238&gt;=211,-Z1238&lt;=250),D1238,0)</f>
        <v>0</v>
      </c>
      <c r="AK1238" s="26">
        <f>IF(-Z1238&gt;=251,D1238,0)</f>
        <v>0</v>
      </c>
      <c r="AL1238" s="26">
        <f>SUM(AE1238:AF1238)</f>
        <v>0</v>
      </c>
      <c r="AM1238" s="26">
        <f>SUM(AG1238:AK1238)</f>
        <v>0</v>
      </c>
      <c r="AN1238" s="26">
        <f>SUM(AI1238:AK1238)</f>
        <v>0</v>
      </c>
      <c r="AO1238" s="26">
        <f>+IF(SUM(AC1238:AK1238)=0,D1238,0)</f>
        <v>865.92</v>
      </c>
      <c r="AP1238" s="26">
        <f>+SUM(AC1238:AK1238)</f>
        <v>0</v>
      </c>
      <c r="AQ1238" s="26">
        <f>+Tabla_DatosExternos_142[[#This Row],[Total Vigente]]+Tabla_DatosExternos_142[[#This Row],[Total Vencido]]</f>
        <v>865.92</v>
      </c>
      <c r="AR1238" s="26">
        <f>SUM(AG1238:AK1238)</f>
        <v>0</v>
      </c>
      <c r="AS1238" s="27">
        <f>+Tabla_DatosExternos_142[[#This Row],[Fecha]]-Tabla_DatosExternos_142[[#This Row],[Vence]]</f>
        <v>-60</v>
      </c>
      <c r="AT1238" s="21"/>
      <c r="AU1238" s="28" t="e">
        <f>+AR1238-W1238</f>
        <v>#VALUE!</v>
      </c>
    </row>
    <row r="1239" spans="1:47" x14ac:dyDescent="0.35">
      <c r="A1239" s="20">
        <v>46220</v>
      </c>
      <c r="B1239" s="21">
        <v>155296</v>
      </c>
      <c r="C1239" s="21">
        <v>1243.8</v>
      </c>
      <c r="D1239" s="21">
        <v>1243.8</v>
      </c>
      <c r="E1239" s="22">
        <v>46280</v>
      </c>
      <c r="F1239" s="21">
        <v>34</v>
      </c>
      <c r="G1239" s="21" t="s">
        <v>96</v>
      </c>
      <c r="H1239" s="21" t="s">
        <v>95</v>
      </c>
      <c r="I1239" s="21" t="s">
        <v>1039</v>
      </c>
      <c r="J1239" s="21" t="s">
        <v>588</v>
      </c>
      <c r="K1239" s="21" t="s">
        <v>589</v>
      </c>
      <c r="L1239" s="21" t="s">
        <v>590</v>
      </c>
      <c r="M1239" s="21" t="s">
        <v>591</v>
      </c>
      <c r="N1239" s="21">
        <v>60</v>
      </c>
      <c r="O1239" s="20"/>
      <c r="P1239" s="21" t="s">
        <v>49</v>
      </c>
      <c r="Q1239" s="21" t="s">
        <v>1040</v>
      </c>
      <c r="R1239" s="21">
        <v>600000</v>
      </c>
      <c r="S1239" s="21">
        <v>7640</v>
      </c>
      <c r="T1239" s="21">
        <v>-68.062518999999995</v>
      </c>
      <c r="U1239" s="21">
        <v>-16.519238999999999</v>
      </c>
      <c r="V1239" s="21" t="s">
        <v>262</v>
      </c>
      <c r="W1239" s="21" t="s">
        <v>51</v>
      </c>
      <c r="X1239" s="21" t="s">
        <v>1229</v>
      </c>
      <c r="Y1239" s="23">
        <v>46246</v>
      </c>
      <c r="Z1239" s="24">
        <f>+E1239-Y1239</f>
        <v>34</v>
      </c>
      <c r="AA1239" s="25">
        <f>+Tabla_DatosExternos_142[[#This Row],[Saldo]]/Tabla_DatosExternos_142[[#This Row],[Importe]]</f>
        <v>1</v>
      </c>
      <c r="AB1239" s="21"/>
      <c r="AC1239" s="26">
        <f>IF(AND(-Z1239&gt;=1,-Z1239&lt;=30),D1239,0)</f>
        <v>0</v>
      </c>
      <c r="AD1239" s="26">
        <f>IF(AND(-Z1239&gt;=31,-Z1239&lt;=60),D1239,0)</f>
        <v>0</v>
      </c>
      <c r="AE1239" s="26">
        <f>IF(AND(-Z1239&gt;=61,-Z1239&lt;=90),D1239,0)</f>
        <v>0</v>
      </c>
      <c r="AF1239" s="26">
        <f>IF(AND(-Z1239&gt;=91,-Z1239&lt;=120),D1239,0)</f>
        <v>0</v>
      </c>
      <c r="AG1239" s="26">
        <f>IF(AND(-Z1239&gt;=121,-Z1239&lt;=150),D1239,0)</f>
        <v>0</v>
      </c>
      <c r="AH1239" s="26">
        <f>IF(AND(-Z1239&gt;=151,-Z1239&lt;=180),D1239,0)</f>
        <v>0</v>
      </c>
      <c r="AI1239" s="26">
        <f>IF(AND(-Z1239&gt;=181,-Z1239&lt;=210),D1239,0)</f>
        <v>0</v>
      </c>
      <c r="AJ1239" s="26">
        <f>IF(AND(-Z1239&gt;=211,-Z1239&lt;=250),D1239,0)</f>
        <v>0</v>
      </c>
      <c r="AK1239" s="26">
        <f>IF(-Z1239&gt;=251,D1239,0)</f>
        <v>0</v>
      </c>
      <c r="AL1239" s="26">
        <f>SUM(AE1239:AF1239)</f>
        <v>0</v>
      </c>
      <c r="AM1239" s="26">
        <f>SUM(AG1239:AK1239)</f>
        <v>0</v>
      </c>
      <c r="AN1239" s="26">
        <f>SUM(AI1239:AK1239)</f>
        <v>0</v>
      </c>
      <c r="AO1239" s="26">
        <f>+IF(SUM(AC1239:AK1239)=0,D1239,0)</f>
        <v>1243.8</v>
      </c>
      <c r="AP1239" s="26">
        <f>+SUM(AC1239:AK1239)</f>
        <v>0</v>
      </c>
      <c r="AQ1239" s="26">
        <f>+Tabla_DatosExternos_142[[#This Row],[Total Vigente]]+Tabla_DatosExternos_142[[#This Row],[Total Vencido]]</f>
        <v>1243.8</v>
      </c>
      <c r="AR1239" s="26">
        <f>SUM(AG1239:AK1239)</f>
        <v>0</v>
      </c>
      <c r="AS1239" s="27">
        <f>+Tabla_DatosExternos_142[[#This Row],[Fecha]]-Tabla_DatosExternos_142[[#This Row],[Vence]]</f>
        <v>-60</v>
      </c>
      <c r="AT1239" s="21"/>
      <c r="AU1239" s="28" t="e">
        <f>+AR1239-W1239</f>
        <v>#VALUE!</v>
      </c>
    </row>
    <row r="1240" spans="1:47" x14ac:dyDescent="0.35">
      <c r="A1240" s="20">
        <v>46220</v>
      </c>
      <c r="B1240" s="21">
        <v>155297</v>
      </c>
      <c r="C1240" s="21">
        <v>1950.8</v>
      </c>
      <c r="D1240" s="21">
        <v>1950.8</v>
      </c>
      <c r="E1240" s="22">
        <v>46280</v>
      </c>
      <c r="F1240" s="21">
        <v>34</v>
      </c>
      <c r="G1240" s="21" t="s">
        <v>96</v>
      </c>
      <c r="H1240" s="21" t="s">
        <v>95</v>
      </c>
      <c r="I1240" s="21" t="s">
        <v>1039</v>
      </c>
      <c r="J1240" s="21" t="s">
        <v>588</v>
      </c>
      <c r="K1240" s="21" t="s">
        <v>589</v>
      </c>
      <c r="L1240" s="21" t="s">
        <v>590</v>
      </c>
      <c r="M1240" s="21" t="s">
        <v>591</v>
      </c>
      <c r="N1240" s="21">
        <v>60</v>
      </c>
      <c r="O1240" s="20"/>
      <c r="P1240" s="21" t="s">
        <v>49</v>
      </c>
      <c r="Q1240" s="21" t="s">
        <v>1040</v>
      </c>
      <c r="R1240" s="21">
        <v>600000</v>
      </c>
      <c r="S1240" s="21">
        <v>7640</v>
      </c>
      <c r="T1240" s="21">
        <v>-68.062518999999995</v>
      </c>
      <c r="U1240" s="21">
        <v>-16.519238999999999</v>
      </c>
      <c r="V1240" s="21" t="s">
        <v>262</v>
      </c>
      <c r="W1240" s="21" t="s">
        <v>51</v>
      </c>
      <c r="X1240" s="21" t="s">
        <v>1236</v>
      </c>
      <c r="Y1240" s="23">
        <v>46246</v>
      </c>
      <c r="Z1240" s="24">
        <f>+E1240-Y1240</f>
        <v>34</v>
      </c>
      <c r="AA1240" s="25">
        <f>+Tabla_DatosExternos_142[[#This Row],[Saldo]]/Tabla_DatosExternos_142[[#This Row],[Importe]]</f>
        <v>1</v>
      </c>
      <c r="AB1240" s="21"/>
      <c r="AC1240" s="26">
        <f>IF(AND(-Z1240&gt;=1,-Z1240&lt;=30),D1240,0)</f>
        <v>0</v>
      </c>
      <c r="AD1240" s="26">
        <f>IF(AND(-Z1240&gt;=31,-Z1240&lt;=60),D1240,0)</f>
        <v>0</v>
      </c>
      <c r="AE1240" s="26">
        <f>IF(AND(-Z1240&gt;=61,-Z1240&lt;=90),D1240,0)</f>
        <v>0</v>
      </c>
      <c r="AF1240" s="26">
        <f>IF(AND(-Z1240&gt;=91,-Z1240&lt;=120),D1240,0)</f>
        <v>0</v>
      </c>
      <c r="AG1240" s="26">
        <f>IF(AND(-Z1240&gt;=121,-Z1240&lt;=150),D1240,0)</f>
        <v>0</v>
      </c>
      <c r="AH1240" s="26">
        <f>IF(AND(-Z1240&gt;=151,-Z1240&lt;=180),D1240,0)</f>
        <v>0</v>
      </c>
      <c r="AI1240" s="26">
        <f>IF(AND(-Z1240&gt;=181,-Z1240&lt;=210),D1240,0)</f>
        <v>0</v>
      </c>
      <c r="AJ1240" s="26">
        <f>IF(AND(-Z1240&gt;=211,-Z1240&lt;=250),D1240,0)</f>
        <v>0</v>
      </c>
      <c r="AK1240" s="26">
        <f>IF(-Z1240&gt;=251,D1240,0)</f>
        <v>0</v>
      </c>
      <c r="AL1240" s="26">
        <f>SUM(AE1240:AF1240)</f>
        <v>0</v>
      </c>
      <c r="AM1240" s="26">
        <f>SUM(AG1240:AK1240)</f>
        <v>0</v>
      </c>
      <c r="AN1240" s="26">
        <f>SUM(AI1240:AK1240)</f>
        <v>0</v>
      </c>
      <c r="AO1240" s="26">
        <f>+IF(SUM(AC1240:AK1240)=0,D1240,0)</f>
        <v>1950.8</v>
      </c>
      <c r="AP1240" s="26">
        <f>+SUM(AC1240:AK1240)</f>
        <v>0</v>
      </c>
      <c r="AQ1240" s="26">
        <f>+Tabla_DatosExternos_142[[#This Row],[Total Vigente]]+Tabla_DatosExternos_142[[#This Row],[Total Vencido]]</f>
        <v>1950.8</v>
      </c>
      <c r="AR1240" s="26">
        <f>SUM(AG1240:AK1240)</f>
        <v>0</v>
      </c>
      <c r="AS1240" s="27">
        <f>+Tabla_DatosExternos_142[[#This Row],[Fecha]]-Tabla_DatosExternos_142[[#This Row],[Vence]]</f>
        <v>-60</v>
      </c>
      <c r="AT1240" s="21"/>
      <c r="AU1240" s="28" t="e">
        <f>+AR1240-W1240</f>
        <v>#VALUE!</v>
      </c>
    </row>
    <row r="1241" spans="1:47" x14ac:dyDescent="0.35">
      <c r="A1241" s="20">
        <v>46220</v>
      </c>
      <c r="B1241" s="21">
        <v>155298</v>
      </c>
      <c r="C1241" s="21">
        <v>999.6</v>
      </c>
      <c r="D1241" s="21">
        <v>999.6</v>
      </c>
      <c r="E1241" s="22">
        <v>46280</v>
      </c>
      <c r="F1241" s="21">
        <v>34</v>
      </c>
      <c r="G1241" s="21" t="s">
        <v>96</v>
      </c>
      <c r="H1241" s="21" t="s">
        <v>95</v>
      </c>
      <c r="I1241" s="21" t="s">
        <v>1073</v>
      </c>
      <c r="J1241" s="21" t="s">
        <v>588</v>
      </c>
      <c r="K1241" s="21" t="s">
        <v>589</v>
      </c>
      <c r="L1241" s="21" t="s">
        <v>590</v>
      </c>
      <c r="M1241" s="21" t="s">
        <v>591</v>
      </c>
      <c r="N1241" s="21">
        <v>60</v>
      </c>
      <c r="O1241" s="20"/>
      <c r="P1241" s="21" t="s">
        <v>49</v>
      </c>
      <c r="Q1241" s="21" t="s">
        <v>1074</v>
      </c>
      <c r="R1241" s="21">
        <v>120000</v>
      </c>
      <c r="S1241" s="21">
        <v>7640</v>
      </c>
      <c r="T1241" s="21">
        <v>-68.090222999999995</v>
      </c>
      <c r="U1241" s="21">
        <v>-16.541060999999999</v>
      </c>
      <c r="V1241" s="21" t="s">
        <v>262</v>
      </c>
      <c r="W1241" s="21" t="s">
        <v>51</v>
      </c>
      <c r="X1241" s="21" t="s">
        <v>1077</v>
      </c>
      <c r="Y1241" s="23">
        <v>46246</v>
      </c>
      <c r="Z1241" s="24">
        <f>+E1241-Y1241</f>
        <v>34</v>
      </c>
      <c r="AA1241" s="25">
        <f>+Tabla_DatosExternos_142[[#This Row],[Saldo]]/Tabla_DatosExternos_142[[#This Row],[Importe]]</f>
        <v>1</v>
      </c>
      <c r="AB1241" s="21"/>
      <c r="AC1241" s="26">
        <f>IF(AND(-Z1241&gt;=1,-Z1241&lt;=30),D1241,0)</f>
        <v>0</v>
      </c>
      <c r="AD1241" s="26">
        <f>IF(AND(-Z1241&gt;=31,-Z1241&lt;=60),D1241,0)</f>
        <v>0</v>
      </c>
      <c r="AE1241" s="26">
        <f>IF(AND(-Z1241&gt;=61,-Z1241&lt;=90),D1241,0)</f>
        <v>0</v>
      </c>
      <c r="AF1241" s="26">
        <f>IF(AND(-Z1241&gt;=91,-Z1241&lt;=120),D1241,0)</f>
        <v>0</v>
      </c>
      <c r="AG1241" s="26">
        <f>IF(AND(-Z1241&gt;=121,-Z1241&lt;=150),D1241,0)</f>
        <v>0</v>
      </c>
      <c r="AH1241" s="26">
        <f>IF(AND(-Z1241&gt;=151,-Z1241&lt;=180),D1241,0)</f>
        <v>0</v>
      </c>
      <c r="AI1241" s="26">
        <f>IF(AND(-Z1241&gt;=181,-Z1241&lt;=210),D1241,0)</f>
        <v>0</v>
      </c>
      <c r="AJ1241" s="26">
        <f>IF(AND(-Z1241&gt;=211,-Z1241&lt;=250),D1241,0)</f>
        <v>0</v>
      </c>
      <c r="AK1241" s="26">
        <f>IF(-Z1241&gt;=251,D1241,0)</f>
        <v>0</v>
      </c>
      <c r="AL1241" s="26">
        <f>SUM(AE1241:AF1241)</f>
        <v>0</v>
      </c>
      <c r="AM1241" s="26">
        <f>SUM(AG1241:AK1241)</f>
        <v>0</v>
      </c>
      <c r="AN1241" s="26">
        <f>SUM(AI1241:AK1241)</f>
        <v>0</v>
      </c>
      <c r="AO1241" s="26">
        <f>+IF(SUM(AC1241:AK1241)=0,D1241,0)</f>
        <v>999.6</v>
      </c>
      <c r="AP1241" s="26">
        <f>+SUM(AC1241:AK1241)</f>
        <v>0</v>
      </c>
      <c r="AQ1241" s="26">
        <f>+Tabla_DatosExternos_142[[#This Row],[Total Vigente]]+Tabla_DatosExternos_142[[#This Row],[Total Vencido]]</f>
        <v>999.6</v>
      </c>
      <c r="AR1241" s="26">
        <f>SUM(AG1241:AK1241)</f>
        <v>0</v>
      </c>
      <c r="AS1241" s="27">
        <f>+Tabla_DatosExternos_142[[#This Row],[Fecha]]-Tabla_DatosExternos_142[[#This Row],[Vence]]</f>
        <v>-60</v>
      </c>
      <c r="AT1241" s="21"/>
      <c r="AU1241" s="28" t="e">
        <f>+AR1241-W1241</f>
        <v>#VALUE!</v>
      </c>
    </row>
    <row r="1242" spans="1:47" x14ac:dyDescent="0.35">
      <c r="A1242" s="20">
        <v>46220</v>
      </c>
      <c r="B1242" s="21">
        <v>155299</v>
      </c>
      <c r="C1242" s="21">
        <v>499.8</v>
      </c>
      <c r="D1242" s="21">
        <v>499.8</v>
      </c>
      <c r="E1242" s="22">
        <v>46280</v>
      </c>
      <c r="F1242" s="21">
        <v>34</v>
      </c>
      <c r="G1242" s="21" t="s">
        <v>96</v>
      </c>
      <c r="H1242" s="21" t="s">
        <v>95</v>
      </c>
      <c r="I1242" s="21" t="s">
        <v>1230</v>
      </c>
      <c r="J1242" s="21" t="s">
        <v>588</v>
      </c>
      <c r="K1242" s="21" t="s">
        <v>589</v>
      </c>
      <c r="L1242" s="21" t="s">
        <v>590</v>
      </c>
      <c r="M1242" s="21" t="s">
        <v>591</v>
      </c>
      <c r="N1242" s="21">
        <v>60</v>
      </c>
      <c r="O1242" s="20"/>
      <c r="P1242" s="21" t="s">
        <v>49</v>
      </c>
      <c r="Q1242" s="21" t="s">
        <v>1040</v>
      </c>
      <c r="R1242" s="21">
        <v>600000</v>
      </c>
      <c r="S1242" s="21">
        <v>7640</v>
      </c>
      <c r="T1242" s="21">
        <v>-68.087327200000004</v>
      </c>
      <c r="U1242" s="21">
        <v>-16.533605600000001</v>
      </c>
      <c r="V1242" s="21" t="s">
        <v>1231</v>
      </c>
      <c r="W1242" s="21" t="s">
        <v>51</v>
      </c>
      <c r="X1242" s="21" t="s">
        <v>1232</v>
      </c>
      <c r="Y1242" s="23">
        <v>46246</v>
      </c>
      <c r="Z1242" s="24">
        <f>+E1242-Y1242</f>
        <v>34</v>
      </c>
      <c r="AA1242" s="25">
        <f>+Tabla_DatosExternos_142[[#This Row],[Saldo]]/Tabla_DatosExternos_142[[#This Row],[Importe]]</f>
        <v>1</v>
      </c>
      <c r="AB1242" s="21"/>
      <c r="AC1242" s="26">
        <f>IF(AND(-Z1242&gt;=1,-Z1242&lt;=30),D1242,0)</f>
        <v>0</v>
      </c>
      <c r="AD1242" s="26">
        <f>IF(AND(-Z1242&gt;=31,-Z1242&lt;=60),D1242,0)</f>
        <v>0</v>
      </c>
      <c r="AE1242" s="26">
        <f>IF(AND(-Z1242&gt;=61,-Z1242&lt;=90),D1242,0)</f>
        <v>0</v>
      </c>
      <c r="AF1242" s="26">
        <f>IF(AND(-Z1242&gt;=91,-Z1242&lt;=120),D1242,0)</f>
        <v>0</v>
      </c>
      <c r="AG1242" s="26">
        <f>IF(AND(-Z1242&gt;=121,-Z1242&lt;=150),D1242,0)</f>
        <v>0</v>
      </c>
      <c r="AH1242" s="26">
        <f>IF(AND(-Z1242&gt;=151,-Z1242&lt;=180),D1242,0)</f>
        <v>0</v>
      </c>
      <c r="AI1242" s="26">
        <f>IF(AND(-Z1242&gt;=181,-Z1242&lt;=210),D1242,0)</f>
        <v>0</v>
      </c>
      <c r="AJ1242" s="26">
        <f>IF(AND(-Z1242&gt;=211,-Z1242&lt;=250),D1242,0)</f>
        <v>0</v>
      </c>
      <c r="AK1242" s="26">
        <f>IF(-Z1242&gt;=251,D1242,0)</f>
        <v>0</v>
      </c>
      <c r="AL1242" s="26">
        <f>SUM(AE1242:AF1242)</f>
        <v>0</v>
      </c>
      <c r="AM1242" s="26">
        <f>SUM(AG1242:AK1242)</f>
        <v>0</v>
      </c>
      <c r="AN1242" s="26">
        <f>SUM(AI1242:AK1242)</f>
        <v>0</v>
      </c>
      <c r="AO1242" s="26">
        <f>+IF(SUM(AC1242:AK1242)=0,D1242,0)</f>
        <v>499.8</v>
      </c>
      <c r="AP1242" s="26">
        <f>+SUM(AC1242:AK1242)</f>
        <v>0</v>
      </c>
      <c r="AQ1242" s="26">
        <f>+Tabla_DatosExternos_142[[#This Row],[Total Vigente]]+Tabla_DatosExternos_142[[#This Row],[Total Vencido]]</f>
        <v>499.8</v>
      </c>
      <c r="AR1242" s="26">
        <f>SUM(AG1242:AK1242)</f>
        <v>0</v>
      </c>
      <c r="AS1242" s="27">
        <f>+Tabla_DatosExternos_142[[#This Row],[Fecha]]-Tabla_DatosExternos_142[[#This Row],[Vence]]</f>
        <v>-60</v>
      </c>
      <c r="AT1242" s="21"/>
      <c r="AU1242" s="28" t="e">
        <f>+AR1242-W1242</f>
        <v>#VALUE!</v>
      </c>
    </row>
    <row r="1243" spans="1:47" x14ac:dyDescent="0.35">
      <c r="A1243" s="20">
        <v>46227</v>
      </c>
      <c r="B1243" s="21">
        <v>157559</v>
      </c>
      <c r="C1243" s="21">
        <v>2506.98</v>
      </c>
      <c r="D1243" s="21">
        <v>2506.98</v>
      </c>
      <c r="E1243" s="22">
        <v>46257</v>
      </c>
      <c r="F1243" s="21">
        <v>11</v>
      </c>
      <c r="G1243" s="21" t="s">
        <v>90</v>
      </c>
      <c r="H1243" s="21" t="s">
        <v>95</v>
      </c>
      <c r="I1243" s="21" t="s">
        <v>1948</v>
      </c>
      <c r="J1243" s="21" t="s">
        <v>49</v>
      </c>
      <c r="K1243" s="21" t="s">
        <v>589</v>
      </c>
      <c r="L1243" s="21" t="s">
        <v>590</v>
      </c>
      <c r="M1243" s="21" t="s">
        <v>591</v>
      </c>
      <c r="N1243" s="21">
        <v>30</v>
      </c>
      <c r="O1243" s="20"/>
      <c r="P1243" s="21" t="s">
        <v>49</v>
      </c>
      <c r="Q1243" s="21" t="s">
        <v>1949</v>
      </c>
      <c r="R1243" s="21">
        <v>20000</v>
      </c>
      <c r="S1243" s="21">
        <v>7640</v>
      </c>
      <c r="T1243" s="21">
        <v>-68.187993700000007</v>
      </c>
      <c r="U1243" s="21">
        <v>-16.491130900000002</v>
      </c>
      <c r="V1243" s="21" t="s">
        <v>1950</v>
      </c>
      <c r="W1243" s="21" t="s">
        <v>51</v>
      </c>
      <c r="X1243" s="21" t="s">
        <v>1951</v>
      </c>
      <c r="Y1243" s="23">
        <v>46246</v>
      </c>
      <c r="Z1243" s="24">
        <f>+E1243-Y1243</f>
        <v>11</v>
      </c>
      <c r="AA1243" s="25">
        <f>+Tabla_DatosExternos_142[[#This Row],[Saldo]]/Tabla_DatosExternos_142[[#This Row],[Importe]]</f>
        <v>1</v>
      </c>
      <c r="AB1243" s="21"/>
      <c r="AC1243" s="26">
        <f>IF(AND(-Z1243&gt;=1,-Z1243&lt;=30),D1243,0)</f>
        <v>0</v>
      </c>
      <c r="AD1243" s="26">
        <f>IF(AND(-Z1243&gt;=31,-Z1243&lt;=60),D1243,0)</f>
        <v>0</v>
      </c>
      <c r="AE1243" s="26">
        <f>IF(AND(-Z1243&gt;=61,-Z1243&lt;=90),D1243,0)</f>
        <v>0</v>
      </c>
      <c r="AF1243" s="26">
        <f>IF(AND(-Z1243&gt;=91,-Z1243&lt;=120),D1243,0)</f>
        <v>0</v>
      </c>
      <c r="AG1243" s="26">
        <f>IF(AND(-Z1243&gt;=121,-Z1243&lt;=150),D1243,0)</f>
        <v>0</v>
      </c>
      <c r="AH1243" s="26">
        <f>IF(AND(-Z1243&gt;=151,-Z1243&lt;=180),D1243,0)</f>
        <v>0</v>
      </c>
      <c r="AI1243" s="26">
        <f>IF(AND(-Z1243&gt;=181,-Z1243&lt;=210),D1243,0)</f>
        <v>0</v>
      </c>
      <c r="AJ1243" s="26">
        <f>IF(AND(-Z1243&gt;=211,-Z1243&lt;=250),D1243,0)</f>
        <v>0</v>
      </c>
      <c r="AK1243" s="26">
        <f>IF(-Z1243&gt;=251,D1243,0)</f>
        <v>0</v>
      </c>
      <c r="AL1243" s="26">
        <f>SUM(AE1243:AF1243)</f>
        <v>0</v>
      </c>
      <c r="AM1243" s="26">
        <f>SUM(AG1243:AK1243)</f>
        <v>0</v>
      </c>
      <c r="AN1243" s="26">
        <f>SUM(AI1243:AK1243)</f>
        <v>0</v>
      </c>
      <c r="AO1243" s="26">
        <f>+IF(SUM(AC1243:AK1243)=0,D1243,0)</f>
        <v>2506.98</v>
      </c>
      <c r="AP1243" s="26">
        <f>+SUM(AC1243:AK1243)</f>
        <v>0</v>
      </c>
      <c r="AQ1243" s="26">
        <f>+Tabla_DatosExternos_142[[#This Row],[Total Vigente]]+Tabla_DatosExternos_142[[#This Row],[Total Vencido]]</f>
        <v>2506.98</v>
      </c>
      <c r="AR1243" s="26">
        <f>SUM(AG1243:AK1243)</f>
        <v>0</v>
      </c>
      <c r="AS1243" s="27">
        <f>+Tabla_DatosExternos_142[[#This Row],[Fecha]]-Tabla_DatosExternos_142[[#This Row],[Vence]]</f>
        <v>-30</v>
      </c>
      <c r="AT1243" s="21"/>
      <c r="AU1243" s="28" t="e">
        <f>+AR1243-W1243</f>
        <v>#VALUE!</v>
      </c>
    </row>
    <row r="1244" spans="1:47" x14ac:dyDescent="0.35">
      <c r="A1244" s="20">
        <v>46235</v>
      </c>
      <c r="B1244" s="21">
        <v>159933</v>
      </c>
      <c r="C1244" s="21">
        <v>13137.4</v>
      </c>
      <c r="D1244" s="21">
        <v>13137.4</v>
      </c>
      <c r="E1244" s="22">
        <v>46265</v>
      </c>
      <c r="F1244" s="21">
        <v>19</v>
      </c>
      <c r="G1244" s="21" t="s">
        <v>90</v>
      </c>
      <c r="H1244" s="21" t="s">
        <v>95</v>
      </c>
      <c r="I1244" s="21" t="s">
        <v>969</v>
      </c>
      <c r="J1244" s="21" t="s">
        <v>49</v>
      </c>
      <c r="K1244" s="21" t="s">
        <v>589</v>
      </c>
      <c r="L1244" s="21" t="s">
        <v>590</v>
      </c>
      <c r="M1244" s="21" t="s">
        <v>591</v>
      </c>
      <c r="N1244" s="21">
        <v>30</v>
      </c>
      <c r="O1244" s="20"/>
      <c r="P1244" s="21" t="s">
        <v>49</v>
      </c>
      <c r="Q1244" s="21" t="s">
        <v>970</v>
      </c>
      <c r="R1244" s="21">
        <v>100000</v>
      </c>
      <c r="S1244" s="21">
        <v>7640</v>
      </c>
      <c r="T1244" s="21">
        <v>-68.096807999999996</v>
      </c>
      <c r="U1244" s="21">
        <v>-16.535315000000001</v>
      </c>
      <c r="V1244" s="21" t="s">
        <v>971</v>
      </c>
      <c r="W1244" s="21" t="s">
        <v>51</v>
      </c>
      <c r="X1244" s="21" t="s">
        <v>972</v>
      </c>
      <c r="Y1244" s="23">
        <v>46246</v>
      </c>
      <c r="Z1244" s="24">
        <f>+E1244-Y1244</f>
        <v>19</v>
      </c>
      <c r="AA1244" s="25">
        <f>+Tabla_DatosExternos_142[[#This Row],[Saldo]]/Tabla_DatosExternos_142[[#This Row],[Importe]]</f>
        <v>1</v>
      </c>
      <c r="AB1244" s="21"/>
      <c r="AC1244" s="26">
        <f>IF(AND(-Z1244&gt;=1,-Z1244&lt;=30),D1244,0)</f>
        <v>0</v>
      </c>
      <c r="AD1244" s="26">
        <f>IF(AND(-Z1244&gt;=31,-Z1244&lt;=60),D1244,0)</f>
        <v>0</v>
      </c>
      <c r="AE1244" s="26">
        <f>IF(AND(-Z1244&gt;=61,-Z1244&lt;=90),D1244,0)</f>
        <v>0</v>
      </c>
      <c r="AF1244" s="26">
        <f>IF(AND(-Z1244&gt;=91,-Z1244&lt;=120),D1244,0)</f>
        <v>0</v>
      </c>
      <c r="AG1244" s="26">
        <f>IF(AND(-Z1244&gt;=121,-Z1244&lt;=150),D1244,0)</f>
        <v>0</v>
      </c>
      <c r="AH1244" s="26">
        <f>IF(AND(-Z1244&gt;=151,-Z1244&lt;=180),D1244,0)</f>
        <v>0</v>
      </c>
      <c r="AI1244" s="26">
        <f>IF(AND(-Z1244&gt;=181,-Z1244&lt;=210),D1244,0)</f>
        <v>0</v>
      </c>
      <c r="AJ1244" s="26">
        <f>IF(AND(-Z1244&gt;=211,-Z1244&lt;=250),D1244,0)</f>
        <v>0</v>
      </c>
      <c r="AK1244" s="26">
        <f>IF(-Z1244&gt;=251,D1244,0)</f>
        <v>0</v>
      </c>
      <c r="AL1244" s="26">
        <f>SUM(AE1244:AF1244)</f>
        <v>0</v>
      </c>
      <c r="AM1244" s="26">
        <f>SUM(AG1244:AK1244)</f>
        <v>0</v>
      </c>
      <c r="AN1244" s="26">
        <f>SUM(AI1244:AK1244)</f>
        <v>0</v>
      </c>
      <c r="AO1244" s="26">
        <f>+IF(SUM(AC1244:AK1244)=0,D1244,0)</f>
        <v>13137.4</v>
      </c>
      <c r="AP1244" s="26">
        <f>+SUM(AC1244:AK1244)</f>
        <v>0</v>
      </c>
      <c r="AQ1244" s="26">
        <f>+Tabla_DatosExternos_142[[#This Row],[Total Vigente]]+Tabla_DatosExternos_142[[#This Row],[Total Vencido]]</f>
        <v>13137.4</v>
      </c>
      <c r="AR1244" s="26">
        <f>SUM(AG1244:AK1244)</f>
        <v>0</v>
      </c>
      <c r="AS1244" s="27">
        <f>+Tabla_DatosExternos_142[[#This Row],[Fecha]]-Tabla_DatosExternos_142[[#This Row],[Vence]]</f>
        <v>-30</v>
      </c>
      <c r="AT1244" s="21"/>
      <c r="AU1244" s="28" t="e">
        <f>+AR1244-W1244</f>
        <v>#VALUE!</v>
      </c>
    </row>
    <row r="1245" spans="1:47" x14ac:dyDescent="0.35">
      <c r="A1245" s="20">
        <v>46238</v>
      </c>
      <c r="B1245" s="21">
        <v>160231</v>
      </c>
      <c r="C1245" s="21">
        <v>2402.52</v>
      </c>
      <c r="D1245" s="21">
        <v>2402.52</v>
      </c>
      <c r="E1245" s="22">
        <v>46298</v>
      </c>
      <c r="F1245" s="21">
        <v>52</v>
      </c>
      <c r="G1245" s="21" t="s">
        <v>96</v>
      </c>
      <c r="H1245" s="21" t="s">
        <v>95</v>
      </c>
      <c r="I1245" s="21" t="s">
        <v>1039</v>
      </c>
      <c r="J1245" s="21" t="s">
        <v>588</v>
      </c>
      <c r="K1245" s="21" t="s">
        <v>589</v>
      </c>
      <c r="L1245" s="21" t="s">
        <v>590</v>
      </c>
      <c r="M1245" s="21" t="s">
        <v>591</v>
      </c>
      <c r="N1245" s="21">
        <v>60</v>
      </c>
      <c r="O1245" s="20"/>
      <c r="P1245" s="21" t="s">
        <v>49</v>
      </c>
      <c r="Q1245" s="21" t="s">
        <v>1040</v>
      </c>
      <c r="R1245" s="21">
        <v>600000</v>
      </c>
      <c r="S1245" s="21">
        <v>7640</v>
      </c>
      <c r="T1245" s="21">
        <v>-68.062518999999995</v>
      </c>
      <c r="U1245" s="21">
        <v>-16.519238999999999</v>
      </c>
      <c r="V1245" s="21" t="s">
        <v>262</v>
      </c>
      <c r="W1245" s="21" t="s">
        <v>51</v>
      </c>
      <c r="X1245" s="21" t="s">
        <v>1233</v>
      </c>
      <c r="Y1245" s="23">
        <v>46246</v>
      </c>
      <c r="Z1245" s="24">
        <f>+E1245-Y1245</f>
        <v>52</v>
      </c>
      <c r="AA1245" s="25">
        <f>+Tabla_DatosExternos_142[[#This Row],[Saldo]]/Tabla_DatosExternos_142[[#This Row],[Importe]]</f>
        <v>1</v>
      </c>
      <c r="AB1245" s="21"/>
      <c r="AC1245" s="26">
        <f>IF(AND(-Z1245&gt;=1,-Z1245&lt;=30),D1245,0)</f>
        <v>0</v>
      </c>
      <c r="AD1245" s="26">
        <f>IF(AND(-Z1245&gt;=31,-Z1245&lt;=60),D1245,0)</f>
        <v>0</v>
      </c>
      <c r="AE1245" s="26">
        <f>IF(AND(-Z1245&gt;=61,-Z1245&lt;=90),D1245,0)</f>
        <v>0</v>
      </c>
      <c r="AF1245" s="26">
        <f>IF(AND(-Z1245&gt;=91,-Z1245&lt;=120),D1245,0)</f>
        <v>0</v>
      </c>
      <c r="AG1245" s="26">
        <f>IF(AND(-Z1245&gt;=121,-Z1245&lt;=150),D1245,0)</f>
        <v>0</v>
      </c>
      <c r="AH1245" s="26">
        <f>IF(AND(-Z1245&gt;=151,-Z1245&lt;=180),D1245,0)</f>
        <v>0</v>
      </c>
      <c r="AI1245" s="26">
        <f>IF(AND(-Z1245&gt;=181,-Z1245&lt;=210),D1245,0)</f>
        <v>0</v>
      </c>
      <c r="AJ1245" s="26">
        <f>IF(AND(-Z1245&gt;=211,-Z1245&lt;=250),D1245,0)</f>
        <v>0</v>
      </c>
      <c r="AK1245" s="26">
        <f>IF(-Z1245&gt;=251,D1245,0)</f>
        <v>0</v>
      </c>
      <c r="AL1245" s="26">
        <f>SUM(AE1245:AF1245)</f>
        <v>0</v>
      </c>
      <c r="AM1245" s="26">
        <f>SUM(AG1245:AK1245)</f>
        <v>0</v>
      </c>
      <c r="AN1245" s="26">
        <f>SUM(AI1245:AK1245)</f>
        <v>0</v>
      </c>
      <c r="AO1245" s="26">
        <f>+IF(SUM(AC1245:AK1245)=0,D1245,0)</f>
        <v>2402.52</v>
      </c>
      <c r="AP1245" s="26">
        <f>+SUM(AC1245:AK1245)</f>
        <v>0</v>
      </c>
      <c r="AQ1245" s="26">
        <f>+Tabla_DatosExternos_142[[#This Row],[Total Vigente]]+Tabla_DatosExternos_142[[#This Row],[Total Vencido]]</f>
        <v>2402.52</v>
      </c>
      <c r="AR1245" s="26">
        <f>SUM(AG1245:AK1245)</f>
        <v>0</v>
      </c>
      <c r="AS1245" s="27">
        <f>+Tabla_DatosExternos_142[[#This Row],[Fecha]]-Tabla_DatosExternos_142[[#This Row],[Vence]]</f>
        <v>-60</v>
      </c>
      <c r="AT1245" s="21"/>
      <c r="AU1245" s="28" t="e">
        <f>+AR1245-W1245</f>
        <v>#VALUE!</v>
      </c>
    </row>
    <row r="1246" spans="1:47" x14ac:dyDescent="0.35">
      <c r="A1246" s="20">
        <v>46238</v>
      </c>
      <c r="B1246" s="21">
        <v>160232</v>
      </c>
      <c r="C1246" s="21">
        <v>4574.6400000000003</v>
      </c>
      <c r="D1246" s="21">
        <v>4574.6400000000003</v>
      </c>
      <c r="E1246" s="22">
        <v>46298</v>
      </c>
      <c r="F1246" s="21">
        <v>52</v>
      </c>
      <c r="G1246" s="21" t="s">
        <v>96</v>
      </c>
      <c r="H1246" s="21" t="s">
        <v>95</v>
      </c>
      <c r="I1246" s="21" t="s">
        <v>1039</v>
      </c>
      <c r="J1246" s="21" t="s">
        <v>588</v>
      </c>
      <c r="K1246" s="21" t="s">
        <v>589</v>
      </c>
      <c r="L1246" s="21" t="s">
        <v>590</v>
      </c>
      <c r="M1246" s="21" t="s">
        <v>591</v>
      </c>
      <c r="N1246" s="21">
        <v>60</v>
      </c>
      <c r="O1246" s="20"/>
      <c r="P1246" s="21" t="s">
        <v>49</v>
      </c>
      <c r="Q1246" s="21" t="s">
        <v>1040</v>
      </c>
      <c r="R1246" s="21">
        <v>600000</v>
      </c>
      <c r="S1246" s="21">
        <v>7640</v>
      </c>
      <c r="T1246" s="21">
        <v>-68.062518999999995</v>
      </c>
      <c r="U1246" s="21">
        <v>-16.519238999999999</v>
      </c>
      <c r="V1246" s="21" t="s">
        <v>262</v>
      </c>
      <c r="W1246" s="21" t="s">
        <v>51</v>
      </c>
      <c r="X1246" s="21" t="s">
        <v>1234</v>
      </c>
      <c r="Y1246" s="23">
        <v>46246</v>
      </c>
      <c r="Z1246" s="24">
        <f>+E1246-Y1246</f>
        <v>52</v>
      </c>
      <c r="AA1246" s="25">
        <f>+Tabla_DatosExternos_142[[#This Row],[Saldo]]/Tabla_DatosExternos_142[[#This Row],[Importe]]</f>
        <v>1</v>
      </c>
      <c r="AB1246" s="21"/>
      <c r="AC1246" s="26">
        <f>IF(AND(-Z1246&gt;=1,-Z1246&lt;=30),D1246,0)</f>
        <v>0</v>
      </c>
      <c r="AD1246" s="26">
        <f>IF(AND(-Z1246&gt;=31,-Z1246&lt;=60),D1246,0)</f>
        <v>0</v>
      </c>
      <c r="AE1246" s="26">
        <f>IF(AND(-Z1246&gt;=61,-Z1246&lt;=90),D1246,0)</f>
        <v>0</v>
      </c>
      <c r="AF1246" s="26">
        <f>IF(AND(-Z1246&gt;=91,-Z1246&lt;=120),D1246,0)</f>
        <v>0</v>
      </c>
      <c r="AG1246" s="26">
        <f>IF(AND(-Z1246&gt;=121,-Z1246&lt;=150),D1246,0)</f>
        <v>0</v>
      </c>
      <c r="AH1246" s="26">
        <f>IF(AND(-Z1246&gt;=151,-Z1246&lt;=180),D1246,0)</f>
        <v>0</v>
      </c>
      <c r="AI1246" s="26">
        <f>IF(AND(-Z1246&gt;=181,-Z1246&lt;=210),D1246,0)</f>
        <v>0</v>
      </c>
      <c r="AJ1246" s="26">
        <f>IF(AND(-Z1246&gt;=211,-Z1246&lt;=250),D1246,0)</f>
        <v>0</v>
      </c>
      <c r="AK1246" s="26">
        <f>IF(-Z1246&gt;=251,D1246,0)</f>
        <v>0</v>
      </c>
      <c r="AL1246" s="26">
        <f>SUM(AE1246:AF1246)</f>
        <v>0</v>
      </c>
      <c r="AM1246" s="26">
        <f>SUM(AG1246:AK1246)</f>
        <v>0</v>
      </c>
      <c r="AN1246" s="26">
        <f>SUM(AI1246:AK1246)</f>
        <v>0</v>
      </c>
      <c r="AO1246" s="26">
        <f>+IF(SUM(AC1246:AK1246)=0,D1246,0)</f>
        <v>4574.6400000000003</v>
      </c>
      <c r="AP1246" s="26">
        <f>+SUM(AC1246:AK1246)</f>
        <v>0</v>
      </c>
      <c r="AQ1246" s="26">
        <f>+Tabla_DatosExternos_142[[#This Row],[Total Vigente]]+Tabla_DatosExternos_142[[#This Row],[Total Vencido]]</f>
        <v>4574.6400000000003</v>
      </c>
      <c r="AR1246" s="26">
        <f>SUM(AG1246:AK1246)</f>
        <v>0</v>
      </c>
      <c r="AS1246" s="27">
        <f>+Tabla_DatosExternos_142[[#This Row],[Fecha]]-Tabla_DatosExternos_142[[#This Row],[Vence]]</f>
        <v>-60</v>
      </c>
      <c r="AT1246" s="21"/>
      <c r="AU1246" s="28" t="e">
        <f>+AR1246-W1246</f>
        <v>#VALUE!</v>
      </c>
    </row>
    <row r="1247" spans="1:47" x14ac:dyDescent="0.35">
      <c r="A1247" s="20">
        <v>46238</v>
      </c>
      <c r="B1247" s="21">
        <v>160233</v>
      </c>
      <c r="C1247" s="21">
        <v>1773.12</v>
      </c>
      <c r="D1247" s="21">
        <v>1773.12</v>
      </c>
      <c r="E1247" s="22">
        <v>46298</v>
      </c>
      <c r="F1247" s="21">
        <v>52</v>
      </c>
      <c r="G1247" s="21" t="s">
        <v>96</v>
      </c>
      <c r="H1247" s="21" t="s">
        <v>95</v>
      </c>
      <c r="I1247" s="21" t="s">
        <v>1039</v>
      </c>
      <c r="J1247" s="21" t="s">
        <v>588</v>
      </c>
      <c r="K1247" s="21" t="s">
        <v>589</v>
      </c>
      <c r="L1247" s="21" t="s">
        <v>590</v>
      </c>
      <c r="M1247" s="21" t="s">
        <v>591</v>
      </c>
      <c r="N1247" s="21">
        <v>60</v>
      </c>
      <c r="O1247" s="20"/>
      <c r="P1247" s="21" t="s">
        <v>49</v>
      </c>
      <c r="Q1247" s="21" t="s">
        <v>1040</v>
      </c>
      <c r="R1247" s="21">
        <v>600000</v>
      </c>
      <c r="S1247" s="21">
        <v>7640</v>
      </c>
      <c r="T1247" s="21">
        <v>-68.062518999999995</v>
      </c>
      <c r="U1247" s="21">
        <v>-16.519238999999999</v>
      </c>
      <c r="V1247" s="21" t="s">
        <v>262</v>
      </c>
      <c r="W1247" s="21" t="s">
        <v>51</v>
      </c>
      <c r="X1247" s="21" t="s">
        <v>1236</v>
      </c>
      <c r="Y1247" s="23">
        <v>46246</v>
      </c>
      <c r="Z1247" s="24">
        <f>+E1247-Y1247</f>
        <v>52</v>
      </c>
      <c r="AA1247" s="25">
        <f>+Tabla_DatosExternos_142[[#This Row],[Saldo]]/Tabla_DatosExternos_142[[#This Row],[Importe]]</f>
        <v>1</v>
      </c>
      <c r="AB1247" s="21"/>
      <c r="AC1247" s="26">
        <f>IF(AND(-Z1247&gt;=1,-Z1247&lt;=30),D1247,0)</f>
        <v>0</v>
      </c>
      <c r="AD1247" s="26">
        <f>IF(AND(-Z1247&gt;=31,-Z1247&lt;=60),D1247,0)</f>
        <v>0</v>
      </c>
      <c r="AE1247" s="26">
        <f>IF(AND(-Z1247&gt;=61,-Z1247&lt;=90),D1247,0)</f>
        <v>0</v>
      </c>
      <c r="AF1247" s="26">
        <f>IF(AND(-Z1247&gt;=91,-Z1247&lt;=120),D1247,0)</f>
        <v>0</v>
      </c>
      <c r="AG1247" s="26">
        <f>IF(AND(-Z1247&gt;=121,-Z1247&lt;=150),D1247,0)</f>
        <v>0</v>
      </c>
      <c r="AH1247" s="26">
        <f>IF(AND(-Z1247&gt;=151,-Z1247&lt;=180),D1247,0)</f>
        <v>0</v>
      </c>
      <c r="AI1247" s="26">
        <f>IF(AND(-Z1247&gt;=181,-Z1247&lt;=210),D1247,0)</f>
        <v>0</v>
      </c>
      <c r="AJ1247" s="26">
        <f>IF(AND(-Z1247&gt;=211,-Z1247&lt;=250),D1247,0)</f>
        <v>0</v>
      </c>
      <c r="AK1247" s="26">
        <f>IF(-Z1247&gt;=251,D1247,0)</f>
        <v>0</v>
      </c>
      <c r="AL1247" s="26">
        <f>SUM(AE1247:AF1247)</f>
        <v>0</v>
      </c>
      <c r="AM1247" s="26">
        <f>SUM(AG1247:AK1247)</f>
        <v>0</v>
      </c>
      <c r="AN1247" s="26">
        <f>SUM(AI1247:AK1247)</f>
        <v>0</v>
      </c>
      <c r="AO1247" s="26">
        <f>+IF(SUM(AC1247:AK1247)=0,D1247,0)</f>
        <v>1773.12</v>
      </c>
      <c r="AP1247" s="26">
        <f>+SUM(AC1247:AK1247)</f>
        <v>0</v>
      </c>
      <c r="AQ1247" s="26">
        <f>+Tabla_DatosExternos_142[[#This Row],[Total Vigente]]+Tabla_DatosExternos_142[[#This Row],[Total Vencido]]</f>
        <v>1773.12</v>
      </c>
      <c r="AR1247" s="26">
        <f>SUM(AG1247:AK1247)</f>
        <v>0</v>
      </c>
      <c r="AS1247" s="27">
        <f>+Tabla_DatosExternos_142[[#This Row],[Fecha]]-Tabla_DatosExternos_142[[#This Row],[Vence]]</f>
        <v>-60</v>
      </c>
      <c r="AT1247" s="21"/>
      <c r="AU1247" s="28" t="e">
        <f>+AR1247-W1247</f>
        <v>#VALUE!</v>
      </c>
    </row>
    <row r="1248" spans="1:47" x14ac:dyDescent="0.35">
      <c r="A1248" s="20">
        <v>46238</v>
      </c>
      <c r="B1248" s="21">
        <v>160234</v>
      </c>
      <c r="C1248" s="21">
        <v>6440</v>
      </c>
      <c r="D1248" s="21">
        <v>6440</v>
      </c>
      <c r="E1248" s="22">
        <v>46298</v>
      </c>
      <c r="F1248" s="21">
        <v>52</v>
      </c>
      <c r="G1248" s="21" t="s">
        <v>96</v>
      </c>
      <c r="H1248" s="21" t="s">
        <v>95</v>
      </c>
      <c r="I1248" s="21" t="s">
        <v>1073</v>
      </c>
      <c r="J1248" s="21" t="s">
        <v>588</v>
      </c>
      <c r="K1248" s="21" t="s">
        <v>589</v>
      </c>
      <c r="L1248" s="21" t="s">
        <v>590</v>
      </c>
      <c r="M1248" s="21" t="s">
        <v>591</v>
      </c>
      <c r="N1248" s="21">
        <v>60</v>
      </c>
      <c r="O1248" s="20"/>
      <c r="P1248" s="21" t="s">
        <v>49</v>
      </c>
      <c r="Q1248" s="21" t="s">
        <v>1074</v>
      </c>
      <c r="R1248" s="21">
        <v>120000</v>
      </c>
      <c r="S1248" s="21">
        <v>7640</v>
      </c>
      <c r="T1248" s="21">
        <v>-68.090222999999995</v>
      </c>
      <c r="U1248" s="21">
        <v>-16.541060999999999</v>
      </c>
      <c r="V1248" s="21" t="s">
        <v>262</v>
      </c>
      <c r="W1248" s="21" t="s">
        <v>51</v>
      </c>
      <c r="X1248" s="21" t="s">
        <v>1075</v>
      </c>
      <c r="Y1248" s="23">
        <v>46246</v>
      </c>
      <c r="Z1248" s="24">
        <f>+E1248-Y1248</f>
        <v>52</v>
      </c>
      <c r="AA1248" s="25">
        <f>+Tabla_DatosExternos_142[[#This Row],[Saldo]]/Tabla_DatosExternos_142[[#This Row],[Importe]]</f>
        <v>1</v>
      </c>
      <c r="AB1248" s="21"/>
      <c r="AC1248" s="26">
        <f>IF(AND(-Z1248&gt;=1,-Z1248&lt;=30),D1248,0)</f>
        <v>0</v>
      </c>
      <c r="AD1248" s="26">
        <f>IF(AND(-Z1248&gt;=31,-Z1248&lt;=60),D1248,0)</f>
        <v>0</v>
      </c>
      <c r="AE1248" s="26">
        <f>IF(AND(-Z1248&gt;=61,-Z1248&lt;=90),D1248,0)</f>
        <v>0</v>
      </c>
      <c r="AF1248" s="26">
        <f>IF(AND(-Z1248&gt;=91,-Z1248&lt;=120),D1248,0)</f>
        <v>0</v>
      </c>
      <c r="AG1248" s="26">
        <f>IF(AND(-Z1248&gt;=121,-Z1248&lt;=150),D1248,0)</f>
        <v>0</v>
      </c>
      <c r="AH1248" s="26">
        <f>IF(AND(-Z1248&gt;=151,-Z1248&lt;=180),D1248,0)</f>
        <v>0</v>
      </c>
      <c r="AI1248" s="26">
        <f>IF(AND(-Z1248&gt;=181,-Z1248&lt;=210),D1248,0)</f>
        <v>0</v>
      </c>
      <c r="AJ1248" s="26">
        <f>IF(AND(-Z1248&gt;=211,-Z1248&lt;=250),D1248,0)</f>
        <v>0</v>
      </c>
      <c r="AK1248" s="26">
        <f>IF(-Z1248&gt;=251,D1248,0)</f>
        <v>0</v>
      </c>
      <c r="AL1248" s="26">
        <f>SUM(AE1248:AF1248)</f>
        <v>0</v>
      </c>
      <c r="AM1248" s="26">
        <f>SUM(AG1248:AK1248)</f>
        <v>0</v>
      </c>
      <c r="AN1248" s="26">
        <f>SUM(AI1248:AK1248)</f>
        <v>0</v>
      </c>
      <c r="AO1248" s="26">
        <f>+IF(SUM(AC1248:AK1248)=0,D1248,0)</f>
        <v>6440</v>
      </c>
      <c r="AP1248" s="26">
        <f>+SUM(AC1248:AK1248)</f>
        <v>0</v>
      </c>
      <c r="AQ1248" s="26">
        <f>+Tabla_DatosExternos_142[[#This Row],[Total Vigente]]+Tabla_DatosExternos_142[[#This Row],[Total Vencido]]</f>
        <v>6440</v>
      </c>
      <c r="AR1248" s="26">
        <f>SUM(AG1248:AK1248)</f>
        <v>0</v>
      </c>
      <c r="AS1248" s="27">
        <f>+Tabla_DatosExternos_142[[#This Row],[Fecha]]-Tabla_DatosExternos_142[[#This Row],[Vence]]</f>
        <v>-60</v>
      </c>
      <c r="AT1248" s="21"/>
      <c r="AU1248" s="28" t="e">
        <f>+AR1248-W1248</f>
        <v>#VALUE!</v>
      </c>
    </row>
    <row r="1249" spans="1:47" x14ac:dyDescent="0.35">
      <c r="A1249" s="20">
        <v>46238</v>
      </c>
      <c r="B1249" s="21">
        <v>160235</v>
      </c>
      <c r="C1249" s="21">
        <v>3970</v>
      </c>
      <c r="D1249" s="21">
        <v>3970</v>
      </c>
      <c r="E1249" s="22">
        <v>46298</v>
      </c>
      <c r="F1249" s="21">
        <v>52</v>
      </c>
      <c r="G1249" s="21" t="s">
        <v>96</v>
      </c>
      <c r="H1249" s="21" t="s">
        <v>95</v>
      </c>
      <c r="I1249" s="21" t="s">
        <v>1073</v>
      </c>
      <c r="J1249" s="21" t="s">
        <v>588</v>
      </c>
      <c r="K1249" s="21" t="s">
        <v>589</v>
      </c>
      <c r="L1249" s="21" t="s">
        <v>590</v>
      </c>
      <c r="M1249" s="21" t="s">
        <v>591</v>
      </c>
      <c r="N1249" s="21">
        <v>60</v>
      </c>
      <c r="O1249" s="20"/>
      <c r="P1249" s="21" t="s">
        <v>49</v>
      </c>
      <c r="Q1249" s="21" t="s">
        <v>1074</v>
      </c>
      <c r="R1249" s="21">
        <v>120000</v>
      </c>
      <c r="S1249" s="21">
        <v>7640</v>
      </c>
      <c r="T1249" s="21">
        <v>-68.090222999999995</v>
      </c>
      <c r="U1249" s="21">
        <v>-16.541060999999999</v>
      </c>
      <c r="V1249" s="21" t="s">
        <v>262</v>
      </c>
      <c r="W1249" s="21" t="s">
        <v>51</v>
      </c>
      <c r="X1249" s="21" t="s">
        <v>1077</v>
      </c>
      <c r="Y1249" s="23">
        <v>46246</v>
      </c>
      <c r="Z1249" s="24">
        <f>+E1249-Y1249</f>
        <v>52</v>
      </c>
      <c r="AA1249" s="25">
        <f>+Tabla_DatosExternos_142[[#This Row],[Saldo]]/Tabla_DatosExternos_142[[#This Row],[Importe]]</f>
        <v>1</v>
      </c>
      <c r="AB1249" s="21"/>
      <c r="AC1249" s="26">
        <f>IF(AND(-Z1249&gt;=1,-Z1249&lt;=30),D1249,0)</f>
        <v>0</v>
      </c>
      <c r="AD1249" s="26">
        <f>IF(AND(-Z1249&gt;=31,-Z1249&lt;=60),D1249,0)</f>
        <v>0</v>
      </c>
      <c r="AE1249" s="26">
        <f>IF(AND(-Z1249&gt;=61,-Z1249&lt;=90),D1249,0)</f>
        <v>0</v>
      </c>
      <c r="AF1249" s="26">
        <f>IF(AND(-Z1249&gt;=91,-Z1249&lt;=120),D1249,0)</f>
        <v>0</v>
      </c>
      <c r="AG1249" s="26">
        <f>IF(AND(-Z1249&gt;=121,-Z1249&lt;=150),D1249,0)</f>
        <v>0</v>
      </c>
      <c r="AH1249" s="26">
        <f>IF(AND(-Z1249&gt;=151,-Z1249&lt;=180),D1249,0)</f>
        <v>0</v>
      </c>
      <c r="AI1249" s="26">
        <f>IF(AND(-Z1249&gt;=181,-Z1249&lt;=210),D1249,0)</f>
        <v>0</v>
      </c>
      <c r="AJ1249" s="26">
        <f>IF(AND(-Z1249&gt;=211,-Z1249&lt;=250),D1249,0)</f>
        <v>0</v>
      </c>
      <c r="AK1249" s="26">
        <f>IF(-Z1249&gt;=251,D1249,0)</f>
        <v>0</v>
      </c>
      <c r="AL1249" s="26">
        <f>SUM(AE1249:AF1249)</f>
        <v>0</v>
      </c>
      <c r="AM1249" s="26">
        <f>SUM(AG1249:AK1249)</f>
        <v>0</v>
      </c>
      <c r="AN1249" s="26">
        <f>SUM(AI1249:AK1249)</f>
        <v>0</v>
      </c>
      <c r="AO1249" s="26">
        <f>+IF(SUM(AC1249:AK1249)=0,D1249,0)</f>
        <v>3970</v>
      </c>
      <c r="AP1249" s="26">
        <f>+SUM(AC1249:AK1249)</f>
        <v>0</v>
      </c>
      <c r="AQ1249" s="26">
        <f>+Tabla_DatosExternos_142[[#This Row],[Total Vigente]]+Tabla_DatosExternos_142[[#This Row],[Total Vencido]]</f>
        <v>3970</v>
      </c>
      <c r="AR1249" s="26">
        <f>SUM(AG1249:AK1249)</f>
        <v>0</v>
      </c>
      <c r="AS1249" s="27">
        <f>+Tabla_DatosExternos_142[[#This Row],[Fecha]]-Tabla_DatosExternos_142[[#This Row],[Vence]]</f>
        <v>-60</v>
      </c>
      <c r="AT1249" s="21"/>
      <c r="AU1249" s="28" t="e">
        <f>+AR1249-W1249</f>
        <v>#VALUE!</v>
      </c>
    </row>
    <row r="1250" spans="1:47" x14ac:dyDescent="0.35">
      <c r="A1250" s="20">
        <v>46238</v>
      </c>
      <c r="B1250" s="21">
        <v>160236</v>
      </c>
      <c r="C1250" s="21">
        <v>11940</v>
      </c>
      <c r="D1250" s="21">
        <v>11940</v>
      </c>
      <c r="E1250" s="22">
        <v>46298</v>
      </c>
      <c r="F1250" s="21">
        <v>52</v>
      </c>
      <c r="G1250" s="21" t="s">
        <v>96</v>
      </c>
      <c r="H1250" s="21" t="s">
        <v>95</v>
      </c>
      <c r="I1250" s="21" t="s">
        <v>1073</v>
      </c>
      <c r="J1250" s="21" t="s">
        <v>588</v>
      </c>
      <c r="K1250" s="21" t="s">
        <v>589</v>
      </c>
      <c r="L1250" s="21" t="s">
        <v>590</v>
      </c>
      <c r="M1250" s="21" t="s">
        <v>591</v>
      </c>
      <c r="N1250" s="21">
        <v>60</v>
      </c>
      <c r="O1250" s="20"/>
      <c r="P1250" s="21" t="s">
        <v>49</v>
      </c>
      <c r="Q1250" s="21" t="s">
        <v>1074</v>
      </c>
      <c r="R1250" s="21">
        <v>120000</v>
      </c>
      <c r="S1250" s="21">
        <v>7640</v>
      </c>
      <c r="T1250" s="21">
        <v>-68.090222999999995</v>
      </c>
      <c r="U1250" s="21">
        <v>-16.541060999999999</v>
      </c>
      <c r="V1250" s="21" t="s">
        <v>262</v>
      </c>
      <c r="W1250" s="21" t="s">
        <v>51</v>
      </c>
      <c r="X1250" s="21" t="s">
        <v>1076</v>
      </c>
      <c r="Y1250" s="23">
        <v>46246</v>
      </c>
      <c r="Z1250" s="24">
        <f>+E1250-Y1250</f>
        <v>52</v>
      </c>
      <c r="AA1250" s="25">
        <f>+Tabla_DatosExternos_142[[#This Row],[Saldo]]/Tabla_DatosExternos_142[[#This Row],[Importe]]</f>
        <v>1</v>
      </c>
      <c r="AB1250" s="21"/>
      <c r="AC1250" s="26">
        <f>IF(AND(-Z1250&gt;=1,-Z1250&lt;=30),D1250,0)</f>
        <v>0</v>
      </c>
      <c r="AD1250" s="26">
        <f>IF(AND(-Z1250&gt;=31,-Z1250&lt;=60),D1250,0)</f>
        <v>0</v>
      </c>
      <c r="AE1250" s="26">
        <f>IF(AND(-Z1250&gt;=61,-Z1250&lt;=90),D1250,0)</f>
        <v>0</v>
      </c>
      <c r="AF1250" s="26">
        <f>IF(AND(-Z1250&gt;=91,-Z1250&lt;=120),D1250,0)</f>
        <v>0</v>
      </c>
      <c r="AG1250" s="26">
        <f>IF(AND(-Z1250&gt;=121,-Z1250&lt;=150),D1250,0)</f>
        <v>0</v>
      </c>
      <c r="AH1250" s="26">
        <f>IF(AND(-Z1250&gt;=151,-Z1250&lt;=180),D1250,0)</f>
        <v>0</v>
      </c>
      <c r="AI1250" s="26">
        <f>IF(AND(-Z1250&gt;=181,-Z1250&lt;=210),D1250,0)</f>
        <v>0</v>
      </c>
      <c r="AJ1250" s="26">
        <f>IF(AND(-Z1250&gt;=211,-Z1250&lt;=250),D1250,0)</f>
        <v>0</v>
      </c>
      <c r="AK1250" s="26">
        <f>IF(-Z1250&gt;=251,D1250,0)</f>
        <v>0</v>
      </c>
      <c r="AL1250" s="26">
        <f>SUM(AE1250:AF1250)</f>
        <v>0</v>
      </c>
      <c r="AM1250" s="26">
        <f>SUM(AG1250:AK1250)</f>
        <v>0</v>
      </c>
      <c r="AN1250" s="26">
        <f>SUM(AI1250:AK1250)</f>
        <v>0</v>
      </c>
      <c r="AO1250" s="26">
        <f>+IF(SUM(AC1250:AK1250)=0,D1250,0)</f>
        <v>11940</v>
      </c>
      <c r="AP1250" s="26">
        <f>+SUM(AC1250:AK1250)</f>
        <v>0</v>
      </c>
      <c r="AQ1250" s="26">
        <f>+Tabla_DatosExternos_142[[#This Row],[Total Vigente]]+Tabla_DatosExternos_142[[#This Row],[Total Vencido]]</f>
        <v>11940</v>
      </c>
      <c r="AR1250" s="26">
        <f>SUM(AG1250:AK1250)</f>
        <v>0</v>
      </c>
      <c r="AS1250" s="27">
        <f>+Tabla_DatosExternos_142[[#This Row],[Fecha]]-Tabla_DatosExternos_142[[#This Row],[Vence]]</f>
        <v>-60</v>
      </c>
      <c r="AT1250" s="21"/>
      <c r="AU1250" s="28" t="e">
        <f>+AR1250-W1250</f>
        <v>#VALUE!</v>
      </c>
    </row>
    <row r="1251" spans="1:47" x14ac:dyDescent="0.35">
      <c r="A1251" s="20">
        <v>46238</v>
      </c>
      <c r="B1251" s="21">
        <v>160237</v>
      </c>
      <c r="C1251" s="21">
        <v>3327.24</v>
      </c>
      <c r="D1251" s="21">
        <v>3327.24</v>
      </c>
      <c r="E1251" s="22">
        <v>46298</v>
      </c>
      <c r="F1251" s="21">
        <v>52</v>
      </c>
      <c r="G1251" s="21" t="s">
        <v>96</v>
      </c>
      <c r="H1251" s="21" t="s">
        <v>95</v>
      </c>
      <c r="I1251" s="21" t="s">
        <v>1073</v>
      </c>
      <c r="J1251" s="21" t="s">
        <v>588</v>
      </c>
      <c r="K1251" s="21" t="s">
        <v>589</v>
      </c>
      <c r="L1251" s="21" t="s">
        <v>590</v>
      </c>
      <c r="M1251" s="21" t="s">
        <v>591</v>
      </c>
      <c r="N1251" s="21">
        <v>60</v>
      </c>
      <c r="O1251" s="20"/>
      <c r="P1251" s="21" t="s">
        <v>49</v>
      </c>
      <c r="Q1251" s="21" t="s">
        <v>1074</v>
      </c>
      <c r="R1251" s="21">
        <v>120000</v>
      </c>
      <c r="S1251" s="21">
        <v>7640</v>
      </c>
      <c r="T1251" s="21">
        <v>-68.090222999999995</v>
      </c>
      <c r="U1251" s="21">
        <v>-16.541060999999999</v>
      </c>
      <c r="V1251" s="21" t="s">
        <v>262</v>
      </c>
      <c r="W1251" s="21" t="s">
        <v>51</v>
      </c>
      <c r="X1251" s="21" t="s">
        <v>1076</v>
      </c>
      <c r="Y1251" s="23">
        <v>46246</v>
      </c>
      <c r="Z1251" s="24">
        <f>+E1251-Y1251</f>
        <v>52</v>
      </c>
      <c r="AA1251" s="25">
        <f>+Tabla_DatosExternos_142[[#This Row],[Saldo]]/Tabla_DatosExternos_142[[#This Row],[Importe]]</f>
        <v>1</v>
      </c>
      <c r="AB1251" s="21"/>
      <c r="AC1251" s="26">
        <f>IF(AND(-Z1251&gt;=1,-Z1251&lt;=30),D1251,0)</f>
        <v>0</v>
      </c>
      <c r="AD1251" s="26">
        <f>IF(AND(-Z1251&gt;=31,-Z1251&lt;=60),D1251,0)</f>
        <v>0</v>
      </c>
      <c r="AE1251" s="26">
        <f>IF(AND(-Z1251&gt;=61,-Z1251&lt;=90),D1251,0)</f>
        <v>0</v>
      </c>
      <c r="AF1251" s="26">
        <f>IF(AND(-Z1251&gt;=91,-Z1251&lt;=120),D1251,0)</f>
        <v>0</v>
      </c>
      <c r="AG1251" s="26">
        <f>IF(AND(-Z1251&gt;=121,-Z1251&lt;=150),D1251,0)</f>
        <v>0</v>
      </c>
      <c r="AH1251" s="26">
        <f>IF(AND(-Z1251&gt;=151,-Z1251&lt;=180),D1251,0)</f>
        <v>0</v>
      </c>
      <c r="AI1251" s="26">
        <f>IF(AND(-Z1251&gt;=181,-Z1251&lt;=210),D1251,0)</f>
        <v>0</v>
      </c>
      <c r="AJ1251" s="26">
        <f>IF(AND(-Z1251&gt;=211,-Z1251&lt;=250),D1251,0)</f>
        <v>0</v>
      </c>
      <c r="AK1251" s="26">
        <f>IF(-Z1251&gt;=251,D1251,0)</f>
        <v>0</v>
      </c>
      <c r="AL1251" s="26">
        <f>SUM(AE1251:AF1251)</f>
        <v>0</v>
      </c>
      <c r="AM1251" s="26">
        <f>SUM(AG1251:AK1251)</f>
        <v>0</v>
      </c>
      <c r="AN1251" s="26">
        <f>SUM(AI1251:AK1251)</f>
        <v>0</v>
      </c>
      <c r="AO1251" s="26">
        <f>+IF(SUM(AC1251:AK1251)=0,D1251,0)</f>
        <v>3327.24</v>
      </c>
      <c r="AP1251" s="26">
        <f>+SUM(AC1251:AK1251)</f>
        <v>0</v>
      </c>
      <c r="AQ1251" s="26">
        <f>+Tabla_DatosExternos_142[[#This Row],[Total Vigente]]+Tabla_DatosExternos_142[[#This Row],[Total Vencido]]</f>
        <v>3327.24</v>
      </c>
      <c r="AR1251" s="26">
        <f>SUM(AG1251:AK1251)</f>
        <v>0</v>
      </c>
      <c r="AS1251" s="27">
        <f>+Tabla_DatosExternos_142[[#This Row],[Fecha]]-Tabla_DatosExternos_142[[#This Row],[Vence]]</f>
        <v>-60</v>
      </c>
      <c r="AT1251" s="21"/>
      <c r="AU1251" s="28" t="e">
        <f>+AR1251-W1251</f>
        <v>#VALUE!</v>
      </c>
    </row>
    <row r="1252" spans="1:47" x14ac:dyDescent="0.35">
      <c r="A1252" s="20">
        <v>46238</v>
      </c>
      <c r="B1252" s="21">
        <v>160238</v>
      </c>
      <c r="C1252" s="21">
        <v>3020.16</v>
      </c>
      <c r="D1252" s="21">
        <v>3020.16</v>
      </c>
      <c r="E1252" s="22">
        <v>46298</v>
      </c>
      <c r="F1252" s="21">
        <v>52</v>
      </c>
      <c r="G1252" s="21" t="s">
        <v>96</v>
      </c>
      <c r="H1252" s="21" t="s">
        <v>95</v>
      </c>
      <c r="I1252" s="21" t="s">
        <v>1039</v>
      </c>
      <c r="J1252" s="21" t="s">
        <v>588</v>
      </c>
      <c r="K1252" s="21" t="s">
        <v>589</v>
      </c>
      <c r="L1252" s="21" t="s">
        <v>590</v>
      </c>
      <c r="M1252" s="21" t="s">
        <v>591</v>
      </c>
      <c r="N1252" s="21">
        <v>60</v>
      </c>
      <c r="O1252" s="20"/>
      <c r="P1252" s="21" t="s">
        <v>49</v>
      </c>
      <c r="Q1252" s="21" t="s">
        <v>1040</v>
      </c>
      <c r="R1252" s="21">
        <v>600000</v>
      </c>
      <c r="S1252" s="21">
        <v>7640</v>
      </c>
      <c r="T1252" s="21">
        <v>-68.062518999999995</v>
      </c>
      <c r="U1252" s="21">
        <v>-16.519238999999999</v>
      </c>
      <c r="V1252" s="21" t="s">
        <v>262</v>
      </c>
      <c r="W1252" s="21" t="s">
        <v>51</v>
      </c>
      <c r="X1252" s="21" t="s">
        <v>1235</v>
      </c>
      <c r="Y1252" s="23">
        <v>46246</v>
      </c>
      <c r="Z1252" s="24">
        <f>+E1252-Y1252</f>
        <v>52</v>
      </c>
      <c r="AA1252" s="25">
        <f>+Tabla_DatosExternos_142[[#This Row],[Saldo]]/Tabla_DatosExternos_142[[#This Row],[Importe]]</f>
        <v>1</v>
      </c>
      <c r="AB1252" s="21"/>
      <c r="AC1252" s="26">
        <f>IF(AND(-Z1252&gt;=1,-Z1252&lt;=30),D1252,0)</f>
        <v>0</v>
      </c>
      <c r="AD1252" s="26">
        <f>IF(AND(-Z1252&gt;=31,-Z1252&lt;=60),D1252,0)</f>
        <v>0</v>
      </c>
      <c r="AE1252" s="26">
        <f>IF(AND(-Z1252&gt;=61,-Z1252&lt;=90),D1252,0)</f>
        <v>0</v>
      </c>
      <c r="AF1252" s="26">
        <f>IF(AND(-Z1252&gt;=91,-Z1252&lt;=120),D1252,0)</f>
        <v>0</v>
      </c>
      <c r="AG1252" s="26">
        <f>IF(AND(-Z1252&gt;=121,-Z1252&lt;=150),D1252,0)</f>
        <v>0</v>
      </c>
      <c r="AH1252" s="26">
        <f>IF(AND(-Z1252&gt;=151,-Z1252&lt;=180),D1252,0)</f>
        <v>0</v>
      </c>
      <c r="AI1252" s="26">
        <f>IF(AND(-Z1252&gt;=181,-Z1252&lt;=210),D1252,0)</f>
        <v>0</v>
      </c>
      <c r="AJ1252" s="26">
        <f>IF(AND(-Z1252&gt;=211,-Z1252&lt;=250),D1252,0)</f>
        <v>0</v>
      </c>
      <c r="AK1252" s="26">
        <f>IF(-Z1252&gt;=251,D1252,0)</f>
        <v>0</v>
      </c>
      <c r="AL1252" s="26">
        <f>SUM(AE1252:AF1252)</f>
        <v>0</v>
      </c>
      <c r="AM1252" s="26">
        <f>SUM(AG1252:AK1252)</f>
        <v>0</v>
      </c>
      <c r="AN1252" s="26">
        <f>SUM(AI1252:AK1252)</f>
        <v>0</v>
      </c>
      <c r="AO1252" s="26">
        <f>+IF(SUM(AC1252:AK1252)=0,D1252,0)</f>
        <v>3020.16</v>
      </c>
      <c r="AP1252" s="26">
        <f>+SUM(AC1252:AK1252)</f>
        <v>0</v>
      </c>
      <c r="AQ1252" s="26">
        <f>+Tabla_DatosExternos_142[[#This Row],[Total Vigente]]+Tabla_DatosExternos_142[[#This Row],[Total Vencido]]</f>
        <v>3020.16</v>
      </c>
      <c r="AR1252" s="26">
        <f>SUM(AG1252:AK1252)</f>
        <v>0</v>
      </c>
      <c r="AS1252" s="27">
        <f>+Tabla_DatosExternos_142[[#This Row],[Fecha]]-Tabla_DatosExternos_142[[#This Row],[Vence]]</f>
        <v>-60</v>
      </c>
      <c r="AT1252" s="21"/>
      <c r="AU1252" s="28" t="e">
        <f>+AR1252-W1252</f>
        <v>#VALUE!</v>
      </c>
    </row>
    <row r="1253" spans="1:47" x14ac:dyDescent="0.35">
      <c r="A1253" s="20">
        <v>46238</v>
      </c>
      <c r="B1253" s="21">
        <v>160239</v>
      </c>
      <c r="C1253" s="21">
        <v>3971.28</v>
      </c>
      <c r="D1253" s="21">
        <v>3971.28</v>
      </c>
      <c r="E1253" s="22">
        <v>46298</v>
      </c>
      <c r="F1253" s="21">
        <v>52</v>
      </c>
      <c r="G1253" s="21" t="s">
        <v>96</v>
      </c>
      <c r="H1253" s="21" t="s">
        <v>95</v>
      </c>
      <c r="I1253" s="21" t="s">
        <v>1039</v>
      </c>
      <c r="J1253" s="21" t="s">
        <v>588</v>
      </c>
      <c r="K1253" s="21" t="s">
        <v>589</v>
      </c>
      <c r="L1253" s="21" t="s">
        <v>590</v>
      </c>
      <c r="M1253" s="21" t="s">
        <v>591</v>
      </c>
      <c r="N1253" s="21">
        <v>60</v>
      </c>
      <c r="O1253" s="20"/>
      <c r="P1253" s="21" t="s">
        <v>49</v>
      </c>
      <c r="Q1253" s="21" t="s">
        <v>1040</v>
      </c>
      <c r="R1253" s="21">
        <v>600000</v>
      </c>
      <c r="S1253" s="21">
        <v>7640</v>
      </c>
      <c r="T1253" s="21">
        <v>-68.062518999999995</v>
      </c>
      <c r="U1253" s="21">
        <v>-16.519238999999999</v>
      </c>
      <c r="V1253" s="21" t="s">
        <v>262</v>
      </c>
      <c r="W1253" s="21" t="s">
        <v>51</v>
      </c>
      <c r="X1253" s="21" t="s">
        <v>1229</v>
      </c>
      <c r="Y1253" s="23">
        <v>46246</v>
      </c>
      <c r="Z1253" s="24">
        <f>+E1253-Y1253</f>
        <v>52</v>
      </c>
      <c r="AA1253" s="25">
        <f>+Tabla_DatosExternos_142[[#This Row],[Saldo]]/Tabla_DatosExternos_142[[#This Row],[Importe]]</f>
        <v>1</v>
      </c>
      <c r="AB1253" s="21"/>
      <c r="AC1253" s="26">
        <f>IF(AND(-Z1253&gt;=1,-Z1253&lt;=30),D1253,0)</f>
        <v>0</v>
      </c>
      <c r="AD1253" s="26">
        <f>IF(AND(-Z1253&gt;=31,-Z1253&lt;=60),D1253,0)</f>
        <v>0</v>
      </c>
      <c r="AE1253" s="26">
        <f>IF(AND(-Z1253&gt;=61,-Z1253&lt;=90),D1253,0)</f>
        <v>0</v>
      </c>
      <c r="AF1253" s="26">
        <f>IF(AND(-Z1253&gt;=91,-Z1253&lt;=120),D1253,0)</f>
        <v>0</v>
      </c>
      <c r="AG1253" s="26">
        <f>IF(AND(-Z1253&gt;=121,-Z1253&lt;=150),D1253,0)</f>
        <v>0</v>
      </c>
      <c r="AH1253" s="26">
        <f>IF(AND(-Z1253&gt;=151,-Z1253&lt;=180),D1253,0)</f>
        <v>0</v>
      </c>
      <c r="AI1253" s="26">
        <f>IF(AND(-Z1253&gt;=181,-Z1253&lt;=210),D1253,0)</f>
        <v>0</v>
      </c>
      <c r="AJ1253" s="26">
        <f>IF(AND(-Z1253&gt;=211,-Z1253&lt;=250),D1253,0)</f>
        <v>0</v>
      </c>
      <c r="AK1253" s="26">
        <f>IF(-Z1253&gt;=251,D1253,0)</f>
        <v>0</v>
      </c>
      <c r="AL1253" s="26">
        <f>SUM(AE1253:AF1253)</f>
        <v>0</v>
      </c>
      <c r="AM1253" s="26">
        <f>SUM(AG1253:AK1253)</f>
        <v>0</v>
      </c>
      <c r="AN1253" s="26">
        <f>SUM(AI1253:AK1253)</f>
        <v>0</v>
      </c>
      <c r="AO1253" s="26">
        <f>+IF(SUM(AC1253:AK1253)=0,D1253,0)</f>
        <v>3971.28</v>
      </c>
      <c r="AP1253" s="26">
        <f>+SUM(AC1253:AK1253)</f>
        <v>0</v>
      </c>
      <c r="AQ1253" s="26">
        <f>+Tabla_DatosExternos_142[[#This Row],[Total Vigente]]+Tabla_DatosExternos_142[[#This Row],[Total Vencido]]</f>
        <v>3971.28</v>
      </c>
      <c r="AR1253" s="26">
        <f>SUM(AG1253:AK1253)</f>
        <v>0</v>
      </c>
      <c r="AS1253" s="27">
        <f>+Tabla_DatosExternos_142[[#This Row],[Fecha]]-Tabla_DatosExternos_142[[#This Row],[Vence]]</f>
        <v>-60</v>
      </c>
      <c r="AT1253" s="21"/>
      <c r="AU1253" s="28" t="e">
        <f>+AR1253-W1253</f>
        <v>#VALUE!</v>
      </c>
    </row>
    <row r="1254" spans="1:47" x14ac:dyDescent="0.35">
      <c r="A1254" s="20">
        <v>46238</v>
      </c>
      <c r="B1254" s="21">
        <v>160240</v>
      </c>
      <c r="C1254" s="21">
        <v>1350</v>
      </c>
      <c r="D1254" s="21">
        <v>1350</v>
      </c>
      <c r="E1254" s="22">
        <v>46298</v>
      </c>
      <c r="F1254" s="21">
        <v>52</v>
      </c>
      <c r="G1254" s="21" t="s">
        <v>96</v>
      </c>
      <c r="H1254" s="21" t="s">
        <v>95</v>
      </c>
      <c r="I1254" s="21" t="s">
        <v>1941</v>
      </c>
      <c r="J1254" s="21" t="s">
        <v>588</v>
      </c>
      <c r="K1254" s="21" t="s">
        <v>589</v>
      </c>
      <c r="L1254" s="21" t="s">
        <v>590</v>
      </c>
      <c r="M1254" s="21" t="s">
        <v>591</v>
      </c>
      <c r="N1254" s="21">
        <v>60</v>
      </c>
      <c r="O1254" s="20"/>
      <c r="P1254" s="21" t="s">
        <v>49</v>
      </c>
      <c r="Q1254" s="21" t="s">
        <v>1942</v>
      </c>
      <c r="R1254" s="21">
        <v>100000</v>
      </c>
      <c r="S1254" s="21">
        <v>7640</v>
      </c>
      <c r="T1254" s="21">
        <v>-68.101479999999995</v>
      </c>
      <c r="U1254" s="21">
        <v>-16.49513</v>
      </c>
      <c r="V1254" s="21" t="s">
        <v>1943</v>
      </c>
      <c r="W1254" s="21" t="s">
        <v>51</v>
      </c>
      <c r="X1254" s="21" t="s">
        <v>2461</v>
      </c>
      <c r="Y1254" s="23">
        <v>46246</v>
      </c>
      <c r="Z1254" s="24">
        <f>+E1254-Y1254</f>
        <v>52</v>
      </c>
      <c r="AA1254" s="25">
        <f>+Tabla_DatosExternos_142[[#This Row],[Saldo]]/Tabla_DatosExternos_142[[#This Row],[Importe]]</f>
        <v>1</v>
      </c>
      <c r="AB1254" s="21"/>
      <c r="AC1254" s="26">
        <f>IF(AND(-Z1254&gt;=1,-Z1254&lt;=30),D1254,0)</f>
        <v>0</v>
      </c>
      <c r="AD1254" s="26">
        <f>IF(AND(-Z1254&gt;=31,-Z1254&lt;=60),D1254,0)</f>
        <v>0</v>
      </c>
      <c r="AE1254" s="26">
        <f>IF(AND(-Z1254&gt;=61,-Z1254&lt;=90),D1254,0)</f>
        <v>0</v>
      </c>
      <c r="AF1254" s="26">
        <f>IF(AND(-Z1254&gt;=91,-Z1254&lt;=120),D1254,0)</f>
        <v>0</v>
      </c>
      <c r="AG1254" s="26">
        <f>IF(AND(-Z1254&gt;=121,-Z1254&lt;=150),D1254,0)</f>
        <v>0</v>
      </c>
      <c r="AH1254" s="26">
        <f>IF(AND(-Z1254&gt;=151,-Z1254&lt;=180),D1254,0)</f>
        <v>0</v>
      </c>
      <c r="AI1254" s="26">
        <f>IF(AND(-Z1254&gt;=181,-Z1254&lt;=210),D1254,0)</f>
        <v>0</v>
      </c>
      <c r="AJ1254" s="26">
        <f>IF(AND(-Z1254&gt;=211,-Z1254&lt;=250),D1254,0)</f>
        <v>0</v>
      </c>
      <c r="AK1254" s="26">
        <f>IF(-Z1254&gt;=251,D1254,0)</f>
        <v>0</v>
      </c>
      <c r="AL1254" s="26">
        <f>SUM(AE1254:AF1254)</f>
        <v>0</v>
      </c>
      <c r="AM1254" s="26">
        <f>SUM(AG1254:AK1254)</f>
        <v>0</v>
      </c>
      <c r="AN1254" s="26">
        <f>SUM(AI1254:AK1254)</f>
        <v>0</v>
      </c>
      <c r="AO1254" s="26">
        <f>+IF(SUM(AC1254:AK1254)=0,D1254,0)</f>
        <v>1350</v>
      </c>
      <c r="AP1254" s="26">
        <f>+SUM(AC1254:AK1254)</f>
        <v>0</v>
      </c>
      <c r="AQ1254" s="26">
        <f>+Tabla_DatosExternos_142[[#This Row],[Total Vigente]]+Tabla_DatosExternos_142[[#This Row],[Total Vencido]]</f>
        <v>1350</v>
      </c>
      <c r="AR1254" s="26">
        <f>SUM(AG1254:AK1254)</f>
        <v>0</v>
      </c>
      <c r="AS1254" s="27">
        <f>+Tabla_DatosExternos_142[[#This Row],[Fecha]]-Tabla_DatosExternos_142[[#This Row],[Vence]]</f>
        <v>-60</v>
      </c>
      <c r="AT1254" s="21"/>
      <c r="AU1254" s="28" t="e">
        <f>+AR1254-W1254</f>
        <v>#VALUE!</v>
      </c>
    </row>
    <row r="1255" spans="1:47" x14ac:dyDescent="0.35">
      <c r="A1255" s="20">
        <v>46238</v>
      </c>
      <c r="B1255" s="21">
        <v>160241</v>
      </c>
      <c r="C1255" s="21">
        <v>715.92</v>
      </c>
      <c r="D1255" s="21">
        <v>715.92</v>
      </c>
      <c r="E1255" s="22">
        <v>46298</v>
      </c>
      <c r="F1255" s="21">
        <v>52</v>
      </c>
      <c r="G1255" s="21" t="s">
        <v>96</v>
      </c>
      <c r="H1255" s="21" t="s">
        <v>95</v>
      </c>
      <c r="I1255" s="21" t="s">
        <v>1230</v>
      </c>
      <c r="J1255" s="21" t="s">
        <v>588</v>
      </c>
      <c r="K1255" s="21" t="s">
        <v>589</v>
      </c>
      <c r="L1255" s="21" t="s">
        <v>590</v>
      </c>
      <c r="M1255" s="21" t="s">
        <v>591</v>
      </c>
      <c r="N1255" s="21">
        <v>60</v>
      </c>
      <c r="O1255" s="20"/>
      <c r="P1255" s="21" t="s">
        <v>49</v>
      </c>
      <c r="Q1255" s="21" t="s">
        <v>1040</v>
      </c>
      <c r="R1255" s="21">
        <v>600000</v>
      </c>
      <c r="S1255" s="21">
        <v>7640</v>
      </c>
      <c r="T1255" s="21">
        <v>-68.087327200000004</v>
      </c>
      <c r="U1255" s="21">
        <v>-16.533605600000001</v>
      </c>
      <c r="V1255" s="21" t="s">
        <v>1231</v>
      </c>
      <c r="W1255" s="21" t="s">
        <v>51</v>
      </c>
      <c r="X1255" s="21" t="s">
        <v>1232</v>
      </c>
      <c r="Y1255" s="23">
        <v>46246</v>
      </c>
      <c r="Z1255" s="24">
        <f>+E1255-Y1255</f>
        <v>52</v>
      </c>
      <c r="AA1255" s="25">
        <f>+Tabla_DatosExternos_142[[#This Row],[Saldo]]/Tabla_DatosExternos_142[[#This Row],[Importe]]</f>
        <v>1</v>
      </c>
      <c r="AB1255" s="21"/>
      <c r="AC1255" s="26">
        <f>IF(AND(-Z1255&gt;=1,-Z1255&lt;=30),D1255,0)</f>
        <v>0</v>
      </c>
      <c r="AD1255" s="26">
        <f>IF(AND(-Z1255&gt;=31,-Z1255&lt;=60),D1255,0)</f>
        <v>0</v>
      </c>
      <c r="AE1255" s="26">
        <f>IF(AND(-Z1255&gt;=61,-Z1255&lt;=90),D1255,0)</f>
        <v>0</v>
      </c>
      <c r="AF1255" s="26">
        <f>IF(AND(-Z1255&gt;=91,-Z1255&lt;=120),D1255,0)</f>
        <v>0</v>
      </c>
      <c r="AG1255" s="26">
        <f>IF(AND(-Z1255&gt;=121,-Z1255&lt;=150),D1255,0)</f>
        <v>0</v>
      </c>
      <c r="AH1255" s="26">
        <f>IF(AND(-Z1255&gt;=151,-Z1255&lt;=180),D1255,0)</f>
        <v>0</v>
      </c>
      <c r="AI1255" s="26">
        <f>IF(AND(-Z1255&gt;=181,-Z1255&lt;=210),D1255,0)</f>
        <v>0</v>
      </c>
      <c r="AJ1255" s="26">
        <f>IF(AND(-Z1255&gt;=211,-Z1255&lt;=250),D1255,0)</f>
        <v>0</v>
      </c>
      <c r="AK1255" s="26">
        <f>IF(-Z1255&gt;=251,D1255,0)</f>
        <v>0</v>
      </c>
      <c r="AL1255" s="26">
        <f>SUM(AE1255:AF1255)</f>
        <v>0</v>
      </c>
      <c r="AM1255" s="26">
        <f>SUM(AG1255:AK1255)</f>
        <v>0</v>
      </c>
      <c r="AN1255" s="26">
        <f>SUM(AI1255:AK1255)</f>
        <v>0</v>
      </c>
      <c r="AO1255" s="26">
        <f>+IF(SUM(AC1255:AK1255)=0,D1255,0)</f>
        <v>715.92</v>
      </c>
      <c r="AP1255" s="26">
        <f>+SUM(AC1255:AK1255)</f>
        <v>0</v>
      </c>
      <c r="AQ1255" s="26">
        <f>+Tabla_DatosExternos_142[[#This Row],[Total Vigente]]+Tabla_DatosExternos_142[[#This Row],[Total Vencido]]</f>
        <v>715.92</v>
      </c>
      <c r="AR1255" s="26">
        <f>SUM(AG1255:AK1255)</f>
        <v>0</v>
      </c>
      <c r="AS1255" s="27">
        <f>+Tabla_DatosExternos_142[[#This Row],[Fecha]]-Tabla_DatosExternos_142[[#This Row],[Vence]]</f>
        <v>-60</v>
      </c>
      <c r="AT1255" s="21"/>
      <c r="AU1255" s="28" t="e">
        <f>+AR1255-W1255</f>
        <v>#VALUE!</v>
      </c>
    </row>
    <row r="1256" spans="1:47" x14ac:dyDescent="0.35">
      <c r="A1256" s="20">
        <v>46238</v>
      </c>
      <c r="B1256" s="21">
        <v>160360</v>
      </c>
      <c r="C1256" s="21">
        <v>1964.84</v>
      </c>
      <c r="D1256" s="21">
        <v>1964.84</v>
      </c>
      <c r="E1256" s="22">
        <v>46268</v>
      </c>
      <c r="F1256" s="21">
        <v>22</v>
      </c>
      <c r="G1256" s="21" t="s">
        <v>90</v>
      </c>
      <c r="H1256" s="21" t="s">
        <v>95</v>
      </c>
      <c r="I1256" s="21" t="s">
        <v>1948</v>
      </c>
      <c r="J1256" s="21" t="s">
        <v>49</v>
      </c>
      <c r="K1256" s="21" t="s">
        <v>589</v>
      </c>
      <c r="L1256" s="21" t="s">
        <v>590</v>
      </c>
      <c r="M1256" s="21" t="s">
        <v>591</v>
      </c>
      <c r="N1256" s="21">
        <v>30</v>
      </c>
      <c r="O1256" s="20"/>
      <c r="P1256" s="21" t="s">
        <v>49</v>
      </c>
      <c r="Q1256" s="21" t="s">
        <v>1949</v>
      </c>
      <c r="R1256" s="21">
        <v>20000</v>
      </c>
      <c r="S1256" s="21">
        <v>7640</v>
      </c>
      <c r="T1256" s="21">
        <v>-68.187993700000007</v>
      </c>
      <c r="U1256" s="21">
        <v>-16.491130900000002</v>
      </c>
      <c r="V1256" s="21" t="s">
        <v>1950</v>
      </c>
      <c r="W1256" s="21" t="s">
        <v>51</v>
      </c>
      <c r="X1256" s="21" t="s">
        <v>1951</v>
      </c>
      <c r="Y1256" s="23">
        <v>46246</v>
      </c>
      <c r="Z1256" s="24">
        <f>+E1256-Y1256</f>
        <v>22</v>
      </c>
      <c r="AA1256" s="25">
        <f>+Tabla_DatosExternos_142[[#This Row],[Saldo]]/Tabla_DatosExternos_142[[#This Row],[Importe]]</f>
        <v>1</v>
      </c>
      <c r="AB1256" s="21"/>
      <c r="AC1256" s="26">
        <f>IF(AND(-Z1256&gt;=1,-Z1256&lt;=30),D1256,0)</f>
        <v>0</v>
      </c>
      <c r="AD1256" s="26">
        <f>IF(AND(-Z1256&gt;=31,-Z1256&lt;=60),D1256,0)</f>
        <v>0</v>
      </c>
      <c r="AE1256" s="26">
        <f>IF(AND(-Z1256&gt;=61,-Z1256&lt;=90),D1256,0)</f>
        <v>0</v>
      </c>
      <c r="AF1256" s="26">
        <f>IF(AND(-Z1256&gt;=91,-Z1256&lt;=120),D1256,0)</f>
        <v>0</v>
      </c>
      <c r="AG1256" s="26">
        <f>IF(AND(-Z1256&gt;=121,-Z1256&lt;=150),D1256,0)</f>
        <v>0</v>
      </c>
      <c r="AH1256" s="26">
        <f>IF(AND(-Z1256&gt;=151,-Z1256&lt;=180),D1256,0)</f>
        <v>0</v>
      </c>
      <c r="AI1256" s="26">
        <f>IF(AND(-Z1256&gt;=181,-Z1256&lt;=210),D1256,0)</f>
        <v>0</v>
      </c>
      <c r="AJ1256" s="26">
        <f>IF(AND(-Z1256&gt;=211,-Z1256&lt;=250),D1256,0)</f>
        <v>0</v>
      </c>
      <c r="AK1256" s="26">
        <f>IF(-Z1256&gt;=251,D1256,0)</f>
        <v>0</v>
      </c>
      <c r="AL1256" s="26">
        <f>SUM(AE1256:AF1256)</f>
        <v>0</v>
      </c>
      <c r="AM1256" s="26">
        <f>SUM(AG1256:AK1256)</f>
        <v>0</v>
      </c>
      <c r="AN1256" s="26">
        <f>SUM(AI1256:AK1256)</f>
        <v>0</v>
      </c>
      <c r="AO1256" s="26">
        <f>+IF(SUM(AC1256:AK1256)=0,D1256,0)</f>
        <v>1964.84</v>
      </c>
      <c r="AP1256" s="26">
        <f>+SUM(AC1256:AK1256)</f>
        <v>0</v>
      </c>
      <c r="AQ1256" s="26">
        <f>+Tabla_DatosExternos_142[[#This Row],[Total Vigente]]+Tabla_DatosExternos_142[[#This Row],[Total Vencido]]</f>
        <v>1964.84</v>
      </c>
      <c r="AR1256" s="26">
        <f>SUM(AG1256:AK1256)</f>
        <v>0</v>
      </c>
      <c r="AS1256" s="27">
        <f>+Tabla_DatosExternos_142[[#This Row],[Fecha]]-Tabla_DatosExternos_142[[#This Row],[Vence]]</f>
        <v>-30</v>
      </c>
      <c r="AT1256" s="21"/>
      <c r="AU1256" s="28" t="e">
        <f>+AR1256-W1256</f>
        <v>#VALUE!</v>
      </c>
    </row>
    <row r="1257" spans="1:47" x14ac:dyDescent="0.35">
      <c r="A1257" s="20">
        <v>46239</v>
      </c>
      <c r="B1257" s="21">
        <v>160751</v>
      </c>
      <c r="C1257" s="21">
        <v>1858.78</v>
      </c>
      <c r="D1257" s="21">
        <v>1858.78</v>
      </c>
      <c r="E1257" s="22">
        <v>46359</v>
      </c>
      <c r="F1257" s="21">
        <v>113</v>
      </c>
      <c r="G1257" s="21" t="s">
        <v>88</v>
      </c>
      <c r="H1257" s="21" t="s">
        <v>95</v>
      </c>
      <c r="I1257" s="21" t="s">
        <v>1000</v>
      </c>
      <c r="J1257" s="21" t="s">
        <v>588</v>
      </c>
      <c r="K1257" s="21" t="s">
        <v>589</v>
      </c>
      <c r="L1257" s="21" t="s">
        <v>590</v>
      </c>
      <c r="M1257" s="21" t="s">
        <v>591</v>
      </c>
      <c r="N1257" s="21">
        <v>120</v>
      </c>
      <c r="O1257" s="20"/>
      <c r="P1257" s="21" t="s">
        <v>49</v>
      </c>
      <c r="Q1257" s="21" t="s">
        <v>1001</v>
      </c>
      <c r="R1257" s="21">
        <v>500048</v>
      </c>
      <c r="S1257" s="21">
        <v>7640</v>
      </c>
      <c r="T1257" s="21">
        <v>-68.127953000000005</v>
      </c>
      <c r="U1257" s="21">
        <v>-16.510477999999999</v>
      </c>
      <c r="V1257" s="21" t="s">
        <v>262</v>
      </c>
      <c r="W1257" s="21" t="s">
        <v>51</v>
      </c>
      <c r="X1257" s="21" t="s">
        <v>1002</v>
      </c>
      <c r="Y1257" s="23">
        <v>46246</v>
      </c>
      <c r="Z1257" s="24">
        <f>+E1257-Y1257</f>
        <v>113</v>
      </c>
      <c r="AA1257" s="25">
        <f>+Tabla_DatosExternos_142[[#This Row],[Saldo]]/Tabla_DatosExternos_142[[#This Row],[Importe]]</f>
        <v>1</v>
      </c>
      <c r="AB1257" s="21"/>
      <c r="AC1257" s="26">
        <f>IF(AND(-Z1257&gt;=1,-Z1257&lt;=30),D1257,0)</f>
        <v>0</v>
      </c>
      <c r="AD1257" s="26">
        <f>IF(AND(-Z1257&gt;=31,-Z1257&lt;=60),D1257,0)</f>
        <v>0</v>
      </c>
      <c r="AE1257" s="26">
        <f>IF(AND(-Z1257&gt;=61,-Z1257&lt;=90),D1257,0)</f>
        <v>0</v>
      </c>
      <c r="AF1257" s="26">
        <f>IF(AND(-Z1257&gt;=91,-Z1257&lt;=120),D1257,0)</f>
        <v>0</v>
      </c>
      <c r="AG1257" s="26">
        <f>IF(AND(-Z1257&gt;=121,-Z1257&lt;=150),D1257,0)</f>
        <v>0</v>
      </c>
      <c r="AH1257" s="26">
        <f>IF(AND(-Z1257&gt;=151,-Z1257&lt;=180),D1257,0)</f>
        <v>0</v>
      </c>
      <c r="AI1257" s="26">
        <f>IF(AND(-Z1257&gt;=181,-Z1257&lt;=210),D1257,0)</f>
        <v>0</v>
      </c>
      <c r="AJ1257" s="26">
        <f>IF(AND(-Z1257&gt;=211,-Z1257&lt;=250),D1257,0)</f>
        <v>0</v>
      </c>
      <c r="AK1257" s="26">
        <f>IF(-Z1257&gt;=251,D1257,0)</f>
        <v>0</v>
      </c>
      <c r="AL1257" s="26">
        <f>SUM(AE1257:AF1257)</f>
        <v>0</v>
      </c>
      <c r="AM1257" s="26">
        <f>SUM(AG1257:AK1257)</f>
        <v>0</v>
      </c>
      <c r="AN1257" s="26">
        <f>SUM(AI1257:AK1257)</f>
        <v>0</v>
      </c>
      <c r="AO1257" s="26">
        <f>+IF(SUM(AC1257:AK1257)=0,D1257,0)</f>
        <v>1858.78</v>
      </c>
      <c r="AP1257" s="26">
        <f>+SUM(AC1257:AK1257)</f>
        <v>0</v>
      </c>
      <c r="AQ1257" s="26">
        <f>+Tabla_DatosExternos_142[[#This Row],[Total Vigente]]+Tabla_DatosExternos_142[[#This Row],[Total Vencido]]</f>
        <v>1858.78</v>
      </c>
      <c r="AR1257" s="26">
        <f>SUM(AG1257:AK1257)</f>
        <v>0</v>
      </c>
      <c r="AS1257" s="27">
        <f>+Tabla_DatosExternos_142[[#This Row],[Fecha]]-Tabla_DatosExternos_142[[#This Row],[Vence]]</f>
        <v>-120</v>
      </c>
      <c r="AT1257" s="21"/>
      <c r="AU1257" s="28" t="e">
        <f>+AR1257-W1257</f>
        <v>#VALUE!</v>
      </c>
    </row>
    <row r="1258" spans="1:47" x14ac:dyDescent="0.35">
      <c r="A1258" s="20">
        <v>46239</v>
      </c>
      <c r="B1258" s="21">
        <v>160818</v>
      </c>
      <c r="C1258" s="21">
        <v>3138.9</v>
      </c>
      <c r="D1258" s="21">
        <v>3138.9</v>
      </c>
      <c r="E1258" s="22">
        <v>46299</v>
      </c>
      <c r="F1258" s="21">
        <v>53</v>
      </c>
      <c r="G1258" s="21" t="s">
        <v>96</v>
      </c>
      <c r="H1258" s="21" t="s">
        <v>95</v>
      </c>
      <c r="I1258" s="21" t="s">
        <v>1039</v>
      </c>
      <c r="J1258" s="21" t="s">
        <v>588</v>
      </c>
      <c r="K1258" s="21" t="s">
        <v>589</v>
      </c>
      <c r="L1258" s="21" t="s">
        <v>590</v>
      </c>
      <c r="M1258" s="21" t="s">
        <v>591</v>
      </c>
      <c r="N1258" s="21">
        <v>60</v>
      </c>
      <c r="O1258" s="20"/>
      <c r="P1258" s="21" t="s">
        <v>49</v>
      </c>
      <c r="Q1258" s="21" t="s">
        <v>1040</v>
      </c>
      <c r="R1258" s="21">
        <v>600000</v>
      </c>
      <c r="S1258" s="21">
        <v>7640</v>
      </c>
      <c r="T1258" s="21">
        <v>-68.062518999999995</v>
      </c>
      <c r="U1258" s="21">
        <v>-16.519238999999999</v>
      </c>
      <c r="V1258" s="21" t="s">
        <v>262</v>
      </c>
      <c r="W1258" s="21" t="s">
        <v>51</v>
      </c>
      <c r="X1258" s="21" t="s">
        <v>1041</v>
      </c>
      <c r="Y1258" s="23">
        <v>46246</v>
      </c>
      <c r="Z1258" s="24">
        <f>+E1258-Y1258</f>
        <v>53</v>
      </c>
      <c r="AA1258" s="25">
        <f>+Tabla_DatosExternos_142[[#This Row],[Saldo]]/Tabla_DatosExternos_142[[#This Row],[Importe]]</f>
        <v>1</v>
      </c>
      <c r="AB1258" s="21"/>
      <c r="AC1258" s="26">
        <f>IF(AND(-Z1258&gt;=1,-Z1258&lt;=30),D1258,0)</f>
        <v>0</v>
      </c>
      <c r="AD1258" s="26">
        <f>IF(AND(-Z1258&gt;=31,-Z1258&lt;=60),D1258,0)</f>
        <v>0</v>
      </c>
      <c r="AE1258" s="26">
        <f>IF(AND(-Z1258&gt;=61,-Z1258&lt;=90),D1258,0)</f>
        <v>0</v>
      </c>
      <c r="AF1258" s="26">
        <f>IF(AND(-Z1258&gt;=91,-Z1258&lt;=120),D1258,0)</f>
        <v>0</v>
      </c>
      <c r="AG1258" s="26">
        <f>IF(AND(-Z1258&gt;=121,-Z1258&lt;=150),D1258,0)</f>
        <v>0</v>
      </c>
      <c r="AH1258" s="26">
        <f>IF(AND(-Z1258&gt;=151,-Z1258&lt;=180),D1258,0)</f>
        <v>0</v>
      </c>
      <c r="AI1258" s="26">
        <f>IF(AND(-Z1258&gt;=181,-Z1258&lt;=210),D1258,0)</f>
        <v>0</v>
      </c>
      <c r="AJ1258" s="26">
        <f>IF(AND(-Z1258&gt;=211,-Z1258&lt;=250),D1258,0)</f>
        <v>0</v>
      </c>
      <c r="AK1258" s="26">
        <f>IF(-Z1258&gt;=251,D1258,0)</f>
        <v>0</v>
      </c>
      <c r="AL1258" s="26">
        <f>SUM(AE1258:AF1258)</f>
        <v>0</v>
      </c>
      <c r="AM1258" s="26">
        <f>SUM(AG1258:AK1258)</f>
        <v>0</v>
      </c>
      <c r="AN1258" s="26">
        <f>SUM(AI1258:AK1258)</f>
        <v>0</v>
      </c>
      <c r="AO1258" s="26">
        <f>+IF(SUM(AC1258:AK1258)=0,D1258,0)</f>
        <v>3138.9</v>
      </c>
      <c r="AP1258" s="26">
        <f>+SUM(AC1258:AK1258)</f>
        <v>0</v>
      </c>
      <c r="AQ1258" s="26">
        <f>+Tabla_DatosExternos_142[[#This Row],[Total Vigente]]+Tabla_DatosExternos_142[[#This Row],[Total Vencido]]</f>
        <v>3138.9</v>
      </c>
      <c r="AR1258" s="26">
        <f>SUM(AG1258:AK1258)</f>
        <v>0</v>
      </c>
      <c r="AS1258" s="27">
        <f>+Tabla_DatosExternos_142[[#This Row],[Fecha]]-Tabla_DatosExternos_142[[#This Row],[Vence]]</f>
        <v>-60</v>
      </c>
      <c r="AT1258" s="21"/>
      <c r="AU1258" s="28" t="e">
        <f>+AR1258-W1258</f>
        <v>#VALUE!</v>
      </c>
    </row>
    <row r="1259" spans="1:47" x14ac:dyDescent="0.35">
      <c r="A1259" s="20">
        <v>46239</v>
      </c>
      <c r="B1259" s="21">
        <v>160819</v>
      </c>
      <c r="C1259" s="21">
        <v>3119.16</v>
      </c>
      <c r="D1259" s="21">
        <v>3119.16</v>
      </c>
      <c r="E1259" s="22">
        <v>46299</v>
      </c>
      <c r="F1259" s="21">
        <v>53</v>
      </c>
      <c r="G1259" s="21" t="s">
        <v>96</v>
      </c>
      <c r="H1259" s="21" t="s">
        <v>95</v>
      </c>
      <c r="I1259" s="21" t="s">
        <v>1039</v>
      </c>
      <c r="J1259" s="21" t="s">
        <v>588</v>
      </c>
      <c r="K1259" s="21" t="s">
        <v>589</v>
      </c>
      <c r="L1259" s="21" t="s">
        <v>590</v>
      </c>
      <c r="M1259" s="21" t="s">
        <v>591</v>
      </c>
      <c r="N1259" s="21">
        <v>60</v>
      </c>
      <c r="O1259" s="20"/>
      <c r="P1259" s="21" t="s">
        <v>49</v>
      </c>
      <c r="Q1259" s="21" t="s">
        <v>1040</v>
      </c>
      <c r="R1259" s="21">
        <v>600000</v>
      </c>
      <c r="S1259" s="21">
        <v>7640</v>
      </c>
      <c r="T1259" s="21">
        <v>-68.062518999999995</v>
      </c>
      <c r="U1259" s="21">
        <v>-16.519238999999999</v>
      </c>
      <c r="V1259" s="21" t="s">
        <v>262</v>
      </c>
      <c r="W1259" s="21" t="s">
        <v>51</v>
      </c>
      <c r="X1259" s="21" t="s">
        <v>1188</v>
      </c>
      <c r="Y1259" s="23">
        <v>46246</v>
      </c>
      <c r="Z1259" s="24">
        <f>+E1259-Y1259</f>
        <v>53</v>
      </c>
      <c r="AA1259" s="25">
        <f>+Tabla_DatosExternos_142[[#This Row],[Saldo]]/Tabla_DatosExternos_142[[#This Row],[Importe]]</f>
        <v>1</v>
      </c>
      <c r="AB1259" s="21"/>
      <c r="AC1259" s="26">
        <f>IF(AND(-Z1259&gt;=1,-Z1259&lt;=30),D1259,0)</f>
        <v>0</v>
      </c>
      <c r="AD1259" s="26">
        <f>IF(AND(-Z1259&gt;=31,-Z1259&lt;=60),D1259,0)</f>
        <v>0</v>
      </c>
      <c r="AE1259" s="26">
        <f>IF(AND(-Z1259&gt;=61,-Z1259&lt;=90),D1259,0)</f>
        <v>0</v>
      </c>
      <c r="AF1259" s="26">
        <f>IF(AND(-Z1259&gt;=91,-Z1259&lt;=120),D1259,0)</f>
        <v>0</v>
      </c>
      <c r="AG1259" s="26">
        <f>IF(AND(-Z1259&gt;=121,-Z1259&lt;=150),D1259,0)</f>
        <v>0</v>
      </c>
      <c r="AH1259" s="26">
        <f>IF(AND(-Z1259&gt;=151,-Z1259&lt;=180),D1259,0)</f>
        <v>0</v>
      </c>
      <c r="AI1259" s="26">
        <f>IF(AND(-Z1259&gt;=181,-Z1259&lt;=210),D1259,0)</f>
        <v>0</v>
      </c>
      <c r="AJ1259" s="26">
        <f>IF(AND(-Z1259&gt;=211,-Z1259&lt;=250),D1259,0)</f>
        <v>0</v>
      </c>
      <c r="AK1259" s="26">
        <f>IF(-Z1259&gt;=251,D1259,0)</f>
        <v>0</v>
      </c>
      <c r="AL1259" s="26">
        <f>SUM(AE1259:AF1259)</f>
        <v>0</v>
      </c>
      <c r="AM1259" s="26">
        <f>SUM(AG1259:AK1259)</f>
        <v>0</v>
      </c>
      <c r="AN1259" s="26">
        <f>SUM(AI1259:AK1259)</f>
        <v>0</v>
      </c>
      <c r="AO1259" s="26">
        <f>+IF(SUM(AC1259:AK1259)=0,D1259,0)</f>
        <v>3119.16</v>
      </c>
      <c r="AP1259" s="26">
        <f>+SUM(AC1259:AK1259)</f>
        <v>0</v>
      </c>
      <c r="AQ1259" s="26">
        <f>+Tabla_DatosExternos_142[[#This Row],[Total Vigente]]+Tabla_DatosExternos_142[[#This Row],[Total Vencido]]</f>
        <v>3119.16</v>
      </c>
      <c r="AR1259" s="26">
        <f>SUM(AG1259:AK1259)</f>
        <v>0</v>
      </c>
      <c r="AS1259" s="27">
        <f>+Tabla_DatosExternos_142[[#This Row],[Fecha]]-Tabla_DatosExternos_142[[#This Row],[Vence]]</f>
        <v>-60</v>
      </c>
      <c r="AT1259" s="21"/>
      <c r="AU1259" s="28" t="e">
        <f>+AR1259-W1259</f>
        <v>#VALUE!</v>
      </c>
    </row>
    <row r="1260" spans="1:47" x14ac:dyDescent="0.35">
      <c r="A1260" s="20">
        <v>46239</v>
      </c>
      <c r="B1260" s="21">
        <v>160949</v>
      </c>
      <c r="C1260" s="21">
        <v>1350</v>
      </c>
      <c r="D1260" s="21">
        <v>1350</v>
      </c>
      <c r="E1260" s="22">
        <v>46299</v>
      </c>
      <c r="F1260" s="21">
        <v>53</v>
      </c>
      <c r="G1260" s="21" t="s">
        <v>96</v>
      </c>
      <c r="H1260" s="21" t="s">
        <v>95</v>
      </c>
      <c r="I1260" s="21" t="s">
        <v>1941</v>
      </c>
      <c r="J1260" s="21" t="s">
        <v>588</v>
      </c>
      <c r="K1260" s="21" t="s">
        <v>589</v>
      </c>
      <c r="L1260" s="21" t="s">
        <v>590</v>
      </c>
      <c r="M1260" s="21" t="s">
        <v>591</v>
      </c>
      <c r="N1260" s="21">
        <v>60</v>
      </c>
      <c r="O1260" s="20"/>
      <c r="P1260" s="21" t="s">
        <v>49</v>
      </c>
      <c r="Q1260" s="21" t="s">
        <v>1942</v>
      </c>
      <c r="R1260" s="21">
        <v>100000</v>
      </c>
      <c r="S1260" s="21">
        <v>7640</v>
      </c>
      <c r="T1260" s="21">
        <v>-68.101479999999995</v>
      </c>
      <c r="U1260" s="21">
        <v>-16.49513</v>
      </c>
      <c r="V1260" s="21" t="s">
        <v>1943</v>
      </c>
      <c r="W1260" s="21" t="s">
        <v>51</v>
      </c>
      <c r="X1260" s="21" t="s">
        <v>2566</v>
      </c>
      <c r="Y1260" s="23">
        <v>46246</v>
      </c>
      <c r="Z1260" s="24">
        <f>+E1260-Y1260</f>
        <v>53</v>
      </c>
      <c r="AA1260" s="25">
        <f>+Tabla_DatosExternos_142[[#This Row],[Saldo]]/Tabla_DatosExternos_142[[#This Row],[Importe]]</f>
        <v>1</v>
      </c>
      <c r="AB1260" s="21"/>
      <c r="AC1260" s="26">
        <f>IF(AND(-Z1260&gt;=1,-Z1260&lt;=30),D1260,0)</f>
        <v>0</v>
      </c>
      <c r="AD1260" s="26">
        <f>IF(AND(-Z1260&gt;=31,-Z1260&lt;=60),D1260,0)</f>
        <v>0</v>
      </c>
      <c r="AE1260" s="26">
        <f>IF(AND(-Z1260&gt;=61,-Z1260&lt;=90),D1260,0)</f>
        <v>0</v>
      </c>
      <c r="AF1260" s="26">
        <f>IF(AND(-Z1260&gt;=91,-Z1260&lt;=120),D1260,0)</f>
        <v>0</v>
      </c>
      <c r="AG1260" s="26">
        <f>IF(AND(-Z1260&gt;=121,-Z1260&lt;=150),D1260,0)</f>
        <v>0</v>
      </c>
      <c r="AH1260" s="26">
        <f>IF(AND(-Z1260&gt;=151,-Z1260&lt;=180),D1260,0)</f>
        <v>0</v>
      </c>
      <c r="AI1260" s="26">
        <f>IF(AND(-Z1260&gt;=181,-Z1260&lt;=210),D1260,0)</f>
        <v>0</v>
      </c>
      <c r="AJ1260" s="26">
        <f>IF(AND(-Z1260&gt;=211,-Z1260&lt;=250),D1260,0)</f>
        <v>0</v>
      </c>
      <c r="AK1260" s="26">
        <f>IF(-Z1260&gt;=251,D1260,0)</f>
        <v>0</v>
      </c>
      <c r="AL1260" s="26">
        <f>SUM(AE1260:AF1260)</f>
        <v>0</v>
      </c>
      <c r="AM1260" s="26">
        <f>SUM(AG1260:AK1260)</f>
        <v>0</v>
      </c>
      <c r="AN1260" s="26">
        <f>SUM(AI1260:AK1260)</f>
        <v>0</v>
      </c>
      <c r="AO1260" s="26">
        <f>+IF(SUM(AC1260:AK1260)=0,D1260,0)</f>
        <v>1350</v>
      </c>
      <c r="AP1260" s="26">
        <f>+SUM(AC1260:AK1260)</f>
        <v>0</v>
      </c>
      <c r="AQ1260" s="26">
        <f>+Tabla_DatosExternos_142[[#This Row],[Total Vigente]]+Tabla_DatosExternos_142[[#This Row],[Total Vencido]]</f>
        <v>1350</v>
      </c>
      <c r="AR1260" s="26">
        <f>SUM(AG1260:AK1260)</f>
        <v>0</v>
      </c>
      <c r="AS1260" s="27">
        <f>+Tabla_DatosExternos_142[[#This Row],[Fecha]]-Tabla_DatosExternos_142[[#This Row],[Vence]]</f>
        <v>-60</v>
      </c>
      <c r="AT1260" s="21"/>
      <c r="AU1260" s="28" t="e">
        <f>+AR1260-W1260</f>
        <v>#VALUE!</v>
      </c>
    </row>
    <row r="1261" spans="1:47" x14ac:dyDescent="0.35">
      <c r="A1261" s="20">
        <v>46244</v>
      </c>
      <c r="B1261" s="21">
        <v>1706</v>
      </c>
      <c r="C1261" s="21">
        <v>3820.86</v>
      </c>
      <c r="D1261" s="21">
        <v>3820.86</v>
      </c>
      <c r="E1261" s="22">
        <v>46304</v>
      </c>
      <c r="F1261" s="21">
        <v>58</v>
      </c>
      <c r="G1261" s="21" t="s">
        <v>96</v>
      </c>
      <c r="H1261" s="21" t="s">
        <v>95</v>
      </c>
      <c r="I1261" s="21" t="s">
        <v>1039</v>
      </c>
      <c r="J1261" s="21" t="s">
        <v>588</v>
      </c>
      <c r="K1261" s="21" t="s">
        <v>589</v>
      </c>
      <c r="L1261" s="21" t="s">
        <v>590</v>
      </c>
      <c r="M1261" s="21" t="s">
        <v>591</v>
      </c>
      <c r="N1261" s="21">
        <v>60</v>
      </c>
      <c r="O1261" s="20"/>
      <c r="P1261" s="21" t="s">
        <v>49</v>
      </c>
      <c r="Q1261" s="21" t="s">
        <v>1040</v>
      </c>
      <c r="R1261" s="21">
        <v>600000</v>
      </c>
      <c r="S1261" s="21">
        <v>7640</v>
      </c>
      <c r="T1261" s="21">
        <v>-68.062518999999995</v>
      </c>
      <c r="U1261" s="21">
        <v>-16.519238999999999</v>
      </c>
      <c r="V1261" s="21" t="s">
        <v>262</v>
      </c>
      <c r="W1261" s="21" t="s">
        <v>51</v>
      </c>
      <c r="X1261" s="21" t="s">
        <v>1189</v>
      </c>
      <c r="Y1261" s="23">
        <v>46246</v>
      </c>
      <c r="Z1261" s="24">
        <f>+E1261-Y1261</f>
        <v>58</v>
      </c>
      <c r="AA1261" s="25">
        <f>+Tabla_DatosExternos_142[[#This Row],[Saldo]]/Tabla_DatosExternos_142[[#This Row],[Importe]]</f>
        <v>1</v>
      </c>
      <c r="AB1261" s="21"/>
      <c r="AC1261" s="26">
        <f>IF(AND(-Z1261&gt;=1,-Z1261&lt;=30),D1261,0)</f>
        <v>0</v>
      </c>
      <c r="AD1261" s="26">
        <f>IF(AND(-Z1261&gt;=31,-Z1261&lt;=60),D1261,0)</f>
        <v>0</v>
      </c>
      <c r="AE1261" s="26">
        <f>IF(AND(-Z1261&gt;=61,-Z1261&lt;=90),D1261,0)</f>
        <v>0</v>
      </c>
      <c r="AF1261" s="26">
        <f>IF(AND(-Z1261&gt;=91,-Z1261&lt;=120),D1261,0)</f>
        <v>0</v>
      </c>
      <c r="AG1261" s="26">
        <f>IF(AND(-Z1261&gt;=121,-Z1261&lt;=150),D1261,0)</f>
        <v>0</v>
      </c>
      <c r="AH1261" s="26">
        <f>IF(AND(-Z1261&gt;=151,-Z1261&lt;=180),D1261,0)</f>
        <v>0</v>
      </c>
      <c r="AI1261" s="26">
        <f>IF(AND(-Z1261&gt;=181,-Z1261&lt;=210),D1261,0)</f>
        <v>0</v>
      </c>
      <c r="AJ1261" s="26">
        <f>IF(AND(-Z1261&gt;=211,-Z1261&lt;=250),D1261,0)</f>
        <v>0</v>
      </c>
      <c r="AK1261" s="26">
        <f>IF(-Z1261&gt;=251,D1261,0)</f>
        <v>0</v>
      </c>
      <c r="AL1261" s="26">
        <f>SUM(AE1261:AF1261)</f>
        <v>0</v>
      </c>
      <c r="AM1261" s="26">
        <f>SUM(AG1261:AK1261)</f>
        <v>0</v>
      </c>
      <c r="AN1261" s="26">
        <f>SUM(AI1261:AK1261)</f>
        <v>0</v>
      </c>
      <c r="AO1261" s="26">
        <f>+IF(SUM(AC1261:AK1261)=0,D1261,0)</f>
        <v>3820.86</v>
      </c>
      <c r="AP1261" s="26">
        <f>+SUM(AC1261:AK1261)</f>
        <v>0</v>
      </c>
      <c r="AQ1261" s="26">
        <f>+Tabla_DatosExternos_142[[#This Row],[Total Vigente]]+Tabla_DatosExternos_142[[#This Row],[Total Vencido]]</f>
        <v>3820.86</v>
      </c>
      <c r="AR1261" s="26">
        <f>SUM(AG1261:AK1261)</f>
        <v>0</v>
      </c>
      <c r="AS1261" s="27">
        <f>+Tabla_DatosExternos_142[[#This Row],[Fecha]]-Tabla_DatosExternos_142[[#This Row],[Vence]]</f>
        <v>-60</v>
      </c>
      <c r="AT1261" s="21"/>
      <c r="AU1261" s="28" t="e">
        <f>+AR1261-W1261</f>
        <v>#VALUE!</v>
      </c>
    </row>
    <row r="1262" spans="1:47" x14ac:dyDescent="0.35">
      <c r="A1262" s="20">
        <v>46244</v>
      </c>
      <c r="B1262" s="21">
        <v>1707</v>
      </c>
      <c r="C1262" s="21">
        <v>2897.88</v>
      </c>
      <c r="D1262" s="21">
        <v>2897.88</v>
      </c>
      <c r="E1262" s="22">
        <v>46304</v>
      </c>
      <c r="F1262" s="21">
        <v>58</v>
      </c>
      <c r="G1262" s="21" t="s">
        <v>96</v>
      </c>
      <c r="H1262" s="21" t="s">
        <v>95</v>
      </c>
      <c r="I1262" s="21" t="s">
        <v>1039</v>
      </c>
      <c r="J1262" s="21" t="s">
        <v>588</v>
      </c>
      <c r="K1262" s="21" t="s">
        <v>589</v>
      </c>
      <c r="L1262" s="21" t="s">
        <v>590</v>
      </c>
      <c r="M1262" s="21" t="s">
        <v>591</v>
      </c>
      <c r="N1262" s="21">
        <v>60</v>
      </c>
      <c r="O1262" s="20"/>
      <c r="P1262" s="21" t="s">
        <v>49</v>
      </c>
      <c r="Q1262" s="21" t="s">
        <v>1040</v>
      </c>
      <c r="R1262" s="21">
        <v>600000</v>
      </c>
      <c r="S1262" s="21">
        <v>7640</v>
      </c>
      <c r="T1262" s="21">
        <v>-68.062518999999995</v>
      </c>
      <c r="U1262" s="21">
        <v>-16.519238999999999</v>
      </c>
      <c r="V1262" s="21" t="s">
        <v>262</v>
      </c>
      <c r="W1262" s="21" t="s">
        <v>51</v>
      </c>
      <c r="X1262" s="21" t="s">
        <v>1199</v>
      </c>
      <c r="Y1262" s="23">
        <v>46246</v>
      </c>
      <c r="Z1262" s="24">
        <f>+E1262-Y1262</f>
        <v>58</v>
      </c>
      <c r="AA1262" s="25">
        <f>+Tabla_DatosExternos_142[[#This Row],[Saldo]]/Tabla_DatosExternos_142[[#This Row],[Importe]]</f>
        <v>1</v>
      </c>
      <c r="AB1262" s="21"/>
      <c r="AC1262" s="26">
        <f>IF(AND(-Z1262&gt;=1,-Z1262&lt;=30),D1262,0)</f>
        <v>0</v>
      </c>
      <c r="AD1262" s="26">
        <f>IF(AND(-Z1262&gt;=31,-Z1262&lt;=60),D1262,0)</f>
        <v>0</v>
      </c>
      <c r="AE1262" s="26">
        <f>IF(AND(-Z1262&gt;=61,-Z1262&lt;=90),D1262,0)</f>
        <v>0</v>
      </c>
      <c r="AF1262" s="26">
        <f>IF(AND(-Z1262&gt;=91,-Z1262&lt;=120),D1262,0)</f>
        <v>0</v>
      </c>
      <c r="AG1262" s="26">
        <f>IF(AND(-Z1262&gt;=121,-Z1262&lt;=150),D1262,0)</f>
        <v>0</v>
      </c>
      <c r="AH1262" s="26">
        <f>IF(AND(-Z1262&gt;=151,-Z1262&lt;=180),D1262,0)</f>
        <v>0</v>
      </c>
      <c r="AI1262" s="26">
        <f>IF(AND(-Z1262&gt;=181,-Z1262&lt;=210),D1262,0)</f>
        <v>0</v>
      </c>
      <c r="AJ1262" s="26">
        <f>IF(AND(-Z1262&gt;=211,-Z1262&lt;=250),D1262,0)</f>
        <v>0</v>
      </c>
      <c r="AK1262" s="26">
        <f>IF(-Z1262&gt;=251,D1262,0)</f>
        <v>0</v>
      </c>
      <c r="AL1262" s="26">
        <f>SUM(AE1262:AF1262)</f>
        <v>0</v>
      </c>
      <c r="AM1262" s="26">
        <f>SUM(AG1262:AK1262)</f>
        <v>0</v>
      </c>
      <c r="AN1262" s="26">
        <f>SUM(AI1262:AK1262)</f>
        <v>0</v>
      </c>
      <c r="AO1262" s="26">
        <f>+IF(SUM(AC1262:AK1262)=0,D1262,0)</f>
        <v>2897.88</v>
      </c>
      <c r="AP1262" s="26">
        <f>+SUM(AC1262:AK1262)</f>
        <v>0</v>
      </c>
      <c r="AQ1262" s="26">
        <f>+Tabla_DatosExternos_142[[#This Row],[Total Vigente]]+Tabla_DatosExternos_142[[#This Row],[Total Vencido]]</f>
        <v>2897.88</v>
      </c>
      <c r="AR1262" s="26">
        <f>SUM(AG1262:AK1262)</f>
        <v>0</v>
      </c>
      <c r="AS1262" s="27">
        <f>+Tabla_DatosExternos_142[[#This Row],[Fecha]]-Tabla_DatosExternos_142[[#This Row],[Vence]]</f>
        <v>-60</v>
      </c>
      <c r="AT1262" s="21"/>
      <c r="AU1262" s="28" t="e">
        <f>+AR1262-W1262</f>
        <v>#VALUE!</v>
      </c>
    </row>
    <row r="1263" spans="1:47" x14ac:dyDescent="0.35">
      <c r="A1263" s="20">
        <v>46244</v>
      </c>
      <c r="B1263" s="21">
        <v>1708</v>
      </c>
      <c r="C1263" s="21">
        <v>5368.32</v>
      </c>
      <c r="D1263" s="21">
        <v>5368.32</v>
      </c>
      <c r="E1263" s="22">
        <v>46304</v>
      </c>
      <c r="F1263" s="21">
        <v>58</v>
      </c>
      <c r="G1263" s="21" t="s">
        <v>96</v>
      </c>
      <c r="H1263" s="21" t="s">
        <v>95</v>
      </c>
      <c r="I1263" s="21" t="s">
        <v>1039</v>
      </c>
      <c r="J1263" s="21" t="s">
        <v>588</v>
      </c>
      <c r="K1263" s="21" t="s">
        <v>589</v>
      </c>
      <c r="L1263" s="21" t="s">
        <v>590</v>
      </c>
      <c r="M1263" s="21" t="s">
        <v>591</v>
      </c>
      <c r="N1263" s="21">
        <v>60</v>
      </c>
      <c r="O1263" s="20"/>
      <c r="P1263" s="21" t="s">
        <v>49</v>
      </c>
      <c r="Q1263" s="21" t="s">
        <v>1040</v>
      </c>
      <c r="R1263" s="21">
        <v>600000</v>
      </c>
      <c r="S1263" s="21">
        <v>7640</v>
      </c>
      <c r="T1263" s="21">
        <v>-68.062518999999995</v>
      </c>
      <c r="U1263" s="21">
        <v>-16.519238999999999</v>
      </c>
      <c r="V1263" s="21" t="s">
        <v>262</v>
      </c>
      <c r="W1263" s="21" t="s">
        <v>51</v>
      </c>
      <c r="X1263" s="21" t="s">
        <v>1198</v>
      </c>
      <c r="Y1263" s="23">
        <v>46246</v>
      </c>
      <c r="Z1263" s="24">
        <f>+E1263-Y1263</f>
        <v>58</v>
      </c>
      <c r="AA1263" s="25">
        <f>+Tabla_DatosExternos_142[[#This Row],[Saldo]]/Tabla_DatosExternos_142[[#This Row],[Importe]]</f>
        <v>1</v>
      </c>
      <c r="AB1263" s="21"/>
      <c r="AC1263" s="26">
        <f>IF(AND(-Z1263&gt;=1,-Z1263&lt;=30),D1263,0)</f>
        <v>0</v>
      </c>
      <c r="AD1263" s="26">
        <f>IF(AND(-Z1263&gt;=31,-Z1263&lt;=60),D1263,0)</f>
        <v>0</v>
      </c>
      <c r="AE1263" s="26">
        <f>IF(AND(-Z1263&gt;=61,-Z1263&lt;=90),D1263,0)</f>
        <v>0</v>
      </c>
      <c r="AF1263" s="26">
        <f>IF(AND(-Z1263&gt;=91,-Z1263&lt;=120),D1263,0)</f>
        <v>0</v>
      </c>
      <c r="AG1263" s="26">
        <f>IF(AND(-Z1263&gt;=121,-Z1263&lt;=150),D1263,0)</f>
        <v>0</v>
      </c>
      <c r="AH1263" s="26">
        <f>IF(AND(-Z1263&gt;=151,-Z1263&lt;=180),D1263,0)</f>
        <v>0</v>
      </c>
      <c r="AI1263" s="26">
        <f>IF(AND(-Z1263&gt;=181,-Z1263&lt;=210),D1263,0)</f>
        <v>0</v>
      </c>
      <c r="AJ1263" s="26">
        <f>IF(AND(-Z1263&gt;=211,-Z1263&lt;=250),D1263,0)</f>
        <v>0</v>
      </c>
      <c r="AK1263" s="26">
        <f>IF(-Z1263&gt;=251,D1263,0)</f>
        <v>0</v>
      </c>
      <c r="AL1263" s="26">
        <f>SUM(AE1263:AF1263)</f>
        <v>0</v>
      </c>
      <c r="AM1263" s="26">
        <f>SUM(AG1263:AK1263)</f>
        <v>0</v>
      </c>
      <c r="AN1263" s="26">
        <f>SUM(AI1263:AK1263)</f>
        <v>0</v>
      </c>
      <c r="AO1263" s="26">
        <f>+IF(SUM(AC1263:AK1263)=0,D1263,0)</f>
        <v>5368.32</v>
      </c>
      <c r="AP1263" s="26">
        <f>+SUM(AC1263:AK1263)</f>
        <v>0</v>
      </c>
      <c r="AQ1263" s="26">
        <f>+Tabla_DatosExternos_142[[#This Row],[Total Vigente]]+Tabla_DatosExternos_142[[#This Row],[Total Vencido]]</f>
        <v>5368.32</v>
      </c>
      <c r="AR1263" s="26">
        <f>SUM(AG1263:AK1263)</f>
        <v>0</v>
      </c>
      <c r="AS1263" s="27">
        <f>+Tabla_DatosExternos_142[[#This Row],[Fecha]]-Tabla_DatosExternos_142[[#This Row],[Vence]]</f>
        <v>-60</v>
      </c>
      <c r="AT1263" s="21"/>
      <c r="AU1263" s="28" t="e">
        <f>+AR1263-W1263</f>
        <v>#VALUE!</v>
      </c>
    </row>
    <row r="1264" spans="1:47" x14ac:dyDescent="0.35">
      <c r="A1264" s="20">
        <v>46245</v>
      </c>
      <c r="B1264" s="21">
        <v>161542</v>
      </c>
      <c r="C1264" s="21">
        <v>2734.32</v>
      </c>
      <c r="D1264" s="21">
        <v>2734.32</v>
      </c>
      <c r="E1264" s="22">
        <v>46305</v>
      </c>
      <c r="F1264" s="21">
        <v>59</v>
      </c>
      <c r="G1264" s="21" t="s">
        <v>96</v>
      </c>
      <c r="H1264" s="21" t="s">
        <v>95</v>
      </c>
      <c r="I1264" s="21" t="s">
        <v>1039</v>
      </c>
      <c r="J1264" s="21" t="s">
        <v>588</v>
      </c>
      <c r="K1264" s="21" t="s">
        <v>589</v>
      </c>
      <c r="L1264" s="21" t="s">
        <v>590</v>
      </c>
      <c r="M1264" s="21" t="s">
        <v>591</v>
      </c>
      <c r="N1264" s="21">
        <v>60</v>
      </c>
      <c r="O1264" s="20"/>
      <c r="P1264" s="21" t="s">
        <v>49</v>
      </c>
      <c r="Q1264" s="21" t="s">
        <v>1040</v>
      </c>
      <c r="R1264" s="21">
        <v>600000</v>
      </c>
      <c r="S1264" s="21">
        <v>7640</v>
      </c>
      <c r="T1264" s="21">
        <v>-68.062518999999995</v>
      </c>
      <c r="U1264" s="21">
        <v>-16.519238999999999</v>
      </c>
      <c r="V1264" s="21" t="s">
        <v>262</v>
      </c>
      <c r="W1264" s="21" t="s">
        <v>51</v>
      </c>
      <c r="X1264" s="21" t="s">
        <v>1235</v>
      </c>
      <c r="Y1264" s="23">
        <v>46246</v>
      </c>
      <c r="Z1264" s="24">
        <f>+E1264-Y1264</f>
        <v>59</v>
      </c>
      <c r="AA1264" s="25">
        <f>+Tabla_DatosExternos_142[[#This Row],[Saldo]]/Tabla_DatosExternos_142[[#This Row],[Importe]]</f>
        <v>1</v>
      </c>
      <c r="AB1264" s="21"/>
      <c r="AC1264" s="26">
        <f>IF(AND(-Z1264&gt;=1,-Z1264&lt;=30),D1264,0)</f>
        <v>0</v>
      </c>
      <c r="AD1264" s="26">
        <f>IF(AND(-Z1264&gt;=31,-Z1264&lt;=60),D1264,0)</f>
        <v>0</v>
      </c>
      <c r="AE1264" s="26">
        <f>IF(AND(-Z1264&gt;=61,-Z1264&lt;=90),D1264,0)</f>
        <v>0</v>
      </c>
      <c r="AF1264" s="26">
        <f>IF(AND(-Z1264&gt;=91,-Z1264&lt;=120),D1264,0)</f>
        <v>0</v>
      </c>
      <c r="AG1264" s="26">
        <f>IF(AND(-Z1264&gt;=121,-Z1264&lt;=150),D1264,0)</f>
        <v>0</v>
      </c>
      <c r="AH1264" s="26">
        <f>IF(AND(-Z1264&gt;=151,-Z1264&lt;=180),D1264,0)</f>
        <v>0</v>
      </c>
      <c r="AI1264" s="26">
        <f>IF(AND(-Z1264&gt;=181,-Z1264&lt;=210),D1264,0)</f>
        <v>0</v>
      </c>
      <c r="AJ1264" s="26">
        <f>IF(AND(-Z1264&gt;=211,-Z1264&lt;=250),D1264,0)</f>
        <v>0</v>
      </c>
      <c r="AK1264" s="26">
        <f>IF(-Z1264&gt;=251,D1264,0)</f>
        <v>0</v>
      </c>
      <c r="AL1264" s="26">
        <f>SUM(AE1264:AF1264)</f>
        <v>0</v>
      </c>
      <c r="AM1264" s="26">
        <f>SUM(AG1264:AK1264)</f>
        <v>0</v>
      </c>
      <c r="AN1264" s="26">
        <f>SUM(AI1264:AK1264)</f>
        <v>0</v>
      </c>
      <c r="AO1264" s="26">
        <f>+IF(SUM(AC1264:AK1264)=0,D1264,0)</f>
        <v>2734.32</v>
      </c>
      <c r="AP1264" s="26">
        <f>+SUM(AC1264:AK1264)</f>
        <v>0</v>
      </c>
      <c r="AQ1264" s="26">
        <f>+Tabla_DatosExternos_142[[#This Row],[Total Vigente]]+Tabla_DatosExternos_142[[#This Row],[Total Vencido]]</f>
        <v>2734.32</v>
      </c>
      <c r="AR1264" s="26">
        <f>SUM(AG1264:AK1264)</f>
        <v>0</v>
      </c>
      <c r="AS1264" s="27">
        <f>+Tabla_DatosExternos_142[[#This Row],[Fecha]]-Tabla_DatosExternos_142[[#This Row],[Vence]]</f>
        <v>-60</v>
      </c>
      <c r="AT1264" s="21"/>
      <c r="AU1264" s="28" t="e">
        <f>+AR1264-W1264</f>
        <v>#VALUE!</v>
      </c>
    </row>
    <row r="1265" spans="1:47" x14ac:dyDescent="0.35">
      <c r="A1265" s="20">
        <v>46245</v>
      </c>
      <c r="B1265" s="21">
        <v>161543</v>
      </c>
      <c r="C1265" s="21">
        <v>4148.28</v>
      </c>
      <c r="D1265" s="21">
        <v>4148.28</v>
      </c>
      <c r="E1265" s="22">
        <v>46305</v>
      </c>
      <c r="F1265" s="21">
        <v>59</v>
      </c>
      <c r="G1265" s="21" t="s">
        <v>96</v>
      </c>
      <c r="H1265" s="21" t="s">
        <v>95</v>
      </c>
      <c r="I1265" s="21" t="s">
        <v>1039</v>
      </c>
      <c r="J1265" s="21" t="s">
        <v>588</v>
      </c>
      <c r="K1265" s="21" t="s">
        <v>589</v>
      </c>
      <c r="L1265" s="21" t="s">
        <v>590</v>
      </c>
      <c r="M1265" s="21" t="s">
        <v>591</v>
      </c>
      <c r="N1265" s="21">
        <v>60</v>
      </c>
      <c r="O1265" s="20"/>
      <c r="P1265" s="21" t="s">
        <v>49</v>
      </c>
      <c r="Q1265" s="21" t="s">
        <v>1040</v>
      </c>
      <c r="R1265" s="21">
        <v>600000</v>
      </c>
      <c r="S1265" s="21">
        <v>7640</v>
      </c>
      <c r="T1265" s="21">
        <v>-68.062518999999995</v>
      </c>
      <c r="U1265" s="21">
        <v>-16.519238999999999</v>
      </c>
      <c r="V1265" s="21" t="s">
        <v>262</v>
      </c>
      <c r="W1265" s="21" t="s">
        <v>51</v>
      </c>
      <c r="X1265" s="21" t="s">
        <v>1229</v>
      </c>
      <c r="Y1265" s="23">
        <v>46246</v>
      </c>
      <c r="Z1265" s="24">
        <f>+E1265-Y1265</f>
        <v>59</v>
      </c>
      <c r="AA1265" s="25">
        <f>+Tabla_DatosExternos_142[[#This Row],[Saldo]]/Tabla_DatosExternos_142[[#This Row],[Importe]]</f>
        <v>1</v>
      </c>
      <c r="AB1265" s="21"/>
      <c r="AC1265" s="26">
        <f>IF(AND(-Z1265&gt;=1,-Z1265&lt;=30),D1265,0)</f>
        <v>0</v>
      </c>
      <c r="AD1265" s="26">
        <f>IF(AND(-Z1265&gt;=31,-Z1265&lt;=60),D1265,0)</f>
        <v>0</v>
      </c>
      <c r="AE1265" s="26">
        <f>IF(AND(-Z1265&gt;=61,-Z1265&lt;=90),D1265,0)</f>
        <v>0</v>
      </c>
      <c r="AF1265" s="26">
        <f>IF(AND(-Z1265&gt;=91,-Z1265&lt;=120),D1265,0)</f>
        <v>0</v>
      </c>
      <c r="AG1265" s="26">
        <f>IF(AND(-Z1265&gt;=121,-Z1265&lt;=150),D1265,0)</f>
        <v>0</v>
      </c>
      <c r="AH1265" s="26">
        <f>IF(AND(-Z1265&gt;=151,-Z1265&lt;=180),D1265,0)</f>
        <v>0</v>
      </c>
      <c r="AI1265" s="26">
        <f>IF(AND(-Z1265&gt;=181,-Z1265&lt;=210),D1265,0)</f>
        <v>0</v>
      </c>
      <c r="AJ1265" s="26">
        <f>IF(AND(-Z1265&gt;=211,-Z1265&lt;=250),D1265,0)</f>
        <v>0</v>
      </c>
      <c r="AK1265" s="26">
        <f>IF(-Z1265&gt;=251,D1265,0)</f>
        <v>0</v>
      </c>
      <c r="AL1265" s="26">
        <f>SUM(AE1265:AF1265)</f>
        <v>0</v>
      </c>
      <c r="AM1265" s="26">
        <f>SUM(AG1265:AK1265)</f>
        <v>0</v>
      </c>
      <c r="AN1265" s="26">
        <f>SUM(AI1265:AK1265)</f>
        <v>0</v>
      </c>
      <c r="AO1265" s="26">
        <f>+IF(SUM(AC1265:AK1265)=0,D1265,0)</f>
        <v>4148.28</v>
      </c>
      <c r="AP1265" s="26">
        <f>+SUM(AC1265:AK1265)</f>
        <v>0</v>
      </c>
      <c r="AQ1265" s="26">
        <f>+Tabla_DatosExternos_142[[#This Row],[Total Vigente]]+Tabla_DatosExternos_142[[#This Row],[Total Vencido]]</f>
        <v>4148.28</v>
      </c>
      <c r="AR1265" s="26">
        <f>SUM(AG1265:AK1265)</f>
        <v>0</v>
      </c>
      <c r="AS1265" s="27">
        <f>+Tabla_DatosExternos_142[[#This Row],[Fecha]]-Tabla_DatosExternos_142[[#This Row],[Vence]]</f>
        <v>-60</v>
      </c>
      <c r="AT1265" s="21"/>
      <c r="AU1265" s="28" t="e">
        <f>+AR1265-W1265</f>
        <v>#VALUE!</v>
      </c>
    </row>
    <row r="1266" spans="1:47" x14ac:dyDescent="0.35">
      <c r="A1266" s="20">
        <v>46245</v>
      </c>
      <c r="B1266" s="21">
        <v>161544</v>
      </c>
      <c r="C1266" s="21">
        <v>1849.86</v>
      </c>
      <c r="D1266" s="21">
        <v>1849.86</v>
      </c>
      <c r="E1266" s="22">
        <v>46305</v>
      </c>
      <c r="F1266" s="21">
        <v>59</v>
      </c>
      <c r="G1266" s="21" t="s">
        <v>96</v>
      </c>
      <c r="H1266" s="21" t="s">
        <v>95</v>
      </c>
      <c r="I1266" s="21" t="s">
        <v>1230</v>
      </c>
      <c r="J1266" s="21" t="s">
        <v>588</v>
      </c>
      <c r="K1266" s="21" t="s">
        <v>589</v>
      </c>
      <c r="L1266" s="21" t="s">
        <v>590</v>
      </c>
      <c r="M1266" s="21" t="s">
        <v>591</v>
      </c>
      <c r="N1266" s="21">
        <v>60</v>
      </c>
      <c r="O1266" s="20"/>
      <c r="P1266" s="21" t="s">
        <v>49</v>
      </c>
      <c r="Q1266" s="21" t="s">
        <v>1040</v>
      </c>
      <c r="R1266" s="21">
        <v>600000</v>
      </c>
      <c r="S1266" s="21">
        <v>7640</v>
      </c>
      <c r="T1266" s="21">
        <v>-68.087327200000004</v>
      </c>
      <c r="U1266" s="21">
        <v>-16.533605600000001</v>
      </c>
      <c r="V1266" s="21" t="s">
        <v>1231</v>
      </c>
      <c r="W1266" s="21" t="s">
        <v>51</v>
      </c>
      <c r="X1266" s="21" t="s">
        <v>1232</v>
      </c>
      <c r="Y1266" s="23">
        <v>46246</v>
      </c>
      <c r="Z1266" s="24">
        <f>+E1266-Y1266</f>
        <v>59</v>
      </c>
      <c r="AA1266" s="25">
        <f>+Tabla_DatosExternos_142[[#This Row],[Saldo]]/Tabla_DatosExternos_142[[#This Row],[Importe]]</f>
        <v>1</v>
      </c>
      <c r="AB1266" s="21"/>
      <c r="AC1266" s="26">
        <f>IF(AND(-Z1266&gt;=1,-Z1266&lt;=30),D1266,0)</f>
        <v>0</v>
      </c>
      <c r="AD1266" s="26">
        <f>IF(AND(-Z1266&gt;=31,-Z1266&lt;=60),D1266,0)</f>
        <v>0</v>
      </c>
      <c r="AE1266" s="26">
        <f>IF(AND(-Z1266&gt;=61,-Z1266&lt;=90),D1266,0)</f>
        <v>0</v>
      </c>
      <c r="AF1266" s="26">
        <f>IF(AND(-Z1266&gt;=91,-Z1266&lt;=120),D1266,0)</f>
        <v>0</v>
      </c>
      <c r="AG1266" s="26">
        <f>IF(AND(-Z1266&gt;=121,-Z1266&lt;=150),D1266,0)</f>
        <v>0</v>
      </c>
      <c r="AH1266" s="26">
        <f>IF(AND(-Z1266&gt;=151,-Z1266&lt;=180),D1266,0)</f>
        <v>0</v>
      </c>
      <c r="AI1266" s="26">
        <f>IF(AND(-Z1266&gt;=181,-Z1266&lt;=210),D1266,0)</f>
        <v>0</v>
      </c>
      <c r="AJ1266" s="26">
        <f>IF(AND(-Z1266&gt;=211,-Z1266&lt;=250),D1266,0)</f>
        <v>0</v>
      </c>
      <c r="AK1266" s="26">
        <f>IF(-Z1266&gt;=251,D1266,0)</f>
        <v>0</v>
      </c>
      <c r="AL1266" s="26">
        <f>SUM(AE1266:AF1266)</f>
        <v>0</v>
      </c>
      <c r="AM1266" s="26">
        <f>SUM(AG1266:AK1266)</f>
        <v>0</v>
      </c>
      <c r="AN1266" s="26">
        <f>SUM(AI1266:AK1266)</f>
        <v>0</v>
      </c>
      <c r="AO1266" s="26">
        <f>+IF(SUM(AC1266:AK1266)=0,D1266,0)</f>
        <v>1849.86</v>
      </c>
      <c r="AP1266" s="26">
        <f>+SUM(AC1266:AK1266)</f>
        <v>0</v>
      </c>
      <c r="AQ1266" s="26">
        <f>+Tabla_DatosExternos_142[[#This Row],[Total Vigente]]+Tabla_DatosExternos_142[[#This Row],[Total Vencido]]</f>
        <v>1849.86</v>
      </c>
      <c r="AR1266" s="26">
        <f>SUM(AG1266:AK1266)</f>
        <v>0</v>
      </c>
      <c r="AS1266" s="27">
        <f>+Tabla_DatosExternos_142[[#This Row],[Fecha]]-Tabla_DatosExternos_142[[#This Row],[Vence]]</f>
        <v>-60</v>
      </c>
      <c r="AT1266" s="21"/>
      <c r="AU1266" s="28" t="e">
        <f>+AR1266-W1266</f>
        <v>#VALUE!</v>
      </c>
    </row>
    <row r="1267" spans="1:47" x14ac:dyDescent="0.35">
      <c r="A1267" s="20">
        <v>46245</v>
      </c>
      <c r="B1267" s="21">
        <v>161621</v>
      </c>
      <c r="C1267" s="21">
        <v>1963.08</v>
      </c>
      <c r="D1267" s="21">
        <v>1963.08</v>
      </c>
      <c r="E1267" s="22">
        <v>46305</v>
      </c>
      <c r="F1267" s="21">
        <v>59</v>
      </c>
      <c r="G1267" s="21" t="s">
        <v>96</v>
      </c>
      <c r="H1267" s="21" t="s">
        <v>95</v>
      </c>
      <c r="I1267" s="21" t="s">
        <v>1039</v>
      </c>
      <c r="J1267" s="21" t="s">
        <v>588</v>
      </c>
      <c r="K1267" s="21" t="s">
        <v>589</v>
      </c>
      <c r="L1267" s="21" t="s">
        <v>590</v>
      </c>
      <c r="M1267" s="21" t="s">
        <v>591</v>
      </c>
      <c r="N1267" s="21">
        <v>60</v>
      </c>
      <c r="O1267" s="20"/>
      <c r="P1267" s="21" t="s">
        <v>49</v>
      </c>
      <c r="Q1267" s="21" t="s">
        <v>1040</v>
      </c>
      <c r="R1267" s="21">
        <v>600000</v>
      </c>
      <c r="S1267" s="21">
        <v>7640</v>
      </c>
      <c r="T1267" s="21">
        <v>-68.062518999999995</v>
      </c>
      <c r="U1267" s="21">
        <v>-16.519238999999999</v>
      </c>
      <c r="V1267" s="21" t="s">
        <v>262</v>
      </c>
      <c r="W1267" s="21" t="s">
        <v>51</v>
      </c>
      <c r="X1267" s="21" t="s">
        <v>1233</v>
      </c>
      <c r="Y1267" s="23">
        <v>46246</v>
      </c>
      <c r="Z1267" s="24">
        <f>+E1267-Y1267</f>
        <v>59</v>
      </c>
      <c r="AA1267" s="25">
        <f>+Tabla_DatosExternos_142[[#This Row],[Saldo]]/Tabla_DatosExternos_142[[#This Row],[Importe]]</f>
        <v>1</v>
      </c>
      <c r="AB1267" s="21"/>
      <c r="AC1267" s="26">
        <f>IF(AND(-Z1267&gt;=1,-Z1267&lt;=30),D1267,0)</f>
        <v>0</v>
      </c>
      <c r="AD1267" s="26">
        <f>IF(AND(-Z1267&gt;=31,-Z1267&lt;=60),D1267,0)</f>
        <v>0</v>
      </c>
      <c r="AE1267" s="26">
        <f>IF(AND(-Z1267&gt;=61,-Z1267&lt;=90),D1267,0)</f>
        <v>0</v>
      </c>
      <c r="AF1267" s="26">
        <f>IF(AND(-Z1267&gt;=91,-Z1267&lt;=120),D1267,0)</f>
        <v>0</v>
      </c>
      <c r="AG1267" s="26">
        <f>IF(AND(-Z1267&gt;=121,-Z1267&lt;=150),D1267,0)</f>
        <v>0</v>
      </c>
      <c r="AH1267" s="26">
        <f>IF(AND(-Z1267&gt;=151,-Z1267&lt;=180),D1267,0)</f>
        <v>0</v>
      </c>
      <c r="AI1267" s="26">
        <f>IF(AND(-Z1267&gt;=181,-Z1267&lt;=210),D1267,0)</f>
        <v>0</v>
      </c>
      <c r="AJ1267" s="26">
        <f>IF(AND(-Z1267&gt;=211,-Z1267&lt;=250),D1267,0)</f>
        <v>0</v>
      </c>
      <c r="AK1267" s="26">
        <f>IF(-Z1267&gt;=251,D1267,0)</f>
        <v>0</v>
      </c>
      <c r="AL1267" s="26">
        <f>SUM(AE1267:AF1267)</f>
        <v>0</v>
      </c>
      <c r="AM1267" s="26">
        <f>SUM(AG1267:AK1267)</f>
        <v>0</v>
      </c>
      <c r="AN1267" s="26">
        <f>SUM(AI1267:AK1267)</f>
        <v>0</v>
      </c>
      <c r="AO1267" s="26">
        <f>+IF(SUM(AC1267:AK1267)=0,D1267,0)</f>
        <v>1963.08</v>
      </c>
      <c r="AP1267" s="26">
        <f>+SUM(AC1267:AK1267)</f>
        <v>0</v>
      </c>
      <c r="AQ1267" s="26">
        <f>+Tabla_DatosExternos_142[[#This Row],[Total Vigente]]+Tabla_DatosExternos_142[[#This Row],[Total Vencido]]</f>
        <v>1963.08</v>
      </c>
      <c r="AR1267" s="26">
        <f>SUM(AG1267:AK1267)</f>
        <v>0</v>
      </c>
      <c r="AS1267" s="27">
        <f>+Tabla_DatosExternos_142[[#This Row],[Fecha]]-Tabla_DatosExternos_142[[#This Row],[Vence]]</f>
        <v>-60</v>
      </c>
      <c r="AT1267" s="21"/>
      <c r="AU1267" s="28" t="e">
        <f>+AR1267-W1267</f>
        <v>#VALUE!</v>
      </c>
    </row>
    <row r="1268" spans="1:47" x14ac:dyDescent="0.35">
      <c r="A1268" s="20">
        <v>46245</v>
      </c>
      <c r="B1268" s="21">
        <v>161622</v>
      </c>
      <c r="C1268" s="21">
        <v>1744.2</v>
      </c>
      <c r="D1268" s="21">
        <v>1744.2</v>
      </c>
      <c r="E1268" s="22">
        <v>46305</v>
      </c>
      <c r="F1268" s="21">
        <v>59</v>
      </c>
      <c r="G1268" s="21" t="s">
        <v>96</v>
      </c>
      <c r="H1268" s="21" t="s">
        <v>95</v>
      </c>
      <c r="I1268" s="21" t="s">
        <v>1039</v>
      </c>
      <c r="J1268" s="21" t="s">
        <v>588</v>
      </c>
      <c r="K1268" s="21" t="s">
        <v>589</v>
      </c>
      <c r="L1268" s="21" t="s">
        <v>590</v>
      </c>
      <c r="M1268" s="21" t="s">
        <v>591</v>
      </c>
      <c r="N1268" s="21">
        <v>60</v>
      </c>
      <c r="O1268" s="20"/>
      <c r="P1268" s="21" t="s">
        <v>49</v>
      </c>
      <c r="Q1268" s="21" t="s">
        <v>1040</v>
      </c>
      <c r="R1268" s="21">
        <v>600000</v>
      </c>
      <c r="S1268" s="21">
        <v>7640</v>
      </c>
      <c r="T1268" s="21">
        <v>-68.062518999999995</v>
      </c>
      <c r="U1268" s="21">
        <v>-16.519238999999999</v>
      </c>
      <c r="V1268" s="21" t="s">
        <v>262</v>
      </c>
      <c r="W1268" s="21" t="s">
        <v>51</v>
      </c>
      <c r="X1268" s="21" t="s">
        <v>1234</v>
      </c>
      <c r="Y1268" s="23">
        <v>46246</v>
      </c>
      <c r="Z1268" s="24">
        <f>+E1268-Y1268</f>
        <v>59</v>
      </c>
      <c r="AA1268" s="25">
        <f>+Tabla_DatosExternos_142[[#This Row],[Saldo]]/Tabla_DatosExternos_142[[#This Row],[Importe]]</f>
        <v>1</v>
      </c>
      <c r="AB1268" s="21"/>
      <c r="AC1268" s="26">
        <f>IF(AND(-Z1268&gt;=1,-Z1268&lt;=30),D1268,0)</f>
        <v>0</v>
      </c>
      <c r="AD1268" s="26">
        <f>IF(AND(-Z1268&gt;=31,-Z1268&lt;=60),D1268,0)</f>
        <v>0</v>
      </c>
      <c r="AE1268" s="26">
        <f>IF(AND(-Z1268&gt;=61,-Z1268&lt;=90),D1268,0)</f>
        <v>0</v>
      </c>
      <c r="AF1268" s="26">
        <f>IF(AND(-Z1268&gt;=91,-Z1268&lt;=120),D1268,0)</f>
        <v>0</v>
      </c>
      <c r="AG1268" s="26">
        <f>IF(AND(-Z1268&gt;=121,-Z1268&lt;=150),D1268,0)</f>
        <v>0</v>
      </c>
      <c r="AH1268" s="26">
        <f>IF(AND(-Z1268&gt;=151,-Z1268&lt;=180),D1268,0)</f>
        <v>0</v>
      </c>
      <c r="AI1268" s="26">
        <f>IF(AND(-Z1268&gt;=181,-Z1268&lt;=210),D1268,0)</f>
        <v>0</v>
      </c>
      <c r="AJ1268" s="26">
        <f>IF(AND(-Z1268&gt;=211,-Z1268&lt;=250),D1268,0)</f>
        <v>0</v>
      </c>
      <c r="AK1268" s="26">
        <f>IF(-Z1268&gt;=251,D1268,0)</f>
        <v>0</v>
      </c>
      <c r="AL1268" s="26">
        <f>SUM(AE1268:AF1268)</f>
        <v>0</v>
      </c>
      <c r="AM1268" s="26">
        <f>SUM(AG1268:AK1268)</f>
        <v>0</v>
      </c>
      <c r="AN1268" s="26">
        <f>SUM(AI1268:AK1268)</f>
        <v>0</v>
      </c>
      <c r="AO1268" s="26">
        <f>+IF(SUM(AC1268:AK1268)=0,D1268,0)</f>
        <v>1744.2</v>
      </c>
      <c r="AP1268" s="26">
        <f>+SUM(AC1268:AK1268)</f>
        <v>0</v>
      </c>
      <c r="AQ1268" s="26">
        <f>+Tabla_DatosExternos_142[[#This Row],[Total Vigente]]+Tabla_DatosExternos_142[[#This Row],[Total Vencido]]</f>
        <v>1744.2</v>
      </c>
      <c r="AR1268" s="26">
        <f>SUM(AG1268:AK1268)</f>
        <v>0</v>
      </c>
      <c r="AS1268" s="27">
        <f>+Tabla_DatosExternos_142[[#This Row],[Fecha]]-Tabla_DatosExternos_142[[#This Row],[Vence]]</f>
        <v>-60</v>
      </c>
      <c r="AT1268" s="21"/>
      <c r="AU1268" s="28" t="e">
        <f>+AR1268-W1268</f>
        <v>#VALUE!</v>
      </c>
    </row>
    <row r="1269" spans="1:47" x14ac:dyDescent="0.35">
      <c r="A1269" s="20">
        <v>46245</v>
      </c>
      <c r="B1269" s="21">
        <v>161623</v>
      </c>
      <c r="C1269" s="21">
        <v>1785.36</v>
      </c>
      <c r="D1269" s="21">
        <v>1785.36</v>
      </c>
      <c r="E1269" s="22">
        <v>46305</v>
      </c>
      <c r="F1269" s="21">
        <v>59</v>
      </c>
      <c r="G1269" s="21" t="s">
        <v>96</v>
      </c>
      <c r="H1269" s="21" t="s">
        <v>95</v>
      </c>
      <c r="I1269" s="21" t="s">
        <v>1039</v>
      </c>
      <c r="J1269" s="21" t="s">
        <v>588</v>
      </c>
      <c r="K1269" s="21" t="s">
        <v>589</v>
      </c>
      <c r="L1269" s="21" t="s">
        <v>590</v>
      </c>
      <c r="M1269" s="21" t="s">
        <v>591</v>
      </c>
      <c r="N1269" s="21">
        <v>60</v>
      </c>
      <c r="O1269" s="20"/>
      <c r="P1269" s="21" t="s">
        <v>49</v>
      </c>
      <c r="Q1269" s="21" t="s">
        <v>1040</v>
      </c>
      <c r="R1269" s="21">
        <v>600000</v>
      </c>
      <c r="S1269" s="21">
        <v>7640</v>
      </c>
      <c r="T1269" s="21">
        <v>-68.062518999999995</v>
      </c>
      <c r="U1269" s="21">
        <v>-16.519238999999999</v>
      </c>
      <c r="V1269" s="21" t="s">
        <v>262</v>
      </c>
      <c r="W1269" s="21" t="s">
        <v>51</v>
      </c>
      <c r="X1269" s="21" t="s">
        <v>1236</v>
      </c>
      <c r="Y1269" s="23">
        <v>46246</v>
      </c>
      <c r="Z1269" s="24">
        <f>+E1269-Y1269</f>
        <v>59</v>
      </c>
      <c r="AA1269" s="25">
        <f>+Tabla_DatosExternos_142[[#This Row],[Saldo]]/Tabla_DatosExternos_142[[#This Row],[Importe]]</f>
        <v>1</v>
      </c>
      <c r="AB1269" s="21"/>
      <c r="AC1269" s="26">
        <f>IF(AND(-Z1269&gt;=1,-Z1269&lt;=30),D1269,0)</f>
        <v>0</v>
      </c>
      <c r="AD1269" s="26">
        <f>IF(AND(-Z1269&gt;=31,-Z1269&lt;=60),D1269,0)</f>
        <v>0</v>
      </c>
      <c r="AE1269" s="26">
        <f>IF(AND(-Z1269&gt;=61,-Z1269&lt;=90),D1269,0)</f>
        <v>0</v>
      </c>
      <c r="AF1269" s="26">
        <f>IF(AND(-Z1269&gt;=91,-Z1269&lt;=120),D1269,0)</f>
        <v>0</v>
      </c>
      <c r="AG1269" s="26">
        <f>IF(AND(-Z1269&gt;=121,-Z1269&lt;=150),D1269,0)</f>
        <v>0</v>
      </c>
      <c r="AH1269" s="26">
        <f>IF(AND(-Z1269&gt;=151,-Z1269&lt;=180),D1269,0)</f>
        <v>0</v>
      </c>
      <c r="AI1269" s="26">
        <f>IF(AND(-Z1269&gt;=181,-Z1269&lt;=210),D1269,0)</f>
        <v>0</v>
      </c>
      <c r="AJ1269" s="26">
        <f>IF(AND(-Z1269&gt;=211,-Z1269&lt;=250),D1269,0)</f>
        <v>0</v>
      </c>
      <c r="AK1269" s="26">
        <f>IF(-Z1269&gt;=251,D1269,0)</f>
        <v>0</v>
      </c>
      <c r="AL1269" s="26">
        <f>SUM(AE1269:AF1269)</f>
        <v>0</v>
      </c>
      <c r="AM1269" s="26">
        <f>SUM(AG1269:AK1269)</f>
        <v>0</v>
      </c>
      <c r="AN1269" s="26">
        <f>SUM(AI1269:AK1269)</f>
        <v>0</v>
      </c>
      <c r="AO1269" s="26">
        <f>+IF(SUM(AC1269:AK1269)=0,D1269,0)</f>
        <v>1785.36</v>
      </c>
      <c r="AP1269" s="26">
        <f>+SUM(AC1269:AK1269)</f>
        <v>0</v>
      </c>
      <c r="AQ1269" s="26">
        <f>+Tabla_DatosExternos_142[[#This Row],[Total Vigente]]+Tabla_DatosExternos_142[[#This Row],[Total Vencido]]</f>
        <v>1785.36</v>
      </c>
      <c r="AR1269" s="26">
        <f>SUM(AG1269:AK1269)</f>
        <v>0</v>
      </c>
      <c r="AS1269" s="27">
        <f>+Tabla_DatosExternos_142[[#This Row],[Fecha]]-Tabla_DatosExternos_142[[#This Row],[Vence]]</f>
        <v>-60</v>
      </c>
      <c r="AT1269" s="21"/>
      <c r="AU1269" s="28" t="e">
        <f>+AR1269-W1269</f>
        <v>#VALUE!</v>
      </c>
    </row>
    <row r="1270" spans="1:47" x14ac:dyDescent="0.35">
      <c r="A1270" s="20">
        <v>46231</v>
      </c>
      <c r="B1270" s="21">
        <v>6468</v>
      </c>
      <c r="C1270" s="21">
        <v>321</v>
      </c>
      <c r="D1270" s="21">
        <v>321</v>
      </c>
      <c r="E1270" s="22">
        <v>46261</v>
      </c>
      <c r="F1270" s="21">
        <v>15</v>
      </c>
      <c r="G1270" s="21" t="s">
        <v>90</v>
      </c>
      <c r="H1270" s="21" t="s">
        <v>95</v>
      </c>
      <c r="I1270" s="21" t="s">
        <v>2169</v>
      </c>
      <c r="J1270" s="21" t="s">
        <v>2153</v>
      </c>
      <c r="K1270" s="21" t="s">
        <v>2154</v>
      </c>
      <c r="L1270" s="21" t="s">
        <v>2155</v>
      </c>
      <c r="M1270" s="21" t="s">
        <v>2156</v>
      </c>
      <c r="N1270" s="21">
        <v>30</v>
      </c>
      <c r="O1270" s="20"/>
      <c r="P1270" s="21" t="s">
        <v>50</v>
      </c>
      <c r="Q1270" s="21" t="s">
        <v>2170</v>
      </c>
      <c r="R1270" s="21">
        <v>0</v>
      </c>
      <c r="S1270" s="21">
        <v>7001</v>
      </c>
      <c r="T1270" s="21">
        <v>-63.141520999999997</v>
      </c>
      <c r="U1270" s="21">
        <v>-17.759063999999999</v>
      </c>
      <c r="V1270" s="21" t="s">
        <v>262</v>
      </c>
      <c r="W1270" s="21" t="s">
        <v>51</v>
      </c>
      <c r="X1270" s="21" t="s">
        <v>262</v>
      </c>
      <c r="Y1270" s="23">
        <v>46246</v>
      </c>
      <c r="Z1270" s="24">
        <f>+E1270-Y1270</f>
        <v>15</v>
      </c>
      <c r="AA1270" s="25">
        <f>+Tabla_DatosExternos_142[[#This Row],[Saldo]]/Tabla_DatosExternos_142[[#This Row],[Importe]]</f>
        <v>1</v>
      </c>
      <c r="AB1270" s="21"/>
      <c r="AC1270" s="26">
        <f>IF(AND(-Z1270&gt;=1,-Z1270&lt;=30),D1270,0)</f>
        <v>0</v>
      </c>
      <c r="AD1270" s="26">
        <f>IF(AND(-Z1270&gt;=31,-Z1270&lt;=60),D1270,0)</f>
        <v>0</v>
      </c>
      <c r="AE1270" s="26">
        <f>IF(AND(-Z1270&gt;=61,-Z1270&lt;=90),D1270,0)</f>
        <v>0</v>
      </c>
      <c r="AF1270" s="26">
        <f>IF(AND(-Z1270&gt;=91,-Z1270&lt;=120),D1270,0)</f>
        <v>0</v>
      </c>
      <c r="AG1270" s="26">
        <f>IF(AND(-Z1270&gt;=121,-Z1270&lt;=150),D1270,0)</f>
        <v>0</v>
      </c>
      <c r="AH1270" s="26">
        <f>IF(AND(-Z1270&gt;=151,-Z1270&lt;=180),D1270,0)</f>
        <v>0</v>
      </c>
      <c r="AI1270" s="26">
        <f>IF(AND(-Z1270&gt;=181,-Z1270&lt;=210),D1270,0)</f>
        <v>0</v>
      </c>
      <c r="AJ1270" s="26">
        <f>IF(AND(-Z1270&gt;=211,-Z1270&lt;=250),D1270,0)</f>
        <v>0</v>
      </c>
      <c r="AK1270" s="26">
        <f>IF(-Z1270&gt;=251,D1270,0)</f>
        <v>0</v>
      </c>
      <c r="AL1270" s="26">
        <f>SUM(AE1270:AF1270)</f>
        <v>0</v>
      </c>
      <c r="AM1270" s="26">
        <f>SUM(AG1270:AK1270)</f>
        <v>0</v>
      </c>
      <c r="AN1270" s="26">
        <f>SUM(AI1270:AK1270)</f>
        <v>0</v>
      </c>
      <c r="AO1270" s="26">
        <f>+IF(SUM(AC1270:AK1270)=0,D1270,0)</f>
        <v>321</v>
      </c>
      <c r="AP1270" s="26">
        <f>+SUM(AC1270:AK1270)</f>
        <v>0</v>
      </c>
      <c r="AQ1270" s="26">
        <f>+Tabla_DatosExternos_142[[#This Row],[Total Vigente]]+Tabla_DatosExternos_142[[#This Row],[Total Vencido]]</f>
        <v>321</v>
      </c>
      <c r="AR1270" s="26">
        <f>SUM(AG1270:AK1270)</f>
        <v>0</v>
      </c>
      <c r="AS1270" s="27">
        <f>+Tabla_DatosExternos_142[[#This Row],[Fecha]]-Tabla_DatosExternos_142[[#This Row],[Vence]]</f>
        <v>-30</v>
      </c>
      <c r="AT1270" s="21"/>
      <c r="AU1270" s="28" t="e">
        <f>+AR1270-W1270</f>
        <v>#VALUE!</v>
      </c>
    </row>
    <row r="1271" spans="1:47" x14ac:dyDescent="0.35">
      <c r="A1271" s="20">
        <v>46231</v>
      </c>
      <c r="B1271" s="21">
        <v>6469</v>
      </c>
      <c r="C1271" s="21">
        <v>138</v>
      </c>
      <c r="D1271" s="21">
        <v>138</v>
      </c>
      <c r="E1271" s="22">
        <v>46261</v>
      </c>
      <c r="F1271" s="21">
        <v>15</v>
      </c>
      <c r="G1271" s="21" t="s">
        <v>90</v>
      </c>
      <c r="H1271" s="21" t="s">
        <v>95</v>
      </c>
      <c r="I1271" s="21" t="s">
        <v>2169</v>
      </c>
      <c r="J1271" s="21" t="s">
        <v>2153</v>
      </c>
      <c r="K1271" s="21" t="s">
        <v>2154</v>
      </c>
      <c r="L1271" s="21" t="s">
        <v>2155</v>
      </c>
      <c r="M1271" s="21" t="s">
        <v>2156</v>
      </c>
      <c r="N1271" s="21">
        <v>30</v>
      </c>
      <c r="O1271" s="20"/>
      <c r="P1271" s="21" t="s">
        <v>50</v>
      </c>
      <c r="Q1271" s="21" t="s">
        <v>2170</v>
      </c>
      <c r="R1271" s="21">
        <v>0</v>
      </c>
      <c r="S1271" s="21">
        <v>7001</v>
      </c>
      <c r="T1271" s="21">
        <v>-63.141520999999997</v>
      </c>
      <c r="U1271" s="21">
        <v>-17.759063999999999</v>
      </c>
      <c r="V1271" s="21" t="s">
        <v>262</v>
      </c>
      <c r="W1271" s="21" t="s">
        <v>51</v>
      </c>
      <c r="X1271" s="21" t="s">
        <v>262</v>
      </c>
      <c r="Y1271" s="23">
        <v>46246</v>
      </c>
      <c r="Z1271" s="24">
        <f>+E1271-Y1271</f>
        <v>15</v>
      </c>
      <c r="AA1271" s="25">
        <f>+Tabla_DatosExternos_142[[#This Row],[Saldo]]/Tabla_DatosExternos_142[[#This Row],[Importe]]</f>
        <v>1</v>
      </c>
      <c r="AB1271" s="21"/>
      <c r="AC1271" s="26">
        <f>IF(AND(-Z1271&gt;=1,-Z1271&lt;=30),D1271,0)</f>
        <v>0</v>
      </c>
      <c r="AD1271" s="26">
        <f>IF(AND(-Z1271&gt;=31,-Z1271&lt;=60),D1271,0)</f>
        <v>0</v>
      </c>
      <c r="AE1271" s="26">
        <f>IF(AND(-Z1271&gt;=61,-Z1271&lt;=90),D1271,0)</f>
        <v>0</v>
      </c>
      <c r="AF1271" s="26">
        <f>IF(AND(-Z1271&gt;=91,-Z1271&lt;=120),D1271,0)</f>
        <v>0</v>
      </c>
      <c r="AG1271" s="26">
        <f>IF(AND(-Z1271&gt;=121,-Z1271&lt;=150),D1271,0)</f>
        <v>0</v>
      </c>
      <c r="AH1271" s="26">
        <f>IF(AND(-Z1271&gt;=151,-Z1271&lt;=180),D1271,0)</f>
        <v>0</v>
      </c>
      <c r="AI1271" s="26">
        <f>IF(AND(-Z1271&gt;=181,-Z1271&lt;=210),D1271,0)</f>
        <v>0</v>
      </c>
      <c r="AJ1271" s="26">
        <f>IF(AND(-Z1271&gt;=211,-Z1271&lt;=250),D1271,0)</f>
        <v>0</v>
      </c>
      <c r="AK1271" s="26">
        <f>IF(-Z1271&gt;=251,D1271,0)</f>
        <v>0</v>
      </c>
      <c r="AL1271" s="26">
        <f>SUM(AE1271:AF1271)</f>
        <v>0</v>
      </c>
      <c r="AM1271" s="26">
        <f>SUM(AG1271:AK1271)</f>
        <v>0</v>
      </c>
      <c r="AN1271" s="26">
        <f>SUM(AI1271:AK1271)</f>
        <v>0</v>
      </c>
      <c r="AO1271" s="26">
        <f>+IF(SUM(AC1271:AK1271)=0,D1271,0)</f>
        <v>138</v>
      </c>
      <c r="AP1271" s="26">
        <f>+SUM(AC1271:AK1271)</f>
        <v>0</v>
      </c>
      <c r="AQ1271" s="26">
        <f>+Tabla_DatosExternos_142[[#This Row],[Total Vigente]]+Tabla_DatosExternos_142[[#This Row],[Total Vencido]]</f>
        <v>138</v>
      </c>
      <c r="AR1271" s="26">
        <f>SUM(AG1271:AK1271)</f>
        <v>0</v>
      </c>
      <c r="AS1271" s="27">
        <f>+Tabla_DatosExternos_142[[#This Row],[Fecha]]-Tabla_DatosExternos_142[[#This Row],[Vence]]</f>
        <v>-30</v>
      </c>
      <c r="AT1271" s="21"/>
      <c r="AU1271" s="28" t="e">
        <f>+AR1271-W1271</f>
        <v>#VALUE!</v>
      </c>
    </row>
    <row r="1272" spans="1:47" x14ac:dyDescent="0.35">
      <c r="A1272" s="20">
        <v>46231</v>
      </c>
      <c r="B1272" s="21">
        <v>6470</v>
      </c>
      <c r="C1272" s="21">
        <v>498</v>
      </c>
      <c r="D1272" s="21">
        <v>498</v>
      </c>
      <c r="E1272" s="22">
        <v>46261</v>
      </c>
      <c r="F1272" s="21">
        <v>15</v>
      </c>
      <c r="G1272" s="21" t="s">
        <v>90</v>
      </c>
      <c r="H1272" s="21" t="s">
        <v>95</v>
      </c>
      <c r="I1272" s="21" t="s">
        <v>2160</v>
      </c>
      <c r="J1272" s="21" t="s">
        <v>2153</v>
      </c>
      <c r="K1272" s="21" t="s">
        <v>2154</v>
      </c>
      <c r="L1272" s="21" t="s">
        <v>2155</v>
      </c>
      <c r="M1272" s="21" t="s">
        <v>2156</v>
      </c>
      <c r="N1272" s="21">
        <v>30</v>
      </c>
      <c r="O1272" s="20"/>
      <c r="P1272" s="21" t="s">
        <v>50</v>
      </c>
      <c r="Q1272" s="21" t="s">
        <v>2161</v>
      </c>
      <c r="R1272" s="21">
        <v>0</v>
      </c>
      <c r="S1272" s="21">
        <v>7001</v>
      </c>
      <c r="T1272" s="21">
        <v>-63.141520999999997</v>
      </c>
      <c r="U1272" s="21">
        <v>-17.759063999999999</v>
      </c>
      <c r="V1272" s="21" t="s">
        <v>2162</v>
      </c>
      <c r="W1272" s="21" t="s">
        <v>51</v>
      </c>
      <c r="X1272" s="21" t="s">
        <v>113</v>
      </c>
      <c r="Y1272" s="23">
        <v>46246</v>
      </c>
      <c r="Z1272" s="24">
        <f>+E1272-Y1272</f>
        <v>15</v>
      </c>
      <c r="AA1272" s="25">
        <f>+Tabla_DatosExternos_142[[#This Row],[Saldo]]/Tabla_DatosExternos_142[[#This Row],[Importe]]</f>
        <v>1</v>
      </c>
      <c r="AB1272" s="21"/>
      <c r="AC1272" s="26">
        <f>IF(AND(-Z1272&gt;=1,-Z1272&lt;=30),D1272,0)</f>
        <v>0</v>
      </c>
      <c r="AD1272" s="26">
        <f>IF(AND(-Z1272&gt;=31,-Z1272&lt;=60),D1272,0)</f>
        <v>0</v>
      </c>
      <c r="AE1272" s="26">
        <f>IF(AND(-Z1272&gt;=61,-Z1272&lt;=90),D1272,0)</f>
        <v>0</v>
      </c>
      <c r="AF1272" s="26">
        <f>IF(AND(-Z1272&gt;=91,-Z1272&lt;=120),D1272,0)</f>
        <v>0</v>
      </c>
      <c r="AG1272" s="26">
        <f>IF(AND(-Z1272&gt;=121,-Z1272&lt;=150),D1272,0)</f>
        <v>0</v>
      </c>
      <c r="AH1272" s="26">
        <f>IF(AND(-Z1272&gt;=151,-Z1272&lt;=180),D1272,0)</f>
        <v>0</v>
      </c>
      <c r="AI1272" s="26">
        <f>IF(AND(-Z1272&gt;=181,-Z1272&lt;=210),D1272,0)</f>
        <v>0</v>
      </c>
      <c r="AJ1272" s="26">
        <f>IF(AND(-Z1272&gt;=211,-Z1272&lt;=250),D1272,0)</f>
        <v>0</v>
      </c>
      <c r="AK1272" s="26">
        <f>IF(-Z1272&gt;=251,D1272,0)</f>
        <v>0</v>
      </c>
      <c r="AL1272" s="26">
        <f>SUM(AE1272:AF1272)</f>
        <v>0</v>
      </c>
      <c r="AM1272" s="26">
        <f>SUM(AG1272:AK1272)</f>
        <v>0</v>
      </c>
      <c r="AN1272" s="26">
        <f>SUM(AI1272:AK1272)</f>
        <v>0</v>
      </c>
      <c r="AO1272" s="26">
        <f>+IF(SUM(AC1272:AK1272)=0,D1272,0)</f>
        <v>498</v>
      </c>
      <c r="AP1272" s="26">
        <f>+SUM(AC1272:AK1272)</f>
        <v>0</v>
      </c>
      <c r="AQ1272" s="26">
        <f>+Tabla_DatosExternos_142[[#This Row],[Total Vigente]]+Tabla_DatosExternos_142[[#This Row],[Total Vencido]]</f>
        <v>498</v>
      </c>
      <c r="AR1272" s="26">
        <f>SUM(AG1272:AK1272)</f>
        <v>0</v>
      </c>
      <c r="AS1272" s="27">
        <f>+Tabla_DatosExternos_142[[#This Row],[Fecha]]-Tabla_DatosExternos_142[[#This Row],[Vence]]</f>
        <v>-30</v>
      </c>
      <c r="AT1272" s="21"/>
      <c r="AU1272" s="28" t="e">
        <f>+AR1272-W1272</f>
        <v>#VALUE!</v>
      </c>
    </row>
    <row r="1273" spans="1:47" x14ac:dyDescent="0.35">
      <c r="A1273" s="20">
        <v>46231</v>
      </c>
      <c r="B1273" s="21">
        <v>6471</v>
      </c>
      <c r="C1273" s="21">
        <v>498</v>
      </c>
      <c r="D1273" s="21">
        <v>498</v>
      </c>
      <c r="E1273" s="22">
        <v>46261</v>
      </c>
      <c r="F1273" s="21">
        <v>15</v>
      </c>
      <c r="G1273" s="21" t="s">
        <v>90</v>
      </c>
      <c r="H1273" s="21" t="s">
        <v>95</v>
      </c>
      <c r="I1273" s="21" t="s">
        <v>2158</v>
      </c>
      <c r="J1273" s="21" t="s">
        <v>2153</v>
      </c>
      <c r="K1273" s="21" t="s">
        <v>2154</v>
      </c>
      <c r="L1273" s="21" t="s">
        <v>2155</v>
      </c>
      <c r="M1273" s="21" t="s">
        <v>2156</v>
      </c>
      <c r="N1273" s="21">
        <v>30</v>
      </c>
      <c r="O1273" s="20"/>
      <c r="P1273" s="21" t="s">
        <v>50</v>
      </c>
      <c r="Q1273" s="21" t="s">
        <v>2159</v>
      </c>
      <c r="R1273" s="21">
        <v>0</v>
      </c>
      <c r="S1273" s="21">
        <v>7001</v>
      </c>
      <c r="T1273" s="21">
        <v>-63.141520999999997</v>
      </c>
      <c r="U1273" s="21">
        <v>-17.759063999999999</v>
      </c>
      <c r="V1273" s="21" t="s">
        <v>262</v>
      </c>
      <c r="W1273" s="21" t="s">
        <v>51</v>
      </c>
      <c r="X1273" s="21" t="s">
        <v>113</v>
      </c>
      <c r="Y1273" s="23">
        <v>46246</v>
      </c>
      <c r="Z1273" s="24">
        <f>+E1273-Y1273</f>
        <v>15</v>
      </c>
      <c r="AA1273" s="25">
        <f>+Tabla_DatosExternos_142[[#This Row],[Saldo]]/Tabla_DatosExternos_142[[#This Row],[Importe]]</f>
        <v>1</v>
      </c>
      <c r="AB1273" s="21"/>
      <c r="AC1273" s="26">
        <f>IF(AND(-Z1273&gt;=1,-Z1273&lt;=30),D1273,0)</f>
        <v>0</v>
      </c>
      <c r="AD1273" s="26">
        <f>IF(AND(-Z1273&gt;=31,-Z1273&lt;=60),D1273,0)</f>
        <v>0</v>
      </c>
      <c r="AE1273" s="26">
        <f>IF(AND(-Z1273&gt;=61,-Z1273&lt;=90),D1273,0)</f>
        <v>0</v>
      </c>
      <c r="AF1273" s="26">
        <f>IF(AND(-Z1273&gt;=91,-Z1273&lt;=120),D1273,0)</f>
        <v>0</v>
      </c>
      <c r="AG1273" s="26">
        <f>IF(AND(-Z1273&gt;=121,-Z1273&lt;=150),D1273,0)</f>
        <v>0</v>
      </c>
      <c r="AH1273" s="26">
        <f>IF(AND(-Z1273&gt;=151,-Z1273&lt;=180),D1273,0)</f>
        <v>0</v>
      </c>
      <c r="AI1273" s="26">
        <f>IF(AND(-Z1273&gt;=181,-Z1273&lt;=210),D1273,0)</f>
        <v>0</v>
      </c>
      <c r="AJ1273" s="26">
        <f>IF(AND(-Z1273&gt;=211,-Z1273&lt;=250),D1273,0)</f>
        <v>0</v>
      </c>
      <c r="AK1273" s="26">
        <f>IF(-Z1273&gt;=251,D1273,0)</f>
        <v>0</v>
      </c>
      <c r="AL1273" s="26">
        <f>SUM(AE1273:AF1273)</f>
        <v>0</v>
      </c>
      <c r="AM1273" s="26">
        <f>SUM(AG1273:AK1273)</f>
        <v>0</v>
      </c>
      <c r="AN1273" s="26">
        <f>SUM(AI1273:AK1273)</f>
        <v>0</v>
      </c>
      <c r="AO1273" s="26">
        <f>+IF(SUM(AC1273:AK1273)=0,D1273,0)</f>
        <v>498</v>
      </c>
      <c r="AP1273" s="26">
        <f>+SUM(AC1273:AK1273)</f>
        <v>0</v>
      </c>
      <c r="AQ1273" s="26">
        <f>+Tabla_DatosExternos_142[[#This Row],[Total Vigente]]+Tabla_DatosExternos_142[[#This Row],[Total Vencido]]</f>
        <v>498</v>
      </c>
      <c r="AR1273" s="26">
        <f>SUM(AG1273:AK1273)</f>
        <v>0</v>
      </c>
      <c r="AS1273" s="27">
        <f>+Tabla_DatosExternos_142[[#This Row],[Fecha]]-Tabla_DatosExternos_142[[#This Row],[Vence]]</f>
        <v>-30</v>
      </c>
      <c r="AT1273" s="21"/>
      <c r="AU1273" s="28" t="e">
        <f>+AR1273-W1273</f>
        <v>#VALUE!</v>
      </c>
    </row>
    <row r="1274" spans="1:47" x14ac:dyDescent="0.35">
      <c r="A1274" s="20">
        <v>46231</v>
      </c>
      <c r="B1274" s="21">
        <v>6472</v>
      </c>
      <c r="C1274" s="21">
        <v>321</v>
      </c>
      <c r="D1274" s="21">
        <v>321</v>
      </c>
      <c r="E1274" s="22">
        <v>46261</v>
      </c>
      <c r="F1274" s="21">
        <v>15</v>
      </c>
      <c r="G1274" s="21" t="s">
        <v>90</v>
      </c>
      <c r="H1274" s="21" t="s">
        <v>95</v>
      </c>
      <c r="I1274" s="21" t="s">
        <v>2165</v>
      </c>
      <c r="J1274" s="21" t="s">
        <v>2153</v>
      </c>
      <c r="K1274" s="21" t="s">
        <v>2154</v>
      </c>
      <c r="L1274" s="21" t="s">
        <v>2155</v>
      </c>
      <c r="M1274" s="21" t="s">
        <v>2156</v>
      </c>
      <c r="N1274" s="21">
        <v>30</v>
      </c>
      <c r="O1274" s="20"/>
      <c r="P1274" s="21" t="s">
        <v>50</v>
      </c>
      <c r="Q1274" s="21" t="s">
        <v>2166</v>
      </c>
      <c r="R1274" s="21">
        <v>0</v>
      </c>
      <c r="S1274" s="21">
        <v>7001</v>
      </c>
      <c r="T1274" s="21">
        <v>-63.141520999999997</v>
      </c>
      <c r="U1274" s="21">
        <v>-17.759063999999999</v>
      </c>
      <c r="V1274" s="21" t="s">
        <v>2167</v>
      </c>
      <c r="W1274" s="21" t="s">
        <v>51</v>
      </c>
      <c r="X1274" s="21" t="s">
        <v>2168</v>
      </c>
      <c r="Y1274" s="23">
        <v>46246</v>
      </c>
      <c r="Z1274" s="24">
        <f>+E1274-Y1274</f>
        <v>15</v>
      </c>
      <c r="AA1274" s="25">
        <f>+Tabla_DatosExternos_142[[#This Row],[Saldo]]/Tabla_DatosExternos_142[[#This Row],[Importe]]</f>
        <v>1</v>
      </c>
      <c r="AB1274" s="21"/>
      <c r="AC1274" s="26">
        <f>IF(AND(-Z1274&gt;=1,-Z1274&lt;=30),D1274,0)</f>
        <v>0</v>
      </c>
      <c r="AD1274" s="26">
        <f>IF(AND(-Z1274&gt;=31,-Z1274&lt;=60),D1274,0)</f>
        <v>0</v>
      </c>
      <c r="AE1274" s="26">
        <f>IF(AND(-Z1274&gt;=61,-Z1274&lt;=90),D1274,0)</f>
        <v>0</v>
      </c>
      <c r="AF1274" s="26">
        <f>IF(AND(-Z1274&gt;=91,-Z1274&lt;=120),D1274,0)</f>
        <v>0</v>
      </c>
      <c r="AG1274" s="26">
        <f>IF(AND(-Z1274&gt;=121,-Z1274&lt;=150),D1274,0)</f>
        <v>0</v>
      </c>
      <c r="AH1274" s="26">
        <f>IF(AND(-Z1274&gt;=151,-Z1274&lt;=180),D1274,0)</f>
        <v>0</v>
      </c>
      <c r="AI1274" s="26">
        <f>IF(AND(-Z1274&gt;=181,-Z1274&lt;=210),D1274,0)</f>
        <v>0</v>
      </c>
      <c r="AJ1274" s="26">
        <f>IF(AND(-Z1274&gt;=211,-Z1274&lt;=250),D1274,0)</f>
        <v>0</v>
      </c>
      <c r="AK1274" s="26">
        <f>IF(-Z1274&gt;=251,D1274,0)</f>
        <v>0</v>
      </c>
      <c r="AL1274" s="26">
        <f>SUM(AE1274:AF1274)</f>
        <v>0</v>
      </c>
      <c r="AM1274" s="26">
        <f>SUM(AG1274:AK1274)</f>
        <v>0</v>
      </c>
      <c r="AN1274" s="26">
        <f>SUM(AI1274:AK1274)</f>
        <v>0</v>
      </c>
      <c r="AO1274" s="26">
        <f>+IF(SUM(AC1274:AK1274)=0,D1274,0)</f>
        <v>321</v>
      </c>
      <c r="AP1274" s="26">
        <f>+SUM(AC1274:AK1274)</f>
        <v>0</v>
      </c>
      <c r="AQ1274" s="26">
        <f>+Tabla_DatosExternos_142[[#This Row],[Total Vigente]]+Tabla_DatosExternos_142[[#This Row],[Total Vencido]]</f>
        <v>321</v>
      </c>
      <c r="AR1274" s="26">
        <f>SUM(AG1274:AK1274)</f>
        <v>0</v>
      </c>
      <c r="AS1274" s="27">
        <f>+Tabla_DatosExternos_142[[#This Row],[Fecha]]-Tabla_DatosExternos_142[[#This Row],[Vence]]</f>
        <v>-30</v>
      </c>
      <c r="AT1274" s="21"/>
      <c r="AU1274" s="28" t="e">
        <f>+AR1274-W1274</f>
        <v>#VALUE!</v>
      </c>
    </row>
    <row r="1275" spans="1:47" x14ac:dyDescent="0.35">
      <c r="A1275" s="20">
        <v>46231</v>
      </c>
      <c r="B1275" s="21">
        <v>6473</v>
      </c>
      <c r="C1275" s="21">
        <v>138</v>
      </c>
      <c r="D1275" s="21">
        <v>138</v>
      </c>
      <c r="E1275" s="22">
        <v>46261</v>
      </c>
      <c r="F1275" s="21">
        <v>15</v>
      </c>
      <c r="G1275" s="21" t="s">
        <v>90</v>
      </c>
      <c r="H1275" s="21" t="s">
        <v>95</v>
      </c>
      <c r="I1275" s="21" t="s">
        <v>2165</v>
      </c>
      <c r="J1275" s="21" t="s">
        <v>2153</v>
      </c>
      <c r="K1275" s="21" t="s">
        <v>2154</v>
      </c>
      <c r="L1275" s="21" t="s">
        <v>2155</v>
      </c>
      <c r="M1275" s="21" t="s">
        <v>2156</v>
      </c>
      <c r="N1275" s="21">
        <v>30</v>
      </c>
      <c r="O1275" s="20"/>
      <c r="P1275" s="21" t="s">
        <v>50</v>
      </c>
      <c r="Q1275" s="21" t="s">
        <v>2166</v>
      </c>
      <c r="R1275" s="21">
        <v>0</v>
      </c>
      <c r="S1275" s="21">
        <v>7001</v>
      </c>
      <c r="T1275" s="21">
        <v>-63.141520999999997</v>
      </c>
      <c r="U1275" s="21">
        <v>-17.759063999999999</v>
      </c>
      <c r="V1275" s="21" t="s">
        <v>2167</v>
      </c>
      <c r="W1275" s="21" t="s">
        <v>51</v>
      </c>
      <c r="X1275" s="21" t="s">
        <v>2168</v>
      </c>
      <c r="Y1275" s="23">
        <v>46246</v>
      </c>
      <c r="Z1275" s="24">
        <f>+E1275-Y1275</f>
        <v>15</v>
      </c>
      <c r="AA1275" s="25">
        <f>+Tabla_DatosExternos_142[[#This Row],[Saldo]]/Tabla_DatosExternos_142[[#This Row],[Importe]]</f>
        <v>1</v>
      </c>
      <c r="AB1275" s="21"/>
      <c r="AC1275" s="26">
        <f>IF(AND(-Z1275&gt;=1,-Z1275&lt;=30),D1275,0)</f>
        <v>0</v>
      </c>
      <c r="AD1275" s="26">
        <f>IF(AND(-Z1275&gt;=31,-Z1275&lt;=60),D1275,0)</f>
        <v>0</v>
      </c>
      <c r="AE1275" s="26">
        <f>IF(AND(-Z1275&gt;=61,-Z1275&lt;=90),D1275,0)</f>
        <v>0</v>
      </c>
      <c r="AF1275" s="26">
        <f>IF(AND(-Z1275&gt;=91,-Z1275&lt;=120),D1275,0)</f>
        <v>0</v>
      </c>
      <c r="AG1275" s="26">
        <f>IF(AND(-Z1275&gt;=121,-Z1275&lt;=150),D1275,0)</f>
        <v>0</v>
      </c>
      <c r="AH1275" s="26">
        <f>IF(AND(-Z1275&gt;=151,-Z1275&lt;=180),D1275,0)</f>
        <v>0</v>
      </c>
      <c r="AI1275" s="26">
        <f>IF(AND(-Z1275&gt;=181,-Z1275&lt;=210),D1275,0)</f>
        <v>0</v>
      </c>
      <c r="AJ1275" s="26">
        <f>IF(AND(-Z1275&gt;=211,-Z1275&lt;=250),D1275,0)</f>
        <v>0</v>
      </c>
      <c r="AK1275" s="26">
        <f>IF(-Z1275&gt;=251,D1275,0)</f>
        <v>0</v>
      </c>
      <c r="AL1275" s="26">
        <f>SUM(AE1275:AF1275)</f>
        <v>0</v>
      </c>
      <c r="AM1275" s="26">
        <f>SUM(AG1275:AK1275)</f>
        <v>0</v>
      </c>
      <c r="AN1275" s="26">
        <f>SUM(AI1275:AK1275)</f>
        <v>0</v>
      </c>
      <c r="AO1275" s="26">
        <f>+IF(SUM(AC1275:AK1275)=0,D1275,0)</f>
        <v>138</v>
      </c>
      <c r="AP1275" s="26">
        <f>+SUM(AC1275:AK1275)</f>
        <v>0</v>
      </c>
      <c r="AQ1275" s="26">
        <f>+Tabla_DatosExternos_142[[#This Row],[Total Vigente]]+Tabla_DatosExternos_142[[#This Row],[Total Vencido]]</f>
        <v>138</v>
      </c>
      <c r="AR1275" s="26">
        <f>SUM(AG1275:AK1275)</f>
        <v>0</v>
      </c>
      <c r="AS1275" s="27">
        <f>+Tabla_DatosExternos_142[[#This Row],[Fecha]]-Tabla_DatosExternos_142[[#This Row],[Vence]]</f>
        <v>-30</v>
      </c>
      <c r="AT1275" s="21"/>
      <c r="AU1275" s="28" t="e">
        <f>+AR1275-W1275</f>
        <v>#VALUE!</v>
      </c>
    </row>
    <row r="1276" spans="1:47" x14ac:dyDescent="0.35">
      <c r="A1276" s="20">
        <v>46231</v>
      </c>
      <c r="B1276" s="21">
        <v>6474</v>
      </c>
      <c r="C1276" s="21">
        <v>321</v>
      </c>
      <c r="D1276" s="21">
        <v>321</v>
      </c>
      <c r="E1276" s="22">
        <v>46261</v>
      </c>
      <c r="F1276" s="21">
        <v>15</v>
      </c>
      <c r="G1276" s="21" t="s">
        <v>90</v>
      </c>
      <c r="H1276" s="21" t="s">
        <v>95</v>
      </c>
      <c r="I1276" s="21" t="s">
        <v>2163</v>
      </c>
      <c r="J1276" s="21" t="s">
        <v>2153</v>
      </c>
      <c r="K1276" s="21" t="s">
        <v>2154</v>
      </c>
      <c r="L1276" s="21" t="s">
        <v>2155</v>
      </c>
      <c r="M1276" s="21" t="s">
        <v>2156</v>
      </c>
      <c r="N1276" s="21">
        <v>30</v>
      </c>
      <c r="O1276" s="20"/>
      <c r="P1276" s="21" t="s">
        <v>50</v>
      </c>
      <c r="Q1276" s="21" t="s">
        <v>2164</v>
      </c>
      <c r="R1276" s="21">
        <v>0</v>
      </c>
      <c r="S1276" s="21">
        <v>7001</v>
      </c>
      <c r="T1276" s="21">
        <v>-63</v>
      </c>
      <c r="U1276" s="21">
        <v>-17</v>
      </c>
      <c r="V1276" s="21" t="s">
        <v>262</v>
      </c>
      <c r="W1276" s="21" t="s">
        <v>51</v>
      </c>
      <c r="X1276" s="21" t="s">
        <v>113</v>
      </c>
      <c r="Y1276" s="23">
        <v>46246</v>
      </c>
      <c r="Z1276" s="24">
        <f>+E1276-Y1276</f>
        <v>15</v>
      </c>
      <c r="AA1276" s="25">
        <f>+Tabla_DatosExternos_142[[#This Row],[Saldo]]/Tabla_DatosExternos_142[[#This Row],[Importe]]</f>
        <v>1</v>
      </c>
      <c r="AB1276" s="21"/>
      <c r="AC1276" s="26">
        <f>IF(AND(-Z1276&gt;=1,-Z1276&lt;=30),D1276,0)</f>
        <v>0</v>
      </c>
      <c r="AD1276" s="26">
        <f>IF(AND(-Z1276&gt;=31,-Z1276&lt;=60),D1276,0)</f>
        <v>0</v>
      </c>
      <c r="AE1276" s="26">
        <f>IF(AND(-Z1276&gt;=61,-Z1276&lt;=90),D1276,0)</f>
        <v>0</v>
      </c>
      <c r="AF1276" s="26">
        <f>IF(AND(-Z1276&gt;=91,-Z1276&lt;=120),D1276,0)</f>
        <v>0</v>
      </c>
      <c r="AG1276" s="26">
        <f>IF(AND(-Z1276&gt;=121,-Z1276&lt;=150),D1276,0)</f>
        <v>0</v>
      </c>
      <c r="AH1276" s="26">
        <f>IF(AND(-Z1276&gt;=151,-Z1276&lt;=180),D1276,0)</f>
        <v>0</v>
      </c>
      <c r="AI1276" s="26">
        <f>IF(AND(-Z1276&gt;=181,-Z1276&lt;=210),D1276,0)</f>
        <v>0</v>
      </c>
      <c r="AJ1276" s="26">
        <f>IF(AND(-Z1276&gt;=211,-Z1276&lt;=250),D1276,0)</f>
        <v>0</v>
      </c>
      <c r="AK1276" s="26">
        <f>IF(-Z1276&gt;=251,D1276,0)</f>
        <v>0</v>
      </c>
      <c r="AL1276" s="26">
        <f>SUM(AE1276:AF1276)</f>
        <v>0</v>
      </c>
      <c r="AM1276" s="26">
        <f>SUM(AG1276:AK1276)</f>
        <v>0</v>
      </c>
      <c r="AN1276" s="26">
        <f>SUM(AI1276:AK1276)</f>
        <v>0</v>
      </c>
      <c r="AO1276" s="26">
        <f>+IF(SUM(AC1276:AK1276)=0,D1276,0)</f>
        <v>321</v>
      </c>
      <c r="AP1276" s="26">
        <f>+SUM(AC1276:AK1276)</f>
        <v>0</v>
      </c>
      <c r="AQ1276" s="26">
        <f>+Tabla_DatosExternos_142[[#This Row],[Total Vigente]]+Tabla_DatosExternos_142[[#This Row],[Total Vencido]]</f>
        <v>321</v>
      </c>
      <c r="AR1276" s="26">
        <f>SUM(AG1276:AK1276)</f>
        <v>0</v>
      </c>
      <c r="AS1276" s="27">
        <f>+Tabla_DatosExternos_142[[#This Row],[Fecha]]-Tabla_DatosExternos_142[[#This Row],[Vence]]</f>
        <v>-30</v>
      </c>
      <c r="AT1276" s="21"/>
      <c r="AU1276" s="28" t="e">
        <f>+AR1276-W1276</f>
        <v>#VALUE!</v>
      </c>
    </row>
    <row r="1277" spans="1:47" x14ac:dyDescent="0.35">
      <c r="A1277" s="20">
        <v>46231</v>
      </c>
      <c r="B1277" s="21">
        <v>6477</v>
      </c>
      <c r="C1277" s="21">
        <v>321</v>
      </c>
      <c r="D1277" s="21">
        <v>321</v>
      </c>
      <c r="E1277" s="22">
        <v>46261</v>
      </c>
      <c r="F1277" s="21">
        <v>15</v>
      </c>
      <c r="G1277" s="21" t="s">
        <v>90</v>
      </c>
      <c r="H1277" s="21" t="s">
        <v>95</v>
      </c>
      <c r="I1277" s="21" t="s">
        <v>2171</v>
      </c>
      <c r="J1277" s="21" t="s">
        <v>2153</v>
      </c>
      <c r="K1277" s="21" t="s">
        <v>2154</v>
      </c>
      <c r="L1277" s="21" t="s">
        <v>2155</v>
      </c>
      <c r="M1277" s="21" t="s">
        <v>2156</v>
      </c>
      <c r="N1277" s="21">
        <v>30</v>
      </c>
      <c r="O1277" s="20"/>
      <c r="P1277" s="21" t="s">
        <v>50</v>
      </c>
      <c r="Q1277" s="21" t="s">
        <v>2172</v>
      </c>
      <c r="R1277" s="21">
        <v>0</v>
      </c>
      <c r="S1277" s="21">
        <v>7001</v>
      </c>
      <c r="T1277" s="21">
        <v>-63.141520999999997</v>
      </c>
      <c r="U1277" s="21">
        <v>-17.759063999999999</v>
      </c>
      <c r="V1277" s="21" t="s">
        <v>262</v>
      </c>
      <c r="W1277" s="21" t="s">
        <v>51</v>
      </c>
      <c r="X1277" s="21" t="s">
        <v>113</v>
      </c>
      <c r="Y1277" s="23">
        <v>46246</v>
      </c>
      <c r="Z1277" s="24">
        <f>+E1277-Y1277</f>
        <v>15</v>
      </c>
      <c r="AA1277" s="25">
        <f>+Tabla_DatosExternos_142[[#This Row],[Saldo]]/Tabla_DatosExternos_142[[#This Row],[Importe]]</f>
        <v>1</v>
      </c>
      <c r="AB1277" s="21"/>
      <c r="AC1277" s="26">
        <f>IF(AND(-Z1277&gt;=1,-Z1277&lt;=30),D1277,0)</f>
        <v>0</v>
      </c>
      <c r="AD1277" s="26">
        <f>IF(AND(-Z1277&gt;=31,-Z1277&lt;=60),D1277,0)</f>
        <v>0</v>
      </c>
      <c r="AE1277" s="26">
        <f>IF(AND(-Z1277&gt;=61,-Z1277&lt;=90),D1277,0)</f>
        <v>0</v>
      </c>
      <c r="AF1277" s="26">
        <f>IF(AND(-Z1277&gt;=91,-Z1277&lt;=120),D1277,0)</f>
        <v>0</v>
      </c>
      <c r="AG1277" s="26">
        <f>IF(AND(-Z1277&gt;=121,-Z1277&lt;=150),D1277,0)</f>
        <v>0</v>
      </c>
      <c r="AH1277" s="26">
        <f>IF(AND(-Z1277&gt;=151,-Z1277&lt;=180),D1277,0)</f>
        <v>0</v>
      </c>
      <c r="AI1277" s="26">
        <f>IF(AND(-Z1277&gt;=181,-Z1277&lt;=210),D1277,0)</f>
        <v>0</v>
      </c>
      <c r="AJ1277" s="26">
        <f>IF(AND(-Z1277&gt;=211,-Z1277&lt;=250),D1277,0)</f>
        <v>0</v>
      </c>
      <c r="AK1277" s="26">
        <f>IF(-Z1277&gt;=251,D1277,0)</f>
        <v>0</v>
      </c>
      <c r="AL1277" s="26">
        <f>SUM(AE1277:AF1277)</f>
        <v>0</v>
      </c>
      <c r="AM1277" s="26">
        <f>SUM(AG1277:AK1277)</f>
        <v>0</v>
      </c>
      <c r="AN1277" s="26">
        <f>SUM(AI1277:AK1277)</f>
        <v>0</v>
      </c>
      <c r="AO1277" s="26">
        <f>+IF(SUM(AC1277:AK1277)=0,D1277,0)</f>
        <v>321</v>
      </c>
      <c r="AP1277" s="26">
        <f>+SUM(AC1277:AK1277)</f>
        <v>0</v>
      </c>
      <c r="AQ1277" s="26">
        <f>+Tabla_DatosExternos_142[[#This Row],[Total Vigente]]+Tabla_DatosExternos_142[[#This Row],[Total Vencido]]</f>
        <v>321</v>
      </c>
      <c r="AR1277" s="26">
        <f>SUM(AG1277:AK1277)</f>
        <v>0</v>
      </c>
      <c r="AS1277" s="27">
        <f>+Tabla_DatosExternos_142[[#This Row],[Fecha]]-Tabla_DatosExternos_142[[#This Row],[Vence]]</f>
        <v>-30</v>
      </c>
      <c r="AT1277" s="21"/>
      <c r="AU1277" s="28" t="e">
        <f>+AR1277-W1277</f>
        <v>#VALUE!</v>
      </c>
    </row>
    <row r="1278" spans="1:47" x14ac:dyDescent="0.35">
      <c r="A1278" s="20">
        <v>46231</v>
      </c>
      <c r="B1278" s="21">
        <v>6478</v>
      </c>
      <c r="C1278" s="21">
        <v>179</v>
      </c>
      <c r="D1278" s="21">
        <v>179</v>
      </c>
      <c r="E1278" s="22">
        <v>46261</v>
      </c>
      <c r="F1278" s="21">
        <v>15</v>
      </c>
      <c r="G1278" s="21" t="s">
        <v>90</v>
      </c>
      <c r="H1278" s="21" t="s">
        <v>95</v>
      </c>
      <c r="I1278" s="21" t="s">
        <v>2171</v>
      </c>
      <c r="J1278" s="21" t="s">
        <v>2153</v>
      </c>
      <c r="K1278" s="21" t="s">
        <v>2154</v>
      </c>
      <c r="L1278" s="21" t="s">
        <v>2155</v>
      </c>
      <c r="M1278" s="21" t="s">
        <v>2156</v>
      </c>
      <c r="N1278" s="21">
        <v>30</v>
      </c>
      <c r="O1278" s="20"/>
      <c r="P1278" s="21" t="s">
        <v>50</v>
      </c>
      <c r="Q1278" s="21" t="s">
        <v>2172</v>
      </c>
      <c r="R1278" s="21">
        <v>0</v>
      </c>
      <c r="S1278" s="21">
        <v>7001</v>
      </c>
      <c r="T1278" s="21">
        <v>-63.141520999999997</v>
      </c>
      <c r="U1278" s="21">
        <v>-17.759063999999999</v>
      </c>
      <c r="V1278" s="21" t="s">
        <v>262</v>
      </c>
      <c r="W1278" s="21" t="s">
        <v>51</v>
      </c>
      <c r="X1278" s="21" t="s">
        <v>113</v>
      </c>
      <c r="Y1278" s="23">
        <v>46246</v>
      </c>
      <c r="Z1278" s="24">
        <f>+E1278-Y1278</f>
        <v>15</v>
      </c>
      <c r="AA1278" s="25">
        <f>+Tabla_DatosExternos_142[[#This Row],[Saldo]]/Tabla_DatosExternos_142[[#This Row],[Importe]]</f>
        <v>1</v>
      </c>
      <c r="AB1278" s="21"/>
      <c r="AC1278" s="26">
        <f>IF(AND(-Z1278&gt;=1,-Z1278&lt;=30),D1278,0)</f>
        <v>0</v>
      </c>
      <c r="AD1278" s="26">
        <f>IF(AND(-Z1278&gt;=31,-Z1278&lt;=60),D1278,0)</f>
        <v>0</v>
      </c>
      <c r="AE1278" s="26">
        <f>IF(AND(-Z1278&gt;=61,-Z1278&lt;=90),D1278,0)</f>
        <v>0</v>
      </c>
      <c r="AF1278" s="26">
        <f>IF(AND(-Z1278&gt;=91,-Z1278&lt;=120),D1278,0)</f>
        <v>0</v>
      </c>
      <c r="AG1278" s="26">
        <f>IF(AND(-Z1278&gt;=121,-Z1278&lt;=150),D1278,0)</f>
        <v>0</v>
      </c>
      <c r="AH1278" s="26">
        <f>IF(AND(-Z1278&gt;=151,-Z1278&lt;=180),D1278,0)</f>
        <v>0</v>
      </c>
      <c r="AI1278" s="26">
        <f>IF(AND(-Z1278&gt;=181,-Z1278&lt;=210),D1278,0)</f>
        <v>0</v>
      </c>
      <c r="AJ1278" s="26">
        <f>IF(AND(-Z1278&gt;=211,-Z1278&lt;=250),D1278,0)</f>
        <v>0</v>
      </c>
      <c r="AK1278" s="26">
        <f>IF(-Z1278&gt;=251,D1278,0)</f>
        <v>0</v>
      </c>
      <c r="AL1278" s="26">
        <f>SUM(AE1278:AF1278)</f>
        <v>0</v>
      </c>
      <c r="AM1278" s="26">
        <f>SUM(AG1278:AK1278)</f>
        <v>0</v>
      </c>
      <c r="AN1278" s="26">
        <f>SUM(AI1278:AK1278)</f>
        <v>0</v>
      </c>
      <c r="AO1278" s="26">
        <f>+IF(SUM(AC1278:AK1278)=0,D1278,0)</f>
        <v>179</v>
      </c>
      <c r="AP1278" s="26">
        <f>+SUM(AC1278:AK1278)</f>
        <v>0</v>
      </c>
      <c r="AQ1278" s="26">
        <f>+Tabla_DatosExternos_142[[#This Row],[Total Vigente]]+Tabla_DatosExternos_142[[#This Row],[Total Vencido]]</f>
        <v>179</v>
      </c>
      <c r="AR1278" s="26">
        <f>SUM(AG1278:AK1278)</f>
        <v>0</v>
      </c>
      <c r="AS1278" s="27">
        <f>+Tabla_DatosExternos_142[[#This Row],[Fecha]]-Tabla_DatosExternos_142[[#This Row],[Vence]]</f>
        <v>-30</v>
      </c>
      <c r="AT1278" s="21"/>
      <c r="AU1278" s="28" t="e">
        <f>+AR1278-W1278</f>
        <v>#VALUE!</v>
      </c>
    </row>
    <row r="1279" spans="1:47" x14ac:dyDescent="0.35">
      <c r="A1279" s="20">
        <v>46231</v>
      </c>
      <c r="B1279" s="21">
        <v>6480</v>
      </c>
      <c r="C1279" s="21">
        <v>105</v>
      </c>
      <c r="D1279" s="21">
        <v>105</v>
      </c>
      <c r="E1279" s="22">
        <v>46261</v>
      </c>
      <c r="F1279" s="21">
        <v>15</v>
      </c>
      <c r="G1279" s="21" t="s">
        <v>90</v>
      </c>
      <c r="H1279" s="21" t="s">
        <v>95</v>
      </c>
      <c r="I1279" s="21" t="s">
        <v>2826</v>
      </c>
      <c r="J1279" s="21" t="s">
        <v>2153</v>
      </c>
      <c r="K1279" s="21" t="s">
        <v>2154</v>
      </c>
      <c r="L1279" s="21" t="s">
        <v>2155</v>
      </c>
      <c r="M1279" s="21" t="s">
        <v>2156</v>
      </c>
      <c r="N1279" s="21">
        <v>30</v>
      </c>
      <c r="O1279" s="20"/>
      <c r="P1279" s="21" t="s">
        <v>50</v>
      </c>
      <c r="Q1279" s="21" t="s">
        <v>2827</v>
      </c>
      <c r="R1279" s="21">
        <v>0</v>
      </c>
      <c r="S1279" s="21">
        <v>7001</v>
      </c>
      <c r="T1279" s="21">
        <v>-63.141520999999997</v>
      </c>
      <c r="U1279" s="21">
        <v>-17.759063999999999</v>
      </c>
      <c r="V1279" s="21" t="s">
        <v>262</v>
      </c>
      <c r="W1279" s="21" t="s">
        <v>51</v>
      </c>
      <c r="X1279" s="21" t="s">
        <v>113</v>
      </c>
      <c r="Y1279" s="23">
        <v>46246</v>
      </c>
      <c r="Z1279" s="24">
        <f>+E1279-Y1279</f>
        <v>15</v>
      </c>
      <c r="AA1279" s="25">
        <f>+Tabla_DatosExternos_142[[#This Row],[Saldo]]/Tabla_DatosExternos_142[[#This Row],[Importe]]</f>
        <v>1</v>
      </c>
      <c r="AB1279" s="21"/>
      <c r="AC1279" s="26">
        <f>IF(AND(-Z1279&gt;=1,-Z1279&lt;=30),D1279,0)</f>
        <v>0</v>
      </c>
      <c r="AD1279" s="26">
        <f>IF(AND(-Z1279&gt;=31,-Z1279&lt;=60),D1279,0)</f>
        <v>0</v>
      </c>
      <c r="AE1279" s="26">
        <f>IF(AND(-Z1279&gt;=61,-Z1279&lt;=90),D1279,0)</f>
        <v>0</v>
      </c>
      <c r="AF1279" s="26">
        <f>IF(AND(-Z1279&gt;=91,-Z1279&lt;=120),D1279,0)</f>
        <v>0</v>
      </c>
      <c r="AG1279" s="26">
        <f>IF(AND(-Z1279&gt;=121,-Z1279&lt;=150),D1279,0)</f>
        <v>0</v>
      </c>
      <c r="AH1279" s="26">
        <f>IF(AND(-Z1279&gt;=151,-Z1279&lt;=180),D1279,0)</f>
        <v>0</v>
      </c>
      <c r="AI1279" s="26">
        <f>IF(AND(-Z1279&gt;=181,-Z1279&lt;=210),D1279,0)</f>
        <v>0</v>
      </c>
      <c r="AJ1279" s="26">
        <f>IF(AND(-Z1279&gt;=211,-Z1279&lt;=250),D1279,0)</f>
        <v>0</v>
      </c>
      <c r="AK1279" s="26">
        <f>IF(-Z1279&gt;=251,D1279,0)</f>
        <v>0</v>
      </c>
      <c r="AL1279" s="26">
        <f>SUM(AE1279:AF1279)</f>
        <v>0</v>
      </c>
      <c r="AM1279" s="26">
        <f>SUM(AG1279:AK1279)</f>
        <v>0</v>
      </c>
      <c r="AN1279" s="26">
        <f>SUM(AI1279:AK1279)</f>
        <v>0</v>
      </c>
      <c r="AO1279" s="26">
        <f>+IF(SUM(AC1279:AK1279)=0,D1279,0)</f>
        <v>105</v>
      </c>
      <c r="AP1279" s="26">
        <f>+SUM(AC1279:AK1279)</f>
        <v>0</v>
      </c>
      <c r="AQ1279" s="26">
        <f>+Tabla_DatosExternos_142[[#This Row],[Total Vigente]]+Tabla_DatosExternos_142[[#This Row],[Total Vencido]]</f>
        <v>105</v>
      </c>
      <c r="AR1279" s="26">
        <f>SUM(AG1279:AK1279)</f>
        <v>0</v>
      </c>
      <c r="AS1279" s="27">
        <f>+Tabla_DatosExternos_142[[#This Row],[Fecha]]-Tabla_DatosExternos_142[[#This Row],[Vence]]</f>
        <v>-30</v>
      </c>
      <c r="AT1279" s="21"/>
      <c r="AU1279" s="28" t="e">
        <f>+AR1279-W1279</f>
        <v>#VALUE!</v>
      </c>
    </row>
    <row r="1280" spans="1:47" x14ac:dyDescent="0.35">
      <c r="A1280" s="20">
        <v>46231</v>
      </c>
      <c r="B1280" s="21">
        <v>6481</v>
      </c>
      <c r="C1280" s="21">
        <v>463</v>
      </c>
      <c r="D1280" s="21">
        <v>463</v>
      </c>
      <c r="E1280" s="22">
        <v>46261</v>
      </c>
      <c r="F1280" s="21">
        <v>15</v>
      </c>
      <c r="G1280" s="21" t="s">
        <v>90</v>
      </c>
      <c r="H1280" s="21" t="s">
        <v>95</v>
      </c>
      <c r="I1280" s="21" t="s">
        <v>2175</v>
      </c>
      <c r="J1280" s="21" t="s">
        <v>2153</v>
      </c>
      <c r="K1280" s="21" t="s">
        <v>2154</v>
      </c>
      <c r="L1280" s="21" t="s">
        <v>2155</v>
      </c>
      <c r="M1280" s="21" t="s">
        <v>2156</v>
      </c>
      <c r="N1280" s="21">
        <v>30</v>
      </c>
      <c r="O1280" s="20"/>
      <c r="P1280" s="21" t="s">
        <v>50</v>
      </c>
      <c r="Q1280" s="21" t="s">
        <v>2176</v>
      </c>
      <c r="R1280" s="21">
        <v>0</v>
      </c>
      <c r="S1280" s="21">
        <v>7001</v>
      </c>
      <c r="T1280" s="21">
        <v>-63.141520999999997</v>
      </c>
      <c r="U1280" s="21">
        <v>-17.759063999999999</v>
      </c>
      <c r="V1280" s="21" t="s">
        <v>2177</v>
      </c>
      <c r="W1280" s="21" t="s">
        <v>51</v>
      </c>
      <c r="X1280" s="21" t="s">
        <v>2178</v>
      </c>
      <c r="Y1280" s="23">
        <v>46246</v>
      </c>
      <c r="Z1280" s="24">
        <f>+E1280-Y1280</f>
        <v>15</v>
      </c>
      <c r="AA1280" s="25">
        <f>+Tabla_DatosExternos_142[[#This Row],[Saldo]]/Tabla_DatosExternos_142[[#This Row],[Importe]]</f>
        <v>1</v>
      </c>
      <c r="AB1280" s="21"/>
      <c r="AC1280" s="26">
        <f>IF(AND(-Z1280&gt;=1,-Z1280&lt;=30),D1280,0)</f>
        <v>0</v>
      </c>
      <c r="AD1280" s="26">
        <f>IF(AND(-Z1280&gt;=31,-Z1280&lt;=60),D1280,0)</f>
        <v>0</v>
      </c>
      <c r="AE1280" s="26">
        <f>IF(AND(-Z1280&gt;=61,-Z1280&lt;=90),D1280,0)</f>
        <v>0</v>
      </c>
      <c r="AF1280" s="26">
        <f>IF(AND(-Z1280&gt;=91,-Z1280&lt;=120),D1280,0)</f>
        <v>0</v>
      </c>
      <c r="AG1280" s="26">
        <f>IF(AND(-Z1280&gt;=121,-Z1280&lt;=150),D1280,0)</f>
        <v>0</v>
      </c>
      <c r="AH1280" s="26">
        <f>IF(AND(-Z1280&gt;=151,-Z1280&lt;=180),D1280,0)</f>
        <v>0</v>
      </c>
      <c r="AI1280" s="26">
        <f>IF(AND(-Z1280&gt;=181,-Z1280&lt;=210),D1280,0)</f>
        <v>0</v>
      </c>
      <c r="AJ1280" s="26">
        <f>IF(AND(-Z1280&gt;=211,-Z1280&lt;=250),D1280,0)</f>
        <v>0</v>
      </c>
      <c r="AK1280" s="26">
        <f>IF(-Z1280&gt;=251,D1280,0)</f>
        <v>0</v>
      </c>
      <c r="AL1280" s="26">
        <f>SUM(AE1280:AF1280)</f>
        <v>0</v>
      </c>
      <c r="AM1280" s="26">
        <f>SUM(AG1280:AK1280)</f>
        <v>0</v>
      </c>
      <c r="AN1280" s="26">
        <f>SUM(AI1280:AK1280)</f>
        <v>0</v>
      </c>
      <c r="AO1280" s="26">
        <f>+IF(SUM(AC1280:AK1280)=0,D1280,0)</f>
        <v>463</v>
      </c>
      <c r="AP1280" s="26">
        <f>+SUM(AC1280:AK1280)</f>
        <v>0</v>
      </c>
      <c r="AQ1280" s="26">
        <f>+Tabla_DatosExternos_142[[#This Row],[Total Vigente]]+Tabla_DatosExternos_142[[#This Row],[Total Vencido]]</f>
        <v>463</v>
      </c>
      <c r="AR1280" s="26">
        <f>SUM(AG1280:AK1280)</f>
        <v>0</v>
      </c>
      <c r="AS1280" s="27">
        <f>+Tabla_DatosExternos_142[[#This Row],[Fecha]]-Tabla_DatosExternos_142[[#This Row],[Vence]]</f>
        <v>-30</v>
      </c>
      <c r="AT1280" s="21"/>
      <c r="AU1280" s="28" t="e">
        <f>+AR1280-W1280</f>
        <v>#VALUE!</v>
      </c>
    </row>
    <row r="1281" spans="1:47" x14ac:dyDescent="0.35">
      <c r="A1281" s="20">
        <v>46231</v>
      </c>
      <c r="B1281" s="21">
        <v>6484</v>
      </c>
      <c r="C1281" s="21">
        <v>214</v>
      </c>
      <c r="D1281" s="21">
        <v>214</v>
      </c>
      <c r="E1281" s="22">
        <v>46261</v>
      </c>
      <c r="F1281" s="21">
        <v>15</v>
      </c>
      <c r="G1281" s="21" t="s">
        <v>90</v>
      </c>
      <c r="H1281" s="21" t="s">
        <v>95</v>
      </c>
      <c r="I1281" s="21" t="s">
        <v>2186</v>
      </c>
      <c r="J1281" s="21" t="s">
        <v>2153</v>
      </c>
      <c r="K1281" s="21" t="s">
        <v>2154</v>
      </c>
      <c r="L1281" s="21" t="s">
        <v>2155</v>
      </c>
      <c r="M1281" s="21" t="s">
        <v>2156</v>
      </c>
      <c r="N1281" s="21">
        <v>30</v>
      </c>
      <c r="O1281" s="20"/>
      <c r="P1281" s="21" t="s">
        <v>50</v>
      </c>
      <c r="Q1281" s="21" t="s">
        <v>2187</v>
      </c>
      <c r="R1281" s="21">
        <v>0</v>
      </c>
      <c r="S1281" s="21">
        <v>7001</v>
      </c>
      <c r="T1281" s="21">
        <v>-63.141520999999997</v>
      </c>
      <c r="U1281" s="21">
        <v>-17.759063999999999</v>
      </c>
      <c r="V1281" s="21" t="s">
        <v>262</v>
      </c>
      <c r="W1281" s="21" t="s">
        <v>51</v>
      </c>
      <c r="X1281" s="21" t="s">
        <v>2188</v>
      </c>
      <c r="Y1281" s="23">
        <v>46246</v>
      </c>
      <c r="Z1281" s="24">
        <f>+E1281-Y1281</f>
        <v>15</v>
      </c>
      <c r="AA1281" s="25">
        <f>+Tabla_DatosExternos_142[[#This Row],[Saldo]]/Tabla_DatosExternos_142[[#This Row],[Importe]]</f>
        <v>1</v>
      </c>
      <c r="AB1281" s="21"/>
      <c r="AC1281" s="26">
        <f>IF(AND(-Z1281&gt;=1,-Z1281&lt;=30),D1281,0)</f>
        <v>0</v>
      </c>
      <c r="AD1281" s="26">
        <f>IF(AND(-Z1281&gt;=31,-Z1281&lt;=60),D1281,0)</f>
        <v>0</v>
      </c>
      <c r="AE1281" s="26">
        <f>IF(AND(-Z1281&gt;=61,-Z1281&lt;=90),D1281,0)</f>
        <v>0</v>
      </c>
      <c r="AF1281" s="26">
        <f>IF(AND(-Z1281&gt;=91,-Z1281&lt;=120),D1281,0)</f>
        <v>0</v>
      </c>
      <c r="AG1281" s="26">
        <f>IF(AND(-Z1281&gt;=121,-Z1281&lt;=150),D1281,0)</f>
        <v>0</v>
      </c>
      <c r="AH1281" s="26">
        <f>IF(AND(-Z1281&gt;=151,-Z1281&lt;=180),D1281,0)</f>
        <v>0</v>
      </c>
      <c r="AI1281" s="26">
        <f>IF(AND(-Z1281&gt;=181,-Z1281&lt;=210),D1281,0)</f>
        <v>0</v>
      </c>
      <c r="AJ1281" s="26">
        <f>IF(AND(-Z1281&gt;=211,-Z1281&lt;=250),D1281,0)</f>
        <v>0</v>
      </c>
      <c r="AK1281" s="26">
        <f>IF(-Z1281&gt;=251,D1281,0)</f>
        <v>0</v>
      </c>
      <c r="AL1281" s="26">
        <f>SUM(AE1281:AF1281)</f>
        <v>0</v>
      </c>
      <c r="AM1281" s="26">
        <f>SUM(AG1281:AK1281)</f>
        <v>0</v>
      </c>
      <c r="AN1281" s="26">
        <f>SUM(AI1281:AK1281)</f>
        <v>0</v>
      </c>
      <c r="AO1281" s="26">
        <f>+IF(SUM(AC1281:AK1281)=0,D1281,0)</f>
        <v>214</v>
      </c>
      <c r="AP1281" s="26">
        <f>+SUM(AC1281:AK1281)</f>
        <v>0</v>
      </c>
      <c r="AQ1281" s="26">
        <f>+Tabla_DatosExternos_142[[#This Row],[Total Vigente]]+Tabla_DatosExternos_142[[#This Row],[Total Vencido]]</f>
        <v>214</v>
      </c>
      <c r="AR1281" s="26">
        <f>SUM(AG1281:AK1281)</f>
        <v>0</v>
      </c>
      <c r="AS1281" s="27">
        <f>+Tabla_DatosExternos_142[[#This Row],[Fecha]]-Tabla_DatosExternos_142[[#This Row],[Vence]]</f>
        <v>-30</v>
      </c>
      <c r="AT1281" s="21"/>
      <c r="AU1281" s="28" t="e">
        <f>+AR1281-W1281</f>
        <v>#VALUE!</v>
      </c>
    </row>
    <row r="1282" spans="1:47" x14ac:dyDescent="0.35">
      <c r="A1282" s="20">
        <v>46231</v>
      </c>
      <c r="B1282" s="21">
        <v>6485</v>
      </c>
      <c r="C1282" s="21">
        <v>214</v>
      </c>
      <c r="D1282" s="21">
        <v>214</v>
      </c>
      <c r="E1282" s="22">
        <v>46261</v>
      </c>
      <c r="F1282" s="21">
        <v>15</v>
      </c>
      <c r="G1282" s="21" t="s">
        <v>90</v>
      </c>
      <c r="H1282" s="21" t="s">
        <v>95</v>
      </c>
      <c r="I1282" s="21" t="s">
        <v>353</v>
      </c>
      <c r="J1282" s="21" t="s">
        <v>2153</v>
      </c>
      <c r="K1282" s="21" t="s">
        <v>2154</v>
      </c>
      <c r="L1282" s="21" t="s">
        <v>2155</v>
      </c>
      <c r="M1282" s="21" t="s">
        <v>2156</v>
      </c>
      <c r="N1282" s="21">
        <v>30</v>
      </c>
      <c r="O1282" s="20"/>
      <c r="P1282" s="21" t="s">
        <v>50</v>
      </c>
      <c r="Q1282" s="21" t="s">
        <v>2189</v>
      </c>
      <c r="R1282" s="21">
        <v>0</v>
      </c>
      <c r="S1282" s="21">
        <v>7001</v>
      </c>
      <c r="T1282" s="21">
        <v>-63.141520999999997</v>
      </c>
      <c r="U1282" s="21">
        <v>-17.759063999999999</v>
      </c>
      <c r="V1282" s="21" t="s">
        <v>262</v>
      </c>
      <c r="W1282" s="21" t="s">
        <v>51</v>
      </c>
      <c r="X1282" s="21" t="s">
        <v>113</v>
      </c>
      <c r="Y1282" s="23">
        <v>46246</v>
      </c>
      <c r="Z1282" s="24">
        <f>+E1282-Y1282</f>
        <v>15</v>
      </c>
      <c r="AA1282" s="25">
        <f>+Tabla_DatosExternos_142[[#This Row],[Saldo]]/Tabla_DatosExternos_142[[#This Row],[Importe]]</f>
        <v>1</v>
      </c>
      <c r="AB1282" s="21"/>
      <c r="AC1282" s="26">
        <f>IF(AND(-Z1282&gt;=1,-Z1282&lt;=30),D1282,0)</f>
        <v>0</v>
      </c>
      <c r="AD1282" s="26">
        <f>IF(AND(-Z1282&gt;=31,-Z1282&lt;=60),D1282,0)</f>
        <v>0</v>
      </c>
      <c r="AE1282" s="26">
        <f>IF(AND(-Z1282&gt;=61,-Z1282&lt;=90),D1282,0)</f>
        <v>0</v>
      </c>
      <c r="AF1282" s="26">
        <f>IF(AND(-Z1282&gt;=91,-Z1282&lt;=120),D1282,0)</f>
        <v>0</v>
      </c>
      <c r="AG1282" s="26">
        <f>IF(AND(-Z1282&gt;=121,-Z1282&lt;=150),D1282,0)</f>
        <v>0</v>
      </c>
      <c r="AH1282" s="26">
        <f>IF(AND(-Z1282&gt;=151,-Z1282&lt;=180),D1282,0)</f>
        <v>0</v>
      </c>
      <c r="AI1282" s="26">
        <f>IF(AND(-Z1282&gt;=181,-Z1282&lt;=210),D1282,0)</f>
        <v>0</v>
      </c>
      <c r="AJ1282" s="26">
        <f>IF(AND(-Z1282&gt;=211,-Z1282&lt;=250),D1282,0)</f>
        <v>0</v>
      </c>
      <c r="AK1282" s="26">
        <f>IF(-Z1282&gt;=251,D1282,0)</f>
        <v>0</v>
      </c>
      <c r="AL1282" s="26">
        <f>SUM(AE1282:AF1282)</f>
        <v>0</v>
      </c>
      <c r="AM1282" s="26">
        <f>SUM(AG1282:AK1282)</f>
        <v>0</v>
      </c>
      <c r="AN1282" s="26">
        <f>SUM(AI1282:AK1282)</f>
        <v>0</v>
      </c>
      <c r="AO1282" s="26">
        <f>+IF(SUM(AC1282:AK1282)=0,D1282,0)</f>
        <v>214</v>
      </c>
      <c r="AP1282" s="26">
        <f>+SUM(AC1282:AK1282)</f>
        <v>0</v>
      </c>
      <c r="AQ1282" s="26">
        <f>+Tabla_DatosExternos_142[[#This Row],[Total Vigente]]+Tabla_DatosExternos_142[[#This Row],[Total Vencido]]</f>
        <v>214</v>
      </c>
      <c r="AR1282" s="26">
        <f>SUM(AG1282:AK1282)</f>
        <v>0</v>
      </c>
      <c r="AS1282" s="27">
        <f>+Tabla_DatosExternos_142[[#This Row],[Fecha]]-Tabla_DatosExternos_142[[#This Row],[Vence]]</f>
        <v>-30</v>
      </c>
      <c r="AT1282" s="21"/>
      <c r="AU1282" s="28" t="e">
        <f>+AR1282-W1282</f>
        <v>#VALUE!</v>
      </c>
    </row>
    <row r="1283" spans="1:47" x14ac:dyDescent="0.35">
      <c r="A1283" s="20">
        <v>46231</v>
      </c>
      <c r="B1283" s="21">
        <v>6486</v>
      </c>
      <c r="C1283" s="21">
        <v>483</v>
      </c>
      <c r="D1283" s="21">
        <v>483</v>
      </c>
      <c r="E1283" s="22">
        <v>46261</v>
      </c>
      <c r="F1283" s="21">
        <v>15</v>
      </c>
      <c r="G1283" s="21" t="s">
        <v>90</v>
      </c>
      <c r="H1283" s="21" t="s">
        <v>95</v>
      </c>
      <c r="I1283" s="21" t="s">
        <v>2152</v>
      </c>
      <c r="J1283" s="21" t="s">
        <v>2153</v>
      </c>
      <c r="K1283" s="21" t="s">
        <v>2154</v>
      </c>
      <c r="L1283" s="21" t="s">
        <v>2155</v>
      </c>
      <c r="M1283" s="21" t="s">
        <v>2156</v>
      </c>
      <c r="N1283" s="21">
        <v>30</v>
      </c>
      <c r="O1283" s="20"/>
      <c r="P1283" s="21" t="s">
        <v>50</v>
      </c>
      <c r="Q1283" s="21" t="s">
        <v>2157</v>
      </c>
      <c r="R1283" s="21">
        <v>0</v>
      </c>
      <c r="S1283" s="21">
        <v>7001</v>
      </c>
      <c r="T1283" s="21">
        <v>-63.141520999999997</v>
      </c>
      <c r="U1283" s="21">
        <v>-17.759063999999999</v>
      </c>
      <c r="V1283" s="21" t="s">
        <v>262</v>
      </c>
      <c r="W1283" s="21" t="s">
        <v>51</v>
      </c>
      <c r="X1283" s="21" t="s">
        <v>262</v>
      </c>
      <c r="Y1283" s="23">
        <v>46246</v>
      </c>
      <c r="Z1283" s="24">
        <f>+E1283-Y1283</f>
        <v>15</v>
      </c>
      <c r="AA1283" s="25">
        <f>+Tabla_DatosExternos_142[[#This Row],[Saldo]]/Tabla_DatosExternos_142[[#This Row],[Importe]]</f>
        <v>1</v>
      </c>
      <c r="AB1283" s="21"/>
      <c r="AC1283" s="26">
        <f>IF(AND(-Z1283&gt;=1,-Z1283&lt;=30),D1283,0)</f>
        <v>0</v>
      </c>
      <c r="AD1283" s="26">
        <f>IF(AND(-Z1283&gt;=31,-Z1283&lt;=60),D1283,0)</f>
        <v>0</v>
      </c>
      <c r="AE1283" s="26">
        <f>IF(AND(-Z1283&gt;=61,-Z1283&lt;=90),D1283,0)</f>
        <v>0</v>
      </c>
      <c r="AF1283" s="26">
        <f>IF(AND(-Z1283&gt;=91,-Z1283&lt;=120),D1283,0)</f>
        <v>0</v>
      </c>
      <c r="AG1283" s="26">
        <f>IF(AND(-Z1283&gt;=121,-Z1283&lt;=150),D1283,0)</f>
        <v>0</v>
      </c>
      <c r="AH1283" s="26">
        <f>IF(AND(-Z1283&gt;=151,-Z1283&lt;=180),D1283,0)</f>
        <v>0</v>
      </c>
      <c r="AI1283" s="26">
        <f>IF(AND(-Z1283&gt;=181,-Z1283&lt;=210),D1283,0)</f>
        <v>0</v>
      </c>
      <c r="AJ1283" s="26">
        <f>IF(AND(-Z1283&gt;=211,-Z1283&lt;=250),D1283,0)</f>
        <v>0</v>
      </c>
      <c r="AK1283" s="26">
        <f>IF(-Z1283&gt;=251,D1283,0)</f>
        <v>0</v>
      </c>
      <c r="AL1283" s="26">
        <f>SUM(AE1283:AF1283)</f>
        <v>0</v>
      </c>
      <c r="AM1283" s="26">
        <f>SUM(AG1283:AK1283)</f>
        <v>0</v>
      </c>
      <c r="AN1283" s="26">
        <f>SUM(AI1283:AK1283)</f>
        <v>0</v>
      </c>
      <c r="AO1283" s="26">
        <f>+IF(SUM(AC1283:AK1283)=0,D1283,0)</f>
        <v>483</v>
      </c>
      <c r="AP1283" s="26">
        <f>+SUM(AC1283:AK1283)</f>
        <v>0</v>
      </c>
      <c r="AQ1283" s="26">
        <f>+Tabla_DatosExternos_142[[#This Row],[Total Vigente]]+Tabla_DatosExternos_142[[#This Row],[Total Vencido]]</f>
        <v>483</v>
      </c>
      <c r="AR1283" s="26">
        <f>SUM(AG1283:AK1283)</f>
        <v>0</v>
      </c>
      <c r="AS1283" s="27">
        <f>+Tabla_DatosExternos_142[[#This Row],[Fecha]]-Tabla_DatosExternos_142[[#This Row],[Vence]]</f>
        <v>-30</v>
      </c>
      <c r="AT1283" s="21"/>
      <c r="AU1283" s="28" t="e">
        <f>+AR1283-W1283</f>
        <v>#VALUE!</v>
      </c>
    </row>
    <row r="1284" spans="1:47" x14ac:dyDescent="0.35">
      <c r="A1284" s="20">
        <v>46231</v>
      </c>
      <c r="B1284" s="21">
        <v>6487</v>
      </c>
      <c r="C1284" s="21">
        <v>487</v>
      </c>
      <c r="D1284" s="21">
        <v>487</v>
      </c>
      <c r="E1284" s="22">
        <v>46261</v>
      </c>
      <c r="F1284" s="21">
        <v>15</v>
      </c>
      <c r="G1284" s="21" t="s">
        <v>90</v>
      </c>
      <c r="H1284" s="21" t="s">
        <v>95</v>
      </c>
      <c r="I1284" s="21" t="s">
        <v>2173</v>
      </c>
      <c r="J1284" s="21" t="s">
        <v>2153</v>
      </c>
      <c r="K1284" s="21" t="s">
        <v>2154</v>
      </c>
      <c r="L1284" s="21" t="s">
        <v>2155</v>
      </c>
      <c r="M1284" s="21" t="s">
        <v>2156</v>
      </c>
      <c r="N1284" s="21">
        <v>30</v>
      </c>
      <c r="O1284" s="20"/>
      <c r="P1284" s="21" t="s">
        <v>50</v>
      </c>
      <c r="Q1284" s="21" t="s">
        <v>2174</v>
      </c>
      <c r="R1284" s="21">
        <v>0</v>
      </c>
      <c r="S1284" s="21">
        <v>7001</v>
      </c>
      <c r="T1284" s="21">
        <v>-63.141520999999997</v>
      </c>
      <c r="U1284" s="21">
        <v>-17.759063999999999</v>
      </c>
      <c r="V1284" s="21" t="s">
        <v>262</v>
      </c>
      <c r="W1284" s="21" t="s">
        <v>51</v>
      </c>
      <c r="X1284" s="21" t="s">
        <v>113</v>
      </c>
      <c r="Y1284" s="23">
        <v>46246</v>
      </c>
      <c r="Z1284" s="24">
        <f>+E1284-Y1284</f>
        <v>15</v>
      </c>
      <c r="AA1284" s="25">
        <f>+Tabla_DatosExternos_142[[#This Row],[Saldo]]/Tabla_DatosExternos_142[[#This Row],[Importe]]</f>
        <v>1</v>
      </c>
      <c r="AB1284" s="21"/>
      <c r="AC1284" s="26">
        <f>IF(AND(-Z1284&gt;=1,-Z1284&lt;=30),D1284,0)</f>
        <v>0</v>
      </c>
      <c r="AD1284" s="26">
        <f>IF(AND(-Z1284&gt;=31,-Z1284&lt;=60),D1284,0)</f>
        <v>0</v>
      </c>
      <c r="AE1284" s="26">
        <f>IF(AND(-Z1284&gt;=61,-Z1284&lt;=90),D1284,0)</f>
        <v>0</v>
      </c>
      <c r="AF1284" s="26">
        <f>IF(AND(-Z1284&gt;=91,-Z1284&lt;=120),D1284,0)</f>
        <v>0</v>
      </c>
      <c r="AG1284" s="26">
        <f>IF(AND(-Z1284&gt;=121,-Z1284&lt;=150),D1284,0)</f>
        <v>0</v>
      </c>
      <c r="AH1284" s="26">
        <f>IF(AND(-Z1284&gt;=151,-Z1284&lt;=180),D1284,0)</f>
        <v>0</v>
      </c>
      <c r="AI1284" s="26">
        <f>IF(AND(-Z1284&gt;=181,-Z1284&lt;=210),D1284,0)</f>
        <v>0</v>
      </c>
      <c r="AJ1284" s="26">
        <f>IF(AND(-Z1284&gt;=211,-Z1284&lt;=250),D1284,0)</f>
        <v>0</v>
      </c>
      <c r="AK1284" s="26">
        <f>IF(-Z1284&gt;=251,D1284,0)</f>
        <v>0</v>
      </c>
      <c r="AL1284" s="26">
        <f>SUM(AE1284:AF1284)</f>
        <v>0</v>
      </c>
      <c r="AM1284" s="26">
        <f>SUM(AG1284:AK1284)</f>
        <v>0</v>
      </c>
      <c r="AN1284" s="26">
        <f>SUM(AI1284:AK1284)</f>
        <v>0</v>
      </c>
      <c r="AO1284" s="26">
        <f>+IF(SUM(AC1284:AK1284)=0,D1284,0)</f>
        <v>487</v>
      </c>
      <c r="AP1284" s="26">
        <f>+SUM(AC1284:AK1284)</f>
        <v>0</v>
      </c>
      <c r="AQ1284" s="26">
        <f>+Tabla_DatosExternos_142[[#This Row],[Total Vigente]]+Tabla_DatosExternos_142[[#This Row],[Total Vencido]]</f>
        <v>487</v>
      </c>
      <c r="AR1284" s="26">
        <f>SUM(AG1284:AK1284)</f>
        <v>0</v>
      </c>
      <c r="AS1284" s="27">
        <f>+Tabla_DatosExternos_142[[#This Row],[Fecha]]-Tabla_DatosExternos_142[[#This Row],[Vence]]</f>
        <v>-30</v>
      </c>
      <c r="AT1284" s="21"/>
      <c r="AU1284" s="28" t="e">
        <f>+AR1284-W1284</f>
        <v>#VALUE!</v>
      </c>
    </row>
    <row r="1285" spans="1:47" x14ac:dyDescent="0.35">
      <c r="A1285" s="20">
        <v>46231</v>
      </c>
      <c r="B1285" s="21">
        <v>6488</v>
      </c>
      <c r="C1285" s="21">
        <v>321</v>
      </c>
      <c r="D1285" s="21">
        <v>321</v>
      </c>
      <c r="E1285" s="22">
        <v>46261</v>
      </c>
      <c r="F1285" s="21">
        <v>15</v>
      </c>
      <c r="G1285" s="21" t="s">
        <v>90</v>
      </c>
      <c r="H1285" s="21" t="s">
        <v>95</v>
      </c>
      <c r="I1285" s="21" t="s">
        <v>2190</v>
      </c>
      <c r="J1285" s="21" t="s">
        <v>2153</v>
      </c>
      <c r="K1285" s="21" t="s">
        <v>2154</v>
      </c>
      <c r="L1285" s="21" t="s">
        <v>2155</v>
      </c>
      <c r="M1285" s="21" t="s">
        <v>2156</v>
      </c>
      <c r="N1285" s="21">
        <v>30</v>
      </c>
      <c r="O1285" s="20"/>
      <c r="P1285" s="21" t="s">
        <v>50</v>
      </c>
      <c r="Q1285" s="21" t="s">
        <v>2191</v>
      </c>
      <c r="R1285" s="21">
        <v>0</v>
      </c>
      <c r="S1285" s="21">
        <v>7001</v>
      </c>
      <c r="T1285" s="21">
        <v>-63.141520999999997</v>
      </c>
      <c r="U1285" s="21">
        <v>-17.759063999999999</v>
      </c>
      <c r="V1285" s="21" t="s">
        <v>262</v>
      </c>
      <c r="W1285" s="21" t="s">
        <v>51</v>
      </c>
      <c r="X1285" s="21" t="s">
        <v>113</v>
      </c>
      <c r="Y1285" s="23">
        <v>46246</v>
      </c>
      <c r="Z1285" s="24">
        <f>+E1285-Y1285</f>
        <v>15</v>
      </c>
      <c r="AA1285" s="25">
        <f>+Tabla_DatosExternos_142[[#This Row],[Saldo]]/Tabla_DatosExternos_142[[#This Row],[Importe]]</f>
        <v>1</v>
      </c>
      <c r="AB1285" s="21"/>
      <c r="AC1285" s="26">
        <f>IF(AND(-Z1285&gt;=1,-Z1285&lt;=30),D1285,0)</f>
        <v>0</v>
      </c>
      <c r="AD1285" s="26">
        <f>IF(AND(-Z1285&gt;=31,-Z1285&lt;=60),D1285,0)</f>
        <v>0</v>
      </c>
      <c r="AE1285" s="26">
        <f>IF(AND(-Z1285&gt;=61,-Z1285&lt;=90),D1285,0)</f>
        <v>0</v>
      </c>
      <c r="AF1285" s="26">
        <f>IF(AND(-Z1285&gt;=91,-Z1285&lt;=120),D1285,0)</f>
        <v>0</v>
      </c>
      <c r="AG1285" s="26">
        <f>IF(AND(-Z1285&gt;=121,-Z1285&lt;=150),D1285,0)</f>
        <v>0</v>
      </c>
      <c r="AH1285" s="26">
        <f>IF(AND(-Z1285&gt;=151,-Z1285&lt;=180),D1285,0)</f>
        <v>0</v>
      </c>
      <c r="AI1285" s="26">
        <f>IF(AND(-Z1285&gt;=181,-Z1285&lt;=210),D1285,0)</f>
        <v>0</v>
      </c>
      <c r="AJ1285" s="26">
        <f>IF(AND(-Z1285&gt;=211,-Z1285&lt;=250),D1285,0)</f>
        <v>0</v>
      </c>
      <c r="AK1285" s="26">
        <f>IF(-Z1285&gt;=251,D1285,0)</f>
        <v>0</v>
      </c>
      <c r="AL1285" s="26">
        <f>SUM(AE1285:AF1285)</f>
        <v>0</v>
      </c>
      <c r="AM1285" s="26">
        <f>SUM(AG1285:AK1285)</f>
        <v>0</v>
      </c>
      <c r="AN1285" s="26">
        <f>SUM(AI1285:AK1285)</f>
        <v>0</v>
      </c>
      <c r="AO1285" s="26">
        <f>+IF(SUM(AC1285:AK1285)=0,D1285,0)</f>
        <v>321</v>
      </c>
      <c r="AP1285" s="26">
        <f>+SUM(AC1285:AK1285)</f>
        <v>0</v>
      </c>
      <c r="AQ1285" s="26">
        <f>+Tabla_DatosExternos_142[[#This Row],[Total Vigente]]+Tabla_DatosExternos_142[[#This Row],[Total Vencido]]</f>
        <v>321</v>
      </c>
      <c r="AR1285" s="26">
        <f>SUM(AG1285:AK1285)</f>
        <v>0</v>
      </c>
      <c r="AS1285" s="27">
        <f>+Tabla_DatosExternos_142[[#This Row],[Fecha]]-Tabla_DatosExternos_142[[#This Row],[Vence]]</f>
        <v>-30</v>
      </c>
      <c r="AT1285" s="21"/>
      <c r="AU1285" s="28" t="e">
        <f>+AR1285-W1285</f>
        <v>#VALUE!</v>
      </c>
    </row>
    <row r="1286" spans="1:47" x14ac:dyDescent="0.35">
      <c r="A1286" s="20">
        <v>46231</v>
      </c>
      <c r="B1286" s="21">
        <v>6489</v>
      </c>
      <c r="C1286" s="21">
        <v>138</v>
      </c>
      <c r="D1286" s="21">
        <v>138</v>
      </c>
      <c r="E1286" s="22">
        <v>46261</v>
      </c>
      <c r="F1286" s="21">
        <v>15</v>
      </c>
      <c r="G1286" s="21" t="s">
        <v>90</v>
      </c>
      <c r="H1286" s="21" t="s">
        <v>95</v>
      </c>
      <c r="I1286" s="21" t="s">
        <v>2190</v>
      </c>
      <c r="J1286" s="21" t="s">
        <v>2153</v>
      </c>
      <c r="K1286" s="21" t="s">
        <v>2154</v>
      </c>
      <c r="L1286" s="21" t="s">
        <v>2155</v>
      </c>
      <c r="M1286" s="21" t="s">
        <v>2156</v>
      </c>
      <c r="N1286" s="21">
        <v>30</v>
      </c>
      <c r="O1286" s="20"/>
      <c r="P1286" s="21" t="s">
        <v>50</v>
      </c>
      <c r="Q1286" s="21" t="s">
        <v>2191</v>
      </c>
      <c r="R1286" s="21">
        <v>0</v>
      </c>
      <c r="S1286" s="21">
        <v>7001</v>
      </c>
      <c r="T1286" s="21">
        <v>-63.141520999999997</v>
      </c>
      <c r="U1286" s="21">
        <v>-17.759063999999999</v>
      </c>
      <c r="V1286" s="21" t="s">
        <v>262</v>
      </c>
      <c r="W1286" s="21" t="s">
        <v>51</v>
      </c>
      <c r="X1286" s="21" t="s">
        <v>113</v>
      </c>
      <c r="Y1286" s="23">
        <v>46246</v>
      </c>
      <c r="Z1286" s="24">
        <f>+E1286-Y1286</f>
        <v>15</v>
      </c>
      <c r="AA1286" s="25">
        <f>+Tabla_DatosExternos_142[[#This Row],[Saldo]]/Tabla_DatosExternos_142[[#This Row],[Importe]]</f>
        <v>1</v>
      </c>
      <c r="AB1286" s="21"/>
      <c r="AC1286" s="26">
        <f>IF(AND(-Z1286&gt;=1,-Z1286&lt;=30),D1286,0)</f>
        <v>0</v>
      </c>
      <c r="AD1286" s="26">
        <f>IF(AND(-Z1286&gt;=31,-Z1286&lt;=60),D1286,0)</f>
        <v>0</v>
      </c>
      <c r="AE1286" s="26">
        <f>IF(AND(-Z1286&gt;=61,-Z1286&lt;=90),D1286,0)</f>
        <v>0</v>
      </c>
      <c r="AF1286" s="26">
        <f>IF(AND(-Z1286&gt;=91,-Z1286&lt;=120),D1286,0)</f>
        <v>0</v>
      </c>
      <c r="AG1286" s="26">
        <f>IF(AND(-Z1286&gt;=121,-Z1286&lt;=150),D1286,0)</f>
        <v>0</v>
      </c>
      <c r="AH1286" s="26">
        <f>IF(AND(-Z1286&gt;=151,-Z1286&lt;=180),D1286,0)</f>
        <v>0</v>
      </c>
      <c r="AI1286" s="26">
        <f>IF(AND(-Z1286&gt;=181,-Z1286&lt;=210),D1286,0)</f>
        <v>0</v>
      </c>
      <c r="AJ1286" s="26">
        <f>IF(AND(-Z1286&gt;=211,-Z1286&lt;=250),D1286,0)</f>
        <v>0</v>
      </c>
      <c r="AK1286" s="26">
        <f>IF(-Z1286&gt;=251,D1286,0)</f>
        <v>0</v>
      </c>
      <c r="AL1286" s="26">
        <f>SUM(AE1286:AF1286)</f>
        <v>0</v>
      </c>
      <c r="AM1286" s="26">
        <f>SUM(AG1286:AK1286)</f>
        <v>0</v>
      </c>
      <c r="AN1286" s="26">
        <f>SUM(AI1286:AK1286)</f>
        <v>0</v>
      </c>
      <c r="AO1286" s="26">
        <f>+IF(SUM(AC1286:AK1286)=0,D1286,0)</f>
        <v>138</v>
      </c>
      <c r="AP1286" s="26">
        <f>+SUM(AC1286:AK1286)</f>
        <v>0</v>
      </c>
      <c r="AQ1286" s="26">
        <f>+Tabla_DatosExternos_142[[#This Row],[Total Vigente]]+Tabla_DatosExternos_142[[#This Row],[Total Vencido]]</f>
        <v>138</v>
      </c>
      <c r="AR1286" s="26">
        <f>SUM(AG1286:AK1286)</f>
        <v>0</v>
      </c>
      <c r="AS1286" s="27">
        <f>+Tabla_DatosExternos_142[[#This Row],[Fecha]]-Tabla_DatosExternos_142[[#This Row],[Vence]]</f>
        <v>-30</v>
      </c>
      <c r="AT1286" s="21"/>
      <c r="AU1286" s="28" t="e">
        <f>+AR1286-W1286</f>
        <v>#VALUE!</v>
      </c>
    </row>
    <row r="1287" spans="1:47" x14ac:dyDescent="0.35">
      <c r="A1287" s="20">
        <v>46231</v>
      </c>
      <c r="B1287" s="21">
        <v>6490</v>
      </c>
      <c r="C1287" s="21">
        <v>498</v>
      </c>
      <c r="D1287" s="21">
        <v>498</v>
      </c>
      <c r="E1287" s="22">
        <v>46261</v>
      </c>
      <c r="F1287" s="21">
        <v>15</v>
      </c>
      <c r="G1287" s="21" t="s">
        <v>90</v>
      </c>
      <c r="H1287" s="21" t="s">
        <v>95</v>
      </c>
      <c r="I1287" s="21" t="s">
        <v>2179</v>
      </c>
      <c r="J1287" s="21" t="s">
        <v>2153</v>
      </c>
      <c r="K1287" s="21" t="s">
        <v>2154</v>
      </c>
      <c r="L1287" s="21" t="s">
        <v>2155</v>
      </c>
      <c r="M1287" s="21" t="s">
        <v>2156</v>
      </c>
      <c r="N1287" s="21">
        <v>30</v>
      </c>
      <c r="O1287" s="20"/>
      <c r="P1287" s="21" t="s">
        <v>50</v>
      </c>
      <c r="Q1287" s="21" t="s">
        <v>2180</v>
      </c>
      <c r="R1287" s="21">
        <v>0</v>
      </c>
      <c r="S1287" s="21">
        <v>7001</v>
      </c>
      <c r="T1287" s="21">
        <v>-63.141520999999997</v>
      </c>
      <c r="U1287" s="21">
        <v>-17.759063999999999</v>
      </c>
      <c r="V1287" s="21" t="s">
        <v>2181</v>
      </c>
      <c r="W1287" s="21" t="s">
        <v>51</v>
      </c>
      <c r="X1287" s="21" t="s">
        <v>262</v>
      </c>
      <c r="Y1287" s="23">
        <v>46246</v>
      </c>
      <c r="Z1287" s="24">
        <f>+E1287-Y1287</f>
        <v>15</v>
      </c>
      <c r="AA1287" s="25">
        <f>+Tabla_DatosExternos_142[[#This Row],[Saldo]]/Tabla_DatosExternos_142[[#This Row],[Importe]]</f>
        <v>1</v>
      </c>
      <c r="AB1287" s="21"/>
      <c r="AC1287" s="26">
        <f>IF(AND(-Z1287&gt;=1,-Z1287&lt;=30),D1287,0)</f>
        <v>0</v>
      </c>
      <c r="AD1287" s="26">
        <f>IF(AND(-Z1287&gt;=31,-Z1287&lt;=60),D1287,0)</f>
        <v>0</v>
      </c>
      <c r="AE1287" s="26">
        <f>IF(AND(-Z1287&gt;=61,-Z1287&lt;=90),D1287,0)</f>
        <v>0</v>
      </c>
      <c r="AF1287" s="26">
        <f>IF(AND(-Z1287&gt;=91,-Z1287&lt;=120),D1287,0)</f>
        <v>0</v>
      </c>
      <c r="AG1287" s="26">
        <f>IF(AND(-Z1287&gt;=121,-Z1287&lt;=150),D1287,0)</f>
        <v>0</v>
      </c>
      <c r="AH1287" s="26">
        <f>IF(AND(-Z1287&gt;=151,-Z1287&lt;=180),D1287,0)</f>
        <v>0</v>
      </c>
      <c r="AI1287" s="26">
        <f>IF(AND(-Z1287&gt;=181,-Z1287&lt;=210),D1287,0)</f>
        <v>0</v>
      </c>
      <c r="AJ1287" s="26">
        <f>IF(AND(-Z1287&gt;=211,-Z1287&lt;=250),D1287,0)</f>
        <v>0</v>
      </c>
      <c r="AK1287" s="26">
        <f>IF(-Z1287&gt;=251,D1287,0)</f>
        <v>0</v>
      </c>
      <c r="AL1287" s="26">
        <f>SUM(AE1287:AF1287)</f>
        <v>0</v>
      </c>
      <c r="AM1287" s="26">
        <f>SUM(AG1287:AK1287)</f>
        <v>0</v>
      </c>
      <c r="AN1287" s="26">
        <f>SUM(AI1287:AK1287)</f>
        <v>0</v>
      </c>
      <c r="AO1287" s="26">
        <f>+IF(SUM(AC1287:AK1287)=0,D1287,0)</f>
        <v>498</v>
      </c>
      <c r="AP1287" s="26">
        <f>+SUM(AC1287:AK1287)</f>
        <v>0</v>
      </c>
      <c r="AQ1287" s="26">
        <f>+Tabla_DatosExternos_142[[#This Row],[Total Vigente]]+Tabla_DatosExternos_142[[#This Row],[Total Vencido]]</f>
        <v>498</v>
      </c>
      <c r="AR1287" s="26">
        <f>SUM(AG1287:AK1287)</f>
        <v>0</v>
      </c>
      <c r="AS1287" s="27">
        <f>+Tabla_DatosExternos_142[[#This Row],[Fecha]]-Tabla_DatosExternos_142[[#This Row],[Vence]]</f>
        <v>-30</v>
      </c>
      <c r="AT1287" s="21"/>
      <c r="AU1287" s="28" t="e">
        <f>+AR1287-W1287</f>
        <v>#VALUE!</v>
      </c>
    </row>
    <row r="1288" spans="1:47" x14ac:dyDescent="0.35">
      <c r="A1288" s="20">
        <v>46231</v>
      </c>
      <c r="B1288" s="21">
        <v>6491</v>
      </c>
      <c r="C1288" s="21">
        <v>485</v>
      </c>
      <c r="D1288" s="21">
        <v>485</v>
      </c>
      <c r="E1288" s="22">
        <v>46261</v>
      </c>
      <c r="F1288" s="21">
        <v>15</v>
      </c>
      <c r="G1288" s="21" t="s">
        <v>90</v>
      </c>
      <c r="H1288" s="21" t="s">
        <v>95</v>
      </c>
      <c r="I1288" s="21" t="s">
        <v>129</v>
      </c>
      <c r="J1288" s="21" t="s">
        <v>2153</v>
      </c>
      <c r="K1288" s="21" t="s">
        <v>2154</v>
      </c>
      <c r="L1288" s="21" t="s">
        <v>2155</v>
      </c>
      <c r="M1288" s="21" t="s">
        <v>2156</v>
      </c>
      <c r="N1288" s="21">
        <v>30</v>
      </c>
      <c r="O1288" s="20"/>
      <c r="P1288" s="21" t="s">
        <v>50</v>
      </c>
      <c r="Q1288" s="21" t="s">
        <v>2828</v>
      </c>
      <c r="R1288" s="21">
        <v>0</v>
      </c>
      <c r="S1288" s="21">
        <v>7001</v>
      </c>
      <c r="T1288" s="21">
        <v>-63</v>
      </c>
      <c r="U1288" s="21">
        <v>-17</v>
      </c>
      <c r="V1288" s="21" t="s">
        <v>262</v>
      </c>
      <c r="W1288" s="21" t="s">
        <v>51</v>
      </c>
      <c r="X1288" s="21" t="s">
        <v>113</v>
      </c>
      <c r="Y1288" s="23">
        <v>46246</v>
      </c>
      <c r="Z1288" s="24">
        <f>+E1288-Y1288</f>
        <v>15</v>
      </c>
      <c r="AA1288" s="25">
        <f>+Tabla_DatosExternos_142[[#This Row],[Saldo]]/Tabla_DatosExternos_142[[#This Row],[Importe]]</f>
        <v>1</v>
      </c>
      <c r="AB1288" s="21"/>
      <c r="AC1288" s="26">
        <f>IF(AND(-Z1288&gt;=1,-Z1288&lt;=30),D1288,0)</f>
        <v>0</v>
      </c>
      <c r="AD1288" s="26">
        <f>IF(AND(-Z1288&gt;=31,-Z1288&lt;=60),D1288,0)</f>
        <v>0</v>
      </c>
      <c r="AE1288" s="26">
        <f>IF(AND(-Z1288&gt;=61,-Z1288&lt;=90),D1288,0)</f>
        <v>0</v>
      </c>
      <c r="AF1288" s="26">
        <f>IF(AND(-Z1288&gt;=91,-Z1288&lt;=120),D1288,0)</f>
        <v>0</v>
      </c>
      <c r="AG1288" s="26">
        <f>IF(AND(-Z1288&gt;=121,-Z1288&lt;=150),D1288,0)</f>
        <v>0</v>
      </c>
      <c r="AH1288" s="26">
        <f>IF(AND(-Z1288&gt;=151,-Z1288&lt;=180),D1288,0)</f>
        <v>0</v>
      </c>
      <c r="AI1288" s="26">
        <f>IF(AND(-Z1288&gt;=181,-Z1288&lt;=210),D1288,0)</f>
        <v>0</v>
      </c>
      <c r="AJ1288" s="26">
        <f>IF(AND(-Z1288&gt;=211,-Z1288&lt;=250),D1288,0)</f>
        <v>0</v>
      </c>
      <c r="AK1288" s="26">
        <f>IF(-Z1288&gt;=251,D1288,0)</f>
        <v>0</v>
      </c>
      <c r="AL1288" s="26">
        <f>SUM(AE1288:AF1288)</f>
        <v>0</v>
      </c>
      <c r="AM1288" s="26">
        <f>SUM(AG1288:AK1288)</f>
        <v>0</v>
      </c>
      <c r="AN1288" s="26">
        <f>SUM(AI1288:AK1288)</f>
        <v>0</v>
      </c>
      <c r="AO1288" s="26">
        <f>+IF(SUM(AC1288:AK1288)=0,D1288,0)</f>
        <v>485</v>
      </c>
      <c r="AP1288" s="26">
        <f>+SUM(AC1288:AK1288)</f>
        <v>0</v>
      </c>
      <c r="AQ1288" s="26">
        <f>+Tabla_DatosExternos_142[[#This Row],[Total Vigente]]+Tabla_DatosExternos_142[[#This Row],[Total Vencido]]</f>
        <v>485</v>
      </c>
      <c r="AR1288" s="26">
        <f>SUM(AG1288:AK1288)</f>
        <v>0</v>
      </c>
      <c r="AS1288" s="27">
        <f>+Tabla_DatosExternos_142[[#This Row],[Fecha]]-Tabla_DatosExternos_142[[#This Row],[Vence]]</f>
        <v>-30</v>
      </c>
      <c r="AT1288" s="21"/>
      <c r="AU1288" s="28" t="e">
        <f>+AR1288-W1288</f>
        <v>#VALUE!</v>
      </c>
    </row>
    <row r="1289" spans="1:47" x14ac:dyDescent="0.35">
      <c r="A1289" s="20">
        <v>46232</v>
      </c>
      <c r="B1289" s="21">
        <v>6500</v>
      </c>
      <c r="C1289" s="21">
        <v>138</v>
      </c>
      <c r="D1289" s="21">
        <v>138</v>
      </c>
      <c r="E1289" s="22">
        <v>46262</v>
      </c>
      <c r="F1289" s="21">
        <v>16</v>
      </c>
      <c r="G1289" s="21" t="s">
        <v>90</v>
      </c>
      <c r="H1289" s="21" t="s">
        <v>95</v>
      </c>
      <c r="I1289" s="21" t="s">
        <v>2856</v>
      </c>
      <c r="J1289" s="21" t="s">
        <v>2153</v>
      </c>
      <c r="K1289" s="21" t="s">
        <v>2154</v>
      </c>
      <c r="L1289" s="21" t="s">
        <v>2155</v>
      </c>
      <c r="M1289" s="21" t="s">
        <v>2156</v>
      </c>
      <c r="N1289" s="21">
        <v>30</v>
      </c>
      <c r="O1289" s="20"/>
      <c r="P1289" s="21" t="s">
        <v>50</v>
      </c>
      <c r="Q1289" s="21" t="s">
        <v>2857</v>
      </c>
      <c r="R1289" s="21">
        <v>0</v>
      </c>
      <c r="S1289" s="21">
        <v>7001</v>
      </c>
      <c r="T1289" s="21">
        <v>-63.141520999999997</v>
      </c>
      <c r="U1289" s="21">
        <v>-17.759063999999999</v>
      </c>
      <c r="V1289" s="21" t="s">
        <v>262</v>
      </c>
      <c r="W1289" s="21" t="s">
        <v>51</v>
      </c>
      <c r="X1289" s="21" t="s">
        <v>262</v>
      </c>
      <c r="Y1289" s="23">
        <v>46246</v>
      </c>
      <c r="Z1289" s="24">
        <f>+E1289-Y1289</f>
        <v>16</v>
      </c>
      <c r="AA1289" s="25">
        <f>+Tabla_DatosExternos_142[[#This Row],[Saldo]]/Tabla_DatosExternos_142[[#This Row],[Importe]]</f>
        <v>1</v>
      </c>
      <c r="AB1289" s="21"/>
      <c r="AC1289" s="26">
        <f>IF(AND(-Z1289&gt;=1,-Z1289&lt;=30),D1289,0)</f>
        <v>0</v>
      </c>
      <c r="AD1289" s="26">
        <f>IF(AND(-Z1289&gt;=31,-Z1289&lt;=60),D1289,0)</f>
        <v>0</v>
      </c>
      <c r="AE1289" s="26">
        <f>IF(AND(-Z1289&gt;=61,-Z1289&lt;=90),D1289,0)</f>
        <v>0</v>
      </c>
      <c r="AF1289" s="26">
        <f>IF(AND(-Z1289&gt;=91,-Z1289&lt;=120),D1289,0)</f>
        <v>0</v>
      </c>
      <c r="AG1289" s="26">
        <f>IF(AND(-Z1289&gt;=121,-Z1289&lt;=150),D1289,0)</f>
        <v>0</v>
      </c>
      <c r="AH1289" s="26">
        <f>IF(AND(-Z1289&gt;=151,-Z1289&lt;=180),D1289,0)</f>
        <v>0</v>
      </c>
      <c r="AI1289" s="26">
        <f>IF(AND(-Z1289&gt;=181,-Z1289&lt;=210),D1289,0)</f>
        <v>0</v>
      </c>
      <c r="AJ1289" s="26">
        <f>IF(AND(-Z1289&gt;=211,-Z1289&lt;=250),D1289,0)</f>
        <v>0</v>
      </c>
      <c r="AK1289" s="26">
        <f>IF(-Z1289&gt;=251,D1289,0)</f>
        <v>0</v>
      </c>
      <c r="AL1289" s="26">
        <f>SUM(AE1289:AF1289)</f>
        <v>0</v>
      </c>
      <c r="AM1289" s="26">
        <f>SUM(AG1289:AK1289)</f>
        <v>0</v>
      </c>
      <c r="AN1289" s="26">
        <f>SUM(AI1289:AK1289)</f>
        <v>0</v>
      </c>
      <c r="AO1289" s="26">
        <f>+IF(SUM(AC1289:AK1289)=0,D1289,0)</f>
        <v>138</v>
      </c>
      <c r="AP1289" s="26">
        <f>+SUM(AC1289:AK1289)</f>
        <v>0</v>
      </c>
      <c r="AQ1289" s="26">
        <f>+Tabla_DatosExternos_142[[#This Row],[Total Vigente]]+Tabla_DatosExternos_142[[#This Row],[Total Vencido]]</f>
        <v>138</v>
      </c>
      <c r="AR1289" s="26">
        <f>SUM(AG1289:AK1289)</f>
        <v>0</v>
      </c>
      <c r="AS1289" s="27">
        <f>+Tabla_DatosExternos_142[[#This Row],[Fecha]]-Tabla_DatosExternos_142[[#This Row],[Vence]]</f>
        <v>-30</v>
      </c>
      <c r="AT1289" s="21"/>
      <c r="AU1289" s="28" t="e">
        <f>+AR1289-W1289</f>
        <v>#VALUE!</v>
      </c>
    </row>
    <row r="1290" spans="1:47" x14ac:dyDescent="0.35">
      <c r="A1290" s="20">
        <v>46232</v>
      </c>
      <c r="B1290" s="21">
        <v>6502</v>
      </c>
      <c r="C1290" s="21">
        <v>42</v>
      </c>
      <c r="D1290" s="21">
        <v>42</v>
      </c>
      <c r="E1290" s="22">
        <v>46262</v>
      </c>
      <c r="F1290" s="21">
        <v>16</v>
      </c>
      <c r="G1290" s="21" t="s">
        <v>90</v>
      </c>
      <c r="H1290" s="21" t="s">
        <v>95</v>
      </c>
      <c r="I1290" s="21" t="s">
        <v>2858</v>
      </c>
      <c r="J1290" s="21" t="s">
        <v>2153</v>
      </c>
      <c r="K1290" s="21" t="s">
        <v>2154</v>
      </c>
      <c r="L1290" s="21" t="s">
        <v>2155</v>
      </c>
      <c r="M1290" s="21" t="s">
        <v>2156</v>
      </c>
      <c r="N1290" s="21">
        <v>30</v>
      </c>
      <c r="O1290" s="20"/>
      <c r="P1290" s="21" t="s">
        <v>50</v>
      </c>
      <c r="Q1290" s="21" t="s">
        <v>2859</v>
      </c>
      <c r="R1290" s="21">
        <v>0</v>
      </c>
      <c r="S1290" s="21">
        <v>7001</v>
      </c>
      <c r="T1290" s="21">
        <v>-63.141520999999997</v>
      </c>
      <c r="U1290" s="21">
        <v>-17.759063999999999</v>
      </c>
      <c r="V1290" s="21" t="s">
        <v>262</v>
      </c>
      <c r="W1290" s="21" t="s">
        <v>51</v>
      </c>
      <c r="X1290" s="21" t="s">
        <v>262</v>
      </c>
      <c r="Y1290" s="23">
        <v>46246</v>
      </c>
      <c r="Z1290" s="24">
        <f>+E1290-Y1290</f>
        <v>16</v>
      </c>
      <c r="AA1290" s="25">
        <f>+Tabla_DatosExternos_142[[#This Row],[Saldo]]/Tabla_DatosExternos_142[[#This Row],[Importe]]</f>
        <v>1</v>
      </c>
      <c r="AB1290" s="21"/>
      <c r="AC1290" s="26">
        <f>IF(AND(-Z1290&gt;=1,-Z1290&lt;=30),D1290,0)</f>
        <v>0</v>
      </c>
      <c r="AD1290" s="26">
        <f>IF(AND(-Z1290&gt;=31,-Z1290&lt;=60),D1290,0)</f>
        <v>0</v>
      </c>
      <c r="AE1290" s="26">
        <f>IF(AND(-Z1290&gt;=61,-Z1290&lt;=90),D1290,0)</f>
        <v>0</v>
      </c>
      <c r="AF1290" s="26">
        <f>IF(AND(-Z1290&gt;=91,-Z1290&lt;=120),D1290,0)</f>
        <v>0</v>
      </c>
      <c r="AG1290" s="26">
        <f>IF(AND(-Z1290&gt;=121,-Z1290&lt;=150),D1290,0)</f>
        <v>0</v>
      </c>
      <c r="AH1290" s="26">
        <f>IF(AND(-Z1290&gt;=151,-Z1290&lt;=180),D1290,0)</f>
        <v>0</v>
      </c>
      <c r="AI1290" s="26">
        <f>IF(AND(-Z1290&gt;=181,-Z1290&lt;=210),D1290,0)</f>
        <v>0</v>
      </c>
      <c r="AJ1290" s="26">
        <f>IF(AND(-Z1290&gt;=211,-Z1290&lt;=250),D1290,0)</f>
        <v>0</v>
      </c>
      <c r="AK1290" s="26">
        <f>IF(-Z1290&gt;=251,D1290,0)</f>
        <v>0</v>
      </c>
      <c r="AL1290" s="26">
        <f>SUM(AE1290:AF1290)</f>
        <v>0</v>
      </c>
      <c r="AM1290" s="26">
        <f>SUM(AG1290:AK1290)</f>
        <v>0</v>
      </c>
      <c r="AN1290" s="26">
        <f>SUM(AI1290:AK1290)</f>
        <v>0</v>
      </c>
      <c r="AO1290" s="26">
        <f>+IF(SUM(AC1290:AK1290)=0,D1290,0)</f>
        <v>42</v>
      </c>
      <c r="AP1290" s="26">
        <f>+SUM(AC1290:AK1290)</f>
        <v>0</v>
      </c>
      <c r="AQ1290" s="26">
        <f>+Tabla_DatosExternos_142[[#This Row],[Total Vigente]]+Tabla_DatosExternos_142[[#This Row],[Total Vencido]]</f>
        <v>42</v>
      </c>
      <c r="AR1290" s="26">
        <f>SUM(AG1290:AK1290)</f>
        <v>0</v>
      </c>
      <c r="AS1290" s="27">
        <f>+Tabla_DatosExternos_142[[#This Row],[Fecha]]-Tabla_DatosExternos_142[[#This Row],[Vence]]</f>
        <v>-30</v>
      </c>
      <c r="AT1290" s="21"/>
      <c r="AU1290" s="28" t="e">
        <f>+AR1290-W1290</f>
        <v>#VALUE!</v>
      </c>
    </row>
    <row r="1291" spans="1:47" x14ac:dyDescent="0.35">
      <c r="A1291" s="20">
        <v>46233</v>
      </c>
      <c r="B1291" s="21">
        <v>6508</v>
      </c>
      <c r="C1291" s="21">
        <v>394</v>
      </c>
      <c r="D1291" s="21">
        <v>394</v>
      </c>
      <c r="E1291" s="22">
        <v>46263</v>
      </c>
      <c r="F1291" s="21">
        <v>17</v>
      </c>
      <c r="G1291" s="21" t="s">
        <v>90</v>
      </c>
      <c r="H1291" s="21" t="s">
        <v>95</v>
      </c>
      <c r="I1291" s="21" t="s">
        <v>2892</v>
      </c>
      <c r="J1291" s="21" t="s">
        <v>2153</v>
      </c>
      <c r="K1291" s="21" t="s">
        <v>2154</v>
      </c>
      <c r="L1291" s="21" t="s">
        <v>2155</v>
      </c>
      <c r="M1291" s="21" t="s">
        <v>2156</v>
      </c>
      <c r="N1291" s="21">
        <v>30</v>
      </c>
      <c r="O1291" s="20"/>
      <c r="P1291" s="21" t="s">
        <v>50</v>
      </c>
      <c r="Q1291" s="21" t="s">
        <v>2893</v>
      </c>
      <c r="R1291" s="21">
        <v>0</v>
      </c>
      <c r="S1291" s="21">
        <v>7001</v>
      </c>
      <c r="T1291" s="21">
        <v>-63.141520999999997</v>
      </c>
      <c r="U1291" s="21">
        <v>-17.759063999999999</v>
      </c>
      <c r="V1291" s="21" t="s">
        <v>262</v>
      </c>
      <c r="W1291" s="21" t="s">
        <v>51</v>
      </c>
      <c r="X1291" s="21" t="s">
        <v>262</v>
      </c>
      <c r="Y1291" s="23">
        <v>46246</v>
      </c>
      <c r="Z1291" s="24">
        <f>+E1291-Y1291</f>
        <v>17</v>
      </c>
      <c r="AA1291" s="25">
        <f>+Tabla_DatosExternos_142[[#This Row],[Saldo]]/Tabla_DatosExternos_142[[#This Row],[Importe]]</f>
        <v>1</v>
      </c>
      <c r="AB1291" s="21"/>
      <c r="AC1291" s="26">
        <f>IF(AND(-Z1291&gt;=1,-Z1291&lt;=30),D1291,0)</f>
        <v>0</v>
      </c>
      <c r="AD1291" s="26">
        <f>IF(AND(-Z1291&gt;=31,-Z1291&lt;=60),D1291,0)</f>
        <v>0</v>
      </c>
      <c r="AE1291" s="26">
        <f>IF(AND(-Z1291&gt;=61,-Z1291&lt;=90),D1291,0)</f>
        <v>0</v>
      </c>
      <c r="AF1291" s="26">
        <f>IF(AND(-Z1291&gt;=91,-Z1291&lt;=120),D1291,0)</f>
        <v>0</v>
      </c>
      <c r="AG1291" s="26">
        <f>IF(AND(-Z1291&gt;=121,-Z1291&lt;=150),D1291,0)</f>
        <v>0</v>
      </c>
      <c r="AH1291" s="26">
        <f>IF(AND(-Z1291&gt;=151,-Z1291&lt;=180),D1291,0)</f>
        <v>0</v>
      </c>
      <c r="AI1291" s="26">
        <f>IF(AND(-Z1291&gt;=181,-Z1291&lt;=210),D1291,0)</f>
        <v>0</v>
      </c>
      <c r="AJ1291" s="26">
        <f>IF(AND(-Z1291&gt;=211,-Z1291&lt;=250),D1291,0)</f>
        <v>0</v>
      </c>
      <c r="AK1291" s="26">
        <f>IF(-Z1291&gt;=251,D1291,0)</f>
        <v>0</v>
      </c>
      <c r="AL1291" s="26">
        <f>SUM(AE1291:AF1291)</f>
        <v>0</v>
      </c>
      <c r="AM1291" s="26">
        <f>SUM(AG1291:AK1291)</f>
        <v>0</v>
      </c>
      <c r="AN1291" s="26">
        <f>SUM(AI1291:AK1291)</f>
        <v>0</v>
      </c>
      <c r="AO1291" s="26">
        <f>+IF(SUM(AC1291:AK1291)=0,D1291,0)</f>
        <v>394</v>
      </c>
      <c r="AP1291" s="26">
        <f>+SUM(AC1291:AK1291)</f>
        <v>0</v>
      </c>
      <c r="AQ1291" s="26">
        <f>+Tabla_DatosExternos_142[[#This Row],[Total Vigente]]+Tabla_DatosExternos_142[[#This Row],[Total Vencido]]</f>
        <v>394</v>
      </c>
      <c r="AR1291" s="26">
        <f>SUM(AG1291:AK1291)</f>
        <v>0</v>
      </c>
      <c r="AS1291" s="27">
        <f>+Tabla_DatosExternos_142[[#This Row],[Fecha]]-Tabla_DatosExternos_142[[#This Row],[Vence]]</f>
        <v>-30</v>
      </c>
      <c r="AT1291" s="21"/>
      <c r="AU1291" s="28" t="e">
        <f>+AR1291-W1291</f>
        <v>#VALUE!</v>
      </c>
    </row>
    <row r="1292" spans="1:47" x14ac:dyDescent="0.35">
      <c r="A1292" s="20">
        <v>46233</v>
      </c>
      <c r="B1292" s="21">
        <v>6510</v>
      </c>
      <c r="C1292" s="21">
        <v>143</v>
      </c>
      <c r="D1292" s="21">
        <v>143</v>
      </c>
      <c r="E1292" s="22">
        <v>46263</v>
      </c>
      <c r="F1292" s="21">
        <v>17</v>
      </c>
      <c r="G1292" s="21" t="s">
        <v>90</v>
      </c>
      <c r="H1292" s="21" t="s">
        <v>95</v>
      </c>
      <c r="I1292" s="21" t="s">
        <v>2186</v>
      </c>
      <c r="J1292" s="21" t="s">
        <v>2153</v>
      </c>
      <c r="K1292" s="21" t="s">
        <v>2154</v>
      </c>
      <c r="L1292" s="21" t="s">
        <v>2155</v>
      </c>
      <c r="M1292" s="21" t="s">
        <v>2156</v>
      </c>
      <c r="N1292" s="21">
        <v>30</v>
      </c>
      <c r="O1292" s="20"/>
      <c r="P1292" s="21" t="s">
        <v>50</v>
      </c>
      <c r="Q1292" s="21" t="s">
        <v>2187</v>
      </c>
      <c r="R1292" s="21">
        <v>0</v>
      </c>
      <c r="S1292" s="21">
        <v>7001</v>
      </c>
      <c r="T1292" s="21">
        <v>-63.141520999999997</v>
      </c>
      <c r="U1292" s="21">
        <v>-17.759063999999999</v>
      </c>
      <c r="V1292" s="21" t="s">
        <v>262</v>
      </c>
      <c r="W1292" s="21" t="s">
        <v>51</v>
      </c>
      <c r="X1292" s="21" t="s">
        <v>2188</v>
      </c>
      <c r="Y1292" s="23">
        <v>46246</v>
      </c>
      <c r="Z1292" s="24">
        <f>+E1292-Y1292</f>
        <v>17</v>
      </c>
      <c r="AA1292" s="25">
        <f>+Tabla_DatosExternos_142[[#This Row],[Saldo]]/Tabla_DatosExternos_142[[#This Row],[Importe]]</f>
        <v>1</v>
      </c>
      <c r="AB1292" s="21"/>
      <c r="AC1292" s="26">
        <f>IF(AND(-Z1292&gt;=1,-Z1292&lt;=30),D1292,0)</f>
        <v>0</v>
      </c>
      <c r="AD1292" s="26">
        <f>IF(AND(-Z1292&gt;=31,-Z1292&lt;=60),D1292,0)</f>
        <v>0</v>
      </c>
      <c r="AE1292" s="26">
        <f>IF(AND(-Z1292&gt;=61,-Z1292&lt;=90),D1292,0)</f>
        <v>0</v>
      </c>
      <c r="AF1292" s="26">
        <f>IF(AND(-Z1292&gt;=91,-Z1292&lt;=120),D1292,0)</f>
        <v>0</v>
      </c>
      <c r="AG1292" s="26">
        <f>IF(AND(-Z1292&gt;=121,-Z1292&lt;=150),D1292,0)</f>
        <v>0</v>
      </c>
      <c r="AH1292" s="26">
        <f>IF(AND(-Z1292&gt;=151,-Z1292&lt;=180),D1292,0)</f>
        <v>0</v>
      </c>
      <c r="AI1292" s="26">
        <f>IF(AND(-Z1292&gt;=181,-Z1292&lt;=210),D1292,0)</f>
        <v>0</v>
      </c>
      <c r="AJ1292" s="26">
        <f>IF(AND(-Z1292&gt;=211,-Z1292&lt;=250),D1292,0)</f>
        <v>0</v>
      </c>
      <c r="AK1292" s="26">
        <f>IF(-Z1292&gt;=251,D1292,0)</f>
        <v>0</v>
      </c>
      <c r="AL1292" s="26">
        <f>SUM(AE1292:AF1292)</f>
        <v>0</v>
      </c>
      <c r="AM1292" s="26">
        <f>SUM(AG1292:AK1292)</f>
        <v>0</v>
      </c>
      <c r="AN1292" s="26">
        <f>SUM(AI1292:AK1292)</f>
        <v>0</v>
      </c>
      <c r="AO1292" s="26">
        <f>+IF(SUM(AC1292:AK1292)=0,D1292,0)</f>
        <v>143</v>
      </c>
      <c r="AP1292" s="26">
        <f>+SUM(AC1292:AK1292)</f>
        <v>0</v>
      </c>
      <c r="AQ1292" s="26">
        <f>+Tabla_DatosExternos_142[[#This Row],[Total Vigente]]+Tabla_DatosExternos_142[[#This Row],[Total Vencido]]</f>
        <v>143</v>
      </c>
      <c r="AR1292" s="26">
        <f>SUM(AG1292:AK1292)</f>
        <v>0</v>
      </c>
      <c r="AS1292" s="27">
        <f>+Tabla_DatosExternos_142[[#This Row],[Fecha]]-Tabla_DatosExternos_142[[#This Row],[Vence]]</f>
        <v>-30</v>
      </c>
      <c r="AT1292" s="21"/>
      <c r="AU1292" s="28" t="e">
        <f>+AR1292-W1292</f>
        <v>#VALUE!</v>
      </c>
    </row>
    <row r="1293" spans="1:47" x14ac:dyDescent="0.35">
      <c r="A1293" s="20">
        <v>46234</v>
      </c>
      <c r="B1293" s="21">
        <v>6516</v>
      </c>
      <c r="C1293" s="21">
        <v>485</v>
      </c>
      <c r="D1293" s="21">
        <v>485</v>
      </c>
      <c r="E1293" s="22">
        <v>46264</v>
      </c>
      <c r="F1293" s="21">
        <v>18</v>
      </c>
      <c r="G1293" s="21" t="s">
        <v>90</v>
      </c>
      <c r="H1293" s="21" t="s">
        <v>95</v>
      </c>
      <c r="I1293" s="21" t="s">
        <v>2938</v>
      </c>
      <c r="J1293" s="21" t="s">
        <v>2153</v>
      </c>
      <c r="K1293" s="21" t="s">
        <v>2154</v>
      </c>
      <c r="L1293" s="21" t="s">
        <v>2155</v>
      </c>
      <c r="M1293" s="21" t="s">
        <v>2156</v>
      </c>
      <c r="N1293" s="21">
        <v>30</v>
      </c>
      <c r="O1293" s="20"/>
      <c r="P1293" s="21" t="s">
        <v>50</v>
      </c>
      <c r="Q1293" s="21" t="s">
        <v>2939</v>
      </c>
      <c r="R1293" s="21">
        <v>0</v>
      </c>
      <c r="S1293" s="21">
        <v>7001</v>
      </c>
      <c r="T1293" s="21">
        <v>-63</v>
      </c>
      <c r="U1293" s="21">
        <v>-17</v>
      </c>
      <c r="V1293" s="21" t="s">
        <v>2940</v>
      </c>
      <c r="W1293" s="21" t="s">
        <v>51</v>
      </c>
      <c r="X1293" s="21" t="s">
        <v>113</v>
      </c>
      <c r="Y1293" s="23">
        <v>46246</v>
      </c>
      <c r="Z1293" s="24">
        <f>+E1293-Y1293</f>
        <v>18</v>
      </c>
      <c r="AA1293" s="25">
        <f>+Tabla_DatosExternos_142[[#This Row],[Saldo]]/Tabla_DatosExternos_142[[#This Row],[Importe]]</f>
        <v>1</v>
      </c>
      <c r="AB1293" s="21"/>
      <c r="AC1293" s="26">
        <f>IF(AND(-Z1293&gt;=1,-Z1293&lt;=30),D1293,0)</f>
        <v>0</v>
      </c>
      <c r="AD1293" s="26">
        <f>IF(AND(-Z1293&gt;=31,-Z1293&lt;=60),D1293,0)</f>
        <v>0</v>
      </c>
      <c r="AE1293" s="26">
        <f>IF(AND(-Z1293&gt;=61,-Z1293&lt;=90),D1293,0)</f>
        <v>0</v>
      </c>
      <c r="AF1293" s="26">
        <f>IF(AND(-Z1293&gt;=91,-Z1293&lt;=120),D1293,0)</f>
        <v>0</v>
      </c>
      <c r="AG1293" s="26">
        <f>IF(AND(-Z1293&gt;=121,-Z1293&lt;=150),D1293,0)</f>
        <v>0</v>
      </c>
      <c r="AH1293" s="26">
        <f>IF(AND(-Z1293&gt;=151,-Z1293&lt;=180),D1293,0)</f>
        <v>0</v>
      </c>
      <c r="AI1293" s="26">
        <f>IF(AND(-Z1293&gt;=181,-Z1293&lt;=210),D1293,0)</f>
        <v>0</v>
      </c>
      <c r="AJ1293" s="26">
        <f>IF(AND(-Z1293&gt;=211,-Z1293&lt;=250),D1293,0)</f>
        <v>0</v>
      </c>
      <c r="AK1293" s="26">
        <f>IF(-Z1293&gt;=251,D1293,0)</f>
        <v>0</v>
      </c>
      <c r="AL1293" s="26">
        <f>SUM(AE1293:AF1293)</f>
        <v>0</v>
      </c>
      <c r="AM1293" s="26">
        <f>SUM(AG1293:AK1293)</f>
        <v>0</v>
      </c>
      <c r="AN1293" s="26">
        <f>SUM(AI1293:AK1293)</f>
        <v>0</v>
      </c>
      <c r="AO1293" s="26">
        <f>+IF(SUM(AC1293:AK1293)=0,D1293,0)</f>
        <v>485</v>
      </c>
      <c r="AP1293" s="26">
        <f>+SUM(AC1293:AK1293)</f>
        <v>0</v>
      </c>
      <c r="AQ1293" s="26">
        <f>+Tabla_DatosExternos_142[[#This Row],[Total Vigente]]+Tabla_DatosExternos_142[[#This Row],[Total Vencido]]</f>
        <v>485</v>
      </c>
      <c r="AR1293" s="26">
        <f>SUM(AG1293:AK1293)</f>
        <v>0</v>
      </c>
      <c r="AS1293" s="27">
        <f>+Tabla_DatosExternos_142[[#This Row],[Fecha]]-Tabla_DatosExternos_142[[#This Row],[Vence]]</f>
        <v>-30</v>
      </c>
      <c r="AT1293" s="21"/>
      <c r="AU1293" s="28" t="e">
        <f>+AR1293-W1293</f>
        <v>#VALUE!</v>
      </c>
    </row>
    <row r="1294" spans="1:47" x14ac:dyDescent="0.35">
      <c r="A1294" s="20">
        <v>46234</v>
      </c>
      <c r="B1294" s="21">
        <v>6520</v>
      </c>
      <c r="C1294" s="21">
        <v>154</v>
      </c>
      <c r="D1294" s="21">
        <v>154</v>
      </c>
      <c r="E1294" s="22">
        <v>46264</v>
      </c>
      <c r="F1294" s="21">
        <v>18</v>
      </c>
      <c r="G1294" s="21" t="s">
        <v>90</v>
      </c>
      <c r="H1294" s="21" t="s">
        <v>95</v>
      </c>
      <c r="I1294" s="21" t="s">
        <v>2941</v>
      </c>
      <c r="J1294" s="21" t="s">
        <v>2153</v>
      </c>
      <c r="K1294" s="21" t="s">
        <v>2154</v>
      </c>
      <c r="L1294" s="21" t="s">
        <v>2155</v>
      </c>
      <c r="M1294" s="21" t="s">
        <v>2156</v>
      </c>
      <c r="N1294" s="21">
        <v>30</v>
      </c>
      <c r="O1294" s="20"/>
      <c r="P1294" s="21" t="s">
        <v>50</v>
      </c>
      <c r="Q1294" s="21" t="s">
        <v>2942</v>
      </c>
      <c r="R1294" s="21">
        <v>500</v>
      </c>
      <c r="S1294" s="21">
        <v>7001</v>
      </c>
      <c r="T1294" s="21">
        <v>-63</v>
      </c>
      <c r="U1294" s="21">
        <v>-17</v>
      </c>
      <c r="V1294" s="21" t="s">
        <v>2943</v>
      </c>
      <c r="W1294" s="21" t="s">
        <v>51</v>
      </c>
      <c r="X1294" s="21" t="s">
        <v>2944</v>
      </c>
      <c r="Y1294" s="23">
        <v>46246</v>
      </c>
      <c r="Z1294" s="24">
        <f>+E1294-Y1294</f>
        <v>18</v>
      </c>
      <c r="AA1294" s="25">
        <f>+Tabla_DatosExternos_142[[#This Row],[Saldo]]/Tabla_DatosExternos_142[[#This Row],[Importe]]</f>
        <v>1</v>
      </c>
      <c r="AB1294" s="21"/>
      <c r="AC1294" s="26">
        <f>IF(AND(-Z1294&gt;=1,-Z1294&lt;=30),D1294,0)</f>
        <v>0</v>
      </c>
      <c r="AD1294" s="26">
        <f>IF(AND(-Z1294&gt;=31,-Z1294&lt;=60),D1294,0)</f>
        <v>0</v>
      </c>
      <c r="AE1294" s="26">
        <f>IF(AND(-Z1294&gt;=61,-Z1294&lt;=90),D1294,0)</f>
        <v>0</v>
      </c>
      <c r="AF1294" s="26">
        <f>IF(AND(-Z1294&gt;=91,-Z1294&lt;=120),D1294,0)</f>
        <v>0</v>
      </c>
      <c r="AG1294" s="26">
        <f>IF(AND(-Z1294&gt;=121,-Z1294&lt;=150),D1294,0)</f>
        <v>0</v>
      </c>
      <c r="AH1294" s="26">
        <f>IF(AND(-Z1294&gt;=151,-Z1294&lt;=180),D1294,0)</f>
        <v>0</v>
      </c>
      <c r="AI1294" s="26">
        <f>IF(AND(-Z1294&gt;=181,-Z1294&lt;=210),D1294,0)</f>
        <v>0</v>
      </c>
      <c r="AJ1294" s="26">
        <f>IF(AND(-Z1294&gt;=211,-Z1294&lt;=250),D1294,0)</f>
        <v>0</v>
      </c>
      <c r="AK1294" s="26">
        <f>IF(-Z1294&gt;=251,D1294,0)</f>
        <v>0</v>
      </c>
      <c r="AL1294" s="26">
        <f>SUM(AE1294:AF1294)</f>
        <v>0</v>
      </c>
      <c r="AM1294" s="26">
        <f>SUM(AG1294:AK1294)</f>
        <v>0</v>
      </c>
      <c r="AN1294" s="26">
        <f>SUM(AI1294:AK1294)</f>
        <v>0</v>
      </c>
      <c r="AO1294" s="26">
        <f>+IF(SUM(AC1294:AK1294)=0,D1294,0)</f>
        <v>154</v>
      </c>
      <c r="AP1294" s="26">
        <f>+SUM(AC1294:AK1294)</f>
        <v>0</v>
      </c>
      <c r="AQ1294" s="26">
        <f>+Tabla_DatosExternos_142[[#This Row],[Total Vigente]]+Tabla_DatosExternos_142[[#This Row],[Total Vencido]]</f>
        <v>154</v>
      </c>
      <c r="AR1294" s="26">
        <f>SUM(AG1294:AK1294)</f>
        <v>0</v>
      </c>
      <c r="AS1294" s="27">
        <f>+Tabla_DatosExternos_142[[#This Row],[Fecha]]-Tabla_DatosExternos_142[[#This Row],[Vence]]</f>
        <v>-30</v>
      </c>
      <c r="AT1294" s="21"/>
      <c r="AU1294" s="28" t="e">
        <f>+AR1294-W1294</f>
        <v>#VALUE!</v>
      </c>
    </row>
    <row r="1295" spans="1:47" x14ac:dyDescent="0.35">
      <c r="A1295" s="20">
        <v>46235</v>
      </c>
      <c r="B1295" s="21">
        <v>6530</v>
      </c>
      <c r="C1295" s="21">
        <v>393</v>
      </c>
      <c r="D1295" s="21">
        <v>393</v>
      </c>
      <c r="E1295" s="22">
        <v>46265</v>
      </c>
      <c r="F1295" s="21">
        <v>19</v>
      </c>
      <c r="G1295" s="21" t="s">
        <v>90</v>
      </c>
      <c r="H1295" s="21" t="s">
        <v>95</v>
      </c>
      <c r="I1295" s="21" t="s">
        <v>3064</v>
      </c>
      <c r="J1295" s="21" t="s">
        <v>2153</v>
      </c>
      <c r="K1295" s="21" t="s">
        <v>2154</v>
      </c>
      <c r="L1295" s="21" t="s">
        <v>2155</v>
      </c>
      <c r="M1295" s="21" t="s">
        <v>2156</v>
      </c>
      <c r="N1295" s="21">
        <v>30</v>
      </c>
      <c r="O1295" s="20"/>
      <c r="P1295" s="21" t="s">
        <v>50</v>
      </c>
      <c r="Q1295" s="21" t="s">
        <v>3065</v>
      </c>
      <c r="R1295" s="21">
        <v>0</v>
      </c>
      <c r="S1295" s="21">
        <v>7001</v>
      </c>
      <c r="T1295" s="21">
        <v>-63.141520999999997</v>
      </c>
      <c r="U1295" s="21">
        <v>-17.759063999999999</v>
      </c>
      <c r="V1295" s="21" t="s">
        <v>262</v>
      </c>
      <c r="W1295" s="21" t="s">
        <v>51</v>
      </c>
      <c r="X1295" s="21" t="s">
        <v>3066</v>
      </c>
      <c r="Y1295" s="23">
        <v>46246</v>
      </c>
      <c r="Z1295" s="24">
        <f>+E1295-Y1295</f>
        <v>19</v>
      </c>
      <c r="AA1295" s="25">
        <f>+Tabla_DatosExternos_142[[#This Row],[Saldo]]/Tabla_DatosExternos_142[[#This Row],[Importe]]</f>
        <v>1</v>
      </c>
      <c r="AB1295" s="21"/>
      <c r="AC1295" s="26">
        <f>IF(AND(-Z1295&gt;=1,-Z1295&lt;=30),D1295,0)</f>
        <v>0</v>
      </c>
      <c r="AD1295" s="26">
        <f>IF(AND(-Z1295&gt;=31,-Z1295&lt;=60),D1295,0)</f>
        <v>0</v>
      </c>
      <c r="AE1295" s="26">
        <f>IF(AND(-Z1295&gt;=61,-Z1295&lt;=90),D1295,0)</f>
        <v>0</v>
      </c>
      <c r="AF1295" s="26">
        <f>IF(AND(-Z1295&gt;=91,-Z1295&lt;=120),D1295,0)</f>
        <v>0</v>
      </c>
      <c r="AG1295" s="26">
        <f>IF(AND(-Z1295&gt;=121,-Z1295&lt;=150),D1295,0)</f>
        <v>0</v>
      </c>
      <c r="AH1295" s="26">
        <f>IF(AND(-Z1295&gt;=151,-Z1295&lt;=180),D1295,0)</f>
        <v>0</v>
      </c>
      <c r="AI1295" s="26">
        <f>IF(AND(-Z1295&gt;=181,-Z1295&lt;=210),D1295,0)</f>
        <v>0</v>
      </c>
      <c r="AJ1295" s="26">
        <f>IF(AND(-Z1295&gt;=211,-Z1295&lt;=250),D1295,0)</f>
        <v>0</v>
      </c>
      <c r="AK1295" s="26">
        <f>IF(-Z1295&gt;=251,D1295,0)</f>
        <v>0</v>
      </c>
      <c r="AL1295" s="26">
        <f>SUM(AE1295:AF1295)</f>
        <v>0</v>
      </c>
      <c r="AM1295" s="26">
        <f>SUM(AG1295:AK1295)</f>
        <v>0</v>
      </c>
      <c r="AN1295" s="26">
        <f>SUM(AI1295:AK1295)</f>
        <v>0</v>
      </c>
      <c r="AO1295" s="26">
        <f>+IF(SUM(AC1295:AK1295)=0,D1295,0)</f>
        <v>393</v>
      </c>
      <c r="AP1295" s="26">
        <f>+SUM(AC1295:AK1295)</f>
        <v>0</v>
      </c>
      <c r="AQ1295" s="26">
        <f>+Tabla_DatosExternos_142[[#This Row],[Total Vigente]]+Tabla_DatosExternos_142[[#This Row],[Total Vencido]]</f>
        <v>393</v>
      </c>
      <c r="AR1295" s="26">
        <f>SUM(AG1295:AK1295)</f>
        <v>0</v>
      </c>
      <c r="AS1295" s="27">
        <f>+Tabla_DatosExternos_142[[#This Row],[Fecha]]-Tabla_DatosExternos_142[[#This Row],[Vence]]</f>
        <v>-30</v>
      </c>
      <c r="AT1295" s="21"/>
      <c r="AU1295" s="28" t="e">
        <f>+AR1295-W1295</f>
        <v>#VALUE!</v>
      </c>
    </row>
    <row r="1296" spans="1:47" x14ac:dyDescent="0.35">
      <c r="A1296" s="20">
        <v>46235</v>
      </c>
      <c r="B1296" s="21">
        <v>6531</v>
      </c>
      <c r="C1296" s="21">
        <v>104</v>
      </c>
      <c r="D1296" s="21">
        <v>104</v>
      </c>
      <c r="E1296" s="22">
        <v>46265</v>
      </c>
      <c r="F1296" s="21">
        <v>19</v>
      </c>
      <c r="G1296" s="21" t="s">
        <v>90</v>
      </c>
      <c r="H1296" s="21" t="s">
        <v>95</v>
      </c>
      <c r="I1296" s="21" t="s">
        <v>3064</v>
      </c>
      <c r="J1296" s="21" t="s">
        <v>2153</v>
      </c>
      <c r="K1296" s="21" t="s">
        <v>2154</v>
      </c>
      <c r="L1296" s="21" t="s">
        <v>2155</v>
      </c>
      <c r="M1296" s="21" t="s">
        <v>2156</v>
      </c>
      <c r="N1296" s="21">
        <v>30</v>
      </c>
      <c r="O1296" s="20"/>
      <c r="P1296" s="21" t="s">
        <v>50</v>
      </c>
      <c r="Q1296" s="21" t="s">
        <v>3065</v>
      </c>
      <c r="R1296" s="21">
        <v>0</v>
      </c>
      <c r="S1296" s="21">
        <v>7001</v>
      </c>
      <c r="T1296" s="21">
        <v>-63.141520999999997</v>
      </c>
      <c r="U1296" s="21">
        <v>-17.759063999999999</v>
      </c>
      <c r="V1296" s="21" t="s">
        <v>262</v>
      </c>
      <c r="W1296" s="21" t="s">
        <v>51</v>
      </c>
      <c r="X1296" s="21" t="s">
        <v>3066</v>
      </c>
      <c r="Y1296" s="23">
        <v>46246</v>
      </c>
      <c r="Z1296" s="24">
        <f>+E1296-Y1296</f>
        <v>19</v>
      </c>
      <c r="AA1296" s="25">
        <f>+Tabla_DatosExternos_142[[#This Row],[Saldo]]/Tabla_DatosExternos_142[[#This Row],[Importe]]</f>
        <v>1</v>
      </c>
      <c r="AB1296" s="21"/>
      <c r="AC1296" s="26">
        <f>IF(AND(-Z1296&gt;=1,-Z1296&lt;=30),D1296,0)</f>
        <v>0</v>
      </c>
      <c r="AD1296" s="26">
        <f>IF(AND(-Z1296&gt;=31,-Z1296&lt;=60),D1296,0)</f>
        <v>0</v>
      </c>
      <c r="AE1296" s="26">
        <f>IF(AND(-Z1296&gt;=61,-Z1296&lt;=90),D1296,0)</f>
        <v>0</v>
      </c>
      <c r="AF1296" s="26">
        <f>IF(AND(-Z1296&gt;=91,-Z1296&lt;=120),D1296,0)</f>
        <v>0</v>
      </c>
      <c r="AG1296" s="26">
        <f>IF(AND(-Z1296&gt;=121,-Z1296&lt;=150),D1296,0)</f>
        <v>0</v>
      </c>
      <c r="AH1296" s="26">
        <f>IF(AND(-Z1296&gt;=151,-Z1296&lt;=180),D1296,0)</f>
        <v>0</v>
      </c>
      <c r="AI1296" s="26">
        <f>IF(AND(-Z1296&gt;=181,-Z1296&lt;=210),D1296,0)</f>
        <v>0</v>
      </c>
      <c r="AJ1296" s="26">
        <f>IF(AND(-Z1296&gt;=211,-Z1296&lt;=250),D1296,0)</f>
        <v>0</v>
      </c>
      <c r="AK1296" s="26">
        <f>IF(-Z1296&gt;=251,D1296,0)</f>
        <v>0</v>
      </c>
      <c r="AL1296" s="26">
        <f>SUM(AE1296:AF1296)</f>
        <v>0</v>
      </c>
      <c r="AM1296" s="26">
        <f>SUM(AG1296:AK1296)</f>
        <v>0</v>
      </c>
      <c r="AN1296" s="26">
        <f>SUM(AI1296:AK1296)</f>
        <v>0</v>
      </c>
      <c r="AO1296" s="26">
        <f>+IF(SUM(AC1296:AK1296)=0,D1296,0)</f>
        <v>104</v>
      </c>
      <c r="AP1296" s="26">
        <f>+SUM(AC1296:AK1296)</f>
        <v>0</v>
      </c>
      <c r="AQ1296" s="26">
        <f>+Tabla_DatosExternos_142[[#This Row],[Total Vigente]]+Tabla_DatosExternos_142[[#This Row],[Total Vencido]]</f>
        <v>104</v>
      </c>
      <c r="AR1296" s="26">
        <f>SUM(AG1296:AK1296)</f>
        <v>0</v>
      </c>
      <c r="AS1296" s="27">
        <f>+Tabla_DatosExternos_142[[#This Row],[Fecha]]-Tabla_DatosExternos_142[[#This Row],[Vence]]</f>
        <v>-30</v>
      </c>
      <c r="AT1296" s="21"/>
      <c r="AU1296" s="28" t="e">
        <f>+AR1296-W1296</f>
        <v>#VALUE!</v>
      </c>
    </row>
    <row r="1297" spans="1:47" x14ac:dyDescent="0.35">
      <c r="A1297" s="20">
        <v>46235</v>
      </c>
      <c r="B1297" s="21">
        <v>6532</v>
      </c>
      <c r="C1297" s="21">
        <v>321</v>
      </c>
      <c r="D1297" s="21">
        <v>321</v>
      </c>
      <c r="E1297" s="22">
        <v>46265</v>
      </c>
      <c r="F1297" s="21">
        <v>19</v>
      </c>
      <c r="G1297" s="21" t="s">
        <v>90</v>
      </c>
      <c r="H1297" s="21" t="s">
        <v>95</v>
      </c>
      <c r="I1297" s="21" t="s">
        <v>3067</v>
      </c>
      <c r="J1297" s="21" t="s">
        <v>2153</v>
      </c>
      <c r="K1297" s="21" t="s">
        <v>2154</v>
      </c>
      <c r="L1297" s="21" t="s">
        <v>2155</v>
      </c>
      <c r="M1297" s="21" t="s">
        <v>2156</v>
      </c>
      <c r="N1297" s="21">
        <v>30</v>
      </c>
      <c r="O1297" s="20"/>
      <c r="P1297" s="21" t="s">
        <v>50</v>
      </c>
      <c r="Q1297" s="21" t="s">
        <v>3068</v>
      </c>
      <c r="R1297" s="21">
        <v>0</v>
      </c>
      <c r="S1297" s="21">
        <v>7001</v>
      </c>
      <c r="T1297" s="21">
        <v>-63.107591999999997</v>
      </c>
      <c r="U1297" s="21">
        <v>-17.742076999999998</v>
      </c>
      <c r="V1297" s="21" t="s">
        <v>3069</v>
      </c>
      <c r="W1297" s="21" t="s">
        <v>51</v>
      </c>
      <c r="X1297" s="21" t="s">
        <v>3070</v>
      </c>
      <c r="Y1297" s="23">
        <v>46246</v>
      </c>
      <c r="Z1297" s="24">
        <f>+E1297-Y1297</f>
        <v>19</v>
      </c>
      <c r="AA1297" s="25">
        <f>+Tabla_DatosExternos_142[[#This Row],[Saldo]]/Tabla_DatosExternos_142[[#This Row],[Importe]]</f>
        <v>1</v>
      </c>
      <c r="AB1297" s="21"/>
      <c r="AC1297" s="26">
        <f>IF(AND(-Z1297&gt;=1,-Z1297&lt;=30),D1297,0)</f>
        <v>0</v>
      </c>
      <c r="AD1297" s="26">
        <f>IF(AND(-Z1297&gt;=31,-Z1297&lt;=60),D1297,0)</f>
        <v>0</v>
      </c>
      <c r="AE1297" s="26">
        <f>IF(AND(-Z1297&gt;=61,-Z1297&lt;=90),D1297,0)</f>
        <v>0</v>
      </c>
      <c r="AF1297" s="26">
        <f>IF(AND(-Z1297&gt;=91,-Z1297&lt;=120),D1297,0)</f>
        <v>0</v>
      </c>
      <c r="AG1297" s="26">
        <f>IF(AND(-Z1297&gt;=121,-Z1297&lt;=150),D1297,0)</f>
        <v>0</v>
      </c>
      <c r="AH1297" s="26">
        <f>IF(AND(-Z1297&gt;=151,-Z1297&lt;=180),D1297,0)</f>
        <v>0</v>
      </c>
      <c r="AI1297" s="26">
        <f>IF(AND(-Z1297&gt;=181,-Z1297&lt;=210),D1297,0)</f>
        <v>0</v>
      </c>
      <c r="AJ1297" s="26">
        <f>IF(AND(-Z1297&gt;=211,-Z1297&lt;=250),D1297,0)</f>
        <v>0</v>
      </c>
      <c r="AK1297" s="26">
        <f>IF(-Z1297&gt;=251,D1297,0)</f>
        <v>0</v>
      </c>
      <c r="AL1297" s="26">
        <f>SUM(AE1297:AF1297)</f>
        <v>0</v>
      </c>
      <c r="AM1297" s="26">
        <f>SUM(AG1297:AK1297)</f>
        <v>0</v>
      </c>
      <c r="AN1297" s="26">
        <f>SUM(AI1297:AK1297)</f>
        <v>0</v>
      </c>
      <c r="AO1297" s="26">
        <f>+IF(SUM(AC1297:AK1297)=0,D1297,0)</f>
        <v>321</v>
      </c>
      <c r="AP1297" s="26">
        <f>+SUM(AC1297:AK1297)</f>
        <v>0</v>
      </c>
      <c r="AQ1297" s="26">
        <f>+Tabla_DatosExternos_142[[#This Row],[Total Vigente]]+Tabla_DatosExternos_142[[#This Row],[Total Vencido]]</f>
        <v>321</v>
      </c>
      <c r="AR1297" s="26">
        <f>SUM(AG1297:AK1297)</f>
        <v>0</v>
      </c>
      <c r="AS1297" s="27">
        <f>+Tabla_DatosExternos_142[[#This Row],[Fecha]]-Tabla_DatosExternos_142[[#This Row],[Vence]]</f>
        <v>-30</v>
      </c>
      <c r="AT1297" s="21"/>
      <c r="AU1297" s="28" t="e">
        <f>+AR1297-W1297</f>
        <v>#VALUE!</v>
      </c>
    </row>
    <row r="1298" spans="1:47" x14ac:dyDescent="0.35">
      <c r="A1298" s="20">
        <v>46235</v>
      </c>
      <c r="B1298" s="21">
        <v>6533</v>
      </c>
      <c r="C1298" s="21">
        <v>472</v>
      </c>
      <c r="D1298" s="21">
        <v>472</v>
      </c>
      <c r="E1298" s="22">
        <v>46265</v>
      </c>
      <c r="F1298" s="21">
        <v>19</v>
      </c>
      <c r="G1298" s="21" t="s">
        <v>90</v>
      </c>
      <c r="H1298" s="21" t="s">
        <v>95</v>
      </c>
      <c r="I1298" s="21" t="s">
        <v>3071</v>
      </c>
      <c r="J1298" s="21" t="s">
        <v>2153</v>
      </c>
      <c r="K1298" s="21" t="s">
        <v>2154</v>
      </c>
      <c r="L1298" s="21" t="s">
        <v>2155</v>
      </c>
      <c r="M1298" s="21" t="s">
        <v>2156</v>
      </c>
      <c r="N1298" s="21">
        <v>30</v>
      </c>
      <c r="O1298" s="20"/>
      <c r="P1298" s="21" t="s">
        <v>50</v>
      </c>
      <c r="Q1298" s="21" t="s">
        <v>3072</v>
      </c>
      <c r="R1298" s="21">
        <v>0</v>
      </c>
      <c r="S1298" s="21">
        <v>7001</v>
      </c>
      <c r="T1298" s="21">
        <v>-63.141520999999997</v>
      </c>
      <c r="U1298" s="21">
        <v>-17.759063999999999</v>
      </c>
      <c r="V1298" s="21" t="s">
        <v>3073</v>
      </c>
      <c r="W1298" s="21" t="s">
        <v>51</v>
      </c>
      <c r="X1298" s="21" t="s">
        <v>3074</v>
      </c>
      <c r="Y1298" s="23">
        <v>46246</v>
      </c>
      <c r="Z1298" s="24">
        <f>+E1298-Y1298</f>
        <v>19</v>
      </c>
      <c r="AA1298" s="25">
        <f>+Tabla_DatosExternos_142[[#This Row],[Saldo]]/Tabla_DatosExternos_142[[#This Row],[Importe]]</f>
        <v>1</v>
      </c>
      <c r="AB1298" s="21"/>
      <c r="AC1298" s="26">
        <f>IF(AND(-Z1298&gt;=1,-Z1298&lt;=30),D1298,0)</f>
        <v>0</v>
      </c>
      <c r="AD1298" s="26">
        <f>IF(AND(-Z1298&gt;=31,-Z1298&lt;=60),D1298,0)</f>
        <v>0</v>
      </c>
      <c r="AE1298" s="26">
        <f>IF(AND(-Z1298&gt;=61,-Z1298&lt;=90),D1298,0)</f>
        <v>0</v>
      </c>
      <c r="AF1298" s="26">
        <f>IF(AND(-Z1298&gt;=91,-Z1298&lt;=120),D1298,0)</f>
        <v>0</v>
      </c>
      <c r="AG1298" s="26">
        <f>IF(AND(-Z1298&gt;=121,-Z1298&lt;=150),D1298,0)</f>
        <v>0</v>
      </c>
      <c r="AH1298" s="26">
        <f>IF(AND(-Z1298&gt;=151,-Z1298&lt;=180),D1298,0)</f>
        <v>0</v>
      </c>
      <c r="AI1298" s="26">
        <f>IF(AND(-Z1298&gt;=181,-Z1298&lt;=210),D1298,0)</f>
        <v>0</v>
      </c>
      <c r="AJ1298" s="26">
        <f>IF(AND(-Z1298&gt;=211,-Z1298&lt;=250),D1298,0)</f>
        <v>0</v>
      </c>
      <c r="AK1298" s="26">
        <f>IF(-Z1298&gt;=251,D1298,0)</f>
        <v>0</v>
      </c>
      <c r="AL1298" s="26">
        <f>SUM(AE1298:AF1298)</f>
        <v>0</v>
      </c>
      <c r="AM1298" s="26">
        <f>SUM(AG1298:AK1298)</f>
        <v>0</v>
      </c>
      <c r="AN1298" s="26">
        <f>SUM(AI1298:AK1298)</f>
        <v>0</v>
      </c>
      <c r="AO1298" s="26">
        <f>+IF(SUM(AC1298:AK1298)=0,D1298,0)</f>
        <v>472</v>
      </c>
      <c r="AP1298" s="26">
        <f>+SUM(AC1298:AK1298)</f>
        <v>0</v>
      </c>
      <c r="AQ1298" s="26">
        <f>+Tabla_DatosExternos_142[[#This Row],[Total Vigente]]+Tabla_DatosExternos_142[[#This Row],[Total Vencido]]</f>
        <v>472</v>
      </c>
      <c r="AR1298" s="26">
        <f>SUM(AG1298:AK1298)</f>
        <v>0</v>
      </c>
      <c r="AS1298" s="27">
        <f>+Tabla_DatosExternos_142[[#This Row],[Fecha]]-Tabla_DatosExternos_142[[#This Row],[Vence]]</f>
        <v>-30</v>
      </c>
      <c r="AT1298" s="21"/>
      <c r="AU1298" s="28" t="e">
        <f>+AR1298-W1298</f>
        <v>#VALUE!</v>
      </c>
    </row>
    <row r="1299" spans="1:47" x14ac:dyDescent="0.35">
      <c r="A1299" s="20">
        <v>46235</v>
      </c>
      <c r="B1299" s="21">
        <v>6537</v>
      </c>
      <c r="C1299" s="21">
        <v>326</v>
      </c>
      <c r="D1299" s="21">
        <v>326</v>
      </c>
      <c r="E1299" s="22">
        <v>46265</v>
      </c>
      <c r="F1299" s="21">
        <v>19</v>
      </c>
      <c r="G1299" s="21" t="s">
        <v>90</v>
      </c>
      <c r="H1299" s="21" t="s">
        <v>95</v>
      </c>
      <c r="I1299" s="21" t="s">
        <v>3075</v>
      </c>
      <c r="J1299" s="21" t="s">
        <v>2153</v>
      </c>
      <c r="K1299" s="21" t="s">
        <v>2154</v>
      </c>
      <c r="L1299" s="21" t="s">
        <v>2155</v>
      </c>
      <c r="M1299" s="21" t="s">
        <v>2156</v>
      </c>
      <c r="N1299" s="21">
        <v>30</v>
      </c>
      <c r="O1299" s="20"/>
      <c r="P1299" s="21" t="s">
        <v>50</v>
      </c>
      <c r="Q1299" s="21" t="s">
        <v>3076</v>
      </c>
      <c r="R1299" s="21">
        <v>0</v>
      </c>
      <c r="S1299" s="21">
        <v>7001</v>
      </c>
      <c r="T1299" s="21">
        <v>-63.141520999999997</v>
      </c>
      <c r="U1299" s="21">
        <v>-17.759063999999999</v>
      </c>
      <c r="V1299" s="21" t="s">
        <v>262</v>
      </c>
      <c r="W1299" s="21" t="s">
        <v>51</v>
      </c>
      <c r="X1299" s="21" t="s">
        <v>113</v>
      </c>
      <c r="Y1299" s="23">
        <v>46246</v>
      </c>
      <c r="Z1299" s="24">
        <f>+E1299-Y1299</f>
        <v>19</v>
      </c>
      <c r="AA1299" s="25">
        <f>+Tabla_DatosExternos_142[[#This Row],[Saldo]]/Tabla_DatosExternos_142[[#This Row],[Importe]]</f>
        <v>1</v>
      </c>
      <c r="AB1299" s="21"/>
      <c r="AC1299" s="26">
        <f>IF(AND(-Z1299&gt;=1,-Z1299&lt;=30),D1299,0)</f>
        <v>0</v>
      </c>
      <c r="AD1299" s="26">
        <f>IF(AND(-Z1299&gt;=31,-Z1299&lt;=60),D1299,0)</f>
        <v>0</v>
      </c>
      <c r="AE1299" s="26">
        <f>IF(AND(-Z1299&gt;=61,-Z1299&lt;=90),D1299,0)</f>
        <v>0</v>
      </c>
      <c r="AF1299" s="26">
        <f>IF(AND(-Z1299&gt;=91,-Z1299&lt;=120),D1299,0)</f>
        <v>0</v>
      </c>
      <c r="AG1299" s="26">
        <f>IF(AND(-Z1299&gt;=121,-Z1299&lt;=150),D1299,0)</f>
        <v>0</v>
      </c>
      <c r="AH1299" s="26">
        <f>IF(AND(-Z1299&gt;=151,-Z1299&lt;=180),D1299,0)</f>
        <v>0</v>
      </c>
      <c r="AI1299" s="26">
        <f>IF(AND(-Z1299&gt;=181,-Z1299&lt;=210),D1299,0)</f>
        <v>0</v>
      </c>
      <c r="AJ1299" s="26">
        <f>IF(AND(-Z1299&gt;=211,-Z1299&lt;=250),D1299,0)</f>
        <v>0</v>
      </c>
      <c r="AK1299" s="26">
        <f>IF(-Z1299&gt;=251,D1299,0)</f>
        <v>0</v>
      </c>
      <c r="AL1299" s="26">
        <f>SUM(AE1299:AF1299)</f>
        <v>0</v>
      </c>
      <c r="AM1299" s="26">
        <f>SUM(AG1299:AK1299)</f>
        <v>0</v>
      </c>
      <c r="AN1299" s="26">
        <f>SUM(AI1299:AK1299)</f>
        <v>0</v>
      </c>
      <c r="AO1299" s="26">
        <f>+IF(SUM(AC1299:AK1299)=0,D1299,0)</f>
        <v>326</v>
      </c>
      <c r="AP1299" s="26">
        <f>+SUM(AC1299:AK1299)</f>
        <v>0</v>
      </c>
      <c r="AQ1299" s="26">
        <f>+Tabla_DatosExternos_142[[#This Row],[Total Vigente]]+Tabla_DatosExternos_142[[#This Row],[Total Vencido]]</f>
        <v>326</v>
      </c>
      <c r="AR1299" s="26">
        <f>SUM(AG1299:AK1299)</f>
        <v>0</v>
      </c>
      <c r="AS1299" s="27">
        <f>+Tabla_DatosExternos_142[[#This Row],[Fecha]]-Tabla_DatosExternos_142[[#This Row],[Vence]]</f>
        <v>-30</v>
      </c>
      <c r="AT1299" s="21"/>
      <c r="AU1299" s="28" t="e">
        <f>+AR1299-W1299</f>
        <v>#VALUE!</v>
      </c>
    </row>
    <row r="1300" spans="1:47" x14ac:dyDescent="0.35">
      <c r="A1300" s="20">
        <v>46235</v>
      </c>
      <c r="B1300" s="21">
        <v>6538</v>
      </c>
      <c r="C1300" s="21">
        <v>321</v>
      </c>
      <c r="D1300" s="21">
        <v>321</v>
      </c>
      <c r="E1300" s="22">
        <v>46265</v>
      </c>
      <c r="F1300" s="21">
        <v>19</v>
      </c>
      <c r="G1300" s="21" t="s">
        <v>90</v>
      </c>
      <c r="H1300" s="21" t="s">
        <v>95</v>
      </c>
      <c r="I1300" s="21" t="s">
        <v>3077</v>
      </c>
      <c r="J1300" s="21" t="s">
        <v>2153</v>
      </c>
      <c r="K1300" s="21" t="s">
        <v>2154</v>
      </c>
      <c r="L1300" s="21" t="s">
        <v>2155</v>
      </c>
      <c r="M1300" s="21" t="s">
        <v>2156</v>
      </c>
      <c r="N1300" s="21">
        <v>30</v>
      </c>
      <c r="O1300" s="20"/>
      <c r="P1300" s="21" t="s">
        <v>50</v>
      </c>
      <c r="Q1300" s="21" t="s">
        <v>3078</v>
      </c>
      <c r="R1300" s="21">
        <v>0</v>
      </c>
      <c r="S1300" s="21">
        <v>7001</v>
      </c>
      <c r="T1300" s="21">
        <v>-63</v>
      </c>
      <c r="U1300" s="21">
        <v>-17</v>
      </c>
      <c r="V1300" s="21" t="s">
        <v>262</v>
      </c>
      <c r="W1300" s="21" t="s">
        <v>51</v>
      </c>
      <c r="X1300" s="21" t="s">
        <v>113</v>
      </c>
      <c r="Y1300" s="23">
        <v>46246</v>
      </c>
      <c r="Z1300" s="24">
        <f>+E1300-Y1300</f>
        <v>19</v>
      </c>
      <c r="AA1300" s="25">
        <f>+Tabla_DatosExternos_142[[#This Row],[Saldo]]/Tabla_DatosExternos_142[[#This Row],[Importe]]</f>
        <v>1</v>
      </c>
      <c r="AB1300" s="21"/>
      <c r="AC1300" s="26">
        <f>IF(AND(-Z1300&gt;=1,-Z1300&lt;=30),D1300,0)</f>
        <v>0</v>
      </c>
      <c r="AD1300" s="26">
        <f>IF(AND(-Z1300&gt;=31,-Z1300&lt;=60),D1300,0)</f>
        <v>0</v>
      </c>
      <c r="AE1300" s="26">
        <f>IF(AND(-Z1300&gt;=61,-Z1300&lt;=90),D1300,0)</f>
        <v>0</v>
      </c>
      <c r="AF1300" s="26">
        <f>IF(AND(-Z1300&gt;=91,-Z1300&lt;=120),D1300,0)</f>
        <v>0</v>
      </c>
      <c r="AG1300" s="26">
        <f>IF(AND(-Z1300&gt;=121,-Z1300&lt;=150),D1300,0)</f>
        <v>0</v>
      </c>
      <c r="AH1300" s="26">
        <f>IF(AND(-Z1300&gt;=151,-Z1300&lt;=180),D1300,0)</f>
        <v>0</v>
      </c>
      <c r="AI1300" s="26">
        <f>IF(AND(-Z1300&gt;=181,-Z1300&lt;=210),D1300,0)</f>
        <v>0</v>
      </c>
      <c r="AJ1300" s="26">
        <f>IF(AND(-Z1300&gt;=211,-Z1300&lt;=250),D1300,0)</f>
        <v>0</v>
      </c>
      <c r="AK1300" s="26">
        <f>IF(-Z1300&gt;=251,D1300,0)</f>
        <v>0</v>
      </c>
      <c r="AL1300" s="26">
        <f>SUM(AE1300:AF1300)</f>
        <v>0</v>
      </c>
      <c r="AM1300" s="26">
        <f>SUM(AG1300:AK1300)</f>
        <v>0</v>
      </c>
      <c r="AN1300" s="26">
        <f>SUM(AI1300:AK1300)</f>
        <v>0</v>
      </c>
      <c r="AO1300" s="26">
        <f>+IF(SUM(AC1300:AK1300)=0,D1300,0)</f>
        <v>321</v>
      </c>
      <c r="AP1300" s="26">
        <f>+SUM(AC1300:AK1300)</f>
        <v>0</v>
      </c>
      <c r="AQ1300" s="26">
        <f>+Tabla_DatosExternos_142[[#This Row],[Total Vigente]]+Tabla_DatosExternos_142[[#This Row],[Total Vencido]]</f>
        <v>321</v>
      </c>
      <c r="AR1300" s="26">
        <f>SUM(AG1300:AK1300)</f>
        <v>0</v>
      </c>
      <c r="AS1300" s="27">
        <f>+Tabla_DatosExternos_142[[#This Row],[Fecha]]-Tabla_DatosExternos_142[[#This Row],[Vence]]</f>
        <v>-30</v>
      </c>
      <c r="AT1300" s="21"/>
      <c r="AU1300" s="28" t="e">
        <f>+AR1300-W1300</f>
        <v>#VALUE!</v>
      </c>
    </row>
    <row r="1301" spans="1:47" x14ac:dyDescent="0.35">
      <c r="A1301" s="20">
        <v>46235</v>
      </c>
      <c r="B1301" s="21">
        <v>6540</v>
      </c>
      <c r="C1301" s="21">
        <v>498</v>
      </c>
      <c r="D1301" s="21">
        <v>498</v>
      </c>
      <c r="E1301" s="22">
        <v>46265</v>
      </c>
      <c r="F1301" s="21">
        <v>19</v>
      </c>
      <c r="G1301" s="21" t="s">
        <v>90</v>
      </c>
      <c r="H1301" s="21" t="s">
        <v>95</v>
      </c>
      <c r="I1301" s="21" t="s">
        <v>3079</v>
      </c>
      <c r="J1301" s="21" t="s">
        <v>2153</v>
      </c>
      <c r="K1301" s="21" t="s">
        <v>2154</v>
      </c>
      <c r="L1301" s="21" t="s">
        <v>2155</v>
      </c>
      <c r="M1301" s="21" t="s">
        <v>2156</v>
      </c>
      <c r="N1301" s="21">
        <v>30</v>
      </c>
      <c r="O1301" s="20"/>
      <c r="P1301" s="21" t="s">
        <v>50</v>
      </c>
      <c r="Q1301" s="21" t="s">
        <v>3080</v>
      </c>
      <c r="R1301" s="21">
        <v>0</v>
      </c>
      <c r="S1301" s="21">
        <v>7001</v>
      </c>
      <c r="T1301" s="21">
        <v>-63.141520999999997</v>
      </c>
      <c r="U1301" s="21">
        <v>-17.759063999999999</v>
      </c>
      <c r="V1301" s="21" t="s">
        <v>3081</v>
      </c>
      <c r="W1301" s="21" t="s">
        <v>51</v>
      </c>
      <c r="X1301" s="21" t="s">
        <v>3082</v>
      </c>
      <c r="Y1301" s="23">
        <v>46246</v>
      </c>
      <c r="Z1301" s="24">
        <f>+E1301-Y1301</f>
        <v>19</v>
      </c>
      <c r="AA1301" s="25">
        <f>+Tabla_DatosExternos_142[[#This Row],[Saldo]]/Tabla_DatosExternos_142[[#This Row],[Importe]]</f>
        <v>1</v>
      </c>
      <c r="AB1301" s="21"/>
      <c r="AC1301" s="26">
        <f>IF(AND(-Z1301&gt;=1,-Z1301&lt;=30),D1301,0)</f>
        <v>0</v>
      </c>
      <c r="AD1301" s="26">
        <f>IF(AND(-Z1301&gt;=31,-Z1301&lt;=60),D1301,0)</f>
        <v>0</v>
      </c>
      <c r="AE1301" s="26">
        <f>IF(AND(-Z1301&gt;=61,-Z1301&lt;=90),D1301,0)</f>
        <v>0</v>
      </c>
      <c r="AF1301" s="26">
        <f>IF(AND(-Z1301&gt;=91,-Z1301&lt;=120),D1301,0)</f>
        <v>0</v>
      </c>
      <c r="AG1301" s="26">
        <f>IF(AND(-Z1301&gt;=121,-Z1301&lt;=150),D1301,0)</f>
        <v>0</v>
      </c>
      <c r="AH1301" s="26">
        <f>IF(AND(-Z1301&gt;=151,-Z1301&lt;=180),D1301,0)</f>
        <v>0</v>
      </c>
      <c r="AI1301" s="26">
        <f>IF(AND(-Z1301&gt;=181,-Z1301&lt;=210),D1301,0)</f>
        <v>0</v>
      </c>
      <c r="AJ1301" s="26">
        <f>IF(AND(-Z1301&gt;=211,-Z1301&lt;=250),D1301,0)</f>
        <v>0</v>
      </c>
      <c r="AK1301" s="26">
        <f>IF(-Z1301&gt;=251,D1301,0)</f>
        <v>0</v>
      </c>
      <c r="AL1301" s="26">
        <f>SUM(AE1301:AF1301)</f>
        <v>0</v>
      </c>
      <c r="AM1301" s="26">
        <f>SUM(AG1301:AK1301)</f>
        <v>0</v>
      </c>
      <c r="AN1301" s="26">
        <f>SUM(AI1301:AK1301)</f>
        <v>0</v>
      </c>
      <c r="AO1301" s="26">
        <f>+IF(SUM(AC1301:AK1301)=0,D1301,0)</f>
        <v>498</v>
      </c>
      <c r="AP1301" s="26">
        <f>+SUM(AC1301:AK1301)</f>
        <v>0</v>
      </c>
      <c r="AQ1301" s="26">
        <f>+Tabla_DatosExternos_142[[#This Row],[Total Vigente]]+Tabla_DatosExternos_142[[#This Row],[Total Vencido]]</f>
        <v>498</v>
      </c>
      <c r="AR1301" s="26">
        <f>SUM(AG1301:AK1301)</f>
        <v>0</v>
      </c>
      <c r="AS1301" s="27">
        <f>+Tabla_DatosExternos_142[[#This Row],[Fecha]]-Tabla_DatosExternos_142[[#This Row],[Vence]]</f>
        <v>-30</v>
      </c>
      <c r="AT1301" s="21"/>
      <c r="AU1301" s="28" t="e">
        <f>+AR1301-W1301</f>
        <v>#VALUE!</v>
      </c>
    </row>
    <row r="1302" spans="1:47" x14ac:dyDescent="0.35">
      <c r="A1302" s="20">
        <v>46235</v>
      </c>
      <c r="B1302" s="21">
        <v>6541</v>
      </c>
      <c r="C1302" s="21">
        <v>354</v>
      </c>
      <c r="D1302" s="21">
        <v>354</v>
      </c>
      <c r="E1302" s="22">
        <v>46265</v>
      </c>
      <c r="F1302" s="21">
        <v>19</v>
      </c>
      <c r="G1302" s="21" t="s">
        <v>90</v>
      </c>
      <c r="H1302" s="21" t="s">
        <v>95</v>
      </c>
      <c r="I1302" s="21" t="s">
        <v>3083</v>
      </c>
      <c r="J1302" s="21" t="s">
        <v>2153</v>
      </c>
      <c r="K1302" s="21" t="s">
        <v>2154</v>
      </c>
      <c r="L1302" s="21" t="s">
        <v>2155</v>
      </c>
      <c r="M1302" s="21" t="s">
        <v>2156</v>
      </c>
      <c r="N1302" s="21">
        <v>30</v>
      </c>
      <c r="O1302" s="20"/>
      <c r="P1302" s="21" t="s">
        <v>50</v>
      </c>
      <c r="Q1302" s="21" t="s">
        <v>3084</v>
      </c>
      <c r="R1302" s="21">
        <v>0</v>
      </c>
      <c r="S1302" s="21">
        <v>7001</v>
      </c>
      <c r="T1302" s="21">
        <v>-63</v>
      </c>
      <c r="U1302" s="21">
        <v>-14</v>
      </c>
      <c r="V1302" s="21" t="s">
        <v>2883</v>
      </c>
      <c r="W1302" s="21" t="s">
        <v>51</v>
      </c>
      <c r="X1302" s="21" t="s">
        <v>2883</v>
      </c>
      <c r="Y1302" s="23">
        <v>46246</v>
      </c>
      <c r="Z1302" s="24">
        <f>+E1302-Y1302</f>
        <v>19</v>
      </c>
      <c r="AA1302" s="25">
        <f>+Tabla_DatosExternos_142[[#This Row],[Saldo]]/Tabla_DatosExternos_142[[#This Row],[Importe]]</f>
        <v>1</v>
      </c>
      <c r="AB1302" s="21"/>
      <c r="AC1302" s="26">
        <f>IF(AND(-Z1302&gt;=1,-Z1302&lt;=30),D1302,0)</f>
        <v>0</v>
      </c>
      <c r="AD1302" s="26">
        <f>IF(AND(-Z1302&gt;=31,-Z1302&lt;=60),D1302,0)</f>
        <v>0</v>
      </c>
      <c r="AE1302" s="26">
        <f>IF(AND(-Z1302&gt;=61,-Z1302&lt;=90),D1302,0)</f>
        <v>0</v>
      </c>
      <c r="AF1302" s="26">
        <f>IF(AND(-Z1302&gt;=91,-Z1302&lt;=120),D1302,0)</f>
        <v>0</v>
      </c>
      <c r="AG1302" s="26">
        <f>IF(AND(-Z1302&gt;=121,-Z1302&lt;=150),D1302,0)</f>
        <v>0</v>
      </c>
      <c r="AH1302" s="26">
        <f>IF(AND(-Z1302&gt;=151,-Z1302&lt;=180),D1302,0)</f>
        <v>0</v>
      </c>
      <c r="AI1302" s="26">
        <f>IF(AND(-Z1302&gt;=181,-Z1302&lt;=210),D1302,0)</f>
        <v>0</v>
      </c>
      <c r="AJ1302" s="26">
        <f>IF(AND(-Z1302&gt;=211,-Z1302&lt;=250),D1302,0)</f>
        <v>0</v>
      </c>
      <c r="AK1302" s="26">
        <f>IF(-Z1302&gt;=251,D1302,0)</f>
        <v>0</v>
      </c>
      <c r="AL1302" s="26">
        <f>SUM(AE1302:AF1302)</f>
        <v>0</v>
      </c>
      <c r="AM1302" s="26">
        <f>SUM(AG1302:AK1302)</f>
        <v>0</v>
      </c>
      <c r="AN1302" s="26">
        <f>SUM(AI1302:AK1302)</f>
        <v>0</v>
      </c>
      <c r="AO1302" s="26">
        <f>+IF(SUM(AC1302:AK1302)=0,D1302,0)</f>
        <v>354</v>
      </c>
      <c r="AP1302" s="26">
        <f>+SUM(AC1302:AK1302)</f>
        <v>0</v>
      </c>
      <c r="AQ1302" s="26">
        <f>+Tabla_DatosExternos_142[[#This Row],[Total Vigente]]+Tabla_DatosExternos_142[[#This Row],[Total Vencido]]</f>
        <v>354</v>
      </c>
      <c r="AR1302" s="26">
        <f>SUM(AG1302:AK1302)</f>
        <v>0</v>
      </c>
      <c r="AS1302" s="27">
        <f>+Tabla_DatosExternos_142[[#This Row],[Fecha]]-Tabla_DatosExternos_142[[#This Row],[Vence]]</f>
        <v>-30</v>
      </c>
      <c r="AT1302" s="21"/>
      <c r="AU1302" s="28" t="e">
        <f>+AR1302-W1302</f>
        <v>#VALUE!</v>
      </c>
    </row>
    <row r="1303" spans="1:47" x14ac:dyDescent="0.35">
      <c r="A1303" s="20">
        <v>46237</v>
      </c>
      <c r="B1303" s="21">
        <v>6549</v>
      </c>
      <c r="C1303" s="21">
        <v>136</v>
      </c>
      <c r="D1303" s="21">
        <v>136</v>
      </c>
      <c r="E1303" s="22">
        <v>46267</v>
      </c>
      <c r="F1303" s="21">
        <v>21</v>
      </c>
      <c r="G1303" s="21" t="s">
        <v>90</v>
      </c>
      <c r="H1303" s="21" t="s">
        <v>95</v>
      </c>
      <c r="I1303" s="21" t="s">
        <v>2186</v>
      </c>
      <c r="J1303" s="21" t="s">
        <v>2153</v>
      </c>
      <c r="K1303" s="21" t="s">
        <v>2154</v>
      </c>
      <c r="L1303" s="21" t="s">
        <v>2155</v>
      </c>
      <c r="M1303" s="21" t="s">
        <v>2156</v>
      </c>
      <c r="N1303" s="21">
        <v>30</v>
      </c>
      <c r="O1303" s="20"/>
      <c r="P1303" s="21" t="s">
        <v>50</v>
      </c>
      <c r="Q1303" s="21" t="s">
        <v>2187</v>
      </c>
      <c r="R1303" s="21">
        <v>0</v>
      </c>
      <c r="S1303" s="21">
        <v>7001</v>
      </c>
      <c r="T1303" s="21">
        <v>-63.141520999999997</v>
      </c>
      <c r="U1303" s="21">
        <v>-17.759063999999999</v>
      </c>
      <c r="V1303" s="21" t="s">
        <v>262</v>
      </c>
      <c r="W1303" s="21" t="s">
        <v>51</v>
      </c>
      <c r="X1303" s="21" t="s">
        <v>2188</v>
      </c>
      <c r="Y1303" s="23">
        <v>46246</v>
      </c>
      <c r="Z1303" s="24">
        <f>+E1303-Y1303</f>
        <v>21</v>
      </c>
      <c r="AA1303" s="25">
        <f>+Tabla_DatosExternos_142[[#This Row],[Saldo]]/Tabla_DatosExternos_142[[#This Row],[Importe]]</f>
        <v>1</v>
      </c>
      <c r="AB1303" s="21"/>
      <c r="AC1303" s="26">
        <f>IF(AND(-Z1303&gt;=1,-Z1303&lt;=30),D1303,0)</f>
        <v>0</v>
      </c>
      <c r="AD1303" s="26">
        <f>IF(AND(-Z1303&gt;=31,-Z1303&lt;=60),D1303,0)</f>
        <v>0</v>
      </c>
      <c r="AE1303" s="26">
        <f>IF(AND(-Z1303&gt;=61,-Z1303&lt;=90),D1303,0)</f>
        <v>0</v>
      </c>
      <c r="AF1303" s="26">
        <f>IF(AND(-Z1303&gt;=91,-Z1303&lt;=120),D1303,0)</f>
        <v>0</v>
      </c>
      <c r="AG1303" s="26">
        <f>IF(AND(-Z1303&gt;=121,-Z1303&lt;=150),D1303,0)</f>
        <v>0</v>
      </c>
      <c r="AH1303" s="26">
        <f>IF(AND(-Z1303&gt;=151,-Z1303&lt;=180),D1303,0)</f>
        <v>0</v>
      </c>
      <c r="AI1303" s="26">
        <f>IF(AND(-Z1303&gt;=181,-Z1303&lt;=210),D1303,0)</f>
        <v>0</v>
      </c>
      <c r="AJ1303" s="26">
        <f>IF(AND(-Z1303&gt;=211,-Z1303&lt;=250),D1303,0)</f>
        <v>0</v>
      </c>
      <c r="AK1303" s="26">
        <f>IF(-Z1303&gt;=251,D1303,0)</f>
        <v>0</v>
      </c>
      <c r="AL1303" s="26">
        <f>SUM(AE1303:AF1303)</f>
        <v>0</v>
      </c>
      <c r="AM1303" s="26">
        <f>SUM(AG1303:AK1303)</f>
        <v>0</v>
      </c>
      <c r="AN1303" s="26">
        <f>SUM(AI1303:AK1303)</f>
        <v>0</v>
      </c>
      <c r="AO1303" s="26">
        <f>+IF(SUM(AC1303:AK1303)=0,D1303,0)</f>
        <v>136</v>
      </c>
      <c r="AP1303" s="26">
        <f>+SUM(AC1303:AK1303)</f>
        <v>0</v>
      </c>
      <c r="AQ1303" s="26">
        <f>+Tabla_DatosExternos_142[[#This Row],[Total Vigente]]+Tabla_DatosExternos_142[[#This Row],[Total Vencido]]</f>
        <v>136</v>
      </c>
      <c r="AR1303" s="26">
        <f>SUM(AG1303:AK1303)</f>
        <v>0</v>
      </c>
      <c r="AS1303" s="27">
        <f>+Tabla_DatosExternos_142[[#This Row],[Fecha]]-Tabla_DatosExternos_142[[#This Row],[Vence]]</f>
        <v>-30</v>
      </c>
      <c r="AT1303" s="21"/>
      <c r="AU1303" s="28" t="e">
        <f>+AR1303-W1303</f>
        <v>#VALUE!</v>
      </c>
    </row>
    <row r="1304" spans="1:47" x14ac:dyDescent="0.35">
      <c r="A1304" s="20">
        <v>46237</v>
      </c>
      <c r="B1304" s="21">
        <v>6551</v>
      </c>
      <c r="C1304" s="21">
        <v>471</v>
      </c>
      <c r="D1304" s="21">
        <v>471</v>
      </c>
      <c r="E1304" s="22">
        <v>46267</v>
      </c>
      <c r="F1304" s="21">
        <v>21</v>
      </c>
      <c r="G1304" s="21" t="s">
        <v>90</v>
      </c>
      <c r="H1304" s="21" t="s">
        <v>95</v>
      </c>
      <c r="I1304" s="21" t="s">
        <v>3094</v>
      </c>
      <c r="J1304" s="21" t="s">
        <v>2153</v>
      </c>
      <c r="K1304" s="21" t="s">
        <v>2154</v>
      </c>
      <c r="L1304" s="21" t="s">
        <v>2155</v>
      </c>
      <c r="M1304" s="21" t="s">
        <v>2156</v>
      </c>
      <c r="N1304" s="21">
        <v>30</v>
      </c>
      <c r="O1304" s="20"/>
      <c r="P1304" s="21" t="s">
        <v>50</v>
      </c>
      <c r="Q1304" s="21" t="s">
        <v>3095</v>
      </c>
      <c r="R1304" s="21">
        <v>0</v>
      </c>
      <c r="S1304" s="21">
        <v>7001</v>
      </c>
      <c r="T1304" s="21">
        <v>-63.141520999999997</v>
      </c>
      <c r="U1304" s="21">
        <v>-17.759063999999999</v>
      </c>
      <c r="V1304" s="21" t="s">
        <v>262</v>
      </c>
      <c r="W1304" s="21" t="s">
        <v>51</v>
      </c>
      <c r="X1304" s="21" t="s">
        <v>113</v>
      </c>
      <c r="Y1304" s="23">
        <v>46246</v>
      </c>
      <c r="Z1304" s="24">
        <f>+E1304-Y1304</f>
        <v>21</v>
      </c>
      <c r="AA1304" s="25">
        <f>+Tabla_DatosExternos_142[[#This Row],[Saldo]]/Tabla_DatosExternos_142[[#This Row],[Importe]]</f>
        <v>1</v>
      </c>
      <c r="AB1304" s="21"/>
      <c r="AC1304" s="26">
        <f>IF(AND(-Z1304&gt;=1,-Z1304&lt;=30),D1304,0)</f>
        <v>0</v>
      </c>
      <c r="AD1304" s="26">
        <f>IF(AND(-Z1304&gt;=31,-Z1304&lt;=60),D1304,0)</f>
        <v>0</v>
      </c>
      <c r="AE1304" s="26">
        <f>IF(AND(-Z1304&gt;=61,-Z1304&lt;=90),D1304,0)</f>
        <v>0</v>
      </c>
      <c r="AF1304" s="26">
        <f>IF(AND(-Z1304&gt;=91,-Z1304&lt;=120),D1304,0)</f>
        <v>0</v>
      </c>
      <c r="AG1304" s="26">
        <f>IF(AND(-Z1304&gt;=121,-Z1304&lt;=150),D1304,0)</f>
        <v>0</v>
      </c>
      <c r="AH1304" s="26">
        <f>IF(AND(-Z1304&gt;=151,-Z1304&lt;=180),D1304,0)</f>
        <v>0</v>
      </c>
      <c r="AI1304" s="26">
        <f>IF(AND(-Z1304&gt;=181,-Z1304&lt;=210),D1304,0)</f>
        <v>0</v>
      </c>
      <c r="AJ1304" s="26">
        <f>IF(AND(-Z1304&gt;=211,-Z1304&lt;=250),D1304,0)</f>
        <v>0</v>
      </c>
      <c r="AK1304" s="26">
        <f>IF(-Z1304&gt;=251,D1304,0)</f>
        <v>0</v>
      </c>
      <c r="AL1304" s="26">
        <f>SUM(AE1304:AF1304)</f>
        <v>0</v>
      </c>
      <c r="AM1304" s="26">
        <f>SUM(AG1304:AK1304)</f>
        <v>0</v>
      </c>
      <c r="AN1304" s="26">
        <f>SUM(AI1304:AK1304)</f>
        <v>0</v>
      </c>
      <c r="AO1304" s="26">
        <f>+IF(SUM(AC1304:AK1304)=0,D1304,0)</f>
        <v>471</v>
      </c>
      <c r="AP1304" s="26">
        <f>+SUM(AC1304:AK1304)</f>
        <v>0</v>
      </c>
      <c r="AQ1304" s="26">
        <f>+Tabla_DatosExternos_142[[#This Row],[Total Vigente]]+Tabla_DatosExternos_142[[#This Row],[Total Vencido]]</f>
        <v>471</v>
      </c>
      <c r="AR1304" s="26">
        <f>SUM(AG1304:AK1304)</f>
        <v>0</v>
      </c>
      <c r="AS1304" s="27">
        <f>+Tabla_DatosExternos_142[[#This Row],[Fecha]]-Tabla_DatosExternos_142[[#This Row],[Vence]]</f>
        <v>-30</v>
      </c>
      <c r="AT1304" s="21"/>
      <c r="AU1304" s="28" t="e">
        <f>+AR1304-W1304</f>
        <v>#VALUE!</v>
      </c>
    </row>
    <row r="1305" spans="1:47" x14ac:dyDescent="0.35">
      <c r="A1305" s="20">
        <v>46237</v>
      </c>
      <c r="B1305" s="21">
        <v>6552</v>
      </c>
      <c r="C1305" s="21">
        <v>321</v>
      </c>
      <c r="D1305" s="21">
        <v>321</v>
      </c>
      <c r="E1305" s="22">
        <v>46267</v>
      </c>
      <c r="F1305" s="21">
        <v>21</v>
      </c>
      <c r="G1305" s="21" t="s">
        <v>90</v>
      </c>
      <c r="H1305" s="21" t="s">
        <v>95</v>
      </c>
      <c r="I1305" s="21" t="s">
        <v>3096</v>
      </c>
      <c r="J1305" s="21" t="s">
        <v>2153</v>
      </c>
      <c r="K1305" s="21" t="s">
        <v>2154</v>
      </c>
      <c r="L1305" s="21" t="s">
        <v>2155</v>
      </c>
      <c r="M1305" s="21" t="s">
        <v>2156</v>
      </c>
      <c r="N1305" s="21">
        <v>30</v>
      </c>
      <c r="O1305" s="20"/>
      <c r="P1305" s="21" t="s">
        <v>50</v>
      </c>
      <c r="Q1305" s="21" t="s">
        <v>3097</v>
      </c>
      <c r="R1305" s="21">
        <v>0</v>
      </c>
      <c r="S1305" s="21">
        <v>7001</v>
      </c>
      <c r="T1305" s="21">
        <v>-63.141520999999997</v>
      </c>
      <c r="U1305" s="21">
        <v>-17.759063999999999</v>
      </c>
      <c r="V1305" s="21" t="s">
        <v>262</v>
      </c>
      <c r="W1305" s="21" t="s">
        <v>51</v>
      </c>
      <c r="X1305" s="21" t="s">
        <v>3098</v>
      </c>
      <c r="Y1305" s="23">
        <v>46246</v>
      </c>
      <c r="Z1305" s="24">
        <f>+E1305-Y1305</f>
        <v>21</v>
      </c>
      <c r="AA1305" s="25">
        <f>+Tabla_DatosExternos_142[[#This Row],[Saldo]]/Tabla_DatosExternos_142[[#This Row],[Importe]]</f>
        <v>1</v>
      </c>
      <c r="AB1305" s="21"/>
      <c r="AC1305" s="26">
        <f>IF(AND(-Z1305&gt;=1,-Z1305&lt;=30),D1305,0)</f>
        <v>0</v>
      </c>
      <c r="AD1305" s="26">
        <f>IF(AND(-Z1305&gt;=31,-Z1305&lt;=60),D1305,0)</f>
        <v>0</v>
      </c>
      <c r="AE1305" s="26">
        <f>IF(AND(-Z1305&gt;=61,-Z1305&lt;=90),D1305,0)</f>
        <v>0</v>
      </c>
      <c r="AF1305" s="26">
        <f>IF(AND(-Z1305&gt;=91,-Z1305&lt;=120),D1305,0)</f>
        <v>0</v>
      </c>
      <c r="AG1305" s="26">
        <f>IF(AND(-Z1305&gt;=121,-Z1305&lt;=150),D1305,0)</f>
        <v>0</v>
      </c>
      <c r="AH1305" s="26">
        <f>IF(AND(-Z1305&gt;=151,-Z1305&lt;=180),D1305,0)</f>
        <v>0</v>
      </c>
      <c r="AI1305" s="26">
        <f>IF(AND(-Z1305&gt;=181,-Z1305&lt;=210),D1305,0)</f>
        <v>0</v>
      </c>
      <c r="AJ1305" s="26">
        <f>IF(AND(-Z1305&gt;=211,-Z1305&lt;=250),D1305,0)</f>
        <v>0</v>
      </c>
      <c r="AK1305" s="26">
        <f>IF(-Z1305&gt;=251,D1305,0)</f>
        <v>0</v>
      </c>
      <c r="AL1305" s="26">
        <f>SUM(AE1305:AF1305)</f>
        <v>0</v>
      </c>
      <c r="AM1305" s="26">
        <f>SUM(AG1305:AK1305)</f>
        <v>0</v>
      </c>
      <c r="AN1305" s="26">
        <f>SUM(AI1305:AK1305)</f>
        <v>0</v>
      </c>
      <c r="AO1305" s="26">
        <f>+IF(SUM(AC1305:AK1305)=0,D1305,0)</f>
        <v>321</v>
      </c>
      <c r="AP1305" s="26">
        <f>+SUM(AC1305:AK1305)</f>
        <v>0</v>
      </c>
      <c r="AQ1305" s="26">
        <f>+Tabla_DatosExternos_142[[#This Row],[Total Vigente]]+Tabla_DatosExternos_142[[#This Row],[Total Vencido]]</f>
        <v>321</v>
      </c>
      <c r="AR1305" s="26">
        <f>SUM(AG1305:AK1305)</f>
        <v>0</v>
      </c>
      <c r="AS1305" s="27">
        <f>+Tabla_DatosExternos_142[[#This Row],[Fecha]]-Tabla_DatosExternos_142[[#This Row],[Vence]]</f>
        <v>-30</v>
      </c>
      <c r="AT1305" s="21"/>
      <c r="AU1305" s="28" t="e">
        <f>+AR1305-W1305</f>
        <v>#VALUE!</v>
      </c>
    </row>
    <row r="1306" spans="1:47" x14ac:dyDescent="0.35">
      <c r="A1306" s="20">
        <v>46237</v>
      </c>
      <c r="B1306" s="21">
        <v>6553</v>
      </c>
      <c r="C1306" s="21">
        <v>321</v>
      </c>
      <c r="D1306" s="21">
        <v>321</v>
      </c>
      <c r="E1306" s="22">
        <v>46267</v>
      </c>
      <c r="F1306" s="21">
        <v>21</v>
      </c>
      <c r="G1306" s="21" t="s">
        <v>90</v>
      </c>
      <c r="H1306" s="21" t="s">
        <v>95</v>
      </c>
      <c r="I1306" s="21" t="s">
        <v>2856</v>
      </c>
      <c r="J1306" s="21" t="s">
        <v>2153</v>
      </c>
      <c r="K1306" s="21" t="s">
        <v>2154</v>
      </c>
      <c r="L1306" s="21" t="s">
        <v>2155</v>
      </c>
      <c r="M1306" s="21" t="s">
        <v>2156</v>
      </c>
      <c r="N1306" s="21">
        <v>30</v>
      </c>
      <c r="O1306" s="20"/>
      <c r="P1306" s="21" t="s">
        <v>50</v>
      </c>
      <c r="Q1306" s="21" t="s">
        <v>2857</v>
      </c>
      <c r="R1306" s="21">
        <v>0</v>
      </c>
      <c r="S1306" s="21">
        <v>7001</v>
      </c>
      <c r="T1306" s="21">
        <v>-63.141520999999997</v>
      </c>
      <c r="U1306" s="21">
        <v>-17.759063999999999</v>
      </c>
      <c r="V1306" s="21" t="s">
        <v>262</v>
      </c>
      <c r="W1306" s="21" t="s">
        <v>51</v>
      </c>
      <c r="X1306" s="21" t="s">
        <v>262</v>
      </c>
      <c r="Y1306" s="23">
        <v>46246</v>
      </c>
      <c r="Z1306" s="24">
        <f>+E1306-Y1306</f>
        <v>21</v>
      </c>
      <c r="AA1306" s="25">
        <f>+Tabla_DatosExternos_142[[#This Row],[Saldo]]/Tabla_DatosExternos_142[[#This Row],[Importe]]</f>
        <v>1</v>
      </c>
      <c r="AB1306" s="21"/>
      <c r="AC1306" s="26">
        <f>IF(AND(-Z1306&gt;=1,-Z1306&lt;=30),D1306,0)</f>
        <v>0</v>
      </c>
      <c r="AD1306" s="26">
        <f>IF(AND(-Z1306&gt;=31,-Z1306&lt;=60),D1306,0)</f>
        <v>0</v>
      </c>
      <c r="AE1306" s="26">
        <f>IF(AND(-Z1306&gt;=61,-Z1306&lt;=90),D1306,0)</f>
        <v>0</v>
      </c>
      <c r="AF1306" s="26">
        <f>IF(AND(-Z1306&gt;=91,-Z1306&lt;=120),D1306,0)</f>
        <v>0</v>
      </c>
      <c r="AG1306" s="26">
        <f>IF(AND(-Z1306&gt;=121,-Z1306&lt;=150),D1306,0)</f>
        <v>0</v>
      </c>
      <c r="AH1306" s="26">
        <f>IF(AND(-Z1306&gt;=151,-Z1306&lt;=180),D1306,0)</f>
        <v>0</v>
      </c>
      <c r="AI1306" s="26">
        <f>IF(AND(-Z1306&gt;=181,-Z1306&lt;=210),D1306,0)</f>
        <v>0</v>
      </c>
      <c r="AJ1306" s="26">
        <f>IF(AND(-Z1306&gt;=211,-Z1306&lt;=250),D1306,0)</f>
        <v>0</v>
      </c>
      <c r="AK1306" s="26">
        <f>IF(-Z1306&gt;=251,D1306,0)</f>
        <v>0</v>
      </c>
      <c r="AL1306" s="26">
        <f>SUM(AE1306:AF1306)</f>
        <v>0</v>
      </c>
      <c r="AM1306" s="26">
        <f>SUM(AG1306:AK1306)</f>
        <v>0</v>
      </c>
      <c r="AN1306" s="26">
        <f>SUM(AI1306:AK1306)</f>
        <v>0</v>
      </c>
      <c r="AO1306" s="26">
        <f>+IF(SUM(AC1306:AK1306)=0,D1306,0)</f>
        <v>321</v>
      </c>
      <c r="AP1306" s="26">
        <f>+SUM(AC1306:AK1306)</f>
        <v>0</v>
      </c>
      <c r="AQ1306" s="26">
        <f>+Tabla_DatosExternos_142[[#This Row],[Total Vigente]]+Tabla_DatosExternos_142[[#This Row],[Total Vencido]]</f>
        <v>321</v>
      </c>
      <c r="AR1306" s="26">
        <f>SUM(AG1306:AK1306)</f>
        <v>0</v>
      </c>
      <c r="AS1306" s="27">
        <f>+Tabla_DatosExternos_142[[#This Row],[Fecha]]-Tabla_DatosExternos_142[[#This Row],[Vence]]</f>
        <v>-30</v>
      </c>
      <c r="AT1306" s="21"/>
      <c r="AU1306" s="28" t="e">
        <f>+AR1306-W1306</f>
        <v>#VALUE!</v>
      </c>
    </row>
    <row r="1307" spans="1:47" x14ac:dyDescent="0.35">
      <c r="A1307" s="20">
        <v>46237</v>
      </c>
      <c r="B1307" s="21">
        <v>6554</v>
      </c>
      <c r="C1307" s="21">
        <v>321</v>
      </c>
      <c r="D1307" s="21">
        <v>321</v>
      </c>
      <c r="E1307" s="22">
        <v>46267</v>
      </c>
      <c r="F1307" s="21">
        <v>21</v>
      </c>
      <c r="G1307" s="21" t="s">
        <v>90</v>
      </c>
      <c r="H1307" s="21" t="s">
        <v>95</v>
      </c>
      <c r="I1307" s="21" t="s">
        <v>3099</v>
      </c>
      <c r="J1307" s="21" t="s">
        <v>2153</v>
      </c>
      <c r="K1307" s="21" t="s">
        <v>2154</v>
      </c>
      <c r="L1307" s="21" t="s">
        <v>2155</v>
      </c>
      <c r="M1307" s="21" t="s">
        <v>2156</v>
      </c>
      <c r="N1307" s="21">
        <v>30</v>
      </c>
      <c r="O1307" s="20"/>
      <c r="P1307" s="21" t="s">
        <v>50</v>
      </c>
      <c r="Q1307" s="21" t="s">
        <v>3100</v>
      </c>
      <c r="R1307" s="21">
        <v>0</v>
      </c>
      <c r="S1307" s="21">
        <v>7001</v>
      </c>
      <c r="T1307" s="21">
        <v>-63.141520999999997</v>
      </c>
      <c r="U1307" s="21">
        <v>-17.759063999999999</v>
      </c>
      <c r="V1307" s="21" t="s">
        <v>1448</v>
      </c>
      <c r="W1307" s="21" t="s">
        <v>51</v>
      </c>
      <c r="X1307" s="21" t="s">
        <v>67</v>
      </c>
      <c r="Y1307" s="23">
        <v>46246</v>
      </c>
      <c r="Z1307" s="24">
        <f>+E1307-Y1307</f>
        <v>21</v>
      </c>
      <c r="AA1307" s="25">
        <f>+Tabla_DatosExternos_142[[#This Row],[Saldo]]/Tabla_DatosExternos_142[[#This Row],[Importe]]</f>
        <v>1</v>
      </c>
      <c r="AB1307" s="21"/>
      <c r="AC1307" s="26">
        <f>IF(AND(-Z1307&gt;=1,-Z1307&lt;=30),D1307,0)</f>
        <v>0</v>
      </c>
      <c r="AD1307" s="26">
        <f>IF(AND(-Z1307&gt;=31,-Z1307&lt;=60),D1307,0)</f>
        <v>0</v>
      </c>
      <c r="AE1307" s="26">
        <f>IF(AND(-Z1307&gt;=61,-Z1307&lt;=90),D1307,0)</f>
        <v>0</v>
      </c>
      <c r="AF1307" s="26">
        <f>IF(AND(-Z1307&gt;=91,-Z1307&lt;=120),D1307,0)</f>
        <v>0</v>
      </c>
      <c r="AG1307" s="26">
        <f>IF(AND(-Z1307&gt;=121,-Z1307&lt;=150),D1307,0)</f>
        <v>0</v>
      </c>
      <c r="AH1307" s="26">
        <f>IF(AND(-Z1307&gt;=151,-Z1307&lt;=180),D1307,0)</f>
        <v>0</v>
      </c>
      <c r="AI1307" s="26">
        <f>IF(AND(-Z1307&gt;=181,-Z1307&lt;=210),D1307,0)</f>
        <v>0</v>
      </c>
      <c r="AJ1307" s="26">
        <f>IF(AND(-Z1307&gt;=211,-Z1307&lt;=250),D1307,0)</f>
        <v>0</v>
      </c>
      <c r="AK1307" s="26">
        <f>IF(-Z1307&gt;=251,D1307,0)</f>
        <v>0</v>
      </c>
      <c r="AL1307" s="26">
        <f>SUM(AE1307:AF1307)</f>
        <v>0</v>
      </c>
      <c r="AM1307" s="26">
        <f>SUM(AG1307:AK1307)</f>
        <v>0</v>
      </c>
      <c r="AN1307" s="26">
        <f>SUM(AI1307:AK1307)</f>
        <v>0</v>
      </c>
      <c r="AO1307" s="26">
        <f>+IF(SUM(AC1307:AK1307)=0,D1307,0)</f>
        <v>321</v>
      </c>
      <c r="AP1307" s="26">
        <f>+SUM(AC1307:AK1307)</f>
        <v>0</v>
      </c>
      <c r="AQ1307" s="26">
        <f>+Tabla_DatosExternos_142[[#This Row],[Total Vigente]]+Tabla_DatosExternos_142[[#This Row],[Total Vencido]]</f>
        <v>321</v>
      </c>
      <c r="AR1307" s="26">
        <f>SUM(AG1307:AK1307)</f>
        <v>0</v>
      </c>
      <c r="AS1307" s="27">
        <f>+Tabla_DatosExternos_142[[#This Row],[Fecha]]-Tabla_DatosExternos_142[[#This Row],[Vence]]</f>
        <v>-30</v>
      </c>
      <c r="AT1307" s="21"/>
      <c r="AU1307" s="28" t="e">
        <f>+AR1307-W1307</f>
        <v>#VALUE!</v>
      </c>
    </row>
    <row r="1308" spans="1:47" x14ac:dyDescent="0.35">
      <c r="A1308" s="20">
        <v>46237</v>
      </c>
      <c r="B1308" s="21">
        <v>6555</v>
      </c>
      <c r="C1308" s="21">
        <v>138</v>
      </c>
      <c r="D1308" s="21">
        <v>138</v>
      </c>
      <c r="E1308" s="22">
        <v>46267</v>
      </c>
      <c r="F1308" s="21">
        <v>21</v>
      </c>
      <c r="G1308" s="21" t="s">
        <v>90</v>
      </c>
      <c r="H1308" s="21" t="s">
        <v>95</v>
      </c>
      <c r="I1308" s="21" t="s">
        <v>3099</v>
      </c>
      <c r="J1308" s="21" t="s">
        <v>2153</v>
      </c>
      <c r="K1308" s="21" t="s">
        <v>2154</v>
      </c>
      <c r="L1308" s="21" t="s">
        <v>2155</v>
      </c>
      <c r="M1308" s="21" t="s">
        <v>2156</v>
      </c>
      <c r="N1308" s="21">
        <v>30</v>
      </c>
      <c r="O1308" s="20"/>
      <c r="P1308" s="21" t="s">
        <v>50</v>
      </c>
      <c r="Q1308" s="21" t="s">
        <v>3100</v>
      </c>
      <c r="R1308" s="21">
        <v>0</v>
      </c>
      <c r="S1308" s="21">
        <v>7001</v>
      </c>
      <c r="T1308" s="21">
        <v>-63.141520999999997</v>
      </c>
      <c r="U1308" s="21">
        <v>-17.759063999999999</v>
      </c>
      <c r="V1308" s="21" t="s">
        <v>1448</v>
      </c>
      <c r="W1308" s="21" t="s">
        <v>51</v>
      </c>
      <c r="X1308" s="21" t="s">
        <v>67</v>
      </c>
      <c r="Y1308" s="23">
        <v>46246</v>
      </c>
      <c r="Z1308" s="24">
        <f>+E1308-Y1308</f>
        <v>21</v>
      </c>
      <c r="AA1308" s="25">
        <f>+Tabla_DatosExternos_142[[#This Row],[Saldo]]/Tabla_DatosExternos_142[[#This Row],[Importe]]</f>
        <v>1</v>
      </c>
      <c r="AB1308" s="21"/>
      <c r="AC1308" s="26">
        <f>IF(AND(-Z1308&gt;=1,-Z1308&lt;=30),D1308,0)</f>
        <v>0</v>
      </c>
      <c r="AD1308" s="26">
        <f>IF(AND(-Z1308&gt;=31,-Z1308&lt;=60),D1308,0)</f>
        <v>0</v>
      </c>
      <c r="AE1308" s="26">
        <f>IF(AND(-Z1308&gt;=61,-Z1308&lt;=90),D1308,0)</f>
        <v>0</v>
      </c>
      <c r="AF1308" s="26">
        <f>IF(AND(-Z1308&gt;=91,-Z1308&lt;=120),D1308,0)</f>
        <v>0</v>
      </c>
      <c r="AG1308" s="26">
        <f>IF(AND(-Z1308&gt;=121,-Z1308&lt;=150),D1308,0)</f>
        <v>0</v>
      </c>
      <c r="AH1308" s="26">
        <f>IF(AND(-Z1308&gt;=151,-Z1308&lt;=180),D1308,0)</f>
        <v>0</v>
      </c>
      <c r="AI1308" s="26">
        <f>IF(AND(-Z1308&gt;=181,-Z1308&lt;=210),D1308,0)</f>
        <v>0</v>
      </c>
      <c r="AJ1308" s="26">
        <f>IF(AND(-Z1308&gt;=211,-Z1308&lt;=250),D1308,0)</f>
        <v>0</v>
      </c>
      <c r="AK1308" s="26">
        <f>IF(-Z1308&gt;=251,D1308,0)</f>
        <v>0</v>
      </c>
      <c r="AL1308" s="26">
        <f>SUM(AE1308:AF1308)</f>
        <v>0</v>
      </c>
      <c r="AM1308" s="26">
        <f>SUM(AG1308:AK1308)</f>
        <v>0</v>
      </c>
      <c r="AN1308" s="26">
        <f>SUM(AI1308:AK1308)</f>
        <v>0</v>
      </c>
      <c r="AO1308" s="26">
        <f>+IF(SUM(AC1308:AK1308)=0,D1308,0)</f>
        <v>138</v>
      </c>
      <c r="AP1308" s="26">
        <f>+SUM(AC1308:AK1308)</f>
        <v>0</v>
      </c>
      <c r="AQ1308" s="26">
        <f>+Tabla_DatosExternos_142[[#This Row],[Total Vigente]]+Tabla_DatosExternos_142[[#This Row],[Total Vencido]]</f>
        <v>138</v>
      </c>
      <c r="AR1308" s="26">
        <f>SUM(AG1308:AK1308)</f>
        <v>0</v>
      </c>
      <c r="AS1308" s="27">
        <f>+Tabla_DatosExternos_142[[#This Row],[Fecha]]-Tabla_DatosExternos_142[[#This Row],[Vence]]</f>
        <v>-30</v>
      </c>
      <c r="AT1308" s="21"/>
      <c r="AU1308" s="28" t="e">
        <f>+AR1308-W1308</f>
        <v>#VALUE!</v>
      </c>
    </row>
    <row r="1309" spans="1:47" x14ac:dyDescent="0.35">
      <c r="A1309" s="20">
        <v>46237</v>
      </c>
      <c r="B1309" s="21">
        <v>6557</v>
      </c>
      <c r="C1309" s="21">
        <v>487</v>
      </c>
      <c r="D1309" s="21">
        <v>487</v>
      </c>
      <c r="E1309" s="22">
        <v>46267</v>
      </c>
      <c r="F1309" s="21">
        <v>21</v>
      </c>
      <c r="G1309" s="21" t="s">
        <v>90</v>
      </c>
      <c r="H1309" s="21" t="s">
        <v>95</v>
      </c>
      <c r="I1309" s="21" t="s">
        <v>3101</v>
      </c>
      <c r="J1309" s="21" t="s">
        <v>2153</v>
      </c>
      <c r="K1309" s="21" t="s">
        <v>2154</v>
      </c>
      <c r="L1309" s="21" t="s">
        <v>2155</v>
      </c>
      <c r="M1309" s="21" t="s">
        <v>2156</v>
      </c>
      <c r="N1309" s="21">
        <v>30</v>
      </c>
      <c r="O1309" s="20"/>
      <c r="P1309" s="21" t="s">
        <v>50</v>
      </c>
      <c r="Q1309" s="21" t="s">
        <v>3102</v>
      </c>
      <c r="R1309" s="21">
        <v>0</v>
      </c>
      <c r="S1309" s="21">
        <v>7001</v>
      </c>
      <c r="T1309" s="21">
        <v>-63</v>
      </c>
      <c r="U1309" s="21">
        <v>-17</v>
      </c>
      <c r="V1309" s="21" t="s">
        <v>262</v>
      </c>
      <c r="W1309" s="21" t="s">
        <v>51</v>
      </c>
      <c r="X1309" s="21" t="s">
        <v>113</v>
      </c>
      <c r="Y1309" s="23">
        <v>46246</v>
      </c>
      <c r="Z1309" s="24">
        <f>+E1309-Y1309</f>
        <v>21</v>
      </c>
      <c r="AA1309" s="25">
        <f>+Tabla_DatosExternos_142[[#This Row],[Saldo]]/Tabla_DatosExternos_142[[#This Row],[Importe]]</f>
        <v>1</v>
      </c>
      <c r="AB1309" s="21"/>
      <c r="AC1309" s="26">
        <f>IF(AND(-Z1309&gt;=1,-Z1309&lt;=30),D1309,0)</f>
        <v>0</v>
      </c>
      <c r="AD1309" s="26">
        <f>IF(AND(-Z1309&gt;=31,-Z1309&lt;=60),D1309,0)</f>
        <v>0</v>
      </c>
      <c r="AE1309" s="26">
        <f>IF(AND(-Z1309&gt;=61,-Z1309&lt;=90),D1309,0)</f>
        <v>0</v>
      </c>
      <c r="AF1309" s="26">
        <f>IF(AND(-Z1309&gt;=91,-Z1309&lt;=120),D1309,0)</f>
        <v>0</v>
      </c>
      <c r="AG1309" s="26">
        <f>IF(AND(-Z1309&gt;=121,-Z1309&lt;=150),D1309,0)</f>
        <v>0</v>
      </c>
      <c r="AH1309" s="26">
        <f>IF(AND(-Z1309&gt;=151,-Z1309&lt;=180),D1309,0)</f>
        <v>0</v>
      </c>
      <c r="AI1309" s="26">
        <f>IF(AND(-Z1309&gt;=181,-Z1309&lt;=210),D1309,0)</f>
        <v>0</v>
      </c>
      <c r="AJ1309" s="26">
        <f>IF(AND(-Z1309&gt;=211,-Z1309&lt;=250),D1309,0)</f>
        <v>0</v>
      </c>
      <c r="AK1309" s="26">
        <f>IF(-Z1309&gt;=251,D1309,0)</f>
        <v>0</v>
      </c>
      <c r="AL1309" s="26">
        <f>SUM(AE1309:AF1309)</f>
        <v>0</v>
      </c>
      <c r="AM1309" s="26">
        <f>SUM(AG1309:AK1309)</f>
        <v>0</v>
      </c>
      <c r="AN1309" s="26">
        <f>SUM(AI1309:AK1309)</f>
        <v>0</v>
      </c>
      <c r="AO1309" s="26">
        <f>+IF(SUM(AC1309:AK1309)=0,D1309,0)</f>
        <v>487</v>
      </c>
      <c r="AP1309" s="26">
        <f>+SUM(AC1309:AK1309)</f>
        <v>0</v>
      </c>
      <c r="AQ1309" s="26">
        <f>+Tabla_DatosExternos_142[[#This Row],[Total Vigente]]+Tabla_DatosExternos_142[[#This Row],[Total Vencido]]</f>
        <v>487</v>
      </c>
      <c r="AR1309" s="26">
        <f>SUM(AG1309:AK1309)</f>
        <v>0</v>
      </c>
      <c r="AS1309" s="27">
        <f>+Tabla_DatosExternos_142[[#This Row],[Fecha]]-Tabla_DatosExternos_142[[#This Row],[Vence]]</f>
        <v>-30</v>
      </c>
      <c r="AT1309" s="21"/>
      <c r="AU1309" s="28" t="e">
        <f>+AR1309-W1309</f>
        <v>#VALUE!</v>
      </c>
    </row>
    <row r="1310" spans="1:47" x14ac:dyDescent="0.35">
      <c r="A1310" s="20">
        <v>46238</v>
      </c>
      <c r="B1310" s="21">
        <v>6561</v>
      </c>
      <c r="C1310" s="21">
        <v>461</v>
      </c>
      <c r="D1310" s="21">
        <v>461</v>
      </c>
      <c r="E1310" s="22">
        <v>46268</v>
      </c>
      <c r="F1310" s="21">
        <v>22</v>
      </c>
      <c r="G1310" s="21" t="s">
        <v>90</v>
      </c>
      <c r="H1310" s="21" t="s">
        <v>95</v>
      </c>
      <c r="I1310" s="21" t="s">
        <v>3119</v>
      </c>
      <c r="J1310" s="21" t="s">
        <v>2153</v>
      </c>
      <c r="K1310" s="21" t="s">
        <v>2154</v>
      </c>
      <c r="L1310" s="21" t="s">
        <v>2155</v>
      </c>
      <c r="M1310" s="21" t="s">
        <v>2156</v>
      </c>
      <c r="N1310" s="21">
        <v>30</v>
      </c>
      <c r="O1310" s="20"/>
      <c r="P1310" s="21" t="s">
        <v>50</v>
      </c>
      <c r="Q1310" s="21" t="s">
        <v>3120</v>
      </c>
      <c r="R1310" s="21">
        <v>0</v>
      </c>
      <c r="S1310" s="21">
        <v>7001</v>
      </c>
      <c r="T1310" s="21">
        <v>-63.141520999999997</v>
      </c>
      <c r="U1310" s="21">
        <v>-17.759063999999999</v>
      </c>
      <c r="V1310" s="21" t="s">
        <v>262</v>
      </c>
      <c r="W1310" s="21" t="s">
        <v>51</v>
      </c>
      <c r="X1310" s="21" t="s">
        <v>262</v>
      </c>
      <c r="Y1310" s="23">
        <v>46246</v>
      </c>
      <c r="Z1310" s="24">
        <f>+E1310-Y1310</f>
        <v>22</v>
      </c>
      <c r="AA1310" s="25">
        <f>+Tabla_DatosExternos_142[[#This Row],[Saldo]]/Tabla_DatosExternos_142[[#This Row],[Importe]]</f>
        <v>1</v>
      </c>
      <c r="AB1310" s="21"/>
      <c r="AC1310" s="26">
        <f>IF(AND(-Z1310&gt;=1,-Z1310&lt;=30),D1310,0)</f>
        <v>0</v>
      </c>
      <c r="AD1310" s="26">
        <f>IF(AND(-Z1310&gt;=31,-Z1310&lt;=60),D1310,0)</f>
        <v>0</v>
      </c>
      <c r="AE1310" s="26">
        <f>IF(AND(-Z1310&gt;=61,-Z1310&lt;=90),D1310,0)</f>
        <v>0</v>
      </c>
      <c r="AF1310" s="26">
        <f>IF(AND(-Z1310&gt;=91,-Z1310&lt;=120),D1310,0)</f>
        <v>0</v>
      </c>
      <c r="AG1310" s="26">
        <f>IF(AND(-Z1310&gt;=121,-Z1310&lt;=150),D1310,0)</f>
        <v>0</v>
      </c>
      <c r="AH1310" s="26">
        <f>IF(AND(-Z1310&gt;=151,-Z1310&lt;=180),D1310,0)</f>
        <v>0</v>
      </c>
      <c r="AI1310" s="26">
        <f>IF(AND(-Z1310&gt;=181,-Z1310&lt;=210),D1310,0)</f>
        <v>0</v>
      </c>
      <c r="AJ1310" s="26">
        <f>IF(AND(-Z1310&gt;=211,-Z1310&lt;=250),D1310,0)</f>
        <v>0</v>
      </c>
      <c r="AK1310" s="26">
        <f>IF(-Z1310&gt;=251,D1310,0)</f>
        <v>0</v>
      </c>
      <c r="AL1310" s="26">
        <f>SUM(AE1310:AF1310)</f>
        <v>0</v>
      </c>
      <c r="AM1310" s="26">
        <f>SUM(AG1310:AK1310)</f>
        <v>0</v>
      </c>
      <c r="AN1310" s="26">
        <f>SUM(AI1310:AK1310)</f>
        <v>0</v>
      </c>
      <c r="AO1310" s="26">
        <f>+IF(SUM(AC1310:AK1310)=0,D1310,0)</f>
        <v>461</v>
      </c>
      <c r="AP1310" s="26">
        <f>+SUM(AC1310:AK1310)</f>
        <v>0</v>
      </c>
      <c r="AQ1310" s="26">
        <f>+Tabla_DatosExternos_142[[#This Row],[Total Vigente]]+Tabla_DatosExternos_142[[#This Row],[Total Vencido]]</f>
        <v>461</v>
      </c>
      <c r="AR1310" s="26">
        <f>SUM(AG1310:AK1310)</f>
        <v>0</v>
      </c>
      <c r="AS1310" s="27">
        <f>+Tabla_DatosExternos_142[[#This Row],[Fecha]]-Tabla_DatosExternos_142[[#This Row],[Vence]]</f>
        <v>-30</v>
      </c>
      <c r="AT1310" s="21"/>
      <c r="AU1310" s="28" t="e">
        <f>+AR1310-W1310</f>
        <v>#VALUE!</v>
      </c>
    </row>
    <row r="1311" spans="1:47" x14ac:dyDescent="0.35">
      <c r="A1311" s="20">
        <v>46238</v>
      </c>
      <c r="B1311" s="21">
        <v>6562</v>
      </c>
      <c r="C1311" s="21">
        <v>321</v>
      </c>
      <c r="D1311" s="21">
        <v>321</v>
      </c>
      <c r="E1311" s="22">
        <v>46268</v>
      </c>
      <c r="F1311" s="21">
        <v>22</v>
      </c>
      <c r="G1311" s="21" t="s">
        <v>90</v>
      </c>
      <c r="H1311" s="21" t="s">
        <v>95</v>
      </c>
      <c r="I1311" s="21" t="s">
        <v>3121</v>
      </c>
      <c r="J1311" s="21" t="s">
        <v>2153</v>
      </c>
      <c r="K1311" s="21" t="s">
        <v>2154</v>
      </c>
      <c r="L1311" s="21" t="s">
        <v>2155</v>
      </c>
      <c r="M1311" s="21" t="s">
        <v>2156</v>
      </c>
      <c r="N1311" s="21">
        <v>30</v>
      </c>
      <c r="O1311" s="20"/>
      <c r="P1311" s="21" t="s">
        <v>50</v>
      </c>
      <c r="Q1311" s="21" t="s">
        <v>3122</v>
      </c>
      <c r="R1311" s="21">
        <v>0</v>
      </c>
      <c r="S1311" s="21">
        <v>7001</v>
      </c>
      <c r="T1311" s="21">
        <v>-63.141520999999997</v>
      </c>
      <c r="U1311" s="21">
        <v>-17.759063999999999</v>
      </c>
      <c r="V1311" s="21" t="s">
        <v>3123</v>
      </c>
      <c r="W1311" s="21" t="s">
        <v>51</v>
      </c>
      <c r="X1311" s="21" t="s">
        <v>67</v>
      </c>
      <c r="Y1311" s="23">
        <v>46246</v>
      </c>
      <c r="Z1311" s="24">
        <f>+E1311-Y1311</f>
        <v>22</v>
      </c>
      <c r="AA1311" s="25">
        <f>+Tabla_DatosExternos_142[[#This Row],[Saldo]]/Tabla_DatosExternos_142[[#This Row],[Importe]]</f>
        <v>1</v>
      </c>
      <c r="AB1311" s="21"/>
      <c r="AC1311" s="26">
        <f>IF(AND(-Z1311&gt;=1,-Z1311&lt;=30),D1311,0)</f>
        <v>0</v>
      </c>
      <c r="AD1311" s="26">
        <f>IF(AND(-Z1311&gt;=31,-Z1311&lt;=60),D1311,0)</f>
        <v>0</v>
      </c>
      <c r="AE1311" s="26">
        <f>IF(AND(-Z1311&gt;=61,-Z1311&lt;=90),D1311,0)</f>
        <v>0</v>
      </c>
      <c r="AF1311" s="26">
        <f>IF(AND(-Z1311&gt;=91,-Z1311&lt;=120),D1311,0)</f>
        <v>0</v>
      </c>
      <c r="AG1311" s="26">
        <f>IF(AND(-Z1311&gt;=121,-Z1311&lt;=150),D1311,0)</f>
        <v>0</v>
      </c>
      <c r="AH1311" s="26">
        <f>IF(AND(-Z1311&gt;=151,-Z1311&lt;=180),D1311,0)</f>
        <v>0</v>
      </c>
      <c r="AI1311" s="26">
        <f>IF(AND(-Z1311&gt;=181,-Z1311&lt;=210),D1311,0)</f>
        <v>0</v>
      </c>
      <c r="AJ1311" s="26">
        <f>IF(AND(-Z1311&gt;=211,-Z1311&lt;=250),D1311,0)</f>
        <v>0</v>
      </c>
      <c r="AK1311" s="26">
        <f>IF(-Z1311&gt;=251,D1311,0)</f>
        <v>0</v>
      </c>
      <c r="AL1311" s="26">
        <f>SUM(AE1311:AF1311)</f>
        <v>0</v>
      </c>
      <c r="AM1311" s="26">
        <f>SUM(AG1311:AK1311)</f>
        <v>0</v>
      </c>
      <c r="AN1311" s="26">
        <f>SUM(AI1311:AK1311)</f>
        <v>0</v>
      </c>
      <c r="AO1311" s="26">
        <f>+IF(SUM(AC1311:AK1311)=0,D1311,0)</f>
        <v>321</v>
      </c>
      <c r="AP1311" s="26">
        <f>+SUM(AC1311:AK1311)</f>
        <v>0</v>
      </c>
      <c r="AQ1311" s="26">
        <f>+Tabla_DatosExternos_142[[#This Row],[Total Vigente]]+Tabla_DatosExternos_142[[#This Row],[Total Vencido]]</f>
        <v>321</v>
      </c>
      <c r="AR1311" s="26">
        <f>SUM(AG1311:AK1311)</f>
        <v>0</v>
      </c>
      <c r="AS1311" s="27">
        <f>+Tabla_DatosExternos_142[[#This Row],[Fecha]]-Tabla_DatosExternos_142[[#This Row],[Vence]]</f>
        <v>-30</v>
      </c>
      <c r="AT1311" s="21"/>
      <c r="AU1311" s="28" t="e">
        <f>+AR1311-W1311</f>
        <v>#VALUE!</v>
      </c>
    </row>
    <row r="1312" spans="1:47" x14ac:dyDescent="0.35">
      <c r="A1312" s="20">
        <v>46238</v>
      </c>
      <c r="B1312" s="21">
        <v>6563</v>
      </c>
      <c r="C1312" s="21">
        <v>138</v>
      </c>
      <c r="D1312" s="21">
        <v>138</v>
      </c>
      <c r="E1312" s="22">
        <v>46268</v>
      </c>
      <c r="F1312" s="21">
        <v>22</v>
      </c>
      <c r="G1312" s="21" t="s">
        <v>90</v>
      </c>
      <c r="H1312" s="21" t="s">
        <v>95</v>
      </c>
      <c r="I1312" s="21" t="s">
        <v>3121</v>
      </c>
      <c r="J1312" s="21" t="s">
        <v>2153</v>
      </c>
      <c r="K1312" s="21" t="s">
        <v>2154</v>
      </c>
      <c r="L1312" s="21" t="s">
        <v>2155</v>
      </c>
      <c r="M1312" s="21" t="s">
        <v>2156</v>
      </c>
      <c r="N1312" s="21">
        <v>30</v>
      </c>
      <c r="O1312" s="20"/>
      <c r="P1312" s="21" t="s">
        <v>50</v>
      </c>
      <c r="Q1312" s="21" t="s">
        <v>3122</v>
      </c>
      <c r="R1312" s="21">
        <v>0</v>
      </c>
      <c r="S1312" s="21">
        <v>7001</v>
      </c>
      <c r="T1312" s="21">
        <v>-63.141520999999997</v>
      </c>
      <c r="U1312" s="21">
        <v>-17.759063999999999</v>
      </c>
      <c r="V1312" s="21" t="s">
        <v>3123</v>
      </c>
      <c r="W1312" s="21" t="s">
        <v>51</v>
      </c>
      <c r="X1312" s="21" t="s">
        <v>67</v>
      </c>
      <c r="Y1312" s="23">
        <v>46246</v>
      </c>
      <c r="Z1312" s="24">
        <f>+E1312-Y1312</f>
        <v>22</v>
      </c>
      <c r="AA1312" s="25">
        <f>+Tabla_DatosExternos_142[[#This Row],[Saldo]]/Tabla_DatosExternos_142[[#This Row],[Importe]]</f>
        <v>1</v>
      </c>
      <c r="AB1312" s="21"/>
      <c r="AC1312" s="26">
        <f>IF(AND(-Z1312&gt;=1,-Z1312&lt;=30),D1312,0)</f>
        <v>0</v>
      </c>
      <c r="AD1312" s="26">
        <f>IF(AND(-Z1312&gt;=31,-Z1312&lt;=60),D1312,0)</f>
        <v>0</v>
      </c>
      <c r="AE1312" s="26">
        <f>IF(AND(-Z1312&gt;=61,-Z1312&lt;=90),D1312,0)</f>
        <v>0</v>
      </c>
      <c r="AF1312" s="26">
        <f>IF(AND(-Z1312&gt;=91,-Z1312&lt;=120),D1312,0)</f>
        <v>0</v>
      </c>
      <c r="AG1312" s="26">
        <f>IF(AND(-Z1312&gt;=121,-Z1312&lt;=150),D1312,0)</f>
        <v>0</v>
      </c>
      <c r="AH1312" s="26">
        <f>IF(AND(-Z1312&gt;=151,-Z1312&lt;=180),D1312,0)</f>
        <v>0</v>
      </c>
      <c r="AI1312" s="26">
        <f>IF(AND(-Z1312&gt;=181,-Z1312&lt;=210),D1312,0)</f>
        <v>0</v>
      </c>
      <c r="AJ1312" s="26">
        <f>IF(AND(-Z1312&gt;=211,-Z1312&lt;=250),D1312,0)</f>
        <v>0</v>
      </c>
      <c r="AK1312" s="26">
        <f>IF(-Z1312&gt;=251,D1312,0)</f>
        <v>0</v>
      </c>
      <c r="AL1312" s="26">
        <f>SUM(AE1312:AF1312)</f>
        <v>0</v>
      </c>
      <c r="AM1312" s="26">
        <f>SUM(AG1312:AK1312)</f>
        <v>0</v>
      </c>
      <c r="AN1312" s="26">
        <f>SUM(AI1312:AK1312)</f>
        <v>0</v>
      </c>
      <c r="AO1312" s="26">
        <f>+IF(SUM(AC1312:AK1312)=0,D1312,0)</f>
        <v>138</v>
      </c>
      <c r="AP1312" s="26">
        <f>+SUM(AC1312:AK1312)</f>
        <v>0</v>
      </c>
      <c r="AQ1312" s="26">
        <f>+Tabla_DatosExternos_142[[#This Row],[Total Vigente]]+Tabla_DatosExternos_142[[#This Row],[Total Vencido]]</f>
        <v>138</v>
      </c>
      <c r="AR1312" s="26">
        <f>SUM(AG1312:AK1312)</f>
        <v>0</v>
      </c>
      <c r="AS1312" s="27">
        <f>+Tabla_DatosExternos_142[[#This Row],[Fecha]]-Tabla_DatosExternos_142[[#This Row],[Vence]]</f>
        <v>-30</v>
      </c>
      <c r="AT1312" s="21"/>
      <c r="AU1312" s="28" t="e">
        <f>+AR1312-W1312</f>
        <v>#VALUE!</v>
      </c>
    </row>
    <row r="1313" spans="1:47" x14ac:dyDescent="0.35">
      <c r="A1313" s="20">
        <v>46238</v>
      </c>
      <c r="B1313" s="21">
        <v>6565</v>
      </c>
      <c r="C1313" s="21">
        <v>100</v>
      </c>
      <c r="D1313" s="21">
        <v>100</v>
      </c>
      <c r="E1313" s="22">
        <v>46268</v>
      </c>
      <c r="F1313" s="21">
        <v>22</v>
      </c>
      <c r="G1313" s="21" t="s">
        <v>90</v>
      </c>
      <c r="H1313" s="21" t="s">
        <v>95</v>
      </c>
      <c r="I1313" s="21" t="s">
        <v>3124</v>
      </c>
      <c r="J1313" s="21" t="s">
        <v>2153</v>
      </c>
      <c r="K1313" s="21" t="s">
        <v>2154</v>
      </c>
      <c r="L1313" s="21" t="s">
        <v>2155</v>
      </c>
      <c r="M1313" s="21" t="s">
        <v>2156</v>
      </c>
      <c r="N1313" s="21">
        <v>30</v>
      </c>
      <c r="O1313" s="20"/>
      <c r="P1313" s="21" t="s">
        <v>50</v>
      </c>
      <c r="Q1313" s="21" t="s">
        <v>3125</v>
      </c>
      <c r="R1313" s="21">
        <v>0</v>
      </c>
      <c r="S1313" s="21">
        <v>7001</v>
      </c>
      <c r="T1313" s="21">
        <v>-63.141520999999997</v>
      </c>
      <c r="U1313" s="21">
        <v>-17.759063999999999</v>
      </c>
      <c r="V1313" s="21" t="s">
        <v>3126</v>
      </c>
      <c r="W1313" s="21" t="s">
        <v>51</v>
      </c>
      <c r="X1313" s="21" t="s">
        <v>3127</v>
      </c>
      <c r="Y1313" s="23">
        <v>46246</v>
      </c>
      <c r="Z1313" s="24">
        <f>+E1313-Y1313</f>
        <v>22</v>
      </c>
      <c r="AA1313" s="25">
        <f>+Tabla_DatosExternos_142[[#This Row],[Saldo]]/Tabla_DatosExternos_142[[#This Row],[Importe]]</f>
        <v>1</v>
      </c>
      <c r="AB1313" s="21"/>
      <c r="AC1313" s="26">
        <f>IF(AND(-Z1313&gt;=1,-Z1313&lt;=30),D1313,0)</f>
        <v>0</v>
      </c>
      <c r="AD1313" s="26">
        <f>IF(AND(-Z1313&gt;=31,-Z1313&lt;=60),D1313,0)</f>
        <v>0</v>
      </c>
      <c r="AE1313" s="26">
        <f>IF(AND(-Z1313&gt;=61,-Z1313&lt;=90),D1313,0)</f>
        <v>0</v>
      </c>
      <c r="AF1313" s="26">
        <f>IF(AND(-Z1313&gt;=91,-Z1313&lt;=120),D1313,0)</f>
        <v>0</v>
      </c>
      <c r="AG1313" s="26">
        <f>IF(AND(-Z1313&gt;=121,-Z1313&lt;=150),D1313,0)</f>
        <v>0</v>
      </c>
      <c r="AH1313" s="26">
        <f>IF(AND(-Z1313&gt;=151,-Z1313&lt;=180),D1313,0)</f>
        <v>0</v>
      </c>
      <c r="AI1313" s="26">
        <f>IF(AND(-Z1313&gt;=181,-Z1313&lt;=210),D1313,0)</f>
        <v>0</v>
      </c>
      <c r="AJ1313" s="26">
        <f>IF(AND(-Z1313&gt;=211,-Z1313&lt;=250),D1313,0)</f>
        <v>0</v>
      </c>
      <c r="AK1313" s="26">
        <f>IF(-Z1313&gt;=251,D1313,0)</f>
        <v>0</v>
      </c>
      <c r="AL1313" s="26">
        <f>SUM(AE1313:AF1313)</f>
        <v>0</v>
      </c>
      <c r="AM1313" s="26">
        <f>SUM(AG1313:AK1313)</f>
        <v>0</v>
      </c>
      <c r="AN1313" s="26">
        <f>SUM(AI1313:AK1313)</f>
        <v>0</v>
      </c>
      <c r="AO1313" s="26">
        <f>+IF(SUM(AC1313:AK1313)=0,D1313,0)</f>
        <v>100</v>
      </c>
      <c r="AP1313" s="26">
        <f>+SUM(AC1313:AK1313)</f>
        <v>0</v>
      </c>
      <c r="AQ1313" s="26">
        <f>+Tabla_DatosExternos_142[[#This Row],[Total Vigente]]+Tabla_DatosExternos_142[[#This Row],[Total Vencido]]</f>
        <v>100</v>
      </c>
      <c r="AR1313" s="26">
        <f>SUM(AG1313:AK1313)</f>
        <v>0</v>
      </c>
      <c r="AS1313" s="27">
        <f>+Tabla_DatosExternos_142[[#This Row],[Fecha]]-Tabla_DatosExternos_142[[#This Row],[Vence]]</f>
        <v>-30</v>
      </c>
      <c r="AT1313" s="21"/>
      <c r="AU1313" s="28" t="e">
        <f>+AR1313-W1313</f>
        <v>#VALUE!</v>
      </c>
    </row>
    <row r="1314" spans="1:47" x14ac:dyDescent="0.35">
      <c r="A1314" s="20">
        <v>46238</v>
      </c>
      <c r="B1314" s="21">
        <v>6566</v>
      </c>
      <c r="C1314" s="21">
        <v>321</v>
      </c>
      <c r="D1314" s="21">
        <v>321</v>
      </c>
      <c r="E1314" s="22">
        <v>46268</v>
      </c>
      <c r="F1314" s="21">
        <v>22</v>
      </c>
      <c r="G1314" s="21" t="s">
        <v>90</v>
      </c>
      <c r="H1314" s="21" t="s">
        <v>95</v>
      </c>
      <c r="I1314" s="21" t="s">
        <v>3128</v>
      </c>
      <c r="J1314" s="21" t="s">
        <v>2153</v>
      </c>
      <c r="K1314" s="21" t="s">
        <v>2154</v>
      </c>
      <c r="L1314" s="21" t="s">
        <v>2155</v>
      </c>
      <c r="M1314" s="21" t="s">
        <v>2156</v>
      </c>
      <c r="N1314" s="21">
        <v>30</v>
      </c>
      <c r="O1314" s="20"/>
      <c r="P1314" s="21" t="s">
        <v>50</v>
      </c>
      <c r="Q1314" s="21" t="s">
        <v>3129</v>
      </c>
      <c r="R1314" s="21">
        <v>0</v>
      </c>
      <c r="S1314" s="21">
        <v>7001</v>
      </c>
      <c r="T1314" s="21">
        <v>-63.141520999999997</v>
      </c>
      <c r="U1314" s="21">
        <v>-17.759063999999999</v>
      </c>
      <c r="V1314" s="21" t="s">
        <v>1448</v>
      </c>
      <c r="W1314" s="21" t="s">
        <v>51</v>
      </c>
      <c r="X1314" s="21" t="s">
        <v>67</v>
      </c>
      <c r="Y1314" s="23">
        <v>46246</v>
      </c>
      <c r="Z1314" s="24">
        <f>+E1314-Y1314</f>
        <v>22</v>
      </c>
      <c r="AA1314" s="25">
        <f>+Tabla_DatosExternos_142[[#This Row],[Saldo]]/Tabla_DatosExternos_142[[#This Row],[Importe]]</f>
        <v>1</v>
      </c>
      <c r="AB1314" s="21"/>
      <c r="AC1314" s="26">
        <f>IF(AND(-Z1314&gt;=1,-Z1314&lt;=30),D1314,0)</f>
        <v>0</v>
      </c>
      <c r="AD1314" s="26">
        <f>IF(AND(-Z1314&gt;=31,-Z1314&lt;=60),D1314,0)</f>
        <v>0</v>
      </c>
      <c r="AE1314" s="26">
        <f>IF(AND(-Z1314&gt;=61,-Z1314&lt;=90),D1314,0)</f>
        <v>0</v>
      </c>
      <c r="AF1314" s="26">
        <f>IF(AND(-Z1314&gt;=91,-Z1314&lt;=120),D1314,0)</f>
        <v>0</v>
      </c>
      <c r="AG1314" s="26">
        <f>IF(AND(-Z1314&gt;=121,-Z1314&lt;=150),D1314,0)</f>
        <v>0</v>
      </c>
      <c r="AH1314" s="26">
        <f>IF(AND(-Z1314&gt;=151,-Z1314&lt;=180),D1314,0)</f>
        <v>0</v>
      </c>
      <c r="AI1314" s="26">
        <f>IF(AND(-Z1314&gt;=181,-Z1314&lt;=210),D1314,0)</f>
        <v>0</v>
      </c>
      <c r="AJ1314" s="26">
        <f>IF(AND(-Z1314&gt;=211,-Z1314&lt;=250),D1314,0)</f>
        <v>0</v>
      </c>
      <c r="AK1314" s="26">
        <f>IF(-Z1314&gt;=251,D1314,0)</f>
        <v>0</v>
      </c>
      <c r="AL1314" s="26">
        <f>SUM(AE1314:AF1314)</f>
        <v>0</v>
      </c>
      <c r="AM1314" s="26">
        <f>SUM(AG1314:AK1314)</f>
        <v>0</v>
      </c>
      <c r="AN1314" s="26">
        <f>SUM(AI1314:AK1314)</f>
        <v>0</v>
      </c>
      <c r="AO1314" s="26">
        <f>+IF(SUM(AC1314:AK1314)=0,D1314,0)</f>
        <v>321</v>
      </c>
      <c r="AP1314" s="26">
        <f>+SUM(AC1314:AK1314)</f>
        <v>0</v>
      </c>
      <c r="AQ1314" s="26">
        <f>+Tabla_DatosExternos_142[[#This Row],[Total Vigente]]+Tabla_DatosExternos_142[[#This Row],[Total Vencido]]</f>
        <v>321</v>
      </c>
      <c r="AR1314" s="26">
        <f>SUM(AG1314:AK1314)</f>
        <v>0</v>
      </c>
      <c r="AS1314" s="27">
        <f>+Tabla_DatosExternos_142[[#This Row],[Fecha]]-Tabla_DatosExternos_142[[#This Row],[Vence]]</f>
        <v>-30</v>
      </c>
      <c r="AT1314" s="21"/>
      <c r="AU1314" s="28" t="e">
        <f>+AR1314-W1314</f>
        <v>#VALUE!</v>
      </c>
    </row>
    <row r="1315" spans="1:47" x14ac:dyDescent="0.35">
      <c r="A1315" s="20">
        <v>46238</v>
      </c>
      <c r="B1315" s="21">
        <v>6567</v>
      </c>
      <c r="C1315" s="21">
        <v>138</v>
      </c>
      <c r="D1315" s="21">
        <v>138</v>
      </c>
      <c r="E1315" s="22">
        <v>46268</v>
      </c>
      <c r="F1315" s="21">
        <v>22</v>
      </c>
      <c r="G1315" s="21" t="s">
        <v>90</v>
      </c>
      <c r="H1315" s="21" t="s">
        <v>95</v>
      </c>
      <c r="I1315" s="21" t="s">
        <v>3128</v>
      </c>
      <c r="J1315" s="21" t="s">
        <v>2153</v>
      </c>
      <c r="K1315" s="21" t="s">
        <v>2154</v>
      </c>
      <c r="L1315" s="21" t="s">
        <v>2155</v>
      </c>
      <c r="M1315" s="21" t="s">
        <v>2156</v>
      </c>
      <c r="N1315" s="21">
        <v>30</v>
      </c>
      <c r="O1315" s="20"/>
      <c r="P1315" s="21" t="s">
        <v>50</v>
      </c>
      <c r="Q1315" s="21" t="s">
        <v>3129</v>
      </c>
      <c r="R1315" s="21">
        <v>0</v>
      </c>
      <c r="S1315" s="21">
        <v>7001</v>
      </c>
      <c r="T1315" s="21">
        <v>-63.141520999999997</v>
      </c>
      <c r="U1315" s="21">
        <v>-17.759063999999999</v>
      </c>
      <c r="V1315" s="21" t="s">
        <v>1448</v>
      </c>
      <c r="W1315" s="21" t="s">
        <v>51</v>
      </c>
      <c r="X1315" s="21" t="s">
        <v>67</v>
      </c>
      <c r="Y1315" s="23">
        <v>46246</v>
      </c>
      <c r="Z1315" s="24">
        <f>+E1315-Y1315</f>
        <v>22</v>
      </c>
      <c r="AA1315" s="25">
        <f>+Tabla_DatosExternos_142[[#This Row],[Saldo]]/Tabla_DatosExternos_142[[#This Row],[Importe]]</f>
        <v>1</v>
      </c>
      <c r="AB1315" s="21"/>
      <c r="AC1315" s="26">
        <f>IF(AND(-Z1315&gt;=1,-Z1315&lt;=30),D1315,0)</f>
        <v>0</v>
      </c>
      <c r="AD1315" s="26">
        <f>IF(AND(-Z1315&gt;=31,-Z1315&lt;=60),D1315,0)</f>
        <v>0</v>
      </c>
      <c r="AE1315" s="26">
        <f>IF(AND(-Z1315&gt;=61,-Z1315&lt;=90),D1315,0)</f>
        <v>0</v>
      </c>
      <c r="AF1315" s="26">
        <f>IF(AND(-Z1315&gt;=91,-Z1315&lt;=120),D1315,0)</f>
        <v>0</v>
      </c>
      <c r="AG1315" s="26">
        <f>IF(AND(-Z1315&gt;=121,-Z1315&lt;=150),D1315,0)</f>
        <v>0</v>
      </c>
      <c r="AH1315" s="26">
        <f>IF(AND(-Z1315&gt;=151,-Z1315&lt;=180),D1315,0)</f>
        <v>0</v>
      </c>
      <c r="AI1315" s="26">
        <f>IF(AND(-Z1315&gt;=181,-Z1315&lt;=210),D1315,0)</f>
        <v>0</v>
      </c>
      <c r="AJ1315" s="26">
        <f>IF(AND(-Z1315&gt;=211,-Z1315&lt;=250),D1315,0)</f>
        <v>0</v>
      </c>
      <c r="AK1315" s="26">
        <f>IF(-Z1315&gt;=251,D1315,0)</f>
        <v>0</v>
      </c>
      <c r="AL1315" s="26">
        <f>SUM(AE1315:AF1315)</f>
        <v>0</v>
      </c>
      <c r="AM1315" s="26">
        <f>SUM(AG1315:AK1315)</f>
        <v>0</v>
      </c>
      <c r="AN1315" s="26">
        <f>SUM(AI1315:AK1315)</f>
        <v>0</v>
      </c>
      <c r="AO1315" s="26">
        <f>+IF(SUM(AC1315:AK1315)=0,D1315,0)</f>
        <v>138</v>
      </c>
      <c r="AP1315" s="26">
        <f>+SUM(AC1315:AK1315)</f>
        <v>0</v>
      </c>
      <c r="AQ1315" s="26">
        <f>+Tabla_DatosExternos_142[[#This Row],[Total Vigente]]+Tabla_DatosExternos_142[[#This Row],[Total Vencido]]</f>
        <v>138</v>
      </c>
      <c r="AR1315" s="26">
        <f>SUM(AG1315:AK1315)</f>
        <v>0</v>
      </c>
      <c r="AS1315" s="27">
        <f>+Tabla_DatosExternos_142[[#This Row],[Fecha]]-Tabla_DatosExternos_142[[#This Row],[Vence]]</f>
        <v>-30</v>
      </c>
      <c r="AT1315" s="21"/>
      <c r="AU1315" s="28" t="e">
        <f>+AR1315-W1315</f>
        <v>#VALUE!</v>
      </c>
    </row>
    <row r="1316" spans="1:47" x14ac:dyDescent="0.35">
      <c r="A1316" s="20">
        <v>46238</v>
      </c>
      <c r="B1316" s="21">
        <v>6568</v>
      </c>
      <c r="C1316" s="21">
        <v>138</v>
      </c>
      <c r="D1316" s="21">
        <v>138</v>
      </c>
      <c r="E1316" s="22">
        <v>46268</v>
      </c>
      <c r="F1316" s="21">
        <v>22</v>
      </c>
      <c r="G1316" s="21" t="s">
        <v>90</v>
      </c>
      <c r="H1316" s="21" t="s">
        <v>95</v>
      </c>
      <c r="I1316" s="21" t="s">
        <v>3096</v>
      </c>
      <c r="J1316" s="21" t="s">
        <v>2153</v>
      </c>
      <c r="K1316" s="21" t="s">
        <v>2154</v>
      </c>
      <c r="L1316" s="21" t="s">
        <v>2155</v>
      </c>
      <c r="M1316" s="21" t="s">
        <v>2156</v>
      </c>
      <c r="N1316" s="21">
        <v>30</v>
      </c>
      <c r="O1316" s="20"/>
      <c r="P1316" s="21" t="s">
        <v>50</v>
      </c>
      <c r="Q1316" s="21" t="s">
        <v>3097</v>
      </c>
      <c r="R1316" s="21">
        <v>0</v>
      </c>
      <c r="S1316" s="21">
        <v>7001</v>
      </c>
      <c r="T1316" s="21">
        <v>-63.141520999999997</v>
      </c>
      <c r="U1316" s="21">
        <v>-17.759063999999999</v>
      </c>
      <c r="V1316" s="21" t="s">
        <v>262</v>
      </c>
      <c r="W1316" s="21" t="s">
        <v>51</v>
      </c>
      <c r="X1316" s="21" t="s">
        <v>3098</v>
      </c>
      <c r="Y1316" s="23">
        <v>46246</v>
      </c>
      <c r="Z1316" s="24">
        <f>+E1316-Y1316</f>
        <v>22</v>
      </c>
      <c r="AA1316" s="25">
        <f>+Tabla_DatosExternos_142[[#This Row],[Saldo]]/Tabla_DatosExternos_142[[#This Row],[Importe]]</f>
        <v>1</v>
      </c>
      <c r="AB1316" s="21"/>
      <c r="AC1316" s="26">
        <f>IF(AND(-Z1316&gt;=1,-Z1316&lt;=30),D1316,0)</f>
        <v>0</v>
      </c>
      <c r="AD1316" s="26">
        <f>IF(AND(-Z1316&gt;=31,-Z1316&lt;=60),D1316,0)</f>
        <v>0</v>
      </c>
      <c r="AE1316" s="26">
        <f>IF(AND(-Z1316&gt;=61,-Z1316&lt;=90),D1316,0)</f>
        <v>0</v>
      </c>
      <c r="AF1316" s="26">
        <f>IF(AND(-Z1316&gt;=91,-Z1316&lt;=120),D1316,0)</f>
        <v>0</v>
      </c>
      <c r="AG1316" s="26">
        <f>IF(AND(-Z1316&gt;=121,-Z1316&lt;=150),D1316,0)</f>
        <v>0</v>
      </c>
      <c r="AH1316" s="26">
        <f>IF(AND(-Z1316&gt;=151,-Z1316&lt;=180),D1316,0)</f>
        <v>0</v>
      </c>
      <c r="AI1316" s="26">
        <f>IF(AND(-Z1316&gt;=181,-Z1316&lt;=210),D1316,0)</f>
        <v>0</v>
      </c>
      <c r="AJ1316" s="26">
        <f>IF(AND(-Z1316&gt;=211,-Z1316&lt;=250),D1316,0)</f>
        <v>0</v>
      </c>
      <c r="AK1316" s="26">
        <f>IF(-Z1316&gt;=251,D1316,0)</f>
        <v>0</v>
      </c>
      <c r="AL1316" s="26">
        <f>SUM(AE1316:AF1316)</f>
        <v>0</v>
      </c>
      <c r="AM1316" s="26">
        <f>SUM(AG1316:AK1316)</f>
        <v>0</v>
      </c>
      <c r="AN1316" s="26">
        <f>SUM(AI1316:AK1316)</f>
        <v>0</v>
      </c>
      <c r="AO1316" s="26">
        <f>+IF(SUM(AC1316:AK1316)=0,D1316,0)</f>
        <v>138</v>
      </c>
      <c r="AP1316" s="26">
        <f>+SUM(AC1316:AK1316)</f>
        <v>0</v>
      </c>
      <c r="AQ1316" s="26">
        <f>+Tabla_DatosExternos_142[[#This Row],[Total Vigente]]+Tabla_DatosExternos_142[[#This Row],[Total Vencido]]</f>
        <v>138</v>
      </c>
      <c r="AR1316" s="26">
        <f>SUM(AG1316:AK1316)</f>
        <v>0</v>
      </c>
      <c r="AS1316" s="27">
        <f>+Tabla_DatosExternos_142[[#This Row],[Fecha]]-Tabla_DatosExternos_142[[#This Row],[Vence]]</f>
        <v>-30</v>
      </c>
      <c r="AT1316" s="21"/>
      <c r="AU1316" s="28" t="e">
        <f>+AR1316-W1316</f>
        <v>#VALUE!</v>
      </c>
    </row>
    <row r="1317" spans="1:47" x14ac:dyDescent="0.35">
      <c r="A1317" s="20">
        <v>46238</v>
      </c>
      <c r="B1317" s="21">
        <v>6569</v>
      </c>
      <c r="C1317" s="21">
        <v>321</v>
      </c>
      <c r="D1317" s="21">
        <v>321</v>
      </c>
      <c r="E1317" s="22">
        <v>46268</v>
      </c>
      <c r="F1317" s="21">
        <v>22</v>
      </c>
      <c r="G1317" s="21" t="s">
        <v>90</v>
      </c>
      <c r="H1317" s="21" t="s">
        <v>95</v>
      </c>
      <c r="I1317" s="21" t="s">
        <v>3130</v>
      </c>
      <c r="J1317" s="21" t="s">
        <v>2153</v>
      </c>
      <c r="K1317" s="21" t="s">
        <v>2154</v>
      </c>
      <c r="L1317" s="21" t="s">
        <v>2155</v>
      </c>
      <c r="M1317" s="21" t="s">
        <v>2156</v>
      </c>
      <c r="N1317" s="21">
        <v>30</v>
      </c>
      <c r="O1317" s="20"/>
      <c r="P1317" s="21" t="s">
        <v>50</v>
      </c>
      <c r="Q1317" s="21" t="s">
        <v>3131</v>
      </c>
      <c r="R1317" s="21">
        <v>0</v>
      </c>
      <c r="S1317" s="21">
        <v>7001</v>
      </c>
      <c r="T1317" s="21">
        <v>-63.141520999999997</v>
      </c>
      <c r="U1317" s="21">
        <v>-17.759063999999999</v>
      </c>
      <c r="V1317" s="21" t="s">
        <v>1448</v>
      </c>
      <c r="W1317" s="21" t="s">
        <v>51</v>
      </c>
      <c r="X1317" s="21" t="s">
        <v>67</v>
      </c>
      <c r="Y1317" s="23">
        <v>46246</v>
      </c>
      <c r="Z1317" s="24">
        <f>+E1317-Y1317</f>
        <v>22</v>
      </c>
      <c r="AA1317" s="25">
        <f>+Tabla_DatosExternos_142[[#This Row],[Saldo]]/Tabla_DatosExternos_142[[#This Row],[Importe]]</f>
        <v>1</v>
      </c>
      <c r="AB1317" s="21"/>
      <c r="AC1317" s="26">
        <f>IF(AND(-Z1317&gt;=1,-Z1317&lt;=30),D1317,0)</f>
        <v>0</v>
      </c>
      <c r="AD1317" s="26">
        <f>IF(AND(-Z1317&gt;=31,-Z1317&lt;=60),D1317,0)</f>
        <v>0</v>
      </c>
      <c r="AE1317" s="26">
        <f>IF(AND(-Z1317&gt;=61,-Z1317&lt;=90),D1317,0)</f>
        <v>0</v>
      </c>
      <c r="AF1317" s="26">
        <f>IF(AND(-Z1317&gt;=91,-Z1317&lt;=120),D1317,0)</f>
        <v>0</v>
      </c>
      <c r="AG1317" s="26">
        <f>IF(AND(-Z1317&gt;=121,-Z1317&lt;=150),D1317,0)</f>
        <v>0</v>
      </c>
      <c r="AH1317" s="26">
        <f>IF(AND(-Z1317&gt;=151,-Z1317&lt;=180),D1317,0)</f>
        <v>0</v>
      </c>
      <c r="AI1317" s="26">
        <f>IF(AND(-Z1317&gt;=181,-Z1317&lt;=210),D1317,0)</f>
        <v>0</v>
      </c>
      <c r="AJ1317" s="26">
        <f>IF(AND(-Z1317&gt;=211,-Z1317&lt;=250),D1317,0)</f>
        <v>0</v>
      </c>
      <c r="AK1317" s="26">
        <f>IF(-Z1317&gt;=251,D1317,0)</f>
        <v>0</v>
      </c>
      <c r="AL1317" s="26">
        <f>SUM(AE1317:AF1317)</f>
        <v>0</v>
      </c>
      <c r="AM1317" s="26">
        <f>SUM(AG1317:AK1317)</f>
        <v>0</v>
      </c>
      <c r="AN1317" s="26">
        <f>SUM(AI1317:AK1317)</f>
        <v>0</v>
      </c>
      <c r="AO1317" s="26">
        <f>+IF(SUM(AC1317:AK1317)=0,D1317,0)</f>
        <v>321</v>
      </c>
      <c r="AP1317" s="26">
        <f>+SUM(AC1317:AK1317)</f>
        <v>0</v>
      </c>
      <c r="AQ1317" s="26">
        <f>+Tabla_DatosExternos_142[[#This Row],[Total Vigente]]+Tabla_DatosExternos_142[[#This Row],[Total Vencido]]</f>
        <v>321</v>
      </c>
      <c r="AR1317" s="26">
        <f>SUM(AG1317:AK1317)</f>
        <v>0</v>
      </c>
      <c r="AS1317" s="27">
        <f>+Tabla_DatosExternos_142[[#This Row],[Fecha]]-Tabla_DatosExternos_142[[#This Row],[Vence]]</f>
        <v>-30</v>
      </c>
      <c r="AT1317" s="21"/>
      <c r="AU1317" s="28" t="e">
        <f>+AR1317-W1317</f>
        <v>#VALUE!</v>
      </c>
    </row>
    <row r="1318" spans="1:47" x14ac:dyDescent="0.35">
      <c r="A1318" s="20">
        <v>46238</v>
      </c>
      <c r="B1318" s="21">
        <v>6571</v>
      </c>
      <c r="C1318" s="21">
        <v>321</v>
      </c>
      <c r="D1318" s="21">
        <v>321</v>
      </c>
      <c r="E1318" s="22">
        <v>46268</v>
      </c>
      <c r="F1318" s="21">
        <v>22</v>
      </c>
      <c r="G1318" s="21" t="s">
        <v>90</v>
      </c>
      <c r="H1318" s="21" t="s">
        <v>95</v>
      </c>
      <c r="I1318" s="21" t="s">
        <v>3132</v>
      </c>
      <c r="J1318" s="21" t="s">
        <v>2153</v>
      </c>
      <c r="K1318" s="21" t="s">
        <v>2154</v>
      </c>
      <c r="L1318" s="21" t="s">
        <v>2155</v>
      </c>
      <c r="M1318" s="21" t="s">
        <v>2156</v>
      </c>
      <c r="N1318" s="21">
        <v>30</v>
      </c>
      <c r="O1318" s="20"/>
      <c r="P1318" s="21" t="s">
        <v>50</v>
      </c>
      <c r="Q1318" s="21" t="s">
        <v>3133</v>
      </c>
      <c r="R1318" s="21">
        <v>0</v>
      </c>
      <c r="S1318" s="21">
        <v>7001</v>
      </c>
      <c r="T1318" s="21">
        <v>-63</v>
      </c>
      <c r="U1318" s="21">
        <v>-17</v>
      </c>
      <c r="V1318" s="21" t="s">
        <v>2883</v>
      </c>
      <c r="W1318" s="21" t="s">
        <v>51</v>
      </c>
      <c r="X1318" s="21" t="s">
        <v>2883</v>
      </c>
      <c r="Y1318" s="23">
        <v>46246</v>
      </c>
      <c r="Z1318" s="24">
        <f>+E1318-Y1318</f>
        <v>22</v>
      </c>
      <c r="AA1318" s="25">
        <f>+Tabla_DatosExternos_142[[#This Row],[Saldo]]/Tabla_DatosExternos_142[[#This Row],[Importe]]</f>
        <v>1</v>
      </c>
      <c r="AB1318" s="21"/>
      <c r="AC1318" s="26">
        <f>IF(AND(-Z1318&gt;=1,-Z1318&lt;=30),D1318,0)</f>
        <v>0</v>
      </c>
      <c r="AD1318" s="26">
        <f>IF(AND(-Z1318&gt;=31,-Z1318&lt;=60),D1318,0)</f>
        <v>0</v>
      </c>
      <c r="AE1318" s="26">
        <f>IF(AND(-Z1318&gt;=61,-Z1318&lt;=90),D1318,0)</f>
        <v>0</v>
      </c>
      <c r="AF1318" s="26">
        <f>IF(AND(-Z1318&gt;=91,-Z1318&lt;=120),D1318,0)</f>
        <v>0</v>
      </c>
      <c r="AG1318" s="26">
        <f>IF(AND(-Z1318&gt;=121,-Z1318&lt;=150),D1318,0)</f>
        <v>0</v>
      </c>
      <c r="AH1318" s="26">
        <f>IF(AND(-Z1318&gt;=151,-Z1318&lt;=180),D1318,0)</f>
        <v>0</v>
      </c>
      <c r="AI1318" s="26">
        <f>IF(AND(-Z1318&gt;=181,-Z1318&lt;=210),D1318,0)</f>
        <v>0</v>
      </c>
      <c r="AJ1318" s="26">
        <f>IF(AND(-Z1318&gt;=211,-Z1318&lt;=250),D1318,0)</f>
        <v>0</v>
      </c>
      <c r="AK1318" s="26">
        <f>IF(-Z1318&gt;=251,D1318,0)</f>
        <v>0</v>
      </c>
      <c r="AL1318" s="26">
        <f>SUM(AE1318:AF1318)</f>
        <v>0</v>
      </c>
      <c r="AM1318" s="26">
        <f>SUM(AG1318:AK1318)</f>
        <v>0</v>
      </c>
      <c r="AN1318" s="26">
        <f>SUM(AI1318:AK1318)</f>
        <v>0</v>
      </c>
      <c r="AO1318" s="26">
        <f>+IF(SUM(AC1318:AK1318)=0,D1318,0)</f>
        <v>321</v>
      </c>
      <c r="AP1318" s="26">
        <f>+SUM(AC1318:AK1318)</f>
        <v>0</v>
      </c>
      <c r="AQ1318" s="26">
        <f>+Tabla_DatosExternos_142[[#This Row],[Total Vigente]]+Tabla_DatosExternos_142[[#This Row],[Total Vencido]]</f>
        <v>321</v>
      </c>
      <c r="AR1318" s="26">
        <f>SUM(AG1318:AK1318)</f>
        <v>0</v>
      </c>
      <c r="AS1318" s="27">
        <f>+Tabla_DatosExternos_142[[#This Row],[Fecha]]-Tabla_DatosExternos_142[[#This Row],[Vence]]</f>
        <v>-30</v>
      </c>
      <c r="AT1318" s="21"/>
      <c r="AU1318" s="28" t="e">
        <f>+AR1318-W1318</f>
        <v>#VALUE!</v>
      </c>
    </row>
    <row r="1319" spans="1:47" x14ac:dyDescent="0.35">
      <c r="A1319" s="20">
        <v>46238</v>
      </c>
      <c r="B1319" s="21">
        <v>6572</v>
      </c>
      <c r="C1319" s="21">
        <v>162</v>
      </c>
      <c r="D1319" s="21">
        <v>162</v>
      </c>
      <c r="E1319" s="22">
        <v>46268</v>
      </c>
      <c r="F1319" s="21">
        <v>22</v>
      </c>
      <c r="G1319" s="21" t="s">
        <v>90</v>
      </c>
      <c r="H1319" s="21" t="s">
        <v>95</v>
      </c>
      <c r="I1319" s="21" t="s">
        <v>3132</v>
      </c>
      <c r="J1319" s="21" t="s">
        <v>2153</v>
      </c>
      <c r="K1319" s="21" t="s">
        <v>2154</v>
      </c>
      <c r="L1319" s="21" t="s">
        <v>2155</v>
      </c>
      <c r="M1319" s="21" t="s">
        <v>2156</v>
      </c>
      <c r="N1319" s="21">
        <v>30</v>
      </c>
      <c r="O1319" s="20"/>
      <c r="P1319" s="21" t="s">
        <v>50</v>
      </c>
      <c r="Q1319" s="21" t="s">
        <v>3133</v>
      </c>
      <c r="R1319" s="21">
        <v>0</v>
      </c>
      <c r="S1319" s="21">
        <v>7001</v>
      </c>
      <c r="T1319" s="21">
        <v>-63</v>
      </c>
      <c r="U1319" s="21">
        <v>-17</v>
      </c>
      <c r="V1319" s="21" t="s">
        <v>2883</v>
      </c>
      <c r="W1319" s="21" t="s">
        <v>51</v>
      </c>
      <c r="X1319" s="21" t="s">
        <v>2883</v>
      </c>
      <c r="Y1319" s="23">
        <v>46246</v>
      </c>
      <c r="Z1319" s="24">
        <f>+E1319-Y1319</f>
        <v>22</v>
      </c>
      <c r="AA1319" s="25">
        <f>+Tabla_DatosExternos_142[[#This Row],[Saldo]]/Tabla_DatosExternos_142[[#This Row],[Importe]]</f>
        <v>1</v>
      </c>
      <c r="AB1319" s="21"/>
      <c r="AC1319" s="26">
        <f>IF(AND(-Z1319&gt;=1,-Z1319&lt;=30),D1319,0)</f>
        <v>0</v>
      </c>
      <c r="AD1319" s="26">
        <f>IF(AND(-Z1319&gt;=31,-Z1319&lt;=60),D1319,0)</f>
        <v>0</v>
      </c>
      <c r="AE1319" s="26">
        <f>IF(AND(-Z1319&gt;=61,-Z1319&lt;=90),D1319,0)</f>
        <v>0</v>
      </c>
      <c r="AF1319" s="26">
        <f>IF(AND(-Z1319&gt;=91,-Z1319&lt;=120),D1319,0)</f>
        <v>0</v>
      </c>
      <c r="AG1319" s="26">
        <f>IF(AND(-Z1319&gt;=121,-Z1319&lt;=150),D1319,0)</f>
        <v>0</v>
      </c>
      <c r="AH1319" s="26">
        <f>IF(AND(-Z1319&gt;=151,-Z1319&lt;=180),D1319,0)</f>
        <v>0</v>
      </c>
      <c r="AI1319" s="26">
        <f>IF(AND(-Z1319&gt;=181,-Z1319&lt;=210),D1319,0)</f>
        <v>0</v>
      </c>
      <c r="AJ1319" s="26">
        <f>IF(AND(-Z1319&gt;=211,-Z1319&lt;=250),D1319,0)</f>
        <v>0</v>
      </c>
      <c r="AK1319" s="26">
        <f>IF(-Z1319&gt;=251,D1319,0)</f>
        <v>0</v>
      </c>
      <c r="AL1319" s="26">
        <f>SUM(AE1319:AF1319)</f>
        <v>0</v>
      </c>
      <c r="AM1319" s="26">
        <f>SUM(AG1319:AK1319)</f>
        <v>0</v>
      </c>
      <c r="AN1319" s="26">
        <f>SUM(AI1319:AK1319)</f>
        <v>0</v>
      </c>
      <c r="AO1319" s="26">
        <f>+IF(SUM(AC1319:AK1319)=0,D1319,0)</f>
        <v>162</v>
      </c>
      <c r="AP1319" s="26">
        <f>+SUM(AC1319:AK1319)</f>
        <v>0</v>
      </c>
      <c r="AQ1319" s="26">
        <f>+Tabla_DatosExternos_142[[#This Row],[Total Vigente]]+Tabla_DatosExternos_142[[#This Row],[Total Vencido]]</f>
        <v>162</v>
      </c>
      <c r="AR1319" s="26">
        <f>SUM(AG1319:AK1319)</f>
        <v>0</v>
      </c>
      <c r="AS1319" s="27">
        <f>+Tabla_DatosExternos_142[[#This Row],[Fecha]]-Tabla_DatosExternos_142[[#This Row],[Vence]]</f>
        <v>-30</v>
      </c>
      <c r="AT1319" s="21"/>
      <c r="AU1319" s="28" t="e">
        <f>+AR1319-W1319</f>
        <v>#VALUE!</v>
      </c>
    </row>
    <row r="1320" spans="1:47" x14ac:dyDescent="0.35">
      <c r="A1320" s="20">
        <v>46238</v>
      </c>
      <c r="B1320" s="21">
        <v>6575</v>
      </c>
      <c r="C1320" s="21">
        <v>107</v>
      </c>
      <c r="D1320" s="21">
        <v>107</v>
      </c>
      <c r="E1320" s="22">
        <v>46268</v>
      </c>
      <c r="F1320" s="21">
        <v>22</v>
      </c>
      <c r="G1320" s="21" t="s">
        <v>90</v>
      </c>
      <c r="H1320" s="21" t="s">
        <v>95</v>
      </c>
      <c r="I1320" s="21" t="s">
        <v>2163</v>
      </c>
      <c r="J1320" s="21" t="s">
        <v>2153</v>
      </c>
      <c r="K1320" s="21" t="s">
        <v>2154</v>
      </c>
      <c r="L1320" s="21" t="s">
        <v>2155</v>
      </c>
      <c r="M1320" s="21" t="s">
        <v>2156</v>
      </c>
      <c r="N1320" s="21">
        <v>30</v>
      </c>
      <c r="O1320" s="20"/>
      <c r="P1320" s="21" t="s">
        <v>50</v>
      </c>
      <c r="Q1320" s="21" t="s">
        <v>2164</v>
      </c>
      <c r="R1320" s="21">
        <v>0</v>
      </c>
      <c r="S1320" s="21">
        <v>7001</v>
      </c>
      <c r="T1320" s="21">
        <v>-63</v>
      </c>
      <c r="U1320" s="21">
        <v>-17</v>
      </c>
      <c r="V1320" s="21" t="s">
        <v>262</v>
      </c>
      <c r="W1320" s="21" t="s">
        <v>51</v>
      </c>
      <c r="X1320" s="21" t="s">
        <v>113</v>
      </c>
      <c r="Y1320" s="23">
        <v>46246</v>
      </c>
      <c r="Z1320" s="24">
        <f>+E1320-Y1320</f>
        <v>22</v>
      </c>
      <c r="AA1320" s="25">
        <f>+Tabla_DatosExternos_142[[#This Row],[Saldo]]/Tabla_DatosExternos_142[[#This Row],[Importe]]</f>
        <v>1</v>
      </c>
      <c r="AB1320" s="21"/>
      <c r="AC1320" s="26">
        <f>IF(AND(-Z1320&gt;=1,-Z1320&lt;=30),D1320,0)</f>
        <v>0</v>
      </c>
      <c r="AD1320" s="26">
        <f>IF(AND(-Z1320&gt;=31,-Z1320&lt;=60),D1320,0)</f>
        <v>0</v>
      </c>
      <c r="AE1320" s="26">
        <f>IF(AND(-Z1320&gt;=61,-Z1320&lt;=90),D1320,0)</f>
        <v>0</v>
      </c>
      <c r="AF1320" s="26">
        <f>IF(AND(-Z1320&gt;=91,-Z1320&lt;=120),D1320,0)</f>
        <v>0</v>
      </c>
      <c r="AG1320" s="26">
        <f>IF(AND(-Z1320&gt;=121,-Z1320&lt;=150),D1320,0)</f>
        <v>0</v>
      </c>
      <c r="AH1320" s="26">
        <f>IF(AND(-Z1320&gt;=151,-Z1320&lt;=180),D1320,0)</f>
        <v>0</v>
      </c>
      <c r="AI1320" s="26">
        <f>IF(AND(-Z1320&gt;=181,-Z1320&lt;=210),D1320,0)</f>
        <v>0</v>
      </c>
      <c r="AJ1320" s="26">
        <f>IF(AND(-Z1320&gt;=211,-Z1320&lt;=250),D1320,0)</f>
        <v>0</v>
      </c>
      <c r="AK1320" s="26">
        <f>IF(-Z1320&gt;=251,D1320,0)</f>
        <v>0</v>
      </c>
      <c r="AL1320" s="26">
        <f>SUM(AE1320:AF1320)</f>
        <v>0</v>
      </c>
      <c r="AM1320" s="26">
        <f>SUM(AG1320:AK1320)</f>
        <v>0</v>
      </c>
      <c r="AN1320" s="26">
        <f>SUM(AI1320:AK1320)</f>
        <v>0</v>
      </c>
      <c r="AO1320" s="26">
        <f>+IF(SUM(AC1320:AK1320)=0,D1320,0)</f>
        <v>107</v>
      </c>
      <c r="AP1320" s="26">
        <f>+SUM(AC1320:AK1320)</f>
        <v>0</v>
      </c>
      <c r="AQ1320" s="26">
        <f>+Tabla_DatosExternos_142[[#This Row],[Total Vigente]]+Tabla_DatosExternos_142[[#This Row],[Total Vencido]]</f>
        <v>107</v>
      </c>
      <c r="AR1320" s="26">
        <f>SUM(AG1320:AK1320)</f>
        <v>0</v>
      </c>
      <c r="AS1320" s="27">
        <f>+Tabla_DatosExternos_142[[#This Row],[Fecha]]-Tabla_DatosExternos_142[[#This Row],[Vence]]</f>
        <v>-30</v>
      </c>
      <c r="AT1320" s="21"/>
      <c r="AU1320" s="28" t="e">
        <f>+AR1320-W1320</f>
        <v>#VALUE!</v>
      </c>
    </row>
    <row r="1321" spans="1:47" x14ac:dyDescent="0.35">
      <c r="A1321" s="20">
        <v>46239</v>
      </c>
      <c r="B1321" s="21">
        <v>6585</v>
      </c>
      <c r="C1321" s="21">
        <v>321</v>
      </c>
      <c r="D1321" s="21">
        <v>321</v>
      </c>
      <c r="E1321" s="22">
        <v>46269</v>
      </c>
      <c r="F1321" s="21">
        <v>23</v>
      </c>
      <c r="G1321" s="21" t="s">
        <v>90</v>
      </c>
      <c r="H1321" s="21" t="s">
        <v>95</v>
      </c>
      <c r="I1321" s="21" t="s">
        <v>3188</v>
      </c>
      <c r="J1321" s="21" t="s">
        <v>2153</v>
      </c>
      <c r="K1321" s="21" t="s">
        <v>2154</v>
      </c>
      <c r="L1321" s="21" t="s">
        <v>2155</v>
      </c>
      <c r="M1321" s="21" t="s">
        <v>2156</v>
      </c>
      <c r="N1321" s="21">
        <v>30</v>
      </c>
      <c r="O1321" s="20"/>
      <c r="P1321" s="21" t="s">
        <v>50</v>
      </c>
      <c r="Q1321" s="21" t="s">
        <v>3189</v>
      </c>
      <c r="R1321" s="21">
        <v>0</v>
      </c>
      <c r="S1321" s="21">
        <v>7001</v>
      </c>
      <c r="T1321" s="21">
        <v>-63.141520999999997</v>
      </c>
      <c r="U1321" s="21">
        <v>-17.759063999999999</v>
      </c>
      <c r="V1321" s="21" t="s">
        <v>1448</v>
      </c>
      <c r="W1321" s="21" t="s">
        <v>51</v>
      </c>
      <c r="X1321" s="21" t="s">
        <v>67</v>
      </c>
      <c r="Y1321" s="23">
        <v>46246</v>
      </c>
      <c r="Z1321" s="24">
        <f>+E1321-Y1321</f>
        <v>23</v>
      </c>
      <c r="AA1321" s="25">
        <f>+Tabla_DatosExternos_142[[#This Row],[Saldo]]/Tabla_DatosExternos_142[[#This Row],[Importe]]</f>
        <v>1</v>
      </c>
      <c r="AB1321" s="21"/>
      <c r="AC1321" s="26">
        <f>IF(AND(-Z1321&gt;=1,-Z1321&lt;=30),D1321,0)</f>
        <v>0</v>
      </c>
      <c r="AD1321" s="26">
        <f>IF(AND(-Z1321&gt;=31,-Z1321&lt;=60),D1321,0)</f>
        <v>0</v>
      </c>
      <c r="AE1321" s="26">
        <f>IF(AND(-Z1321&gt;=61,-Z1321&lt;=90),D1321,0)</f>
        <v>0</v>
      </c>
      <c r="AF1321" s="26">
        <f>IF(AND(-Z1321&gt;=91,-Z1321&lt;=120),D1321,0)</f>
        <v>0</v>
      </c>
      <c r="AG1321" s="26">
        <f>IF(AND(-Z1321&gt;=121,-Z1321&lt;=150),D1321,0)</f>
        <v>0</v>
      </c>
      <c r="AH1321" s="26">
        <f>IF(AND(-Z1321&gt;=151,-Z1321&lt;=180),D1321,0)</f>
        <v>0</v>
      </c>
      <c r="AI1321" s="26">
        <f>IF(AND(-Z1321&gt;=181,-Z1321&lt;=210),D1321,0)</f>
        <v>0</v>
      </c>
      <c r="AJ1321" s="26">
        <f>IF(AND(-Z1321&gt;=211,-Z1321&lt;=250),D1321,0)</f>
        <v>0</v>
      </c>
      <c r="AK1321" s="26">
        <f>IF(-Z1321&gt;=251,D1321,0)</f>
        <v>0</v>
      </c>
      <c r="AL1321" s="26">
        <f>SUM(AE1321:AF1321)</f>
        <v>0</v>
      </c>
      <c r="AM1321" s="26">
        <f>SUM(AG1321:AK1321)</f>
        <v>0</v>
      </c>
      <c r="AN1321" s="26">
        <f>SUM(AI1321:AK1321)</f>
        <v>0</v>
      </c>
      <c r="AO1321" s="26">
        <f>+IF(SUM(AC1321:AK1321)=0,D1321,0)</f>
        <v>321</v>
      </c>
      <c r="AP1321" s="26">
        <f>+SUM(AC1321:AK1321)</f>
        <v>0</v>
      </c>
      <c r="AQ1321" s="26">
        <f>+Tabla_DatosExternos_142[[#This Row],[Total Vigente]]+Tabla_DatosExternos_142[[#This Row],[Total Vencido]]</f>
        <v>321</v>
      </c>
      <c r="AR1321" s="26">
        <f>SUM(AG1321:AK1321)</f>
        <v>0</v>
      </c>
      <c r="AS1321" s="27">
        <f>+Tabla_DatosExternos_142[[#This Row],[Fecha]]-Tabla_DatosExternos_142[[#This Row],[Vence]]</f>
        <v>-30</v>
      </c>
      <c r="AT1321" s="21"/>
      <c r="AU1321" s="28" t="e">
        <f>+AR1321-W1321</f>
        <v>#VALUE!</v>
      </c>
    </row>
    <row r="1322" spans="1:47" x14ac:dyDescent="0.35">
      <c r="A1322" s="20">
        <v>46239</v>
      </c>
      <c r="B1322" s="21">
        <v>6586</v>
      </c>
      <c r="C1322" s="21">
        <v>138</v>
      </c>
      <c r="D1322" s="21">
        <v>138</v>
      </c>
      <c r="E1322" s="22">
        <v>46269</v>
      </c>
      <c r="F1322" s="21">
        <v>23</v>
      </c>
      <c r="G1322" s="21" t="s">
        <v>90</v>
      </c>
      <c r="H1322" s="21" t="s">
        <v>95</v>
      </c>
      <c r="I1322" s="21" t="s">
        <v>3188</v>
      </c>
      <c r="J1322" s="21" t="s">
        <v>2153</v>
      </c>
      <c r="K1322" s="21" t="s">
        <v>2154</v>
      </c>
      <c r="L1322" s="21" t="s">
        <v>2155</v>
      </c>
      <c r="M1322" s="21" t="s">
        <v>2156</v>
      </c>
      <c r="N1322" s="21">
        <v>30</v>
      </c>
      <c r="O1322" s="20"/>
      <c r="P1322" s="21" t="s">
        <v>50</v>
      </c>
      <c r="Q1322" s="21" t="s">
        <v>3189</v>
      </c>
      <c r="R1322" s="21">
        <v>0</v>
      </c>
      <c r="S1322" s="21">
        <v>7001</v>
      </c>
      <c r="T1322" s="21">
        <v>-63.141520999999997</v>
      </c>
      <c r="U1322" s="21">
        <v>-17.759063999999999</v>
      </c>
      <c r="V1322" s="21" t="s">
        <v>1448</v>
      </c>
      <c r="W1322" s="21" t="s">
        <v>51</v>
      </c>
      <c r="X1322" s="21" t="s">
        <v>67</v>
      </c>
      <c r="Y1322" s="23">
        <v>46246</v>
      </c>
      <c r="Z1322" s="24">
        <f>+E1322-Y1322</f>
        <v>23</v>
      </c>
      <c r="AA1322" s="25">
        <f>+Tabla_DatosExternos_142[[#This Row],[Saldo]]/Tabla_DatosExternos_142[[#This Row],[Importe]]</f>
        <v>1</v>
      </c>
      <c r="AB1322" s="21"/>
      <c r="AC1322" s="26">
        <f>IF(AND(-Z1322&gt;=1,-Z1322&lt;=30),D1322,0)</f>
        <v>0</v>
      </c>
      <c r="AD1322" s="26">
        <f>IF(AND(-Z1322&gt;=31,-Z1322&lt;=60),D1322,0)</f>
        <v>0</v>
      </c>
      <c r="AE1322" s="26">
        <f>IF(AND(-Z1322&gt;=61,-Z1322&lt;=90),D1322,0)</f>
        <v>0</v>
      </c>
      <c r="AF1322" s="26">
        <f>IF(AND(-Z1322&gt;=91,-Z1322&lt;=120),D1322,0)</f>
        <v>0</v>
      </c>
      <c r="AG1322" s="26">
        <f>IF(AND(-Z1322&gt;=121,-Z1322&lt;=150),D1322,0)</f>
        <v>0</v>
      </c>
      <c r="AH1322" s="26">
        <f>IF(AND(-Z1322&gt;=151,-Z1322&lt;=180),D1322,0)</f>
        <v>0</v>
      </c>
      <c r="AI1322" s="26">
        <f>IF(AND(-Z1322&gt;=181,-Z1322&lt;=210),D1322,0)</f>
        <v>0</v>
      </c>
      <c r="AJ1322" s="26">
        <f>IF(AND(-Z1322&gt;=211,-Z1322&lt;=250),D1322,0)</f>
        <v>0</v>
      </c>
      <c r="AK1322" s="26">
        <f>IF(-Z1322&gt;=251,D1322,0)</f>
        <v>0</v>
      </c>
      <c r="AL1322" s="26">
        <f>SUM(AE1322:AF1322)</f>
        <v>0</v>
      </c>
      <c r="AM1322" s="26">
        <f>SUM(AG1322:AK1322)</f>
        <v>0</v>
      </c>
      <c r="AN1322" s="26">
        <f>SUM(AI1322:AK1322)</f>
        <v>0</v>
      </c>
      <c r="AO1322" s="26">
        <f>+IF(SUM(AC1322:AK1322)=0,D1322,0)</f>
        <v>138</v>
      </c>
      <c r="AP1322" s="26">
        <f>+SUM(AC1322:AK1322)</f>
        <v>0</v>
      </c>
      <c r="AQ1322" s="26">
        <f>+Tabla_DatosExternos_142[[#This Row],[Total Vigente]]+Tabla_DatosExternos_142[[#This Row],[Total Vencido]]</f>
        <v>138</v>
      </c>
      <c r="AR1322" s="26">
        <f>SUM(AG1322:AK1322)</f>
        <v>0</v>
      </c>
      <c r="AS1322" s="27">
        <f>+Tabla_DatosExternos_142[[#This Row],[Fecha]]-Tabla_DatosExternos_142[[#This Row],[Vence]]</f>
        <v>-30</v>
      </c>
      <c r="AT1322" s="21"/>
      <c r="AU1322" s="28" t="e">
        <f>+AR1322-W1322</f>
        <v>#VALUE!</v>
      </c>
    </row>
    <row r="1323" spans="1:47" x14ac:dyDescent="0.35">
      <c r="A1323" s="20">
        <v>46239</v>
      </c>
      <c r="B1323" s="21">
        <v>6587</v>
      </c>
      <c r="C1323" s="21">
        <v>439</v>
      </c>
      <c r="D1323" s="21">
        <v>439</v>
      </c>
      <c r="E1323" s="22">
        <v>46269</v>
      </c>
      <c r="F1323" s="21">
        <v>23</v>
      </c>
      <c r="G1323" s="21" t="s">
        <v>90</v>
      </c>
      <c r="H1323" s="21" t="s">
        <v>95</v>
      </c>
      <c r="I1323" s="21" t="s">
        <v>3190</v>
      </c>
      <c r="J1323" s="21" t="s">
        <v>2153</v>
      </c>
      <c r="K1323" s="21" t="s">
        <v>2154</v>
      </c>
      <c r="L1323" s="21" t="s">
        <v>2155</v>
      </c>
      <c r="M1323" s="21" t="s">
        <v>2156</v>
      </c>
      <c r="N1323" s="21">
        <v>30</v>
      </c>
      <c r="O1323" s="20"/>
      <c r="P1323" s="21" t="s">
        <v>50</v>
      </c>
      <c r="Q1323" s="21" t="s">
        <v>3191</v>
      </c>
      <c r="R1323" s="21">
        <v>0</v>
      </c>
      <c r="S1323" s="21">
        <v>7001</v>
      </c>
      <c r="T1323" s="21">
        <v>-63.141520999999997</v>
      </c>
      <c r="U1323" s="21">
        <v>-17.759063999999999</v>
      </c>
      <c r="V1323" s="21" t="s">
        <v>262</v>
      </c>
      <c r="W1323" s="21" t="s">
        <v>51</v>
      </c>
      <c r="X1323" s="21" t="s">
        <v>262</v>
      </c>
      <c r="Y1323" s="23">
        <v>46246</v>
      </c>
      <c r="Z1323" s="24">
        <f>+E1323-Y1323</f>
        <v>23</v>
      </c>
      <c r="AA1323" s="25">
        <f>+Tabla_DatosExternos_142[[#This Row],[Saldo]]/Tabla_DatosExternos_142[[#This Row],[Importe]]</f>
        <v>1</v>
      </c>
      <c r="AB1323" s="21"/>
      <c r="AC1323" s="26">
        <f>IF(AND(-Z1323&gt;=1,-Z1323&lt;=30),D1323,0)</f>
        <v>0</v>
      </c>
      <c r="AD1323" s="26">
        <f>IF(AND(-Z1323&gt;=31,-Z1323&lt;=60),D1323,0)</f>
        <v>0</v>
      </c>
      <c r="AE1323" s="26">
        <f>IF(AND(-Z1323&gt;=61,-Z1323&lt;=90),D1323,0)</f>
        <v>0</v>
      </c>
      <c r="AF1323" s="26">
        <f>IF(AND(-Z1323&gt;=91,-Z1323&lt;=120),D1323,0)</f>
        <v>0</v>
      </c>
      <c r="AG1323" s="26">
        <f>IF(AND(-Z1323&gt;=121,-Z1323&lt;=150),D1323,0)</f>
        <v>0</v>
      </c>
      <c r="AH1323" s="26">
        <f>IF(AND(-Z1323&gt;=151,-Z1323&lt;=180),D1323,0)</f>
        <v>0</v>
      </c>
      <c r="AI1323" s="26">
        <f>IF(AND(-Z1323&gt;=181,-Z1323&lt;=210),D1323,0)</f>
        <v>0</v>
      </c>
      <c r="AJ1323" s="26">
        <f>IF(AND(-Z1323&gt;=211,-Z1323&lt;=250),D1323,0)</f>
        <v>0</v>
      </c>
      <c r="AK1323" s="26">
        <f>IF(-Z1323&gt;=251,D1323,0)</f>
        <v>0</v>
      </c>
      <c r="AL1323" s="26">
        <f>SUM(AE1323:AF1323)</f>
        <v>0</v>
      </c>
      <c r="AM1323" s="26">
        <f>SUM(AG1323:AK1323)</f>
        <v>0</v>
      </c>
      <c r="AN1323" s="26">
        <f>SUM(AI1323:AK1323)</f>
        <v>0</v>
      </c>
      <c r="AO1323" s="26">
        <f>+IF(SUM(AC1323:AK1323)=0,D1323,0)</f>
        <v>439</v>
      </c>
      <c r="AP1323" s="26">
        <f>+SUM(AC1323:AK1323)</f>
        <v>0</v>
      </c>
      <c r="AQ1323" s="26">
        <f>+Tabla_DatosExternos_142[[#This Row],[Total Vigente]]+Tabla_DatosExternos_142[[#This Row],[Total Vencido]]</f>
        <v>439</v>
      </c>
      <c r="AR1323" s="26">
        <f>SUM(AG1323:AK1323)</f>
        <v>0</v>
      </c>
      <c r="AS1323" s="27">
        <f>+Tabla_DatosExternos_142[[#This Row],[Fecha]]-Tabla_DatosExternos_142[[#This Row],[Vence]]</f>
        <v>-30</v>
      </c>
      <c r="AT1323" s="21"/>
      <c r="AU1323" s="28" t="e">
        <f>+AR1323-W1323</f>
        <v>#VALUE!</v>
      </c>
    </row>
    <row r="1324" spans="1:47" x14ac:dyDescent="0.35">
      <c r="A1324" s="20">
        <v>46239</v>
      </c>
      <c r="B1324" s="21">
        <v>6591</v>
      </c>
      <c r="C1324" s="21">
        <v>148</v>
      </c>
      <c r="D1324" s="21">
        <v>148</v>
      </c>
      <c r="E1324" s="22">
        <v>46269</v>
      </c>
      <c r="F1324" s="21">
        <v>23</v>
      </c>
      <c r="G1324" s="21" t="s">
        <v>90</v>
      </c>
      <c r="H1324" s="21" t="s">
        <v>95</v>
      </c>
      <c r="I1324" s="21" t="s">
        <v>3075</v>
      </c>
      <c r="J1324" s="21" t="s">
        <v>2153</v>
      </c>
      <c r="K1324" s="21" t="s">
        <v>2154</v>
      </c>
      <c r="L1324" s="21" t="s">
        <v>2155</v>
      </c>
      <c r="M1324" s="21" t="s">
        <v>2156</v>
      </c>
      <c r="N1324" s="21">
        <v>30</v>
      </c>
      <c r="O1324" s="20"/>
      <c r="P1324" s="21" t="s">
        <v>50</v>
      </c>
      <c r="Q1324" s="21" t="s">
        <v>3076</v>
      </c>
      <c r="R1324" s="21">
        <v>0</v>
      </c>
      <c r="S1324" s="21">
        <v>7001</v>
      </c>
      <c r="T1324" s="21">
        <v>-63.141520999999997</v>
      </c>
      <c r="U1324" s="21">
        <v>-17.759063999999999</v>
      </c>
      <c r="V1324" s="21" t="s">
        <v>262</v>
      </c>
      <c r="W1324" s="21" t="s">
        <v>51</v>
      </c>
      <c r="X1324" s="21" t="s">
        <v>113</v>
      </c>
      <c r="Y1324" s="23">
        <v>46246</v>
      </c>
      <c r="Z1324" s="24">
        <f>+E1324-Y1324</f>
        <v>23</v>
      </c>
      <c r="AA1324" s="25">
        <f>+Tabla_DatosExternos_142[[#This Row],[Saldo]]/Tabla_DatosExternos_142[[#This Row],[Importe]]</f>
        <v>1</v>
      </c>
      <c r="AB1324" s="21"/>
      <c r="AC1324" s="26">
        <f>IF(AND(-Z1324&gt;=1,-Z1324&lt;=30),D1324,0)</f>
        <v>0</v>
      </c>
      <c r="AD1324" s="26">
        <f>IF(AND(-Z1324&gt;=31,-Z1324&lt;=60),D1324,0)</f>
        <v>0</v>
      </c>
      <c r="AE1324" s="26">
        <f>IF(AND(-Z1324&gt;=61,-Z1324&lt;=90),D1324,0)</f>
        <v>0</v>
      </c>
      <c r="AF1324" s="26">
        <f>IF(AND(-Z1324&gt;=91,-Z1324&lt;=120),D1324,0)</f>
        <v>0</v>
      </c>
      <c r="AG1324" s="26">
        <f>IF(AND(-Z1324&gt;=121,-Z1324&lt;=150),D1324,0)</f>
        <v>0</v>
      </c>
      <c r="AH1324" s="26">
        <f>IF(AND(-Z1324&gt;=151,-Z1324&lt;=180),D1324,0)</f>
        <v>0</v>
      </c>
      <c r="AI1324" s="26">
        <f>IF(AND(-Z1324&gt;=181,-Z1324&lt;=210),D1324,0)</f>
        <v>0</v>
      </c>
      <c r="AJ1324" s="26">
        <f>IF(AND(-Z1324&gt;=211,-Z1324&lt;=250),D1324,0)</f>
        <v>0</v>
      </c>
      <c r="AK1324" s="26">
        <f>IF(-Z1324&gt;=251,D1324,0)</f>
        <v>0</v>
      </c>
      <c r="AL1324" s="26">
        <f>SUM(AE1324:AF1324)</f>
        <v>0</v>
      </c>
      <c r="AM1324" s="26">
        <f>SUM(AG1324:AK1324)</f>
        <v>0</v>
      </c>
      <c r="AN1324" s="26">
        <f>SUM(AI1324:AK1324)</f>
        <v>0</v>
      </c>
      <c r="AO1324" s="26">
        <f>+IF(SUM(AC1324:AK1324)=0,D1324,0)</f>
        <v>148</v>
      </c>
      <c r="AP1324" s="26">
        <f>+SUM(AC1324:AK1324)</f>
        <v>0</v>
      </c>
      <c r="AQ1324" s="26">
        <f>+Tabla_DatosExternos_142[[#This Row],[Total Vigente]]+Tabla_DatosExternos_142[[#This Row],[Total Vencido]]</f>
        <v>148</v>
      </c>
      <c r="AR1324" s="26">
        <f>SUM(AG1324:AK1324)</f>
        <v>0</v>
      </c>
      <c r="AS1324" s="27">
        <f>+Tabla_DatosExternos_142[[#This Row],[Fecha]]-Tabla_DatosExternos_142[[#This Row],[Vence]]</f>
        <v>-30</v>
      </c>
      <c r="AT1324" s="21"/>
      <c r="AU1324" s="28" t="e">
        <f>+AR1324-W1324</f>
        <v>#VALUE!</v>
      </c>
    </row>
    <row r="1325" spans="1:47" x14ac:dyDescent="0.35">
      <c r="A1325" s="20">
        <v>46239</v>
      </c>
      <c r="B1325" s="21">
        <v>6592</v>
      </c>
      <c r="C1325" s="21">
        <v>321</v>
      </c>
      <c r="D1325" s="21">
        <v>321</v>
      </c>
      <c r="E1325" s="22">
        <v>46269</v>
      </c>
      <c r="F1325" s="21">
        <v>23</v>
      </c>
      <c r="G1325" s="21" t="s">
        <v>90</v>
      </c>
      <c r="H1325" s="21" t="s">
        <v>95</v>
      </c>
      <c r="I1325" s="21" t="s">
        <v>3192</v>
      </c>
      <c r="J1325" s="21" t="s">
        <v>2153</v>
      </c>
      <c r="K1325" s="21" t="s">
        <v>2154</v>
      </c>
      <c r="L1325" s="21" t="s">
        <v>2155</v>
      </c>
      <c r="M1325" s="21" t="s">
        <v>2156</v>
      </c>
      <c r="N1325" s="21">
        <v>30</v>
      </c>
      <c r="O1325" s="20"/>
      <c r="P1325" s="21" t="s">
        <v>50</v>
      </c>
      <c r="Q1325" s="21" t="s">
        <v>3193</v>
      </c>
      <c r="R1325" s="21">
        <v>0</v>
      </c>
      <c r="S1325" s="21">
        <v>7001</v>
      </c>
      <c r="T1325" s="21">
        <v>-63</v>
      </c>
      <c r="U1325" s="21">
        <v>-17</v>
      </c>
      <c r="V1325" s="21" t="s">
        <v>262</v>
      </c>
      <c r="W1325" s="21" t="s">
        <v>51</v>
      </c>
      <c r="X1325" s="21" t="s">
        <v>113</v>
      </c>
      <c r="Y1325" s="23">
        <v>46246</v>
      </c>
      <c r="Z1325" s="24">
        <f>+E1325-Y1325</f>
        <v>23</v>
      </c>
      <c r="AA1325" s="25">
        <f>+Tabla_DatosExternos_142[[#This Row],[Saldo]]/Tabla_DatosExternos_142[[#This Row],[Importe]]</f>
        <v>1</v>
      </c>
      <c r="AB1325" s="21"/>
      <c r="AC1325" s="26">
        <f>IF(AND(-Z1325&gt;=1,-Z1325&lt;=30),D1325,0)</f>
        <v>0</v>
      </c>
      <c r="AD1325" s="26">
        <f>IF(AND(-Z1325&gt;=31,-Z1325&lt;=60),D1325,0)</f>
        <v>0</v>
      </c>
      <c r="AE1325" s="26">
        <f>IF(AND(-Z1325&gt;=61,-Z1325&lt;=90),D1325,0)</f>
        <v>0</v>
      </c>
      <c r="AF1325" s="26">
        <f>IF(AND(-Z1325&gt;=91,-Z1325&lt;=120),D1325,0)</f>
        <v>0</v>
      </c>
      <c r="AG1325" s="26">
        <f>IF(AND(-Z1325&gt;=121,-Z1325&lt;=150),D1325,0)</f>
        <v>0</v>
      </c>
      <c r="AH1325" s="26">
        <f>IF(AND(-Z1325&gt;=151,-Z1325&lt;=180),D1325,0)</f>
        <v>0</v>
      </c>
      <c r="AI1325" s="26">
        <f>IF(AND(-Z1325&gt;=181,-Z1325&lt;=210),D1325,0)</f>
        <v>0</v>
      </c>
      <c r="AJ1325" s="26">
        <f>IF(AND(-Z1325&gt;=211,-Z1325&lt;=250),D1325,0)</f>
        <v>0</v>
      </c>
      <c r="AK1325" s="26">
        <f>IF(-Z1325&gt;=251,D1325,0)</f>
        <v>0</v>
      </c>
      <c r="AL1325" s="26">
        <f>SUM(AE1325:AF1325)</f>
        <v>0</v>
      </c>
      <c r="AM1325" s="26">
        <f>SUM(AG1325:AK1325)</f>
        <v>0</v>
      </c>
      <c r="AN1325" s="26">
        <f>SUM(AI1325:AK1325)</f>
        <v>0</v>
      </c>
      <c r="AO1325" s="26">
        <f>+IF(SUM(AC1325:AK1325)=0,D1325,0)</f>
        <v>321</v>
      </c>
      <c r="AP1325" s="26">
        <f>+SUM(AC1325:AK1325)</f>
        <v>0</v>
      </c>
      <c r="AQ1325" s="26">
        <f>+Tabla_DatosExternos_142[[#This Row],[Total Vigente]]+Tabla_DatosExternos_142[[#This Row],[Total Vencido]]</f>
        <v>321</v>
      </c>
      <c r="AR1325" s="26">
        <f>SUM(AG1325:AK1325)</f>
        <v>0</v>
      </c>
      <c r="AS1325" s="27">
        <f>+Tabla_DatosExternos_142[[#This Row],[Fecha]]-Tabla_DatosExternos_142[[#This Row],[Vence]]</f>
        <v>-30</v>
      </c>
      <c r="AT1325" s="21"/>
      <c r="AU1325" s="28" t="e">
        <f>+AR1325-W1325</f>
        <v>#VALUE!</v>
      </c>
    </row>
    <row r="1326" spans="1:47" x14ac:dyDescent="0.35">
      <c r="A1326" s="20">
        <v>46239</v>
      </c>
      <c r="B1326" s="21">
        <v>6593</v>
      </c>
      <c r="C1326" s="21">
        <v>138</v>
      </c>
      <c r="D1326" s="21">
        <v>138</v>
      </c>
      <c r="E1326" s="22">
        <v>46269</v>
      </c>
      <c r="F1326" s="21">
        <v>23</v>
      </c>
      <c r="G1326" s="21" t="s">
        <v>90</v>
      </c>
      <c r="H1326" s="21" t="s">
        <v>95</v>
      </c>
      <c r="I1326" s="21" t="s">
        <v>3192</v>
      </c>
      <c r="J1326" s="21" t="s">
        <v>2153</v>
      </c>
      <c r="K1326" s="21" t="s">
        <v>2154</v>
      </c>
      <c r="L1326" s="21" t="s">
        <v>2155</v>
      </c>
      <c r="M1326" s="21" t="s">
        <v>2156</v>
      </c>
      <c r="N1326" s="21">
        <v>30</v>
      </c>
      <c r="O1326" s="20"/>
      <c r="P1326" s="21" t="s">
        <v>50</v>
      </c>
      <c r="Q1326" s="21" t="s">
        <v>3193</v>
      </c>
      <c r="R1326" s="21">
        <v>0</v>
      </c>
      <c r="S1326" s="21">
        <v>7001</v>
      </c>
      <c r="T1326" s="21">
        <v>-63</v>
      </c>
      <c r="U1326" s="21">
        <v>-17</v>
      </c>
      <c r="V1326" s="21" t="s">
        <v>262</v>
      </c>
      <c r="W1326" s="21" t="s">
        <v>51</v>
      </c>
      <c r="X1326" s="21" t="s">
        <v>113</v>
      </c>
      <c r="Y1326" s="23">
        <v>46246</v>
      </c>
      <c r="Z1326" s="24">
        <f>+E1326-Y1326</f>
        <v>23</v>
      </c>
      <c r="AA1326" s="25">
        <f>+Tabla_DatosExternos_142[[#This Row],[Saldo]]/Tabla_DatosExternos_142[[#This Row],[Importe]]</f>
        <v>1</v>
      </c>
      <c r="AB1326" s="21"/>
      <c r="AC1326" s="26">
        <f>IF(AND(-Z1326&gt;=1,-Z1326&lt;=30),D1326,0)</f>
        <v>0</v>
      </c>
      <c r="AD1326" s="26">
        <f>IF(AND(-Z1326&gt;=31,-Z1326&lt;=60),D1326,0)</f>
        <v>0</v>
      </c>
      <c r="AE1326" s="26">
        <f>IF(AND(-Z1326&gt;=61,-Z1326&lt;=90),D1326,0)</f>
        <v>0</v>
      </c>
      <c r="AF1326" s="26">
        <f>IF(AND(-Z1326&gt;=91,-Z1326&lt;=120),D1326,0)</f>
        <v>0</v>
      </c>
      <c r="AG1326" s="26">
        <f>IF(AND(-Z1326&gt;=121,-Z1326&lt;=150),D1326,0)</f>
        <v>0</v>
      </c>
      <c r="AH1326" s="26">
        <f>IF(AND(-Z1326&gt;=151,-Z1326&lt;=180),D1326,0)</f>
        <v>0</v>
      </c>
      <c r="AI1326" s="26">
        <f>IF(AND(-Z1326&gt;=181,-Z1326&lt;=210),D1326,0)</f>
        <v>0</v>
      </c>
      <c r="AJ1326" s="26">
        <f>IF(AND(-Z1326&gt;=211,-Z1326&lt;=250),D1326,0)</f>
        <v>0</v>
      </c>
      <c r="AK1326" s="26">
        <f>IF(-Z1326&gt;=251,D1326,0)</f>
        <v>0</v>
      </c>
      <c r="AL1326" s="26">
        <f>SUM(AE1326:AF1326)</f>
        <v>0</v>
      </c>
      <c r="AM1326" s="26">
        <f>SUM(AG1326:AK1326)</f>
        <v>0</v>
      </c>
      <c r="AN1326" s="26">
        <f>SUM(AI1326:AK1326)</f>
        <v>0</v>
      </c>
      <c r="AO1326" s="26">
        <f>+IF(SUM(AC1326:AK1326)=0,D1326,0)</f>
        <v>138</v>
      </c>
      <c r="AP1326" s="26">
        <f>+SUM(AC1326:AK1326)</f>
        <v>0</v>
      </c>
      <c r="AQ1326" s="26">
        <f>+Tabla_DatosExternos_142[[#This Row],[Total Vigente]]+Tabla_DatosExternos_142[[#This Row],[Total Vencido]]</f>
        <v>138</v>
      </c>
      <c r="AR1326" s="26">
        <f>SUM(AG1326:AK1326)</f>
        <v>0</v>
      </c>
      <c r="AS1326" s="27">
        <f>+Tabla_DatosExternos_142[[#This Row],[Fecha]]-Tabla_DatosExternos_142[[#This Row],[Vence]]</f>
        <v>-30</v>
      </c>
      <c r="AT1326" s="21"/>
      <c r="AU1326" s="28" t="e">
        <f>+AR1326-W1326</f>
        <v>#VALUE!</v>
      </c>
    </row>
    <row r="1327" spans="1:47" x14ac:dyDescent="0.35">
      <c r="A1327" s="20">
        <v>46239</v>
      </c>
      <c r="B1327" s="21">
        <v>6600</v>
      </c>
      <c r="C1327" s="21">
        <v>118</v>
      </c>
      <c r="D1327" s="21">
        <v>118</v>
      </c>
      <c r="E1327" s="22">
        <v>46269</v>
      </c>
      <c r="F1327" s="21">
        <v>23</v>
      </c>
      <c r="G1327" s="21" t="s">
        <v>90</v>
      </c>
      <c r="H1327" s="21" t="s">
        <v>95</v>
      </c>
      <c r="I1327" s="21" t="s">
        <v>3194</v>
      </c>
      <c r="J1327" s="21" t="s">
        <v>2153</v>
      </c>
      <c r="K1327" s="21" t="s">
        <v>2154</v>
      </c>
      <c r="L1327" s="21" t="s">
        <v>2155</v>
      </c>
      <c r="M1327" s="21" t="s">
        <v>2156</v>
      </c>
      <c r="N1327" s="21">
        <v>30</v>
      </c>
      <c r="O1327" s="20"/>
      <c r="P1327" s="21" t="s">
        <v>50</v>
      </c>
      <c r="Q1327" s="21" t="s">
        <v>3195</v>
      </c>
      <c r="R1327" s="21">
        <v>0</v>
      </c>
      <c r="S1327" s="21">
        <v>7001</v>
      </c>
      <c r="T1327" s="21">
        <v>-63</v>
      </c>
      <c r="U1327" s="21">
        <v>-14</v>
      </c>
      <c r="V1327" s="21" t="s">
        <v>2883</v>
      </c>
      <c r="W1327" s="21" t="s">
        <v>51</v>
      </c>
      <c r="X1327" s="21" t="s">
        <v>2883</v>
      </c>
      <c r="Y1327" s="23">
        <v>46246</v>
      </c>
      <c r="Z1327" s="24">
        <f>+E1327-Y1327</f>
        <v>23</v>
      </c>
      <c r="AA1327" s="25">
        <f>+Tabla_DatosExternos_142[[#This Row],[Saldo]]/Tabla_DatosExternos_142[[#This Row],[Importe]]</f>
        <v>1</v>
      </c>
      <c r="AB1327" s="21"/>
      <c r="AC1327" s="26">
        <f>IF(AND(-Z1327&gt;=1,-Z1327&lt;=30),D1327,0)</f>
        <v>0</v>
      </c>
      <c r="AD1327" s="26">
        <f>IF(AND(-Z1327&gt;=31,-Z1327&lt;=60),D1327,0)</f>
        <v>0</v>
      </c>
      <c r="AE1327" s="26">
        <f>IF(AND(-Z1327&gt;=61,-Z1327&lt;=90),D1327,0)</f>
        <v>0</v>
      </c>
      <c r="AF1327" s="26">
        <f>IF(AND(-Z1327&gt;=91,-Z1327&lt;=120),D1327,0)</f>
        <v>0</v>
      </c>
      <c r="AG1327" s="26">
        <f>IF(AND(-Z1327&gt;=121,-Z1327&lt;=150),D1327,0)</f>
        <v>0</v>
      </c>
      <c r="AH1327" s="26">
        <f>IF(AND(-Z1327&gt;=151,-Z1327&lt;=180),D1327,0)</f>
        <v>0</v>
      </c>
      <c r="AI1327" s="26">
        <f>IF(AND(-Z1327&gt;=181,-Z1327&lt;=210),D1327,0)</f>
        <v>0</v>
      </c>
      <c r="AJ1327" s="26">
        <f>IF(AND(-Z1327&gt;=211,-Z1327&lt;=250),D1327,0)</f>
        <v>0</v>
      </c>
      <c r="AK1327" s="26">
        <f>IF(-Z1327&gt;=251,D1327,0)</f>
        <v>0</v>
      </c>
      <c r="AL1327" s="26">
        <f>SUM(AE1327:AF1327)</f>
        <v>0</v>
      </c>
      <c r="AM1327" s="26">
        <f>SUM(AG1327:AK1327)</f>
        <v>0</v>
      </c>
      <c r="AN1327" s="26">
        <f>SUM(AI1327:AK1327)</f>
        <v>0</v>
      </c>
      <c r="AO1327" s="26">
        <f>+IF(SUM(AC1327:AK1327)=0,D1327,0)</f>
        <v>118</v>
      </c>
      <c r="AP1327" s="26">
        <f>+SUM(AC1327:AK1327)</f>
        <v>0</v>
      </c>
      <c r="AQ1327" s="26">
        <f>+Tabla_DatosExternos_142[[#This Row],[Total Vigente]]+Tabla_DatosExternos_142[[#This Row],[Total Vencido]]</f>
        <v>118</v>
      </c>
      <c r="AR1327" s="26">
        <f>SUM(AG1327:AK1327)</f>
        <v>0</v>
      </c>
      <c r="AS1327" s="27">
        <f>+Tabla_DatosExternos_142[[#This Row],[Fecha]]-Tabla_DatosExternos_142[[#This Row],[Vence]]</f>
        <v>-30</v>
      </c>
      <c r="AT1327" s="21"/>
      <c r="AU1327" s="28" t="e">
        <f>+AR1327-W1327</f>
        <v>#VALUE!</v>
      </c>
    </row>
    <row r="1328" spans="1:47" x14ac:dyDescent="0.35">
      <c r="A1328" s="20">
        <v>46239</v>
      </c>
      <c r="B1328" s="21">
        <v>6602</v>
      </c>
      <c r="C1328" s="21">
        <v>498</v>
      </c>
      <c r="D1328" s="21">
        <v>498</v>
      </c>
      <c r="E1328" s="22">
        <v>46269</v>
      </c>
      <c r="F1328" s="21">
        <v>23</v>
      </c>
      <c r="G1328" s="21" t="s">
        <v>90</v>
      </c>
      <c r="H1328" s="21" t="s">
        <v>95</v>
      </c>
      <c r="I1328" s="21" t="s">
        <v>3196</v>
      </c>
      <c r="J1328" s="21" t="s">
        <v>2153</v>
      </c>
      <c r="K1328" s="21" t="s">
        <v>2154</v>
      </c>
      <c r="L1328" s="21" t="s">
        <v>2155</v>
      </c>
      <c r="M1328" s="21" t="s">
        <v>2156</v>
      </c>
      <c r="N1328" s="21">
        <v>30</v>
      </c>
      <c r="O1328" s="20"/>
      <c r="P1328" s="21" t="s">
        <v>50</v>
      </c>
      <c r="Q1328" s="21" t="s">
        <v>3197</v>
      </c>
      <c r="R1328" s="21">
        <v>0</v>
      </c>
      <c r="S1328" s="21">
        <v>7001</v>
      </c>
      <c r="T1328" s="21">
        <v>-63.141520999999997</v>
      </c>
      <c r="U1328" s="21">
        <v>-17.759063999999999</v>
      </c>
      <c r="V1328" s="21" t="s">
        <v>262</v>
      </c>
      <c r="W1328" s="21" t="s">
        <v>51</v>
      </c>
      <c r="X1328" s="21" t="s">
        <v>113</v>
      </c>
      <c r="Y1328" s="23">
        <v>46246</v>
      </c>
      <c r="Z1328" s="24">
        <f>+E1328-Y1328</f>
        <v>23</v>
      </c>
      <c r="AA1328" s="25">
        <f>+Tabla_DatosExternos_142[[#This Row],[Saldo]]/Tabla_DatosExternos_142[[#This Row],[Importe]]</f>
        <v>1</v>
      </c>
      <c r="AB1328" s="21"/>
      <c r="AC1328" s="26">
        <f>IF(AND(-Z1328&gt;=1,-Z1328&lt;=30),D1328,0)</f>
        <v>0</v>
      </c>
      <c r="AD1328" s="26">
        <f>IF(AND(-Z1328&gt;=31,-Z1328&lt;=60),D1328,0)</f>
        <v>0</v>
      </c>
      <c r="AE1328" s="26">
        <f>IF(AND(-Z1328&gt;=61,-Z1328&lt;=90),D1328,0)</f>
        <v>0</v>
      </c>
      <c r="AF1328" s="26">
        <f>IF(AND(-Z1328&gt;=91,-Z1328&lt;=120),D1328,0)</f>
        <v>0</v>
      </c>
      <c r="AG1328" s="26">
        <f>IF(AND(-Z1328&gt;=121,-Z1328&lt;=150),D1328,0)</f>
        <v>0</v>
      </c>
      <c r="AH1328" s="26">
        <f>IF(AND(-Z1328&gt;=151,-Z1328&lt;=180),D1328,0)</f>
        <v>0</v>
      </c>
      <c r="AI1328" s="26">
        <f>IF(AND(-Z1328&gt;=181,-Z1328&lt;=210),D1328,0)</f>
        <v>0</v>
      </c>
      <c r="AJ1328" s="26">
        <f>IF(AND(-Z1328&gt;=211,-Z1328&lt;=250),D1328,0)</f>
        <v>0</v>
      </c>
      <c r="AK1328" s="26">
        <f>IF(-Z1328&gt;=251,D1328,0)</f>
        <v>0</v>
      </c>
      <c r="AL1328" s="26">
        <f>SUM(AE1328:AF1328)</f>
        <v>0</v>
      </c>
      <c r="AM1328" s="26">
        <f>SUM(AG1328:AK1328)</f>
        <v>0</v>
      </c>
      <c r="AN1328" s="26">
        <f>SUM(AI1328:AK1328)</f>
        <v>0</v>
      </c>
      <c r="AO1328" s="26">
        <f>+IF(SUM(AC1328:AK1328)=0,D1328,0)</f>
        <v>498</v>
      </c>
      <c r="AP1328" s="26">
        <f>+SUM(AC1328:AK1328)</f>
        <v>0</v>
      </c>
      <c r="AQ1328" s="26">
        <f>+Tabla_DatosExternos_142[[#This Row],[Total Vigente]]+Tabla_DatosExternos_142[[#This Row],[Total Vencido]]</f>
        <v>498</v>
      </c>
      <c r="AR1328" s="26">
        <f>SUM(AG1328:AK1328)</f>
        <v>0</v>
      </c>
      <c r="AS1328" s="27">
        <f>+Tabla_DatosExternos_142[[#This Row],[Fecha]]-Tabla_DatosExternos_142[[#This Row],[Vence]]</f>
        <v>-30</v>
      </c>
      <c r="AT1328" s="21"/>
      <c r="AU1328" s="28" t="e">
        <f>+AR1328-W1328</f>
        <v>#VALUE!</v>
      </c>
    </row>
    <row r="1329" spans="1:47" x14ac:dyDescent="0.35">
      <c r="A1329" s="20">
        <v>46239</v>
      </c>
      <c r="B1329" s="21">
        <v>6603</v>
      </c>
      <c r="C1329" s="21">
        <v>498</v>
      </c>
      <c r="D1329" s="21">
        <v>498</v>
      </c>
      <c r="E1329" s="22">
        <v>46269</v>
      </c>
      <c r="F1329" s="21">
        <v>23</v>
      </c>
      <c r="G1329" s="21" t="s">
        <v>90</v>
      </c>
      <c r="H1329" s="21" t="s">
        <v>95</v>
      </c>
      <c r="I1329" s="21" t="s">
        <v>3198</v>
      </c>
      <c r="J1329" s="21" t="s">
        <v>2153</v>
      </c>
      <c r="K1329" s="21" t="s">
        <v>2154</v>
      </c>
      <c r="L1329" s="21" t="s">
        <v>2155</v>
      </c>
      <c r="M1329" s="21" t="s">
        <v>2156</v>
      </c>
      <c r="N1329" s="21">
        <v>30</v>
      </c>
      <c r="O1329" s="20"/>
      <c r="P1329" s="21" t="s">
        <v>50</v>
      </c>
      <c r="Q1329" s="21" t="s">
        <v>3199</v>
      </c>
      <c r="R1329" s="21">
        <v>0</v>
      </c>
      <c r="S1329" s="21">
        <v>7001</v>
      </c>
      <c r="T1329" s="21">
        <v>-63.141520999999997</v>
      </c>
      <c r="U1329" s="21">
        <v>-17.759063999999999</v>
      </c>
      <c r="V1329" s="21" t="s">
        <v>3200</v>
      </c>
      <c r="W1329" s="21" t="s">
        <v>51</v>
      </c>
      <c r="X1329" s="21" t="s">
        <v>113</v>
      </c>
      <c r="Y1329" s="23">
        <v>46246</v>
      </c>
      <c r="Z1329" s="24">
        <f>+E1329-Y1329</f>
        <v>23</v>
      </c>
      <c r="AA1329" s="25">
        <f>+Tabla_DatosExternos_142[[#This Row],[Saldo]]/Tabla_DatosExternos_142[[#This Row],[Importe]]</f>
        <v>1</v>
      </c>
      <c r="AB1329" s="21"/>
      <c r="AC1329" s="26">
        <f>IF(AND(-Z1329&gt;=1,-Z1329&lt;=30),D1329,0)</f>
        <v>0</v>
      </c>
      <c r="AD1329" s="26">
        <f>IF(AND(-Z1329&gt;=31,-Z1329&lt;=60),D1329,0)</f>
        <v>0</v>
      </c>
      <c r="AE1329" s="26">
        <f>IF(AND(-Z1329&gt;=61,-Z1329&lt;=90),D1329,0)</f>
        <v>0</v>
      </c>
      <c r="AF1329" s="26">
        <f>IF(AND(-Z1329&gt;=91,-Z1329&lt;=120),D1329,0)</f>
        <v>0</v>
      </c>
      <c r="AG1329" s="26">
        <f>IF(AND(-Z1329&gt;=121,-Z1329&lt;=150),D1329,0)</f>
        <v>0</v>
      </c>
      <c r="AH1329" s="26">
        <f>IF(AND(-Z1329&gt;=151,-Z1329&lt;=180),D1329,0)</f>
        <v>0</v>
      </c>
      <c r="AI1329" s="26">
        <f>IF(AND(-Z1329&gt;=181,-Z1329&lt;=210),D1329,0)</f>
        <v>0</v>
      </c>
      <c r="AJ1329" s="26">
        <f>IF(AND(-Z1329&gt;=211,-Z1329&lt;=250),D1329,0)</f>
        <v>0</v>
      </c>
      <c r="AK1329" s="26">
        <f>IF(-Z1329&gt;=251,D1329,0)</f>
        <v>0</v>
      </c>
      <c r="AL1329" s="26">
        <f>SUM(AE1329:AF1329)</f>
        <v>0</v>
      </c>
      <c r="AM1329" s="26">
        <f>SUM(AG1329:AK1329)</f>
        <v>0</v>
      </c>
      <c r="AN1329" s="26">
        <f>SUM(AI1329:AK1329)</f>
        <v>0</v>
      </c>
      <c r="AO1329" s="26">
        <f>+IF(SUM(AC1329:AK1329)=0,D1329,0)</f>
        <v>498</v>
      </c>
      <c r="AP1329" s="26">
        <f>+SUM(AC1329:AK1329)</f>
        <v>0</v>
      </c>
      <c r="AQ1329" s="26">
        <f>+Tabla_DatosExternos_142[[#This Row],[Total Vigente]]+Tabla_DatosExternos_142[[#This Row],[Total Vencido]]</f>
        <v>498</v>
      </c>
      <c r="AR1329" s="26">
        <f>SUM(AG1329:AK1329)</f>
        <v>0</v>
      </c>
      <c r="AS1329" s="27">
        <f>+Tabla_DatosExternos_142[[#This Row],[Fecha]]-Tabla_DatosExternos_142[[#This Row],[Vence]]</f>
        <v>-30</v>
      </c>
      <c r="AT1329" s="21"/>
      <c r="AU1329" s="28" t="e">
        <f>+AR1329-W1329</f>
        <v>#VALUE!</v>
      </c>
    </row>
    <row r="1330" spans="1:47" x14ac:dyDescent="0.35">
      <c r="A1330" s="20">
        <v>46239</v>
      </c>
      <c r="B1330" s="21">
        <v>6604</v>
      </c>
      <c r="C1330" s="21">
        <v>236</v>
      </c>
      <c r="D1330" s="21">
        <v>236</v>
      </c>
      <c r="E1330" s="22">
        <v>46269</v>
      </c>
      <c r="F1330" s="21">
        <v>23</v>
      </c>
      <c r="G1330" s="21" t="s">
        <v>90</v>
      </c>
      <c r="H1330" s="21" t="s">
        <v>95</v>
      </c>
      <c r="I1330" s="21" t="s">
        <v>3201</v>
      </c>
      <c r="J1330" s="21" t="s">
        <v>2153</v>
      </c>
      <c r="K1330" s="21" t="s">
        <v>2154</v>
      </c>
      <c r="L1330" s="21" t="s">
        <v>2155</v>
      </c>
      <c r="M1330" s="21" t="s">
        <v>2156</v>
      </c>
      <c r="N1330" s="21">
        <v>30</v>
      </c>
      <c r="O1330" s="20"/>
      <c r="P1330" s="21" t="s">
        <v>50</v>
      </c>
      <c r="Q1330" s="21" t="s">
        <v>3202</v>
      </c>
      <c r="R1330" s="21">
        <v>0</v>
      </c>
      <c r="S1330" s="21">
        <v>7001</v>
      </c>
      <c r="T1330" s="21">
        <v>-63.141520999999997</v>
      </c>
      <c r="U1330" s="21">
        <v>-17.759063999999999</v>
      </c>
      <c r="V1330" s="21" t="s">
        <v>3203</v>
      </c>
      <c r="W1330" s="21" t="s">
        <v>51</v>
      </c>
      <c r="X1330" s="21" t="s">
        <v>3204</v>
      </c>
      <c r="Y1330" s="23">
        <v>46246</v>
      </c>
      <c r="Z1330" s="24">
        <f>+E1330-Y1330</f>
        <v>23</v>
      </c>
      <c r="AA1330" s="25">
        <f>+Tabla_DatosExternos_142[[#This Row],[Saldo]]/Tabla_DatosExternos_142[[#This Row],[Importe]]</f>
        <v>1</v>
      </c>
      <c r="AB1330" s="21"/>
      <c r="AC1330" s="26">
        <f>IF(AND(-Z1330&gt;=1,-Z1330&lt;=30),D1330,0)</f>
        <v>0</v>
      </c>
      <c r="AD1330" s="26">
        <f>IF(AND(-Z1330&gt;=31,-Z1330&lt;=60),D1330,0)</f>
        <v>0</v>
      </c>
      <c r="AE1330" s="26">
        <f>IF(AND(-Z1330&gt;=61,-Z1330&lt;=90),D1330,0)</f>
        <v>0</v>
      </c>
      <c r="AF1330" s="26">
        <f>IF(AND(-Z1330&gt;=91,-Z1330&lt;=120),D1330,0)</f>
        <v>0</v>
      </c>
      <c r="AG1330" s="26">
        <f>IF(AND(-Z1330&gt;=121,-Z1330&lt;=150),D1330,0)</f>
        <v>0</v>
      </c>
      <c r="AH1330" s="26">
        <f>IF(AND(-Z1330&gt;=151,-Z1330&lt;=180),D1330,0)</f>
        <v>0</v>
      </c>
      <c r="AI1330" s="26">
        <f>IF(AND(-Z1330&gt;=181,-Z1330&lt;=210),D1330,0)</f>
        <v>0</v>
      </c>
      <c r="AJ1330" s="26">
        <f>IF(AND(-Z1330&gt;=211,-Z1330&lt;=250),D1330,0)</f>
        <v>0</v>
      </c>
      <c r="AK1330" s="26">
        <f>IF(-Z1330&gt;=251,D1330,0)</f>
        <v>0</v>
      </c>
      <c r="AL1330" s="26">
        <f>SUM(AE1330:AF1330)</f>
        <v>0</v>
      </c>
      <c r="AM1330" s="26">
        <f>SUM(AG1330:AK1330)</f>
        <v>0</v>
      </c>
      <c r="AN1330" s="26">
        <f>SUM(AI1330:AK1330)</f>
        <v>0</v>
      </c>
      <c r="AO1330" s="26">
        <f>+IF(SUM(AC1330:AK1330)=0,D1330,0)</f>
        <v>236</v>
      </c>
      <c r="AP1330" s="26">
        <f>+SUM(AC1330:AK1330)</f>
        <v>0</v>
      </c>
      <c r="AQ1330" s="26">
        <f>+Tabla_DatosExternos_142[[#This Row],[Total Vigente]]+Tabla_DatosExternos_142[[#This Row],[Total Vencido]]</f>
        <v>236</v>
      </c>
      <c r="AR1330" s="26">
        <f>SUM(AG1330:AK1330)</f>
        <v>0</v>
      </c>
      <c r="AS1330" s="27">
        <f>+Tabla_DatosExternos_142[[#This Row],[Fecha]]-Tabla_DatosExternos_142[[#This Row],[Vence]]</f>
        <v>-30</v>
      </c>
      <c r="AT1330" s="21"/>
      <c r="AU1330" s="28" t="e">
        <f>+AR1330-W1330</f>
        <v>#VALUE!</v>
      </c>
    </row>
    <row r="1331" spans="1:47" x14ac:dyDescent="0.35">
      <c r="A1331" s="20">
        <v>46239</v>
      </c>
      <c r="B1331" s="21">
        <v>6605</v>
      </c>
      <c r="C1331" s="21">
        <v>147</v>
      </c>
      <c r="D1331" s="21">
        <v>147</v>
      </c>
      <c r="E1331" s="22">
        <v>46269</v>
      </c>
      <c r="F1331" s="21">
        <v>23</v>
      </c>
      <c r="G1331" s="21" t="s">
        <v>90</v>
      </c>
      <c r="H1331" s="21" t="s">
        <v>95</v>
      </c>
      <c r="I1331" s="21" t="s">
        <v>2826</v>
      </c>
      <c r="J1331" s="21" t="s">
        <v>2153</v>
      </c>
      <c r="K1331" s="21" t="s">
        <v>2154</v>
      </c>
      <c r="L1331" s="21" t="s">
        <v>2155</v>
      </c>
      <c r="M1331" s="21" t="s">
        <v>2156</v>
      </c>
      <c r="N1331" s="21">
        <v>30</v>
      </c>
      <c r="O1331" s="20"/>
      <c r="P1331" s="21" t="s">
        <v>50</v>
      </c>
      <c r="Q1331" s="21" t="s">
        <v>2827</v>
      </c>
      <c r="R1331" s="21">
        <v>0</v>
      </c>
      <c r="S1331" s="21">
        <v>7001</v>
      </c>
      <c r="T1331" s="21">
        <v>-63.141520999999997</v>
      </c>
      <c r="U1331" s="21">
        <v>-17.759063999999999</v>
      </c>
      <c r="V1331" s="21" t="s">
        <v>262</v>
      </c>
      <c r="W1331" s="21" t="s">
        <v>51</v>
      </c>
      <c r="X1331" s="21" t="s">
        <v>113</v>
      </c>
      <c r="Y1331" s="23">
        <v>46246</v>
      </c>
      <c r="Z1331" s="24">
        <f>+E1331-Y1331</f>
        <v>23</v>
      </c>
      <c r="AA1331" s="25">
        <f>+Tabla_DatosExternos_142[[#This Row],[Saldo]]/Tabla_DatosExternos_142[[#This Row],[Importe]]</f>
        <v>1</v>
      </c>
      <c r="AB1331" s="21"/>
      <c r="AC1331" s="26">
        <f>IF(AND(-Z1331&gt;=1,-Z1331&lt;=30),D1331,0)</f>
        <v>0</v>
      </c>
      <c r="AD1331" s="26">
        <f>IF(AND(-Z1331&gt;=31,-Z1331&lt;=60),D1331,0)</f>
        <v>0</v>
      </c>
      <c r="AE1331" s="26">
        <f>IF(AND(-Z1331&gt;=61,-Z1331&lt;=90),D1331,0)</f>
        <v>0</v>
      </c>
      <c r="AF1331" s="26">
        <f>IF(AND(-Z1331&gt;=91,-Z1331&lt;=120),D1331,0)</f>
        <v>0</v>
      </c>
      <c r="AG1331" s="26">
        <f>IF(AND(-Z1331&gt;=121,-Z1331&lt;=150),D1331,0)</f>
        <v>0</v>
      </c>
      <c r="AH1331" s="26">
        <f>IF(AND(-Z1331&gt;=151,-Z1331&lt;=180),D1331,0)</f>
        <v>0</v>
      </c>
      <c r="AI1331" s="26">
        <f>IF(AND(-Z1331&gt;=181,-Z1331&lt;=210),D1331,0)</f>
        <v>0</v>
      </c>
      <c r="AJ1331" s="26">
        <f>IF(AND(-Z1331&gt;=211,-Z1331&lt;=250),D1331,0)</f>
        <v>0</v>
      </c>
      <c r="AK1331" s="26">
        <f>IF(-Z1331&gt;=251,D1331,0)</f>
        <v>0</v>
      </c>
      <c r="AL1331" s="26">
        <f>SUM(AE1331:AF1331)</f>
        <v>0</v>
      </c>
      <c r="AM1331" s="26">
        <f>SUM(AG1331:AK1331)</f>
        <v>0</v>
      </c>
      <c r="AN1331" s="26">
        <f>SUM(AI1331:AK1331)</f>
        <v>0</v>
      </c>
      <c r="AO1331" s="26">
        <f>+IF(SUM(AC1331:AK1331)=0,D1331,0)</f>
        <v>147</v>
      </c>
      <c r="AP1331" s="26">
        <f>+SUM(AC1331:AK1331)</f>
        <v>0</v>
      </c>
      <c r="AQ1331" s="26">
        <f>+Tabla_DatosExternos_142[[#This Row],[Total Vigente]]+Tabla_DatosExternos_142[[#This Row],[Total Vencido]]</f>
        <v>147</v>
      </c>
      <c r="AR1331" s="26">
        <f>SUM(AG1331:AK1331)</f>
        <v>0</v>
      </c>
      <c r="AS1331" s="27">
        <f>+Tabla_DatosExternos_142[[#This Row],[Fecha]]-Tabla_DatosExternos_142[[#This Row],[Vence]]</f>
        <v>-30</v>
      </c>
      <c r="AT1331" s="21"/>
      <c r="AU1331" s="28" t="e">
        <f>+AR1331-W1331</f>
        <v>#VALUE!</v>
      </c>
    </row>
    <row r="1332" spans="1:47" x14ac:dyDescent="0.35">
      <c r="A1332" s="20">
        <v>46239</v>
      </c>
      <c r="B1332" s="21">
        <v>6607</v>
      </c>
      <c r="C1332" s="21">
        <v>118</v>
      </c>
      <c r="D1332" s="21">
        <v>118</v>
      </c>
      <c r="E1332" s="22">
        <v>46269</v>
      </c>
      <c r="F1332" s="21">
        <v>23</v>
      </c>
      <c r="G1332" s="21" t="s">
        <v>90</v>
      </c>
      <c r="H1332" s="21" t="s">
        <v>95</v>
      </c>
      <c r="I1332" s="21" t="s">
        <v>3205</v>
      </c>
      <c r="J1332" s="21" t="s">
        <v>2153</v>
      </c>
      <c r="K1332" s="21" t="s">
        <v>2154</v>
      </c>
      <c r="L1332" s="21" t="s">
        <v>2155</v>
      </c>
      <c r="M1332" s="21" t="s">
        <v>2156</v>
      </c>
      <c r="N1332" s="21">
        <v>30</v>
      </c>
      <c r="O1332" s="20"/>
      <c r="P1332" s="21" t="s">
        <v>50</v>
      </c>
      <c r="Q1332" s="21" t="s">
        <v>3206</v>
      </c>
      <c r="R1332" s="21">
        <v>0</v>
      </c>
      <c r="S1332" s="21">
        <v>7001</v>
      </c>
      <c r="T1332" s="21">
        <v>-63.141520999999997</v>
      </c>
      <c r="U1332" s="21">
        <v>-17.759063999999999</v>
      </c>
      <c r="V1332" s="21" t="s">
        <v>2883</v>
      </c>
      <c r="W1332" s="21" t="s">
        <v>51</v>
      </c>
      <c r="X1332" s="21" t="s">
        <v>2883</v>
      </c>
      <c r="Y1332" s="23">
        <v>46246</v>
      </c>
      <c r="Z1332" s="24">
        <f>+E1332-Y1332</f>
        <v>23</v>
      </c>
      <c r="AA1332" s="25">
        <f>+Tabla_DatosExternos_142[[#This Row],[Saldo]]/Tabla_DatosExternos_142[[#This Row],[Importe]]</f>
        <v>1</v>
      </c>
      <c r="AB1332" s="21"/>
      <c r="AC1332" s="26">
        <f>IF(AND(-Z1332&gt;=1,-Z1332&lt;=30),D1332,0)</f>
        <v>0</v>
      </c>
      <c r="AD1332" s="26">
        <f>IF(AND(-Z1332&gt;=31,-Z1332&lt;=60),D1332,0)</f>
        <v>0</v>
      </c>
      <c r="AE1332" s="26">
        <f>IF(AND(-Z1332&gt;=61,-Z1332&lt;=90),D1332,0)</f>
        <v>0</v>
      </c>
      <c r="AF1332" s="26">
        <f>IF(AND(-Z1332&gt;=91,-Z1332&lt;=120),D1332,0)</f>
        <v>0</v>
      </c>
      <c r="AG1332" s="26">
        <f>IF(AND(-Z1332&gt;=121,-Z1332&lt;=150),D1332,0)</f>
        <v>0</v>
      </c>
      <c r="AH1332" s="26">
        <f>IF(AND(-Z1332&gt;=151,-Z1332&lt;=180),D1332,0)</f>
        <v>0</v>
      </c>
      <c r="AI1332" s="26">
        <f>IF(AND(-Z1332&gt;=181,-Z1332&lt;=210),D1332,0)</f>
        <v>0</v>
      </c>
      <c r="AJ1332" s="26">
        <f>IF(AND(-Z1332&gt;=211,-Z1332&lt;=250),D1332,0)</f>
        <v>0</v>
      </c>
      <c r="AK1332" s="26">
        <f>IF(-Z1332&gt;=251,D1332,0)</f>
        <v>0</v>
      </c>
      <c r="AL1332" s="26">
        <f>SUM(AE1332:AF1332)</f>
        <v>0</v>
      </c>
      <c r="AM1332" s="26">
        <f>SUM(AG1332:AK1332)</f>
        <v>0</v>
      </c>
      <c r="AN1332" s="26">
        <f>SUM(AI1332:AK1332)</f>
        <v>0</v>
      </c>
      <c r="AO1332" s="26">
        <f>+IF(SUM(AC1332:AK1332)=0,D1332,0)</f>
        <v>118</v>
      </c>
      <c r="AP1332" s="26">
        <f>+SUM(AC1332:AK1332)</f>
        <v>0</v>
      </c>
      <c r="AQ1332" s="26">
        <f>+Tabla_DatosExternos_142[[#This Row],[Total Vigente]]+Tabla_DatosExternos_142[[#This Row],[Total Vencido]]</f>
        <v>118</v>
      </c>
      <c r="AR1332" s="26">
        <f>SUM(AG1332:AK1332)</f>
        <v>0</v>
      </c>
      <c r="AS1332" s="27">
        <f>+Tabla_DatosExternos_142[[#This Row],[Fecha]]-Tabla_DatosExternos_142[[#This Row],[Vence]]</f>
        <v>-30</v>
      </c>
      <c r="AT1332" s="21"/>
      <c r="AU1332" s="28" t="e">
        <f>+AR1332-W1332</f>
        <v>#VALUE!</v>
      </c>
    </row>
    <row r="1333" spans="1:47" x14ac:dyDescent="0.35">
      <c r="A1333" s="20">
        <v>46239</v>
      </c>
      <c r="B1333" s="21">
        <v>6608</v>
      </c>
      <c r="C1333" s="21">
        <v>162</v>
      </c>
      <c r="D1333" s="21">
        <v>162</v>
      </c>
      <c r="E1333" s="22">
        <v>46269</v>
      </c>
      <c r="F1333" s="21">
        <v>23</v>
      </c>
      <c r="G1333" s="21" t="s">
        <v>90</v>
      </c>
      <c r="H1333" s="21" t="s">
        <v>95</v>
      </c>
      <c r="I1333" s="21" t="s">
        <v>3207</v>
      </c>
      <c r="J1333" s="21" t="s">
        <v>2153</v>
      </c>
      <c r="K1333" s="21" t="s">
        <v>2154</v>
      </c>
      <c r="L1333" s="21" t="s">
        <v>2155</v>
      </c>
      <c r="M1333" s="21" t="s">
        <v>2156</v>
      </c>
      <c r="N1333" s="21">
        <v>30</v>
      </c>
      <c r="O1333" s="20"/>
      <c r="P1333" s="21" t="s">
        <v>50</v>
      </c>
      <c r="Q1333" s="21" t="s">
        <v>3208</v>
      </c>
      <c r="R1333" s="21">
        <v>0</v>
      </c>
      <c r="S1333" s="21">
        <v>7001</v>
      </c>
      <c r="T1333" s="21">
        <v>-63.141520999999997</v>
      </c>
      <c r="U1333" s="21">
        <v>-17.759063999999999</v>
      </c>
      <c r="V1333" s="21" t="s">
        <v>1448</v>
      </c>
      <c r="W1333" s="21" t="s">
        <v>51</v>
      </c>
      <c r="X1333" s="21" t="s">
        <v>67</v>
      </c>
      <c r="Y1333" s="23">
        <v>46246</v>
      </c>
      <c r="Z1333" s="24">
        <f>+E1333-Y1333</f>
        <v>23</v>
      </c>
      <c r="AA1333" s="25">
        <f>+Tabla_DatosExternos_142[[#This Row],[Saldo]]/Tabla_DatosExternos_142[[#This Row],[Importe]]</f>
        <v>1</v>
      </c>
      <c r="AB1333" s="21"/>
      <c r="AC1333" s="26">
        <f>IF(AND(-Z1333&gt;=1,-Z1333&lt;=30),D1333,0)</f>
        <v>0</v>
      </c>
      <c r="AD1333" s="26">
        <f>IF(AND(-Z1333&gt;=31,-Z1333&lt;=60),D1333,0)</f>
        <v>0</v>
      </c>
      <c r="AE1333" s="26">
        <f>IF(AND(-Z1333&gt;=61,-Z1333&lt;=90),D1333,0)</f>
        <v>0</v>
      </c>
      <c r="AF1333" s="26">
        <f>IF(AND(-Z1333&gt;=91,-Z1333&lt;=120),D1333,0)</f>
        <v>0</v>
      </c>
      <c r="AG1333" s="26">
        <f>IF(AND(-Z1333&gt;=121,-Z1333&lt;=150),D1333,0)</f>
        <v>0</v>
      </c>
      <c r="AH1333" s="26">
        <f>IF(AND(-Z1333&gt;=151,-Z1333&lt;=180),D1333,0)</f>
        <v>0</v>
      </c>
      <c r="AI1333" s="26">
        <f>IF(AND(-Z1333&gt;=181,-Z1333&lt;=210),D1333,0)</f>
        <v>0</v>
      </c>
      <c r="AJ1333" s="26">
        <f>IF(AND(-Z1333&gt;=211,-Z1333&lt;=250),D1333,0)</f>
        <v>0</v>
      </c>
      <c r="AK1333" s="26">
        <f>IF(-Z1333&gt;=251,D1333,0)</f>
        <v>0</v>
      </c>
      <c r="AL1333" s="26">
        <f>SUM(AE1333:AF1333)</f>
        <v>0</v>
      </c>
      <c r="AM1333" s="26">
        <f>SUM(AG1333:AK1333)</f>
        <v>0</v>
      </c>
      <c r="AN1333" s="26">
        <f>SUM(AI1333:AK1333)</f>
        <v>0</v>
      </c>
      <c r="AO1333" s="26">
        <f>+IF(SUM(AC1333:AK1333)=0,D1333,0)</f>
        <v>162</v>
      </c>
      <c r="AP1333" s="26">
        <f>+SUM(AC1333:AK1333)</f>
        <v>0</v>
      </c>
      <c r="AQ1333" s="26">
        <f>+Tabla_DatosExternos_142[[#This Row],[Total Vigente]]+Tabla_DatosExternos_142[[#This Row],[Total Vencido]]</f>
        <v>162</v>
      </c>
      <c r="AR1333" s="26">
        <f>SUM(AG1333:AK1333)</f>
        <v>0</v>
      </c>
      <c r="AS1333" s="27">
        <f>+Tabla_DatosExternos_142[[#This Row],[Fecha]]-Tabla_DatosExternos_142[[#This Row],[Vence]]</f>
        <v>-30</v>
      </c>
      <c r="AT1333" s="21"/>
      <c r="AU1333" s="28" t="e">
        <f>+AR1333-W1333</f>
        <v>#VALUE!</v>
      </c>
    </row>
    <row r="1334" spans="1:47" x14ac:dyDescent="0.35">
      <c r="A1334" s="20">
        <v>46239</v>
      </c>
      <c r="B1334" s="21">
        <v>6609</v>
      </c>
      <c r="C1334" s="21">
        <v>498</v>
      </c>
      <c r="D1334" s="21">
        <v>498</v>
      </c>
      <c r="E1334" s="22">
        <v>46269</v>
      </c>
      <c r="F1334" s="21">
        <v>23</v>
      </c>
      <c r="G1334" s="21" t="s">
        <v>90</v>
      </c>
      <c r="H1334" s="21" t="s">
        <v>95</v>
      </c>
      <c r="I1334" s="21" t="s">
        <v>332</v>
      </c>
      <c r="J1334" s="21" t="s">
        <v>2153</v>
      </c>
      <c r="K1334" s="21" t="s">
        <v>2154</v>
      </c>
      <c r="L1334" s="21" t="s">
        <v>2155</v>
      </c>
      <c r="M1334" s="21" t="s">
        <v>2156</v>
      </c>
      <c r="N1334" s="21">
        <v>30</v>
      </c>
      <c r="O1334" s="20"/>
      <c r="P1334" s="21" t="s">
        <v>50</v>
      </c>
      <c r="Q1334" s="21" t="s">
        <v>3209</v>
      </c>
      <c r="R1334" s="21">
        <v>0</v>
      </c>
      <c r="S1334" s="21">
        <v>7001</v>
      </c>
      <c r="T1334" s="21">
        <v>-63</v>
      </c>
      <c r="U1334" s="21">
        <v>-14</v>
      </c>
      <c r="V1334" s="21" t="s">
        <v>2883</v>
      </c>
      <c r="W1334" s="21" t="s">
        <v>51</v>
      </c>
      <c r="X1334" s="21" t="s">
        <v>2883</v>
      </c>
      <c r="Y1334" s="23">
        <v>46246</v>
      </c>
      <c r="Z1334" s="24">
        <f>+E1334-Y1334</f>
        <v>23</v>
      </c>
      <c r="AA1334" s="25">
        <f>+Tabla_DatosExternos_142[[#This Row],[Saldo]]/Tabla_DatosExternos_142[[#This Row],[Importe]]</f>
        <v>1</v>
      </c>
      <c r="AB1334" s="21"/>
      <c r="AC1334" s="26">
        <f>IF(AND(-Z1334&gt;=1,-Z1334&lt;=30),D1334,0)</f>
        <v>0</v>
      </c>
      <c r="AD1334" s="26">
        <f>IF(AND(-Z1334&gt;=31,-Z1334&lt;=60),D1334,0)</f>
        <v>0</v>
      </c>
      <c r="AE1334" s="26">
        <f>IF(AND(-Z1334&gt;=61,-Z1334&lt;=90),D1334,0)</f>
        <v>0</v>
      </c>
      <c r="AF1334" s="26">
        <f>IF(AND(-Z1334&gt;=91,-Z1334&lt;=120),D1334,0)</f>
        <v>0</v>
      </c>
      <c r="AG1334" s="26">
        <f>IF(AND(-Z1334&gt;=121,-Z1334&lt;=150),D1334,0)</f>
        <v>0</v>
      </c>
      <c r="AH1334" s="26">
        <f>IF(AND(-Z1334&gt;=151,-Z1334&lt;=180),D1334,0)</f>
        <v>0</v>
      </c>
      <c r="AI1334" s="26">
        <f>IF(AND(-Z1334&gt;=181,-Z1334&lt;=210),D1334,0)</f>
        <v>0</v>
      </c>
      <c r="AJ1334" s="26">
        <f>IF(AND(-Z1334&gt;=211,-Z1334&lt;=250),D1334,0)</f>
        <v>0</v>
      </c>
      <c r="AK1334" s="26">
        <f>IF(-Z1334&gt;=251,D1334,0)</f>
        <v>0</v>
      </c>
      <c r="AL1334" s="26">
        <f>SUM(AE1334:AF1334)</f>
        <v>0</v>
      </c>
      <c r="AM1334" s="26">
        <f>SUM(AG1334:AK1334)</f>
        <v>0</v>
      </c>
      <c r="AN1334" s="26">
        <f>SUM(AI1334:AK1334)</f>
        <v>0</v>
      </c>
      <c r="AO1334" s="26">
        <f>+IF(SUM(AC1334:AK1334)=0,D1334,0)</f>
        <v>498</v>
      </c>
      <c r="AP1334" s="26">
        <f>+SUM(AC1334:AK1334)</f>
        <v>0</v>
      </c>
      <c r="AQ1334" s="26">
        <f>+Tabla_DatosExternos_142[[#This Row],[Total Vigente]]+Tabla_DatosExternos_142[[#This Row],[Total Vencido]]</f>
        <v>498</v>
      </c>
      <c r="AR1334" s="26">
        <f>SUM(AG1334:AK1334)</f>
        <v>0</v>
      </c>
      <c r="AS1334" s="27">
        <f>+Tabla_DatosExternos_142[[#This Row],[Fecha]]-Tabla_DatosExternos_142[[#This Row],[Vence]]</f>
        <v>-30</v>
      </c>
      <c r="AT1334" s="21"/>
      <c r="AU1334" s="28" t="e">
        <f>+AR1334-W1334</f>
        <v>#VALUE!</v>
      </c>
    </row>
    <row r="1335" spans="1:47" x14ac:dyDescent="0.35">
      <c r="A1335" s="20">
        <v>46239</v>
      </c>
      <c r="B1335" s="21">
        <v>6612</v>
      </c>
      <c r="C1335" s="21">
        <v>307</v>
      </c>
      <c r="D1335" s="21">
        <v>307</v>
      </c>
      <c r="E1335" s="22">
        <v>46269</v>
      </c>
      <c r="F1335" s="21">
        <v>23</v>
      </c>
      <c r="G1335" s="21" t="s">
        <v>90</v>
      </c>
      <c r="H1335" s="21" t="s">
        <v>95</v>
      </c>
      <c r="I1335" s="21" t="s">
        <v>3210</v>
      </c>
      <c r="J1335" s="21" t="s">
        <v>2153</v>
      </c>
      <c r="K1335" s="21" t="s">
        <v>2154</v>
      </c>
      <c r="L1335" s="21" t="s">
        <v>2155</v>
      </c>
      <c r="M1335" s="21" t="s">
        <v>2156</v>
      </c>
      <c r="N1335" s="21">
        <v>30</v>
      </c>
      <c r="O1335" s="20"/>
      <c r="P1335" s="21" t="s">
        <v>50</v>
      </c>
      <c r="Q1335" s="21" t="s">
        <v>3211</v>
      </c>
      <c r="R1335" s="21">
        <v>0</v>
      </c>
      <c r="S1335" s="21">
        <v>7001</v>
      </c>
      <c r="T1335" s="21">
        <v>-63.141520999999997</v>
      </c>
      <c r="U1335" s="21">
        <v>-17.759063999999999</v>
      </c>
      <c r="V1335" s="21" t="s">
        <v>3212</v>
      </c>
      <c r="W1335" s="21" t="s">
        <v>51</v>
      </c>
      <c r="X1335" s="21" t="s">
        <v>3213</v>
      </c>
      <c r="Y1335" s="23">
        <v>46246</v>
      </c>
      <c r="Z1335" s="24">
        <f>+E1335-Y1335</f>
        <v>23</v>
      </c>
      <c r="AA1335" s="25">
        <f>+Tabla_DatosExternos_142[[#This Row],[Saldo]]/Tabla_DatosExternos_142[[#This Row],[Importe]]</f>
        <v>1</v>
      </c>
      <c r="AB1335" s="21"/>
      <c r="AC1335" s="26">
        <f>IF(AND(-Z1335&gt;=1,-Z1335&lt;=30),D1335,0)</f>
        <v>0</v>
      </c>
      <c r="AD1335" s="26">
        <f>IF(AND(-Z1335&gt;=31,-Z1335&lt;=60),D1335,0)</f>
        <v>0</v>
      </c>
      <c r="AE1335" s="26">
        <f>IF(AND(-Z1335&gt;=61,-Z1335&lt;=90),D1335,0)</f>
        <v>0</v>
      </c>
      <c r="AF1335" s="26">
        <f>IF(AND(-Z1335&gt;=91,-Z1335&lt;=120),D1335,0)</f>
        <v>0</v>
      </c>
      <c r="AG1335" s="26">
        <f>IF(AND(-Z1335&gt;=121,-Z1335&lt;=150),D1335,0)</f>
        <v>0</v>
      </c>
      <c r="AH1335" s="26">
        <f>IF(AND(-Z1335&gt;=151,-Z1335&lt;=180),D1335,0)</f>
        <v>0</v>
      </c>
      <c r="AI1335" s="26">
        <f>IF(AND(-Z1335&gt;=181,-Z1335&lt;=210),D1335,0)</f>
        <v>0</v>
      </c>
      <c r="AJ1335" s="26">
        <f>IF(AND(-Z1335&gt;=211,-Z1335&lt;=250),D1335,0)</f>
        <v>0</v>
      </c>
      <c r="AK1335" s="26">
        <f>IF(-Z1335&gt;=251,D1335,0)</f>
        <v>0</v>
      </c>
      <c r="AL1335" s="26">
        <f>SUM(AE1335:AF1335)</f>
        <v>0</v>
      </c>
      <c r="AM1335" s="26">
        <f>SUM(AG1335:AK1335)</f>
        <v>0</v>
      </c>
      <c r="AN1335" s="26">
        <f>SUM(AI1335:AK1335)</f>
        <v>0</v>
      </c>
      <c r="AO1335" s="26">
        <f>+IF(SUM(AC1335:AK1335)=0,D1335,0)</f>
        <v>307</v>
      </c>
      <c r="AP1335" s="26">
        <f>+SUM(AC1335:AK1335)</f>
        <v>0</v>
      </c>
      <c r="AQ1335" s="26">
        <f>+Tabla_DatosExternos_142[[#This Row],[Total Vigente]]+Tabla_DatosExternos_142[[#This Row],[Total Vencido]]</f>
        <v>307</v>
      </c>
      <c r="AR1335" s="26">
        <f>SUM(AG1335:AK1335)</f>
        <v>0</v>
      </c>
      <c r="AS1335" s="27">
        <f>+Tabla_DatosExternos_142[[#This Row],[Fecha]]-Tabla_DatosExternos_142[[#This Row],[Vence]]</f>
        <v>-30</v>
      </c>
      <c r="AT1335" s="21"/>
      <c r="AU1335" s="28" t="e">
        <f>+AR1335-W1335</f>
        <v>#VALUE!</v>
      </c>
    </row>
    <row r="1336" spans="1:47" x14ac:dyDescent="0.35">
      <c r="A1336" s="20">
        <v>46242</v>
      </c>
      <c r="B1336" s="21">
        <v>6619</v>
      </c>
      <c r="C1336" s="21">
        <v>354</v>
      </c>
      <c r="D1336" s="21">
        <v>354</v>
      </c>
      <c r="E1336" s="22">
        <v>46272</v>
      </c>
      <c r="F1336" s="21">
        <v>26</v>
      </c>
      <c r="G1336" s="21" t="s">
        <v>90</v>
      </c>
      <c r="H1336" s="21" t="s">
        <v>95</v>
      </c>
      <c r="I1336" s="21" t="s">
        <v>3343</v>
      </c>
      <c r="J1336" s="21" t="s">
        <v>2153</v>
      </c>
      <c r="K1336" s="21" t="s">
        <v>2154</v>
      </c>
      <c r="L1336" s="21" t="s">
        <v>2155</v>
      </c>
      <c r="M1336" s="21" t="s">
        <v>2156</v>
      </c>
      <c r="N1336" s="21">
        <v>30</v>
      </c>
      <c r="O1336" s="20"/>
      <c r="P1336" s="21" t="s">
        <v>50</v>
      </c>
      <c r="Q1336" s="21" t="s">
        <v>3344</v>
      </c>
      <c r="R1336" s="21">
        <v>0</v>
      </c>
      <c r="S1336" s="21">
        <v>7001</v>
      </c>
      <c r="T1336" s="21">
        <v>-63.141520999999997</v>
      </c>
      <c r="U1336" s="21">
        <v>-17.759063999999999</v>
      </c>
      <c r="V1336" s="21" t="s">
        <v>262</v>
      </c>
      <c r="W1336" s="21" t="s">
        <v>51</v>
      </c>
      <c r="X1336" s="21" t="s">
        <v>262</v>
      </c>
      <c r="Y1336" s="23">
        <v>46246</v>
      </c>
      <c r="Z1336" s="24">
        <f>+E1336-Y1336</f>
        <v>26</v>
      </c>
      <c r="AA1336" s="25">
        <f>+Tabla_DatosExternos_142[[#This Row],[Saldo]]/Tabla_DatosExternos_142[[#This Row],[Importe]]</f>
        <v>1</v>
      </c>
      <c r="AB1336" s="21"/>
      <c r="AC1336" s="26">
        <f>IF(AND(-Z1336&gt;=1,-Z1336&lt;=30),D1336,0)</f>
        <v>0</v>
      </c>
      <c r="AD1336" s="26">
        <f>IF(AND(-Z1336&gt;=31,-Z1336&lt;=60),D1336,0)</f>
        <v>0</v>
      </c>
      <c r="AE1336" s="26">
        <f>IF(AND(-Z1336&gt;=61,-Z1336&lt;=90),D1336,0)</f>
        <v>0</v>
      </c>
      <c r="AF1336" s="26">
        <f>IF(AND(-Z1336&gt;=91,-Z1336&lt;=120),D1336,0)</f>
        <v>0</v>
      </c>
      <c r="AG1336" s="26">
        <f>IF(AND(-Z1336&gt;=121,-Z1336&lt;=150),D1336,0)</f>
        <v>0</v>
      </c>
      <c r="AH1336" s="26">
        <f>IF(AND(-Z1336&gt;=151,-Z1336&lt;=180),D1336,0)</f>
        <v>0</v>
      </c>
      <c r="AI1336" s="26">
        <f>IF(AND(-Z1336&gt;=181,-Z1336&lt;=210),D1336,0)</f>
        <v>0</v>
      </c>
      <c r="AJ1336" s="26">
        <f>IF(AND(-Z1336&gt;=211,-Z1336&lt;=250),D1336,0)</f>
        <v>0</v>
      </c>
      <c r="AK1336" s="26">
        <f>IF(-Z1336&gt;=251,D1336,0)</f>
        <v>0</v>
      </c>
      <c r="AL1336" s="26">
        <f>SUM(AE1336:AF1336)</f>
        <v>0</v>
      </c>
      <c r="AM1336" s="26">
        <f>SUM(AG1336:AK1336)</f>
        <v>0</v>
      </c>
      <c r="AN1336" s="26">
        <f>SUM(AI1336:AK1336)</f>
        <v>0</v>
      </c>
      <c r="AO1336" s="26">
        <f>+IF(SUM(AC1336:AK1336)=0,D1336,0)</f>
        <v>354</v>
      </c>
      <c r="AP1336" s="26">
        <f>+SUM(AC1336:AK1336)</f>
        <v>0</v>
      </c>
      <c r="AQ1336" s="26">
        <f>+Tabla_DatosExternos_142[[#This Row],[Total Vigente]]+Tabla_DatosExternos_142[[#This Row],[Total Vencido]]</f>
        <v>354</v>
      </c>
      <c r="AR1336" s="26">
        <f>SUM(AG1336:AK1336)</f>
        <v>0</v>
      </c>
      <c r="AS1336" s="27">
        <f>+Tabla_DatosExternos_142[[#This Row],[Fecha]]-Tabla_DatosExternos_142[[#This Row],[Vence]]</f>
        <v>-30</v>
      </c>
      <c r="AT1336" s="21"/>
      <c r="AU1336" s="28" t="e">
        <f>+AR1336-W1336</f>
        <v>#VALUE!</v>
      </c>
    </row>
    <row r="1337" spans="1:47" x14ac:dyDescent="0.35">
      <c r="A1337" s="20">
        <v>46242</v>
      </c>
      <c r="B1337" s="21">
        <v>6620</v>
      </c>
      <c r="C1337" s="21">
        <v>498</v>
      </c>
      <c r="D1337" s="21">
        <v>498</v>
      </c>
      <c r="E1337" s="22">
        <v>46272</v>
      </c>
      <c r="F1337" s="21">
        <v>26</v>
      </c>
      <c r="G1337" s="21" t="s">
        <v>90</v>
      </c>
      <c r="H1337" s="21" t="s">
        <v>95</v>
      </c>
      <c r="I1337" s="21" t="s">
        <v>3345</v>
      </c>
      <c r="J1337" s="21" t="s">
        <v>2153</v>
      </c>
      <c r="K1337" s="21" t="s">
        <v>2154</v>
      </c>
      <c r="L1337" s="21" t="s">
        <v>2155</v>
      </c>
      <c r="M1337" s="21" t="s">
        <v>2156</v>
      </c>
      <c r="N1337" s="21">
        <v>30</v>
      </c>
      <c r="O1337" s="20"/>
      <c r="P1337" s="21" t="s">
        <v>50</v>
      </c>
      <c r="Q1337" s="21" t="s">
        <v>3346</v>
      </c>
      <c r="R1337" s="21">
        <v>0</v>
      </c>
      <c r="S1337" s="21">
        <v>7001</v>
      </c>
      <c r="T1337" s="21">
        <v>-63.141520999999997</v>
      </c>
      <c r="U1337" s="21">
        <v>-17.759063999999999</v>
      </c>
      <c r="V1337" s="21" t="s">
        <v>262</v>
      </c>
      <c r="W1337" s="21" t="s">
        <v>51</v>
      </c>
      <c r="X1337" s="21" t="s">
        <v>113</v>
      </c>
      <c r="Y1337" s="23">
        <v>46246</v>
      </c>
      <c r="Z1337" s="24">
        <f>+E1337-Y1337</f>
        <v>26</v>
      </c>
      <c r="AA1337" s="25">
        <f>+Tabla_DatosExternos_142[[#This Row],[Saldo]]/Tabla_DatosExternos_142[[#This Row],[Importe]]</f>
        <v>1</v>
      </c>
      <c r="AB1337" s="21"/>
      <c r="AC1337" s="26">
        <f>IF(AND(-Z1337&gt;=1,-Z1337&lt;=30),D1337,0)</f>
        <v>0</v>
      </c>
      <c r="AD1337" s="26">
        <f>IF(AND(-Z1337&gt;=31,-Z1337&lt;=60),D1337,0)</f>
        <v>0</v>
      </c>
      <c r="AE1337" s="26">
        <f>IF(AND(-Z1337&gt;=61,-Z1337&lt;=90),D1337,0)</f>
        <v>0</v>
      </c>
      <c r="AF1337" s="26">
        <f>IF(AND(-Z1337&gt;=91,-Z1337&lt;=120),D1337,0)</f>
        <v>0</v>
      </c>
      <c r="AG1337" s="26">
        <f>IF(AND(-Z1337&gt;=121,-Z1337&lt;=150),D1337,0)</f>
        <v>0</v>
      </c>
      <c r="AH1337" s="26">
        <f>IF(AND(-Z1337&gt;=151,-Z1337&lt;=180),D1337,0)</f>
        <v>0</v>
      </c>
      <c r="AI1337" s="26">
        <f>IF(AND(-Z1337&gt;=181,-Z1337&lt;=210),D1337,0)</f>
        <v>0</v>
      </c>
      <c r="AJ1337" s="26">
        <f>IF(AND(-Z1337&gt;=211,-Z1337&lt;=250),D1337,0)</f>
        <v>0</v>
      </c>
      <c r="AK1337" s="26">
        <f>IF(-Z1337&gt;=251,D1337,0)</f>
        <v>0</v>
      </c>
      <c r="AL1337" s="26">
        <f>SUM(AE1337:AF1337)</f>
        <v>0</v>
      </c>
      <c r="AM1337" s="26">
        <f>SUM(AG1337:AK1337)</f>
        <v>0</v>
      </c>
      <c r="AN1337" s="26">
        <f>SUM(AI1337:AK1337)</f>
        <v>0</v>
      </c>
      <c r="AO1337" s="26">
        <f>+IF(SUM(AC1337:AK1337)=0,D1337,0)</f>
        <v>498</v>
      </c>
      <c r="AP1337" s="26">
        <f>+SUM(AC1337:AK1337)</f>
        <v>0</v>
      </c>
      <c r="AQ1337" s="26">
        <f>+Tabla_DatosExternos_142[[#This Row],[Total Vigente]]+Tabla_DatosExternos_142[[#This Row],[Total Vencido]]</f>
        <v>498</v>
      </c>
      <c r="AR1337" s="26">
        <f>SUM(AG1337:AK1337)</f>
        <v>0</v>
      </c>
      <c r="AS1337" s="27">
        <f>+Tabla_DatosExternos_142[[#This Row],[Fecha]]-Tabla_DatosExternos_142[[#This Row],[Vence]]</f>
        <v>-30</v>
      </c>
      <c r="AT1337" s="21"/>
      <c r="AU1337" s="28" t="e">
        <f>+AR1337-W1337</f>
        <v>#VALUE!</v>
      </c>
    </row>
    <row r="1338" spans="1:47" x14ac:dyDescent="0.35">
      <c r="A1338" s="20">
        <v>46244</v>
      </c>
      <c r="B1338" s="21">
        <v>6633</v>
      </c>
      <c r="C1338" s="21">
        <v>303</v>
      </c>
      <c r="D1338" s="21">
        <v>303</v>
      </c>
      <c r="E1338" s="22">
        <v>46274</v>
      </c>
      <c r="F1338" s="21">
        <v>28</v>
      </c>
      <c r="G1338" s="21" t="s">
        <v>90</v>
      </c>
      <c r="H1338" s="21" t="s">
        <v>95</v>
      </c>
      <c r="I1338" s="21" t="s">
        <v>3351</v>
      </c>
      <c r="J1338" s="21" t="s">
        <v>2153</v>
      </c>
      <c r="K1338" s="21" t="s">
        <v>2154</v>
      </c>
      <c r="L1338" s="21" t="s">
        <v>2155</v>
      </c>
      <c r="M1338" s="21" t="s">
        <v>2156</v>
      </c>
      <c r="N1338" s="21">
        <v>30</v>
      </c>
      <c r="O1338" s="20"/>
      <c r="P1338" s="21" t="s">
        <v>50</v>
      </c>
      <c r="Q1338" s="21" t="s">
        <v>3352</v>
      </c>
      <c r="R1338" s="21">
        <v>0</v>
      </c>
      <c r="S1338" s="21">
        <v>7001</v>
      </c>
      <c r="T1338" s="21">
        <v>-63.141520999999997</v>
      </c>
      <c r="U1338" s="21">
        <v>-17.759063999999999</v>
      </c>
      <c r="V1338" s="21" t="s">
        <v>2883</v>
      </c>
      <c r="W1338" s="21" t="s">
        <v>51</v>
      </c>
      <c r="X1338" s="21" t="s">
        <v>2883</v>
      </c>
      <c r="Y1338" s="23">
        <v>46246</v>
      </c>
      <c r="Z1338" s="24">
        <f>+E1338-Y1338</f>
        <v>28</v>
      </c>
      <c r="AA1338" s="25">
        <f>+Tabla_DatosExternos_142[[#This Row],[Saldo]]/Tabla_DatosExternos_142[[#This Row],[Importe]]</f>
        <v>1</v>
      </c>
      <c r="AB1338" s="21"/>
      <c r="AC1338" s="26">
        <f>IF(AND(-Z1338&gt;=1,-Z1338&lt;=30),D1338,0)</f>
        <v>0</v>
      </c>
      <c r="AD1338" s="26">
        <f>IF(AND(-Z1338&gt;=31,-Z1338&lt;=60),D1338,0)</f>
        <v>0</v>
      </c>
      <c r="AE1338" s="26">
        <f>IF(AND(-Z1338&gt;=61,-Z1338&lt;=90),D1338,0)</f>
        <v>0</v>
      </c>
      <c r="AF1338" s="26">
        <f>IF(AND(-Z1338&gt;=91,-Z1338&lt;=120),D1338,0)</f>
        <v>0</v>
      </c>
      <c r="AG1338" s="26">
        <f>IF(AND(-Z1338&gt;=121,-Z1338&lt;=150),D1338,0)</f>
        <v>0</v>
      </c>
      <c r="AH1338" s="26">
        <f>IF(AND(-Z1338&gt;=151,-Z1338&lt;=180),D1338,0)</f>
        <v>0</v>
      </c>
      <c r="AI1338" s="26">
        <f>IF(AND(-Z1338&gt;=181,-Z1338&lt;=210),D1338,0)</f>
        <v>0</v>
      </c>
      <c r="AJ1338" s="26">
        <f>IF(AND(-Z1338&gt;=211,-Z1338&lt;=250),D1338,0)</f>
        <v>0</v>
      </c>
      <c r="AK1338" s="26">
        <f>IF(-Z1338&gt;=251,D1338,0)</f>
        <v>0</v>
      </c>
      <c r="AL1338" s="26">
        <f>SUM(AE1338:AF1338)</f>
        <v>0</v>
      </c>
      <c r="AM1338" s="26">
        <f>SUM(AG1338:AK1338)</f>
        <v>0</v>
      </c>
      <c r="AN1338" s="26">
        <f>SUM(AI1338:AK1338)</f>
        <v>0</v>
      </c>
      <c r="AO1338" s="26">
        <f>+IF(SUM(AC1338:AK1338)=0,D1338,0)</f>
        <v>303</v>
      </c>
      <c r="AP1338" s="26">
        <f>+SUM(AC1338:AK1338)</f>
        <v>0</v>
      </c>
      <c r="AQ1338" s="26">
        <f>+Tabla_DatosExternos_142[[#This Row],[Total Vigente]]+Tabla_DatosExternos_142[[#This Row],[Total Vencido]]</f>
        <v>303</v>
      </c>
      <c r="AR1338" s="26">
        <f>SUM(AG1338:AK1338)</f>
        <v>0</v>
      </c>
      <c r="AS1338" s="27">
        <f>+Tabla_DatosExternos_142[[#This Row],[Fecha]]-Tabla_DatosExternos_142[[#This Row],[Vence]]</f>
        <v>-30</v>
      </c>
      <c r="AT1338" s="21"/>
      <c r="AU1338" s="28" t="e">
        <f>+AR1338-W1338</f>
        <v>#VALUE!</v>
      </c>
    </row>
    <row r="1339" spans="1:47" x14ac:dyDescent="0.35">
      <c r="A1339" s="20">
        <v>46245</v>
      </c>
      <c r="B1339" s="21">
        <v>6642</v>
      </c>
      <c r="C1339" s="21">
        <v>327</v>
      </c>
      <c r="D1339" s="21">
        <v>327</v>
      </c>
      <c r="E1339" s="22">
        <v>46275</v>
      </c>
      <c r="F1339" s="21">
        <v>29</v>
      </c>
      <c r="G1339" s="21" t="s">
        <v>90</v>
      </c>
      <c r="H1339" s="21" t="s">
        <v>95</v>
      </c>
      <c r="I1339" s="21" t="s">
        <v>3207</v>
      </c>
      <c r="J1339" s="21" t="s">
        <v>2153</v>
      </c>
      <c r="K1339" s="21" t="s">
        <v>2154</v>
      </c>
      <c r="L1339" s="21" t="s">
        <v>2155</v>
      </c>
      <c r="M1339" s="21" t="s">
        <v>2156</v>
      </c>
      <c r="N1339" s="21">
        <v>30</v>
      </c>
      <c r="O1339" s="20"/>
      <c r="P1339" s="21" t="s">
        <v>50</v>
      </c>
      <c r="Q1339" s="21" t="s">
        <v>3208</v>
      </c>
      <c r="R1339" s="21">
        <v>0</v>
      </c>
      <c r="S1339" s="21">
        <v>7001</v>
      </c>
      <c r="T1339" s="21">
        <v>-63.141520999999997</v>
      </c>
      <c r="U1339" s="21">
        <v>-17.759063999999999</v>
      </c>
      <c r="V1339" s="21" t="s">
        <v>1448</v>
      </c>
      <c r="W1339" s="21" t="s">
        <v>51</v>
      </c>
      <c r="X1339" s="21" t="s">
        <v>67</v>
      </c>
      <c r="Y1339" s="23">
        <v>46246</v>
      </c>
      <c r="Z1339" s="24">
        <f>+E1339-Y1339</f>
        <v>29</v>
      </c>
      <c r="AA1339" s="25">
        <f>+Tabla_DatosExternos_142[[#This Row],[Saldo]]/Tabla_DatosExternos_142[[#This Row],[Importe]]</f>
        <v>1</v>
      </c>
      <c r="AB1339" s="21"/>
      <c r="AC1339" s="26">
        <f>IF(AND(-Z1339&gt;=1,-Z1339&lt;=30),D1339,0)</f>
        <v>0</v>
      </c>
      <c r="AD1339" s="26">
        <f>IF(AND(-Z1339&gt;=31,-Z1339&lt;=60),D1339,0)</f>
        <v>0</v>
      </c>
      <c r="AE1339" s="26">
        <f>IF(AND(-Z1339&gt;=61,-Z1339&lt;=90),D1339,0)</f>
        <v>0</v>
      </c>
      <c r="AF1339" s="26">
        <f>IF(AND(-Z1339&gt;=91,-Z1339&lt;=120),D1339,0)</f>
        <v>0</v>
      </c>
      <c r="AG1339" s="26">
        <f>IF(AND(-Z1339&gt;=121,-Z1339&lt;=150),D1339,0)</f>
        <v>0</v>
      </c>
      <c r="AH1339" s="26">
        <f>IF(AND(-Z1339&gt;=151,-Z1339&lt;=180),D1339,0)</f>
        <v>0</v>
      </c>
      <c r="AI1339" s="26">
        <f>IF(AND(-Z1339&gt;=181,-Z1339&lt;=210),D1339,0)</f>
        <v>0</v>
      </c>
      <c r="AJ1339" s="26">
        <f>IF(AND(-Z1339&gt;=211,-Z1339&lt;=250),D1339,0)</f>
        <v>0</v>
      </c>
      <c r="AK1339" s="26">
        <f>IF(-Z1339&gt;=251,D1339,0)</f>
        <v>0</v>
      </c>
      <c r="AL1339" s="26">
        <f>SUM(AE1339:AF1339)</f>
        <v>0</v>
      </c>
      <c r="AM1339" s="26">
        <f>SUM(AG1339:AK1339)</f>
        <v>0</v>
      </c>
      <c r="AN1339" s="26">
        <f>SUM(AI1339:AK1339)</f>
        <v>0</v>
      </c>
      <c r="AO1339" s="26">
        <f>+IF(SUM(AC1339:AK1339)=0,D1339,0)</f>
        <v>327</v>
      </c>
      <c r="AP1339" s="26">
        <f>+SUM(AC1339:AK1339)</f>
        <v>0</v>
      </c>
      <c r="AQ1339" s="26">
        <f>+Tabla_DatosExternos_142[[#This Row],[Total Vigente]]+Tabla_DatosExternos_142[[#This Row],[Total Vencido]]</f>
        <v>327</v>
      </c>
      <c r="AR1339" s="26">
        <f>SUM(AG1339:AK1339)</f>
        <v>0</v>
      </c>
      <c r="AS1339" s="27">
        <f>+Tabla_DatosExternos_142[[#This Row],[Fecha]]-Tabla_DatosExternos_142[[#This Row],[Vence]]</f>
        <v>-30</v>
      </c>
      <c r="AT1339" s="21"/>
      <c r="AU1339" s="28" t="e">
        <f>+AR1339-W1339</f>
        <v>#VALUE!</v>
      </c>
    </row>
    <row r="1340" spans="1:47" x14ac:dyDescent="0.35">
      <c r="A1340" s="20">
        <v>45596</v>
      </c>
      <c r="B1340" s="21">
        <v>48</v>
      </c>
      <c r="C1340" s="21">
        <v>3600</v>
      </c>
      <c r="D1340" s="21">
        <v>3600</v>
      </c>
      <c r="E1340" s="22">
        <v>45611</v>
      </c>
      <c r="F1340" s="21">
        <v>635</v>
      </c>
      <c r="G1340" s="21" t="s">
        <v>47</v>
      </c>
      <c r="H1340" s="21" t="s">
        <v>48</v>
      </c>
      <c r="I1340" s="21" t="s">
        <v>116</v>
      </c>
      <c r="J1340" s="21" t="s">
        <v>125</v>
      </c>
      <c r="K1340" s="21" t="s">
        <v>332</v>
      </c>
      <c r="L1340" s="21" t="s">
        <v>82</v>
      </c>
      <c r="M1340" s="21" t="s">
        <v>106</v>
      </c>
      <c r="N1340" s="21">
        <v>15</v>
      </c>
      <c r="O1340" s="20"/>
      <c r="P1340" s="21" t="s">
        <v>49</v>
      </c>
      <c r="Q1340" s="21" t="s">
        <v>117</v>
      </c>
      <c r="R1340" s="21">
        <v>24000</v>
      </c>
      <c r="S1340" s="21">
        <v>5709</v>
      </c>
      <c r="T1340" s="21">
        <v>0</v>
      </c>
      <c r="U1340" s="21">
        <v>0</v>
      </c>
      <c r="V1340" s="21" t="s">
        <v>118</v>
      </c>
      <c r="W1340" s="21" t="s">
        <v>51</v>
      </c>
      <c r="X1340" s="21" t="s">
        <v>119</v>
      </c>
      <c r="Y1340" s="23">
        <v>46246</v>
      </c>
      <c r="Z1340" s="24">
        <f>+E1340-Y1340</f>
        <v>-635</v>
      </c>
      <c r="AA1340" s="25">
        <f>+Tabla_DatosExternos_142[[#This Row],[Saldo]]/Tabla_DatosExternos_142[[#This Row],[Importe]]</f>
        <v>1</v>
      </c>
      <c r="AB1340" s="21"/>
      <c r="AC1340" s="26">
        <f>IF(AND(-Z1340&gt;=1,-Z1340&lt;=30),D1340,0)</f>
        <v>0</v>
      </c>
      <c r="AD1340" s="26">
        <f>IF(AND(-Z1340&gt;=31,-Z1340&lt;=60),D1340,0)</f>
        <v>0</v>
      </c>
      <c r="AE1340" s="26">
        <f>IF(AND(-Z1340&gt;=61,-Z1340&lt;=90),D1340,0)</f>
        <v>0</v>
      </c>
      <c r="AF1340" s="26">
        <f>IF(AND(-Z1340&gt;=91,-Z1340&lt;=120),D1340,0)</f>
        <v>0</v>
      </c>
      <c r="AG1340" s="26">
        <f>IF(AND(-Z1340&gt;=121,-Z1340&lt;=150),D1340,0)</f>
        <v>0</v>
      </c>
      <c r="AH1340" s="26">
        <f>IF(AND(-Z1340&gt;=151,-Z1340&lt;=180),D1340,0)</f>
        <v>0</v>
      </c>
      <c r="AI1340" s="26">
        <f>IF(AND(-Z1340&gt;=181,-Z1340&lt;=210),D1340,0)</f>
        <v>0</v>
      </c>
      <c r="AJ1340" s="26">
        <f>IF(AND(-Z1340&gt;=211,-Z1340&lt;=250),D1340,0)</f>
        <v>0</v>
      </c>
      <c r="AK1340" s="26">
        <f>IF(-Z1340&gt;=251,D1340,0)</f>
        <v>3600</v>
      </c>
      <c r="AL1340" s="26">
        <f>SUM(AE1340:AF1340)</f>
        <v>0</v>
      </c>
      <c r="AM1340" s="26">
        <f>SUM(AG1340:AK1340)</f>
        <v>3600</v>
      </c>
      <c r="AN1340" s="26">
        <f>SUM(AI1340:AK1340)</f>
        <v>3600</v>
      </c>
      <c r="AO1340" s="26">
        <f>+IF(SUM(AC1340:AK1340)=0,D1340,0)</f>
        <v>0</v>
      </c>
      <c r="AP1340" s="26">
        <f>+SUM(AC1340:AK1340)</f>
        <v>3600</v>
      </c>
      <c r="AQ1340" s="26">
        <f>+Tabla_DatosExternos_142[[#This Row],[Total Vigente]]+Tabla_DatosExternos_142[[#This Row],[Total Vencido]]</f>
        <v>3600</v>
      </c>
      <c r="AR1340" s="26">
        <f>SUM(AG1340:AK1340)</f>
        <v>3600</v>
      </c>
      <c r="AS1340" s="27">
        <f>+Tabla_DatosExternos_142[[#This Row],[Fecha]]-Tabla_DatosExternos_142[[#This Row],[Vence]]</f>
        <v>-15</v>
      </c>
      <c r="AT1340" s="21"/>
      <c r="AU1340" s="28" t="e">
        <f>+AR1340-W1340</f>
        <v>#VALUE!</v>
      </c>
    </row>
    <row r="1341" spans="1:47" x14ac:dyDescent="0.35">
      <c r="A1341" s="20">
        <v>45596</v>
      </c>
      <c r="B1341" s="21">
        <v>49</v>
      </c>
      <c r="C1341" s="21">
        <v>3000</v>
      </c>
      <c r="D1341" s="21">
        <v>3000</v>
      </c>
      <c r="E1341" s="22">
        <v>45641</v>
      </c>
      <c r="F1341" s="21">
        <v>605</v>
      </c>
      <c r="G1341" s="21" t="s">
        <v>47</v>
      </c>
      <c r="H1341" s="21" t="s">
        <v>48</v>
      </c>
      <c r="I1341" s="21" t="s">
        <v>116</v>
      </c>
      <c r="J1341" s="21" t="s">
        <v>125</v>
      </c>
      <c r="K1341" s="21" t="s">
        <v>332</v>
      </c>
      <c r="L1341" s="21" t="s">
        <v>82</v>
      </c>
      <c r="M1341" s="21" t="s">
        <v>106</v>
      </c>
      <c r="N1341" s="21">
        <v>45</v>
      </c>
      <c r="O1341" s="20"/>
      <c r="P1341" s="21" t="s">
        <v>49</v>
      </c>
      <c r="Q1341" s="21" t="s">
        <v>117</v>
      </c>
      <c r="R1341" s="21">
        <v>24000</v>
      </c>
      <c r="S1341" s="21">
        <v>5709</v>
      </c>
      <c r="T1341" s="21">
        <v>0</v>
      </c>
      <c r="U1341" s="21">
        <v>0</v>
      </c>
      <c r="V1341" s="21" t="s">
        <v>118</v>
      </c>
      <c r="W1341" s="21" t="s">
        <v>51</v>
      </c>
      <c r="X1341" s="21" t="s">
        <v>119</v>
      </c>
      <c r="Y1341" s="23">
        <v>46246</v>
      </c>
      <c r="Z1341" s="24">
        <f>+E1341-Y1341</f>
        <v>-605</v>
      </c>
      <c r="AA1341" s="25">
        <f>+Tabla_DatosExternos_142[[#This Row],[Saldo]]/Tabla_DatosExternos_142[[#This Row],[Importe]]</f>
        <v>1</v>
      </c>
      <c r="AB1341" s="21"/>
      <c r="AC1341" s="26">
        <f>IF(AND(-Z1341&gt;=1,-Z1341&lt;=30),D1341,0)</f>
        <v>0</v>
      </c>
      <c r="AD1341" s="26">
        <f>IF(AND(-Z1341&gt;=31,-Z1341&lt;=60),D1341,0)</f>
        <v>0</v>
      </c>
      <c r="AE1341" s="26">
        <f>IF(AND(-Z1341&gt;=61,-Z1341&lt;=90),D1341,0)</f>
        <v>0</v>
      </c>
      <c r="AF1341" s="26">
        <f>IF(AND(-Z1341&gt;=91,-Z1341&lt;=120),D1341,0)</f>
        <v>0</v>
      </c>
      <c r="AG1341" s="26">
        <f>IF(AND(-Z1341&gt;=121,-Z1341&lt;=150),D1341,0)</f>
        <v>0</v>
      </c>
      <c r="AH1341" s="26">
        <f>IF(AND(-Z1341&gt;=151,-Z1341&lt;=180),D1341,0)</f>
        <v>0</v>
      </c>
      <c r="AI1341" s="26">
        <f>IF(AND(-Z1341&gt;=181,-Z1341&lt;=210),D1341,0)</f>
        <v>0</v>
      </c>
      <c r="AJ1341" s="26">
        <f>IF(AND(-Z1341&gt;=211,-Z1341&lt;=250),D1341,0)</f>
        <v>0</v>
      </c>
      <c r="AK1341" s="26">
        <f>IF(-Z1341&gt;=251,D1341,0)</f>
        <v>3000</v>
      </c>
      <c r="AL1341" s="26">
        <f>SUM(AE1341:AF1341)</f>
        <v>0</v>
      </c>
      <c r="AM1341" s="26">
        <f>SUM(AG1341:AK1341)</f>
        <v>3000</v>
      </c>
      <c r="AN1341" s="26">
        <f>SUM(AI1341:AK1341)</f>
        <v>3000</v>
      </c>
      <c r="AO1341" s="26">
        <f>+IF(SUM(AC1341:AK1341)=0,D1341,0)</f>
        <v>0</v>
      </c>
      <c r="AP1341" s="26">
        <f>+SUM(AC1341:AK1341)</f>
        <v>3000</v>
      </c>
      <c r="AQ1341" s="26">
        <f>+Tabla_DatosExternos_142[[#This Row],[Total Vigente]]+Tabla_DatosExternos_142[[#This Row],[Total Vencido]]</f>
        <v>3000</v>
      </c>
      <c r="AR1341" s="26">
        <f>SUM(AG1341:AK1341)</f>
        <v>3000</v>
      </c>
      <c r="AS1341" s="27">
        <f>+Tabla_DatosExternos_142[[#This Row],[Fecha]]-Tabla_DatosExternos_142[[#This Row],[Vence]]</f>
        <v>-45</v>
      </c>
      <c r="AT1341" s="21"/>
      <c r="AU1341" s="28" t="e">
        <f>+AR1341-W1341</f>
        <v>#VALUE!</v>
      </c>
    </row>
    <row r="1342" spans="1:47" x14ac:dyDescent="0.35">
      <c r="A1342" s="20">
        <v>45596</v>
      </c>
      <c r="B1342" s="21">
        <v>50</v>
      </c>
      <c r="C1342" s="21">
        <v>3000</v>
      </c>
      <c r="D1342" s="21">
        <v>3000</v>
      </c>
      <c r="E1342" s="22">
        <v>45672</v>
      </c>
      <c r="F1342" s="21">
        <v>574</v>
      </c>
      <c r="G1342" s="21" t="s">
        <v>47</v>
      </c>
      <c r="H1342" s="21" t="s">
        <v>48</v>
      </c>
      <c r="I1342" s="21" t="s">
        <v>116</v>
      </c>
      <c r="J1342" s="21" t="s">
        <v>125</v>
      </c>
      <c r="K1342" s="21" t="s">
        <v>332</v>
      </c>
      <c r="L1342" s="21" t="s">
        <v>82</v>
      </c>
      <c r="M1342" s="21" t="s">
        <v>106</v>
      </c>
      <c r="N1342" s="21">
        <v>76</v>
      </c>
      <c r="O1342" s="20"/>
      <c r="P1342" s="21" t="s">
        <v>49</v>
      </c>
      <c r="Q1342" s="21" t="s">
        <v>117</v>
      </c>
      <c r="R1342" s="21">
        <v>24000</v>
      </c>
      <c r="S1342" s="21">
        <v>5709</v>
      </c>
      <c r="T1342" s="21">
        <v>0</v>
      </c>
      <c r="U1342" s="21">
        <v>0</v>
      </c>
      <c r="V1342" s="21" t="s">
        <v>118</v>
      </c>
      <c r="W1342" s="21" t="s">
        <v>51</v>
      </c>
      <c r="X1342" s="21" t="s">
        <v>119</v>
      </c>
      <c r="Y1342" s="23">
        <v>46246</v>
      </c>
      <c r="Z1342" s="24">
        <f>+E1342-Y1342</f>
        <v>-574</v>
      </c>
      <c r="AA1342" s="25">
        <f>+Tabla_DatosExternos_142[[#This Row],[Saldo]]/Tabla_DatosExternos_142[[#This Row],[Importe]]</f>
        <v>1</v>
      </c>
      <c r="AB1342" s="21"/>
      <c r="AC1342" s="26">
        <f>IF(AND(-Z1342&gt;=1,-Z1342&lt;=30),D1342,0)</f>
        <v>0</v>
      </c>
      <c r="AD1342" s="26">
        <f>IF(AND(-Z1342&gt;=31,-Z1342&lt;=60),D1342,0)</f>
        <v>0</v>
      </c>
      <c r="AE1342" s="26">
        <f>IF(AND(-Z1342&gt;=61,-Z1342&lt;=90),D1342,0)</f>
        <v>0</v>
      </c>
      <c r="AF1342" s="26">
        <f>IF(AND(-Z1342&gt;=91,-Z1342&lt;=120),D1342,0)</f>
        <v>0</v>
      </c>
      <c r="AG1342" s="26">
        <f>IF(AND(-Z1342&gt;=121,-Z1342&lt;=150),D1342,0)</f>
        <v>0</v>
      </c>
      <c r="AH1342" s="26">
        <f>IF(AND(-Z1342&gt;=151,-Z1342&lt;=180),D1342,0)</f>
        <v>0</v>
      </c>
      <c r="AI1342" s="26">
        <f>IF(AND(-Z1342&gt;=181,-Z1342&lt;=210),D1342,0)</f>
        <v>0</v>
      </c>
      <c r="AJ1342" s="26">
        <f>IF(AND(-Z1342&gt;=211,-Z1342&lt;=250),D1342,0)</f>
        <v>0</v>
      </c>
      <c r="AK1342" s="26">
        <f>IF(-Z1342&gt;=251,D1342,0)</f>
        <v>3000</v>
      </c>
      <c r="AL1342" s="26">
        <f>SUM(AE1342:AF1342)</f>
        <v>0</v>
      </c>
      <c r="AM1342" s="26">
        <f>SUM(AG1342:AK1342)</f>
        <v>3000</v>
      </c>
      <c r="AN1342" s="26">
        <f>SUM(AI1342:AK1342)</f>
        <v>3000</v>
      </c>
      <c r="AO1342" s="26">
        <f>+IF(SUM(AC1342:AK1342)=0,D1342,0)</f>
        <v>0</v>
      </c>
      <c r="AP1342" s="26">
        <f>+SUM(AC1342:AK1342)</f>
        <v>3000</v>
      </c>
      <c r="AQ1342" s="26">
        <f>+Tabla_DatosExternos_142[[#This Row],[Total Vigente]]+Tabla_DatosExternos_142[[#This Row],[Total Vencido]]</f>
        <v>3000</v>
      </c>
      <c r="AR1342" s="26">
        <f>SUM(AG1342:AK1342)</f>
        <v>3000</v>
      </c>
      <c r="AS1342" s="27">
        <f>+Tabla_DatosExternos_142[[#This Row],[Fecha]]-Tabla_DatosExternos_142[[#This Row],[Vence]]</f>
        <v>-76</v>
      </c>
      <c r="AT1342" s="21"/>
      <c r="AU1342" s="28" t="e">
        <f>+AR1342-W1342</f>
        <v>#VALUE!</v>
      </c>
    </row>
    <row r="1343" spans="1:47" x14ac:dyDescent="0.35">
      <c r="A1343" s="20">
        <v>45596</v>
      </c>
      <c r="B1343" s="21">
        <v>51</v>
      </c>
      <c r="C1343" s="21">
        <v>3000</v>
      </c>
      <c r="D1343" s="21">
        <v>3000</v>
      </c>
      <c r="E1343" s="22">
        <v>45611</v>
      </c>
      <c r="F1343" s="21">
        <v>635</v>
      </c>
      <c r="G1343" s="21" t="s">
        <v>47</v>
      </c>
      <c r="H1343" s="21" t="s">
        <v>48</v>
      </c>
      <c r="I1343" s="21" t="s">
        <v>116</v>
      </c>
      <c r="J1343" s="21" t="s">
        <v>125</v>
      </c>
      <c r="K1343" s="21" t="s">
        <v>332</v>
      </c>
      <c r="L1343" s="21" t="s">
        <v>82</v>
      </c>
      <c r="M1343" s="21" t="s">
        <v>106</v>
      </c>
      <c r="N1343" s="21">
        <v>15</v>
      </c>
      <c r="O1343" s="20"/>
      <c r="P1343" s="21" t="s">
        <v>49</v>
      </c>
      <c r="Q1343" s="21" t="s">
        <v>117</v>
      </c>
      <c r="R1343" s="21">
        <v>24000</v>
      </c>
      <c r="S1343" s="21">
        <v>5709</v>
      </c>
      <c r="T1343" s="21">
        <v>0</v>
      </c>
      <c r="U1343" s="21">
        <v>0</v>
      </c>
      <c r="V1343" s="21" t="s">
        <v>118</v>
      </c>
      <c r="W1343" s="21" t="s">
        <v>51</v>
      </c>
      <c r="X1343" s="21" t="s">
        <v>119</v>
      </c>
      <c r="Y1343" s="23">
        <v>46246</v>
      </c>
      <c r="Z1343" s="24">
        <f>+E1343-Y1343</f>
        <v>-635</v>
      </c>
      <c r="AA1343" s="25">
        <f>+Tabla_DatosExternos_142[[#This Row],[Saldo]]/Tabla_DatosExternos_142[[#This Row],[Importe]]</f>
        <v>1</v>
      </c>
      <c r="AB1343" s="21"/>
      <c r="AC1343" s="26">
        <f>IF(AND(-Z1343&gt;=1,-Z1343&lt;=30),D1343,0)</f>
        <v>0</v>
      </c>
      <c r="AD1343" s="26">
        <f>IF(AND(-Z1343&gt;=31,-Z1343&lt;=60),D1343,0)</f>
        <v>0</v>
      </c>
      <c r="AE1343" s="26">
        <f>IF(AND(-Z1343&gt;=61,-Z1343&lt;=90),D1343,0)</f>
        <v>0</v>
      </c>
      <c r="AF1343" s="26">
        <f>IF(AND(-Z1343&gt;=91,-Z1343&lt;=120),D1343,0)</f>
        <v>0</v>
      </c>
      <c r="AG1343" s="26">
        <f>IF(AND(-Z1343&gt;=121,-Z1343&lt;=150),D1343,0)</f>
        <v>0</v>
      </c>
      <c r="AH1343" s="26">
        <f>IF(AND(-Z1343&gt;=151,-Z1343&lt;=180),D1343,0)</f>
        <v>0</v>
      </c>
      <c r="AI1343" s="26">
        <f>IF(AND(-Z1343&gt;=181,-Z1343&lt;=210),D1343,0)</f>
        <v>0</v>
      </c>
      <c r="AJ1343" s="26">
        <f>IF(AND(-Z1343&gt;=211,-Z1343&lt;=250),D1343,0)</f>
        <v>0</v>
      </c>
      <c r="AK1343" s="26">
        <f>IF(-Z1343&gt;=251,D1343,0)</f>
        <v>3000</v>
      </c>
      <c r="AL1343" s="26">
        <f>SUM(AE1343:AF1343)</f>
        <v>0</v>
      </c>
      <c r="AM1343" s="26">
        <f>SUM(AG1343:AK1343)</f>
        <v>3000</v>
      </c>
      <c r="AN1343" s="26">
        <f>SUM(AI1343:AK1343)</f>
        <v>3000</v>
      </c>
      <c r="AO1343" s="26">
        <f>+IF(SUM(AC1343:AK1343)=0,D1343,0)</f>
        <v>0</v>
      </c>
      <c r="AP1343" s="26">
        <f>+SUM(AC1343:AK1343)</f>
        <v>3000</v>
      </c>
      <c r="AQ1343" s="26">
        <f>+Tabla_DatosExternos_142[[#This Row],[Total Vigente]]+Tabla_DatosExternos_142[[#This Row],[Total Vencido]]</f>
        <v>3000</v>
      </c>
      <c r="AR1343" s="26">
        <f>SUM(AG1343:AK1343)</f>
        <v>3000</v>
      </c>
      <c r="AS1343" s="27">
        <f>+Tabla_DatosExternos_142[[#This Row],[Fecha]]-Tabla_DatosExternos_142[[#This Row],[Vence]]</f>
        <v>-15</v>
      </c>
      <c r="AT1343" s="21"/>
      <c r="AU1343" s="28" t="e">
        <f>+AR1343-W1343</f>
        <v>#VALUE!</v>
      </c>
    </row>
    <row r="1344" spans="1:47" x14ac:dyDescent="0.35">
      <c r="A1344" s="20">
        <v>45596</v>
      </c>
      <c r="B1344" s="21">
        <v>52</v>
      </c>
      <c r="C1344" s="21">
        <v>3000</v>
      </c>
      <c r="D1344" s="21">
        <v>3000</v>
      </c>
      <c r="E1344" s="22">
        <v>45641</v>
      </c>
      <c r="F1344" s="21">
        <v>605</v>
      </c>
      <c r="G1344" s="21" t="s">
        <v>47</v>
      </c>
      <c r="H1344" s="21" t="s">
        <v>48</v>
      </c>
      <c r="I1344" s="21" t="s">
        <v>116</v>
      </c>
      <c r="J1344" s="21" t="s">
        <v>125</v>
      </c>
      <c r="K1344" s="21" t="s">
        <v>332</v>
      </c>
      <c r="L1344" s="21" t="s">
        <v>82</v>
      </c>
      <c r="M1344" s="21" t="s">
        <v>106</v>
      </c>
      <c r="N1344" s="21">
        <v>45</v>
      </c>
      <c r="O1344" s="20"/>
      <c r="P1344" s="21" t="s">
        <v>49</v>
      </c>
      <c r="Q1344" s="21" t="s">
        <v>117</v>
      </c>
      <c r="R1344" s="21">
        <v>24000</v>
      </c>
      <c r="S1344" s="21">
        <v>5709</v>
      </c>
      <c r="T1344" s="21">
        <v>0</v>
      </c>
      <c r="U1344" s="21">
        <v>0</v>
      </c>
      <c r="V1344" s="21" t="s">
        <v>118</v>
      </c>
      <c r="W1344" s="21" t="s">
        <v>51</v>
      </c>
      <c r="X1344" s="21" t="s">
        <v>119</v>
      </c>
      <c r="Y1344" s="23">
        <v>46246</v>
      </c>
      <c r="Z1344" s="24">
        <f>+E1344-Y1344</f>
        <v>-605</v>
      </c>
      <c r="AA1344" s="25">
        <f>+Tabla_DatosExternos_142[[#This Row],[Saldo]]/Tabla_DatosExternos_142[[#This Row],[Importe]]</f>
        <v>1</v>
      </c>
      <c r="AB1344" s="21"/>
      <c r="AC1344" s="26">
        <f>IF(AND(-Z1344&gt;=1,-Z1344&lt;=30),D1344,0)</f>
        <v>0</v>
      </c>
      <c r="AD1344" s="26">
        <f>IF(AND(-Z1344&gt;=31,-Z1344&lt;=60),D1344,0)</f>
        <v>0</v>
      </c>
      <c r="AE1344" s="26">
        <f>IF(AND(-Z1344&gt;=61,-Z1344&lt;=90),D1344,0)</f>
        <v>0</v>
      </c>
      <c r="AF1344" s="26">
        <f>IF(AND(-Z1344&gt;=91,-Z1344&lt;=120),D1344,0)</f>
        <v>0</v>
      </c>
      <c r="AG1344" s="26">
        <f>IF(AND(-Z1344&gt;=121,-Z1344&lt;=150),D1344,0)</f>
        <v>0</v>
      </c>
      <c r="AH1344" s="26">
        <f>IF(AND(-Z1344&gt;=151,-Z1344&lt;=180),D1344,0)</f>
        <v>0</v>
      </c>
      <c r="AI1344" s="26">
        <f>IF(AND(-Z1344&gt;=181,-Z1344&lt;=210),D1344,0)</f>
        <v>0</v>
      </c>
      <c r="AJ1344" s="26">
        <f>IF(AND(-Z1344&gt;=211,-Z1344&lt;=250),D1344,0)</f>
        <v>0</v>
      </c>
      <c r="AK1344" s="26">
        <f>IF(-Z1344&gt;=251,D1344,0)</f>
        <v>3000</v>
      </c>
      <c r="AL1344" s="26">
        <f>SUM(AE1344:AF1344)</f>
        <v>0</v>
      </c>
      <c r="AM1344" s="26">
        <f>SUM(AG1344:AK1344)</f>
        <v>3000</v>
      </c>
      <c r="AN1344" s="26">
        <f>SUM(AI1344:AK1344)</f>
        <v>3000</v>
      </c>
      <c r="AO1344" s="26">
        <f>+IF(SUM(AC1344:AK1344)=0,D1344,0)</f>
        <v>0</v>
      </c>
      <c r="AP1344" s="26">
        <f>+SUM(AC1344:AK1344)</f>
        <v>3000</v>
      </c>
      <c r="AQ1344" s="26">
        <f>+Tabla_DatosExternos_142[[#This Row],[Total Vigente]]+Tabla_DatosExternos_142[[#This Row],[Total Vencido]]</f>
        <v>3000</v>
      </c>
      <c r="AR1344" s="26">
        <f>SUM(AG1344:AK1344)</f>
        <v>3000</v>
      </c>
      <c r="AS1344" s="27">
        <f>+Tabla_DatosExternos_142[[#This Row],[Fecha]]-Tabla_DatosExternos_142[[#This Row],[Vence]]</f>
        <v>-45</v>
      </c>
      <c r="AT1344" s="21"/>
      <c r="AU1344" s="28" t="e">
        <f>+AR1344-W1344</f>
        <v>#VALUE!</v>
      </c>
    </row>
    <row r="1345" spans="1:47" x14ac:dyDescent="0.35">
      <c r="A1345" s="20">
        <v>45596</v>
      </c>
      <c r="B1345" s="21">
        <v>53</v>
      </c>
      <c r="C1345" s="21">
        <v>3000</v>
      </c>
      <c r="D1345" s="21">
        <v>3000</v>
      </c>
      <c r="E1345" s="22">
        <v>45611</v>
      </c>
      <c r="F1345" s="21">
        <v>635</v>
      </c>
      <c r="G1345" s="21" t="s">
        <v>47</v>
      </c>
      <c r="H1345" s="21" t="s">
        <v>48</v>
      </c>
      <c r="I1345" s="21" t="s">
        <v>116</v>
      </c>
      <c r="J1345" s="21" t="s">
        <v>125</v>
      </c>
      <c r="K1345" s="21" t="s">
        <v>332</v>
      </c>
      <c r="L1345" s="21" t="s">
        <v>82</v>
      </c>
      <c r="M1345" s="21" t="s">
        <v>106</v>
      </c>
      <c r="N1345" s="21">
        <v>15</v>
      </c>
      <c r="O1345" s="20"/>
      <c r="P1345" s="21" t="s">
        <v>49</v>
      </c>
      <c r="Q1345" s="21" t="s">
        <v>117</v>
      </c>
      <c r="R1345" s="21">
        <v>24000</v>
      </c>
      <c r="S1345" s="21">
        <v>5709</v>
      </c>
      <c r="T1345" s="21">
        <v>0</v>
      </c>
      <c r="U1345" s="21">
        <v>0</v>
      </c>
      <c r="V1345" s="21" t="s">
        <v>118</v>
      </c>
      <c r="W1345" s="21" t="s">
        <v>51</v>
      </c>
      <c r="X1345" s="21" t="s">
        <v>119</v>
      </c>
      <c r="Y1345" s="23">
        <v>46246</v>
      </c>
      <c r="Z1345" s="24">
        <f>+E1345-Y1345</f>
        <v>-635</v>
      </c>
      <c r="AA1345" s="25">
        <f>+Tabla_DatosExternos_142[[#This Row],[Saldo]]/Tabla_DatosExternos_142[[#This Row],[Importe]]</f>
        <v>1</v>
      </c>
      <c r="AB1345" s="21"/>
      <c r="AC1345" s="26">
        <f>IF(AND(-Z1345&gt;=1,-Z1345&lt;=30),D1345,0)</f>
        <v>0</v>
      </c>
      <c r="AD1345" s="26">
        <f>IF(AND(-Z1345&gt;=31,-Z1345&lt;=60),D1345,0)</f>
        <v>0</v>
      </c>
      <c r="AE1345" s="26">
        <f>IF(AND(-Z1345&gt;=61,-Z1345&lt;=90),D1345,0)</f>
        <v>0</v>
      </c>
      <c r="AF1345" s="26">
        <f>IF(AND(-Z1345&gt;=91,-Z1345&lt;=120),D1345,0)</f>
        <v>0</v>
      </c>
      <c r="AG1345" s="26">
        <f>IF(AND(-Z1345&gt;=121,-Z1345&lt;=150),D1345,0)</f>
        <v>0</v>
      </c>
      <c r="AH1345" s="26">
        <f>IF(AND(-Z1345&gt;=151,-Z1345&lt;=180),D1345,0)</f>
        <v>0</v>
      </c>
      <c r="AI1345" s="26">
        <f>IF(AND(-Z1345&gt;=181,-Z1345&lt;=210),D1345,0)</f>
        <v>0</v>
      </c>
      <c r="AJ1345" s="26">
        <f>IF(AND(-Z1345&gt;=211,-Z1345&lt;=250),D1345,0)</f>
        <v>0</v>
      </c>
      <c r="AK1345" s="26">
        <f>IF(-Z1345&gt;=251,D1345,0)</f>
        <v>3000</v>
      </c>
      <c r="AL1345" s="26">
        <f>SUM(AE1345:AF1345)</f>
        <v>0</v>
      </c>
      <c r="AM1345" s="26">
        <f>SUM(AG1345:AK1345)</f>
        <v>3000</v>
      </c>
      <c r="AN1345" s="26">
        <f>SUM(AI1345:AK1345)</f>
        <v>3000</v>
      </c>
      <c r="AO1345" s="26">
        <f>+IF(SUM(AC1345:AK1345)=0,D1345,0)</f>
        <v>0</v>
      </c>
      <c r="AP1345" s="26">
        <f>+SUM(AC1345:AK1345)</f>
        <v>3000</v>
      </c>
      <c r="AQ1345" s="26">
        <f>+Tabla_DatosExternos_142[[#This Row],[Total Vigente]]+Tabla_DatosExternos_142[[#This Row],[Total Vencido]]</f>
        <v>3000</v>
      </c>
      <c r="AR1345" s="26">
        <f>SUM(AG1345:AK1345)</f>
        <v>3000</v>
      </c>
      <c r="AS1345" s="27">
        <f>+Tabla_DatosExternos_142[[#This Row],[Fecha]]-Tabla_DatosExternos_142[[#This Row],[Vence]]</f>
        <v>-15</v>
      </c>
      <c r="AT1345" s="21"/>
      <c r="AU1345" s="28" t="e">
        <f>+AR1345-W1345</f>
        <v>#VALUE!</v>
      </c>
    </row>
    <row r="1346" spans="1:47" x14ac:dyDescent="0.35">
      <c r="A1346" s="20">
        <v>45596</v>
      </c>
      <c r="B1346" s="21">
        <v>54</v>
      </c>
      <c r="C1346" s="21">
        <v>3000</v>
      </c>
      <c r="D1346" s="21">
        <v>3000</v>
      </c>
      <c r="E1346" s="22">
        <v>45641</v>
      </c>
      <c r="F1346" s="21">
        <v>605</v>
      </c>
      <c r="G1346" s="21" t="s">
        <v>47</v>
      </c>
      <c r="H1346" s="21" t="s">
        <v>48</v>
      </c>
      <c r="I1346" s="21" t="s">
        <v>116</v>
      </c>
      <c r="J1346" s="21" t="s">
        <v>125</v>
      </c>
      <c r="K1346" s="21" t="s">
        <v>332</v>
      </c>
      <c r="L1346" s="21" t="s">
        <v>82</v>
      </c>
      <c r="M1346" s="21" t="s">
        <v>106</v>
      </c>
      <c r="N1346" s="21">
        <v>45</v>
      </c>
      <c r="O1346" s="20"/>
      <c r="P1346" s="21" t="s">
        <v>49</v>
      </c>
      <c r="Q1346" s="21" t="s">
        <v>117</v>
      </c>
      <c r="R1346" s="21">
        <v>24000</v>
      </c>
      <c r="S1346" s="21">
        <v>5709</v>
      </c>
      <c r="T1346" s="21">
        <v>0</v>
      </c>
      <c r="U1346" s="21">
        <v>0</v>
      </c>
      <c r="V1346" s="21" t="s">
        <v>118</v>
      </c>
      <c r="W1346" s="21" t="s">
        <v>51</v>
      </c>
      <c r="X1346" s="21" t="s">
        <v>119</v>
      </c>
      <c r="Y1346" s="23">
        <v>46246</v>
      </c>
      <c r="Z1346" s="24">
        <f>+E1346-Y1346</f>
        <v>-605</v>
      </c>
      <c r="AA1346" s="25">
        <f>+Tabla_DatosExternos_142[[#This Row],[Saldo]]/Tabla_DatosExternos_142[[#This Row],[Importe]]</f>
        <v>1</v>
      </c>
      <c r="AB1346" s="21"/>
      <c r="AC1346" s="26">
        <f>IF(AND(-Z1346&gt;=1,-Z1346&lt;=30),D1346,0)</f>
        <v>0</v>
      </c>
      <c r="AD1346" s="26">
        <f>IF(AND(-Z1346&gt;=31,-Z1346&lt;=60),D1346,0)</f>
        <v>0</v>
      </c>
      <c r="AE1346" s="26">
        <f>IF(AND(-Z1346&gt;=61,-Z1346&lt;=90),D1346,0)</f>
        <v>0</v>
      </c>
      <c r="AF1346" s="26">
        <f>IF(AND(-Z1346&gt;=91,-Z1346&lt;=120),D1346,0)</f>
        <v>0</v>
      </c>
      <c r="AG1346" s="26">
        <f>IF(AND(-Z1346&gt;=121,-Z1346&lt;=150),D1346,0)</f>
        <v>0</v>
      </c>
      <c r="AH1346" s="26">
        <f>IF(AND(-Z1346&gt;=151,-Z1346&lt;=180),D1346,0)</f>
        <v>0</v>
      </c>
      <c r="AI1346" s="26">
        <f>IF(AND(-Z1346&gt;=181,-Z1346&lt;=210),D1346,0)</f>
        <v>0</v>
      </c>
      <c r="AJ1346" s="26">
        <f>IF(AND(-Z1346&gt;=211,-Z1346&lt;=250),D1346,0)</f>
        <v>0</v>
      </c>
      <c r="AK1346" s="26">
        <f>IF(-Z1346&gt;=251,D1346,0)</f>
        <v>3000</v>
      </c>
      <c r="AL1346" s="26">
        <f>SUM(AE1346:AF1346)</f>
        <v>0</v>
      </c>
      <c r="AM1346" s="26">
        <f>SUM(AG1346:AK1346)</f>
        <v>3000</v>
      </c>
      <c r="AN1346" s="26">
        <f>SUM(AI1346:AK1346)</f>
        <v>3000</v>
      </c>
      <c r="AO1346" s="26">
        <f>+IF(SUM(AC1346:AK1346)=0,D1346,0)</f>
        <v>0</v>
      </c>
      <c r="AP1346" s="26">
        <f>+SUM(AC1346:AK1346)</f>
        <v>3000</v>
      </c>
      <c r="AQ1346" s="26">
        <f>+Tabla_DatosExternos_142[[#This Row],[Total Vigente]]+Tabla_DatosExternos_142[[#This Row],[Total Vencido]]</f>
        <v>3000</v>
      </c>
      <c r="AR1346" s="26">
        <f>SUM(AG1346:AK1346)</f>
        <v>3000</v>
      </c>
      <c r="AS1346" s="27">
        <f>+Tabla_DatosExternos_142[[#This Row],[Fecha]]-Tabla_DatosExternos_142[[#This Row],[Vence]]</f>
        <v>-45</v>
      </c>
      <c r="AT1346" s="21"/>
      <c r="AU1346" s="28" t="e">
        <f>+AR1346-W1346</f>
        <v>#VALUE!</v>
      </c>
    </row>
    <row r="1347" spans="1:47" x14ac:dyDescent="0.35">
      <c r="A1347" s="20">
        <v>45822</v>
      </c>
      <c r="B1347" s="21">
        <v>93276</v>
      </c>
      <c r="C1347" s="21">
        <v>10999.93</v>
      </c>
      <c r="D1347" s="21">
        <v>3799.93</v>
      </c>
      <c r="E1347" s="22">
        <v>45852</v>
      </c>
      <c r="F1347" s="21">
        <v>394</v>
      </c>
      <c r="G1347" s="21" t="s">
        <v>47</v>
      </c>
      <c r="H1347" s="21" t="s">
        <v>48</v>
      </c>
      <c r="I1347" s="21" t="s">
        <v>199</v>
      </c>
      <c r="J1347" s="21" t="s">
        <v>52</v>
      </c>
      <c r="K1347" s="21" t="s">
        <v>332</v>
      </c>
      <c r="L1347" s="21" t="s">
        <v>82</v>
      </c>
      <c r="M1347" s="21" t="s">
        <v>121</v>
      </c>
      <c r="N1347" s="21">
        <v>30</v>
      </c>
      <c r="O1347" s="20">
        <v>46008</v>
      </c>
      <c r="P1347" s="21" t="s">
        <v>50</v>
      </c>
      <c r="Q1347" s="21" t="s">
        <v>191</v>
      </c>
      <c r="R1347" s="21">
        <v>0</v>
      </c>
      <c r="S1347" s="21">
        <v>5708</v>
      </c>
      <c r="T1347" s="21">
        <v>-63.355640000000001</v>
      </c>
      <c r="U1347" s="21">
        <v>-17.952369999999998</v>
      </c>
      <c r="V1347" s="21" t="s">
        <v>192</v>
      </c>
      <c r="W1347" s="21" t="s">
        <v>51</v>
      </c>
      <c r="X1347" s="21" t="s">
        <v>193</v>
      </c>
      <c r="Y1347" s="23">
        <v>46246</v>
      </c>
      <c r="Z1347" s="24">
        <f>+E1347-Y1347</f>
        <v>-394</v>
      </c>
      <c r="AA1347" s="25">
        <f>+Tabla_DatosExternos_142[[#This Row],[Saldo]]/Tabla_DatosExternos_142[[#This Row],[Importe]]</f>
        <v>0.34545038013878265</v>
      </c>
      <c r="AB1347" s="21"/>
      <c r="AC1347" s="26">
        <f>IF(AND(-Z1347&gt;=1,-Z1347&lt;=30),D1347,0)</f>
        <v>0</v>
      </c>
      <c r="AD1347" s="26">
        <f>IF(AND(-Z1347&gt;=31,-Z1347&lt;=60),D1347,0)</f>
        <v>0</v>
      </c>
      <c r="AE1347" s="26">
        <f>IF(AND(-Z1347&gt;=61,-Z1347&lt;=90),D1347,0)</f>
        <v>0</v>
      </c>
      <c r="AF1347" s="26">
        <f>IF(AND(-Z1347&gt;=91,-Z1347&lt;=120),D1347,0)</f>
        <v>0</v>
      </c>
      <c r="AG1347" s="26">
        <f>IF(AND(-Z1347&gt;=121,-Z1347&lt;=150),D1347,0)</f>
        <v>0</v>
      </c>
      <c r="AH1347" s="26">
        <f>IF(AND(-Z1347&gt;=151,-Z1347&lt;=180),D1347,0)</f>
        <v>0</v>
      </c>
      <c r="AI1347" s="26">
        <f>IF(AND(-Z1347&gt;=181,-Z1347&lt;=210),D1347,0)</f>
        <v>0</v>
      </c>
      <c r="AJ1347" s="26">
        <f>IF(AND(-Z1347&gt;=211,-Z1347&lt;=250),D1347,0)</f>
        <v>0</v>
      </c>
      <c r="AK1347" s="26">
        <f>IF(-Z1347&gt;=251,D1347,0)</f>
        <v>3799.93</v>
      </c>
      <c r="AL1347" s="26">
        <f>SUM(AE1347:AF1347)</f>
        <v>0</v>
      </c>
      <c r="AM1347" s="26">
        <f>SUM(AG1347:AK1347)</f>
        <v>3799.93</v>
      </c>
      <c r="AN1347" s="26">
        <f>SUM(AI1347:AK1347)</f>
        <v>3799.93</v>
      </c>
      <c r="AO1347" s="26">
        <f>+IF(SUM(AC1347:AK1347)=0,D1347,0)</f>
        <v>0</v>
      </c>
      <c r="AP1347" s="26">
        <f>+SUM(AC1347:AK1347)</f>
        <v>3799.93</v>
      </c>
      <c r="AQ1347" s="26">
        <f>+Tabla_DatosExternos_142[[#This Row],[Total Vigente]]+Tabla_DatosExternos_142[[#This Row],[Total Vencido]]</f>
        <v>3799.93</v>
      </c>
      <c r="AR1347" s="26">
        <f>SUM(AG1347:AK1347)</f>
        <v>3799.93</v>
      </c>
      <c r="AS1347" s="27">
        <f>+Tabla_DatosExternos_142[[#This Row],[Fecha]]-Tabla_DatosExternos_142[[#This Row],[Vence]]</f>
        <v>-30</v>
      </c>
      <c r="AT1347" s="21"/>
      <c r="AU1347" s="28" t="e">
        <f>+AR1347-W1347</f>
        <v>#VALUE!</v>
      </c>
    </row>
    <row r="1348" spans="1:47" x14ac:dyDescent="0.35">
      <c r="A1348" s="20">
        <v>45899</v>
      </c>
      <c r="B1348" s="21">
        <v>336</v>
      </c>
      <c r="C1348" s="21">
        <v>5000</v>
      </c>
      <c r="D1348" s="21">
        <v>5000</v>
      </c>
      <c r="E1348" s="22">
        <v>45905</v>
      </c>
      <c r="F1348" s="21">
        <v>341</v>
      </c>
      <c r="G1348" s="21" t="s">
        <v>47</v>
      </c>
      <c r="H1348" s="21" t="s">
        <v>48</v>
      </c>
      <c r="I1348" s="21" t="s">
        <v>122</v>
      </c>
      <c r="J1348" s="21" t="s">
        <v>52</v>
      </c>
      <c r="K1348" s="21" t="s">
        <v>332</v>
      </c>
      <c r="L1348" s="21" t="s">
        <v>82</v>
      </c>
      <c r="M1348" s="21" t="s">
        <v>121</v>
      </c>
      <c r="N1348" s="21">
        <v>6</v>
      </c>
      <c r="O1348" s="20"/>
      <c r="P1348" s="21" t="s">
        <v>50</v>
      </c>
      <c r="Q1348" s="21" t="s">
        <v>123</v>
      </c>
      <c r="R1348" s="21">
        <v>0</v>
      </c>
      <c r="S1348" s="21">
        <v>5708</v>
      </c>
      <c r="T1348" s="21">
        <v>-63.386516999999998</v>
      </c>
      <c r="U1348" s="21">
        <v>-17.998701000000001</v>
      </c>
      <c r="V1348" s="21" t="s">
        <v>124</v>
      </c>
      <c r="W1348" s="21" t="s">
        <v>51</v>
      </c>
      <c r="X1348" s="21" t="s">
        <v>101</v>
      </c>
      <c r="Y1348" s="23">
        <v>46246</v>
      </c>
      <c r="Z1348" s="24">
        <f>+E1348-Y1348</f>
        <v>-341</v>
      </c>
      <c r="AA1348" s="25">
        <f>+Tabla_DatosExternos_142[[#This Row],[Saldo]]/Tabla_DatosExternos_142[[#This Row],[Importe]]</f>
        <v>1</v>
      </c>
      <c r="AB1348" s="21"/>
      <c r="AC1348" s="26">
        <f>IF(AND(-Z1348&gt;=1,-Z1348&lt;=30),D1348,0)</f>
        <v>0</v>
      </c>
      <c r="AD1348" s="26">
        <f>IF(AND(-Z1348&gt;=31,-Z1348&lt;=60),D1348,0)</f>
        <v>0</v>
      </c>
      <c r="AE1348" s="26">
        <f>IF(AND(-Z1348&gt;=61,-Z1348&lt;=90),D1348,0)</f>
        <v>0</v>
      </c>
      <c r="AF1348" s="26">
        <f>IF(AND(-Z1348&gt;=91,-Z1348&lt;=120),D1348,0)</f>
        <v>0</v>
      </c>
      <c r="AG1348" s="26">
        <f>IF(AND(-Z1348&gt;=121,-Z1348&lt;=150),D1348,0)</f>
        <v>0</v>
      </c>
      <c r="AH1348" s="26">
        <f>IF(AND(-Z1348&gt;=151,-Z1348&lt;=180),D1348,0)</f>
        <v>0</v>
      </c>
      <c r="AI1348" s="26">
        <f>IF(AND(-Z1348&gt;=181,-Z1348&lt;=210),D1348,0)</f>
        <v>0</v>
      </c>
      <c r="AJ1348" s="26">
        <f>IF(AND(-Z1348&gt;=211,-Z1348&lt;=250),D1348,0)</f>
        <v>0</v>
      </c>
      <c r="AK1348" s="26">
        <f>IF(-Z1348&gt;=251,D1348,0)</f>
        <v>5000</v>
      </c>
      <c r="AL1348" s="26">
        <f>SUM(AE1348:AF1348)</f>
        <v>0</v>
      </c>
      <c r="AM1348" s="26">
        <f>SUM(AG1348:AK1348)</f>
        <v>5000</v>
      </c>
      <c r="AN1348" s="26">
        <f>SUM(AI1348:AK1348)</f>
        <v>5000</v>
      </c>
      <c r="AO1348" s="26">
        <f>+IF(SUM(AC1348:AK1348)=0,D1348,0)</f>
        <v>0</v>
      </c>
      <c r="AP1348" s="26">
        <f>+SUM(AC1348:AK1348)</f>
        <v>5000</v>
      </c>
      <c r="AQ1348" s="26">
        <f>+Tabla_DatosExternos_142[[#This Row],[Total Vigente]]+Tabla_DatosExternos_142[[#This Row],[Total Vencido]]</f>
        <v>5000</v>
      </c>
      <c r="AR1348" s="26">
        <f>SUM(AG1348:AK1348)</f>
        <v>5000</v>
      </c>
      <c r="AS1348" s="27">
        <f>+Tabla_DatosExternos_142[[#This Row],[Fecha]]-Tabla_DatosExternos_142[[#This Row],[Vence]]</f>
        <v>-6</v>
      </c>
      <c r="AT1348" s="21"/>
      <c r="AU1348" s="28" t="e">
        <f>+AR1348-W1348</f>
        <v>#VALUE!</v>
      </c>
    </row>
    <row r="1349" spans="1:47" x14ac:dyDescent="0.35">
      <c r="A1349" s="20">
        <v>45899</v>
      </c>
      <c r="B1349" s="21">
        <v>337</v>
      </c>
      <c r="C1349" s="21">
        <v>5000</v>
      </c>
      <c r="D1349" s="21">
        <v>5000</v>
      </c>
      <c r="E1349" s="22">
        <v>45935</v>
      </c>
      <c r="F1349" s="21">
        <v>311</v>
      </c>
      <c r="G1349" s="21" t="s">
        <v>47</v>
      </c>
      <c r="H1349" s="21" t="s">
        <v>48</v>
      </c>
      <c r="I1349" s="21" t="s">
        <v>122</v>
      </c>
      <c r="J1349" s="21" t="s">
        <v>52</v>
      </c>
      <c r="K1349" s="21" t="s">
        <v>332</v>
      </c>
      <c r="L1349" s="21" t="s">
        <v>82</v>
      </c>
      <c r="M1349" s="21" t="s">
        <v>121</v>
      </c>
      <c r="N1349" s="21">
        <v>36</v>
      </c>
      <c r="O1349" s="20"/>
      <c r="P1349" s="21" t="s">
        <v>50</v>
      </c>
      <c r="Q1349" s="21" t="s">
        <v>123</v>
      </c>
      <c r="R1349" s="21">
        <v>0</v>
      </c>
      <c r="S1349" s="21">
        <v>5708</v>
      </c>
      <c r="T1349" s="21">
        <v>-63.386516999999998</v>
      </c>
      <c r="U1349" s="21">
        <v>-17.998701000000001</v>
      </c>
      <c r="V1349" s="21" t="s">
        <v>124</v>
      </c>
      <c r="W1349" s="21" t="s">
        <v>51</v>
      </c>
      <c r="X1349" s="21" t="s">
        <v>101</v>
      </c>
      <c r="Y1349" s="23">
        <v>46246</v>
      </c>
      <c r="Z1349" s="24">
        <f>+E1349-Y1349</f>
        <v>-311</v>
      </c>
      <c r="AA1349" s="25">
        <f>+Tabla_DatosExternos_142[[#This Row],[Saldo]]/Tabla_DatosExternos_142[[#This Row],[Importe]]</f>
        <v>1</v>
      </c>
      <c r="AB1349" s="21"/>
      <c r="AC1349" s="26">
        <f>IF(AND(-Z1349&gt;=1,-Z1349&lt;=30),D1349,0)</f>
        <v>0</v>
      </c>
      <c r="AD1349" s="26">
        <f>IF(AND(-Z1349&gt;=31,-Z1349&lt;=60),D1349,0)</f>
        <v>0</v>
      </c>
      <c r="AE1349" s="26">
        <f>IF(AND(-Z1349&gt;=61,-Z1349&lt;=90),D1349,0)</f>
        <v>0</v>
      </c>
      <c r="AF1349" s="26">
        <f>IF(AND(-Z1349&gt;=91,-Z1349&lt;=120),D1349,0)</f>
        <v>0</v>
      </c>
      <c r="AG1349" s="26">
        <f>IF(AND(-Z1349&gt;=121,-Z1349&lt;=150),D1349,0)</f>
        <v>0</v>
      </c>
      <c r="AH1349" s="26">
        <f>IF(AND(-Z1349&gt;=151,-Z1349&lt;=180),D1349,0)</f>
        <v>0</v>
      </c>
      <c r="AI1349" s="26">
        <f>IF(AND(-Z1349&gt;=181,-Z1349&lt;=210),D1349,0)</f>
        <v>0</v>
      </c>
      <c r="AJ1349" s="26">
        <f>IF(AND(-Z1349&gt;=211,-Z1349&lt;=250),D1349,0)</f>
        <v>0</v>
      </c>
      <c r="AK1349" s="26">
        <f>IF(-Z1349&gt;=251,D1349,0)</f>
        <v>5000</v>
      </c>
      <c r="AL1349" s="26">
        <f>SUM(AE1349:AF1349)</f>
        <v>0</v>
      </c>
      <c r="AM1349" s="26">
        <f>SUM(AG1349:AK1349)</f>
        <v>5000</v>
      </c>
      <c r="AN1349" s="26">
        <f>SUM(AI1349:AK1349)</f>
        <v>5000</v>
      </c>
      <c r="AO1349" s="26">
        <f>+IF(SUM(AC1349:AK1349)=0,D1349,0)</f>
        <v>0</v>
      </c>
      <c r="AP1349" s="26">
        <f>+SUM(AC1349:AK1349)</f>
        <v>5000</v>
      </c>
      <c r="AQ1349" s="26">
        <f>+Tabla_DatosExternos_142[[#This Row],[Total Vigente]]+Tabla_DatosExternos_142[[#This Row],[Total Vencido]]</f>
        <v>5000</v>
      </c>
      <c r="AR1349" s="26">
        <f>SUM(AG1349:AK1349)</f>
        <v>5000</v>
      </c>
      <c r="AS1349" s="27">
        <f>+Tabla_DatosExternos_142[[#This Row],[Fecha]]-Tabla_DatosExternos_142[[#This Row],[Vence]]</f>
        <v>-36</v>
      </c>
      <c r="AT1349" s="21"/>
      <c r="AU1349" s="28" t="e">
        <f>+AR1349-W1349</f>
        <v>#VALUE!</v>
      </c>
    </row>
    <row r="1350" spans="1:47" x14ac:dyDescent="0.35">
      <c r="A1350" s="20">
        <v>45899</v>
      </c>
      <c r="B1350" s="21">
        <v>338</v>
      </c>
      <c r="C1350" s="21">
        <v>5000</v>
      </c>
      <c r="D1350" s="21">
        <v>5000</v>
      </c>
      <c r="E1350" s="22">
        <v>45966</v>
      </c>
      <c r="F1350" s="21">
        <v>280</v>
      </c>
      <c r="G1350" s="21" t="s">
        <v>47</v>
      </c>
      <c r="H1350" s="21" t="s">
        <v>48</v>
      </c>
      <c r="I1350" s="21" t="s">
        <v>122</v>
      </c>
      <c r="J1350" s="21" t="s">
        <v>52</v>
      </c>
      <c r="K1350" s="21" t="s">
        <v>332</v>
      </c>
      <c r="L1350" s="21" t="s">
        <v>82</v>
      </c>
      <c r="M1350" s="21" t="s">
        <v>121</v>
      </c>
      <c r="N1350" s="21">
        <v>67</v>
      </c>
      <c r="O1350" s="20"/>
      <c r="P1350" s="21" t="s">
        <v>50</v>
      </c>
      <c r="Q1350" s="21" t="s">
        <v>123</v>
      </c>
      <c r="R1350" s="21">
        <v>0</v>
      </c>
      <c r="S1350" s="21">
        <v>5708</v>
      </c>
      <c r="T1350" s="21">
        <v>-63.386516999999998</v>
      </c>
      <c r="U1350" s="21">
        <v>-17.998701000000001</v>
      </c>
      <c r="V1350" s="21" t="s">
        <v>124</v>
      </c>
      <c r="W1350" s="21" t="s">
        <v>51</v>
      </c>
      <c r="X1350" s="21" t="s">
        <v>101</v>
      </c>
      <c r="Y1350" s="23">
        <v>46246</v>
      </c>
      <c r="Z1350" s="24">
        <f>+E1350-Y1350</f>
        <v>-280</v>
      </c>
      <c r="AA1350" s="25">
        <f>+Tabla_DatosExternos_142[[#This Row],[Saldo]]/Tabla_DatosExternos_142[[#This Row],[Importe]]</f>
        <v>1</v>
      </c>
      <c r="AB1350" s="21"/>
      <c r="AC1350" s="26">
        <f>IF(AND(-Z1350&gt;=1,-Z1350&lt;=30),D1350,0)</f>
        <v>0</v>
      </c>
      <c r="AD1350" s="26">
        <f>IF(AND(-Z1350&gt;=31,-Z1350&lt;=60),D1350,0)</f>
        <v>0</v>
      </c>
      <c r="AE1350" s="26">
        <f>IF(AND(-Z1350&gt;=61,-Z1350&lt;=90),D1350,0)</f>
        <v>0</v>
      </c>
      <c r="AF1350" s="26">
        <f>IF(AND(-Z1350&gt;=91,-Z1350&lt;=120),D1350,0)</f>
        <v>0</v>
      </c>
      <c r="AG1350" s="26">
        <f>IF(AND(-Z1350&gt;=121,-Z1350&lt;=150),D1350,0)</f>
        <v>0</v>
      </c>
      <c r="AH1350" s="26">
        <f>IF(AND(-Z1350&gt;=151,-Z1350&lt;=180),D1350,0)</f>
        <v>0</v>
      </c>
      <c r="AI1350" s="26">
        <f>IF(AND(-Z1350&gt;=181,-Z1350&lt;=210),D1350,0)</f>
        <v>0</v>
      </c>
      <c r="AJ1350" s="26">
        <f>IF(AND(-Z1350&gt;=211,-Z1350&lt;=250),D1350,0)</f>
        <v>0</v>
      </c>
      <c r="AK1350" s="26">
        <f>IF(-Z1350&gt;=251,D1350,0)</f>
        <v>5000</v>
      </c>
      <c r="AL1350" s="26">
        <f>SUM(AE1350:AF1350)</f>
        <v>0</v>
      </c>
      <c r="AM1350" s="26">
        <f>SUM(AG1350:AK1350)</f>
        <v>5000</v>
      </c>
      <c r="AN1350" s="26">
        <f>SUM(AI1350:AK1350)</f>
        <v>5000</v>
      </c>
      <c r="AO1350" s="26">
        <f>+IF(SUM(AC1350:AK1350)=0,D1350,0)</f>
        <v>0</v>
      </c>
      <c r="AP1350" s="26">
        <f>+SUM(AC1350:AK1350)</f>
        <v>5000</v>
      </c>
      <c r="AQ1350" s="26">
        <f>+Tabla_DatosExternos_142[[#This Row],[Total Vigente]]+Tabla_DatosExternos_142[[#This Row],[Total Vencido]]</f>
        <v>5000</v>
      </c>
      <c r="AR1350" s="26">
        <f>SUM(AG1350:AK1350)</f>
        <v>5000</v>
      </c>
      <c r="AS1350" s="27">
        <f>+Tabla_DatosExternos_142[[#This Row],[Fecha]]-Tabla_DatosExternos_142[[#This Row],[Vence]]</f>
        <v>-67</v>
      </c>
      <c r="AT1350" s="21"/>
      <c r="AU1350" s="28" t="e">
        <f>+AR1350-W1350</f>
        <v>#VALUE!</v>
      </c>
    </row>
    <row r="1351" spans="1:47" x14ac:dyDescent="0.35">
      <c r="A1351" s="20">
        <v>45899</v>
      </c>
      <c r="B1351" s="21">
        <v>339</v>
      </c>
      <c r="C1351" s="21">
        <v>5000</v>
      </c>
      <c r="D1351" s="21">
        <v>5000</v>
      </c>
      <c r="E1351" s="22">
        <v>45996</v>
      </c>
      <c r="F1351" s="21">
        <v>250</v>
      </c>
      <c r="G1351" s="21" t="s">
        <v>47</v>
      </c>
      <c r="H1351" s="21" t="s">
        <v>48</v>
      </c>
      <c r="I1351" s="21" t="s">
        <v>122</v>
      </c>
      <c r="J1351" s="21" t="s">
        <v>52</v>
      </c>
      <c r="K1351" s="21" t="s">
        <v>332</v>
      </c>
      <c r="L1351" s="21" t="s">
        <v>82</v>
      </c>
      <c r="M1351" s="21" t="s">
        <v>121</v>
      </c>
      <c r="N1351" s="21">
        <v>97</v>
      </c>
      <c r="O1351" s="20"/>
      <c r="P1351" s="21" t="s">
        <v>50</v>
      </c>
      <c r="Q1351" s="21" t="s">
        <v>123</v>
      </c>
      <c r="R1351" s="21">
        <v>0</v>
      </c>
      <c r="S1351" s="21">
        <v>5708</v>
      </c>
      <c r="T1351" s="21">
        <v>-63.386516999999998</v>
      </c>
      <c r="U1351" s="21">
        <v>-17.998701000000001</v>
      </c>
      <c r="V1351" s="21" t="s">
        <v>124</v>
      </c>
      <c r="W1351" s="21" t="s">
        <v>51</v>
      </c>
      <c r="X1351" s="21" t="s">
        <v>101</v>
      </c>
      <c r="Y1351" s="23">
        <v>46246</v>
      </c>
      <c r="Z1351" s="24">
        <f>+E1351-Y1351</f>
        <v>-250</v>
      </c>
      <c r="AA1351" s="25">
        <f>+Tabla_DatosExternos_142[[#This Row],[Saldo]]/Tabla_DatosExternos_142[[#This Row],[Importe]]</f>
        <v>1</v>
      </c>
      <c r="AB1351" s="21"/>
      <c r="AC1351" s="26">
        <f>IF(AND(-Z1351&gt;=1,-Z1351&lt;=30),D1351,0)</f>
        <v>0</v>
      </c>
      <c r="AD1351" s="26">
        <f>IF(AND(-Z1351&gt;=31,-Z1351&lt;=60),D1351,0)</f>
        <v>0</v>
      </c>
      <c r="AE1351" s="26">
        <f>IF(AND(-Z1351&gt;=61,-Z1351&lt;=90),D1351,0)</f>
        <v>0</v>
      </c>
      <c r="AF1351" s="26">
        <f>IF(AND(-Z1351&gt;=91,-Z1351&lt;=120),D1351,0)</f>
        <v>0</v>
      </c>
      <c r="AG1351" s="26">
        <f>IF(AND(-Z1351&gt;=121,-Z1351&lt;=150),D1351,0)</f>
        <v>0</v>
      </c>
      <c r="AH1351" s="26">
        <f>IF(AND(-Z1351&gt;=151,-Z1351&lt;=180),D1351,0)</f>
        <v>0</v>
      </c>
      <c r="AI1351" s="26">
        <f>IF(AND(-Z1351&gt;=181,-Z1351&lt;=210),D1351,0)</f>
        <v>0</v>
      </c>
      <c r="AJ1351" s="26">
        <f>IF(AND(-Z1351&gt;=211,-Z1351&lt;=250),D1351,0)</f>
        <v>5000</v>
      </c>
      <c r="AK1351" s="26">
        <f>IF(-Z1351&gt;=251,D1351,0)</f>
        <v>0</v>
      </c>
      <c r="AL1351" s="26">
        <f>SUM(AE1351:AF1351)</f>
        <v>0</v>
      </c>
      <c r="AM1351" s="26">
        <f>SUM(AG1351:AK1351)</f>
        <v>5000</v>
      </c>
      <c r="AN1351" s="26">
        <f>SUM(AI1351:AK1351)</f>
        <v>5000</v>
      </c>
      <c r="AO1351" s="26">
        <f>+IF(SUM(AC1351:AK1351)=0,D1351,0)</f>
        <v>0</v>
      </c>
      <c r="AP1351" s="26">
        <f>+SUM(AC1351:AK1351)</f>
        <v>5000</v>
      </c>
      <c r="AQ1351" s="26">
        <f>+Tabla_DatosExternos_142[[#This Row],[Total Vigente]]+Tabla_DatosExternos_142[[#This Row],[Total Vencido]]</f>
        <v>5000</v>
      </c>
      <c r="AR1351" s="26">
        <f>SUM(AG1351:AK1351)</f>
        <v>5000</v>
      </c>
      <c r="AS1351" s="27">
        <f>+Tabla_DatosExternos_142[[#This Row],[Fecha]]-Tabla_DatosExternos_142[[#This Row],[Vence]]</f>
        <v>-97</v>
      </c>
      <c r="AT1351" s="21"/>
      <c r="AU1351" s="28" t="e">
        <f>+AR1351-W1351</f>
        <v>#VALUE!</v>
      </c>
    </row>
    <row r="1352" spans="1:47" x14ac:dyDescent="0.35">
      <c r="A1352" s="20">
        <v>45899</v>
      </c>
      <c r="B1352" s="21">
        <v>340</v>
      </c>
      <c r="C1352" s="21">
        <v>5000</v>
      </c>
      <c r="D1352" s="21">
        <v>5000</v>
      </c>
      <c r="E1352" s="22">
        <v>46027</v>
      </c>
      <c r="F1352" s="21">
        <v>219</v>
      </c>
      <c r="G1352" s="21" t="s">
        <v>47</v>
      </c>
      <c r="H1352" s="21" t="s">
        <v>48</v>
      </c>
      <c r="I1352" s="21" t="s">
        <v>122</v>
      </c>
      <c r="J1352" s="21" t="s">
        <v>52</v>
      </c>
      <c r="K1352" s="21" t="s">
        <v>332</v>
      </c>
      <c r="L1352" s="21" t="s">
        <v>82</v>
      </c>
      <c r="M1352" s="21" t="s">
        <v>121</v>
      </c>
      <c r="N1352" s="21">
        <v>128</v>
      </c>
      <c r="O1352" s="20"/>
      <c r="P1352" s="21" t="s">
        <v>50</v>
      </c>
      <c r="Q1352" s="21" t="s">
        <v>123</v>
      </c>
      <c r="R1352" s="21">
        <v>0</v>
      </c>
      <c r="S1352" s="21">
        <v>5708</v>
      </c>
      <c r="T1352" s="21">
        <v>-63.386516999999998</v>
      </c>
      <c r="U1352" s="21">
        <v>-17.998701000000001</v>
      </c>
      <c r="V1352" s="21" t="s">
        <v>124</v>
      </c>
      <c r="W1352" s="21" t="s">
        <v>51</v>
      </c>
      <c r="X1352" s="21" t="s">
        <v>101</v>
      </c>
      <c r="Y1352" s="23">
        <v>46246</v>
      </c>
      <c r="Z1352" s="24">
        <f>+E1352-Y1352</f>
        <v>-219</v>
      </c>
      <c r="AA1352" s="25">
        <f>+Tabla_DatosExternos_142[[#This Row],[Saldo]]/Tabla_DatosExternos_142[[#This Row],[Importe]]</f>
        <v>1</v>
      </c>
      <c r="AB1352" s="21"/>
      <c r="AC1352" s="26">
        <f>IF(AND(-Z1352&gt;=1,-Z1352&lt;=30),D1352,0)</f>
        <v>0</v>
      </c>
      <c r="AD1352" s="26">
        <f>IF(AND(-Z1352&gt;=31,-Z1352&lt;=60),D1352,0)</f>
        <v>0</v>
      </c>
      <c r="AE1352" s="26">
        <f>IF(AND(-Z1352&gt;=61,-Z1352&lt;=90),D1352,0)</f>
        <v>0</v>
      </c>
      <c r="AF1352" s="26">
        <f>IF(AND(-Z1352&gt;=91,-Z1352&lt;=120),D1352,0)</f>
        <v>0</v>
      </c>
      <c r="AG1352" s="26">
        <f>IF(AND(-Z1352&gt;=121,-Z1352&lt;=150),D1352,0)</f>
        <v>0</v>
      </c>
      <c r="AH1352" s="26">
        <f>IF(AND(-Z1352&gt;=151,-Z1352&lt;=180),D1352,0)</f>
        <v>0</v>
      </c>
      <c r="AI1352" s="26">
        <f>IF(AND(-Z1352&gt;=181,-Z1352&lt;=210),D1352,0)</f>
        <v>0</v>
      </c>
      <c r="AJ1352" s="26">
        <f>IF(AND(-Z1352&gt;=211,-Z1352&lt;=250),D1352,0)</f>
        <v>5000</v>
      </c>
      <c r="AK1352" s="26">
        <f>IF(-Z1352&gt;=251,D1352,0)</f>
        <v>0</v>
      </c>
      <c r="AL1352" s="26">
        <f>SUM(AE1352:AF1352)</f>
        <v>0</v>
      </c>
      <c r="AM1352" s="26">
        <f>SUM(AG1352:AK1352)</f>
        <v>5000</v>
      </c>
      <c r="AN1352" s="26">
        <f>SUM(AI1352:AK1352)</f>
        <v>5000</v>
      </c>
      <c r="AO1352" s="26">
        <f>+IF(SUM(AC1352:AK1352)=0,D1352,0)</f>
        <v>0</v>
      </c>
      <c r="AP1352" s="26">
        <f>+SUM(AC1352:AK1352)</f>
        <v>5000</v>
      </c>
      <c r="AQ1352" s="26">
        <f>+Tabla_DatosExternos_142[[#This Row],[Total Vigente]]+Tabla_DatosExternos_142[[#This Row],[Total Vencido]]</f>
        <v>5000</v>
      </c>
      <c r="AR1352" s="26">
        <f>SUM(AG1352:AK1352)</f>
        <v>5000</v>
      </c>
      <c r="AS1352" s="27">
        <f>+Tabla_DatosExternos_142[[#This Row],[Fecha]]-Tabla_DatosExternos_142[[#This Row],[Vence]]</f>
        <v>-128</v>
      </c>
      <c r="AT1352" s="21"/>
      <c r="AU1352" s="28" t="e">
        <f>+AR1352-W1352</f>
        <v>#VALUE!</v>
      </c>
    </row>
    <row r="1353" spans="1:47" x14ac:dyDescent="0.35">
      <c r="A1353" s="20">
        <v>45899</v>
      </c>
      <c r="B1353" s="21">
        <v>341</v>
      </c>
      <c r="C1353" s="21">
        <v>5000</v>
      </c>
      <c r="D1353" s="21">
        <v>5000</v>
      </c>
      <c r="E1353" s="22">
        <v>46058</v>
      </c>
      <c r="F1353" s="21">
        <v>188</v>
      </c>
      <c r="G1353" s="21" t="s">
        <v>47</v>
      </c>
      <c r="H1353" s="21" t="s">
        <v>48</v>
      </c>
      <c r="I1353" s="21" t="s">
        <v>122</v>
      </c>
      <c r="J1353" s="21" t="s">
        <v>52</v>
      </c>
      <c r="K1353" s="21" t="s">
        <v>332</v>
      </c>
      <c r="L1353" s="21" t="s">
        <v>82</v>
      </c>
      <c r="M1353" s="21" t="s">
        <v>121</v>
      </c>
      <c r="N1353" s="21">
        <v>159</v>
      </c>
      <c r="O1353" s="20"/>
      <c r="P1353" s="21" t="s">
        <v>50</v>
      </c>
      <c r="Q1353" s="21" t="s">
        <v>123</v>
      </c>
      <c r="R1353" s="21">
        <v>0</v>
      </c>
      <c r="S1353" s="21">
        <v>5708</v>
      </c>
      <c r="T1353" s="21">
        <v>-63.386516999999998</v>
      </c>
      <c r="U1353" s="21">
        <v>-17.998701000000001</v>
      </c>
      <c r="V1353" s="21" t="s">
        <v>124</v>
      </c>
      <c r="W1353" s="21" t="s">
        <v>51</v>
      </c>
      <c r="X1353" s="21" t="s">
        <v>101</v>
      </c>
      <c r="Y1353" s="23">
        <v>46246</v>
      </c>
      <c r="Z1353" s="24">
        <f>+E1353-Y1353</f>
        <v>-188</v>
      </c>
      <c r="AA1353" s="25">
        <f>+Tabla_DatosExternos_142[[#This Row],[Saldo]]/Tabla_DatosExternos_142[[#This Row],[Importe]]</f>
        <v>1</v>
      </c>
      <c r="AB1353" s="21"/>
      <c r="AC1353" s="26">
        <f>IF(AND(-Z1353&gt;=1,-Z1353&lt;=30),D1353,0)</f>
        <v>0</v>
      </c>
      <c r="AD1353" s="26">
        <f>IF(AND(-Z1353&gt;=31,-Z1353&lt;=60),D1353,0)</f>
        <v>0</v>
      </c>
      <c r="AE1353" s="26">
        <f>IF(AND(-Z1353&gt;=61,-Z1353&lt;=90),D1353,0)</f>
        <v>0</v>
      </c>
      <c r="AF1353" s="26">
        <f>IF(AND(-Z1353&gt;=91,-Z1353&lt;=120),D1353,0)</f>
        <v>0</v>
      </c>
      <c r="AG1353" s="26">
        <f>IF(AND(-Z1353&gt;=121,-Z1353&lt;=150),D1353,0)</f>
        <v>0</v>
      </c>
      <c r="AH1353" s="26">
        <f>IF(AND(-Z1353&gt;=151,-Z1353&lt;=180),D1353,0)</f>
        <v>0</v>
      </c>
      <c r="AI1353" s="26">
        <f>IF(AND(-Z1353&gt;=181,-Z1353&lt;=210),D1353,0)</f>
        <v>5000</v>
      </c>
      <c r="AJ1353" s="26">
        <f>IF(AND(-Z1353&gt;=211,-Z1353&lt;=250),D1353,0)</f>
        <v>0</v>
      </c>
      <c r="AK1353" s="26">
        <f>IF(-Z1353&gt;=251,D1353,0)</f>
        <v>0</v>
      </c>
      <c r="AL1353" s="26">
        <f>SUM(AE1353:AF1353)</f>
        <v>0</v>
      </c>
      <c r="AM1353" s="26">
        <f>SUM(AG1353:AK1353)</f>
        <v>5000</v>
      </c>
      <c r="AN1353" s="26">
        <f>SUM(AI1353:AK1353)</f>
        <v>5000</v>
      </c>
      <c r="AO1353" s="26">
        <f>+IF(SUM(AC1353:AK1353)=0,D1353,0)</f>
        <v>0</v>
      </c>
      <c r="AP1353" s="26">
        <f>+SUM(AC1353:AK1353)</f>
        <v>5000</v>
      </c>
      <c r="AQ1353" s="26">
        <f>+Tabla_DatosExternos_142[[#This Row],[Total Vigente]]+Tabla_DatosExternos_142[[#This Row],[Total Vencido]]</f>
        <v>5000</v>
      </c>
      <c r="AR1353" s="26">
        <f>SUM(AG1353:AK1353)</f>
        <v>5000</v>
      </c>
      <c r="AS1353" s="27">
        <f>+Tabla_DatosExternos_142[[#This Row],[Fecha]]-Tabla_DatosExternos_142[[#This Row],[Vence]]</f>
        <v>-159</v>
      </c>
      <c r="AT1353" s="21"/>
      <c r="AU1353" s="28" t="e">
        <f>+AR1353-W1353</f>
        <v>#VALUE!</v>
      </c>
    </row>
    <row r="1354" spans="1:47" x14ac:dyDescent="0.35">
      <c r="A1354" s="20">
        <v>45899</v>
      </c>
      <c r="B1354" s="21">
        <v>342</v>
      </c>
      <c r="C1354" s="21">
        <v>5000</v>
      </c>
      <c r="D1354" s="21">
        <v>5000</v>
      </c>
      <c r="E1354" s="22">
        <v>46086</v>
      </c>
      <c r="F1354" s="21">
        <v>160</v>
      </c>
      <c r="G1354" s="21" t="s">
        <v>47</v>
      </c>
      <c r="H1354" s="21" t="s">
        <v>48</v>
      </c>
      <c r="I1354" s="21" t="s">
        <v>122</v>
      </c>
      <c r="J1354" s="21" t="s">
        <v>52</v>
      </c>
      <c r="K1354" s="21" t="s">
        <v>332</v>
      </c>
      <c r="L1354" s="21" t="s">
        <v>82</v>
      </c>
      <c r="M1354" s="21" t="s">
        <v>121</v>
      </c>
      <c r="N1354" s="21">
        <v>187</v>
      </c>
      <c r="O1354" s="20"/>
      <c r="P1354" s="21" t="s">
        <v>50</v>
      </c>
      <c r="Q1354" s="21" t="s">
        <v>123</v>
      </c>
      <c r="R1354" s="21">
        <v>0</v>
      </c>
      <c r="S1354" s="21">
        <v>5708</v>
      </c>
      <c r="T1354" s="21">
        <v>-63.386516999999998</v>
      </c>
      <c r="U1354" s="21">
        <v>-17.998701000000001</v>
      </c>
      <c r="V1354" s="21" t="s">
        <v>124</v>
      </c>
      <c r="W1354" s="21" t="s">
        <v>51</v>
      </c>
      <c r="X1354" s="21" t="s">
        <v>101</v>
      </c>
      <c r="Y1354" s="23">
        <v>46246</v>
      </c>
      <c r="Z1354" s="24">
        <f>+E1354-Y1354</f>
        <v>-160</v>
      </c>
      <c r="AA1354" s="25">
        <f>+Tabla_DatosExternos_142[[#This Row],[Saldo]]/Tabla_DatosExternos_142[[#This Row],[Importe]]</f>
        <v>1</v>
      </c>
      <c r="AB1354" s="21"/>
      <c r="AC1354" s="26">
        <f>IF(AND(-Z1354&gt;=1,-Z1354&lt;=30),D1354,0)</f>
        <v>0</v>
      </c>
      <c r="AD1354" s="26">
        <f>IF(AND(-Z1354&gt;=31,-Z1354&lt;=60),D1354,0)</f>
        <v>0</v>
      </c>
      <c r="AE1354" s="26">
        <f>IF(AND(-Z1354&gt;=61,-Z1354&lt;=90),D1354,0)</f>
        <v>0</v>
      </c>
      <c r="AF1354" s="26">
        <f>IF(AND(-Z1354&gt;=91,-Z1354&lt;=120),D1354,0)</f>
        <v>0</v>
      </c>
      <c r="AG1354" s="26">
        <f>IF(AND(-Z1354&gt;=121,-Z1354&lt;=150),D1354,0)</f>
        <v>0</v>
      </c>
      <c r="AH1354" s="26">
        <f>IF(AND(-Z1354&gt;=151,-Z1354&lt;=180),D1354,0)</f>
        <v>5000</v>
      </c>
      <c r="AI1354" s="26">
        <f>IF(AND(-Z1354&gt;=181,-Z1354&lt;=210),D1354,0)</f>
        <v>0</v>
      </c>
      <c r="AJ1354" s="26">
        <f>IF(AND(-Z1354&gt;=211,-Z1354&lt;=250),D1354,0)</f>
        <v>0</v>
      </c>
      <c r="AK1354" s="26">
        <f>IF(-Z1354&gt;=251,D1354,0)</f>
        <v>0</v>
      </c>
      <c r="AL1354" s="26">
        <f>SUM(AE1354:AF1354)</f>
        <v>0</v>
      </c>
      <c r="AM1354" s="26">
        <f>SUM(AG1354:AK1354)</f>
        <v>5000</v>
      </c>
      <c r="AN1354" s="26">
        <f>SUM(AI1354:AK1354)</f>
        <v>0</v>
      </c>
      <c r="AO1354" s="26">
        <f>+IF(SUM(AC1354:AK1354)=0,D1354,0)</f>
        <v>0</v>
      </c>
      <c r="AP1354" s="26">
        <f>+SUM(AC1354:AK1354)</f>
        <v>5000</v>
      </c>
      <c r="AQ1354" s="26">
        <f>+Tabla_DatosExternos_142[[#This Row],[Total Vigente]]+Tabla_DatosExternos_142[[#This Row],[Total Vencido]]</f>
        <v>5000</v>
      </c>
      <c r="AR1354" s="26">
        <f>SUM(AG1354:AK1354)</f>
        <v>5000</v>
      </c>
      <c r="AS1354" s="27">
        <f>+Tabla_DatosExternos_142[[#This Row],[Fecha]]-Tabla_DatosExternos_142[[#This Row],[Vence]]</f>
        <v>-187</v>
      </c>
      <c r="AT1354" s="21"/>
      <c r="AU1354" s="28" t="e">
        <f>+AR1354-W1354</f>
        <v>#VALUE!</v>
      </c>
    </row>
    <row r="1355" spans="1:47" x14ac:dyDescent="0.35">
      <c r="A1355" s="20">
        <v>45899</v>
      </c>
      <c r="B1355" s="21">
        <v>343</v>
      </c>
      <c r="C1355" s="21">
        <v>5000</v>
      </c>
      <c r="D1355" s="21">
        <v>5000</v>
      </c>
      <c r="E1355" s="22">
        <v>46117</v>
      </c>
      <c r="F1355" s="21">
        <v>129</v>
      </c>
      <c r="G1355" s="21" t="s">
        <v>89</v>
      </c>
      <c r="H1355" s="21" t="s">
        <v>48</v>
      </c>
      <c r="I1355" s="21" t="s">
        <v>122</v>
      </c>
      <c r="J1355" s="21" t="s">
        <v>52</v>
      </c>
      <c r="K1355" s="21" t="s">
        <v>332</v>
      </c>
      <c r="L1355" s="21" t="s">
        <v>82</v>
      </c>
      <c r="M1355" s="21" t="s">
        <v>121</v>
      </c>
      <c r="N1355" s="21">
        <v>218</v>
      </c>
      <c r="O1355" s="20"/>
      <c r="P1355" s="21" t="s">
        <v>50</v>
      </c>
      <c r="Q1355" s="21" t="s">
        <v>123</v>
      </c>
      <c r="R1355" s="21">
        <v>0</v>
      </c>
      <c r="S1355" s="21">
        <v>5708</v>
      </c>
      <c r="T1355" s="21">
        <v>-63.386516999999998</v>
      </c>
      <c r="U1355" s="21">
        <v>-17.998701000000001</v>
      </c>
      <c r="V1355" s="21" t="s">
        <v>124</v>
      </c>
      <c r="W1355" s="21" t="s">
        <v>51</v>
      </c>
      <c r="X1355" s="21" t="s">
        <v>101</v>
      </c>
      <c r="Y1355" s="23">
        <v>46246</v>
      </c>
      <c r="Z1355" s="24">
        <f>+E1355-Y1355</f>
        <v>-129</v>
      </c>
      <c r="AA1355" s="25">
        <f>+Tabla_DatosExternos_142[[#This Row],[Saldo]]/Tabla_DatosExternos_142[[#This Row],[Importe]]</f>
        <v>1</v>
      </c>
      <c r="AB1355" s="21"/>
      <c r="AC1355" s="26">
        <f>IF(AND(-Z1355&gt;=1,-Z1355&lt;=30),D1355,0)</f>
        <v>0</v>
      </c>
      <c r="AD1355" s="26">
        <f>IF(AND(-Z1355&gt;=31,-Z1355&lt;=60),D1355,0)</f>
        <v>0</v>
      </c>
      <c r="AE1355" s="26">
        <f>IF(AND(-Z1355&gt;=61,-Z1355&lt;=90),D1355,0)</f>
        <v>0</v>
      </c>
      <c r="AF1355" s="26">
        <f>IF(AND(-Z1355&gt;=91,-Z1355&lt;=120),D1355,0)</f>
        <v>0</v>
      </c>
      <c r="AG1355" s="26">
        <f>IF(AND(-Z1355&gt;=121,-Z1355&lt;=150),D1355,0)</f>
        <v>5000</v>
      </c>
      <c r="AH1355" s="26">
        <f>IF(AND(-Z1355&gt;=151,-Z1355&lt;=180),D1355,0)</f>
        <v>0</v>
      </c>
      <c r="AI1355" s="26">
        <f>IF(AND(-Z1355&gt;=181,-Z1355&lt;=210),D1355,0)</f>
        <v>0</v>
      </c>
      <c r="AJ1355" s="26">
        <f>IF(AND(-Z1355&gt;=211,-Z1355&lt;=250),D1355,0)</f>
        <v>0</v>
      </c>
      <c r="AK1355" s="26">
        <f>IF(-Z1355&gt;=251,D1355,0)</f>
        <v>0</v>
      </c>
      <c r="AL1355" s="26">
        <f>SUM(AE1355:AF1355)</f>
        <v>0</v>
      </c>
      <c r="AM1355" s="26">
        <f>SUM(AG1355:AK1355)</f>
        <v>5000</v>
      </c>
      <c r="AN1355" s="26">
        <f>SUM(AI1355:AK1355)</f>
        <v>0</v>
      </c>
      <c r="AO1355" s="26">
        <f>+IF(SUM(AC1355:AK1355)=0,D1355,0)</f>
        <v>0</v>
      </c>
      <c r="AP1355" s="26">
        <f>+SUM(AC1355:AK1355)</f>
        <v>5000</v>
      </c>
      <c r="AQ1355" s="26">
        <f>+Tabla_DatosExternos_142[[#This Row],[Total Vigente]]+Tabla_DatosExternos_142[[#This Row],[Total Vencido]]</f>
        <v>5000</v>
      </c>
      <c r="AR1355" s="26">
        <f>SUM(AG1355:AK1355)</f>
        <v>5000</v>
      </c>
      <c r="AS1355" s="27">
        <f>+Tabla_DatosExternos_142[[#This Row],[Fecha]]-Tabla_DatosExternos_142[[#This Row],[Vence]]</f>
        <v>-218</v>
      </c>
      <c r="AT1355" s="21"/>
      <c r="AU1355" s="28" t="e">
        <f>+AR1355-W1355</f>
        <v>#VALUE!</v>
      </c>
    </row>
    <row r="1356" spans="1:47" x14ac:dyDescent="0.35">
      <c r="A1356" s="20">
        <v>45899</v>
      </c>
      <c r="B1356" s="21">
        <v>344</v>
      </c>
      <c r="C1356" s="21">
        <v>5000</v>
      </c>
      <c r="D1356" s="21">
        <v>5000</v>
      </c>
      <c r="E1356" s="22">
        <v>46147</v>
      </c>
      <c r="F1356" s="21">
        <v>99</v>
      </c>
      <c r="G1356" s="21" t="s">
        <v>88</v>
      </c>
      <c r="H1356" s="21" t="s">
        <v>48</v>
      </c>
      <c r="I1356" s="21" t="s">
        <v>122</v>
      </c>
      <c r="J1356" s="21" t="s">
        <v>52</v>
      </c>
      <c r="K1356" s="21" t="s">
        <v>332</v>
      </c>
      <c r="L1356" s="21" t="s">
        <v>82</v>
      </c>
      <c r="M1356" s="21" t="s">
        <v>121</v>
      </c>
      <c r="N1356" s="21">
        <v>248</v>
      </c>
      <c r="O1356" s="20"/>
      <c r="P1356" s="21" t="s">
        <v>50</v>
      </c>
      <c r="Q1356" s="21" t="s">
        <v>123</v>
      </c>
      <c r="R1356" s="21">
        <v>0</v>
      </c>
      <c r="S1356" s="21">
        <v>5708</v>
      </c>
      <c r="T1356" s="21">
        <v>-63.386516999999998</v>
      </c>
      <c r="U1356" s="21">
        <v>-17.998701000000001</v>
      </c>
      <c r="V1356" s="21" t="s">
        <v>124</v>
      </c>
      <c r="W1356" s="21" t="s">
        <v>51</v>
      </c>
      <c r="X1356" s="21" t="s">
        <v>101</v>
      </c>
      <c r="Y1356" s="23">
        <v>46246</v>
      </c>
      <c r="Z1356" s="24">
        <f>+E1356-Y1356</f>
        <v>-99</v>
      </c>
      <c r="AA1356" s="25">
        <f>+Tabla_DatosExternos_142[[#This Row],[Saldo]]/Tabla_DatosExternos_142[[#This Row],[Importe]]</f>
        <v>1</v>
      </c>
      <c r="AB1356" s="21"/>
      <c r="AC1356" s="26">
        <f>IF(AND(-Z1356&gt;=1,-Z1356&lt;=30),D1356,0)</f>
        <v>0</v>
      </c>
      <c r="AD1356" s="26">
        <f>IF(AND(-Z1356&gt;=31,-Z1356&lt;=60),D1356,0)</f>
        <v>0</v>
      </c>
      <c r="AE1356" s="26">
        <f>IF(AND(-Z1356&gt;=61,-Z1356&lt;=90),D1356,0)</f>
        <v>0</v>
      </c>
      <c r="AF1356" s="26">
        <f>IF(AND(-Z1356&gt;=91,-Z1356&lt;=120),D1356,0)</f>
        <v>5000</v>
      </c>
      <c r="AG1356" s="26">
        <f>IF(AND(-Z1356&gt;=121,-Z1356&lt;=150),D1356,0)</f>
        <v>0</v>
      </c>
      <c r="AH1356" s="26">
        <f>IF(AND(-Z1356&gt;=151,-Z1356&lt;=180),D1356,0)</f>
        <v>0</v>
      </c>
      <c r="AI1356" s="26">
        <f>IF(AND(-Z1356&gt;=181,-Z1356&lt;=210),D1356,0)</f>
        <v>0</v>
      </c>
      <c r="AJ1356" s="26">
        <f>IF(AND(-Z1356&gt;=211,-Z1356&lt;=250),D1356,0)</f>
        <v>0</v>
      </c>
      <c r="AK1356" s="26">
        <f>IF(-Z1356&gt;=251,D1356,0)</f>
        <v>0</v>
      </c>
      <c r="AL1356" s="26">
        <f>SUM(AE1356:AF1356)</f>
        <v>5000</v>
      </c>
      <c r="AM1356" s="26">
        <f>SUM(AG1356:AK1356)</f>
        <v>0</v>
      </c>
      <c r="AN1356" s="26">
        <f>SUM(AI1356:AK1356)</f>
        <v>0</v>
      </c>
      <c r="AO1356" s="26">
        <f>+IF(SUM(AC1356:AK1356)=0,D1356,0)</f>
        <v>0</v>
      </c>
      <c r="AP1356" s="26">
        <f>+SUM(AC1356:AK1356)</f>
        <v>5000</v>
      </c>
      <c r="AQ1356" s="26">
        <f>+Tabla_DatosExternos_142[[#This Row],[Total Vigente]]+Tabla_DatosExternos_142[[#This Row],[Total Vencido]]</f>
        <v>5000</v>
      </c>
      <c r="AR1356" s="26">
        <f>SUM(AG1356:AK1356)</f>
        <v>0</v>
      </c>
      <c r="AS1356" s="27">
        <f>+Tabla_DatosExternos_142[[#This Row],[Fecha]]-Tabla_DatosExternos_142[[#This Row],[Vence]]</f>
        <v>-248</v>
      </c>
      <c r="AT1356" s="21"/>
      <c r="AU1356" s="28" t="e">
        <f>+AR1356-W1356</f>
        <v>#VALUE!</v>
      </c>
    </row>
    <row r="1357" spans="1:47" x14ac:dyDescent="0.35">
      <c r="A1357" s="20">
        <v>45899</v>
      </c>
      <c r="B1357" s="21">
        <v>345</v>
      </c>
      <c r="C1357" s="21">
        <v>5000</v>
      </c>
      <c r="D1357" s="21">
        <v>5000</v>
      </c>
      <c r="E1357" s="22">
        <v>46178</v>
      </c>
      <c r="F1357" s="21">
        <v>68</v>
      </c>
      <c r="G1357" s="21" t="s">
        <v>81</v>
      </c>
      <c r="H1357" s="21" t="s">
        <v>48</v>
      </c>
      <c r="I1357" s="21" t="s">
        <v>122</v>
      </c>
      <c r="J1357" s="21" t="s">
        <v>52</v>
      </c>
      <c r="K1357" s="21" t="s">
        <v>332</v>
      </c>
      <c r="L1357" s="21" t="s">
        <v>82</v>
      </c>
      <c r="M1357" s="21" t="s">
        <v>121</v>
      </c>
      <c r="N1357" s="21">
        <v>279</v>
      </c>
      <c r="O1357" s="20"/>
      <c r="P1357" s="21" t="s">
        <v>50</v>
      </c>
      <c r="Q1357" s="21" t="s">
        <v>123</v>
      </c>
      <c r="R1357" s="21">
        <v>0</v>
      </c>
      <c r="S1357" s="21">
        <v>5708</v>
      </c>
      <c r="T1357" s="21">
        <v>-63.386516999999998</v>
      </c>
      <c r="U1357" s="21">
        <v>-17.998701000000001</v>
      </c>
      <c r="V1357" s="21" t="s">
        <v>124</v>
      </c>
      <c r="W1357" s="21" t="s">
        <v>51</v>
      </c>
      <c r="X1357" s="21" t="s">
        <v>101</v>
      </c>
      <c r="Y1357" s="23">
        <v>46246</v>
      </c>
      <c r="Z1357" s="24">
        <f>+E1357-Y1357</f>
        <v>-68</v>
      </c>
      <c r="AA1357" s="25">
        <f>+Tabla_DatosExternos_142[[#This Row],[Saldo]]/Tabla_DatosExternos_142[[#This Row],[Importe]]</f>
        <v>1</v>
      </c>
      <c r="AB1357" s="21"/>
      <c r="AC1357" s="26">
        <f>IF(AND(-Z1357&gt;=1,-Z1357&lt;=30),D1357,0)</f>
        <v>0</v>
      </c>
      <c r="AD1357" s="26">
        <f>IF(AND(-Z1357&gt;=31,-Z1357&lt;=60),D1357,0)</f>
        <v>0</v>
      </c>
      <c r="AE1357" s="26">
        <f>IF(AND(-Z1357&gt;=61,-Z1357&lt;=90),D1357,0)</f>
        <v>5000</v>
      </c>
      <c r="AF1357" s="26">
        <f>IF(AND(-Z1357&gt;=91,-Z1357&lt;=120),D1357,0)</f>
        <v>0</v>
      </c>
      <c r="AG1357" s="26">
        <f>IF(AND(-Z1357&gt;=121,-Z1357&lt;=150),D1357,0)</f>
        <v>0</v>
      </c>
      <c r="AH1357" s="26">
        <f>IF(AND(-Z1357&gt;=151,-Z1357&lt;=180),D1357,0)</f>
        <v>0</v>
      </c>
      <c r="AI1357" s="26">
        <f>IF(AND(-Z1357&gt;=181,-Z1357&lt;=210),D1357,0)</f>
        <v>0</v>
      </c>
      <c r="AJ1357" s="26">
        <f>IF(AND(-Z1357&gt;=211,-Z1357&lt;=250),D1357,0)</f>
        <v>0</v>
      </c>
      <c r="AK1357" s="26">
        <f>IF(-Z1357&gt;=251,D1357,0)</f>
        <v>0</v>
      </c>
      <c r="AL1357" s="26">
        <f>SUM(AE1357:AF1357)</f>
        <v>5000</v>
      </c>
      <c r="AM1357" s="26">
        <f>SUM(AG1357:AK1357)</f>
        <v>0</v>
      </c>
      <c r="AN1357" s="26">
        <f>SUM(AI1357:AK1357)</f>
        <v>0</v>
      </c>
      <c r="AO1357" s="26">
        <f>+IF(SUM(AC1357:AK1357)=0,D1357,0)</f>
        <v>0</v>
      </c>
      <c r="AP1357" s="26">
        <f>+SUM(AC1357:AK1357)</f>
        <v>5000</v>
      </c>
      <c r="AQ1357" s="26">
        <f>+Tabla_DatosExternos_142[[#This Row],[Total Vigente]]+Tabla_DatosExternos_142[[#This Row],[Total Vencido]]</f>
        <v>5000</v>
      </c>
      <c r="AR1357" s="26">
        <f>SUM(AG1357:AK1357)</f>
        <v>0</v>
      </c>
      <c r="AS1357" s="27">
        <f>+Tabla_DatosExternos_142[[#This Row],[Fecha]]-Tabla_DatosExternos_142[[#This Row],[Vence]]</f>
        <v>-279</v>
      </c>
      <c r="AT1357" s="21"/>
      <c r="AU1357" s="28" t="e">
        <f>+AR1357-W1357</f>
        <v>#VALUE!</v>
      </c>
    </row>
    <row r="1358" spans="1:47" x14ac:dyDescent="0.35">
      <c r="A1358" s="20">
        <v>45899</v>
      </c>
      <c r="B1358" s="21">
        <v>346</v>
      </c>
      <c r="C1358" s="21">
        <v>1184.44</v>
      </c>
      <c r="D1358" s="21">
        <v>1184.44</v>
      </c>
      <c r="E1358" s="22">
        <v>46208</v>
      </c>
      <c r="F1358" s="21">
        <v>38</v>
      </c>
      <c r="G1358" s="21" t="s">
        <v>96</v>
      </c>
      <c r="H1358" s="21" t="s">
        <v>48</v>
      </c>
      <c r="I1358" s="21" t="s">
        <v>122</v>
      </c>
      <c r="J1358" s="21" t="s">
        <v>52</v>
      </c>
      <c r="K1358" s="21" t="s">
        <v>332</v>
      </c>
      <c r="L1358" s="21" t="s">
        <v>82</v>
      </c>
      <c r="M1358" s="21" t="s">
        <v>121</v>
      </c>
      <c r="N1358" s="21">
        <v>309</v>
      </c>
      <c r="O1358" s="20"/>
      <c r="P1358" s="21" t="s">
        <v>50</v>
      </c>
      <c r="Q1358" s="21" t="s">
        <v>123</v>
      </c>
      <c r="R1358" s="21">
        <v>0</v>
      </c>
      <c r="S1358" s="21">
        <v>5708</v>
      </c>
      <c r="T1358" s="21">
        <v>-63.386516999999998</v>
      </c>
      <c r="U1358" s="21">
        <v>-17.998701000000001</v>
      </c>
      <c r="V1358" s="21" t="s">
        <v>124</v>
      </c>
      <c r="W1358" s="21" t="s">
        <v>51</v>
      </c>
      <c r="X1358" s="21" t="s">
        <v>101</v>
      </c>
      <c r="Y1358" s="23">
        <v>46246</v>
      </c>
      <c r="Z1358" s="24">
        <f>+E1358-Y1358</f>
        <v>-38</v>
      </c>
      <c r="AA1358" s="25">
        <f>+Tabla_DatosExternos_142[[#This Row],[Saldo]]/Tabla_DatosExternos_142[[#This Row],[Importe]]</f>
        <v>1</v>
      </c>
      <c r="AB1358" s="21"/>
      <c r="AC1358" s="26">
        <f>IF(AND(-Z1358&gt;=1,-Z1358&lt;=30),D1358,0)</f>
        <v>0</v>
      </c>
      <c r="AD1358" s="26">
        <f>IF(AND(-Z1358&gt;=31,-Z1358&lt;=60),D1358,0)</f>
        <v>1184.44</v>
      </c>
      <c r="AE1358" s="26">
        <f>IF(AND(-Z1358&gt;=61,-Z1358&lt;=90),D1358,0)</f>
        <v>0</v>
      </c>
      <c r="AF1358" s="26">
        <f>IF(AND(-Z1358&gt;=91,-Z1358&lt;=120),D1358,0)</f>
        <v>0</v>
      </c>
      <c r="AG1358" s="26">
        <f>IF(AND(-Z1358&gt;=121,-Z1358&lt;=150),D1358,0)</f>
        <v>0</v>
      </c>
      <c r="AH1358" s="26">
        <f>IF(AND(-Z1358&gt;=151,-Z1358&lt;=180),D1358,0)</f>
        <v>0</v>
      </c>
      <c r="AI1358" s="26">
        <f>IF(AND(-Z1358&gt;=181,-Z1358&lt;=210),D1358,0)</f>
        <v>0</v>
      </c>
      <c r="AJ1358" s="26">
        <f>IF(AND(-Z1358&gt;=211,-Z1358&lt;=250),D1358,0)</f>
        <v>0</v>
      </c>
      <c r="AK1358" s="26">
        <f>IF(-Z1358&gt;=251,D1358,0)</f>
        <v>0</v>
      </c>
      <c r="AL1358" s="26">
        <f>SUM(AE1358:AF1358)</f>
        <v>0</v>
      </c>
      <c r="AM1358" s="26">
        <f>SUM(AG1358:AK1358)</f>
        <v>0</v>
      </c>
      <c r="AN1358" s="26">
        <f>SUM(AI1358:AK1358)</f>
        <v>0</v>
      </c>
      <c r="AO1358" s="26">
        <f>+IF(SUM(AC1358:AK1358)=0,D1358,0)</f>
        <v>0</v>
      </c>
      <c r="AP1358" s="26">
        <f>+SUM(AC1358:AK1358)</f>
        <v>1184.44</v>
      </c>
      <c r="AQ1358" s="26">
        <f>+Tabla_DatosExternos_142[[#This Row],[Total Vigente]]+Tabla_DatosExternos_142[[#This Row],[Total Vencido]]</f>
        <v>1184.44</v>
      </c>
      <c r="AR1358" s="26">
        <f>SUM(AG1358:AK1358)</f>
        <v>0</v>
      </c>
      <c r="AS1358" s="27">
        <f>+Tabla_DatosExternos_142[[#This Row],[Fecha]]-Tabla_DatosExternos_142[[#This Row],[Vence]]</f>
        <v>-309</v>
      </c>
      <c r="AT1358" s="21"/>
      <c r="AU1358" s="28" t="e">
        <f>+AR1358-W1358</f>
        <v>#VALUE!</v>
      </c>
    </row>
    <row r="1359" spans="1:47" x14ac:dyDescent="0.35">
      <c r="A1359" s="20">
        <v>46048</v>
      </c>
      <c r="B1359" s="21">
        <v>205198</v>
      </c>
      <c r="C1359" s="21">
        <v>44000</v>
      </c>
      <c r="D1359" s="21">
        <v>34480.589999999997</v>
      </c>
      <c r="E1359" s="22">
        <v>46188</v>
      </c>
      <c r="F1359" s="21">
        <v>58</v>
      </c>
      <c r="G1359" s="21" t="s">
        <v>96</v>
      </c>
      <c r="H1359" s="21" t="s">
        <v>48</v>
      </c>
      <c r="I1359" s="21" t="s">
        <v>1246</v>
      </c>
      <c r="J1359" s="21" t="s">
        <v>125</v>
      </c>
      <c r="K1359" s="21" t="s">
        <v>332</v>
      </c>
      <c r="L1359" s="21" t="s">
        <v>82</v>
      </c>
      <c r="M1359" s="21" t="s">
        <v>83</v>
      </c>
      <c r="N1359" s="21">
        <v>140</v>
      </c>
      <c r="O1359" s="20">
        <v>46198</v>
      </c>
      <c r="P1359" s="21" t="s">
        <v>50</v>
      </c>
      <c r="Q1359" s="21" t="s">
        <v>1247</v>
      </c>
      <c r="R1359" s="21">
        <v>3250000</v>
      </c>
      <c r="S1359" s="21">
        <v>5649</v>
      </c>
      <c r="T1359" s="21">
        <v>-63.460213000000003</v>
      </c>
      <c r="U1359" s="21">
        <v>-21.259613000000002</v>
      </c>
      <c r="V1359" s="21" t="s">
        <v>1248</v>
      </c>
      <c r="W1359" s="21" t="s">
        <v>51</v>
      </c>
      <c r="X1359" s="21" t="s">
        <v>1249</v>
      </c>
      <c r="Y1359" s="23">
        <v>46246</v>
      </c>
      <c r="Z1359" s="24">
        <f>+E1359-Y1359</f>
        <v>-58</v>
      </c>
      <c r="AA1359" s="25">
        <f>+Tabla_DatosExternos_142[[#This Row],[Saldo]]/Tabla_DatosExternos_142[[#This Row],[Importe]]</f>
        <v>0.78364977272727265</v>
      </c>
      <c r="AB1359" s="21"/>
      <c r="AC1359" s="26">
        <f>IF(AND(-Z1359&gt;=1,-Z1359&lt;=30),D1359,0)</f>
        <v>0</v>
      </c>
      <c r="AD1359" s="26">
        <f>IF(AND(-Z1359&gt;=31,-Z1359&lt;=60),D1359,0)</f>
        <v>34480.589999999997</v>
      </c>
      <c r="AE1359" s="26">
        <f>IF(AND(-Z1359&gt;=61,-Z1359&lt;=90),D1359,0)</f>
        <v>0</v>
      </c>
      <c r="AF1359" s="26">
        <f>IF(AND(-Z1359&gt;=91,-Z1359&lt;=120),D1359,0)</f>
        <v>0</v>
      </c>
      <c r="AG1359" s="26">
        <f>IF(AND(-Z1359&gt;=121,-Z1359&lt;=150),D1359,0)</f>
        <v>0</v>
      </c>
      <c r="AH1359" s="26">
        <f>IF(AND(-Z1359&gt;=151,-Z1359&lt;=180),D1359,0)</f>
        <v>0</v>
      </c>
      <c r="AI1359" s="26">
        <f>IF(AND(-Z1359&gt;=181,-Z1359&lt;=210),D1359,0)</f>
        <v>0</v>
      </c>
      <c r="AJ1359" s="26">
        <f>IF(AND(-Z1359&gt;=211,-Z1359&lt;=250),D1359,0)</f>
        <v>0</v>
      </c>
      <c r="AK1359" s="26">
        <f>IF(-Z1359&gt;=251,D1359,0)</f>
        <v>0</v>
      </c>
      <c r="AL1359" s="26">
        <f>SUM(AE1359:AF1359)</f>
        <v>0</v>
      </c>
      <c r="AM1359" s="26">
        <f>SUM(AG1359:AK1359)</f>
        <v>0</v>
      </c>
      <c r="AN1359" s="26">
        <f>SUM(AI1359:AK1359)</f>
        <v>0</v>
      </c>
      <c r="AO1359" s="26">
        <f>+IF(SUM(AC1359:AK1359)=0,D1359,0)</f>
        <v>0</v>
      </c>
      <c r="AP1359" s="26">
        <f>+SUM(AC1359:AK1359)</f>
        <v>34480.589999999997</v>
      </c>
      <c r="AQ1359" s="26">
        <f>+Tabla_DatosExternos_142[[#This Row],[Total Vigente]]+Tabla_DatosExternos_142[[#This Row],[Total Vencido]]</f>
        <v>34480.589999999997</v>
      </c>
      <c r="AR1359" s="26">
        <f>SUM(AG1359:AK1359)</f>
        <v>0</v>
      </c>
      <c r="AS1359" s="27">
        <f>+Tabla_DatosExternos_142[[#This Row],[Fecha]]-Tabla_DatosExternos_142[[#This Row],[Vence]]</f>
        <v>-140</v>
      </c>
      <c r="AT1359" s="21"/>
      <c r="AU1359" s="28" t="e">
        <f>+AR1359-W1359</f>
        <v>#VALUE!</v>
      </c>
    </row>
    <row r="1360" spans="1:47" x14ac:dyDescent="0.35">
      <c r="A1360" s="20">
        <v>46048</v>
      </c>
      <c r="B1360" s="21">
        <v>205199</v>
      </c>
      <c r="C1360" s="21">
        <v>44000</v>
      </c>
      <c r="D1360" s="21">
        <v>44000</v>
      </c>
      <c r="E1360" s="22">
        <v>46188</v>
      </c>
      <c r="F1360" s="21">
        <v>58</v>
      </c>
      <c r="G1360" s="21" t="s">
        <v>96</v>
      </c>
      <c r="H1360" s="21" t="s">
        <v>48</v>
      </c>
      <c r="I1360" s="21" t="s">
        <v>1246</v>
      </c>
      <c r="J1360" s="21" t="s">
        <v>125</v>
      </c>
      <c r="K1360" s="21" t="s">
        <v>332</v>
      </c>
      <c r="L1360" s="21" t="s">
        <v>82</v>
      </c>
      <c r="M1360" s="21" t="s">
        <v>83</v>
      </c>
      <c r="N1360" s="21">
        <v>140</v>
      </c>
      <c r="O1360" s="20"/>
      <c r="P1360" s="21" t="s">
        <v>50</v>
      </c>
      <c r="Q1360" s="21" t="s">
        <v>1247</v>
      </c>
      <c r="R1360" s="21">
        <v>3250000</v>
      </c>
      <c r="S1360" s="21">
        <v>5649</v>
      </c>
      <c r="T1360" s="21">
        <v>-63.460213000000003</v>
      </c>
      <c r="U1360" s="21">
        <v>-21.259613000000002</v>
      </c>
      <c r="V1360" s="21" t="s">
        <v>1248</v>
      </c>
      <c r="W1360" s="21" t="s">
        <v>51</v>
      </c>
      <c r="X1360" s="21" t="s">
        <v>1249</v>
      </c>
      <c r="Y1360" s="23">
        <v>46246</v>
      </c>
      <c r="Z1360" s="24">
        <f>+E1360-Y1360</f>
        <v>-58</v>
      </c>
      <c r="AA1360" s="25">
        <f>+Tabla_DatosExternos_142[[#This Row],[Saldo]]/Tabla_DatosExternos_142[[#This Row],[Importe]]</f>
        <v>1</v>
      </c>
      <c r="AB1360" s="21"/>
      <c r="AC1360" s="26">
        <f>IF(AND(-Z1360&gt;=1,-Z1360&lt;=30),D1360,0)</f>
        <v>0</v>
      </c>
      <c r="AD1360" s="26">
        <f>IF(AND(-Z1360&gt;=31,-Z1360&lt;=60),D1360,0)</f>
        <v>44000</v>
      </c>
      <c r="AE1360" s="26">
        <f>IF(AND(-Z1360&gt;=61,-Z1360&lt;=90),D1360,0)</f>
        <v>0</v>
      </c>
      <c r="AF1360" s="26">
        <f>IF(AND(-Z1360&gt;=91,-Z1360&lt;=120),D1360,0)</f>
        <v>0</v>
      </c>
      <c r="AG1360" s="26">
        <f>IF(AND(-Z1360&gt;=121,-Z1360&lt;=150),D1360,0)</f>
        <v>0</v>
      </c>
      <c r="AH1360" s="26">
        <f>IF(AND(-Z1360&gt;=151,-Z1360&lt;=180),D1360,0)</f>
        <v>0</v>
      </c>
      <c r="AI1360" s="26">
        <f>IF(AND(-Z1360&gt;=181,-Z1360&lt;=210),D1360,0)</f>
        <v>0</v>
      </c>
      <c r="AJ1360" s="26">
        <f>IF(AND(-Z1360&gt;=211,-Z1360&lt;=250),D1360,0)</f>
        <v>0</v>
      </c>
      <c r="AK1360" s="26">
        <f>IF(-Z1360&gt;=251,D1360,0)</f>
        <v>0</v>
      </c>
      <c r="AL1360" s="26">
        <f>SUM(AE1360:AF1360)</f>
        <v>0</v>
      </c>
      <c r="AM1360" s="26">
        <f>SUM(AG1360:AK1360)</f>
        <v>0</v>
      </c>
      <c r="AN1360" s="26">
        <f>SUM(AI1360:AK1360)</f>
        <v>0</v>
      </c>
      <c r="AO1360" s="26">
        <f>+IF(SUM(AC1360:AK1360)=0,D1360,0)</f>
        <v>0</v>
      </c>
      <c r="AP1360" s="26">
        <f>+SUM(AC1360:AK1360)</f>
        <v>44000</v>
      </c>
      <c r="AQ1360" s="26">
        <f>+Tabla_DatosExternos_142[[#This Row],[Total Vigente]]+Tabla_DatosExternos_142[[#This Row],[Total Vencido]]</f>
        <v>44000</v>
      </c>
      <c r="AR1360" s="26">
        <f>SUM(AG1360:AK1360)</f>
        <v>0</v>
      </c>
      <c r="AS1360" s="27">
        <f>+Tabla_DatosExternos_142[[#This Row],[Fecha]]-Tabla_DatosExternos_142[[#This Row],[Vence]]</f>
        <v>-140</v>
      </c>
      <c r="AT1360" s="21"/>
      <c r="AU1360" s="28" t="e">
        <f>+AR1360-W1360</f>
        <v>#VALUE!</v>
      </c>
    </row>
    <row r="1361" spans="1:47" x14ac:dyDescent="0.35">
      <c r="A1361" s="20">
        <v>46048</v>
      </c>
      <c r="B1361" s="21">
        <v>205200</v>
      </c>
      <c r="C1361" s="21">
        <v>44000</v>
      </c>
      <c r="D1361" s="21">
        <v>44000</v>
      </c>
      <c r="E1361" s="22">
        <v>46188</v>
      </c>
      <c r="F1361" s="21">
        <v>58</v>
      </c>
      <c r="G1361" s="21" t="s">
        <v>96</v>
      </c>
      <c r="H1361" s="21" t="s">
        <v>48</v>
      </c>
      <c r="I1361" s="21" t="s">
        <v>1246</v>
      </c>
      <c r="J1361" s="21" t="s">
        <v>125</v>
      </c>
      <c r="K1361" s="21" t="s">
        <v>332</v>
      </c>
      <c r="L1361" s="21" t="s">
        <v>82</v>
      </c>
      <c r="M1361" s="21" t="s">
        <v>83</v>
      </c>
      <c r="N1361" s="21">
        <v>140</v>
      </c>
      <c r="O1361" s="20"/>
      <c r="P1361" s="21" t="s">
        <v>50</v>
      </c>
      <c r="Q1361" s="21" t="s">
        <v>1247</v>
      </c>
      <c r="R1361" s="21">
        <v>3250000</v>
      </c>
      <c r="S1361" s="21">
        <v>5649</v>
      </c>
      <c r="T1361" s="21">
        <v>-63.460213000000003</v>
      </c>
      <c r="U1361" s="21">
        <v>-21.259613000000002</v>
      </c>
      <c r="V1361" s="21" t="s">
        <v>1248</v>
      </c>
      <c r="W1361" s="21" t="s">
        <v>51</v>
      </c>
      <c r="X1361" s="21" t="s">
        <v>1249</v>
      </c>
      <c r="Y1361" s="23">
        <v>46246</v>
      </c>
      <c r="Z1361" s="24">
        <f>+E1361-Y1361</f>
        <v>-58</v>
      </c>
      <c r="AA1361" s="25">
        <f>+Tabla_DatosExternos_142[[#This Row],[Saldo]]/Tabla_DatosExternos_142[[#This Row],[Importe]]</f>
        <v>1</v>
      </c>
      <c r="AB1361" s="21"/>
      <c r="AC1361" s="26">
        <f>IF(AND(-Z1361&gt;=1,-Z1361&lt;=30),D1361,0)</f>
        <v>0</v>
      </c>
      <c r="AD1361" s="26">
        <f>IF(AND(-Z1361&gt;=31,-Z1361&lt;=60),D1361,0)</f>
        <v>44000</v>
      </c>
      <c r="AE1361" s="26">
        <f>IF(AND(-Z1361&gt;=61,-Z1361&lt;=90),D1361,0)</f>
        <v>0</v>
      </c>
      <c r="AF1361" s="26">
        <f>IF(AND(-Z1361&gt;=91,-Z1361&lt;=120),D1361,0)</f>
        <v>0</v>
      </c>
      <c r="AG1361" s="26">
        <f>IF(AND(-Z1361&gt;=121,-Z1361&lt;=150),D1361,0)</f>
        <v>0</v>
      </c>
      <c r="AH1361" s="26">
        <f>IF(AND(-Z1361&gt;=151,-Z1361&lt;=180),D1361,0)</f>
        <v>0</v>
      </c>
      <c r="AI1361" s="26">
        <f>IF(AND(-Z1361&gt;=181,-Z1361&lt;=210),D1361,0)</f>
        <v>0</v>
      </c>
      <c r="AJ1361" s="26">
        <f>IF(AND(-Z1361&gt;=211,-Z1361&lt;=250),D1361,0)</f>
        <v>0</v>
      </c>
      <c r="AK1361" s="26">
        <f>IF(-Z1361&gt;=251,D1361,0)</f>
        <v>0</v>
      </c>
      <c r="AL1361" s="26">
        <f>SUM(AE1361:AF1361)</f>
        <v>0</v>
      </c>
      <c r="AM1361" s="26">
        <f>SUM(AG1361:AK1361)</f>
        <v>0</v>
      </c>
      <c r="AN1361" s="26">
        <f>SUM(AI1361:AK1361)</f>
        <v>0</v>
      </c>
      <c r="AO1361" s="26">
        <f>+IF(SUM(AC1361:AK1361)=0,D1361,0)</f>
        <v>0</v>
      </c>
      <c r="AP1361" s="26">
        <f>+SUM(AC1361:AK1361)</f>
        <v>44000</v>
      </c>
      <c r="AQ1361" s="26">
        <f>+Tabla_DatosExternos_142[[#This Row],[Total Vigente]]+Tabla_DatosExternos_142[[#This Row],[Total Vencido]]</f>
        <v>44000</v>
      </c>
      <c r="AR1361" s="26">
        <f>SUM(AG1361:AK1361)</f>
        <v>0</v>
      </c>
      <c r="AS1361" s="27">
        <f>+Tabla_DatosExternos_142[[#This Row],[Fecha]]-Tabla_DatosExternos_142[[#This Row],[Vence]]</f>
        <v>-140</v>
      </c>
      <c r="AT1361" s="21"/>
      <c r="AU1361" s="28" t="e">
        <f>+AR1361-W1361</f>
        <v>#VALUE!</v>
      </c>
    </row>
    <row r="1362" spans="1:47" x14ac:dyDescent="0.35">
      <c r="A1362" s="20">
        <v>46048</v>
      </c>
      <c r="B1362" s="21">
        <v>205201</v>
      </c>
      <c r="C1362" s="21">
        <v>44000</v>
      </c>
      <c r="D1362" s="21">
        <v>44000</v>
      </c>
      <c r="E1362" s="22">
        <v>46188</v>
      </c>
      <c r="F1362" s="21">
        <v>58</v>
      </c>
      <c r="G1362" s="21" t="s">
        <v>96</v>
      </c>
      <c r="H1362" s="21" t="s">
        <v>48</v>
      </c>
      <c r="I1362" s="21" t="s">
        <v>1246</v>
      </c>
      <c r="J1362" s="21" t="s">
        <v>125</v>
      </c>
      <c r="K1362" s="21" t="s">
        <v>332</v>
      </c>
      <c r="L1362" s="21" t="s">
        <v>82</v>
      </c>
      <c r="M1362" s="21" t="s">
        <v>83</v>
      </c>
      <c r="N1362" s="21">
        <v>140</v>
      </c>
      <c r="O1362" s="20"/>
      <c r="P1362" s="21" t="s">
        <v>50</v>
      </c>
      <c r="Q1362" s="21" t="s">
        <v>1247</v>
      </c>
      <c r="R1362" s="21">
        <v>3250000</v>
      </c>
      <c r="S1362" s="21">
        <v>5649</v>
      </c>
      <c r="T1362" s="21">
        <v>-63.460213000000003</v>
      </c>
      <c r="U1362" s="21">
        <v>-21.259613000000002</v>
      </c>
      <c r="V1362" s="21" t="s">
        <v>1248</v>
      </c>
      <c r="W1362" s="21" t="s">
        <v>51</v>
      </c>
      <c r="X1362" s="21" t="s">
        <v>1249</v>
      </c>
      <c r="Y1362" s="23">
        <v>46246</v>
      </c>
      <c r="Z1362" s="24">
        <f>+E1362-Y1362</f>
        <v>-58</v>
      </c>
      <c r="AA1362" s="25">
        <f>+Tabla_DatosExternos_142[[#This Row],[Saldo]]/Tabla_DatosExternos_142[[#This Row],[Importe]]</f>
        <v>1</v>
      </c>
      <c r="AB1362" s="21"/>
      <c r="AC1362" s="26">
        <f>IF(AND(-Z1362&gt;=1,-Z1362&lt;=30),D1362,0)</f>
        <v>0</v>
      </c>
      <c r="AD1362" s="26">
        <f>IF(AND(-Z1362&gt;=31,-Z1362&lt;=60),D1362,0)</f>
        <v>44000</v>
      </c>
      <c r="AE1362" s="26">
        <f>IF(AND(-Z1362&gt;=61,-Z1362&lt;=90),D1362,0)</f>
        <v>0</v>
      </c>
      <c r="AF1362" s="26">
        <f>IF(AND(-Z1362&gt;=91,-Z1362&lt;=120),D1362,0)</f>
        <v>0</v>
      </c>
      <c r="AG1362" s="26">
        <f>IF(AND(-Z1362&gt;=121,-Z1362&lt;=150),D1362,0)</f>
        <v>0</v>
      </c>
      <c r="AH1362" s="26">
        <f>IF(AND(-Z1362&gt;=151,-Z1362&lt;=180),D1362,0)</f>
        <v>0</v>
      </c>
      <c r="AI1362" s="26">
        <f>IF(AND(-Z1362&gt;=181,-Z1362&lt;=210),D1362,0)</f>
        <v>0</v>
      </c>
      <c r="AJ1362" s="26">
        <f>IF(AND(-Z1362&gt;=211,-Z1362&lt;=250),D1362,0)</f>
        <v>0</v>
      </c>
      <c r="AK1362" s="26">
        <f>IF(-Z1362&gt;=251,D1362,0)</f>
        <v>0</v>
      </c>
      <c r="AL1362" s="26">
        <f>SUM(AE1362:AF1362)</f>
        <v>0</v>
      </c>
      <c r="AM1362" s="26">
        <f>SUM(AG1362:AK1362)</f>
        <v>0</v>
      </c>
      <c r="AN1362" s="26">
        <f>SUM(AI1362:AK1362)</f>
        <v>0</v>
      </c>
      <c r="AO1362" s="26">
        <f>+IF(SUM(AC1362:AK1362)=0,D1362,0)</f>
        <v>0</v>
      </c>
      <c r="AP1362" s="26">
        <f>+SUM(AC1362:AK1362)</f>
        <v>44000</v>
      </c>
      <c r="AQ1362" s="26">
        <f>+Tabla_DatosExternos_142[[#This Row],[Total Vigente]]+Tabla_DatosExternos_142[[#This Row],[Total Vencido]]</f>
        <v>44000</v>
      </c>
      <c r="AR1362" s="26">
        <f>SUM(AG1362:AK1362)</f>
        <v>0</v>
      </c>
      <c r="AS1362" s="27">
        <f>+Tabla_DatosExternos_142[[#This Row],[Fecha]]-Tabla_DatosExternos_142[[#This Row],[Vence]]</f>
        <v>-140</v>
      </c>
      <c r="AT1362" s="21"/>
      <c r="AU1362" s="28" t="e">
        <f>+AR1362-W1362</f>
        <v>#VALUE!</v>
      </c>
    </row>
    <row r="1363" spans="1:47" x14ac:dyDescent="0.35">
      <c r="A1363" s="20">
        <v>46048</v>
      </c>
      <c r="B1363" s="21">
        <v>205202</v>
      </c>
      <c r="C1363" s="21">
        <v>44000</v>
      </c>
      <c r="D1363" s="21">
        <v>44000</v>
      </c>
      <c r="E1363" s="22">
        <v>46188</v>
      </c>
      <c r="F1363" s="21">
        <v>58</v>
      </c>
      <c r="G1363" s="21" t="s">
        <v>96</v>
      </c>
      <c r="H1363" s="21" t="s">
        <v>48</v>
      </c>
      <c r="I1363" s="21" t="s">
        <v>1246</v>
      </c>
      <c r="J1363" s="21" t="s">
        <v>125</v>
      </c>
      <c r="K1363" s="21" t="s">
        <v>332</v>
      </c>
      <c r="L1363" s="21" t="s">
        <v>82</v>
      </c>
      <c r="M1363" s="21" t="s">
        <v>83</v>
      </c>
      <c r="N1363" s="21">
        <v>140</v>
      </c>
      <c r="O1363" s="20"/>
      <c r="P1363" s="21" t="s">
        <v>50</v>
      </c>
      <c r="Q1363" s="21" t="s">
        <v>1247</v>
      </c>
      <c r="R1363" s="21">
        <v>3250000</v>
      </c>
      <c r="S1363" s="21">
        <v>5649</v>
      </c>
      <c r="T1363" s="21">
        <v>-63.460213000000003</v>
      </c>
      <c r="U1363" s="21">
        <v>-21.259613000000002</v>
      </c>
      <c r="V1363" s="21" t="s">
        <v>1248</v>
      </c>
      <c r="W1363" s="21" t="s">
        <v>51</v>
      </c>
      <c r="X1363" s="21" t="s">
        <v>1249</v>
      </c>
      <c r="Y1363" s="23">
        <v>46246</v>
      </c>
      <c r="Z1363" s="24">
        <f>+E1363-Y1363</f>
        <v>-58</v>
      </c>
      <c r="AA1363" s="25">
        <f>+Tabla_DatosExternos_142[[#This Row],[Saldo]]/Tabla_DatosExternos_142[[#This Row],[Importe]]</f>
        <v>1</v>
      </c>
      <c r="AB1363" s="21"/>
      <c r="AC1363" s="26">
        <f>IF(AND(-Z1363&gt;=1,-Z1363&lt;=30),D1363,0)</f>
        <v>0</v>
      </c>
      <c r="AD1363" s="26">
        <f>IF(AND(-Z1363&gt;=31,-Z1363&lt;=60),D1363,0)</f>
        <v>44000</v>
      </c>
      <c r="AE1363" s="26">
        <f>IF(AND(-Z1363&gt;=61,-Z1363&lt;=90),D1363,0)</f>
        <v>0</v>
      </c>
      <c r="AF1363" s="26">
        <f>IF(AND(-Z1363&gt;=91,-Z1363&lt;=120),D1363,0)</f>
        <v>0</v>
      </c>
      <c r="AG1363" s="26">
        <f>IF(AND(-Z1363&gt;=121,-Z1363&lt;=150),D1363,0)</f>
        <v>0</v>
      </c>
      <c r="AH1363" s="26">
        <f>IF(AND(-Z1363&gt;=151,-Z1363&lt;=180),D1363,0)</f>
        <v>0</v>
      </c>
      <c r="AI1363" s="26">
        <f>IF(AND(-Z1363&gt;=181,-Z1363&lt;=210),D1363,0)</f>
        <v>0</v>
      </c>
      <c r="AJ1363" s="26">
        <f>IF(AND(-Z1363&gt;=211,-Z1363&lt;=250),D1363,0)</f>
        <v>0</v>
      </c>
      <c r="AK1363" s="26">
        <f>IF(-Z1363&gt;=251,D1363,0)</f>
        <v>0</v>
      </c>
      <c r="AL1363" s="26">
        <f>SUM(AE1363:AF1363)</f>
        <v>0</v>
      </c>
      <c r="AM1363" s="26">
        <f>SUM(AG1363:AK1363)</f>
        <v>0</v>
      </c>
      <c r="AN1363" s="26">
        <f>SUM(AI1363:AK1363)</f>
        <v>0</v>
      </c>
      <c r="AO1363" s="26">
        <f>+IF(SUM(AC1363:AK1363)=0,D1363,0)</f>
        <v>0</v>
      </c>
      <c r="AP1363" s="26">
        <f>+SUM(AC1363:AK1363)</f>
        <v>44000</v>
      </c>
      <c r="AQ1363" s="26">
        <f>+Tabla_DatosExternos_142[[#This Row],[Total Vigente]]+Tabla_DatosExternos_142[[#This Row],[Total Vencido]]</f>
        <v>44000</v>
      </c>
      <c r="AR1363" s="26">
        <f>SUM(AG1363:AK1363)</f>
        <v>0</v>
      </c>
      <c r="AS1363" s="27">
        <f>+Tabla_DatosExternos_142[[#This Row],[Fecha]]-Tabla_DatosExternos_142[[#This Row],[Vence]]</f>
        <v>-140</v>
      </c>
      <c r="AT1363" s="21"/>
      <c r="AU1363" s="28" t="e">
        <f>+AR1363-W1363</f>
        <v>#VALUE!</v>
      </c>
    </row>
    <row r="1364" spans="1:47" x14ac:dyDescent="0.35">
      <c r="A1364" s="20">
        <v>46048</v>
      </c>
      <c r="B1364" s="21">
        <v>205203</v>
      </c>
      <c r="C1364" s="21">
        <v>44000</v>
      </c>
      <c r="D1364" s="21">
        <v>44000</v>
      </c>
      <c r="E1364" s="22">
        <v>46188</v>
      </c>
      <c r="F1364" s="21">
        <v>58</v>
      </c>
      <c r="G1364" s="21" t="s">
        <v>96</v>
      </c>
      <c r="H1364" s="21" t="s">
        <v>48</v>
      </c>
      <c r="I1364" s="21" t="s">
        <v>1246</v>
      </c>
      <c r="J1364" s="21" t="s">
        <v>125</v>
      </c>
      <c r="K1364" s="21" t="s">
        <v>332</v>
      </c>
      <c r="L1364" s="21" t="s">
        <v>82</v>
      </c>
      <c r="M1364" s="21" t="s">
        <v>83</v>
      </c>
      <c r="N1364" s="21">
        <v>140</v>
      </c>
      <c r="O1364" s="20"/>
      <c r="P1364" s="21" t="s">
        <v>50</v>
      </c>
      <c r="Q1364" s="21" t="s">
        <v>1247</v>
      </c>
      <c r="R1364" s="21">
        <v>3250000</v>
      </c>
      <c r="S1364" s="21">
        <v>5649</v>
      </c>
      <c r="T1364" s="21">
        <v>-63.460213000000003</v>
      </c>
      <c r="U1364" s="21">
        <v>-21.259613000000002</v>
      </c>
      <c r="V1364" s="21" t="s">
        <v>1248</v>
      </c>
      <c r="W1364" s="21" t="s">
        <v>51</v>
      </c>
      <c r="X1364" s="21" t="s">
        <v>1249</v>
      </c>
      <c r="Y1364" s="23">
        <v>46246</v>
      </c>
      <c r="Z1364" s="24">
        <f>+E1364-Y1364</f>
        <v>-58</v>
      </c>
      <c r="AA1364" s="25">
        <f>+Tabla_DatosExternos_142[[#This Row],[Saldo]]/Tabla_DatosExternos_142[[#This Row],[Importe]]</f>
        <v>1</v>
      </c>
      <c r="AB1364" s="21"/>
      <c r="AC1364" s="26">
        <f>IF(AND(-Z1364&gt;=1,-Z1364&lt;=30),D1364,0)</f>
        <v>0</v>
      </c>
      <c r="AD1364" s="26">
        <f>IF(AND(-Z1364&gt;=31,-Z1364&lt;=60),D1364,0)</f>
        <v>44000</v>
      </c>
      <c r="AE1364" s="26">
        <f>IF(AND(-Z1364&gt;=61,-Z1364&lt;=90),D1364,0)</f>
        <v>0</v>
      </c>
      <c r="AF1364" s="26">
        <f>IF(AND(-Z1364&gt;=91,-Z1364&lt;=120),D1364,0)</f>
        <v>0</v>
      </c>
      <c r="AG1364" s="26">
        <f>IF(AND(-Z1364&gt;=121,-Z1364&lt;=150),D1364,0)</f>
        <v>0</v>
      </c>
      <c r="AH1364" s="26">
        <f>IF(AND(-Z1364&gt;=151,-Z1364&lt;=180),D1364,0)</f>
        <v>0</v>
      </c>
      <c r="AI1364" s="26">
        <f>IF(AND(-Z1364&gt;=181,-Z1364&lt;=210),D1364,0)</f>
        <v>0</v>
      </c>
      <c r="AJ1364" s="26">
        <f>IF(AND(-Z1364&gt;=211,-Z1364&lt;=250),D1364,0)</f>
        <v>0</v>
      </c>
      <c r="AK1364" s="26">
        <f>IF(-Z1364&gt;=251,D1364,0)</f>
        <v>0</v>
      </c>
      <c r="AL1364" s="26">
        <f>SUM(AE1364:AF1364)</f>
        <v>0</v>
      </c>
      <c r="AM1364" s="26">
        <f>SUM(AG1364:AK1364)</f>
        <v>0</v>
      </c>
      <c r="AN1364" s="26">
        <f>SUM(AI1364:AK1364)</f>
        <v>0</v>
      </c>
      <c r="AO1364" s="26">
        <f>+IF(SUM(AC1364:AK1364)=0,D1364,0)</f>
        <v>0</v>
      </c>
      <c r="AP1364" s="26">
        <f>+SUM(AC1364:AK1364)</f>
        <v>44000</v>
      </c>
      <c r="AQ1364" s="26">
        <f>+Tabla_DatosExternos_142[[#This Row],[Total Vigente]]+Tabla_DatosExternos_142[[#This Row],[Total Vencido]]</f>
        <v>44000</v>
      </c>
      <c r="AR1364" s="26">
        <f>SUM(AG1364:AK1364)</f>
        <v>0</v>
      </c>
      <c r="AS1364" s="27">
        <f>+Tabla_DatosExternos_142[[#This Row],[Fecha]]-Tabla_DatosExternos_142[[#This Row],[Vence]]</f>
        <v>-140</v>
      </c>
      <c r="AT1364" s="21"/>
      <c r="AU1364" s="28" t="e">
        <f>+AR1364-W1364</f>
        <v>#VALUE!</v>
      </c>
    </row>
    <row r="1365" spans="1:47" x14ac:dyDescent="0.35">
      <c r="A1365" s="20">
        <v>46048</v>
      </c>
      <c r="B1365" s="21">
        <v>205204</v>
      </c>
      <c r="C1365" s="21">
        <v>44000</v>
      </c>
      <c r="D1365" s="21">
        <v>44000</v>
      </c>
      <c r="E1365" s="22">
        <v>46188</v>
      </c>
      <c r="F1365" s="21">
        <v>58</v>
      </c>
      <c r="G1365" s="21" t="s">
        <v>96</v>
      </c>
      <c r="H1365" s="21" t="s">
        <v>48</v>
      </c>
      <c r="I1365" s="21" t="s">
        <v>1246</v>
      </c>
      <c r="J1365" s="21" t="s">
        <v>125</v>
      </c>
      <c r="K1365" s="21" t="s">
        <v>332</v>
      </c>
      <c r="L1365" s="21" t="s">
        <v>82</v>
      </c>
      <c r="M1365" s="21" t="s">
        <v>83</v>
      </c>
      <c r="N1365" s="21">
        <v>140</v>
      </c>
      <c r="O1365" s="20"/>
      <c r="P1365" s="21" t="s">
        <v>50</v>
      </c>
      <c r="Q1365" s="21" t="s">
        <v>1247</v>
      </c>
      <c r="R1365" s="21">
        <v>3250000</v>
      </c>
      <c r="S1365" s="21">
        <v>5649</v>
      </c>
      <c r="T1365" s="21">
        <v>-63.460213000000003</v>
      </c>
      <c r="U1365" s="21">
        <v>-21.259613000000002</v>
      </c>
      <c r="V1365" s="21" t="s">
        <v>1248</v>
      </c>
      <c r="W1365" s="21" t="s">
        <v>51</v>
      </c>
      <c r="X1365" s="21" t="s">
        <v>1249</v>
      </c>
      <c r="Y1365" s="23">
        <v>46246</v>
      </c>
      <c r="Z1365" s="24">
        <f>+E1365-Y1365</f>
        <v>-58</v>
      </c>
      <c r="AA1365" s="25">
        <f>+Tabla_DatosExternos_142[[#This Row],[Saldo]]/Tabla_DatosExternos_142[[#This Row],[Importe]]</f>
        <v>1</v>
      </c>
      <c r="AB1365" s="21"/>
      <c r="AC1365" s="26">
        <f>IF(AND(-Z1365&gt;=1,-Z1365&lt;=30),D1365,0)</f>
        <v>0</v>
      </c>
      <c r="AD1365" s="26">
        <f>IF(AND(-Z1365&gt;=31,-Z1365&lt;=60),D1365,0)</f>
        <v>44000</v>
      </c>
      <c r="AE1365" s="26">
        <f>IF(AND(-Z1365&gt;=61,-Z1365&lt;=90),D1365,0)</f>
        <v>0</v>
      </c>
      <c r="AF1365" s="26">
        <f>IF(AND(-Z1365&gt;=91,-Z1365&lt;=120),D1365,0)</f>
        <v>0</v>
      </c>
      <c r="AG1365" s="26">
        <f>IF(AND(-Z1365&gt;=121,-Z1365&lt;=150),D1365,0)</f>
        <v>0</v>
      </c>
      <c r="AH1365" s="26">
        <f>IF(AND(-Z1365&gt;=151,-Z1365&lt;=180),D1365,0)</f>
        <v>0</v>
      </c>
      <c r="AI1365" s="26">
        <f>IF(AND(-Z1365&gt;=181,-Z1365&lt;=210),D1365,0)</f>
        <v>0</v>
      </c>
      <c r="AJ1365" s="26">
        <f>IF(AND(-Z1365&gt;=211,-Z1365&lt;=250),D1365,0)</f>
        <v>0</v>
      </c>
      <c r="AK1365" s="26">
        <f>IF(-Z1365&gt;=251,D1365,0)</f>
        <v>0</v>
      </c>
      <c r="AL1365" s="26">
        <f>SUM(AE1365:AF1365)</f>
        <v>0</v>
      </c>
      <c r="AM1365" s="26">
        <f>SUM(AG1365:AK1365)</f>
        <v>0</v>
      </c>
      <c r="AN1365" s="26">
        <f>SUM(AI1365:AK1365)</f>
        <v>0</v>
      </c>
      <c r="AO1365" s="26">
        <f>+IF(SUM(AC1365:AK1365)=0,D1365,0)</f>
        <v>0</v>
      </c>
      <c r="AP1365" s="26">
        <f>+SUM(AC1365:AK1365)</f>
        <v>44000</v>
      </c>
      <c r="AQ1365" s="26">
        <f>+Tabla_DatosExternos_142[[#This Row],[Total Vigente]]+Tabla_DatosExternos_142[[#This Row],[Total Vencido]]</f>
        <v>44000</v>
      </c>
      <c r="AR1365" s="26">
        <f>SUM(AG1365:AK1365)</f>
        <v>0</v>
      </c>
      <c r="AS1365" s="27">
        <f>+Tabla_DatosExternos_142[[#This Row],[Fecha]]-Tabla_DatosExternos_142[[#This Row],[Vence]]</f>
        <v>-140</v>
      </c>
      <c r="AT1365" s="21"/>
      <c r="AU1365" s="28" t="e">
        <f>+AR1365-W1365</f>
        <v>#VALUE!</v>
      </c>
    </row>
    <row r="1366" spans="1:47" x14ac:dyDescent="0.35">
      <c r="A1366" s="20">
        <v>46048</v>
      </c>
      <c r="B1366" s="21">
        <v>205205</v>
      </c>
      <c r="C1366" s="21">
        <v>18656</v>
      </c>
      <c r="D1366" s="21">
        <v>18656</v>
      </c>
      <c r="E1366" s="22">
        <v>46188</v>
      </c>
      <c r="F1366" s="21">
        <v>58</v>
      </c>
      <c r="G1366" s="21" t="s">
        <v>96</v>
      </c>
      <c r="H1366" s="21" t="s">
        <v>48</v>
      </c>
      <c r="I1366" s="21" t="s">
        <v>1246</v>
      </c>
      <c r="J1366" s="21" t="s">
        <v>125</v>
      </c>
      <c r="K1366" s="21" t="s">
        <v>332</v>
      </c>
      <c r="L1366" s="21" t="s">
        <v>82</v>
      </c>
      <c r="M1366" s="21" t="s">
        <v>83</v>
      </c>
      <c r="N1366" s="21">
        <v>140</v>
      </c>
      <c r="O1366" s="20"/>
      <c r="P1366" s="21" t="s">
        <v>50</v>
      </c>
      <c r="Q1366" s="21" t="s">
        <v>1247</v>
      </c>
      <c r="R1366" s="21">
        <v>3250000</v>
      </c>
      <c r="S1366" s="21">
        <v>5649</v>
      </c>
      <c r="T1366" s="21">
        <v>-63.460213000000003</v>
      </c>
      <c r="U1366" s="21">
        <v>-21.259613000000002</v>
      </c>
      <c r="V1366" s="21" t="s">
        <v>1248</v>
      </c>
      <c r="W1366" s="21" t="s">
        <v>51</v>
      </c>
      <c r="X1366" s="21" t="s">
        <v>1249</v>
      </c>
      <c r="Y1366" s="23">
        <v>46246</v>
      </c>
      <c r="Z1366" s="24">
        <f>+E1366-Y1366</f>
        <v>-58</v>
      </c>
      <c r="AA1366" s="25">
        <f>+Tabla_DatosExternos_142[[#This Row],[Saldo]]/Tabla_DatosExternos_142[[#This Row],[Importe]]</f>
        <v>1</v>
      </c>
      <c r="AB1366" s="21"/>
      <c r="AC1366" s="26">
        <f>IF(AND(-Z1366&gt;=1,-Z1366&lt;=30),D1366,0)</f>
        <v>0</v>
      </c>
      <c r="AD1366" s="26">
        <f>IF(AND(-Z1366&gt;=31,-Z1366&lt;=60),D1366,0)</f>
        <v>18656</v>
      </c>
      <c r="AE1366" s="26">
        <f>IF(AND(-Z1366&gt;=61,-Z1366&lt;=90),D1366,0)</f>
        <v>0</v>
      </c>
      <c r="AF1366" s="26">
        <f>IF(AND(-Z1366&gt;=91,-Z1366&lt;=120),D1366,0)</f>
        <v>0</v>
      </c>
      <c r="AG1366" s="26">
        <f>IF(AND(-Z1366&gt;=121,-Z1366&lt;=150),D1366,0)</f>
        <v>0</v>
      </c>
      <c r="AH1366" s="26">
        <f>IF(AND(-Z1366&gt;=151,-Z1366&lt;=180),D1366,0)</f>
        <v>0</v>
      </c>
      <c r="AI1366" s="26">
        <f>IF(AND(-Z1366&gt;=181,-Z1366&lt;=210),D1366,0)</f>
        <v>0</v>
      </c>
      <c r="AJ1366" s="26">
        <f>IF(AND(-Z1366&gt;=211,-Z1366&lt;=250),D1366,0)</f>
        <v>0</v>
      </c>
      <c r="AK1366" s="26">
        <f>IF(-Z1366&gt;=251,D1366,0)</f>
        <v>0</v>
      </c>
      <c r="AL1366" s="26">
        <f>SUM(AE1366:AF1366)</f>
        <v>0</v>
      </c>
      <c r="AM1366" s="26">
        <f>SUM(AG1366:AK1366)</f>
        <v>0</v>
      </c>
      <c r="AN1366" s="26">
        <f>SUM(AI1366:AK1366)</f>
        <v>0</v>
      </c>
      <c r="AO1366" s="26">
        <f>+IF(SUM(AC1366:AK1366)=0,D1366,0)</f>
        <v>0</v>
      </c>
      <c r="AP1366" s="26">
        <f>+SUM(AC1366:AK1366)</f>
        <v>18656</v>
      </c>
      <c r="AQ1366" s="26">
        <f>+Tabla_DatosExternos_142[[#This Row],[Total Vigente]]+Tabla_DatosExternos_142[[#This Row],[Total Vencido]]</f>
        <v>18656</v>
      </c>
      <c r="AR1366" s="26">
        <f>SUM(AG1366:AK1366)</f>
        <v>0</v>
      </c>
      <c r="AS1366" s="27">
        <f>+Tabla_DatosExternos_142[[#This Row],[Fecha]]-Tabla_DatosExternos_142[[#This Row],[Vence]]</f>
        <v>-140</v>
      </c>
      <c r="AT1366" s="21"/>
      <c r="AU1366" s="28" t="e">
        <f>+AR1366-W1366</f>
        <v>#VALUE!</v>
      </c>
    </row>
    <row r="1367" spans="1:47" x14ac:dyDescent="0.35">
      <c r="A1367" s="20">
        <v>46050</v>
      </c>
      <c r="B1367" s="21">
        <v>206588</v>
      </c>
      <c r="C1367" s="21">
        <v>19200</v>
      </c>
      <c r="D1367" s="21">
        <v>19200</v>
      </c>
      <c r="E1367" s="22">
        <v>46188</v>
      </c>
      <c r="F1367" s="21">
        <v>58</v>
      </c>
      <c r="G1367" s="21" t="s">
        <v>96</v>
      </c>
      <c r="H1367" s="21" t="s">
        <v>48</v>
      </c>
      <c r="I1367" s="21" t="s">
        <v>1246</v>
      </c>
      <c r="J1367" s="21" t="s">
        <v>125</v>
      </c>
      <c r="K1367" s="21" t="s">
        <v>332</v>
      </c>
      <c r="L1367" s="21" t="s">
        <v>82</v>
      </c>
      <c r="M1367" s="21" t="s">
        <v>83</v>
      </c>
      <c r="N1367" s="21">
        <v>138</v>
      </c>
      <c r="O1367" s="20"/>
      <c r="P1367" s="21" t="s">
        <v>50</v>
      </c>
      <c r="Q1367" s="21" t="s">
        <v>1247</v>
      </c>
      <c r="R1367" s="21">
        <v>3250000</v>
      </c>
      <c r="S1367" s="21">
        <v>5649</v>
      </c>
      <c r="T1367" s="21">
        <v>-63.460213000000003</v>
      </c>
      <c r="U1367" s="21">
        <v>-21.259613000000002</v>
      </c>
      <c r="V1367" s="21" t="s">
        <v>1248</v>
      </c>
      <c r="W1367" s="21" t="s">
        <v>51</v>
      </c>
      <c r="X1367" s="21" t="s">
        <v>1249</v>
      </c>
      <c r="Y1367" s="23">
        <v>46246</v>
      </c>
      <c r="Z1367" s="24">
        <f>+E1367-Y1367</f>
        <v>-58</v>
      </c>
      <c r="AA1367" s="25">
        <f>+Tabla_DatosExternos_142[[#This Row],[Saldo]]/Tabla_DatosExternos_142[[#This Row],[Importe]]</f>
        <v>1</v>
      </c>
      <c r="AB1367" s="21"/>
      <c r="AC1367" s="26">
        <f>IF(AND(-Z1367&gt;=1,-Z1367&lt;=30),D1367,0)</f>
        <v>0</v>
      </c>
      <c r="AD1367" s="26">
        <f>IF(AND(-Z1367&gt;=31,-Z1367&lt;=60),D1367,0)</f>
        <v>19200</v>
      </c>
      <c r="AE1367" s="26">
        <f>IF(AND(-Z1367&gt;=61,-Z1367&lt;=90),D1367,0)</f>
        <v>0</v>
      </c>
      <c r="AF1367" s="26">
        <f>IF(AND(-Z1367&gt;=91,-Z1367&lt;=120),D1367,0)</f>
        <v>0</v>
      </c>
      <c r="AG1367" s="26">
        <f>IF(AND(-Z1367&gt;=121,-Z1367&lt;=150),D1367,0)</f>
        <v>0</v>
      </c>
      <c r="AH1367" s="26">
        <f>IF(AND(-Z1367&gt;=151,-Z1367&lt;=180),D1367,0)</f>
        <v>0</v>
      </c>
      <c r="AI1367" s="26">
        <f>IF(AND(-Z1367&gt;=181,-Z1367&lt;=210),D1367,0)</f>
        <v>0</v>
      </c>
      <c r="AJ1367" s="26">
        <f>IF(AND(-Z1367&gt;=211,-Z1367&lt;=250),D1367,0)</f>
        <v>0</v>
      </c>
      <c r="AK1367" s="26">
        <f>IF(-Z1367&gt;=251,D1367,0)</f>
        <v>0</v>
      </c>
      <c r="AL1367" s="26">
        <f>SUM(AE1367:AF1367)</f>
        <v>0</v>
      </c>
      <c r="AM1367" s="26">
        <f>SUM(AG1367:AK1367)</f>
        <v>0</v>
      </c>
      <c r="AN1367" s="26">
        <f>SUM(AI1367:AK1367)</f>
        <v>0</v>
      </c>
      <c r="AO1367" s="26">
        <f>+IF(SUM(AC1367:AK1367)=0,D1367,0)</f>
        <v>0</v>
      </c>
      <c r="AP1367" s="26">
        <f>+SUM(AC1367:AK1367)</f>
        <v>19200</v>
      </c>
      <c r="AQ1367" s="26">
        <f>+Tabla_DatosExternos_142[[#This Row],[Total Vigente]]+Tabla_DatosExternos_142[[#This Row],[Total Vencido]]</f>
        <v>19200</v>
      </c>
      <c r="AR1367" s="26">
        <f>SUM(AG1367:AK1367)</f>
        <v>0</v>
      </c>
      <c r="AS1367" s="27">
        <f>+Tabla_DatosExternos_142[[#This Row],[Fecha]]-Tabla_DatosExternos_142[[#This Row],[Vence]]</f>
        <v>-138</v>
      </c>
      <c r="AT1367" s="21"/>
      <c r="AU1367" s="28" t="e">
        <f>+AR1367-W1367</f>
        <v>#VALUE!</v>
      </c>
    </row>
    <row r="1368" spans="1:47" x14ac:dyDescent="0.35">
      <c r="A1368" s="20">
        <v>46050</v>
      </c>
      <c r="B1368" s="21">
        <v>206589</v>
      </c>
      <c r="C1368" s="21">
        <v>44800</v>
      </c>
      <c r="D1368" s="21">
        <v>44800</v>
      </c>
      <c r="E1368" s="22">
        <v>46188</v>
      </c>
      <c r="F1368" s="21">
        <v>58</v>
      </c>
      <c r="G1368" s="21" t="s">
        <v>96</v>
      </c>
      <c r="H1368" s="21" t="s">
        <v>48</v>
      </c>
      <c r="I1368" s="21" t="s">
        <v>1246</v>
      </c>
      <c r="J1368" s="21" t="s">
        <v>125</v>
      </c>
      <c r="K1368" s="21" t="s">
        <v>332</v>
      </c>
      <c r="L1368" s="21" t="s">
        <v>82</v>
      </c>
      <c r="M1368" s="21" t="s">
        <v>83</v>
      </c>
      <c r="N1368" s="21">
        <v>138</v>
      </c>
      <c r="O1368" s="20"/>
      <c r="P1368" s="21" t="s">
        <v>50</v>
      </c>
      <c r="Q1368" s="21" t="s">
        <v>1247</v>
      </c>
      <c r="R1368" s="21">
        <v>3250000</v>
      </c>
      <c r="S1368" s="21">
        <v>5649</v>
      </c>
      <c r="T1368" s="21">
        <v>-63.460213000000003</v>
      </c>
      <c r="U1368" s="21">
        <v>-21.259613000000002</v>
      </c>
      <c r="V1368" s="21" t="s">
        <v>1248</v>
      </c>
      <c r="W1368" s="21" t="s">
        <v>51</v>
      </c>
      <c r="X1368" s="21" t="s">
        <v>1249</v>
      </c>
      <c r="Y1368" s="23">
        <v>46246</v>
      </c>
      <c r="Z1368" s="24">
        <f>+E1368-Y1368</f>
        <v>-58</v>
      </c>
      <c r="AA1368" s="25">
        <f>+Tabla_DatosExternos_142[[#This Row],[Saldo]]/Tabla_DatosExternos_142[[#This Row],[Importe]]</f>
        <v>1</v>
      </c>
      <c r="AB1368" s="21"/>
      <c r="AC1368" s="26">
        <f>IF(AND(-Z1368&gt;=1,-Z1368&lt;=30),D1368,0)</f>
        <v>0</v>
      </c>
      <c r="AD1368" s="26">
        <f>IF(AND(-Z1368&gt;=31,-Z1368&lt;=60),D1368,0)</f>
        <v>44800</v>
      </c>
      <c r="AE1368" s="26">
        <f>IF(AND(-Z1368&gt;=61,-Z1368&lt;=90),D1368,0)</f>
        <v>0</v>
      </c>
      <c r="AF1368" s="26">
        <f>IF(AND(-Z1368&gt;=91,-Z1368&lt;=120),D1368,0)</f>
        <v>0</v>
      </c>
      <c r="AG1368" s="26">
        <f>IF(AND(-Z1368&gt;=121,-Z1368&lt;=150),D1368,0)</f>
        <v>0</v>
      </c>
      <c r="AH1368" s="26">
        <f>IF(AND(-Z1368&gt;=151,-Z1368&lt;=180),D1368,0)</f>
        <v>0</v>
      </c>
      <c r="AI1368" s="26">
        <f>IF(AND(-Z1368&gt;=181,-Z1368&lt;=210),D1368,0)</f>
        <v>0</v>
      </c>
      <c r="AJ1368" s="26">
        <f>IF(AND(-Z1368&gt;=211,-Z1368&lt;=250),D1368,0)</f>
        <v>0</v>
      </c>
      <c r="AK1368" s="26">
        <f>IF(-Z1368&gt;=251,D1368,0)</f>
        <v>0</v>
      </c>
      <c r="AL1368" s="26">
        <f>SUM(AE1368:AF1368)</f>
        <v>0</v>
      </c>
      <c r="AM1368" s="26">
        <f>SUM(AG1368:AK1368)</f>
        <v>0</v>
      </c>
      <c r="AN1368" s="26">
        <f>SUM(AI1368:AK1368)</f>
        <v>0</v>
      </c>
      <c r="AO1368" s="26">
        <f>+IF(SUM(AC1368:AK1368)=0,D1368,0)</f>
        <v>0</v>
      </c>
      <c r="AP1368" s="26">
        <f>+SUM(AC1368:AK1368)</f>
        <v>44800</v>
      </c>
      <c r="AQ1368" s="26">
        <f>+Tabla_DatosExternos_142[[#This Row],[Total Vigente]]+Tabla_DatosExternos_142[[#This Row],[Total Vencido]]</f>
        <v>44800</v>
      </c>
      <c r="AR1368" s="26">
        <f>SUM(AG1368:AK1368)</f>
        <v>0</v>
      </c>
      <c r="AS1368" s="27">
        <f>+Tabla_DatosExternos_142[[#This Row],[Fecha]]-Tabla_DatosExternos_142[[#This Row],[Vence]]</f>
        <v>-138</v>
      </c>
      <c r="AT1368" s="21"/>
      <c r="AU1368" s="28" t="e">
        <f>+AR1368-W1368</f>
        <v>#VALUE!</v>
      </c>
    </row>
    <row r="1369" spans="1:47" x14ac:dyDescent="0.35">
      <c r="A1369" s="20">
        <v>46050</v>
      </c>
      <c r="B1369" s="21">
        <v>206590</v>
      </c>
      <c r="C1369" s="21">
        <v>44800</v>
      </c>
      <c r="D1369" s="21">
        <v>44800</v>
      </c>
      <c r="E1369" s="22">
        <v>46188</v>
      </c>
      <c r="F1369" s="21">
        <v>58</v>
      </c>
      <c r="G1369" s="21" t="s">
        <v>96</v>
      </c>
      <c r="H1369" s="21" t="s">
        <v>48</v>
      </c>
      <c r="I1369" s="21" t="s">
        <v>1246</v>
      </c>
      <c r="J1369" s="21" t="s">
        <v>125</v>
      </c>
      <c r="K1369" s="21" t="s">
        <v>332</v>
      </c>
      <c r="L1369" s="21" t="s">
        <v>82</v>
      </c>
      <c r="M1369" s="21" t="s">
        <v>83</v>
      </c>
      <c r="N1369" s="21">
        <v>138</v>
      </c>
      <c r="O1369" s="20"/>
      <c r="P1369" s="21" t="s">
        <v>50</v>
      </c>
      <c r="Q1369" s="21" t="s">
        <v>1247</v>
      </c>
      <c r="R1369" s="21">
        <v>3250000</v>
      </c>
      <c r="S1369" s="21">
        <v>5649</v>
      </c>
      <c r="T1369" s="21">
        <v>-63.460213000000003</v>
      </c>
      <c r="U1369" s="21">
        <v>-21.259613000000002</v>
      </c>
      <c r="V1369" s="21" t="s">
        <v>1248</v>
      </c>
      <c r="W1369" s="21" t="s">
        <v>51</v>
      </c>
      <c r="X1369" s="21" t="s">
        <v>1249</v>
      </c>
      <c r="Y1369" s="23">
        <v>46246</v>
      </c>
      <c r="Z1369" s="24">
        <f>+E1369-Y1369</f>
        <v>-58</v>
      </c>
      <c r="AA1369" s="25">
        <f>+Tabla_DatosExternos_142[[#This Row],[Saldo]]/Tabla_DatosExternos_142[[#This Row],[Importe]]</f>
        <v>1</v>
      </c>
      <c r="AB1369" s="21"/>
      <c r="AC1369" s="26">
        <f>IF(AND(-Z1369&gt;=1,-Z1369&lt;=30),D1369,0)</f>
        <v>0</v>
      </c>
      <c r="AD1369" s="26">
        <f>IF(AND(-Z1369&gt;=31,-Z1369&lt;=60),D1369,0)</f>
        <v>44800</v>
      </c>
      <c r="AE1369" s="26">
        <f>IF(AND(-Z1369&gt;=61,-Z1369&lt;=90),D1369,0)</f>
        <v>0</v>
      </c>
      <c r="AF1369" s="26">
        <f>IF(AND(-Z1369&gt;=91,-Z1369&lt;=120),D1369,0)</f>
        <v>0</v>
      </c>
      <c r="AG1369" s="26">
        <f>IF(AND(-Z1369&gt;=121,-Z1369&lt;=150),D1369,0)</f>
        <v>0</v>
      </c>
      <c r="AH1369" s="26">
        <f>IF(AND(-Z1369&gt;=151,-Z1369&lt;=180),D1369,0)</f>
        <v>0</v>
      </c>
      <c r="AI1369" s="26">
        <f>IF(AND(-Z1369&gt;=181,-Z1369&lt;=210),D1369,0)</f>
        <v>0</v>
      </c>
      <c r="AJ1369" s="26">
        <f>IF(AND(-Z1369&gt;=211,-Z1369&lt;=250),D1369,0)</f>
        <v>0</v>
      </c>
      <c r="AK1369" s="26">
        <f>IF(-Z1369&gt;=251,D1369,0)</f>
        <v>0</v>
      </c>
      <c r="AL1369" s="26">
        <f>SUM(AE1369:AF1369)</f>
        <v>0</v>
      </c>
      <c r="AM1369" s="26">
        <f>SUM(AG1369:AK1369)</f>
        <v>0</v>
      </c>
      <c r="AN1369" s="26">
        <f>SUM(AI1369:AK1369)</f>
        <v>0</v>
      </c>
      <c r="AO1369" s="26">
        <f>+IF(SUM(AC1369:AK1369)=0,D1369,0)</f>
        <v>0</v>
      </c>
      <c r="AP1369" s="26">
        <f>+SUM(AC1369:AK1369)</f>
        <v>44800</v>
      </c>
      <c r="AQ1369" s="26">
        <f>+Tabla_DatosExternos_142[[#This Row],[Total Vigente]]+Tabla_DatosExternos_142[[#This Row],[Total Vencido]]</f>
        <v>44800</v>
      </c>
      <c r="AR1369" s="26">
        <f>SUM(AG1369:AK1369)</f>
        <v>0</v>
      </c>
      <c r="AS1369" s="27">
        <f>+Tabla_DatosExternos_142[[#This Row],[Fecha]]-Tabla_DatosExternos_142[[#This Row],[Vence]]</f>
        <v>-138</v>
      </c>
      <c r="AT1369" s="21"/>
      <c r="AU1369" s="28" t="e">
        <f>+AR1369-W1369</f>
        <v>#VALUE!</v>
      </c>
    </row>
    <row r="1370" spans="1:47" x14ac:dyDescent="0.35">
      <c r="A1370" s="20">
        <v>46050</v>
      </c>
      <c r="B1370" s="21">
        <v>206591</v>
      </c>
      <c r="C1370" s="21">
        <v>44800</v>
      </c>
      <c r="D1370" s="21">
        <v>44800</v>
      </c>
      <c r="E1370" s="22">
        <v>46188</v>
      </c>
      <c r="F1370" s="21">
        <v>58</v>
      </c>
      <c r="G1370" s="21" t="s">
        <v>96</v>
      </c>
      <c r="H1370" s="21" t="s">
        <v>48</v>
      </c>
      <c r="I1370" s="21" t="s">
        <v>1246</v>
      </c>
      <c r="J1370" s="21" t="s">
        <v>125</v>
      </c>
      <c r="K1370" s="21" t="s">
        <v>332</v>
      </c>
      <c r="L1370" s="21" t="s">
        <v>82</v>
      </c>
      <c r="M1370" s="21" t="s">
        <v>83</v>
      </c>
      <c r="N1370" s="21">
        <v>138</v>
      </c>
      <c r="O1370" s="20"/>
      <c r="P1370" s="21" t="s">
        <v>50</v>
      </c>
      <c r="Q1370" s="21" t="s">
        <v>1247</v>
      </c>
      <c r="R1370" s="21">
        <v>3250000</v>
      </c>
      <c r="S1370" s="21">
        <v>5649</v>
      </c>
      <c r="T1370" s="21">
        <v>-63.460213000000003</v>
      </c>
      <c r="U1370" s="21">
        <v>-21.259613000000002</v>
      </c>
      <c r="V1370" s="21" t="s">
        <v>1248</v>
      </c>
      <c r="W1370" s="21" t="s">
        <v>51</v>
      </c>
      <c r="X1370" s="21" t="s">
        <v>1249</v>
      </c>
      <c r="Y1370" s="23">
        <v>46246</v>
      </c>
      <c r="Z1370" s="24">
        <f>+E1370-Y1370</f>
        <v>-58</v>
      </c>
      <c r="AA1370" s="25">
        <f>+Tabla_DatosExternos_142[[#This Row],[Saldo]]/Tabla_DatosExternos_142[[#This Row],[Importe]]</f>
        <v>1</v>
      </c>
      <c r="AB1370" s="21"/>
      <c r="AC1370" s="26">
        <f>IF(AND(-Z1370&gt;=1,-Z1370&lt;=30),D1370,0)</f>
        <v>0</v>
      </c>
      <c r="AD1370" s="26">
        <f>IF(AND(-Z1370&gt;=31,-Z1370&lt;=60),D1370,0)</f>
        <v>44800</v>
      </c>
      <c r="AE1370" s="26">
        <f>IF(AND(-Z1370&gt;=61,-Z1370&lt;=90),D1370,0)</f>
        <v>0</v>
      </c>
      <c r="AF1370" s="26">
        <f>IF(AND(-Z1370&gt;=91,-Z1370&lt;=120),D1370,0)</f>
        <v>0</v>
      </c>
      <c r="AG1370" s="26">
        <f>IF(AND(-Z1370&gt;=121,-Z1370&lt;=150),D1370,0)</f>
        <v>0</v>
      </c>
      <c r="AH1370" s="26">
        <f>IF(AND(-Z1370&gt;=151,-Z1370&lt;=180),D1370,0)</f>
        <v>0</v>
      </c>
      <c r="AI1370" s="26">
        <f>IF(AND(-Z1370&gt;=181,-Z1370&lt;=210),D1370,0)</f>
        <v>0</v>
      </c>
      <c r="AJ1370" s="26">
        <f>IF(AND(-Z1370&gt;=211,-Z1370&lt;=250),D1370,0)</f>
        <v>0</v>
      </c>
      <c r="AK1370" s="26">
        <f>IF(-Z1370&gt;=251,D1370,0)</f>
        <v>0</v>
      </c>
      <c r="AL1370" s="26">
        <f>SUM(AE1370:AF1370)</f>
        <v>0</v>
      </c>
      <c r="AM1370" s="26">
        <f>SUM(AG1370:AK1370)</f>
        <v>0</v>
      </c>
      <c r="AN1370" s="26">
        <f>SUM(AI1370:AK1370)</f>
        <v>0</v>
      </c>
      <c r="AO1370" s="26">
        <f>+IF(SUM(AC1370:AK1370)=0,D1370,0)</f>
        <v>0</v>
      </c>
      <c r="AP1370" s="26">
        <f>+SUM(AC1370:AK1370)</f>
        <v>44800</v>
      </c>
      <c r="AQ1370" s="26">
        <f>+Tabla_DatosExternos_142[[#This Row],[Total Vigente]]+Tabla_DatosExternos_142[[#This Row],[Total Vencido]]</f>
        <v>44800</v>
      </c>
      <c r="AR1370" s="26">
        <f>SUM(AG1370:AK1370)</f>
        <v>0</v>
      </c>
      <c r="AS1370" s="27">
        <f>+Tabla_DatosExternos_142[[#This Row],[Fecha]]-Tabla_DatosExternos_142[[#This Row],[Vence]]</f>
        <v>-138</v>
      </c>
      <c r="AT1370" s="21"/>
      <c r="AU1370" s="28" t="e">
        <f>+AR1370-W1370</f>
        <v>#VALUE!</v>
      </c>
    </row>
    <row r="1371" spans="1:47" x14ac:dyDescent="0.35">
      <c r="A1371" s="20">
        <v>46051</v>
      </c>
      <c r="B1371" s="21">
        <v>207139</v>
      </c>
      <c r="C1371" s="21">
        <v>19200</v>
      </c>
      <c r="D1371" s="21">
        <v>19200</v>
      </c>
      <c r="E1371" s="22">
        <v>46188</v>
      </c>
      <c r="F1371" s="21">
        <v>58</v>
      </c>
      <c r="G1371" s="21" t="s">
        <v>96</v>
      </c>
      <c r="H1371" s="21" t="s">
        <v>48</v>
      </c>
      <c r="I1371" s="21" t="s">
        <v>1246</v>
      </c>
      <c r="J1371" s="21" t="s">
        <v>125</v>
      </c>
      <c r="K1371" s="21" t="s">
        <v>332</v>
      </c>
      <c r="L1371" s="21" t="s">
        <v>82</v>
      </c>
      <c r="M1371" s="21" t="s">
        <v>83</v>
      </c>
      <c r="N1371" s="21">
        <v>137</v>
      </c>
      <c r="O1371" s="20"/>
      <c r="P1371" s="21" t="s">
        <v>50</v>
      </c>
      <c r="Q1371" s="21" t="s">
        <v>1247</v>
      </c>
      <c r="R1371" s="21">
        <v>3250000</v>
      </c>
      <c r="S1371" s="21">
        <v>5649</v>
      </c>
      <c r="T1371" s="21">
        <v>-63.460213000000003</v>
      </c>
      <c r="U1371" s="21">
        <v>-21.259613000000002</v>
      </c>
      <c r="V1371" s="21" t="s">
        <v>1248</v>
      </c>
      <c r="W1371" s="21" t="s">
        <v>51</v>
      </c>
      <c r="X1371" s="21" t="s">
        <v>1249</v>
      </c>
      <c r="Y1371" s="23">
        <v>46246</v>
      </c>
      <c r="Z1371" s="24">
        <f>+E1371-Y1371</f>
        <v>-58</v>
      </c>
      <c r="AA1371" s="25">
        <f>+Tabla_DatosExternos_142[[#This Row],[Saldo]]/Tabla_DatosExternos_142[[#This Row],[Importe]]</f>
        <v>1</v>
      </c>
      <c r="AB1371" s="21"/>
      <c r="AC1371" s="26">
        <f>IF(AND(-Z1371&gt;=1,-Z1371&lt;=30),D1371,0)</f>
        <v>0</v>
      </c>
      <c r="AD1371" s="26">
        <f>IF(AND(-Z1371&gt;=31,-Z1371&lt;=60),D1371,0)</f>
        <v>19200</v>
      </c>
      <c r="AE1371" s="26">
        <f>IF(AND(-Z1371&gt;=61,-Z1371&lt;=90),D1371,0)</f>
        <v>0</v>
      </c>
      <c r="AF1371" s="26">
        <f>IF(AND(-Z1371&gt;=91,-Z1371&lt;=120),D1371,0)</f>
        <v>0</v>
      </c>
      <c r="AG1371" s="26">
        <f>IF(AND(-Z1371&gt;=121,-Z1371&lt;=150),D1371,0)</f>
        <v>0</v>
      </c>
      <c r="AH1371" s="26">
        <f>IF(AND(-Z1371&gt;=151,-Z1371&lt;=180),D1371,0)</f>
        <v>0</v>
      </c>
      <c r="AI1371" s="26">
        <f>IF(AND(-Z1371&gt;=181,-Z1371&lt;=210),D1371,0)</f>
        <v>0</v>
      </c>
      <c r="AJ1371" s="26">
        <f>IF(AND(-Z1371&gt;=211,-Z1371&lt;=250),D1371,0)</f>
        <v>0</v>
      </c>
      <c r="AK1371" s="26">
        <f>IF(-Z1371&gt;=251,D1371,0)</f>
        <v>0</v>
      </c>
      <c r="AL1371" s="26">
        <f>SUM(AE1371:AF1371)</f>
        <v>0</v>
      </c>
      <c r="AM1371" s="26">
        <f>SUM(AG1371:AK1371)</f>
        <v>0</v>
      </c>
      <c r="AN1371" s="26">
        <f>SUM(AI1371:AK1371)</f>
        <v>0</v>
      </c>
      <c r="AO1371" s="26">
        <f>+IF(SUM(AC1371:AK1371)=0,D1371,0)</f>
        <v>0</v>
      </c>
      <c r="AP1371" s="26">
        <f>+SUM(AC1371:AK1371)</f>
        <v>19200</v>
      </c>
      <c r="AQ1371" s="26">
        <f>+Tabla_DatosExternos_142[[#This Row],[Total Vigente]]+Tabla_DatosExternos_142[[#This Row],[Total Vencido]]</f>
        <v>19200</v>
      </c>
      <c r="AR1371" s="26">
        <f>SUM(AG1371:AK1371)</f>
        <v>0</v>
      </c>
      <c r="AS1371" s="27">
        <f>+Tabla_DatosExternos_142[[#This Row],[Fecha]]-Tabla_DatosExternos_142[[#This Row],[Vence]]</f>
        <v>-137</v>
      </c>
      <c r="AT1371" s="21"/>
      <c r="AU1371" s="28" t="e">
        <f>+AR1371-W1371</f>
        <v>#VALUE!</v>
      </c>
    </row>
    <row r="1372" spans="1:47" x14ac:dyDescent="0.35">
      <c r="A1372" s="20">
        <v>46051</v>
      </c>
      <c r="B1372" s="21">
        <v>207140</v>
      </c>
      <c r="C1372" s="21">
        <v>44800</v>
      </c>
      <c r="D1372" s="21">
        <v>44800</v>
      </c>
      <c r="E1372" s="22">
        <v>46188</v>
      </c>
      <c r="F1372" s="21">
        <v>58</v>
      </c>
      <c r="G1372" s="21" t="s">
        <v>96</v>
      </c>
      <c r="H1372" s="21" t="s">
        <v>48</v>
      </c>
      <c r="I1372" s="21" t="s">
        <v>1246</v>
      </c>
      <c r="J1372" s="21" t="s">
        <v>125</v>
      </c>
      <c r="K1372" s="21" t="s">
        <v>332</v>
      </c>
      <c r="L1372" s="21" t="s">
        <v>82</v>
      </c>
      <c r="M1372" s="21" t="s">
        <v>83</v>
      </c>
      <c r="N1372" s="21">
        <v>137</v>
      </c>
      <c r="O1372" s="20"/>
      <c r="P1372" s="21" t="s">
        <v>50</v>
      </c>
      <c r="Q1372" s="21" t="s">
        <v>1247</v>
      </c>
      <c r="R1372" s="21">
        <v>3250000</v>
      </c>
      <c r="S1372" s="21">
        <v>5649</v>
      </c>
      <c r="T1372" s="21">
        <v>-63.460213000000003</v>
      </c>
      <c r="U1372" s="21">
        <v>-21.259613000000002</v>
      </c>
      <c r="V1372" s="21" t="s">
        <v>1248</v>
      </c>
      <c r="W1372" s="21" t="s">
        <v>51</v>
      </c>
      <c r="X1372" s="21" t="s">
        <v>1249</v>
      </c>
      <c r="Y1372" s="23">
        <v>46246</v>
      </c>
      <c r="Z1372" s="24">
        <f>+E1372-Y1372</f>
        <v>-58</v>
      </c>
      <c r="AA1372" s="25">
        <f>+Tabla_DatosExternos_142[[#This Row],[Saldo]]/Tabla_DatosExternos_142[[#This Row],[Importe]]</f>
        <v>1</v>
      </c>
      <c r="AB1372" s="21"/>
      <c r="AC1372" s="26">
        <f>IF(AND(-Z1372&gt;=1,-Z1372&lt;=30),D1372,0)</f>
        <v>0</v>
      </c>
      <c r="AD1372" s="26">
        <f>IF(AND(-Z1372&gt;=31,-Z1372&lt;=60),D1372,0)</f>
        <v>44800</v>
      </c>
      <c r="AE1372" s="26">
        <f>IF(AND(-Z1372&gt;=61,-Z1372&lt;=90),D1372,0)</f>
        <v>0</v>
      </c>
      <c r="AF1372" s="26">
        <f>IF(AND(-Z1372&gt;=91,-Z1372&lt;=120),D1372,0)</f>
        <v>0</v>
      </c>
      <c r="AG1372" s="26">
        <f>IF(AND(-Z1372&gt;=121,-Z1372&lt;=150),D1372,0)</f>
        <v>0</v>
      </c>
      <c r="AH1372" s="26">
        <f>IF(AND(-Z1372&gt;=151,-Z1372&lt;=180),D1372,0)</f>
        <v>0</v>
      </c>
      <c r="AI1372" s="26">
        <f>IF(AND(-Z1372&gt;=181,-Z1372&lt;=210),D1372,0)</f>
        <v>0</v>
      </c>
      <c r="AJ1372" s="26">
        <f>IF(AND(-Z1372&gt;=211,-Z1372&lt;=250),D1372,0)</f>
        <v>0</v>
      </c>
      <c r="AK1372" s="26">
        <f>IF(-Z1372&gt;=251,D1372,0)</f>
        <v>0</v>
      </c>
      <c r="AL1372" s="26">
        <f>SUM(AE1372:AF1372)</f>
        <v>0</v>
      </c>
      <c r="AM1372" s="26">
        <f>SUM(AG1372:AK1372)</f>
        <v>0</v>
      </c>
      <c r="AN1372" s="26">
        <f>SUM(AI1372:AK1372)</f>
        <v>0</v>
      </c>
      <c r="AO1372" s="26">
        <f>+IF(SUM(AC1372:AK1372)=0,D1372,0)</f>
        <v>0</v>
      </c>
      <c r="AP1372" s="26">
        <f>+SUM(AC1372:AK1372)</f>
        <v>44800</v>
      </c>
      <c r="AQ1372" s="26">
        <f>+Tabla_DatosExternos_142[[#This Row],[Total Vigente]]+Tabla_DatosExternos_142[[#This Row],[Total Vencido]]</f>
        <v>44800</v>
      </c>
      <c r="AR1372" s="26">
        <f>SUM(AG1372:AK1372)</f>
        <v>0</v>
      </c>
      <c r="AS1372" s="27">
        <f>+Tabla_DatosExternos_142[[#This Row],[Fecha]]-Tabla_DatosExternos_142[[#This Row],[Vence]]</f>
        <v>-137</v>
      </c>
      <c r="AT1372" s="21"/>
      <c r="AU1372" s="28" t="e">
        <f>+AR1372-W1372</f>
        <v>#VALUE!</v>
      </c>
    </row>
    <row r="1373" spans="1:47" x14ac:dyDescent="0.35">
      <c r="A1373" s="20">
        <v>46051</v>
      </c>
      <c r="B1373" s="21">
        <v>207141</v>
      </c>
      <c r="C1373" s="21">
        <v>44800</v>
      </c>
      <c r="D1373" s="21">
        <v>44800</v>
      </c>
      <c r="E1373" s="22">
        <v>46188</v>
      </c>
      <c r="F1373" s="21">
        <v>58</v>
      </c>
      <c r="G1373" s="21" t="s">
        <v>96</v>
      </c>
      <c r="H1373" s="21" t="s">
        <v>48</v>
      </c>
      <c r="I1373" s="21" t="s">
        <v>1246</v>
      </c>
      <c r="J1373" s="21" t="s">
        <v>125</v>
      </c>
      <c r="K1373" s="21" t="s">
        <v>332</v>
      </c>
      <c r="L1373" s="21" t="s">
        <v>82</v>
      </c>
      <c r="M1373" s="21" t="s">
        <v>83</v>
      </c>
      <c r="N1373" s="21">
        <v>137</v>
      </c>
      <c r="O1373" s="20"/>
      <c r="P1373" s="21" t="s">
        <v>50</v>
      </c>
      <c r="Q1373" s="21" t="s">
        <v>1247</v>
      </c>
      <c r="R1373" s="21">
        <v>3250000</v>
      </c>
      <c r="S1373" s="21">
        <v>5649</v>
      </c>
      <c r="T1373" s="21">
        <v>-63.460213000000003</v>
      </c>
      <c r="U1373" s="21">
        <v>-21.259613000000002</v>
      </c>
      <c r="V1373" s="21" t="s">
        <v>1248</v>
      </c>
      <c r="W1373" s="21" t="s">
        <v>51</v>
      </c>
      <c r="X1373" s="21" t="s">
        <v>1249</v>
      </c>
      <c r="Y1373" s="23">
        <v>46246</v>
      </c>
      <c r="Z1373" s="24">
        <f>+E1373-Y1373</f>
        <v>-58</v>
      </c>
      <c r="AA1373" s="25">
        <f>+Tabla_DatosExternos_142[[#This Row],[Saldo]]/Tabla_DatosExternos_142[[#This Row],[Importe]]</f>
        <v>1</v>
      </c>
      <c r="AB1373" s="21"/>
      <c r="AC1373" s="26">
        <f>IF(AND(-Z1373&gt;=1,-Z1373&lt;=30),D1373,0)</f>
        <v>0</v>
      </c>
      <c r="AD1373" s="26">
        <f>IF(AND(-Z1373&gt;=31,-Z1373&lt;=60),D1373,0)</f>
        <v>44800</v>
      </c>
      <c r="AE1373" s="26">
        <f>IF(AND(-Z1373&gt;=61,-Z1373&lt;=90),D1373,0)</f>
        <v>0</v>
      </c>
      <c r="AF1373" s="26">
        <f>IF(AND(-Z1373&gt;=91,-Z1373&lt;=120),D1373,0)</f>
        <v>0</v>
      </c>
      <c r="AG1373" s="26">
        <f>IF(AND(-Z1373&gt;=121,-Z1373&lt;=150),D1373,0)</f>
        <v>0</v>
      </c>
      <c r="AH1373" s="26">
        <f>IF(AND(-Z1373&gt;=151,-Z1373&lt;=180),D1373,0)</f>
        <v>0</v>
      </c>
      <c r="AI1373" s="26">
        <f>IF(AND(-Z1373&gt;=181,-Z1373&lt;=210),D1373,0)</f>
        <v>0</v>
      </c>
      <c r="AJ1373" s="26">
        <f>IF(AND(-Z1373&gt;=211,-Z1373&lt;=250),D1373,0)</f>
        <v>0</v>
      </c>
      <c r="AK1373" s="26">
        <f>IF(-Z1373&gt;=251,D1373,0)</f>
        <v>0</v>
      </c>
      <c r="AL1373" s="26">
        <f>SUM(AE1373:AF1373)</f>
        <v>0</v>
      </c>
      <c r="AM1373" s="26">
        <f>SUM(AG1373:AK1373)</f>
        <v>0</v>
      </c>
      <c r="AN1373" s="26">
        <f>SUM(AI1373:AK1373)</f>
        <v>0</v>
      </c>
      <c r="AO1373" s="26">
        <f>+IF(SUM(AC1373:AK1373)=0,D1373,0)</f>
        <v>0</v>
      </c>
      <c r="AP1373" s="26">
        <f>+SUM(AC1373:AK1373)</f>
        <v>44800</v>
      </c>
      <c r="AQ1373" s="26">
        <f>+Tabla_DatosExternos_142[[#This Row],[Total Vigente]]+Tabla_DatosExternos_142[[#This Row],[Total Vencido]]</f>
        <v>44800</v>
      </c>
      <c r="AR1373" s="26">
        <f>SUM(AG1373:AK1373)</f>
        <v>0</v>
      </c>
      <c r="AS1373" s="27">
        <f>+Tabla_DatosExternos_142[[#This Row],[Fecha]]-Tabla_DatosExternos_142[[#This Row],[Vence]]</f>
        <v>-137</v>
      </c>
      <c r="AT1373" s="21"/>
      <c r="AU1373" s="28" t="e">
        <f>+AR1373-W1373</f>
        <v>#VALUE!</v>
      </c>
    </row>
    <row r="1374" spans="1:47" x14ac:dyDescent="0.35">
      <c r="A1374" s="20">
        <v>46051</v>
      </c>
      <c r="B1374" s="21">
        <v>207142</v>
      </c>
      <c r="C1374" s="21">
        <v>44800</v>
      </c>
      <c r="D1374" s="21">
        <v>44800</v>
      </c>
      <c r="E1374" s="22">
        <v>46188</v>
      </c>
      <c r="F1374" s="21">
        <v>58</v>
      </c>
      <c r="G1374" s="21" t="s">
        <v>96</v>
      </c>
      <c r="H1374" s="21" t="s">
        <v>48</v>
      </c>
      <c r="I1374" s="21" t="s">
        <v>1246</v>
      </c>
      <c r="J1374" s="21" t="s">
        <v>125</v>
      </c>
      <c r="K1374" s="21" t="s">
        <v>332</v>
      </c>
      <c r="L1374" s="21" t="s">
        <v>82</v>
      </c>
      <c r="M1374" s="21" t="s">
        <v>83</v>
      </c>
      <c r="N1374" s="21">
        <v>137</v>
      </c>
      <c r="O1374" s="20"/>
      <c r="P1374" s="21" t="s">
        <v>50</v>
      </c>
      <c r="Q1374" s="21" t="s">
        <v>1247</v>
      </c>
      <c r="R1374" s="21">
        <v>3250000</v>
      </c>
      <c r="S1374" s="21">
        <v>5649</v>
      </c>
      <c r="T1374" s="21">
        <v>-63.460213000000003</v>
      </c>
      <c r="U1374" s="21">
        <v>-21.259613000000002</v>
      </c>
      <c r="V1374" s="21" t="s">
        <v>1248</v>
      </c>
      <c r="W1374" s="21" t="s">
        <v>51</v>
      </c>
      <c r="X1374" s="21" t="s">
        <v>1249</v>
      </c>
      <c r="Y1374" s="23">
        <v>46246</v>
      </c>
      <c r="Z1374" s="24">
        <f>+E1374-Y1374</f>
        <v>-58</v>
      </c>
      <c r="AA1374" s="25">
        <f>+Tabla_DatosExternos_142[[#This Row],[Saldo]]/Tabla_DatosExternos_142[[#This Row],[Importe]]</f>
        <v>1</v>
      </c>
      <c r="AB1374" s="21"/>
      <c r="AC1374" s="26">
        <f>IF(AND(-Z1374&gt;=1,-Z1374&lt;=30),D1374,0)</f>
        <v>0</v>
      </c>
      <c r="AD1374" s="26">
        <f>IF(AND(-Z1374&gt;=31,-Z1374&lt;=60),D1374,0)</f>
        <v>44800</v>
      </c>
      <c r="AE1374" s="26">
        <f>IF(AND(-Z1374&gt;=61,-Z1374&lt;=90),D1374,0)</f>
        <v>0</v>
      </c>
      <c r="AF1374" s="26">
        <f>IF(AND(-Z1374&gt;=91,-Z1374&lt;=120),D1374,0)</f>
        <v>0</v>
      </c>
      <c r="AG1374" s="26">
        <f>IF(AND(-Z1374&gt;=121,-Z1374&lt;=150),D1374,0)</f>
        <v>0</v>
      </c>
      <c r="AH1374" s="26">
        <f>IF(AND(-Z1374&gt;=151,-Z1374&lt;=180),D1374,0)</f>
        <v>0</v>
      </c>
      <c r="AI1374" s="26">
        <f>IF(AND(-Z1374&gt;=181,-Z1374&lt;=210),D1374,0)</f>
        <v>0</v>
      </c>
      <c r="AJ1374" s="26">
        <f>IF(AND(-Z1374&gt;=211,-Z1374&lt;=250),D1374,0)</f>
        <v>0</v>
      </c>
      <c r="AK1374" s="26">
        <f>IF(-Z1374&gt;=251,D1374,0)</f>
        <v>0</v>
      </c>
      <c r="AL1374" s="26">
        <f>SUM(AE1374:AF1374)</f>
        <v>0</v>
      </c>
      <c r="AM1374" s="26">
        <f>SUM(AG1374:AK1374)</f>
        <v>0</v>
      </c>
      <c r="AN1374" s="26">
        <f>SUM(AI1374:AK1374)</f>
        <v>0</v>
      </c>
      <c r="AO1374" s="26">
        <f>+IF(SUM(AC1374:AK1374)=0,D1374,0)</f>
        <v>0</v>
      </c>
      <c r="AP1374" s="26">
        <f>+SUM(AC1374:AK1374)</f>
        <v>44800</v>
      </c>
      <c r="AQ1374" s="26">
        <f>+Tabla_DatosExternos_142[[#This Row],[Total Vigente]]+Tabla_DatosExternos_142[[#This Row],[Total Vencido]]</f>
        <v>44800</v>
      </c>
      <c r="AR1374" s="26">
        <f>SUM(AG1374:AK1374)</f>
        <v>0</v>
      </c>
      <c r="AS1374" s="27">
        <f>+Tabla_DatosExternos_142[[#This Row],[Fecha]]-Tabla_DatosExternos_142[[#This Row],[Vence]]</f>
        <v>-137</v>
      </c>
      <c r="AT1374" s="21"/>
      <c r="AU1374" s="28" t="e">
        <f>+AR1374-W1374</f>
        <v>#VALUE!</v>
      </c>
    </row>
    <row r="1375" spans="1:47" x14ac:dyDescent="0.35">
      <c r="A1375" s="20">
        <v>46051</v>
      </c>
      <c r="B1375" s="21">
        <v>207143</v>
      </c>
      <c r="C1375" s="21">
        <v>19200</v>
      </c>
      <c r="D1375" s="21">
        <v>19200</v>
      </c>
      <c r="E1375" s="22">
        <v>46188</v>
      </c>
      <c r="F1375" s="21">
        <v>58</v>
      </c>
      <c r="G1375" s="21" t="s">
        <v>96</v>
      </c>
      <c r="H1375" s="21" t="s">
        <v>48</v>
      </c>
      <c r="I1375" s="21" t="s">
        <v>1246</v>
      </c>
      <c r="J1375" s="21" t="s">
        <v>125</v>
      </c>
      <c r="K1375" s="21" t="s">
        <v>332</v>
      </c>
      <c r="L1375" s="21" t="s">
        <v>82</v>
      </c>
      <c r="M1375" s="21" t="s">
        <v>83</v>
      </c>
      <c r="N1375" s="21">
        <v>137</v>
      </c>
      <c r="O1375" s="20"/>
      <c r="P1375" s="21" t="s">
        <v>50</v>
      </c>
      <c r="Q1375" s="21" t="s">
        <v>1247</v>
      </c>
      <c r="R1375" s="21">
        <v>3250000</v>
      </c>
      <c r="S1375" s="21">
        <v>5649</v>
      </c>
      <c r="T1375" s="21">
        <v>-63.460213000000003</v>
      </c>
      <c r="U1375" s="21">
        <v>-21.259613000000002</v>
      </c>
      <c r="V1375" s="21" t="s">
        <v>1248</v>
      </c>
      <c r="W1375" s="21" t="s">
        <v>51</v>
      </c>
      <c r="X1375" s="21" t="s">
        <v>1249</v>
      </c>
      <c r="Y1375" s="23">
        <v>46246</v>
      </c>
      <c r="Z1375" s="24">
        <f>+E1375-Y1375</f>
        <v>-58</v>
      </c>
      <c r="AA1375" s="25">
        <f>+Tabla_DatosExternos_142[[#This Row],[Saldo]]/Tabla_DatosExternos_142[[#This Row],[Importe]]</f>
        <v>1</v>
      </c>
      <c r="AB1375" s="21"/>
      <c r="AC1375" s="26">
        <f>IF(AND(-Z1375&gt;=1,-Z1375&lt;=30),D1375,0)</f>
        <v>0</v>
      </c>
      <c r="AD1375" s="26">
        <f>IF(AND(-Z1375&gt;=31,-Z1375&lt;=60),D1375,0)</f>
        <v>19200</v>
      </c>
      <c r="AE1375" s="26">
        <f>IF(AND(-Z1375&gt;=61,-Z1375&lt;=90),D1375,0)</f>
        <v>0</v>
      </c>
      <c r="AF1375" s="26">
        <f>IF(AND(-Z1375&gt;=91,-Z1375&lt;=120),D1375,0)</f>
        <v>0</v>
      </c>
      <c r="AG1375" s="26">
        <f>IF(AND(-Z1375&gt;=121,-Z1375&lt;=150),D1375,0)</f>
        <v>0</v>
      </c>
      <c r="AH1375" s="26">
        <f>IF(AND(-Z1375&gt;=151,-Z1375&lt;=180),D1375,0)</f>
        <v>0</v>
      </c>
      <c r="AI1375" s="26">
        <f>IF(AND(-Z1375&gt;=181,-Z1375&lt;=210),D1375,0)</f>
        <v>0</v>
      </c>
      <c r="AJ1375" s="26">
        <f>IF(AND(-Z1375&gt;=211,-Z1375&lt;=250),D1375,0)</f>
        <v>0</v>
      </c>
      <c r="AK1375" s="26">
        <f>IF(-Z1375&gt;=251,D1375,0)</f>
        <v>0</v>
      </c>
      <c r="AL1375" s="26">
        <f>SUM(AE1375:AF1375)</f>
        <v>0</v>
      </c>
      <c r="AM1375" s="26">
        <f>SUM(AG1375:AK1375)</f>
        <v>0</v>
      </c>
      <c r="AN1375" s="26">
        <f>SUM(AI1375:AK1375)</f>
        <v>0</v>
      </c>
      <c r="AO1375" s="26">
        <f>+IF(SUM(AC1375:AK1375)=0,D1375,0)</f>
        <v>0</v>
      </c>
      <c r="AP1375" s="26">
        <f>+SUM(AC1375:AK1375)</f>
        <v>19200</v>
      </c>
      <c r="AQ1375" s="26">
        <f>+Tabla_DatosExternos_142[[#This Row],[Total Vigente]]+Tabla_DatosExternos_142[[#This Row],[Total Vencido]]</f>
        <v>19200</v>
      </c>
      <c r="AR1375" s="26">
        <f>SUM(AG1375:AK1375)</f>
        <v>0</v>
      </c>
      <c r="AS1375" s="27">
        <f>+Tabla_DatosExternos_142[[#This Row],[Fecha]]-Tabla_DatosExternos_142[[#This Row],[Vence]]</f>
        <v>-137</v>
      </c>
      <c r="AT1375" s="21"/>
      <c r="AU1375" s="28" t="e">
        <f>+AR1375-W1375</f>
        <v>#VALUE!</v>
      </c>
    </row>
    <row r="1376" spans="1:47" x14ac:dyDescent="0.35">
      <c r="A1376" s="20">
        <v>46051</v>
      </c>
      <c r="B1376" s="21">
        <v>207144</v>
      </c>
      <c r="C1376" s="21">
        <v>44800</v>
      </c>
      <c r="D1376" s="21">
        <v>44800</v>
      </c>
      <c r="E1376" s="22">
        <v>46188</v>
      </c>
      <c r="F1376" s="21">
        <v>58</v>
      </c>
      <c r="G1376" s="21" t="s">
        <v>96</v>
      </c>
      <c r="H1376" s="21" t="s">
        <v>48</v>
      </c>
      <c r="I1376" s="21" t="s">
        <v>1246</v>
      </c>
      <c r="J1376" s="21" t="s">
        <v>125</v>
      </c>
      <c r="K1376" s="21" t="s">
        <v>332</v>
      </c>
      <c r="L1376" s="21" t="s">
        <v>82</v>
      </c>
      <c r="M1376" s="21" t="s">
        <v>83</v>
      </c>
      <c r="N1376" s="21">
        <v>137</v>
      </c>
      <c r="O1376" s="20"/>
      <c r="P1376" s="21" t="s">
        <v>50</v>
      </c>
      <c r="Q1376" s="21" t="s">
        <v>1247</v>
      </c>
      <c r="R1376" s="21">
        <v>3250000</v>
      </c>
      <c r="S1376" s="21">
        <v>5649</v>
      </c>
      <c r="T1376" s="21">
        <v>-63.460213000000003</v>
      </c>
      <c r="U1376" s="21">
        <v>-21.259613000000002</v>
      </c>
      <c r="V1376" s="21" t="s">
        <v>1248</v>
      </c>
      <c r="W1376" s="21" t="s">
        <v>51</v>
      </c>
      <c r="X1376" s="21" t="s">
        <v>1249</v>
      </c>
      <c r="Y1376" s="23">
        <v>46246</v>
      </c>
      <c r="Z1376" s="24">
        <f>+E1376-Y1376</f>
        <v>-58</v>
      </c>
      <c r="AA1376" s="25">
        <f>+Tabla_DatosExternos_142[[#This Row],[Saldo]]/Tabla_DatosExternos_142[[#This Row],[Importe]]</f>
        <v>1</v>
      </c>
      <c r="AB1376" s="21"/>
      <c r="AC1376" s="26">
        <f>IF(AND(-Z1376&gt;=1,-Z1376&lt;=30),D1376,0)</f>
        <v>0</v>
      </c>
      <c r="AD1376" s="26">
        <f>IF(AND(-Z1376&gt;=31,-Z1376&lt;=60),D1376,0)</f>
        <v>44800</v>
      </c>
      <c r="AE1376" s="26">
        <f>IF(AND(-Z1376&gt;=61,-Z1376&lt;=90),D1376,0)</f>
        <v>0</v>
      </c>
      <c r="AF1376" s="26">
        <f>IF(AND(-Z1376&gt;=91,-Z1376&lt;=120),D1376,0)</f>
        <v>0</v>
      </c>
      <c r="AG1376" s="26">
        <f>IF(AND(-Z1376&gt;=121,-Z1376&lt;=150),D1376,0)</f>
        <v>0</v>
      </c>
      <c r="AH1376" s="26">
        <f>IF(AND(-Z1376&gt;=151,-Z1376&lt;=180),D1376,0)</f>
        <v>0</v>
      </c>
      <c r="AI1376" s="26">
        <f>IF(AND(-Z1376&gt;=181,-Z1376&lt;=210),D1376,0)</f>
        <v>0</v>
      </c>
      <c r="AJ1376" s="26">
        <f>IF(AND(-Z1376&gt;=211,-Z1376&lt;=250),D1376,0)</f>
        <v>0</v>
      </c>
      <c r="AK1376" s="26">
        <f>IF(-Z1376&gt;=251,D1376,0)</f>
        <v>0</v>
      </c>
      <c r="AL1376" s="26">
        <f>SUM(AE1376:AF1376)</f>
        <v>0</v>
      </c>
      <c r="AM1376" s="26">
        <f>SUM(AG1376:AK1376)</f>
        <v>0</v>
      </c>
      <c r="AN1376" s="26">
        <f>SUM(AI1376:AK1376)</f>
        <v>0</v>
      </c>
      <c r="AO1376" s="26">
        <f>+IF(SUM(AC1376:AK1376)=0,D1376,0)</f>
        <v>0</v>
      </c>
      <c r="AP1376" s="26">
        <f>+SUM(AC1376:AK1376)</f>
        <v>44800</v>
      </c>
      <c r="AQ1376" s="26">
        <f>+Tabla_DatosExternos_142[[#This Row],[Total Vigente]]+Tabla_DatosExternos_142[[#This Row],[Total Vencido]]</f>
        <v>44800</v>
      </c>
      <c r="AR1376" s="26">
        <f>SUM(AG1376:AK1376)</f>
        <v>0</v>
      </c>
      <c r="AS1376" s="27">
        <f>+Tabla_DatosExternos_142[[#This Row],[Fecha]]-Tabla_DatosExternos_142[[#This Row],[Vence]]</f>
        <v>-137</v>
      </c>
      <c r="AT1376" s="21"/>
      <c r="AU1376" s="28" t="e">
        <f>+AR1376-W1376</f>
        <v>#VALUE!</v>
      </c>
    </row>
    <row r="1377" spans="1:47" x14ac:dyDescent="0.35">
      <c r="A1377" s="20">
        <v>46051</v>
      </c>
      <c r="B1377" s="21">
        <v>207145</v>
      </c>
      <c r="C1377" s="21">
        <v>44800</v>
      </c>
      <c r="D1377" s="21">
        <v>44800</v>
      </c>
      <c r="E1377" s="22">
        <v>46188</v>
      </c>
      <c r="F1377" s="21">
        <v>58</v>
      </c>
      <c r="G1377" s="21" t="s">
        <v>96</v>
      </c>
      <c r="H1377" s="21" t="s">
        <v>48</v>
      </c>
      <c r="I1377" s="21" t="s">
        <v>1246</v>
      </c>
      <c r="J1377" s="21" t="s">
        <v>125</v>
      </c>
      <c r="K1377" s="21" t="s">
        <v>332</v>
      </c>
      <c r="L1377" s="21" t="s">
        <v>82</v>
      </c>
      <c r="M1377" s="21" t="s">
        <v>83</v>
      </c>
      <c r="N1377" s="21">
        <v>137</v>
      </c>
      <c r="O1377" s="20"/>
      <c r="P1377" s="21" t="s">
        <v>50</v>
      </c>
      <c r="Q1377" s="21" t="s">
        <v>1247</v>
      </c>
      <c r="R1377" s="21">
        <v>3250000</v>
      </c>
      <c r="S1377" s="21">
        <v>5649</v>
      </c>
      <c r="T1377" s="21">
        <v>-63.460213000000003</v>
      </c>
      <c r="U1377" s="21">
        <v>-21.259613000000002</v>
      </c>
      <c r="V1377" s="21" t="s">
        <v>1248</v>
      </c>
      <c r="W1377" s="21" t="s">
        <v>51</v>
      </c>
      <c r="X1377" s="21" t="s">
        <v>1249</v>
      </c>
      <c r="Y1377" s="23">
        <v>46246</v>
      </c>
      <c r="Z1377" s="24">
        <f>+E1377-Y1377</f>
        <v>-58</v>
      </c>
      <c r="AA1377" s="25">
        <f>+Tabla_DatosExternos_142[[#This Row],[Saldo]]/Tabla_DatosExternos_142[[#This Row],[Importe]]</f>
        <v>1</v>
      </c>
      <c r="AB1377" s="21"/>
      <c r="AC1377" s="26">
        <f>IF(AND(-Z1377&gt;=1,-Z1377&lt;=30),D1377,0)</f>
        <v>0</v>
      </c>
      <c r="AD1377" s="26">
        <f>IF(AND(-Z1377&gt;=31,-Z1377&lt;=60),D1377,0)</f>
        <v>44800</v>
      </c>
      <c r="AE1377" s="26">
        <f>IF(AND(-Z1377&gt;=61,-Z1377&lt;=90),D1377,0)</f>
        <v>0</v>
      </c>
      <c r="AF1377" s="26">
        <f>IF(AND(-Z1377&gt;=91,-Z1377&lt;=120),D1377,0)</f>
        <v>0</v>
      </c>
      <c r="AG1377" s="26">
        <f>IF(AND(-Z1377&gt;=121,-Z1377&lt;=150),D1377,0)</f>
        <v>0</v>
      </c>
      <c r="AH1377" s="26">
        <f>IF(AND(-Z1377&gt;=151,-Z1377&lt;=180),D1377,0)</f>
        <v>0</v>
      </c>
      <c r="AI1377" s="26">
        <f>IF(AND(-Z1377&gt;=181,-Z1377&lt;=210),D1377,0)</f>
        <v>0</v>
      </c>
      <c r="AJ1377" s="26">
        <f>IF(AND(-Z1377&gt;=211,-Z1377&lt;=250),D1377,0)</f>
        <v>0</v>
      </c>
      <c r="AK1377" s="26">
        <f>IF(-Z1377&gt;=251,D1377,0)</f>
        <v>0</v>
      </c>
      <c r="AL1377" s="26">
        <f>SUM(AE1377:AF1377)</f>
        <v>0</v>
      </c>
      <c r="AM1377" s="26">
        <f>SUM(AG1377:AK1377)</f>
        <v>0</v>
      </c>
      <c r="AN1377" s="26">
        <f>SUM(AI1377:AK1377)</f>
        <v>0</v>
      </c>
      <c r="AO1377" s="26">
        <f>+IF(SUM(AC1377:AK1377)=0,D1377,0)</f>
        <v>0</v>
      </c>
      <c r="AP1377" s="26">
        <f>+SUM(AC1377:AK1377)</f>
        <v>44800</v>
      </c>
      <c r="AQ1377" s="26">
        <f>+Tabla_DatosExternos_142[[#This Row],[Total Vigente]]+Tabla_DatosExternos_142[[#This Row],[Total Vencido]]</f>
        <v>44800</v>
      </c>
      <c r="AR1377" s="26">
        <f>SUM(AG1377:AK1377)</f>
        <v>0</v>
      </c>
      <c r="AS1377" s="27">
        <f>+Tabla_DatosExternos_142[[#This Row],[Fecha]]-Tabla_DatosExternos_142[[#This Row],[Vence]]</f>
        <v>-137</v>
      </c>
      <c r="AT1377" s="21"/>
      <c r="AU1377" s="28" t="e">
        <f>+AR1377-W1377</f>
        <v>#VALUE!</v>
      </c>
    </row>
    <row r="1378" spans="1:47" x14ac:dyDescent="0.35">
      <c r="A1378" s="20">
        <v>46051</v>
      </c>
      <c r="B1378" s="21">
        <v>207146</v>
      </c>
      <c r="C1378" s="21">
        <v>44800</v>
      </c>
      <c r="D1378" s="21">
        <v>44800</v>
      </c>
      <c r="E1378" s="22">
        <v>46188</v>
      </c>
      <c r="F1378" s="21">
        <v>58</v>
      </c>
      <c r="G1378" s="21" t="s">
        <v>96</v>
      </c>
      <c r="H1378" s="21" t="s">
        <v>48</v>
      </c>
      <c r="I1378" s="21" t="s">
        <v>1246</v>
      </c>
      <c r="J1378" s="21" t="s">
        <v>125</v>
      </c>
      <c r="K1378" s="21" t="s">
        <v>332</v>
      </c>
      <c r="L1378" s="21" t="s">
        <v>82</v>
      </c>
      <c r="M1378" s="21" t="s">
        <v>83</v>
      </c>
      <c r="N1378" s="21">
        <v>137</v>
      </c>
      <c r="O1378" s="20"/>
      <c r="P1378" s="21" t="s">
        <v>50</v>
      </c>
      <c r="Q1378" s="21" t="s">
        <v>1247</v>
      </c>
      <c r="R1378" s="21">
        <v>3250000</v>
      </c>
      <c r="S1378" s="21">
        <v>5649</v>
      </c>
      <c r="T1378" s="21">
        <v>-63.460213000000003</v>
      </c>
      <c r="U1378" s="21">
        <v>-21.259613000000002</v>
      </c>
      <c r="V1378" s="21" t="s">
        <v>1248</v>
      </c>
      <c r="W1378" s="21" t="s">
        <v>51</v>
      </c>
      <c r="X1378" s="21" t="s">
        <v>1249</v>
      </c>
      <c r="Y1378" s="23">
        <v>46246</v>
      </c>
      <c r="Z1378" s="24">
        <f>+E1378-Y1378</f>
        <v>-58</v>
      </c>
      <c r="AA1378" s="25">
        <f>+Tabla_DatosExternos_142[[#This Row],[Saldo]]/Tabla_DatosExternos_142[[#This Row],[Importe]]</f>
        <v>1</v>
      </c>
      <c r="AB1378" s="21"/>
      <c r="AC1378" s="26">
        <f>IF(AND(-Z1378&gt;=1,-Z1378&lt;=30),D1378,0)</f>
        <v>0</v>
      </c>
      <c r="AD1378" s="26">
        <f>IF(AND(-Z1378&gt;=31,-Z1378&lt;=60),D1378,0)</f>
        <v>44800</v>
      </c>
      <c r="AE1378" s="26">
        <f>IF(AND(-Z1378&gt;=61,-Z1378&lt;=90),D1378,0)</f>
        <v>0</v>
      </c>
      <c r="AF1378" s="26">
        <f>IF(AND(-Z1378&gt;=91,-Z1378&lt;=120),D1378,0)</f>
        <v>0</v>
      </c>
      <c r="AG1378" s="26">
        <f>IF(AND(-Z1378&gt;=121,-Z1378&lt;=150),D1378,0)</f>
        <v>0</v>
      </c>
      <c r="AH1378" s="26">
        <f>IF(AND(-Z1378&gt;=151,-Z1378&lt;=180),D1378,0)</f>
        <v>0</v>
      </c>
      <c r="AI1378" s="26">
        <f>IF(AND(-Z1378&gt;=181,-Z1378&lt;=210),D1378,0)</f>
        <v>0</v>
      </c>
      <c r="AJ1378" s="26">
        <f>IF(AND(-Z1378&gt;=211,-Z1378&lt;=250),D1378,0)</f>
        <v>0</v>
      </c>
      <c r="AK1378" s="26">
        <f>IF(-Z1378&gt;=251,D1378,0)</f>
        <v>0</v>
      </c>
      <c r="AL1378" s="26">
        <f>SUM(AE1378:AF1378)</f>
        <v>0</v>
      </c>
      <c r="AM1378" s="26">
        <f>SUM(AG1378:AK1378)</f>
        <v>0</v>
      </c>
      <c r="AN1378" s="26">
        <f>SUM(AI1378:AK1378)</f>
        <v>0</v>
      </c>
      <c r="AO1378" s="26">
        <f>+IF(SUM(AC1378:AK1378)=0,D1378,0)</f>
        <v>0</v>
      </c>
      <c r="AP1378" s="26">
        <f>+SUM(AC1378:AK1378)</f>
        <v>44800</v>
      </c>
      <c r="AQ1378" s="26">
        <f>+Tabla_DatosExternos_142[[#This Row],[Total Vigente]]+Tabla_DatosExternos_142[[#This Row],[Total Vencido]]</f>
        <v>44800</v>
      </c>
      <c r="AR1378" s="26">
        <f>SUM(AG1378:AK1378)</f>
        <v>0</v>
      </c>
      <c r="AS1378" s="27">
        <f>+Tabla_DatosExternos_142[[#This Row],[Fecha]]-Tabla_DatosExternos_142[[#This Row],[Vence]]</f>
        <v>-137</v>
      </c>
      <c r="AT1378" s="21"/>
      <c r="AU1378" s="28" t="e">
        <f>+AR1378-W1378</f>
        <v>#VALUE!</v>
      </c>
    </row>
    <row r="1379" spans="1:47" x14ac:dyDescent="0.35">
      <c r="A1379" s="20">
        <v>46052</v>
      </c>
      <c r="B1379" s="21">
        <v>207764</v>
      </c>
      <c r="C1379" s="21">
        <v>48640</v>
      </c>
      <c r="D1379" s="21">
        <v>48640</v>
      </c>
      <c r="E1379" s="22">
        <v>46188</v>
      </c>
      <c r="F1379" s="21">
        <v>58</v>
      </c>
      <c r="G1379" s="21" t="s">
        <v>96</v>
      </c>
      <c r="H1379" s="21" t="s">
        <v>48</v>
      </c>
      <c r="I1379" s="21" t="s">
        <v>1246</v>
      </c>
      <c r="J1379" s="21" t="s">
        <v>125</v>
      </c>
      <c r="K1379" s="21" t="s">
        <v>332</v>
      </c>
      <c r="L1379" s="21" t="s">
        <v>82</v>
      </c>
      <c r="M1379" s="21" t="s">
        <v>83</v>
      </c>
      <c r="N1379" s="21">
        <v>136</v>
      </c>
      <c r="O1379" s="20"/>
      <c r="P1379" s="21" t="s">
        <v>50</v>
      </c>
      <c r="Q1379" s="21" t="s">
        <v>1247</v>
      </c>
      <c r="R1379" s="21">
        <v>3250000</v>
      </c>
      <c r="S1379" s="21">
        <v>5649</v>
      </c>
      <c r="T1379" s="21">
        <v>-63.460213000000003</v>
      </c>
      <c r="U1379" s="21">
        <v>-21.259613000000002</v>
      </c>
      <c r="V1379" s="21" t="s">
        <v>1248</v>
      </c>
      <c r="W1379" s="21" t="s">
        <v>51</v>
      </c>
      <c r="X1379" s="21" t="s">
        <v>1249</v>
      </c>
      <c r="Y1379" s="23">
        <v>46246</v>
      </c>
      <c r="Z1379" s="24">
        <f>+E1379-Y1379</f>
        <v>-58</v>
      </c>
      <c r="AA1379" s="25">
        <f>+Tabla_DatosExternos_142[[#This Row],[Saldo]]/Tabla_DatosExternos_142[[#This Row],[Importe]]</f>
        <v>1</v>
      </c>
      <c r="AB1379" s="21"/>
      <c r="AC1379" s="26">
        <f>IF(AND(-Z1379&gt;=1,-Z1379&lt;=30),D1379,0)</f>
        <v>0</v>
      </c>
      <c r="AD1379" s="26">
        <f>IF(AND(-Z1379&gt;=31,-Z1379&lt;=60),D1379,0)</f>
        <v>48640</v>
      </c>
      <c r="AE1379" s="26">
        <f>IF(AND(-Z1379&gt;=61,-Z1379&lt;=90),D1379,0)</f>
        <v>0</v>
      </c>
      <c r="AF1379" s="26">
        <f>IF(AND(-Z1379&gt;=91,-Z1379&lt;=120),D1379,0)</f>
        <v>0</v>
      </c>
      <c r="AG1379" s="26">
        <f>IF(AND(-Z1379&gt;=121,-Z1379&lt;=150),D1379,0)</f>
        <v>0</v>
      </c>
      <c r="AH1379" s="26">
        <f>IF(AND(-Z1379&gt;=151,-Z1379&lt;=180),D1379,0)</f>
        <v>0</v>
      </c>
      <c r="AI1379" s="26">
        <f>IF(AND(-Z1379&gt;=181,-Z1379&lt;=210),D1379,0)</f>
        <v>0</v>
      </c>
      <c r="AJ1379" s="26">
        <f>IF(AND(-Z1379&gt;=211,-Z1379&lt;=250),D1379,0)</f>
        <v>0</v>
      </c>
      <c r="AK1379" s="26">
        <f>IF(-Z1379&gt;=251,D1379,0)</f>
        <v>0</v>
      </c>
      <c r="AL1379" s="26">
        <f>SUM(AE1379:AF1379)</f>
        <v>0</v>
      </c>
      <c r="AM1379" s="26">
        <f>SUM(AG1379:AK1379)</f>
        <v>0</v>
      </c>
      <c r="AN1379" s="26">
        <f>SUM(AI1379:AK1379)</f>
        <v>0</v>
      </c>
      <c r="AO1379" s="26">
        <f>+IF(SUM(AC1379:AK1379)=0,D1379,0)</f>
        <v>0</v>
      </c>
      <c r="AP1379" s="26">
        <f>+SUM(AC1379:AK1379)</f>
        <v>48640</v>
      </c>
      <c r="AQ1379" s="26">
        <f>+Tabla_DatosExternos_142[[#This Row],[Total Vigente]]+Tabla_DatosExternos_142[[#This Row],[Total Vencido]]</f>
        <v>48640</v>
      </c>
      <c r="AR1379" s="26">
        <f>SUM(AG1379:AK1379)</f>
        <v>0</v>
      </c>
      <c r="AS1379" s="27">
        <f>+Tabla_DatosExternos_142[[#This Row],[Fecha]]-Tabla_DatosExternos_142[[#This Row],[Vence]]</f>
        <v>-136</v>
      </c>
      <c r="AT1379" s="21"/>
      <c r="AU1379" s="28" t="e">
        <f>+AR1379-W1379</f>
        <v>#VALUE!</v>
      </c>
    </row>
    <row r="1380" spans="1:47" x14ac:dyDescent="0.35">
      <c r="A1380" s="20">
        <v>46052</v>
      </c>
      <c r="B1380" s="21">
        <v>207765</v>
      </c>
      <c r="C1380" s="21">
        <v>21508</v>
      </c>
      <c r="D1380" s="21">
        <v>21508</v>
      </c>
      <c r="E1380" s="22">
        <v>46188</v>
      </c>
      <c r="F1380" s="21">
        <v>58</v>
      </c>
      <c r="G1380" s="21" t="s">
        <v>96</v>
      </c>
      <c r="H1380" s="21" t="s">
        <v>48</v>
      </c>
      <c r="I1380" s="21" t="s">
        <v>1246</v>
      </c>
      <c r="J1380" s="21" t="s">
        <v>125</v>
      </c>
      <c r="K1380" s="21" t="s">
        <v>332</v>
      </c>
      <c r="L1380" s="21" t="s">
        <v>82</v>
      </c>
      <c r="M1380" s="21" t="s">
        <v>83</v>
      </c>
      <c r="N1380" s="21">
        <v>136</v>
      </c>
      <c r="O1380" s="20"/>
      <c r="P1380" s="21" t="s">
        <v>50</v>
      </c>
      <c r="Q1380" s="21" t="s">
        <v>1247</v>
      </c>
      <c r="R1380" s="21">
        <v>3250000</v>
      </c>
      <c r="S1380" s="21">
        <v>5649</v>
      </c>
      <c r="T1380" s="21">
        <v>-63.460213000000003</v>
      </c>
      <c r="U1380" s="21">
        <v>-21.259613000000002</v>
      </c>
      <c r="V1380" s="21" t="s">
        <v>1248</v>
      </c>
      <c r="W1380" s="21" t="s">
        <v>51</v>
      </c>
      <c r="X1380" s="21" t="s">
        <v>1249</v>
      </c>
      <c r="Y1380" s="23">
        <v>46246</v>
      </c>
      <c r="Z1380" s="24">
        <f>+E1380-Y1380</f>
        <v>-58</v>
      </c>
      <c r="AA1380" s="25">
        <f>+Tabla_DatosExternos_142[[#This Row],[Saldo]]/Tabla_DatosExternos_142[[#This Row],[Importe]]</f>
        <v>1</v>
      </c>
      <c r="AB1380" s="21"/>
      <c r="AC1380" s="26">
        <f>IF(AND(-Z1380&gt;=1,-Z1380&lt;=30),D1380,0)</f>
        <v>0</v>
      </c>
      <c r="AD1380" s="26">
        <f>IF(AND(-Z1380&gt;=31,-Z1380&lt;=60),D1380,0)</f>
        <v>21508</v>
      </c>
      <c r="AE1380" s="26">
        <f>IF(AND(-Z1380&gt;=61,-Z1380&lt;=90),D1380,0)</f>
        <v>0</v>
      </c>
      <c r="AF1380" s="26">
        <f>IF(AND(-Z1380&gt;=91,-Z1380&lt;=120),D1380,0)</f>
        <v>0</v>
      </c>
      <c r="AG1380" s="26">
        <f>IF(AND(-Z1380&gt;=121,-Z1380&lt;=150),D1380,0)</f>
        <v>0</v>
      </c>
      <c r="AH1380" s="26">
        <f>IF(AND(-Z1380&gt;=151,-Z1380&lt;=180),D1380,0)</f>
        <v>0</v>
      </c>
      <c r="AI1380" s="26">
        <f>IF(AND(-Z1380&gt;=181,-Z1380&lt;=210),D1380,0)</f>
        <v>0</v>
      </c>
      <c r="AJ1380" s="26">
        <f>IF(AND(-Z1380&gt;=211,-Z1380&lt;=250),D1380,0)</f>
        <v>0</v>
      </c>
      <c r="AK1380" s="26">
        <f>IF(-Z1380&gt;=251,D1380,0)</f>
        <v>0</v>
      </c>
      <c r="AL1380" s="26">
        <f>SUM(AE1380:AF1380)</f>
        <v>0</v>
      </c>
      <c r="AM1380" s="26">
        <f>SUM(AG1380:AK1380)</f>
        <v>0</v>
      </c>
      <c r="AN1380" s="26">
        <f>SUM(AI1380:AK1380)</f>
        <v>0</v>
      </c>
      <c r="AO1380" s="26">
        <f>+IF(SUM(AC1380:AK1380)=0,D1380,0)</f>
        <v>0</v>
      </c>
      <c r="AP1380" s="26">
        <f>+SUM(AC1380:AK1380)</f>
        <v>21508</v>
      </c>
      <c r="AQ1380" s="26">
        <f>+Tabla_DatosExternos_142[[#This Row],[Total Vigente]]+Tabla_DatosExternos_142[[#This Row],[Total Vencido]]</f>
        <v>21508</v>
      </c>
      <c r="AR1380" s="26">
        <f>SUM(AG1380:AK1380)</f>
        <v>0</v>
      </c>
      <c r="AS1380" s="27">
        <f>+Tabla_DatosExternos_142[[#This Row],[Fecha]]-Tabla_DatosExternos_142[[#This Row],[Vence]]</f>
        <v>-136</v>
      </c>
      <c r="AT1380" s="21"/>
      <c r="AU1380" s="28" t="e">
        <f>+AR1380-W1380</f>
        <v>#VALUE!</v>
      </c>
    </row>
    <row r="1381" spans="1:47" x14ac:dyDescent="0.35">
      <c r="A1381" s="20">
        <v>46052</v>
      </c>
      <c r="B1381" s="21">
        <v>207766</v>
      </c>
      <c r="C1381" s="21">
        <v>34840</v>
      </c>
      <c r="D1381" s="21">
        <v>34840</v>
      </c>
      <c r="E1381" s="22">
        <v>46188</v>
      </c>
      <c r="F1381" s="21">
        <v>58</v>
      </c>
      <c r="G1381" s="21" t="s">
        <v>96</v>
      </c>
      <c r="H1381" s="21" t="s">
        <v>48</v>
      </c>
      <c r="I1381" s="21" t="s">
        <v>1246</v>
      </c>
      <c r="J1381" s="21" t="s">
        <v>125</v>
      </c>
      <c r="K1381" s="21" t="s">
        <v>332</v>
      </c>
      <c r="L1381" s="21" t="s">
        <v>82</v>
      </c>
      <c r="M1381" s="21" t="s">
        <v>83</v>
      </c>
      <c r="N1381" s="21">
        <v>136</v>
      </c>
      <c r="O1381" s="20"/>
      <c r="P1381" s="21" t="s">
        <v>50</v>
      </c>
      <c r="Q1381" s="21" t="s">
        <v>1247</v>
      </c>
      <c r="R1381" s="21">
        <v>3250000</v>
      </c>
      <c r="S1381" s="21">
        <v>5649</v>
      </c>
      <c r="T1381" s="21">
        <v>-63.460213000000003</v>
      </c>
      <c r="U1381" s="21">
        <v>-21.259613000000002</v>
      </c>
      <c r="V1381" s="21" t="s">
        <v>1248</v>
      </c>
      <c r="W1381" s="21" t="s">
        <v>51</v>
      </c>
      <c r="X1381" s="21" t="s">
        <v>1249</v>
      </c>
      <c r="Y1381" s="23">
        <v>46246</v>
      </c>
      <c r="Z1381" s="24">
        <f>+E1381-Y1381</f>
        <v>-58</v>
      </c>
      <c r="AA1381" s="25">
        <f>+Tabla_DatosExternos_142[[#This Row],[Saldo]]/Tabla_DatosExternos_142[[#This Row],[Importe]]</f>
        <v>1</v>
      </c>
      <c r="AB1381" s="21"/>
      <c r="AC1381" s="26">
        <f>IF(AND(-Z1381&gt;=1,-Z1381&lt;=30),D1381,0)</f>
        <v>0</v>
      </c>
      <c r="AD1381" s="26">
        <f>IF(AND(-Z1381&gt;=31,-Z1381&lt;=60),D1381,0)</f>
        <v>34840</v>
      </c>
      <c r="AE1381" s="26">
        <f>IF(AND(-Z1381&gt;=61,-Z1381&lt;=90),D1381,0)</f>
        <v>0</v>
      </c>
      <c r="AF1381" s="26">
        <f>IF(AND(-Z1381&gt;=91,-Z1381&lt;=120),D1381,0)</f>
        <v>0</v>
      </c>
      <c r="AG1381" s="26">
        <f>IF(AND(-Z1381&gt;=121,-Z1381&lt;=150),D1381,0)</f>
        <v>0</v>
      </c>
      <c r="AH1381" s="26">
        <f>IF(AND(-Z1381&gt;=151,-Z1381&lt;=180),D1381,0)</f>
        <v>0</v>
      </c>
      <c r="AI1381" s="26">
        <f>IF(AND(-Z1381&gt;=181,-Z1381&lt;=210),D1381,0)</f>
        <v>0</v>
      </c>
      <c r="AJ1381" s="26">
        <f>IF(AND(-Z1381&gt;=211,-Z1381&lt;=250),D1381,0)</f>
        <v>0</v>
      </c>
      <c r="AK1381" s="26">
        <f>IF(-Z1381&gt;=251,D1381,0)</f>
        <v>0</v>
      </c>
      <c r="AL1381" s="26">
        <f>SUM(AE1381:AF1381)</f>
        <v>0</v>
      </c>
      <c r="AM1381" s="26">
        <f>SUM(AG1381:AK1381)</f>
        <v>0</v>
      </c>
      <c r="AN1381" s="26">
        <f>SUM(AI1381:AK1381)</f>
        <v>0</v>
      </c>
      <c r="AO1381" s="26">
        <f>+IF(SUM(AC1381:AK1381)=0,D1381,0)</f>
        <v>0</v>
      </c>
      <c r="AP1381" s="26">
        <f>+SUM(AC1381:AK1381)</f>
        <v>34840</v>
      </c>
      <c r="AQ1381" s="26">
        <f>+Tabla_DatosExternos_142[[#This Row],[Total Vigente]]+Tabla_DatosExternos_142[[#This Row],[Total Vencido]]</f>
        <v>34840</v>
      </c>
      <c r="AR1381" s="26">
        <f>SUM(AG1381:AK1381)</f>
        <v>0</v>
      </c>
      <c r="AS1381" s="27">
        <f>+Tabla_DatosExternos_142[[#This Row],[Fecha]]-Tabla_DatosExternos_142[[#This Row],[Vence]]</f>
        <v>-136</v>
      </c>
      <c r="AT1381" s="21"/>
      <c r="AU1381" s="28" t="e">
        <f>+AR1381-W1381</f>
        <v>#VALUE!</v>
      </c>
    </row>
    <row r="1382" spans="1:47" x14ac:dyDescent="0.35">
      <c r="A1382" s="20">
        <v>46052</v>
      </c>
      <c r="B1382" s="21">
        <v>207767</v>
      </c>
      <c r="C1382" s="21">
        <v>26000</v>
      </c>
      <c r="D1382" s="21">
        <v>26000</v>
      </c>
      <c r="E1382" s="22">
        <v>46188</v>
      </c>
      <c r="F1382" s="21">
        <v>58</v>
      </c>
      <c r="G1382" s="21" t="s">
        <v>96</v>
      </c>
      <c r="H1382" s="21" t="s">
        <v>48</v>
      </c>
      <c r="I1382" s="21" t="s">
        <v>1246</v>
      </c>
      <c r="J1382" s="21" t="s">
        <v>125</v>
      </c>
      <c r="K1382" s="21" t="s">
        <v>332</v>
      </c>
      <c r="L1382" s="21" t="s">
        <v>82</v>
      </c>
      <c r="M1382" s="21" t="s">
        <v>83</v>
      </c>
      <c r="N1382" s="21">
        <v>136</v>
      </c>
      <c r="O1382" s="20"/>
      <c r="P1382" s="21" t="s">
        <v>50</v>
      </c>
      <c r="Q1382" s="21" t="s">
        <v>1247</v>
      </c>
      <c r="R1382" s="21">
        <v>3250000</v>
      </c>
      <c r="S1382" s="21">
        <v>5649</v>
      </c>
      <c r="T1382" s="21">
        <v>-63.460213000000003</v>
      </c>
      <c r="U1382" s="21">
        <v>-21.259613000000002</v>
      </c>
      <c r="V1382" s="21" t="s">
        <v>1248</v>
      </c>
      <c r="W1382" s="21" t="s">
        <v>51</v>
      </c>
      <c r="X1382" s="21" t="s">
        <v>1249</v>
      </c>
      <c r="Y1382" s="23">
        <v>46246</v>
      </c>
      <c r="Z1382" s="24">
        <f>+E1382-Y1382</f>
        <v>-58</v>
      </c>
      <c r="AA1382" s="25">
        <f>+Tabla_DatosExternos_142[[#This Row],[Saldo]]/Tabla_DatosExternos_142[[#This Row],[Importe]]</f>
        <v>1</v>
      </c>
      <c r="AB1382" s="21"/>
      <c r="AC1382" s="26">
        <f>IF(AND(-Z1382&gt;=1,-Z1382&lt;=30),D1382,0)</f>
        <v>0</v>
      </c>
      <c r="AD1382" s="26">
        <f>IF(AND(-Z1382&gt;=31,-Z1382&lt;=60),D1382,0)</f>
        <v>26000</v>
      </c>
      <c r="AE1382" s="26">
        <f>IF(AND(-Z1382&gt;=61,-Z1382&lt;=90),D1382,0)</f>
        <v>0</v>
      </c>
      <c r="AF1382" s="26">
        <f>IF(AND(-Z1382&gt;=91,-Z1382&lt;=120),D1382,0)</f>
        <v>0</v>
      </c>
      <c r="AG1382" s="26">
        <f>IF(AND(-Z1382&gt;=121,-Z1382&lt;=150),D1382,0)</f>
        <v>0</v>
      </c>
      <c r="AH1382" s="26">
        <f>IF(AND(-Z1382&gt;=151,-Z1382&lt;=180),D1382,0)</f>
        <v>0</v>
      </c>
      <c r="AI1382" s="26">
        <f>IF(AND(-Z1382&gt;=181,-Z1382&lt;=210),D1382,0)</f>
        <v>0</v>
      </c>
      <c r="AJ1382" s="26">
        <f>IF(AND(-Z1382&gt;=211,-Z1382&lt;=250),D1382,0)</f>
        <v>0</v>
      </c>
      <c r="AK1382" s="26">
        <f>IF(-Z1382&gt;=251,D1382,0)</f>
        <v>0</v>
      </c>
      <c r="AL1382" s="26">
        <f>SUM(AE1382:AF1382)</f>
        <v>0</v>
      </c>
      <c r="AM1382" s="26">
        <f>SUM(AG1382:AK1382)</f>
        <v>0</v>
      </c>
      <c r="AN1382" s="26">
        <f>SUM(AI1382:AK1382)</f>
        <v>0</v>
      </c>
      <c r="AO1382" s="26">
        <f>+IF(SUM(AC1382:AK1382)=0,D1382,0)</f>
        <v>0</v>
      </c>
      <c r="AP1382" s="26">
        <f>+SUM(AC1382:AK1382)</f>
        <v>26000</v>
      </c>
      <c r="AQ1382" s="26">
        <f>+Tabla_DatosExternos_142[[#This Row],[Total Vigente]]+Tabla_DatosExternos_142[[#This Row],[Total Vencido]]</f>
        <v>26000</v>
      </c>
      <c r="AR1382" s="26">
        <f>SUM(AG1382:AK1382)</f>
        <v>0</v>
      </c>
      <c r="AS1382" s="27">
        <f>+Tabla_DatosExternos_142[[#This Row],[Fecha]]-Tabla_DatosExternos_142[[#This Row],[Vence]]</f>
        <v>-136</v>
      </c>
      <c r="AT1382" s="21"/>
      <c r="AU1382" s="28" t="e">
        <f>+AR1382-W1382</f>
        <v>#VALUE!</v>
      </c>
    </row>
    <row r="1383" spans="1:47" x14ac:dyDescent="0.35">
      <c r="A1383" s="20">
        <v>46052</v>
      </c>
      <c r="B1383" s="21">
        <v>207769</v>
      </c>
      <c r="C1383" s="21">
        <v>43620</v>
      </c>
      <c r="D1383" s="21">
        <v>43620</v>
      </c>
      <c r="E1383" s="22">
        <v>46188</v>
      </c>
      <c r="F1383" s="21">
        <v>58</v>
      </c>
      <c r="G1383" s="21" t="s">
        <v>96</v>
      </c>
      <c r="H1383" s="21" t="s">
        <v>48</v>
      </c>
      <c r="I1383" s="21" t="s">
        <v>1246</v>
      </c>
      <c r="J1383" s="21" t="s">
        <v>125</v>
      </c>
      <c r="K1383" s="21" t="s">
        <v>332</v>
      </c>
      <c r="L1383" s="21" t="s">
        <v>82</v>
      </c>
      <c r="M1383" s="21" t="s">
        <v>83</v>
      </c>
      <c r="N1383" s="21">
        <v>136</v>
      </c>
      <c r="O1383" s="20"/>
      <c r="P1383" s="21" t="s">
        <v>50</v>
      </c>
      <c r="Q1383" s="21" t="s">
        <v>1247</v>
      </c>
      <c r="R1383" s="21">
        <v>3250000</v>
      </c>
      <c r="S1383" s="21">
        <v>5649</v>
      </c>
      <c r="T1383" s="21">
        <v>-63.460213000000003</v>
      </c>
      <c r="U1383" s="21">
        <v>-21.259613000000002</v>
      </c>
      <c r="V1383" s="21" t="s">
        <v>1248</v>
      </c>
      <c r="W1383" s="21" t="s">
        <v>51</v>
      </c>
      <c r="X1383" s="21" t="s">
        <v>1249</v>
      </c>
      <c r="Y1383" s="23">
        <v>46246</v>
      </c>
      <c r="Z1383" s="24">
        <f>+E1383-Y1383</f>
        <v>-58</v>
      </c>
      <c r="AA1383" s="25">
        <f>+Tabla_DatosExternos_142[[#This Row],[Saldo]]/Tabla_DatosExternos_142[[#This Row],[Importe]]</f>
        <v>1</v>
      </c>
      <c r="AB1383" s="21"/>
      <c r="AC1383" s="26">
        <f>IF(AND(-Z1383&gt;=1,-Z1383&lt;=30),D1383,0)</f>
        <v>0</v>
      </c>
      <c r="AD1383" s="26">
        <f>IF(AND(-Z1383&gt;=31,-Z1383&lt;=60),D1383,0)</f>
        <v>43620</v>
      </c>
      <c r="AE1383" s="26">
        <f>IF(AND(-Z1383&gt;=61,-Z1383&lt;=90),D1383,0)</f>
        <v>0</v>
      </c>
      <c r="AF1383" s="26">
        <f>IF(AND(-Z1383&gt;=91,-Z1383&lt;=120),D1383,0)</f>
        <v>0</v>
      </c>
      <c r="AG1383" s="26">
        <f>IF(AND(-Z1383&gt;=121,-Z1383&lt;=150),D1383,0)</f>
        <v>0</v>
      </c>
      <c r="AH1383" s="26">
        <f>IF(AND(-Z1383&gt;=151,-Z1383&lt;=180),D1383,0)</f>
        <v>0</v>
      </c>
      <c r="AI1383" s="26">
        <f>IF(AND(-Z1383&gt;=181,-Z1383&lt;=210),D1383,0)</f>
        <v>0</v>
      </c>
      <c r="AJ1383" s="26">
        <f>IF(AND(-Z1383&gt;=211,-Z1383&lt;=250),D1383,0)</f>
        <v>0</v>
      </c>
      <c r="AK1383" s="26">
        <f>IF(-Z1383&gt;=251,D1383,0)</f>
        <v>0</v>
      </c>
      <c r="AL1383" s="26">
        <f>SUM(AE1383:AF1383)</f>
        <v>0</v>
      </c>
      <c r="AM1383" s="26">
        <f>SUM(AG1383:AK1383)</f>
        <v>0</v>
      </c>
      <c r="AN1383" s="26">
        <f>SUM(AI1383:AK1383)</f>
        <v>0</v>
      </c>
      <c r="AO1383" s="26">
        <f>+IF(SUM(AC1383:AK1383)=0,D1383,0)</f>
        <v>0</v>
      </c>
      <c r="AP1383" s="26">
        <f>+SUM(AC1383:AK1383)</f>
        <v>43620</v>
      </c>
      <c r="AQ1383" s="26">
        <f>+Tabla_DatosExternos_142[[#This Row],[Total Vigente]]+Tabla_DatosExternos_142[[#This Row],[Total Vencido]]</f>
        <v>43620</v>
      </c>
      <c r="AR1383" s="26">
        <f>SUM(AG1383:AK1383)</f>
        <v>0</v>
      </c>
      <c r="AS1383" s="27">
        <f>+Tabla_DatosExternos_142[[#This Row],[Fecha]]-Tabla_DatosExternos_142[[#This Row],[Vence]]</f>
        <v>-136</v>
      </c>
      <c r="AT1383" s="21"/>
      <c r="AU1383" s="28" t="e">
        <f>+AR1383-W1383</f>
        <v>#VALUE!</v>
      </c>
    </row>
    <row r="1384" spans="1:47" x14ac:dyDescent="0.35">
      <c r="A1384" s="20">
        <v>46052</v>
      </c>
      <c r="B1384" s="21">
        <v>207770</v>
      </c>
      <c r="C1384" s="21">
        <v>19500</v>
      </c>
      <c r="D1384" s="21">
        <v>19500</v>
      </c>
      <c r="E1384" s="22">
        <v>46188</v>
      </c>
      <c r="F1384" s="21">
        <v>58</v>
      </c>
      <c r="G1384" s="21" t="s">
        <v>96</v>
      </c>
      <c r="H1384" s="21" t="s">
        <v>48</v>
      </c>
      <c r="I1384" s="21" t="s">
        <v>1246</v>
      </c>
      <c r="J1384" s="21" t="s">
        <v>125</v>
      </c>
      <c r="K1384" s="21" t="s">
        <v>332</v>
      </c>
      <c r="L1384" s="21" t="s">
        <v>82</v>
      </c>
      <c r="M1384" s="21" t="s">
        <v>83</v>
      </c>
      <c r="N1384" s="21">
        <v>136</v>
      </c>
      <c r="O1384" s="20"/>
      <c r="P1384" s="21" t="s">
        <v>50</v>
      </c>
      <c r="Q1384" s="21" t="s">
        <v>1247</v>
      </c>
      <c r="R1384" s="21">
        <v>3250000</v>
      </c>
      <c r="S1384" s="21">
        <v>5649</v>
      </c>
      <c r="T1384" s="21">
        <v>-63.460213000000003</v>
      </c>
      <c r="U1384" s="21">
        <v>-21.259613000000002</v>
      </c>
      <c r="V1384" s="21" t="s">
        <v>1248</v>
      </c>
      <c r="W1384" s="21" t="s">
        <v>51</v>
      </c>
      <c r="X1384" s="21" t="s">
        <v>1249</v>
      </c>
      <c r="Y1384" s="23">
        <v>46246</v>
      </c>
      <c r="Z1384" s="24">
        <f>+E1384-Y1384</f>
        <v>-58</v>
      </c>
      <c r="AA1384" s="25">
        <f>+Tabla_DatosExternos_142[[#This Row],[Saldo]]/Tabla_DatosExternos_142[[#This Row],[Importe]]</f>
        <v>1</v>
      </c>
      <c r="AB1384" s="21"/>
      <c r="AC1384" s="26">
        <f>IF(AND(-Z1384&gt;=1,-Z1384&lt;=30),D1384,0)</f>
        <v>0</v>
      </c>
      <c r="AD1384" s="26">
        <f>IF(AND(-Z1384&gt;=31,-Z1384&lt;=60),D1384,0)</f>
        <v>19500</v>
      </c>
      <c r="AE1384" s="26">
        <f>IF(AND(-Z1384&gt;=61,-Z1384&lt;=90),D1384,0)</f>
        <v>0</v>
      </c>
      <c r="AF1384" s="26">
        <f>IF(AND(-Z1384&gt;=91,-Z1384&lt;=120),D1384,0)</f>
        <v>0</v>
      </c>
      <c r="AG1384" s="26">
        <f>IF(AND(-Z1384&gt;=121,-Z1384&lt;=150),D1384,0)</f>
        <v>0</v>
      </c>
      <c r="AH1384" s="26">
        <f>IF(AND(-Z1384&gt;=151,-Z1384&lt;=180),D1384,0)</f>
        <v>0</v>
      </c>
      <c r="AI1384" s="26">
        <f>IF(AND(-Z1384&gt;=181,-Z1384&lt;=210),D1384,0)</f>
        <v>0</v>
      </c>
      <c r="AJ1384" s="26">
        <f>IF(AND(-Z1384&gt;=211,-Z1384&lt;=250),D1384,0)</f>
        <v>0</v>
      </c>
      <c r="AK1384" s="26">
        <f>IF(-Z1384&gt;=251,D1384,0)</f>
        <v>0</v>
      </c>
      <c r="AL1384" s="26">
        <f>SUM(AE1384:AF1384)</f>
        <v>0</v>
      </c>
      <c r="AM1384" s="26">
        <f>SUM(AG1384:AK1384)</f>
        <v>0</v>
      </c>
      <c r="AN1384" s="26">
        <f>SUM(AI1384:AK1384)</f>
        <v>0</v>
      </c>
      <c r="AO1384" s="26">
        <f>+IF(SUM(AC1384:AK1384)=0,D1384,0)</f>
        <v>0</v>
      </c>
      <c r="AP1384" s="26">
        <f>+SUM(AC1384:AK1384)</f>
        <v>19500</v>
      </c>
      <c r="AQ1384" s="26">
        <f>+Tabla_DatosExternos_142[[#This Row],[Total Vigente]]+Tabla_DatosExternos_142[[#This Row],[Total Vencido]]</f>
        <v>19500</v>
      </c>
      <c r="AR1384" s="26">
        <f>SUM(AG1384:AK1384)</f>
        <v>0</v>
      </c>
      <c r="AS1384" s="27">
        <f>+Tabla_DatosExternos_142[[#This Row],[Fecha]]-Tabla_DatosExternos_142[[#This Row],[Vence]]</f>
        <v>-136</v>
      </c>
      <c r="AT1384" s="21"/>
      <c r="AU1384" s="28" t="e">
        <f>+AR1384-W1384</f>
        <v>#VALUE!</v>
      </c>
    </row>
    <row r="1385" spans="1:47" x14ac:dyDescent="0.35">
      <c r="A1385" s="20">
        <v>46052</v>
      </c>
      <c r="B1385" s="21">
        <v>207771</v>
      </c>
      <c r="C1385" s="21">
        <v>13000</v>
      </c>
      <c r="D1385" s="21">
        <v>13000</v>
      </c>
      <c r="E1385" s="22">
        <v>46188</v>
      </c>
      <c r="F1385" s="21">
        <v>58</v>
      </c>
      <c r="G1385" s="21" t="s">
        <v>96</v>
      </c>
      <c r="H1385" s="21" t="s">
        <v>48</v>
      </c>
      <c r="I1385" s="21" t="s">
        <v>1246</v>
      </c>
      <c r="J1385" s="21" t="s">
        <v>125</v>
      </c>
      <c r="K1385" s="21" t="s">
        <v>332</v>
      </c>
      <c r="L1385" s="21" t="s">
        <v>82</v>
      </c>
      <c r="M1385" s="21" t="s">
        <v>83</v>
      </c>
      <c r="N1385" s="21">
        <v>136</v>
      </c>
      <c r="O1385" s="20"/>
      <c r="P1385" s="21" t="s">
        <v>50</v>
      </c>
      <c r="Q1385" s="21" t="s">
        <v>1247</v>
      </c>
      <c r="R1385" s="21">
        <v>3250000</v>
      </c>
      <c r="S1385" s="21">
        <v>5649</v>
      </c>
      <c r="T1385" s="21">
        <v>-63.460213000000003</v>
      </c>
      <c r="U1385" s="21">
        <v>-21.259613000000002</v>
      </c>
      <c r="V1385" s="21" t="s">
        <v>1248</v>
      </c>
      <c r="W1385" s="21" t="s">
        <v>51</v>
      </c>
      <c r="X1385" s="21" t="s">
        <v>1249</v>
      </c>
      <c r="Y1385" s="23">
        <v>46246</v>
      </c>
      <c r="Z1385" s="24">
        <f>+E1385-Y1385</f>
        <v>-58</v>
      </c>
      <c r="AA1385" s="25">
        <f>+Tabla_DatosExternos_142[[#This Row],[Saldo]]/Tabla_DatosExternos_142[[#This Row],[Importe]]</f>
        <v>1</v>
      </c>
      <c r="AB1385" s="21"/>
      <c r="AC1385" s="26">
        <f>IF(AND(-Z1385&gt;=1,-Z1385&lt;=30),D1385,0)</f>
        <v>0</v>
      </c>
      <c r="AD1385" s="26">
        <f>IF(AND(-Z1385&gt;=31,-Z1385&lt;=60),D1385,0)</f>
        <v>13000</v>
      </c>
      <c r="AE1385" s="26">
        <f>IF(AND(-Z1385&gt;=61,-Z1385&lt;=90),D1385,0)</f>
        <v>0</v>
      </c>
      <c r="AF1385" s="26">
        <f>IF(AND(-Z1385&gt;=91,-Z1385&lt;=120),D1385,0)</f>
        <v>0</v>
      </c>
      <c r="AG1385" s="26">
        <f>IF(AND(-Z1385&gt;=121,-Z1385&lt;=150),D1385,0)</f>
        <v>0</v>
      </c>
      <c r="AH1385" s="26">
        <f>IF(AND(-Z1385&gt;=151,-Z1385&lt;=180),D1385,0)</f>
        <v>0</v>
      </c>
      <c r="AI1385" s="26">
        <f>IF(AND(-Z1385&gt;=181,-Z1385&lt;=210),D1385,0)</f>
        <v>0</v>
      </c>
      <c r="AJ1385" s="26">
        <f>IF(AND(-Z1385&gt;=211,-Z1385&lt;=250),D1385,0)</f>
        <v>0</v>
      </c>
      <c r="AK1385" s="26">
        <f>IF(-Z1385&gt;=251,D1385,0)</f>
        <v>0</v>
      </c>
      <c r="AL1385" s="26">
        <f>SUM(AE1385:AF1385)</f>
        <v>0</v>
      </c>
      <c r="AM1385" s="26">
        <f>SUM(AG1385:AK1385)</f>
        <v>0</v>
      </c>
      <c r="AN1385" s="26">
        <f>SUM(AI1385:AK1385)</f>
        <v>0</v>
      </c>
      <c r="AO1385" s="26">
        <f>+IF(SUM(AC1385:AK1385)=0,D1385,0)</f>
        <v>0</v>
      </c>
      <c r="AP1385" s="26">
        <f>+SUM(AC1385:AK1385)</f>
        <v>13000</v>
      </c>
      <c r="AQ1385" s="26">
        <f>+Tabla_DatosExternos_142[[#This Row],[Total Vigente]]+Tabla_DatosExternos_142[[#This Row],[Total Vencido]]</f>
        <v>13000</v>
      </c>
      <c r="AR1385" s="26">
        <f>SUM(AG1385:AK1385)</f>
        <v>0</v>
      </c>
      <c r="AS1385" s="27">
        <f>+Tabla_DatosExternos_142[[#This Row],[Fecha]]-Tabla_DatosExternos_142[[#This Row],[Vence]]</f>
        <v>-136</v>
      </c>
      <c r="AT1385" s="21"/>
      <c r="AU1385" s="28" t="e">
        <f>+AR1385-W1385</f>
        <v>#VALUE!</v>
      </c>
    </row>
    <row r="1386" spans="1:47" x14ac:dyDescent="0.35">
      <c r="A1386" s="20">
        <v>46053</v>
      </c>
      <c r="B1386" s="21">
        <v>208400</v>
      </c>
      <c r="C1386" s="21">
        <v>45920</v>
      </c>
      <c r="D1386" s="21">
        <v>45920</v>
      </c>
      <c r="E1386" s="22">
        <v>46188</v>
      </c>
      <c r="F1386" s="21">
        <v>58</v>
      </c>
      <c r="G1386" s="21" t="s">
        <v>96</v>
      </c>
      <c r="H1386" s="21" t="s">
        <v>48</v>
      </c>
      <c r="I1386" s="21" t="s">
        <v>1246</v>
      </c>
      <c r="J1386" s="21" t="s">
        <v>125</v>
      </c>
      <c r="K1386" s="21" t="s">
        <v>332</v>
      </c>
      <c r="L1386" s="21" t="s">
        <v>82</v>
      </c>
      <c r="M1386" s="21" t="s">
        <v>83</v>
      </c>
      <c r="N1386" s="21">
        <v>135</v>
      </c>
      <c r="O1386" s="20"/>
      <c r="P1386" s="21" t="s">
        <v>50</v>
      </c>
      <c r="Q1386" s="21" t="s">
        <v>1247</v>
      </c>
      <c r="R1386" s="21">
        <v>3250000</v>
      </c>
      <c r="S1386" s="21">
        <v>5649</v>
      </c>
      <c r="T1386" s="21">
        <v>-63.460213000000003</v>
      </c>
      <c r="U1386" s="21">
        <v>-21.259613000000002</v>
      </c>
      <c r="V1386" s="21" t="s">
        <v>1248</v>
      </c>
      <c r="W1386" s="21" t="s">
        <v>51</v>
      </c>
      <c r="X1386" s="21" t="s">
        <v>1249</v>
      </c>
      <c r="Y1386" s="23">
        <v>46246</v>
      </c>
      <c r="Z1386" s="24">
        <f>+E1386-Y1386</f>
        <v>-58</v>
      </c>
      <c r="AA1386" s="25">
        <f>+Tabla_DatosExternos_142[[#This Row],[Saldo]]/Tabla_DatosExternos_142[[#This Row],[Importe]]</f>
        <v>1</v>
      </c>
      <c r="AB1386" s="21"/>
      <c r="AC1386" s="26">
        <f>IF(AND(-Z1386&gt;=1,-Z1386&lt;=30),D1386,0)</f>
        <v>0</v>
      </c>
      <c r="AD1386" s="26">
        <f>IF(AND(-Z1386&gt;=31,-Z1386&lt;=60),D1386,0)</f>
        <v>45920</v>
      </c>
      <c r="AE1386" s="26">
        <f>IF(AND(-Z1386&gt;=61,-Z1386&lt;=90),D1386,0)</f>
        <v>0</v>
      </c>
      <c r="AF1386" s="26">
        <f>IF(AND(-Z1386&gt;=91,-Z1386&lt;=120),D1386,0)</f>
        <v>0</v>
      </c>
      <c r="AG1386" s="26">
        <f>IF(AND(-Z1386&gt;=121,-Z1386&lt;=150),D1386,0)</f>
        <v>0</v>
      </c>
      <c r="AH1386" s="26">
        <f>IF(AND(-Z1386&gt;=151,-Z1386&lt;=180),D1386,0)</f>
        <v>0</v>
      </c>
      <c r="AI1386" s="26">
        <f>IF(AND(-Z1386&gt;=181,-Z1386&lt;=210),D1386,0)</f>
        <v>0</v>
      </c>
      <c r="AJ1386" s="26">
        <f>IF(AND(-Z1386&gt;=211,-Z1386&lt;=250),D1386,0)</f>
        <v>0</v>
      </c>
      <c r="AK1386" s="26">
        <f>IF(-Z1386&gt;=251,D1386,0)</f>
        <v>0</v>
      </c>
      <c r="AL1386" s="26">
        <f>SUM(AE1386:AF1386)</f>
        <v>0</v>
      </c>
      <c r="AM1386" s="26">
        <f>SUM(AG1386:AK1386)</f>
        <v>0</v>
      </c>
      <c r="AN1386" s="26">
        <f>SUM(AI1386:AK1386)</f>
        <v>0</v>
      </c>
      <c r="AO1386" s="26">
        <f>+IF(SUM(AC1386:AK1386)=0,D1386,0)</f>
        <v>0</v>
      </c>
      <c r="AP1386" s="26">
        <f>+SUM(AC1386:AK1386)</f>
        <v>45920</v>
      </c>
      <c r="AQ1386" s="26">
        <f>+Tabla_DatosExternos_142[[#This Row],[Total Vigente]]+Tabla_DatosExternos_142[[#This Row],[Total Vencido]]</f>
        <v>45920</v>
      </c>
      <c r="AR1386" s="26">
        <f>SUM(AG1386:AK1386)</f>
        <v>0</v>
      </c>
      <c r="AS1386" s="27">
        <f>+Tabla_DatosExternos_142[[#This Row],[Fecha]]-Tabla_DatosExternos_142[[#This Row],[Vence]]</f>
        <v>-135</v>
      </c>
      <c r="AT1386" s="21"/>
      <c r="AU1386" s="28" t="e">
        <f>+AR1386-W1386</f>
        <v>#VALUE!</v>
      </c>
    </row>
    <row r="1387" spans="1:47" x14ac:dyDescent="0.35">
      <c r="A1387" s="20">
        <v>46053</v>
      </c>
      <c r="B1387" s="21">
        <v>208401</v>
      </c>
      <c r="C1387" s="21">
        <v>37764</v>
      </c>
      <c r="D1387" s="21">
        <v>37764</v>
      </c>
      <c r="E1387" s="22">
        <v>46188</v>
      </c>
      <c r="F1387" s="21">
        <v>58</v>
      </c>
      <c r="G1387" s="21" t="s">
        <v>96</v>
      </c>
      <c r="H1387" s="21" t="s">
        <v>48</v>
      </c>
      <c r="I1387" s="21" t="s">
        <v>1246</v>
      </c>
      <c r="J1387" s="21" t="s">
        <v>125</v>
      </c>
      <c r="K1387" s="21" t="s">
        <v>332</v>
      </c>
      <c r="L1387" s="21" t="s">
        <v>82</v>
      </c>
      <c r="M1387" s="21" t="s">
        <v>83</v>
      </c>
      <c r="N1387" s="21">
        <v>135</v>
      </c>
      <c r="O1387" s="20"/>
      <c r="P1387" s="21" t="s">
        <v>50</v>
      </c>
      <c r="Q1387" s="21" t="s">
        <v>1247</v>
      </c>
      <c r="R1387" s="21">
        <v>3250000</v>
      </c>
      <c r="S1387" s="21">
        <v>5649</v>
      </c>
      <c r="T1387" s="21">
        <v>-63.460213000000003</v>
      </c>
      <c r="U1387" s="21">
        <v>-21.259613000000002</v>
      </c>
      <c r="V1387" s="21" t="s">
        <v>1248</v>
      </c>
      <c r="W1387" s="21" t="s">
        <v>51</v>
      </c>
      <c r="X1387" s="21" t="s">
        <v>1249</v>
      </c>
      <c r="Y1387" s="23">
        <v>46246</v>
      </c>
      <c r="Z1387" s="24">
        <f>+E1387-Y1387</f>
        <v>-58</v>
      </c>
      <c r="AA1387" s="25">
        <f>+Tabla_DatosExternos_142[[#This Row],[Saldo]]/Tabla_DatosExternos_142[[#This Row],[Importe]]</f>
        <v>1</v>
      </c>
      <c r="AB1387" s="21"/>
      <c r="AC1387" s="26">
        <f>IF(AND(-Z1387&gt;=1,-Z1387&lt;=30),D1387,0)</f>
        <v>0</v>
      </c>
      <c r="AD1387" s="26">
        <f>IF(AND(-Z1387&gt;=31,-Z1387&lt;=60),D1387,0)</f>
        <v>37764</v>
      </c>
      <c r="AE1387" s="26">
        <f>IF(AND(-Z1387&gt;=61,-Z1387&lt;=90),D1387,0)</f>
        <v>0</v>
      </c>
      <c r="AF1387" s="26">
        <f>IF(AND(-Z1387&gt;=91,-Z1387&lt;=120),D1387,0)</f>
        <v>0</v>
      </c>
      <c r="AG1387" s="26">
        <f>IF(AND(-Z1387&gt;=121,-Z1387&lt;=150),D1387,0)</f>
        <v>0</v>
      </c>
      <c r="AH1387" s="26">
        <f>IF(AND(-Z1387&gt;=151,-Z1387&lt;=180),D1387,0)</f>
        <v>0</v>
      </c>
      <c r="AI1387" s="26">
        <f>IF(AND(-Z1387&gt;=181,-Z1387&lt;=210),D1387,0)</f>
        <v>0</v>
      </c>
      <c r="AJ1387" s="26">
        <f>IF(AND(-Z1387&gt;=211,-Z1387&lt;=250),D1387,0)</f>
        <v>0</v>
      </c>
      <c r="AK1387" s="26">
        <f>IF(-Z1387&gt;=251,D1387,0)</f>
        <v>0</v>
      </c>
      <c r="AL1387" s="26">
        <f>SUM(AE1387:AF1387)</f>
        <v>0</v>
      </c>
      <c r="AM1387" s="26">
        <f>SUM(AG1387:AK1387)</f>
        <v>0</v>
      </c>
      <c r="AN1387" s="26">
        <f>SUM(AI1387:AK1387)</f>
        <v>0</v>
      </c>
      <c r="AO1387" s="26">
        <f>+IF(SUM(AC1387:AK1387)=0,D1387,0)</f>
        <v>0</v>
      </c>
      <c r="AP1387" s="26">
        <f>+SUM(AC1387:AK1387)</f>
        <v>37764</v>
      </c>
      <c r="AQ1387" s="26">
        <f>+Tabla_DatosExternos_142[[#This Row],[Total Vigente]]+Tabla_DatosExternos_142[[#This Row],[Total Vencido]]</f>
        <v>37764</v>
      </c>
      <c r="AR1387" s="26">
        <f>SUM(AG1387:AK1387)</f>
        <v>0</v>
      </c>
      <c r="AS1387" s="27">
        <f>+Tabla_DatosExternos_142[[#This Row],[Fecha]]-Tabla_DatosExternos_142[[#This Row],[Vence]]</f>
        <v>-135</v>
      </c>
      <c r="AT1387" s="21"/>
      <c r="AU1387" s="28" t="e">
        <f>+AR1387-W1387</f>
        <v>#VALUE!</v>
      </c>
    </row>
    <row r="1388" spans="1:47" x14ac:dyDescent="0.35">
      <c r="A1388" s="20">
        <v>46053</v>
      </c>
      <c r="B1388" s="21">
        <v>208458</v>
      </c>
      <c r="C1388" s="21">
        <v>43999.99</v>
      </c>
      <c r="D1388" s="21">
        <v>43999.99</v>
      </c>
      <c r="E1388" s="22">
        <v>46188</v>
      </c>
      <c r="F1388" s="21">
        <v>58</v>
      </c>
      <c r="G1388" s="21" t="s">
        <v>96</v>
      </c>
      <c r="H1388" s="21" t="s">
        <v>48</v>
      </c>
      <c r="I1388" s="21" t="s">
        <v>1246</v>
      </c>
      <c r="J1388" s="21" t="s">
        <v>125</v>
      </c>
      <c r="K1388" s="21" t="s">
        <v>332</v>
      </c>
      <c r="L1388" s="21" t="s">
        <v>82</v>
      </c>
      <c r="M1388" s="21" t="s">
        <v>83</v>
      </c>
      <c r="N1388" s="21">
        <v>135</v>
      </c>
      <c r="O1388" s="20"/>
      <c r="P1388" s="21" t="s">
        <v>50</v>
      </c>
      <c r="Q1388" s="21" t="s">
        <v>1247</v>
      </c>
      <c r="R1388" s="21">
        <v>3250000</v>
      </c>
      <c r="S1388" s="21">
        <v>5649</v>
      </c>
      <c r="T1388" s="21">
        <v>-63.460213000000003</v>
      </c>
      <c r="U1388" s="21">
        <v>-21.259613000000002</v>
      </c>
      <c r="V1388" s="21" t="s">
        <v>1248</v>
      </c>
      <c r="W1388" s="21" t="s">
        <v>51</v>
      </c>
      <c r="X1388" s="21" t="s">
        <v>1249</v>
      </c>
      <c r="Y1388" s="23">
        <v>46246</v>
      </c>
      <c r="Z1388" s="24">
        <f>+E1388-Y1388</f>
        <v>-58</v>
      </c>
      <c r="AA1388" s="25">
        <f>+Tabla_DatosExternos_142[[#This Row],[Saldo]]/Tabla_DatosExternos_142[[#This Row],[Importe]]</f>
        <v>1</v>
      </c>
      <c r="AB1388" s="21"/>
      <c r="AC1388" s="26">
        <f>IF(AND(-Z1388&gt;=1,-Z1388&lt;=30),D1388,0)</f>
        <v>0</v>
      </c>
      <c r="AD1388" s="26">
        <f>IF(AND(-Z1388&gt;=31,-Z1388&lt;=60),D1388,0)</f>
        <v>43999.99</v>
      </c>
      <c r="AE1388" s="26">
        <f>IF(AND(-Z1388&gt;=61,-Z1388&lt;=90),D1388,0)</f>
        <v>0</v>
      </c>
      <c r="AF1388" s="26">
        <f>IF(AND(-Z1388&gt;=91,-Z1388&lt;=120),D1388,0)</f>
        <v>0</v>
      </c>
      <c r="AG1388" s="26">
        <f>IF(AND(-Z1388&gt;=121,-Z1388&lt;=150),D1388,0)</f>
        <v>0</v>
      </c>
      <c r="AH1388" s="26">
        <f>IF(AND(-Z1388&gt;=151,-Z1388&lt;=180),D1388,0)</f>
        <v>0</v>
      </c>
      <c r="AI1388" s="26">
        <f>IF(AND(-Z1388&gt;=181,-Z1388&lt;=210),D1388,0)</f>
        <v>0</v>
      </c>
      <c r="AJ1388" s="26">
        <f>IF(AND(-Z1388&gt;=211,-Z1388&lt;=250),D1388,0)</f>
        <v>0</v>
      </c>
      <c r="AK1388" s="26">
        <f>IF(-Z1388&gt;=251,D1388,0)</f>
        <v>0</v>
      </c>
      <c r="AL1388" s="26">
        <f>SUM(AE1388:AF1388)</f>
        <v>0</v>
      </c>
      <c r="AM1388" s="26">
        <f>SUM(AG1388:AK1388)</f>
        <v>0</v>
      </c>
      <c r="AN1388" s="26">
        <f>SUM(AI1388:AK1388)</f>
        <v>0</v>
      </c>
      <c r="AO1388" s="26">
        <f>+IF(SUM(AC1388:AK1388)=0,D1388,0)</f>
        <v>0</v>
      </c>
      <c r="AP1388" s="26">
        <f>+SUM(AC1388:AK1388)</f>
        <v>43999.99</v>
      </c>
      <c r="AQ1388" s="26">
        <f>+Tabla_DatosExternos_142[[#This Row],[Total Vigente]]+Tabla_DatosExternos_142[[#This Row],[Total Vencido]]</f>
        <v>43999.99</v>
      </c>
      <c r="AR1388" s="26">
        <f>SUM(AG1388:AK1388)</f>
        <v>0</v>
      </c>
      <c r="AS1388" s="27">
        <f>+Tabla_DatosExternos_142[[#This Row],[Fecha]]-Tabla_DatosExternos_142[[#This Row],[Vence]]</f>
        <v>-135</v>
      </c>
      <c r="AT1388" s="21"/>
      <c r="AU1388" s="28" t="e">
        <f>+AR1388-W1388</f>
        <v>#VALUE!</v>
      </c>
    </row>
    <row r="1389" spans="1:47" x14ac:dyDescent="0.35">
      <c r="A1389" s="20">
        <v>46053</v>
      </c>
      <c r="B1389" s="21">
        <v>208459</v>
      </c>
      <c r="C1389" s="21">
        <v>43999.99</v>
      </c>
      <c r="D1389" s="21">
        <v>43999.99</v>
      </c>
      <c r="E1389" s="22">
        <v>46188</v>
      </c>
      <c r="F1389" s="21">
        <v>58</v>
      </c>
      <c r="G1389" s="21" t="s">
        <v>96</v>
      </c>
      <c r="H1389" s="21" t="s">
        <v>48</v>
      </c>
      <c r="I1389" s="21" t="s">
        <v>1246</v>
      </c>
      <c r="J1389" s="21" t="s">
        <v>125</v>
      </c>
      <c r="K1389" s="21" t="s">
        <v>332</v>
      </c>
      <c r="L1389" s="21" t="s">
        <v>82</v>
      </c>
      <c r="M1389" s="21" t="s">
        <v>83</v>
      </c>
      <c r="N1389" s="21">
        <v>135</v>
      </c>
      <c r="O1389" s="20"/>
      <c r="P1389" s="21" t="s">
        <v>50</v>
      </c>
      <c r="Q1389" s="21" t="s">
        <v>1247</v>
      </c>
      <c r="R1389" s="21">
        <v>3250000</v>
      </c>
      <c r="S1389" s="21">
        <v>5649</v>
      </c>
      <c r="T1389" s="21">
        <v>-63.460213000000003</v>
      </c>
      <c r="U1389" s="21">
        <v>-21.259613000000002</v>
      </c>
      <c r="V1389" s="21" t="s">
        <v>1248</v>
      </c>
      <c r="W1389" s="21" t="s">
        <v>51</v>
      </c>
      <c r="X1389" s="21" t="s">
        <v>1249</v>
      </c>
      <c r="Y1389" s="23">
        <v>46246</v>
      </c>
      <c r="Z1389" s="24">
        <f>+E1389-Y1389</f>
        <v>-58</v>
      </c>
      <c r="AA1389" s="25">
        <f>+Tabla_DatosExternos_142[[#This Row],[Saldo]]/Tabla_DatosExternos_142[[#This Row],[Importe]]</f>
        <v>1</v>
      </c>
      <c r="AB1389" s="21"/>
      <c r="AC1389" s="26">
        <f>IF(AND(-Z1389&gt;=1,-Z1389&lt;=30),D1389,0)</f>
        <v>0</v>
      </c>
      <c r="AD1389" s="26">
        <f>IF(AND(-Z1389&gt;=31,-Z1389&lt;=60),D1389,0)</f>
        <v>43999.99</v>
      </c>
      <c r="AE1389" s="26">
        <f>IF(AND(-Z1389&gt;=61,-Z1389&lt;=90),D1389,0)</f>
        <v>0</v>
      </c>
      <c r="AF1389" s="26">
        <f>IF(AND(-Z1389&gt;=91,-Z1389&lt;=120),D1389,0)</f>
        <v>0</v>
      </c>
      <c r="AG1389" s="26">
        <f>IF(AND(-Z1389&gt;=121,-Z1389&lt;=150),D1389,0)</f>
        <v>0</v>
      </c>
      <c r="AH1389" s="26">
        <f>IF(AND(-Z1389&gt;=151,-Z1389&lt;=180),D1389,0)</f>
        <v>0</v>
      </c>
      <c r="AI1389" s="26">
        <f>IF(AND(-Z1389&gt;=181,-Z1389&lt;=210),D1389,0)</f>
        <v>0</v>
      </c>
      <c r="AJ1389" s="26">
        <f>IF(AND(-Z1389&gt;=211,-Z1389&lt;=250),D1389,0)</f>
        <v>0</v>
      </c>
      <c r="AK1389" s="26">
        <f>IF(-Z1389&gt;=251,D1389,0)</f>
        <v>0</v>
      </c>
      <c r="AL1389" s="26">
        <f>SUM(AE1389:AF1389)</f>
        <v>0</v>
      </c>
      <c r="AM1389" s="26">
        <f>SUM(AG1389:AK1389)</f>
        <v>0</v>
      </c>
      <c r="AN1389" s="26">
        <f>SUM(AI1389:AK1389)</f>
        <v>0</v>
      </c>
      <c r="AO1389" s="26">
        <f>+IF(SUM(AC1389:AK1389)=0,D1389,0)</f>
        <v>0</v>
      </c>
      <c r="AP1389" s="26">
        <f>+SUM(AC1389:AK1389)</f>
        <v>43999.99</v>
      </c>
      <c r="AQ1389" s="26">
        <f>+Tabla_DatosExternos_142[[#This Row],[Total Vigente]]+Tabla_DatosExternos_142[[#This Row],[Total Vencido]]</f>
        <v>43999.99</v>
      </c>
      <c r="AR1389" s="26">
        <f>SUM(AG1389:AK1389)</f>
        <v>0</v>
      </c>
      <c r="AS1389" s="27">
        <f>+Tabla_DatosExternos_142[[#This Row],[Fecha]]-Tabla_DatosExternos_142[[#This Row],[Vence]]</f>
        <v>-135</v>
      </c>
      <c r="AT1389" s="21"/>
      <c r="AU1389" s="28" t="e">
        <f>+AR1389-W1389</f>
        <v>#VALUE!</v>
      </c>
    </row>
    <row r="1390" spans="1:47" x14ac:dyDescent="0.35">
      <c r="A1390" s="20">
        <v>46053</v>
      </c>
      <c r="B1390" s="21">
        <v>208460</v>
      </c>
      <c r="C1390" s="21">
        <v>43999.99</v>
      </c>
      <c r="D1390" s="21">
        <v>43999.99</v>
      </c>
      <c r="E1390" s="22">
        <v>46188</v>
      </c>
      <c r="F1390" s="21">
        <v>58</v>
      </c>
      <c r="G1390" s="21" t="s">
        <v>96</v>
      </c>
      <c r="H1390" s="21" t="s">
        <v>48</v>
      </c>
      <c r="I1390" s="21" t="s">
        <v>1246</v>
      </c>
      <c r="J1390" s="21" t="s">
        <v>125</v>
      </c>
      <c r="K1390" s="21" t="s">
        <v>332</v>
      </c>
      <c r="L1390" s="21" t="s">
        <v>82</v>
      </c>
      <c r="M1390" s="21" t="s">
        <v>83</v>
      </c>
      <c r="N1390" s="21">
        <v>135</v>
      </c>
      <c r="O1390" s="20"/>
      <c r="P1390" s="21" t="s">
        <v>50</v>
      </c>
      <c r="Q1390" s="21" t="s">
        <v>1247</v>
      </c>
      <c r="R1390" s="21">
        <v>3250000</v>
      </c>
      <c r="S1390" s="21">
        <v>5649</v>
      </c>
      <c r="T1390" s="21">
        <v>-63.460213000000003</v>
      </c>
      <c r="U1390" s="21">
        <v>-21.259613000000002</v>
      </c>
      <c r="V1390" s="21" t="s">
        <v>1248</v>
      </c>
      <c r="W1390" s="21" t="s">
        <v>51</v>
      </c>
      <c r="X1390" s="21" t="s">
        <v>1249</v>
      </c>
      <c r="Y1390" s="23">
        <v>46246</v>
      </c>
      <c r="Z1390" s="24">
        <f>+E1390-Y1390</f>
        <v>-58</v>
      </c>
      <c r="AA1390" s="25">
        <f>+Tabla_DatosExternos_142[[#This Row],[Saldo]]/Tabla_DatosExternos_142[[#This Row],[Importe]]</f>
        <v>1</v>
      </c>
      <c r="AB1390" s="21"/>
      <c r="AC1390" s="26">
        <f>IF(AND(-Z1390&gt;=1,-Z1390&lt;=30),D1390,0)</f>
        <v>0</v>
      </c>
      <c r="AD1390" s="26">
        <f>IF(AND(-Z1390&gt;=31,-Z1390&lt;=60),D1390,0)</f>
        <v>43999.99</v>
      </c>
      <c r="AE1390" s="26">
        <f>IF(AND(-Z1390&gt;=61,-Z1390&lt;=90),D1390,0)</f>
        <v>0</v>
      </c>
      <c r="AF1390" s="26">
        <f>IF(AND(-Z1390&gt;=91,-Z1390&lt;=120),D1390,0)</f>
        <v>0</v>
      </c>
      <c r="AG1390" s="26">
        <f>IF(AND(-Z1390&gt;=121,-Z1390&lt;=150),D1390,0)</f>
        <v>0</v>
      </c>
      <c r="AH1390" s="26">
        <f>IF(AND(-Z1390&gt;=151,-Z1390&lt;=180),D1390,0)</f>
        <v>0</v>
      </c>
      <c r="AI1390" s="26">
        <f>IF(AND(-Z1390&gt;=181,-Z1390&lt;=210),D1390,0)</f>
        <v>0</v>
      </c>
      <c r="AJ1390" s="26">
        <f>IF(AND(-Z1390&gt;=211,-Z1390&lt;=250),D1390,0)</f>
        <v>0</v>
      </c>
      <c r="AK1390" s="26">
        <f>IF(-Z1390&gt;=251,D1390,0)</f>
        <v>0</v>
      </c>
      <c r="AL1390" s="26">
        <f>SUM(AE1390:AF1390)</f>
        <v>0</v>
      </c>
      <c r="AM1390" s="26">
        <f>SUM(AG1390:AK1390)</f>
        <v>0</v>
      </c>
      <c r="AN1390" s="26">
        <f>SUM(AI1390:AK1390)</f>
        <v>0</v>
      </c>
      <c r="AO1390" s="26">
        <f>+IF(SUM(AC1390:AK1390)=0,D1390,0)</f>
        <v>0</v>
      </c>
      <c r="AP1390" s="26">
        <f>+SUM(AC1390:AK1390)</f>
        <v>43999.99</v>
      </c>
      <c r="AQ1390" s="26">
        <f>+Tabla_DatosExternos_142[[#This Row],[Total Vigente]]+Tabla_DatosExternos_142[[#This Row],[Total Vencido]]</f>
        <v>43999.99</v>
      </c>
      <c r="AR1390" s="26">
        <f>SUM(AG1390:AK1390)</f>
        <v>0</v>
      </c>
      <c r="AS1390" s="27">
        <f>+Tabla_DatosExternos_142[[#This Row],[Fecha]]-Tabla_DatosExternos_142[[#This Row],[Vence]]</f>
        <v>-135</v>
      </c>
      <c r="AT1390" s="21"/>
      <c r="AU1390" s="28" t="e">
        <f>+AR1390-W1390</f>
        <v>#VALUE!</v>
      </c>
    </row>
    <row r="1391" spans="1:47" x14ac:dyDescent="0.35">
      <c r="A1391" s="20">
        <v>46053</v>
      </c>
      <c r="B1391" s="21">
        <v>208461</v>
      </c>
      <c r="C1391" s="21">
        <v>43999.99</v>
      </c>
      <c r="D1391" s="21">
        <v>43999.99</v>
      </c>
      <c r="E1391" s="22">
        <v>46188</v>
      </c>
      <c r="F1391" s="21">
        <v>58</v>
      </c>
      <c r="G1391" s="21" t="s">
        <v>96</v>
      </c>
      <c r="H1391" s="21" t="s">
        <v>48</v>
      </c>
      <c r="I1391" s="21" t="s">
        <v>1246</v>
      </c>
      <c r="J1391" s="21" t="s">
        <v>125</v>
      </c>
      <c r="K1391" s="21" t="s">
        <v>332</v>
      </c>
      <c r="L1391" s="21" t="s">
        <v>82</v>
      </c>
      <c r="M1391" s="21" t="s">
        <v>83</v>
      </c>
      <c r="N1391" s="21">
        <v>135</v>
      </c>
      <c r="O1391" s="20"/>
      <c r="P1391" s="21" t="s">
        <v>50</v>
      </c>
      <c r="Q1391" s="21" t="s">
        <v>1247</v>
      </c>
      <c r="R1391" s="21">
        <v>3250000</v>
      </c>
      <c r="S1391" s="21">
        <v>5649</v>
      </c>
      <c r="T1391" s="21">
        <v>-63.460213000000003</v>
      </c>
      <c r="U1391" s="21">
        <v>-21.259613000000002</v>
      </c>
      <c r="V1391" s="21" t="s">
        <v>1248</v>
      </c>
      <c r="W1391" s="21" t="s">
        <v>51</v>
      </c>
      <c r="X1391" s="21" t="s">
        <v>1249</v>
      </c>
      <c r="Y1391" s="23">
        <v>46246</v>
      </c>
      <c r="Z1391" s="24">
        <f>+E1391-Y1391</f>
        <v>-58</v>
      </c>
      <c r="AA1391" s="25">
        <f>+Tabla_DatosExternos_142[[#This Row],[Saldo]]/Tabla_DatosExternos_142[[#This Row],[Importe]]</f>
        <v>1</v>
      </c>
      <c r="AB1391" s="21"/>
      <c r="AC1391" s="26">
        <f>IF(AND(-Z1391&gt;=1,-Z1391&lt;=30),D1391,0)</f>
        <v>0</v>
      </c>
      <c r="AD1391" s="26">
        <f>IF(AND(-Z1391&gt;=31,-Z1391&lt;=60),D1391,0)</f>
        <v>43999.99</v>
      </c>
      <c r="AE1391" s="26">
        <f>IF(AND(-Z1391&gt;=61,-Z1391&lt;=90),D1391,0)</f>
        <v>0</v>
      </c>
      <c r="AF1391" s="26">
        <f>IF(AND(-Z1391&gt;=91,-Z1391&lt;=120),D1391,0)</f>
        <v>0</v>
      </c>
      <c r="AG1391" s="26">
        <f>IF(AND(-Z1391&gt;=121,-Z1391&lt;=150),D1391,0)</f>
        <v>0</v>
      </c>
      <c r="AH1391" s="26">
        <f>IF(AND(-Z1391&gt;=151,-Z1391&lt;=180),D1391,0)</f>
        <v>0</v>
      </c>
      <c r="AI1391" s="26">
        <f>IF(AND(-Z1391&gt;=181,-Z1391&lt;=210),D1391,0)</f>
        <v>0</v>
      </c>
      <c r="AJ1391" s="26">
        <f>IF(AND(-Z1391&gt;=211,-Z1391&lt;=250),D1391,0)</f>
        <v>0</v>
      </c>
      <c r="AK1391" s="26">
        <f>IF(-Z1391&gt;=251,D1391,0)</f>
        <v>0</v>
      </c>
      <c r="AL1391" s="26">
        <f>SUM(AE1391:AF1391)</f>
        <v>0</v>
      </c>
      <c r="AM1391" s="26">
        <f>SUM(AG1391:AK1391)</f>
        <v>0</v>
      </c>
      <c r="AN1391" s="26">
        <f>SUM(AI1391:AK1391)</f>
        <v>0</v>
      </c>
      <c r="AO1391" s="26">
        <f>+IF(SUM(AC1391:AK1391)=0,D1391,0)</f>
        <v>0</v>
      </c>
      <c r="AP1391" s="26">
        <f>+SUM(AC1391:AK1391)</f>
        <v>43999.99</v>
      </c>
      <c r="AQ1391" s="26">
        <f>+Tabla_DatosExternos_142[[#This Row],[Total Vigente]]+Tabla_DatosExternos_142[[#This Row],[Total Vencido]]</f>
        <v>43999.99</v>
      </c>
      <c r="AR1391" s="26">
        <f>SUM(AG1391:AK1391)</f>
        <v>0</v>
      </c>
      <c r="AS1391" s="27">
        <f>+Tabla_DatosExternos_142[[#This Row],[Fecha]]-Tabla_DatosExternos_142[[#This Row],[Vence]]</f>
        <v>-135</v>
      </c>
      <c r="AT1391" s="21"/>
      <c r="AU1391" s="28" t="e">
        <f>+AR1391-W1391</f>
        <v>#VALUE!</v>
      </c>
    </row>
    <row r="1392" spans="1:47" x14ac:dyDescent="0.35">
      <c r="A1392" s="20">
        <v>46053</v>
      </c>
      <c r="B1392" s="21">
        <v>208462</v>
      </c>
      <c r="C1392" s="21">
        <v>43999.99</v>
      </c>
      <c r="D1392" s="21">
        <v>43999.99</v>
      </c>
      <c r="E1392" s="22">
        <v>46188</v>
      </c>
      <c r="F1392" s="21">
        <v>58</v>
      </c>
      <c r="G1392" s="21" t="s">
        <v>96</v>
      </c>
      <c r="H1392" s="21" t="s">
        <v>48</v>
      </c>
      <c r="I1392" s="21" t="s">
        <v>1246</v>
      </c>
      <c r="J1392" s="21" t="s">
        <v>125</v>
      </c>
      <c r="K1392" s="21" t="s">
        <v>332</v>
      </c>
      <c r="L1392" s="21" t="s">
        <v>82</v>
      </c>
      <c r="M1392" s="21" t="s">
        <v>83</v>
      </c>
      <c r="N1392" s="21">
        <v>135</v>
      </c>
      <c r="O1392" s="20"/>
      <c r="P1392" s="21" t="s">
        <v>50</v>
      </c>
      <c r="Q1392" s="21" t="s">
        <v>1247</v>
      </c>
      <c r="R1392" s="21">
        <v>3250000</v>
      </c>
      <c r="S1392" s="21">
        <v>5649</v>
      </c>
      <c r="T1392" s="21">
        <v>-63.460213000000003</v>
      </c>
      <c r="U1392" s="21">
        <v>-21.259613000000002</v>
      </c>
      <c r="V1392" s="21" t="s">
        <v>1248</v>
      </c>
      <c r="W1392" s="21" t="s">
        <v>51</v>
      </c>
      <c r="X1392" s="21" t="s">
        <v>1249</v>
      </c>
      <c r="Y1392" s="23">
        <v>46246</v>
      </c>
      <c r="Z1392" s="24">
        <f>+E1392-Y1392</f>
        <v>-58</v>
      </c>
      <c r="AA1392" s="25">
        <f>+Tabla_DatosExternos_142[[#This Row],[Saldo]]/Tabla_DatosExternos_142[[#This Row],[Importe]]</f>
        <v>1</v>
      </c>
      <c r="AB1392" s="21"/>
      <c r="AC1392" s="26">
        <f>IF(AND(-Z1392&gt;=1,-Z1392&lt;=30),D1392,0)</f>
        <v>0</v>
      </c>
      <c r="AD1392" s="26">
        <f>IF(AND(-Z1392&gt;=31,-Z1392&lt;=60),D1392,0)</f>
        <v>43999.99</v>
      </c>
      <c r="AE1392" s="26">
        <f>IF(AND(-Z1392&gt;=61,-Z1392&lt;=90),D1392,0)</f>
        <v>0</v>
      </c>
      <c r="AF1392" s="26">
        <f>IF(AND(-Z1392&gt;=91,-Z1392&lt;=120),D1392,0)</f>
        <v>0</v>
      </c>
      <c r="AG1392" s="26">
        <f>IF(AND(-Z1392&gt;=121,-Z1392&lt;=150),D1392,0)</f>
        <v>0</v>
      </c>
      <c r="AH1392" s="26">
        <f>IF(AND(-Z1392&gt;=151,-Z1392&lt;=180),D1392,0)</f>
        <v>0</v>
      </c>
      <c r="AI1392" s="26">
        <f>IF(AND(-Z1392&gt;=181,-Z1392&lt;=210),D1392,0)</f>
        <v>0</v>
      </c>
      <c r="AJ1392" s="26">
        <f>IF(AND(-Z1392&gt;=211,-Z1392&lt;=250),D1392,0)</f>
        <v>0</v>
      </c>
      <c r="AK1392" s="26">
        <f>IF(-Z1392&gt;=251,D1392,0)</f>
        <v>0</v>
      </c>
      <c r="AL1392" s="26">
        <f>SUM(AE1392:AF1392)</f>
        <v>0</v>
      </c>
      <c r="AM1392" s="26">
        <f>SUM(AG1392:AK1392)</f>
        <v>0</v>
      </c>
      <c r="AN1392" s="26">
        <f>SUM(AI1392:AK1392)</f>
        <v>0</v>
      </c>
      <c r="AO1392" s="26">
        <f>+IF(SUM(AC1392:AK1392)=0,D1392,0)</f>
        <v>0</v>
      </c>
      <c r="AP1392" s="26">
        <f>+SUM(AC1392:AK1392)</f>
        <v>43999.99</v>
      </c>
      <c r="AQ1392" s="26">
        <f>+Tabla_DatosExternos_142[[#This Row],[Total Vigente]]+Tabla_DatosExternos_142[[#This Row],[Total Vencido]]</f>
        <v>43999.99</v>
      </c>
      <c r="AR1392" s="26">
        <f>SUM(AG1392:AK1392)</f>
        <v>0</v>
      </c>
      <c r="AS1392" s="27">
        <f>+Tabla_DatosExternos_142[[#This Row],[Fecha]]-Tabla_DatosExternos_142[[#This Row],[Vence]]</f>
        <v>-135</v>
      </c>
      <c r="AT1392" s="21"/>
      <c r="AU1392" s="28" t="e">
        <f>+AR1392-W1392</f>
        <v>#VALUE!</v>
      </c>
    </row>
    <row r="1393" spans="1:47" x14ac:dyDescent="0.35">
      <c r="A1393" s="20">
        <v>46053</v>
      </c>
      <c r="B1393" s="21">
        <v>208463</v>
      </c>
      <c r="C1393" s="21">
        <v>43999.99</v>
      </c>
      <c r="D1393" s="21">
        <v>43999.99</v>
      </c>
      <c r="E1393" s="22">
        <v>46188</v>
      </c>
      <c r="F1393" s="21">
        <v>58</v>
      </c>
      <c r="G1393" s="21" t="s">
        <v>96</v>
      </c>
      <c r="H1393" s="21" t="s">
        <v>48</v>
      </c>
      <c r="I1393" s="21" t="s">
        <v>1246</v>
      </c>
      <c r="J1393" s="21" t="s">
        <v>125</v>
      </c>
      <c r="K1393" s="21" t="s">
        <v>332</v>
      </c>
      <c r="L1393" s="21" t="s">
        <v>82</v>
      </c>
      <c r="M1393" s="21" t="s">
        <v>83</v>
      </c>
      <c r="N1393" s="21">
        <v>135</v>
      </c>
      <c r="O1393" s="20"/>
      <c r="P1393" s="21" t="s">
        <v>50</v>
      </c>
      <c r="Q1393" s="21" t="s">
        <v>1247</v>
      </c>
      <c r="R1393" s="21">
        <v>3250000</v>
      </c>
      <c r="S1393" s="21">
        <v>5649</v>
      </c>
      <c r="T1393" s="21">
        <v>-63.460213000000003</v>
      </c>
      <c r="U1393" s="21">
        <v>-21.259613000000002</v>
      </c>
      <c r="V1393" s="21" t="s">
        <v>1248</v>
      </c>
      <c r="W1393" s="21" t="s">
        <v>51</v>
      </c>
      <c r="X1393" s="21" t="s">
        <v>1249</v>
      </c>
      <c r="Y1393" s="23">
        <v>46246</v>
      </c>
      <c r="Z1393" s="24">
        <f>+E1393-Y1393</f>
        <v>-58</v>
      </c>
      <c r="AA1393" s="25">
        <f>+Tabla_DatosExternos_142[[#This Row],[Saldo]]/Tabla_DatosExternos_142[[#This Row],[Importe]]</f>
        <v>1</v>
      </c>
      <c r="AB1393" s="21"/>
      <c r="AC1393" s="26">
        <f>IF(AND(-Z1393&gt;=1,-Z1393&lt;=30),D1393,0)</f>
        <v>0</v>
      </c>
      <c r="AD1393" s="26">
        <f>IF(AND(-Z1393&gt;=31,-Z1393&lt;=60),D1393,0)</f>
        <v>43999.99</v>
      </c>
      <c r="AE1393" s="26">
        <f>IF(AND(-Z1393&gt;=61,-Z1393&lt;=90),D1393,0)</f>
        <v>0</v>
      </c>
      <c r="AF1393" s="26">
        <f>IF(AND(-Z1393&gt;=91,-Z1393&lt;=120),D1393,0)</f>
        <v>0</v>
      </c>
      <c r="AG1393" s="26">
        <f>IF(AND(-Z1393&gt;=121,-Z1393&lt;=150),D1393,0)</f>
        <v>0</v>
      </c>
      <c r="AH1393" s="26">
        <f>IF(AND(-Z1393&gt;=151,-Z1393&lt;=180),D1393,0)</f>
        <v>0</v>
      </c>
      <c r="AI1393" s="26">
        <f>IF(AND(-Z1393&gt;=181,-Z1393&lt;=210),D1393,0)</f>
        <v>0</v>
      </c>
      <c r="AJ1393" s="26">
        <f>IF(AND(-Z1393&gt;=211,-Z1393&lt;=250),D1393,0)</f>
        <v>0</v>
      </c>
      <c r="AK1393" s="26">
        <f>IF(-Z1393&gt;=251,D1393,0)</f>
        <v>0</v>
      </c>
      <c r="AL1393" s="26">
        <f>SUM(AE1393:AF1393)</f>
        <v>0</v>
      </c>
      <c r="AM1393" s="26">
        <f>SUM(AG1393:AK1393)</f>
        <v>0</v>
      </c>
      <c r="AN1393" s="26">
        <f>SUM(AI1393:AK1393)</f>
        <v>0</v>
      </c>
      <c r="AO1393" s="26">
        <f>+IF(SUM(AC1393:AK1393)=0,D1393,0)</f>
        <v>0</v>
      </c>
      <c r="AP1393" s="26">
        <f>+SUM(AC1393:AK1393)</f>
        <v>43999.99</v>
      </c>
      <c r="AQ1393" s="26">
        <f>+Tabla_DatosExternos_142[[#This Row],[Total Vigente]]+Tabla_DatosExternos_142[[#This Row],[Total Vencido]]</f>
        <v>43999.99</v>
      </c>
      <c r="AR1393" s="26">
        <f>SUM(AG1393:AK1393)</f>
        <v>0</v>
      </c>
      <c r="AS1393" s="27">
        <f>+Tabla_DatosExternos_142[[#This Row],[Fecha]]-Tabla_DatosExternos_142[[#This Row],[Vence]]</f>
        <v>-135</v>
      </c>
      <c r="AT1393" s="21"/>
      <c r="AU1393" s="28" t="e">
        <f>+AR1393-W1393</f>
        <v>#VALUE!</v>
      </c>
    </row>
    <row r="1394" spans="1:47" x14ac:dyDescent="0.35">
      <c r="A1394" s="20">
        <v>46053</v>
      </c>
      <c r="B1394" s="21">
        <v>208464</v>
      </c>
      <c r="C1394" s="21">
        <v>6688</v>
      </c>
      <c r="D1394" s="21">
        <v>6688</v>
      </c>
      <c r="E1394" s="22">
        <v>46188</v>
      </c>
      <c r="F1394" s="21">
        <v>58</v>
      </c>
      <c r="G1394" s="21" t="s">
        <v>96</v>
      </c>
      <c r="H1394" s="21" t="s">
        <v>48</v>
      </c>
      <c r="I1394" s="21" t="s">
        <v>1246</v>
      </c>
      <c r="J1394" s="21" t="s">
        <v>125</v>
      </c>
      <c r="K1394" s="21" t="s">
        <v>332</v>
      </c>
      <c r="L1394" s="21" t="s">
        <v>82</v>
      </c>
      <c r="M1394" s="21" t="s">
        <v>83</v>
      </c>
      <c r="N1394" s="21">
        <v>135</v>
      </c>
      <c r="O1394" s="20"/>
      <c r="P1394" s="21" t="s">
        <v>50</v>
      </c>
      <c r="Q1394" s="21" t="s">
        <v>1247</v>
      </c>
      <c r="R1394" s="21">
        <v>3250000</v>
      </c>
      <c r="S1394" s="21">
        <v>5649</v>
      </c>
      <c r="T1394" s="21">
        <v>-63.460213000000003</v>
      </c>
      <c r="U1394" s="21">
        <v>-21.259613000000002</v>
      </c>
      <c r="V1394" s="21" t="s">
        <v>1248</v>
      </c>
      <c r="W1394" s="21" t="s">
        <v>51</v>
      </c>
      <c r="X1394" s="21" t="s">
        <v>1249</v>
      </c>
      <c r="Y1394" s="23">
        <v>46246</v>
      </c>
      <c r="Z1394" s="24">
        <f>+E1394-Y1394</f>
        <v>-58</v>
      </c>
      <c r="AA1394" s="25">
        <f>+Tabla_DatosExternos_142[[#This Row],[Saldo]]/Tabla_DatosExternos_142[[#This Row],[Importe]]</f>
        <v>1</v>
      </c>
      <c r="AB1394" s="21"/>
      <c r="AC1394" s="26">
        <f>IF(AND(-Z1394&gt;=1,-Z1394&lt;=30),D1394,0)</f>
        <v>0</v>
      </c>
      <c r="AD1394" s="26">
        <f>IF(AND(-Z1394&gt;=31,-Z1394&lt;=60),D1394,0)</f>
        <v>6688</v>
      </c>
      <c r="AE1394" s="26">
        <f>IF(AND(-Z1394&gt;=61,-Z1394&lt;=90),D1394,0)</f>
        <v>0</v>
      </c>
      <c r="AF1394" s="26">
        <f>IF(AND(-Z1394&gt;=91,-Z1394&lt;=120),D1394,0)</f>
        <v>0</v>
      </c>
      <c r="AG1394" s="26">
        <f>IF(AND(-Z1394&gt;=121,-Z1394&lt;=150),D1394,0)</f>
        <v>0</v>
      </c>
      <c r="AH1394" s="26">
        <f>IF(AND(-Z1394&gt;=151,-Z1394&lt;=180),D1394,0)</f>
        <v>0</v>
      </c>
      <c r="AI1394" s="26">
        <f>IF(AND(-Z1394&gt;=181,-Z1394&lt;=210),D1394,0)</f>
        <v>0</v>
      </c>
      <c r="AJ1394" s="26">
        <f>IF(AND(-Z1394&gt;=211,-Z1394&lt;=250),D1394,0)</f>
        <v>0</v>
      </c>
      <c r="AK1394" s="26">
        <f>IF(-Z1394&gt;=251,D1394,0)</f>
        <v>0</v>
      </c>
      <c r="AL1394" s="26">
        <f>SUM(AE1394:AF1394)</f>
        <v>0</v>
      </c>
      <c r="AM1394" s="26">
        <f>SUM(AG1394:AK1394)</f>
        <v>0</v>
      </c>
      <c r="AN1394" s="26">
        <f>SUM(AI1394:AK1394)</f>
        <v>0</v>
      </c>
      <c r="AO1394" s="26">
        <f>+IF(SUM(AC1394:AK1394)=0,D1394,0)</f>
        <v>0</v>
      </c>
      <c r="AP1394" s="26">
        <f>+SUM(AC1394:AK1394)</f>
        <v>6688</v>
      </c>
      <c r="AQ1394" s="26">
        <f>+Tabla_DatosExternos_142[[#This Row],[Total Vigente]]+Tabla_DatosExternos_142[[#This Row],[Total Vencido]]</f>
        <v>6688</v>
      </c>
      <c r="AR1394" s="26">
        <f>SUM(AG1394:AK1394)</f>
        <v>0</v>
      </c>
      <c r="AS1394" s="27">
        <f>+Tabla_DatosExternos_142[[#This Row],[Fecha]]-Tabla_DatosExternos_142[[#This Row],[Vence]]</f>
        <v>-135</v>
      </c>
      <c r="AT1394" s="21"/>
      <c r="AU1394" s="28" t="e">
        <f>+AR1394-W1394</f>
        <v>#VALUE!</v>
      </c>
    </row>
    <row r="1395" spans="1:47" x14ac:dyDescent="0.35">
      <c r="A1395" s="20">
        <v>46053</v>
      </c>
      <c r="B1395" s="21">
        <v>208467</v>
      </c>
      <c r="C1395" s="21">
        <v>40200</v>
      </c>
      <c r="D1395" s="21">
        <v>40200</v>
      </c>
      <c r="E1395" s="22">
        <v>46188</v>
      </c>
      <c r="F1395" s="21">
        <v>58</v>
      </c>
      <c r="G1395" s="21" t="s">
        <v>96</v>
      </c>
      <c r="H1395" s="21" t="s">
        <v>48</v>
      </c>
      <c r="I1395" s="21" t="s">
        <v>1246</v>
      </c>
      <c r="J1395" s="21" t="s">
        <v>125</v>
      </c>
      <c r="K1395" s="21" t="s">
        <v>332</v>
      </c>
      <c r="L1395" s="21" t="s">
        <v>82</v>
      </c>
      <c r="M1395" s="21" t="s">
        <v>83</v>
      </c>
      <c r="N1395" s="21">
        <v>135</v>
      </c>
      <c r="O1395" s="20"/>
      <c r="P1395" s="21" t="s">
        <v>50</v>
      </c>
      <c r="Q1395" s="21" t="s">
        <v>1247</v>
      </c>
      <c r="R1395" s="21">
        <v>3250000</v>
      </c>
      <c r="S1395" s="21">
        <v>5649</v>
      </c>
      <c r="T1395" s="21">
        <v>-63.460213000000003</v>
      </c>
      <c r="U1395" s="21">
        <v>-21.259613000000002</v>
      </c>
      <c r="V1395" s="21" t="s">
        <v>1248</v>
      </c>
      <c r="W1395" s="21" t="s">
        <v>51</v>
      </c>
      <c r="X1395" s="21" t="s">
        <v>1249</v>
      </c>
      <c r="Y1395" s="23">
        <v>46246</v>
      </c>
      <c r="Z1395" s="24">
        <f>+E1395-Y1395</f>
        <v>-58</v>
      </c>
      <c r="AA1395" s="25">
        <f>+Tabla_DatosExternos_142[[#This Row],[Saldo]]/Tabla_DatosExternos_142[[#This Row],[Importe]]</f>
        <v>1</v>
      </c>
      <c r="AB1395" s="21"/>
      <c r="AC1395" s="26">
        <f>IF(AND(-Z1395&gt;=1,-Z1395&lt;=30),D1395,0)</f>
        <v>0</v>
      </c>
      <c r="AD1395" s="26">
        <f>IF(AND(-Z1395&gt;=31,-Z1395&lt;=60),D1395,0)</f>
        <v>40200</v>
      </c>
      <c r="AE1395" s="26">
        <f>IF(AND(-Z1395&gt;=61,-Z1395&lt;=90),D1395,0)</f>
        <v>0</v>
      </c>
      <c r="AF1395" s="26">
        <f>IF(AND(-Z1395&gt;=91,-Z1395&lt;=120),D1395,0)</f>
        <v>0</v>
      </c>
      <c r="AG1395" s="26">
        <f>IF(AND(-Z1395&gt;=121,-Z1395&lt;=150),D1395,0)</f>
        <v>0</v>
      </c>
      <c r="AH1395" s="26">
        <f>IF(AND(-Z1395&gt;=151,-Z1395&lt;=180),D1395,0)</f>
        <v>0</v>
      </c>
      <c r="AI1395" s="26">
        <f>IF(AND(-Z1395&gt;=181,-Z1395&lt;=210),D1395,0)</f>
        <v>0</v>
      </c>
      <c r="AJ1395" s="26">
        <f>IF(AND(-Z1395&gt;=211,-Z1395&lt;=250),D1395,0)</f>
        <v>0</v>
      </c>
      <c r="AK1395" s="26">
        <f>IF(-Z1395&gt;=251,D1395,0)</f>
        <v>0</v>
      </c>
      <c r="AL1395" s="26">
        <f>SUM(AE1395:AF1395)</f>
        <v>0</v>
      </c>
      <c r="AM1395" s="26">
        <f>SUM(AG1395:AK1395)</f>
        <v>0</v>
      </c>
      <c r="AN1395" s="26">
        <f>SUM(AI1395:AK1395)</f>
        <v>0</v>
      </c>
      <c r="AO1395" s="26">
        <f>+IF(SUM(AC1395:AK1395)=0,D1395,0)</f>
        <v>0</v>
      </c>
      <c r="AP1395" s="26">
        <f>+SUM(AC1395:AK1395)</f>
        <v>40200</v>
      </c>
      <c r="AQ1395" s="26">
        <f>+Tabla_DatosExternos_142[[#This Row],[Total Vigente]]+Tabla_DatosExternos_142[[#This Row],[Total Vencido]]</f>
        <v>40200</v>
      </c>
      <c r="AR1395" s="26">
        <f>SUM(AG1395:AK1395)</f>
        <v>0</v>
      </c>
      <c r="AS1395" s="27">
        <f>+Tabla_DatosExternos_142[[#This Row],[Fecha]]-Tabla_DatosExternos_142[[#This Row],[Vence]]</f>
        <v>-135</v>
      </c>
      <c r="AT1395" s="21"/>
      <c r="AU1395" s="28" t="e">
        <f>+AR1395-W1395</f>
        <v>#VALUE!</v>
      </c>
    </row>
    <row r="1396" spans="1:47" x14ac:dyDescent="0.35">
      <c r="A1396" s="20">
        <v>46053</v>
      </c>
      <c r="B1396" s="21">
        <v>208468</v>
      </c>
      <c r="C1396" s="21">
        <v>40200</v>
      </c>
      <c r="D1396" s="21">
        <v>40200</v>
      </c>
      <c r="E1396" s="22">
        <v>46188</v>
      </c>
      <c r="F1396" s="21">
        <v>58</v>
      </c>
      <c r="G1396" s="21" t="s">
        <v>96</v>
      </c>
      <c r="H1396" s="21" t="s">
        <v>48</v>
      </c>
      <c r="I1396" s="21" t="s">
        <v>1246</v>
      </c>
      <c r="J1396" s="21" t="s">
        <v>125</v>
      </c>
      <c r="K1396" s="21" t="s">
        <v>332</v>
      </c>
      <c r="L1396" s="21" t="s">
        <v>82</v>
      </c>
      <c r="M1396" s="21" t="s">
        <v>83</v>
      </c>
      <c r="N1396" s="21">
        <v>135</v>
      </c>
      <c r="O1396" s="20"/>
      <c r="P1396" s="21" t="s">
        <v>50</v>
      </c>
      <c r="Q1396" s="21" t="s">
        <v>1247</v>
      </c>
      <c r="R1396" s="21">
        <v>3250000</v>
      </c>
      <c r="S1396" s="21">
        <v>5649</v>
      </c>
      <c r="T1396" s="21">
        <v>-63.460213000000003</v>
      </c>
      <c r="U1396" s="21">
        <v>-21.259613000000002</v>
      </c>
      <c r="V1396" s="21" t="s">
        <v>1248</v>
      </c>
      <c r="W1396" s="21" t="s">
        <v>51</v>
      </c>
      <c r="X1396" s="21" t="s">
        <v>1249</v>
      </c>
      <c r="Y1396" s="23">
        <v>46246</v>
      </c>
      <c r="Z1396" s="24">
        <f>+E1396-Y1396</f>
        <v>-58</v>
      </c>
      <c r="AA1396" s="25">
        <f>+Tabla_DatosExternos_142[[#This Row],[Saldo]]/Tabla_DatosExternos_142[[#This Row],[Importe]]</f>
        <v>1</v>
      </c>
      <c r="AB1396" s="21"/>
      <c r="AC1396" s="26">
        <f>IF(AND(-Z1396&gt;=1,-Z1396&lt;=30),D1396,0)</f>
        <v>0</v>
      </c>
      <c r="AD1396" s="26">
        <f>IF(AND(-Z1396&gt;=31,-Z1396&lt;=60),D1396,0)</f>
        <v>40200</v>
      </c>
      <c r="AE1396" s="26">
        <f>IF(AND(-Z1396&gt;=61,-Z1396&lt;=90),D1396,0)</f>
        <v>0</v>
      </c>
      <c r="AF1396" s="26">
        <f>IF(AND(-Z1396&gt;=91,-Z1396&lt;=120),D1396,0)</f>
        <v>0</v>
      </c>
      <c r="AG1396" s="26">
        <f>IF(AND(-Z1396&gt;=121,-Z1396&lt;=150),D1396,0)</f>
        <v>0</v>
      </c>
      <c r="AH1396" s="26">
        <f>IF(AND(-Z1396&gt;=151,-Z1396&lt;=180),D1396,0)</f>
        <v>0</v>
      </c>
      <c r="AI1396" s="26">
        <f>IF(AND(-Z1396&gt;=181,-Z1396&lt;=210),D1396,0)</f>
        <v>0</v>
      </c>
      <c r="AJ1396" s="26">
        <f>IF(AND(-Z1396&gt;=211,-Z1396&lt;=250),D1396,0)</f>
        <v>0</v>
      </c>
      <c r="AK1396" s="26">
        <f>IF(-Z1396&gt;=251,D1396,0)</f>
        <v>0</v>
      </c>
      <c r="AL1396" s="26">
        <f>SUM(AE1396:AF1396)</f>
        <v>0</v>
      </c>
      <c r="AM1396" s="26">
        <f>SUM(AG1396:AK1396)</f>
        <v>0</v>
      </c>
      <c r="AN1396" s="26">
        <f>SUM(AI1396:AK1396)</f>
        <v>0</v>
      </c>
      <c r="AO1396" s="26">
        <f>+IF(SUM(AC1396:AK1396)=0,D1396,0)</f>
        <v>0</v>
      </c>
      <c r="AP1396" s="26">
        <f>+SUM(AC1396:AK1396)</f>
        <v>40200</v>
      </c>
      <c r="AQ1396" s="26">
        <f>+Tabla_DatosExternos_142[[#This Row],[Total Vigente]]+Tabla_DatosExternos_142[[#This Row],[Total Vencido]]</f>
        <v>40200</v>
      </c>
      <c r="AR1396" s="26">
        <f>SUM(AG1396:AK1396)</f>
        <v>0</v>
      </c>
      <c r="AS1396" s="27">
        <f>+Tabla_DatosExternos_142[[#This Row],[Fecha]]-Tabla_DatosExternos_142[[#This Row],[Vence]]</f>
        <v>-135</v>
      </c>
      <c r="AT1396" s="21"/>
      <c r="AU1396" s="28" t="e">
        <f>+AR1396-W1396</f>
        <v>#VALUE!</v>
      </c>
    </row>
    <row r="1397" spans="1:47" x14ac:dyDescent="0.35">
      <c r="A1397" s="20">
        <v>46067</v>
      </c>
      <c r="B1397" s="21">
        <v>215600</v>
      </c>
      <c r="C1397" s="21">
        <v>14700</v>
      </c>
      <c r="D1397" s="21">
        <v>14700</v>
      </c>
      <c r="E1397" s="22">
        <v>46188</v>
      </c>
      <c r="F1397" s="21">
        <v>58</v>
      </c>
      <c r="G1397" s="21" t="s">
        <v>96</v>
      </c>
      <c r="H1397" s="21" t="s">
        <v>48</v>
      </c>
      <c r="I1397" s="21" t="s">
        <v>1246</v>
      </c>
      <c r="J1397" s="21" t="s">
        <v>125</v>
      </c>
      <c r="K1397" s="21" t="s">
        <v>332</v>
      </c>
      <c r="L1397" s="21" t="s">
        <v>82</v>
      </c>
      <c r="M1397" s="21" t="s">
        <v>83</v>
      </c>
      <c r="N1397" s="21">
        <v>121</v>
      </c>
      <c r="O1397" s="20"/>
      <c r="P1397" s="21" t="s">
        <v>50</v>
      </c>
      <c r="Q1397" s="21" t="s">
        <v>1247</v>
      </c>
      <c r="R1397" s="21">
        <v>3250000</v>
      </c>
      <c r="S1397" s="21">
        <v>5649</v>
      </c>
      <c r="T1397" s="21">
        <v>-63.460213000000003</v>
      </c>
      <c r="U1397" s="21">
        <v>-21.259613000000002</v>
      </c>
      <c r="V1397" s="21" t="s">
        <v>1248</v>
      </c>
      <c r="W1397" s="21" t="s">
        <v>51</v>
      </c>
      <c r="X1397" s="21" t="s">
        <v>1249</v>
      </c>
      <c r="Y1397" s="23">
        <v>46246</v>
      </c>
      <c r="Z1397" s="24">
        <f>+E1397-Y1397</f>
        <v>-58</v>
      </c>
      <c r="AA1397" s="25">
        <f>+Tabla_DatosExternos_142[[#This Row],[Saldo]]/Tabla_DatosExternos_142[[#This Row],[Importe]]</f>
        <v>1</v>
      </c>
      <c r="AB1397" s="21"/>
      <c r="AC1397" s="26">
        <f>IF(AND(-Z1397&gt;=1,-Z1397&lt;=30),D1397,0)</f>
        <v>0</v>
      </c>
      <c r="AD1397" s="26">
        <f>IF(AND(-Z1397&gt;=31,-Z1397&lt;=60),D1397,0)</f>
        <v>14700</v>
      </c>
      <c r="AE1397" s="26">
        <f>IF(AND(-Z1397&gt;=61,-Z1397&lt;=90),D1397,0)</f>
        <v>0</v>
      </c>
      <c r="AF1397" s="26">
        <f>IF(AND(-Z1397&gt;=91,-Z1397&lt;=120),D1397,0)</f>
        <v>0</v>
      </c>
      <c r="AG1397" s="26">
        <f>IF(AND(-Z1397&gt;=121,-Z1397&lt;=150),D1397,0)</f>
        <v>0</v>
      </c>
      <c r="AH1397" s="26">
        <f>IF(AND(-Z1397&gt;=151,-Z1397&lt;=180),D1397,0)</f>
        <v>0</v>
      </c>
      <c r="AI1397" s="26">
        <f>IF(AND(-Z1397&gt;=181,-Z1397&lt;=210),D1397,0)</f>
        <v>0</v>
      </c>
      <c r="AJ1397" s="26">
        <f>IF(AND(-Z1397&gt;=211,-Z1397&lt;=250),D1397,0)</f>
        <v>0</v>
      </c>
      <c r="AK1397" s="26">
        <f>IF(-Z1397&gt;=251,D1397,0)</f>
        <v>0</v>
      </c>
      <c r="AL1397" s="26">
        <f>SUM(AE1397:AF1397)</f>
        <v>0</v>
      </c>
      <c r="AM1397" s="26">
        <f>SUM(AG1397:AK1397)</f>
        <v>0</v>
      </c>
      <c r="AN1397" s="26">
        <f>SUM(AI1397:AK1397)</f>
        <v>0</v>
      </c>
      <c r="AO1397" s="26">
        <f>+IF(SUM(AC1397:AK1397)=0,D1397,0)</f>
        <v>0</v>
      </c>
      <c r="AP1397" s="26">
        <f>+SUM(AC1397:AK1397)</f>
        <v>14700</v>
      </c>
      <c r="AQ1397" s="26">
        <f>+Tabla_DatosExternos_142[[#This Row],[Total Vigente]]+Tabla_DatosExternos_142[[#This Row],[Total Vencido]]</f>
        <v>14700</v>
      </c>
      <c r="AR1397" s="26">
        <f>SUM(AG1397:AK1397)</f>
        <v>0</v>
      </c>
      <c r="AS1397" s="27">
        <f>+Tabla_DatosExternos_142[[#This Row],[Fecha]]-Tabla_DatosExternos_142[[#This Row],[Vence]]</f>
        <v>-121</v>
      </c>
      <c r="AT1397" s="21"/>
      <c r="AU1397" s="28" t="e">
        <f>+AR1397-W1397</f>
        <v>#VALUE!</v>
      </c>
    </row>
    <row r="1398" spans="1:47" x14ac:dyDescent="0.35">
      <c r="A1398" s="20">
        <v>46077</v>
      </c>
      <c r="B1398" s="21">
        <v>218772</v>
      </c>
      <c r="C1398" s="21">
        <v>35000</v>
      </c>
      <c r="D1398" s="21">
        <v>34900</v>
      </c>
      <c r="E1398" s="22">
        <v>46188</v>
      </c>
      <c r="F1398" s="21">
        <v>58</v>
      </c>
      <c r="G1398" s="21" t="s">
        <v>96</v>
      </c>
      <c r="H1398" s="21" t="s">
        <v>48</v>
      </c>
      <c r="I1398" s="21" t="s">
        <v>114</v>
      </c>
      <c r="J1398" s="21" t="s">
        <v>125</v>
      </c>
      <c r="K1398" s="21" t="s">
        <v>332</v>
      </c>
      <c r="L1398" s="21" t="s">
        <v>82</v>
      </c>
      <c r="M1398" s="21" t="s">
        <v>115</v>
      </c>
      <c r="N1398" s="21">
        <v>111</v>
      </c>
      <c r="O1398" s="20">
        <v>46130</v>
      </c>
      <c r="P1398" s="21" t="s">
        <v>50</v>
      </c>
      <c r="Q1398" s="21" t="s">
        <v>217</v>
      </c>
      <c r="R1398" s="21">
        <v>200000</v>
      </c>
      <c r="S1398" s="21">
        <v>5629</v>
      </c>
      <c r="T1398" s="21">
        <v>-63.191142999999997</v>
      </c>
      <c r="U1398" s="21">
        <v>-17.807145999999999</v>
      </c>
      <c r="V1398" s="21" t="s">
        <v>161</v>
      </c>
      <c r="W1398" s="21" t="s">
        <v>51</v>
      </c>
      <c r="X1398" s="21" t="s">
        <v>113</v>
      </c>
      <c r="Y1398" s="23">
        <v>46246</v>
      </c>
      <c r="Z1398" s="24">
        <f>+E1398-Y1398</f>
        <v>-58</v>
      </c>
      <c r="AA1398" s="25">
        <f>+Tabla_DatosExternos_142[[#This Row],[Saldo]]/Tabla_DatosExternos_142[[#This Row],[Importe]]</f>
        <v>0.99714285714285711</v>
      </c>
      <c r="AB1398" s="21"/>
      <c r="AC1398" s="26">
        <f>IF(AND(-Z1398&gt;=1,-Z1398&lt;=30),D1398,0)</f>
        <v>0</v>
      </c>
      <c r="AD1398" s="26">
        <f>IF(AND(-Z1398&gt;=31,-Z1398&lt;=60),D1398,0)</f>
        <v>34900</v>
      </c>
      <c r="AE1398" s="26">
        <f>IF(AND(-Z1398&gt;=61,-Z1398&lt;=90),D1398,0)</f>
        <v>0</v>
      </c>
      <c r="AF1398" s="26">
        <f>IF(AND(-Z1398&gt;=91,-Z1398&lt;=120),D1398,0)</f>
        <v>0</v>
      </c>
      <c r="AG1398" s="26">
        <f>IF(AND(-Z1398&gt;=121,-Z1398&lt;=150),D1398,0)</f>
        <v>0</v>
      </c>
      <c r="AH1398" s="26">
        <f>IF(AND(-Z1398&gt;=151,-Z1398&lt;=180),D1398,0)</f>
        <v>0</v>
      </c>
      <c r="AI1398" s="26">
        <f>IF(AND(-Z1398&gt;=181,-Z1398&lt;=210),D1398,0)</f>
        <v>0</v>
      </c>
      <c r="AJ1398" s="26">
        <f>IF(AND(-Z1398&gt;=211,-Z1398&lt;=250),D1398,0)</f>
        <v>0</v>
      </c>
      <c r="AK1398" s="26">
        <f>IF(-Z1398&gt;=251,D1398,0)</f>
        <v>0</v>
      </c>
      <c r="AL1398" s="26">
        <f>SUM(AE1398:AF1398)</f>
        <v>0</v>
      </c>
      <c r="AM1398" s="26">
        <f>SUM(AG1398:AK1398)</f>
        <v>0</v>
      </c>
      <c r="AN1398" s="26">
        <f>SUM(AI1398:AK1398)</f>
        <v>0</v>
      </c>
      <c r="AO1398" s="26">
        <f>+IF(SUM(AC1398:AK1398)=0,D1398,0)</f>
        <v>0</v>
      </c>
      <c r="AP1398" s="26">
        <f>+SUM(AC1398:AK1398)</f>
        <v>34900</v>
      </c>
      <c r="AQ1398" s="26">
        <f>+Tabla_DatosExternos_142[[#This Row],[Total Vigente]]+Tabla_DatosExternos_142[[#This Row],[Total Vencido]]</f>
        <v>34900</v>
      </c>
      <c r="AR1398" s="26">
        <f>SUM(AG1398:AK1398)</f>
        <v>0</v>
      </c>
      <c r="AS1398" s="27">
        <f>+Tabla_DatosExternos_142[[#This Row],[Fecha]]-Tabla_DatosExternos_142[[#This Row],[Vence]]</f>
        <v>-111</v>
      </c>
      <c r="AT1398" s="21"/>
      <c r="AU1398" s="28" t="e">
        <f>+AR1398-W1398</f>
        <v>#VALUE!</v>
      </c>
    </row>
    <row r="1399" spans="1:47" x14ac:dyDescent="0.35">
      <c r="A1399" s="20">
        <v>46081</v>
      </c>
      <c r="B1399" s="21">
        <v>221339</v>
      </c>
      <c r="C1399" s="21">
        <v>42000</v>
      </c>
      <c r="D1399" s="21">
        <v>42000</v>
      </c>
      <c r="E1399" s="22">
        <v>46188</v>
      </c>
      <c r="F1399" s="21">
        <v>58</v>
      </c>
      <c r="G1399" s="21" t="s">
        <v>96</v>
      </c>
      <c r="H1399" s="21" t="s">
        <v>48</v>
      </c>
      <c r="I1399" s="21" t="s">
        <v>1246</v>
      </c>
      <c r="J1399" s="21" t="s">
        <v>125</v>
      </c>
      <c r="K1399" s="21" t="s">
        <v>332</v>
      </c>
      <c r="L1399" s="21" t="s">
        <v>82</v>
      </c>
      <c r="M1399" s="21" t="s">
        <v>83</v>
      </c>
      <c r="N1399" s="21">
        <v>107</v>
      </c>
      <c r="O1399" s="20"/>
      <c r="P1399" s="21" t="s">
        <v>50</v>
      </c>
      <c r="Q1399" s="21" t="s">
        <v>1247</v>
      </c>
      <c r="R1399" s="21">
        <v>3250000</v>
      </c>
      <c r="S1399" s="21">
        <v>5649</v>
      </c>
      <c r="T1399" s="21">
        <v>-63.460213000000003</v>
      </c>
      <c r="U1399" s="21">
        <v>-21.259613000000002</v>
      </c>
      <c r="V1399" s="21" t="s">
        <v>1248</v>
      </c>
      <c r="W1399" s="21" t="s">
        <v>51</v>
      </c>
      <c r="X1399" s="21" t="s">
        <v>1249</v>
      </c>
      <c r="Y1399" s="23">
        <v>46246</v>
      </c>
      <c r="Z1399" s="24">
        <f>+E1399-Y1399</f>
        <v>-58</v>
      </c>
      <c r="AA1399" s="25">
        <f>+Tabla_DatosExternos_142[[#This Row],[Saldo]]/Tabla_DatosExternos_142[[#This Row],[Importe]]</f>
        <v>1</v>
      </c>
      <c r="AB1399" s="21"/>
      <c r="AC1399" s="26">
        <f>IF(AND(-Z1399&gt;=1,-Z1399&lt;=30),D1399,0)</f>
        <v>0</v>
      </c>
      <c r="AD1399" s="26">
        <f>IF(AND(-Z1399&gt;=31,-Z1399&lt;=60),D1399,0)</f>
        <v>42000</v>
      </c>
      <c r="AE1399" s="26">
        <f>IF(AND(-Z1399&gt;=61,-Z1399&lt;=90),D1399,0)</f>
        <v>0</v>
      </c>
      <c r="AF1399" s="26">
        <f>IF(AND(-Z1399&gt;=91,-Z1399&lt;=120),D1399,0)</f>
        <v>0</v>
      </c>
      <c r="AG1399" s="26">
        <f>IF(AND(-Z1399&gt;=121,-Z1399&lt;=150),D1399,0)</f>
        <v>0</v>
      </c>
      <c r="AH1399" s="26">
        <f>IF(AND(-Z1399&gt;=151,-Z1399&lt;=180),D1399,0)</f>
        <v>0</v>
      </c>
      <c r="AI1399" s="26">
        <f>IF(AND(-Z1399&gt;=181,-Z1399&lt;=210),D1399,0)</f>
        <v>0</v>
      </c>
      <c r="AJ1399" s="26">
        <f>IF(AND(-Z1399&gt;=211,-Z1399&lt;=250),D1399,0)</f>
        <v>0</v>
      </c>
      <c r="AK1399" s="26">
        <f>IF(-Z1399&gt;=251,D1399,0)</f>
        <v>0</v>
      </c>
      <c r="AL1399" s="26">
        <f>SUM(AE1399:AF1399)</f>
        <v>0</v>
      </c>
      <c r="AM1399" s="26">
        <f>SUM(AG1399:AK1399)</f>
        <v>0</v>
      </c>
      <c r="AN1399" s="26">
        <f>SUM(AI1399:AK1399)</f>
        <v>0</v>
      </c>
      <c r="AO1399" s="26">
        <f>+IF(SUM(AC1399:AK1399)=0,D1399,0)</f>
        <v>0</v>
      </c>
      <c r="AP1399" s="26">
        <f>+SUM(AC1399:AK1399)</f>
        <v>42000</v>
      </c>
      <c r="AQ1399" s="26">
        <f>+Tabla_DatosExternos_142[[#This Row],[Total Vigente]]+Tabla_DatosExternos_142[[#This Row],[Total Vencido]]</f>
        <v>42000</v>
      </c>
      <c r="AR1399" s="26">
        <f>SUM(AG1399:AK1399)</f>
        <v>0</v>
      </c>
      <c r="AS1399" s="27">
        <f>+Tabla_DatosExternos_142[[#This Row],[Fecha]]-Tabla_DatosExternos_142[[#This Row],[Vence]]</f>
        <v>-107</v>
      </c>
      <c r="AT1399" s="21"/>
      <c r="AU1399" s="28" t="e">
        <f>+AR1399-W1399</f>
        <v>#VALUE!</v>
      </c>
    </row>
    <row r="1400" spans="1:47" x14ac:dyDescent="0.35">
      <c r="A1400" s="20">
        <v>46081</v>
      </c>
      <c r="B1400" s="21">
        <v>221340</v>
      </c>
      <c r="C1400" s="21">
        <v>42000</v>
      </c>
      <c r="D1400" s="21">
        <v>42000</v>
      </c>
      <c r="E1400" s="22">
        <v>46188</v>
      </c>
      <c r="F1400" s="21">
        <v>58</v>
      </c>
      <c r="G1400" s="21" t="s">
        <v>96</v>
      </c>
      <c r="H1400" s="21" t="s">
        <v>48</v>
      </c>
      <c r="I1400" s="21" t="s">
        <v>1246</v>
      </c>
      <c r="J1400" s="21" t="s">
        <v>125</v>
      </c>
      <c r="K1400" s="21" t="s">
        <v>332</v>
      </c>
      <c r="L1400" s="21" t="s">
        <v>82</v>
      </c>
      <c r="M1400" s="21" t="s">
        <v>83</v>
      </c>
      <c r="N1400" s="21">
        <v>107</v>
      </c>
      <c r="O1400" s="20"/>
      <c r="P1400" s="21" t="s">
        <v>50</v>
      </c>
      <c r="Q1400" s="21" t="s">
        <v>1247</v>
      </c>
      <c r="R1400" s="21">
        <v>3250000</v>
      </c>
      <c r="S1400" s="21">
        <v>5649</v>
      </c>
      <c r="T1400" s="21">
        <v>-63.460213000000003</v>
      </c>
      <c r="U1400" s="21">
        <v>-21.259613000000002</v>
      </c>
      <c r="V1400" s="21" t="s">
        <v>1248</v>
      </c>
      <c r="W1400" s="21" t="s">
        <v>51</v>
      </c>
      <c r="X1400" s="21" t="s">
        <v>1249</v>
      </c>
      <c r="Y1400" s="23">
        <v>46246</v>
      </c>
      <c r="Z1400" s="24">
        <f>+E1400-Y1400</f>
        <v>-58</v>
      </c>
      <c r="AA1400" s="25">
        <f>+Tabla_DatosExternos_142[[#This Row],[Saldo]]/Tabla_DatosExternos_142[[#This Row],[Importe]]</f>
        <v>1</v>
      </c>
      <c r="AB1400" s="21"/>
      <c r="AC1400" s="26">
        <f>IF(AND(-Z1400&gt;=1,-Z1400&lt;=30),D1400,0)</f>
        <v>0</v>
      </c>
      <c r="AD1400" s="26">
        <f>IF(AND(-Z1400&gt;=31,-Z1400&lt;=60),D1400,0)</f>
        <v>42000</v>
      </c>
      <c r="AE1400" s="26">
        <f>IF(AND(-Z1400&gt;=61,-Z1400&lt;=90),D1400,0)</f>
        <v>0</v>
      </c>
      <c r="AF1400" s="26">
        <f>IF(AND(-Z1400&gt;=91,-Z1400&lt;=120),D1400,0)</f>
        <v>0</v>
      </c>
      <c r="AG1400" s="26">
        <f>IF(AND(-Z1400&gt;=121,-Z1400&lt;=150),D1400,0)</f>
        <v>0</v>
      </c>
      <c r="AH1400" s="26">
        <f>IF(AND(-Z1400&gt;=151,-Z1400&lt;=180),D1400,0)</f>
        <v>0</v>
      </c>
      <c r="AI1400" s="26">
        <f>IF(AND(-Z1400&gt;=181,-Z1400&lt;=210),D1400,0)</f>
        <v>0</v>
      </c>
      <c r="AJ1400" s="26">
        <f>IF(AND(-Z1400&gt;=211,-Z1400&lt;=250),D1400,0)</f>
        <v>0</v>
      </c>
      <c r="AK1400" s="26">
        <f>IF(-Z1400&gt;=251,D1400,0)</f>
        <v>0</v>
      </c>
      <c r="AL1400" s="26">
        <f>SUM(AE1400:AF1400)</f>
        <v>0</v>
      </c>
      <c r="AM1400" s="26">
        <f>SUM(AG1400:AK1400)</f>
        <v>0</v>
      </c>
      <c r="AN1400" s="26">
        <f>SUM(AI1400:AK1400)</f>
        <v>0</v>
      </c>
      <c r="AO1400" s="26">
        <f>+IF(SUM(AC1400:AK1400)=0,D1400,0)</f>
        <v>0</v>
      </c>
      <c r="AP1400" s="26">
        <f>+SUM(AC1400:AK1400)</f>
        <v>42000</v>
      </c>
      <c r="AQ1400" s="26">
        <f>+Tabla_DatosExternos_142[[#This Row],[Total Vigente]]+Tabla_DatosExternos_142[[#This Row],[Total Vencido]]</f>
        <v>42000</v>
      </c>
      <c r="AR1400" s="26">
        <f>SUM(AG1400:AK1400)</f>
        <v>0</v>
      </c>
      <c r="AS1400" s="27">
        <f>+Tabla_DatosExternos_142[[#This Row],[Fecha]]-Tabla_DatosExternos_142[[#This Row],[Vence]]</f>
        <v>-107</v>
      </c>
      <c r="AT1400" s="21"/>
      <c r="AU1400" s="28" t="e">
        <f>+AR1400-W1400</f>
        <v>#VALUE!</v>
      </c>
    </row>
    <row r="1401" spans="1:47" x14ac:dyDescent="0.35">
      <c r="A1401" s="20">
        <v>46081</v>
      </c>
      <c r="B1401" s="21">
        <v>221341</v>
      </c>
      <c r="C1401" s="21">
        <v>42000</v>
      </c>
      <c r="D1401" s="21">
        <v>42000</v>
      </c>
      <c r="E1401" s="22">
        <v>46188</v>
      </c>
      <c r="F1401" s="21">
        <v>58</v>
      </c>
      <c r="G1401" s="21" t="s">
        <v>96</v>
      </c>
      <c r="H1401" s="21" t="s">
        <v>48</v>
      </c>
      <c r="I1401" s="21" t="s">
        <v>1246</v>
      </c>
      <c r="J1401" s="21" t="s">
        <v>125</v>
      </c>
      <c r="K1401" s="21" t="s">
        <v>332</v>
      </c>
      <c r="L1401" s="21" t="s">
        <v>82</v>
      </c>
      <c r="M1401" s="21" t="s">
        <v>83</v>
      </c>
      <c r="N1401" s="21">
        <v>107</v>
      </c>
      <c r="O1401" s="20"/>
      <c r="P1401" s="21" t="s">
        <v>50</v>
      </c>
      <c r="Q1401" s="21" t="s">
        <v>1247</v>
      </c>
      <c r="R1401" s="21">
        <v>3250000</v>
      </c>
      <c r="S1401" s="21">
        <v>5649</v>
      </c>
      <c r="T1401" s="21">
        <v>-63.460213000000003</v>
      </c>
      <c r="U1401" s="21">
        <v>-21.259613000000002</v>
      </c>
      <c r="V1401" s="21" t="s">
        <v>1248</v>
      </c>
      <c r="W1401" s="21" t="s">
        <v>51</v>
      </c>
      <c r="X1401" s="21" t="s">
        <v>1249</v>
      </c>
      <c r="Y1401" s="23">
        <v>46246</v>
      </c>
      <c r="Z1401" s="24">
        <f>+E1401-Y1401</f>
        <v>-58</v>
      </c>
      <c r="AA1401" s="25">
        <f>+Tabla_DatosExternos_142[[#This Row],[Saldo]]/Tabla_DatosExternos_142[[#This Row],[Importe]]</f>
        <v>1</v>
      </c>
      <c r="AB1401" s="21"/>
      <c r="AC1401" s="26">
        <f>IF(AND(-Z1401&gt;=1,-Z1401&lt;=30),D1401,0)</f>
        <v>0</v>
      </c>
      <c r="AD1401" s="26">
        <f>IF(AND(-Z1401&gt;=31,-Z1401&lt;=60),D1401,0)</f>
        <v>42000</v>
      </c>
      <c r="AE1401" s="26">
        <f>IF(AND(-Z1401&gt;=61,-Z1401&lt;=90),D1401,0)</f>
        <v>0</v>
      </c>
      <c r="AF1401" s="26">
        <f>IF(AND(-Z1401&gt;=91,-Z1401&lt;=120),D1401,0)</f>
        <v>0</v>
      </c>
      <c r="AG1401" s="26">
        <f>IF(AND(-Z1401&gt;=121,-Z1401&lt;=150),D1401,0)</f>
        <v>0</v>
      </c>
      <c r="AH1401" s="26">
        <f>IF(AND(-Z1401&gt;=151,-Z1401&lt;=180),D1401,0)</f>
        <v>0</v>
      </c>
      <c r="AI1401" s="26">
        <f>IF(AND(-Z1401&gt;=181,-Z1401&lt;=210),D1401,0)</f>
        <v>0</v>
      </c>
      <c r="AJ1401" s="26">
        <f>IF(AND(-Z1401&gt;=211,-Z1401&lt;=250),D1401,0)</f>
        <v>0</v>
      </c>
      <c r="AK1401" s="26">
        <f>IF(-Z1401&gt;=251,D1401,0)</f>
        <v>0</v>
      </c>
      <c r="AL1401" s="26">
        <f>SUM(AE1401:AF1401)</f>
        <v>0</v>
      </c>
      <c r="AM1401" s="26">
        <f>SUM(AG1401:AK1401)</f>
        <v>0</v>
      </c>
      <c r="AN1401" s="26">
        <f>SUM(AI1401:AK1401)</f>
        <v>0</v>
      </c>
      <c r="AO1401" s="26">
        <f>+IF(SUM(AC1401:AK1401)=0,D1401,0)</f>
        <v>0</v>
      </c>
      <c r="AP1401" s="26">
        <f>+SUM(AC1401:AK1401)</f>
        <v>42000</v>
      </c>
      <c r="AQ1401" s="26">
        <f>+Tabla_DatosExternos_142[[#This Row],[Total Vigente]]+Tabla_DatosExternos_142[[#This Row],[Total Vencido]]</f>
        <v>42000</v>
      </c>
      <c r="AR1401" s="26">
        <f>SUM(AG1401:AK1401)</f>
        <v>0</v>
      </c>
      <c r="AS1401" s="27">
        <f>+Tabla_DatosExternos_142[[#This Row],[Fecha]]-Tabla_DatosExternos_142[[#This Row],[Vence]]</f>
        <v>-107</v>
      </c>
      <c r="AT1401" s="21"/>
      <c r="AU1401" s="28" t="e">
        <f>+AR1401-W1401</f>
        <v>#VALUE!</v>
      </c>
    </row>
    <row r="1402" spans="1:47" x14ac:dyDescent="0.35">
      <c r="A1402" s="20">
        <v>46081</v>
      </c>
      <c r="B1402" s="21">
        <v>221342</v>
      </c>
      <c r="C1402" s="21">
        <v>42000</v>
      </c>
      <c r="D1402" s="21">
        <v>42000</v>
      </c>
      <c r="E1402" s="22">
        <v>46188</v>
      </c>
      <c r="F1402" s="21">
        <v>58</v>
      </c>
      <c r="G1402" s="21" t="s">
        <v>96</v>
      </c>
      <c r="H1402" s="21" t="s">
        <v>48</v>
      </c>
      <c r="I1402" s="21" t="s">
        <v>1246</v>
      </c>
      <c r="J1402" s="21" t="s">
        <v>125</v>
      </c>
      <c r="K1402" s="21" t="s">
        <v>332</v>
      </c>
      <c r="L1402" s="21" t="s">
        <v>82</v>
      </c>
      <c r="M1402" s="21" t="s">
        <v>83</v>
      </c>
      <c r="N1402" s="21">
        <v>107</v>
      </c>
      <c r="O1402" s="20"/>
      <c r="P1402" s="21" t="s">
        <v>50</v>
      </c>
      <c r="Q1402" s="21" t="s">
        <v>1247</v>
      </c>
      <c r="R1402" s="21">
        <v>3250000</v>
      </c>
      <c r="S1402" s="21">
        <v>5649</v>
      </c>
      <c r="T1402" s="21">
        <v>-63.460213000000003</v>
      </c>
      <c r="U1402" s="21">
        <v>-21.259613000000002</v>
      </c>
      <c r="V1402" s="21" t="s">
        <v>1248</v>
      </c>
      <c r="W1402" s="21" t="s">
        <v>51</v>
      </c>
      <c r="X1402" s="21" t="s">
        <v>1249</v>
      </c>
      <c r="Y1402" s="23">
        <v>46246</v>
      </c>
      <c r="Z1402" s="24">
        <f>+E1402-Y1402</f>
        <v>-58</v>
      </c>
      <c r="AA1402" s="25">
        <f>+Tabla_DatosExternos_142[[#This Row],[Saldo]]/Tabla_DatosExternos_142[[#This Row],[Importe]]</f>
        <v>1</v>
      </c>
      <c r="AB1402" s="21"/>
      <c r="AC1402" s="26">
        <f>IF(AND(-Z1402&gt;=1,-Z1402&lt;=30),D1402,0)</f>
        <v>0</v>
      </c>
      <c r="AD1402" s="26">
        <f>IF(AND(-Z1402&gt;=31,-Z1402&lt;=60),D1402,0)</f>
        <v>42000</v>
      </c>
      <c r="AE1402" s="26">
        <f>IF(AND(-Z1402&gt;=61,-Z1402&lt;=90),D1402,0)</f>
        <v>0</v>
      </c>
      <c r="AF1402" s="26">
        <f>IF(AND(-Z1402&gt;=91,-Z1402&lt;=120),D1402,0)</f>
        <v>0</v>
      </c>
      <c r="AG1402" s="26">
        <f>IF(AND(-Z1402&gt;=121,-Z1402&lt;=150),D1402,0)</f>
        <v>0</v>
      </c>
      <c r="AH1402" s="26">
        <f>IF(AND(-Z1402&gt;=151,-Z1402&lt;=180),D1402,0)</f>
        <v>0</v>
      </c>
      <c r="AI1402" s="26">
        <f>IF(AND(-Z1402&gt;=181,-Z1402&lt;=210),D1402,0)</f>
        <v>0</v>
      </c>
      <c r="AJ1402" s="26">
        <f>IF(AND(-Z1402&gt;=211,-Z1402&lt;=250),D1402,0)</f>
        <v>0</v>
      </c>
      <c r="AK1402" s="26">
        <f>IF(-Z1402&gt;=251,D1402,0)</f>
        <v>0</v>
      </c>
      <c r="AL1402" s="26">
        <f>SUM(AE1402:AF1402)</f>
        <v>0</v>
      </c>
      <c r="AM1402" s="26">
        <f>SUM(AG1402:AK1402)</f>
        <v>0</v>
      </c>
      <c r="AN1402" s="26">
        <f>SUM(AI1402:AK1402)</f>
        <v>0</v>
      </c>
      <c r="AO1402" s="26">
        <f>+IF(SUM(AC1402:AK1402)=0,D1402,0)</f>
        <v>0</v>
      </c>
      <c r="AP1402" s="26">
        <f>+SUM(AC1402:AK1402)</f>
        <v>42000</v>
      </c>
      <c r="AQ1402" s="26">
        <f>+Tabla_DatosExternos_142[[#This Row],[Total Vigente]]+Tabla_DatosExternos_142[[#This Row],[Total Vencido]]</f>
        <v>42000</v>
      </c>
      <c r="AR1402" s="26">
        <f>SUM(AG1402:AK1402)</f>
        <v>0</v>
      </c>
      <c r="AS1402" s="27">
        <f>+Tabla_DatosExternos_142[[#This Row],[Fecha]]-Tabla_DatosExternos_142[[#This Row],[Vence]]</f>
        <v>-107</v>
      </c>
      <c r="AT1402" s="21"/>
      <c r="AU1402" s="28" t="e">
        <f>+AR1402-W1402</f>
        <v>#VALUE!</v>
      </c>
    </row>
    <row r="1403" spans="1:47" x14ac:dyDescent="0.35">
      <c r="A1403" s="20">
        <v>46081</v>
      </c>
      <c r="B1403" s="21">
        <v>221343</v>
      </c>
      <c r="C1403" s="21">
        <v>42000</v>
      </c>
      <c r="D1403" s="21">
        <v>42000</v>
      </c>
      <c r="E1403" s="22">
        <v>46188</v>
      </c>
      <c r="F1403" s="21">
        <v>58</v>
      </c>
      <c r="G1403" s="21" t="s">
        <v>96</v>
      </c>
      <c r="H1403" s="21" t="s">
        <v>48</v>
      </c>
      <c r="I1403" s="21" t="s">
        <v>1246</v>
      </c>
      <c r="J1403" s="21" t="s">
        <v>125</v>
      </c>
      <c r="K1403" s="21" t="s">
        <v>332</v>
      </c>
      <c r="L1403" s="21" t="s">
        <v>82</v>
      </c>
      <c r="M1403" s="21" t="s">
        <v>83</v>
      </c>
      <c r="N1403" s="21">
        <v>107</v>
      </c>
      <c r="O1403" s="20"/>
      <c r="P1403" s="21" t="s">
        <v>50</v>
      </c>
      <c r="Q1403" s="21" t="s">
        <v>1247</v>
      </c>
      <c r="R1403" s="21">
        <v>3250000</v>
      </c>
      <c r="S1403" s="21">
        <v>5649</v>
      </c>
      <c r="T1403" s="21">
        <v>-63.460213000000003</v>
      </c>
      <c r="U1403" s="21">
        <v>-21.259613000000002</v>
      </c>
      <c r="V1403" s="21" t="s">
        <v>1248</v>
      </c>
      <c r="W1403" s="21" t="s">
        <v>51</v>
      </c>
      <c r="X1403" s="21" t="s">
        <v>1249</v>
      </c>
      <c r="Y1403" s="23">
        <v>46246</v>
      </c>
      <c r="Z1403" s="24">
        <f>+E1403-Y1403</f>
        <v>-58</v>
      </c>
      <c r="AA1403" s="25">
        <f>+Tabla_DatosExternos_142[[#This Row],[Saldo]]/Tabla_DatosExternos_142[[#This Row],[Importe]]</f>
        <v>1</v>
      </c>
      <c r="AB1403" s="21"/>
      <c r="AC1403" s="26">
        <f>IF(AND(-Z1403&gt;=1,-Z1403&lt;=30),D1403,0)</f>
        <v>0</v>
      </c>
      <c r="AD1403" s="26">
        <f>IF(AND(-Z1403&gt;=31,-Z1403&lt;=60),D1403,0)</f>
        <v>42000</v>
      </c>
      <c r="AE1403" s="26">
        <f>IF(AND(-Z1403&gt;=61,-Z1403&lt;=90),D1403,0)</f>
        <v>0</v>
      </c>
      <c r="AF1403" s="26">
        <f>IF(AND(-Z1403&gt;=91,-Z1403&lt;=120),D1403,0)</f>
        <v>0</v>
      </c>
      <c r="AG1403" s="26">
        <f>IF(AND(-Z1403&gt;=121,-Z1403&lt;=150),D1403,0)</f>
        <v>0</v>
      </c>
      <c r="AH1403" s="26">
        <f>IF(AND(-Z1403&gt;=151,-Z1403&lt;=180),D1403,0)</f>
        <v>0</v>
      </c>
      <c r="AI1403" s="26">
        <f>IF(AND(-Z1403&gt;=181,-Z1403&lt;=210),D1403,0)</f>
        <v>0</v>
      </c>
      <c r="AJ1403" s="26">
        <f>IF(AND(-Z1403&gt;=211,-Z1403&lt;=250),D1403,0)</f>
        <v>0</v>
      </c>
      <c r="AK1403" s="26">
        <f>IF(-Z1403&gt;=251,D1403,0)</f>
        <v>0</v>
      </c>
      <c r="AL1403" s="26">
        <f>SUM(AE1403:AF1403)</f>
        <v>0</v>
      </c>
      <c r="AM1403" s="26">
        <f>SUM(AG1403:AK1403)</f>
        <v>0</v>
      </c>
      <c r="AN1403" s="26">
        <f>SUM(AI1403:AK1403)</f>
        <v>0</v>
      </c>
      <c r="AO1403" s="26">
        <f>+IF(SUM(AC1403:AK1403)=0,D1403,0)</f>
        <v>0</v>
      </c>
      <c r="AP1403" s="26">
        <f>+SUM(AC1403:AK1403)</f>
        <v>42000</v>
      </c>
      <c r="AQ1403" s="26">
        <f>+Tabla_DatosExternos_142[[#This Row],[Total Vigente]]+Tabla_DatosExternos_142[[#This Row],[Total Vencido]]</f>
        <v>42000</v>
      </c>
      <c r="AR1403" s="26">
        <f>SUM(AG1403:AK1403)</f>
        <v>0</v>
      </c>
      <c r="AS1403" s="27">
        <f>+Tabla_DatosExternos_142[[#This Row],[Fecha]]-Tabla_DatosExternos_142[[#This Row],[Vence]]</f>
        <v>-107</v>
      </c>
      <c r="AT1403" s="21"/>
      <c r="AU1403" s="28" t="e">
        <f>+AR1403-W1403</f>
        <v>#VALUE!</v>
      </c>
    </row>
    <row r="1404" spans="1:47" x14ac:dyDescent="0.35">
      <c r="A1404" s="20">
        <v>46081</v>
      </c>
      <c r="B1404" s="21">
        <v>221344</v>
      </c>
      <c r="C1404" s="21">
        <v>16800</v>
      </c>
      <c r="D1404" s="21">
        <v>16800</v>
      </c>
      <c r="E1404" s="22">
        <v>46188</v>
      </c>
      <c r="F1404" s="21">
        <v>58</v>
      </c>
      <c r="G1404" s="21" t="s">
        <v>96</v>
      </c>
      <c r="H1404" s="21" t="s">
        <v>48</v>
      </c>
      <c r="I1404" s="21" t="s">
        <v>1246</v>
      </c>
      <c r="J1404" s="21" t="s">
        <v>125</v>
      </c>
      <c r="K1404" s="21" t="s">
        <v>332</v>
      </c>
      <c r="L1404" s="21" t="s">
        <v>82</v>
      </c>
      <c r="M1404" s="21" t="s">
        <v>83</v>
      </c>
      <c r="N1404" s="21">
        <v>107</v>
      </c>
      <c r="O1404" s="20"/>
      <c r="P1404" s="21" t="s">
        <v>50</v>
      </c>
      <c r="Q1404" s="21" t="s">
        <v>1247</v>
      </c>
      <c r="R1404" s="21">
        <v>3250000</v>
      </c>
      <c r="S1404" s="21">
        <v>5649</v>
      </c>
      <c r="T1404" s="21">
        <v>-63.460213000000003</v>
      </c>
      <c r="U1404" s="21">
        <v>-21.259613000000002</v>
      </c>
      <c r="V1404" s="21" t="s">
        <v>1248</v>
      </c>
      <c r="W1404" s="21" t="s">
        <v>51</v>
      </c>
      <c r="X1404" s="21" t="s">
        <v>1249</v>
      </c>
      <c r="Y1404" s="23">
        <v>46246</v>
      </c>
      <c r="Z1404" s="24">
        <f>+E1404-Y1404</f>
        <v>-58</v>
      </c>
      <c r="AA1404" s="25">
        <f>+Tabla_DatosExternos_142[[#This Row],[Saldo]]/Tabla_DatosExternos_142[[#This Row],[Importe]]</f>
        <v>1</v>
      </c>
      <c r="AB1404" s="21"/>
      <c r="AC1404" s="26">
        <f>IF(AND(-Z1404&gt;=1,-Z1404&lt;=30),D1404,0)</f>
        <v>0</v>
      </c>
      <c r="AD1404" s="26">
        <f>IF(AND(-Z1404&gt;=31,-Z1404&lt;=60),D1404,0)</f>
        <v>16800</v>
      </c>
      <c r="AE1404" s="26">
        <f>IF(AND(-Z1404&gt;=61,-Z1404&lt;=90),D1404,0)</f>
        <v>0</v>
      </c>
      <c r="AF1404" s="26">
        <f>IF(AND(-Z1404&gt;=91,-Z1404&lt;=120),D1404,0)</f>
        <v>0</v>
      </c>
      <c r="AG1404" s="26">
        <f>IF(AND(-Z1404&gt;=121,-Z1404&lt;=150),D1404,0)</f>
        <v>0</v>
      </c>
      <c r="AH1404" s="26">
        <f>IF(AND(-Z1404&gt;=151,-Z1404&lt;=180),D1404,0)</f>
        <v>0</v>
      </c>
      <c r="AI1404" s="26">
        <f>IF(AND(-Z1404&gt;=181,-Z1404&lt;=210),D1404,0)</f>
        <v>0</v>
      </c>
      <c r="AJ1404" s="26">
        <f>IF(AND(-Z1404&gt;=211,-Z1404&lt;=250),D1404,0)</f>
        <v>0</v>
      </c>
      <c r="AK1404" s="26">
        <f>IF(-Z1404&gt;=251,D1404,0)</f>
        <v>0</v>
      </c>
      <c r="AL1404" s="26">
        <f>SUM(AE1404:AF1404)</f>
        <v>0</v>
      </c>
      <c r="AM1404" s="26">
        <f>SUM(AG1404:AK1404)</f>
        <v>0</v>
      </c>
      <c r="AN1404" s="26">
        <f>SUM(AI1404:AK1404)</f>
        <v>0</v>
      </c>
      <c r="AO1404" s="26">
        <f>+IF(SUM(AC1404:AK1404)=0,D1404,0)</f>
        <v>0</v>
      </c>
      <c r="AP1404" s="26">
        <f>+SUM(AC1404:AK1404)</f>
        <v>16800</v>
      </c>
      <c r="AQ1404" s="26">
        <f>+Tabla_DatosExternos_142[[#This Row],[Total Vigente]]+Tabla_DatosExternos_142[[#This Row],[Total Vencido]]</f>
        <v>16800</v>
      </c>
      <c r="AR1404" s="26">
        <f>SUM(AG1404:AK1404)</f>
        <v>0</v>
      </c>
      <c r="AS1404" s="27">
        <f>+Tabla_DatosExternos_142[[#This Row],[Fecha]]-Tabla_DatosExternos_142[[#This Row],[Vence]]</f>
        <v>-107</v>
      </c>
      <c r="AT1404" s="21"/>
      <c r="AU1404" s="28" t="e">
        <f>+AR1404-W1404</f>
        <v>#VALUE!</v>
      </c>
    </row>
    <row r="1405" spans="1:47" x14ac:dyDescent="0.35">
      <c r="A1405" s="20">
        <v>46081</v>
      </c>
      <c r="B1405" s="21">
        <v>221345</v>
      </c>
      <c r="C1405" s="21">
        <v>15840</v>
      </c>
      <c r="D1405" s="21">
        <v>15840</v>
      </c>
      <c r="E1405" s="22">
        <v>46188</v>
      </c>
      <c r="F1405" s="21">
        <v>58</v>
      </c>
      <c r="G1405" s="21" t="s">
        <v>96</v>
      </c>
      <c r="H1405" s="21" t="s">
        <v>48</v>
      </c>
      <c r="I1405" s="21" t="s">
        <v>1246</v>
      </c>
      <c r="J1405" s="21" t="s">
        <v>125</v>
      </c>
      <c r="K1405" s="21" t="s">
        <v>332</v>
      </c>
      <c r="L1405" s="21" t="s">
        <v>82</v>
      </c>
      <c r="M1405" s="21" t="s">
        <v>83</v>
      </c>
      <c r="N1405" s="21">
        <v>107</v>
      </c>
      <c r="O1405" s="20"/>
      <c r="P1405" s="21" t="s">
        <v>50</v>
      </c>
      <c r="Q1405" s="21" t="s">
        <v>1247</v>
      </c>
      <c r="R1405" s="21">
        <v>3250000</v>
      </c>
      <c r="S1405" s="21">
        <v>5649</v>
      </c>
      <c r="T1405" s="21">
        <v>-63.460213000000003</v>
      </c>
      <c r="U1405" s="21">
        <v>-21.259613000000002</v>
      </c>
      <c r="V1405" s="21" t="s">
        <v>1248</v>
      </c>
      <c r="W1405" s="21" t="s">
        <v>51</v>
      </c>
      <c r="X1405" s="21" t="s">
        <v>1249</v>
      </c>
      <c r="Y1405" s="23">
        <v>46246</v>
      </c>
      <c r="Z1405" s="24">
        <f>+E1405-Y1405</f>
        <v>-58</v>
      </c>
      <c r="AA1405" s="25">
        <f>+Tabla_DatosExternos_142[[#This Row],[Saldo]]/Tabla_DatosExternos_142[[#This Row],[Importe]]</f>
        <v>1</v>
      </c>
      <c r="AB1405" s="21"/>
      <c r="AC1405" s="26">
        <f>IF(AND(-Z1405&gt;=1,-Z1405&lt;=30),D1405,0)</f>
        <v>0</v>
      </c>
      <c r="AD1405" s="26">
        <f>IF(AND(-Z1405&gt;=31,-Z1405&lt;=60),D1405,0)</f>
        <v>15840</v>
      </c>
      <c r="AE1405" s="26">
        <f>IF(AND(-Z1405&gt;=61,-Z1405&lt;=90),D1405,0)</f>
        <v>0</v>
      </c>
      <c r="AF1405" s="26">
        <f>IF(AND(-Z1405&gt;=91,-Z1405&lt;=120),D1405,0)</f>
        <v>0</v>
      </c>
      <c r="AG1405" s="26">
        <f>IF(AND(-Z1405&gt;=121,-Z1405&lt;=150),D1405,0)</f>
        <v>0</v>
      </c>
      <c r="AH1405" s="26">
        <f>IF(AND(-Z1405&gt;=151,-Z1405&lt;=180),D1405,0)</f>
        <v>0</v>
      </c>
      <c r="AI1405" s="26">
        <f>IF(AND(-Z1405&gt;=181,-Z1405&lt;=210),D1405,0)</f>
        <v>0</v>
      </c>
      <c r="AJ1405" s="26">
        <f>IF(AND(-Z1405&gt;=211,-Z1405&lt;=250),D1405,0)</f>
        <v>0</v>
      </c>
      <c r="AK1405" s="26">
        <f>IF(-Z1405&gt;=251,D1405,0)</f>
        <v>0</v>
      </c>
      <c r="AL1405" s="26">
        <f>SUM(AE1405:AF1405)</f>
        <v>0</v>
      </c>
      <c r="AM1405" s="26">
        <f>SUM(AG1405:AK1405)</f>
        <v>0</v>
      </c>
      <c r="AN1405" s="26">
        <f>SUM(AI1405:AK1405)</f>
        <v>0</v>
      </c>
      <c r="AO1405" s="26">
        <f>+IF(SUM(AC1405:AK1405)=0,D1405,0)</f>
        <v>0</v>
      </c>
      <c r="AP1405" s="26">
        <f>+SUM(AC1405:AK1405)</f>
        <v>15840</v>
      </c>
      <c r="AQ1405" s="26">
        <f>+Tabla_DatosExternos_142[[#This Row],[Total Vigente]]+Tabla_DatosExternos_142[[#This Row],[Total Vencido]]</f>
        <v>15840</v>
      </c>
      <c r="AR1405" s="26">
        <f>SUM(AG1405:AK1405)</f>
        <v>0</v>
      </c>
      <c r="AS1405" s="27">
        <f>+Tabla_DatosExternos_142[[#This Row],[Fecha]]-Tabla_DatosExternos_142[[#This Row],[Vence]]</f>
        <v>-107</v>
      </c>
      <c r="AT1405" s="21"/>
      <c r="AU1405" s="28" t="e">
        <f>+AR1405-W1405</f>
        <v>#VALUE!</v>
      </c>
    </row>
    <row r="1406" spans="1:47" x14ac:dyDescent="0.35">
      <c r="A1406" s="20">
        <v>46081</v>
      </c>
      <c r="B1406" s="21">
        <v>221346</v>
      </c>
      <c r="C1406" s="21">
        <v>40560</v>
      </c>
      <c r="D1406" s="21">
        <v>40560</v>
      </c>
      <c r="E1406" s="22">
        <v>46188</v>
      </c>
      <c r="F1406" s="21">
        <v>58</v>
      </c>
      <c r="G1406" s="21" t="s">
        <v>96</v>
      </c>
      <c r="H1406" s="21" t="s">
        <v>48</v>
      </c>
      <c r="I1406" s="21" t="s">
        <v>1246</v>
      </c>
      <c r="J1406" s="21" t="s">
        <v>125</v>
      </c>
      <c r="K1406" s="21" t="s">
        <v>332</v>
      </c>
      <c r="L1406" s="21" t="s">
        <v>82</v>
      </c>
      <c r="M1406" s="21" t="s">
        <v>83</v>
      </c>
      <c r="N1406" s="21">
        <v>107</v>
      </c>
      <c r="O1406" s="20"/>
      <c r="P1406" s="21" t="s">
        <v>50</v>
      </c>
      <c r="Q1406" s="21" t="s">
        <v>1247</v>
      </c>
      <c r="R1406" s="21">
        <v>3250000</v>
      </c>
      <c r="S1406" s="21">
        <v>5649</v>
      </c>
      <c r="T1406" s="21">
        <v>-63.460213000000003</v>
      </c>
      <c r="U1406" s="21">
        <v>-21.259613000000002</v>
      </c>
      <c r="V1406" s="21" t="s">
        <v>1248</v>
      </c>
      <c r="W1406" s="21" t="s">
        <v>51</v>
      </c>
      <c r="X1406" s="21" t="s">
        <v>1249</v>
      </c>
      <c r="Y1406" s="23">
        <v>46246</v>
      </c>
      <c r="Z1406" s="24">
        <f>+E1406-Y1406</f>
        <v>-58</v>
      </c>
      <c r="AA1406" s="25">
        <f>+Tabla_DatosExternos_142[[#This Row],[Saldo]]/Tabla_DatosExternos_142[[#This Row],[Importe]]</f>
        <v>1</v>
      </c>
      <c r="AB1406" s="21"/>
      <c r="AC1406" s="26">
        <f>IF(AND(-Z1406&gt;=1,-Z1406&lt;=30),D1406,0)</f>
        <v>0</v>
      </c>
      <c r="AD1406" s="26">
        <f>IF(AND(-Z1406&gt;=31,-Z1406&lt;=60),D1406,0)</f>
        <v>40560</v>
      </c>
      <c r="AE1406" s="26">
        <f>IF(AND(-Z1406&gt;=61,-Z1406&lt;=90),D1406,0)</f>
        <v>0</v>
      </c>
      <c r="AF1406" s="26">
        <f>IF(AND(-Z1406&gt;=91,-Z1406&lt;=120),D1406,0)</f>
        <v>0</v>
      </c>
      <c r="AG1406" s="26">
        <f>IF(AND(-Z1406&gt;=121,-Z1406&lt;=150),D1406,0)</f>
        <v>0</v>
      </c>
      <c r="AH1406" s="26">
        <f>IF(AND(-Z1406&gt;=151,-Z1406&lt;=180),D1406,0)</f>
        <v>0</v>
      </c>
      <c r="AI1406" s="26">
        <f>IF(AND(-Z1406&gt;=181,-Z1406&lt;=210),D1406,0)</f>
        <v>0</v>
      </c>
      <c r="AJ1406" s="26">
        <f>IF(AND(-Z1406&gt;=211,-Z1406&lt;=250),D1406,0)</f>
        <v>0</v>
      </c>
      <c r="AK1406" s="26">
        <f>IF(-Z1406&gt;=251,D1406,0)</f>
        <v>0</v>
      </c>
      <c r="AL1406" s="26">
        <f>SUM(AE1406:AF1406)</f>
        <v>0</v>
      </c>
      <c r="AM1406" s="26">
        <f>SUM(AG1406:AK1406)</f>
        <v>0</v>
      </c>
      <c r="AN1406" s="26">
        <f>SUM(AI1406:AK1406)</f>
        <v>0</v>
      </c>
      <c r="AO1406" s="26">
        <f>+IF(SUM(AC1406:AK1406)=0,D1406,0)</f>
        <v>0</v>
      </c>
      <c r="AP1406" s="26">
        <f>+SUM(AC1406:AK1406)</f>
        <v>40560</v>
      </c>
      <c r="AQ1406" s="26">
        <f>+Tabla_DatosExternos_142[[#This Row],[Total Vigente]]+Tabla_DatosExternos_142[[#This Row],[Total Vencido]]</f>
        <v>40560</v>
      </c>
      <c r="AR1406" s="26">
        <f>SUM(AG1406:AK1406)</f>
        <v>0</v>
      </c>
      <c r="AS1406" s="27">
        <f>+Tabla_DatosExternos_142[[#This Row],[Fecha]]-Tabla_DatosExternos_142[[#This Row],[Vence]]</f>
        <v>-107</v>
      </c>
      <c r="AT1406" s="21"/>
      <c r="AU1406" s="28" t="e">
        <f>+AR1406-W1406</f>
        <v>#VALUE!</v>
      </c>
    </row>
    <row r="1407" spans="1:47" x14ac:dyDescent="0.35">
      <c r="A1407" s="20">
        <v>46081</v>
      </c>
      <c r="B1407" s="21">
        <v>221348</v>
      </c>
      <c r="C1407" s="21">
        <v>33599.99</v>
      </c>
      <c r="D1407" s="21">
        <v>9657.94</v>
      </c>
      <c r="E1407" s="22">
        <v>46188</v>
      </c>
      <c r="F1407" s="21">
        <v>58</v>
      </c>
      <c r="G1407" s="21" t="s">
        <v>96</v>
      </c>
      <c r="H1407" s="21" t="s">
        <v>48</v>
      </c>
      <c r="I1407" s="21" t="s">
        <v>114</v>
      </c>
      <c r="J1407" s="21" t="s">
        <v>125</v>
      </c>
      <c r="K1407" s="21" t="s">
        <v>332</v>
      </c>
      <c r="L1407" s="21" t="s">
        <v>82</v>
      </c>
      <c r="M1407" s="21" t="s">
        <v>115</v>
      </c>
      <c r="N1407" s="21">
        <v>107</v>
      </c>
      <c r="O1407" s="20">
        <v>46196</v>
      </c>
      <c r="P1407" s="21" t="s">
        <v>50</v>
      </c>
      <c r="Q1407" s="21" t="s">
        <v>1405</v>
      </c>
      <c r="R1407" s="21">
        <v>1700000</v>
      </c>
      <c r="S1407" s="21">
        <v>5629</v>
      </c>
      <c r="T1407" s="21">
        <v>-63.191142999999997</v>
      </c>
      <c r="U1407" s="21">
        <v>-17.807145999999999</v>
      </c>
      <c r="V1407" s="21" t="s">
        <v>113</v>
      </c>
      <c r="W1407" s="21" t="s">
        <v>51</v>
      </c>
      <c r="X1407" s="21" t="s">
        <v>1406</v>
      </c>
      <c r="Y1407" s="23">
        <v>46246</v>
      </c>
      <c r="Z1407" s="24">
        <f>+E1407-Y1407</f>
        <v>-58</v>
      </c>
      <c r="AA1407" s="25">
        <f>+Tabla_DatosExternos_142[[#This Row],[Saldo]]/Tabla_DatosExternos_142[[#This Row],[Importe]]</f>
        <v>0.28743877602344525</v>
      </c>
      <c r="AB1407" s="21"/>
      <c r="AC1407" s="26">
        <f>IF(AND(-Z1407&gt;=1,-Z1407&lt;=30),D1407,0)</f>
        <v>0</v>
      </c>
      <c r="AD1407" s="26">
        <f>IF(AND(-Z1407&gt;=31,-Z1407&lt;=60),D1407,0)</f>
        <v>9657.94</v>
      </c>
      <c r="AE1407" s="26">
        <f>IF(AND(-Z1407&gt;=61,-Z1407&lt;=90),D1407,0)</f>
        <v>0</v>
      </c>
      <c r="AF1407" s="26">
        <f>IF(AND(-Z1407&gt;=91,-Z1407&lt;=120),D1407,0)</f>
        <v>0</v>
      </c>
      <c r="AG1407" s="26">
        <f>IF(AND(-Z1407&gt;=121,-Z1407&lt;=150),D1407,0)</f>
        <v>0</v>
      </c>
      <c r="AH1407" s="26">
        <f>IF(AND(-Z1407&gt;=151,-Z1407&lt;=180),D1407,0)</f>
        <v>0</v>
      </c>
      <c r="AI1407" s="26">
        <f>IF(AND(-Z1407&gt;=181,-Z1407&lt;=210),D1407,0)</f>
        <v>0</v>
      </c>
      <c r="AJ1407" s="26">
        <f>IF(AND(-Z1407&gt;=211,-Z1407&lt;=250),D1407,0)</f>
        <v>0</v>
      </c>
      <c r="AK1407" s="26">
        <f>IF(-Z1407&gt;=251,D1407,0)</f>
        <v>0</v>
      </c>
      <c r="AL1407" s="26">
        <f>SUM(AE1407:AF1407)</f>
        <v>0</v>
      </c>
      <c r="AM1407" s="26">
        <f>SUM(AG1407:AK1407)</f>
        <v>0</v>
      </c>
      <c r="AN1407" s="26">
        <f>SUM(AI1407:AK1407)</f>
        <v>0</v>
      </c>
      <c r="AO1407" s="26">
        <f>+IF(SUM(AC1407:AK1407)=0,D1407,0)</f>
        <v>0</v>
      </c>
      <c r="AP1407" s="26">
        <f>+SUM(AC1407:AK1407)</f>
        <v>9657.94</v>
      </c>
      <c r="AQ1407" s="26">
        <f>+Tabla_DatosExternos_142[[#This Row],[Total Vigente]]+Tabla_DatosExternos_142[[#This Row],[Total Vencido]]</f>
        <v>9657.94</v>
      </c>
      <c r="AR1407" s="26">
        <f>SUM(AG1407:AK1407)</f>
        <v>0</v>
      </c>
      <c r="AS1407" s="27">
        <f>+Tabla_DatosExternos_142[[#This Row],[Fecha]]-Tabla_DatosExternos_142[[#This Row],[Vence]]</f>
        <v>-107</v>
      </c>
      <c r="AT1407" s="21"/>
      <c r="AU1407" s="28" t="e">
        <f>+AR1407-W1407</f>
        <v>#VALUE!</v>
      </c>
    </row>
    <row r="1408" spans="1:47" x14ac:dyDescent="0.35">
      <c r="A1408" s="20">
        <v>46081</v>
      </c>
      <c r="B1408" s="21">
        <v>221349</v>
      </c>
      <c r="C1408" s="21">
        <v>41999.98</v>
      </c>
      <c r="D1408" s="21">
        <v>41999.98</v>
      </c>
      <c r="E1408" s="22">
        <v>46188</v>
      </c>
      <c r="F1408" s="21">
        <v>58</v>
      </c>
      <c r="G1408" s="21" t="s">
        <v>96</v>
      </c>
      <c r="H1408" s="21" t="s">
        <v>48</v>
      </c>
      <c r="I1408" s="21" t="s">
        <v>114</v>
      </c>
      <c r="J1408" s="21" t="s">
        <v>125</v>
      </c>
      <c r="K1408" s="21" t="s">
        <v>332</v>
      </c>
      <c r="L1408" s="21" t="s">
        <v>82</v>
      </c>
      <c r="M1408" s="21" t="s">
        <v>115</v>
      </c>
      <c r="N1408" s="21">
        <v>107</v>
      </c>
      <c r="O1408" s="20"/>
      <c r="P1408" s="21" t="s">
        <v>50</v>
      </c>
      <c r="Q1408" s="21" t="s">
        <v>1405</v>
      </c>
      <c r="R1408" s="21">
        <v>1700000</v>
      </c>
      <c r="S1408" s="21">
        <v>5629</v>
      </c>
      <c r="T1408" s="21">
        <v>-63.191142999999997</v>
      </c>
      <c r="U1408" s="21">
        <v>-17.807145999999999</v>
      </c>
      <c r="V1408" s="21" t="s">
        <v>113</v>
      </c>
      <c r="W1408" s="21" t="s">
        <v>51</v>
      </c>
      <c r="X1408" s="21" t="s">
        <v>1406</v>
      </c>
      <c r="Y1408" s="23">
        <v>46246</v>
      </c>
      <c r="Z1408" s="24">
        <f>+E1408-Y1408</f>
        <v>-58</v>
      </c>
      <c r="AA1408" s="25">
        <f>+Tabla_DatosExternos_142[[#This Row],[Saldo]]/Tabla_DatosExternos_142[[#This Row],[Importe]]</f>
        <v>1</v>
      </c>
      <c r="AB1408" s="21"/>
      <c r="AC1408" s="26">
        <f>IF(AND(-Z1408&gt;=1,-Z1408&lt;=30),D1408,0)</f>
        <v>0</v>
      </c>
      <c r="AD1408" s="26">
        <f>IF(AND(-Z1408&gt;=31,-Z1408&lt;=60),D1408,0)</f>
        <v>41999.98</v>
      </c>
      <c r="AE1408" s="26">
        <f>IF(AND(-Z1408&gt;=61,-Z1408&lt;=90),D1408,0)</f>
        <v>0</v>
      </c>
      <c r="AF1408" s="26">
        <f>IF(AND(-Z1408&gt;=91,-Z1408&lt;=120),D1408,0)</f>
        <v>0</v>
      </c>
      <c r="AG1408" s="26">
        <f>IF(AND(-Z1408&gt;=121,-Z1408&lt;=150),D1408,0)</f>
        <v>0</v>
      </c>
      <c r="AH1408" s="26">
        <f>IF(AND(-Z1408&gt;=151,-Z1408&lt;=180),D1408,0)</f>
        <v>0</v>
      </c>
      <c r="AI1408" s="26">
        <f>IF(AND(-Z1408&gt;=181,-Z1408&lt;=210),D1408,0)</f>
        <v>0</v>
      </c>
      <c r="AJ1408" s="26">
        <f>IF(AND(-Z1408&gt;=211,-Z1408&lt;=250),D1408,0)</f>
        <v>0</v>
      </c>
      <c r="AK1408" s="26">
        <f>IF(-Z1408&gt;=251,D1408,0)</f>
        <v>0</v>
      </c>
      <c r="AL1408" s="26">
        <f>SUM(AE1408:AF1408)</f>
        <v>0</v>
      </c>
      <c r="AM1408" s="26">
        <f>SUM(AG1408:AK1408)</f>
        <v>0</v>
      </c>
      <c r="AN1408" s="26">
        <f>SUM(AI1408:AK1408)</f>
        <v>0</v>
      </c>
      <c r="AO1408" s="26">
        <f>+IF(SUM(AC1408:AK1408)=0,D1408,0)</f>
        <v>0</v>
      </c>
      <c r="AP1408" s="26">
        <f>+SUM(AC1408:AK1408)</f>
        <v>41999.98</v>
      </c>
      <c r="AQ1408" s="26">
        <f>+Tabla_DatosExternos_142[[#This Row],[Total Vigente]]+Tabla_DatosExternos_142[[#This Row],[Total Vencido]]</f>
        <v>41999.98</v>
      </c>
      <c r="AR1408" s="26">
        <f>SUM(AG1408:AK1408)</f>
        <v>0</v>
      </c>
      <c r="AS1408" s="27">
        <f>+Tabla_DatosExternos_142[[#This Row],[Fecha]]-Tabla_DatosExternos_142[[#This Row],[Vence]]</f>
        <v>-107</v>
      </c>
      <c r="AT1408" s="21"/>
      <c r="AU1408" s="28" t="e">
        <f>+AR1408-W1408</f>
        <v>#VALUE!</v>
      </c>
    </row>
    <row r="1409" spans="1:47" x14ac:dyDescent="0.35">
      <c r="A1409" s="20">
        <v>46081</v>
      </c>
      <c r="B1409" s="21">
        <v>221350</v>
      </c>
      <c r="C1409" s="21">
        <v>42000</v>
      </c>
      <c r="D1409" s="21">
        <v>42000</v>
      </c>
      <c r="E1409" s="22">
        <v>46188</v>
      </c>
      <c r="F1409" s="21">
        <v>58</v>
      </c>
      <c r="G1409" s="21" t="s">
        <v>96</v>
      </c>
      <c r="H1409" s="21" t="s">
        <v>48</v>
      </c>
      <c r="I1409" s="21" t="s">
        <v>114</v>
      </c>
      <c r="J1409" s="21" t="s">
        <v>125</v>
      </c>
      <c r="K1409" s="21" t="s">
        <v>332</v>
      </c>
      <c r="L1409" s="21" t="s">
        <v>82</v>
      </c>
      <c r="M1409" s="21" t="s">
        <v>115</v>
      </c>
      <c r="N1409" s="21">
        <v>107</v>
      </c>
      <c r="O1409" s="20"/>
      <c r="P1409" s="21" t="s">
        <v>50</v>
      </c>
      <c r="Q1409" s="21" t="s">
        <v>1405</v>
      </c>
      <c r="R1409" s="21">
        <v>1700000</v>
      </c>
      <c r="S1409" s="21">
        <v>5629</v>
      </c>
      <c r="T1409" s="21">
        <v>-63.191142999999997</v>
      </c>
      <c r="U1409" s="21">
        <v>-17.807145999999999</v>
      </c>
      <c r="V1409" s="21" t="s">
        <v>113</v>
      </c>
      <c r="W1409" s="21" t="s">
        <v>51</v>
      </c>
      <c r="X1409" s="21" t="s">
        <v>1406</v>
      </c>
      <c r="Y1409" s="23">
        <v>46246</v>
      </c>
      <c r="Z1409" s="24">
        <f>+E1409-Y1409</f>
        <v>-58</v>
      </c>
      <c r="AA1409" s="25">
        <f>+Tabla_DatosExternos_142[[#This Row],[Saldo]]/Tabla_DatosExternos_142[[#This Row],[Importe]]</f>
        <v>1</v>
      </c>
      <c r="AB1409" s="21"/>
      <c r="AC1409" s="26">
        <f>IF(AND(-Z1409&gt;=1,-Z1409&lt;=30),D1409,0)</f>
        <v>0</v>
      </c>
      <c r="AD1409" s="26">
        <f>IF(AND(-Z1409&gt;=31,-Z1409&lt;=60),D1409,0)</f>
        <v>42000</v>
      </c>
      <c r="AE1409" s="26">
        <f>IF(AND(-Z1409&gt;=61,-Z1409&lt;=90),D1409,0)</f>
        <v>0</v>
      </c>
      <c r="AF1409" s="26">
        <f>IF(AND(-Z1409&gt;=91,-Z1409&lt;=120),D1409,0)</f>
        <v>0</v>
      </c>
      <c r="AG1409" s="26">
        <f>IF(AND(-Z1409&gt;=121,-Z1409&lt;=150),D1409,0)</f>
        <v>0</v>
      </c>
      <c r="AH1409" s="26">
        <f>IF(AND(-Z1409&gt;=151,-Z1409&lt;=180),D1409,0)</f>
        <v>0</v>
      </c>
      <c r="AI1409" s="26">
        <f>IF(AND(-Z1409&gt;=181,-Z1409&lt;=210),D1409,0)</f>
        <v>0</v>
      </c>
      <c r="AJ1409" s="26">
        <f>IF(AND(-Z1409&gt;=211,-Z1409&lt;=250),D1409,0)</f>
        <v>0</v>
      </c>
      <c r="AK1409" s="26">
        <f>IF(-Z1409&gt;=251,D1409,0)</f>
        <v>0</v>
      </c>
      <c r="AL1409" s="26">
        <f>SUM(AE1409:AF1409)</f>
        <v>0</v>
      </c>
      <c r="AM1409" s="26">
        <f>SUM(AG1409:AK1409)</f>
        <v>0</v>
      </c>
      <c r="AN1409" s="26">
        <f>SUM(AI1409:AK1409)</f>
        <v>0</v>
      </c>
      <c r="AO1409" s="26">
        <f>+IF(SUM(AC1409:AK1409)=0,D1409,0)</f>
        <v>0</v>
      </c>
      <c r="AP1409" s="26">
        <f>+SUM(AC1409:AK1409)</f>
        <v>42000</v>
      </c>
      <c r="AQ1409" s="26">
        <f>+Tabla_DatosExternos_142[[#This Row],[Total Vigente]]+Tabla_DatosExternos_142[[#This Row],[Total Vencido]]</f>
        <v>42000</v>
      </c>
      <c r="AR1409" s="26">
        <f>SUM(AG1409:AK1409)</f>
        <v>0</v>
      </c>
      <c r="AS1409" s="27">
        <f>+Tabla_DatosExternos_142[[#This Row],[Fecha]]-Tabla_DatosExternos_142[[#This Row],[Vence]]</f>
        <v>-107</v>
      </c>
      <c r="AT1409" s="21"/>
      <c r="AU1409" s="28" t="e">
        <f>+AR1409-W1409</f>
        <v>#VALUE!</v>
      </c>
    </row>
    <row r="1410" spans="1:47" x14ac:dyDescent="0.35">
      <c r="A1410" s="20">
        <v>46081</v>
      </c>
      <c r="B1410" s="21">
        <v>221351</v>
      </c>
      <c r="C1410" s="21">
        <v>42000</v>
      </c>
      <c r="D1410" s="21">
        <v>42000</v>
      </c>
      <c r="E1410" s="22">
        <v>46188</v>
      </c>
      <c r="F1410" s="21">
        <v>58</v>
      </c>
      <c r="G1410" s="21" t="s">
        <v>96</v>
      </c>
      <c r="H1410" s="21" t="s">
        <v>48</v>
      </c>
      <c r="I1410" s="21" t="s">
        <v>114</v>
      </c>
      <c r="J1410" s="21" t="s">
        <v>125</v>
      </c>
      <c r="K1410" s="21" t="s">
        <v>332</v>
      </c>
      <c r="L1410" s="21" t="s">
        <v>82</v>
      </c>
      <c r="M1410" s="21" t="s">
        <v>115</v>
      </c>
      <c r="N1410" s="21">
        <v>107</v>
      </c>
      <c r="O1410" s="20"/>
      <c r="P1410" s="21" t="s">
        <v>50</v>
      </c>
      <c r="Q1410" s="21" t="s">
        <v>1405</v>
      </c>
      <c r="R1410" s="21">
        <v>1700000</v>
      </c>
      <c r="S1410" s="21">
        <v>5629</v>
      </c>
      <c r="T1410" s="21">
        <v>-63.191142999999997</v>
      </c>
      <c r="U1410" s="21">
        <v>-17.807145999999999</v>
      </c>
      <c r="V1410" s="21" t="s">
        <v>113</v>
      </c>
      <c r="W1410" s="21" t="s">
        <v>51</v>
      </c>
      <c r="X1410" s="21" t="s">
        <v>1406</v>
      </c>
      <c r="Y1410" s="23">
        <v>46246</v>
      </c>
      <c r="Z1410" s="24">
        <f>+E1410-Y1410</f>
        <v>-58</v>
      </c>
      <c r="AA1410" s="25">
        <f>+Tabla_DatosExternos_142[[#This Row],[Saldo]]/Tabla_DatosExternos_142[[#This Row],[Importe]]</f>
        <v>1</v>
      </c>
      <c r="AB1410" s="21"/>
      <c r="AC1410" s="26">
        <f>IF(AND(-Z1410&gt;=1,-Z1410&lt;=30),D1410,0)</f>
        <v>0</v>
      </c>
      <c r="AD1410" s="26">
        <f>IF(AND(-Z1410&gt;=31,-Z1410&lt;=60),D1410,0)</f>
        <v>42000</v>
      </c>
      <c r="AE1410" s="26">
        <f>IF(AND(-Z1410&gt;=61,-Z1410&lt;=90),D1410,0)</f>
        <v>0</v>
      </c>
      <c r="AF1410" s="26">
        <f>IF(AND(-Z1410&gt;=91,-Z1410&lt;=120),D1410,0)</f>
        <v>0</v>
      </c>
      <c r="AG1410" s="26">
        <f>IF(AND(-Z1410&gt;=121,-Z1410&lt;=150),D1410,0)</f>
        <v>0</v>
      </c>
      <c r="AH1410" s="26">
        <f>IF(AND(-Z1410&gt;=151,-Z1410&lt;=180),D1410,0)</f>
        <v>0</v>
      </c>
      <c r="AI1410" s="26">
        <f>IF(AND(-Z1410&gt;=181,-Z1410&lt;=210),D1410,0)</f>
        <v>0</v>
      </c>
      <c r="AJ1410" s="26">
        <f>IF(AND(-Z1410&gt;=211,-Z1410&lt;=250),D1410,0)</f>
        <v>0</v>
      </c>
      <c r="AK1410" s="26">
        <f>IF(-Z1410&gt;=251,D1410,0)</f>
        <v>0</v>
      </c>
      <c r="AL1410" s="26">
        <f>SUM(AE1410:AF1410)</f>
        <v>0</v>
      </c>
      <c r="AM1410" s="26">
        <f>SUM(AG1410:AK1410)</f>
        <v>0</v>
      </c>
      <c r="AN1410" s="26">
        <f>SUM(AI1410:AK1410)</f>
        <v>0</v>
      </c>
      <c r="AO1410" s="26">
        <f>+IF(SUM(AC1410:AK1410)=0,D1410,0)</f>
        <v>0</v>
      </c>
      <c r="AP1410" s="26">
        <f>+SUM(AC1410:AK1410)</f>
        <v>42000</v>
      </c>
      <c r="AQ1410" s="26">
        <f>+Tabla_DatosExternos_142[[#This Row],[Total Vigente]]+Tabla_DatosExternos_142[[#This Row],[Total Vencido]]</f>
        <v>42000</v>
      </c>
      <c r="AR1410" s="26">
        <f>SUM(AG1410:AK1410)</f>
        <v>0</v>
      </c>
      <c r="AS1410" s="27">
        <f>+Tabla_DatosExternos_142[[#This Row],[Fecha]]-Tabla_DatosExternos_142[[#This Row],[Vence]]</f>
        <v>-107</v>
      </c>
      <c r="AT1410" s="21"/>
      <c r="AU1410" s="28" t="e">
        <f>+AR1410-W1410</f>
        <v>#VALUE!</v>
      </c>
    </row>
    <row r="1411" spans="1:47" x14ac:dyDescent="0.35">
      <c r="A1411" s="20">
        <v>46081</v>
      </c>
      <c r="B1411" s="21">
        <v>221352</v>
      </c>
      <c r="C1411" s="21">
        <v>42000</v>
      </c>
      <c r="D1411" s="21">
        <v>42000</v>
      </c>
      <c r="E1411" s="22">
        <v>46188</v>
      </c>
      <c r="F1411" s="21">
        <v>58</v>
      </c>
      <c r="G1411" s="21" t="s">
        <v>96</v>
      </c>
      <c r="H1411" s="21" t="s">
        <v>48</v>
      </c>
      <c r="I1411" s="21" t="s">
        <v>114</v>
      </c>
      <c r="J1411" s="21" t="s">
        <v>125</v>
      </c>
      <c r="K1411" s="21" t="s">
        <v>332</v>
      </c>
      <c r="L1411" s="21" t="s">
        <v>82</v>
      </c>
      <c r="M1411" s="21" t="s">
        <v>115</v>
      </c>
      <c r="N1411" s="21">
        <v>107</v>
      </c>
      <c r="O1411" s="20"/>
      <c r="P1411" s="21" t="s">
        <v>50</v>
      </c>
      <c r="Q1411" s="21" t="s">
        <v>1405</v>
      </c>
      <c r="R1411" s="21">
        <v>1700000</v>
      </c>
      <c r="S1411" s="21">
        <v>5629</v>
      </c>
      <c r="T1411" s="21">
        <v>-63.191142999999997</v>
      </c>
      <c r="U1411" s="21">
        <v>-17.807145999999999</v>
      </c>
      <c r="V1411" s="21" t="s">
        <v>113</v>
      </c>
      <c r="W1411" s="21" t="s">
        <v>51</v>
      </c>
      <c r="X1411" s="21" t="s">
        <v>1406</v>
      </c>
      <c r="Y1411" s="23">
        <v>46246</v>
      </c>
      <c r="Z1411" s="24">
        <f>+E1411-Y1411</f>
        <v>-58</v>
      </c>
      <c r="AA1411" s="25">
        <f>+Tabla_DatosExternos_142[[#This Row],[Saldo]]/Tabla_DatosExternos_142[[#This Row],[Importe]]</f>
        <v>1</v>
      </c>
      <c r="AB1411" s="21"/>
      <c r="AC1411" s="26">
        <f>IF(AND(-Z1411&gt;=1,-Z1411&lt;=30),D1411,0)</f>
        <v>0</v>
      </c>
      <c r="AD1411" s="26">
        <f>IF(AND(-Z1411&gt;=31,-Z1411&lt;=60),D1411,0)</f>
        <v>42000</v>
      </c>
      <c r="AE1411" s="26">
        <f>IF(AND(-Z1411&gt;=61,-Z1411&lt;=90),D1411,0)</f>
        <v>0</v>
      </c>
      <c r="AF1411" s="26">
        <f>IF(AND(-Z1411&gt;=91,-Z1411&lt;=120),D1411,0)</f>
        <v>0</v>
      </c>
      <c r="AG1411" s="26">
        <f>IF(AND(-Z1411&gt;=121,-Z1411&lt;=150),D1411,0)</f>
        <v>0</v>
      </c>
      <c r="AH1411" s="26">
        <f>IF(AND(-Z1411&gt;=151,-Z1411&lt;=180),D1411,0)</f>
        <v>0</v>
      </c>
      <c r="AI1411" s="26">
        <f>IF(AND(-Z1411&gt;=181,-Z1411&lt;=210),D1411,0)</f>
        <v>0</v>
      </c>
      <c r="AJ1411" s="26">
        <f>IF(AND(-Z1411&gt;=211,-Z1411&lt;=250),D1411,0)</f>
        <v>0</v>
      </c>
      <c r="AK1411" s="26">
        <f>IF(-Z1411&gt;=251,D1411,0)</f>
        <v>0</v>
      </c>
      <c r="AL1411" s="26">
        <f>SUM(AE1411:AF1411)</f>
        <v>0</v>
      </c>
      <c r="AM1411" s="26">
        <f>SUM(AG1411:AK1411)</f>
        <v>0</v>
      </c>
      <c r="AN1411" s="26">
        <f>SUM(AI1411:AK1411)</f>
        <v>0</v>
      </c>
      <c r="AO1411" s="26">
        <f>+IF(SUM(AC1411:AK1411)=0,D1411,0)</f>
        <v>0</v>
      </c>
      <c r="AP1411" s="26">
        <f>+SUM(AC1411:AK1411)</f>
        <v>42000</v>
      </c>
      <c r="AQ1411" s="26">
        <f>+Tabla_DatosExternos_142[[#This Row],[Total Vigente]]+Tabla_DatosExternos_142[[#This Row],[Total Vencido]]</f>
        <v>42000</v>
      </c>
      <c r="AR1411" s="26">
        <f>SUM(AG1411:AK1411)</f>
        <v>0</v>
      </c>
      <c r="AS1411" s="27">
        <f>+Tabla_DatosExternos_142[[#This Row],[Fecha]]-Tabla_DatosExternos_142[[#This Row],[Vence]]</f>
        <v>-107</v>
      </c>
      <c r="AT1411" s="21"/>
      <c r="AU1411" s="28" t="e">
        <f>+AR1411-W1411</f>
        <v>#VALUE!</v>
      </c>
    </row>
    <row r="1412" spans="1:47" x14ac:dyDescent="0.35">
      <c r="A1412" s="20">
        <v>46081</v>
      </c>
      <c r="B1412" s="21">
        <v>221353</v>
      </c>
      <c r="C1412" s="21">
        <v>42000</v>
      </c>
      <c r="D1412" s="21">
        <v>42000</v>
      </c>
      <c r="E1412" s="22">
        <v>46188</v>
      </c>
      <c r="F1412" s="21">
        <v>58</v>
      </c>
      <c r="G1412" s="21" t="s">
        <v>96</v>
      </c>
      <c r="H1412" s="21" t="s">
        <v>48</v>
      </c>
      <c r="I1412" s="21" t="s">
        <v>114</v>
      </c>
      <c r="J1412" s="21" t="s">
        <v>125</v>
      </c>
      <c r="K1412" s="21" t="s">
        <v>332</v>
      </c>
      <c r="L1412" s="21" t="s">
        <v>82</v>
      </c>
      <c r="M1412" s="21" t="s">
        <v>115</v>
      </c>
      <c r="N1412" s="21">
        <v>107</v>
      </c>
      <c r="O1412" s="20"/>
      <c r="P1412" s="21" t="s">
        <v>50</v>
      </c>
      <c r="Q1412" s="21" t="s">
        <v>1405</v>
      </c>
      <c r="R1412" s="21">
        <v>1700000</v>
      </c>
      <c r="S1412" s="21">
        <v>5629</v>
      </c>
      <c r="T1412" s="21">
        <v>-63.191142999999997</v>
      </c>
      <c r="U1412" s="21">
        <v>-17.807145999999999</v>
      </c>
      <c r="V1412" s="21" t="s">
        <v>113</v>
      </c>
      <c r="W1412" s="21" t="s">
        <v>51</v>
      </c>
      <c r="X1412" s="21" t="s">
        <v>1406</v>
      </c>
      <c r="Y1412" s="23">
        <v>46246</v>
      </c>
      <c r="Z1412" s="24">
        <f>+E1412-Y1412</f>
        <v>-58</v>
      </c>
      <c r="AA1412" s="25">
        <f>+Tabla_DatosExternos_142[[#This Row],[Saldo]]/Tabla_DatosExternos_142[[#This Row],[Importe]]</f>
        <v>1</v>
      </c>
      <c r="AB1412" s="21"/>
      <c r="AC1412" s="26">
        <f>IF(AND(-Z1412&gt;=1,-Z1412&lt;=30),D1412,0)</f>
        <v>0</v>
      </c>
      <c r="AD1412" s="26">
        <f>IF(AND(-Z1412&gt;=31,-Z1412&lt;=60),D1412,0)</f>
        <v>42000</v>
      </c>
      <c r="AE1412" s="26">
        <f>IF(AND(-Z1412&gt;=61,-Z1412&lt;=90),D1412,0)</f>
        <v>0</v>
      </c>
      <c r="AF1412" s="26">
        <f>IF(AND(-Z1412&gt;=91,-Z1412&lt;=120),D1412,0)</f>
        <v>0</v>
      </c>
      <c r="AG1412" s="26">
        <f>IF(AND(-Z1412&gt;=121,-Z1412&lt;=150),D1412,0)</f>
        <v>0</v>
      </c>
      <c r="AH1412" s="26">
        <f>IF(AND(-Z1412&gt;=151,-Z1412&lt;=180),D1412,0)</f>
        <v>0</v>
      </c>
      <c r="AI1412" s="26">
        <f>IF(AND(-Z1412&gt;=181,-Z1412&lt;=210),D1412,0)</f>
        <v>0</v>
      </c>
      <c r="AJ1412" s="26">
        <f>IF(AND(-Z1412&gt;=211,-Z1412&lt;=250),D1412,0)</f>
        <v>0</v>
      </c>
      <c r="AK1412" s="26">
        <f>IF(-Z1412&gt;=251,D1412,0)</f>
        <v>0</v>
      </c>
      <c r="AL1412" s="26">
        <f>SUM(AE1412:AF1412)</f>
        <v>0</v>
      </c>
      <c r="AM1412" s="26">
        <f>SUM(AG1412:AK1412)</f>
        <v>0</v>
      </c>
      <c r="AN1412" s="26">
        <f>SUM(AI1412:AK1412)</f>
        <v>0</v>
      </c>
      <c r="AO1412" s="26">
        <f>+IF(SUM(AC1412:AK1412)=0,D1412,0)</f>
        <v>0</v>
      </c>
      <c r="AP1412" s="26">
        <f>+SUM(AC1412:AK1412)</f>
        <v>42000</v>
      </c>
      <c r="AQ1412" s="26">
        <f>+Tabla_DatosExternos_142[[#This Row],[Total Vigente]]+Tabla_DatosExternos_142[[#This Row],[Total Vencido]]</f>
        <v>42000</v>
      </c>
      <c r="AR1412" s="26">
        <f>SUM(AG1412:AK1412)</f>
        <v>0</v>
      </c>
      <c r="AS1412" s="27">
        <f>+Tabla_DatosExternos_142[[#This Row],[Fecha]]-Tabla_DatosExternos_142[[#This Row],[Vence]]</f>
        <v>-107</v>
      </c>
      <c r="AT1412" s="21"/>
      <c r="AU1412" s="28" t="e">
        <f>+AR1412-W1412</f>
        <v>#VALUE!</v>
      </c>
    </row>
    <row r="1413" spans="1:47" x14ac:dyDescent="0.35">
      <c r="A1413" s="20">
        <v>46098</v>
      </c>
      <c r="B1413" s="21">
        <v>228504</v>
      </c>
      <c r="C1413" s="21">
        <v>26400</v>
      </c>
      <c r="D1413" s="21">
        <v>26400</v>
      </c>
      <c r="E1413" s="22">
        <v>46188</v>
      </c>
      <c r="F1413" s="21">
        <v>58</v>
      </c>
      <c r="G1413" s="21" t="s">
        <v>96</v>
      </c>
      <c r="H1413" s="21" t="s">
        <v>48</v>
      </c>
      <c r="I1413" s="21" t="s">
        <v>114</v>
      </c>
      <c r="J1413" s="21" t="s">
        <v>125</v>
      </c>
      <c r="K1413" s="21" t="s">
        <v>332</v>
      </c>
      <c r="L1413" s="21" t="s">
        <v>82</v>
      </c>
      <c r="M1413" s="21" t="s">
        <v>115</v>
      </c>
      <c r="N1413" s="21">
        <v>90</v>
      </c>
      <c r="O1413" s="20"/>
      <c r="P1413" s="21" t="s">
        <v>50</v>
      </c>
      <c r="Q1413" s="21" t="s">
        <v>1405</v>
      </c>
      <c r="R1413" s="21">
        <v>1700000</v>
      </c>
      <c r="S1413" s="21">
        <v>5629</v>
      </c>
      <c r="T1413" s="21">
        <v>-63.191142999999997</v>
      </c>
      <c r="U1413" s="21">
        <v>-17.807145999999999</v>
      </c>
      <c r="V1413" s="21" t="s">
        <v>113</v>
      </c>
      <c r="W1413" s="21" t="s">
        <v>51</v>
      </c>
      <c r="X1413" s="21" t="s">
        <v>1406</v>
      </c>
      <c r="Y1413" s="23">
        <v>46246</v>
      </c>
      <c r="Z1413" s="24">
        <f>+E1413-Y1413</f>
        <v>-58</v>
      </c>
      <c r="AA1413" s="25">
        <f>+Tabla_DatosExternos_142[[#This Row],[Saldo]]/Tabla_DatosExternos_142[[#This Row],[Importe]]</f>
        <v>1</v>
      </c>
      <c r="AB1413" s="21"/>
      <c r="AC1413" s="26">
        <f>IF(AND(-Z1413&gt;=1,-Z1413&lt;=30),D1413,0)</f>
        <v>0</v>
      </c>
      <c r="AD1413" s="26">
        <f>IF(AND(-Z1413&gt;=31,-Z1413&lt;=60),D1413,0)</f>
        <v>26400</v>
      </c>
      <c r="AE1413" s="26">
        <f>IF(AND(-Z1413&gt;=61,-Z1413&lt;=90),D1413,0)</f>
        <v>0</v>
      </c>
      <c r="AF1413" s="26">
        <f>IF(AND(-Z1413&gt;=91,-Z1413&lt;=120),D1413,0)</f>
        <v>0</v>
      </c>
      <c r="AG1413" s="26">
        <f>IF(AND(-Z1413&gt;=121,-Z1413&lt;=150),D1413,0)</f>
        <v>0</v>
      </c>
      <c r="AH1413" s="26">
        <f>IF(AND(-Z1413&gt;=151,-Z1413&lt;=180),D1413,0)</f>
        <v>0</v>
      </c>
      <c r="AI1413" s="26">
        <f>IF(AND(-Z1413&gt;=181,-Z1413&lt;=210),D1413,0)</f>
        <v>0</v>
      </c>
      <c r="AJ1413" s="26">
        <f>IF(AND(-Z1413&gt;=211,-Z1413&lt;=250),D1413,0)</f>
        <v>0</v>
      </c>
      <c r="AK1413" s="26">
        <f>IF(-Z1413&gt;=251,D1413,0)</f>
        <v>0</v>
      </c>
      <c r="AL1413" s="26">
        <f>SUM(AE1413:AF1413)</f>
        <v>0</v>
      </c>
      <c r="AM1413" s="26">
        <f>SUM(AG1413:AK1413)</f>
        <v>0</v>
      </c>
      <c r="AN1413" s="26">
        <f>SUM(AI1413:AK1413)</f>
        <v>0</v>
      </c>
      <c r="AO1413" s="26">
        <f>+IF(SUM(AC1413:AK1413)=0,D1413,0)</f>
        <v>0</v>
      </c>
      <c r="AP1413" s="26">
        <f>+SUM(AC1413:AK1413)</f>
        <v>26400</v>
      </c>
      <c r="AQ1413" s="26">
        <f>+Tabla_DatosExternos_142[[#This Row],[Total Vigente]]+Tabla_DatosExternos_142[[#This Row],[Total Vencido]]</f>
        <v>26400</v>
      </c>
      <c r="AR1413" s="26">
        <f>SUM(AG1413:AK1413)</f>
        <v>0</v>
      </c>
      <c r="AS1413" s="27">
        <f>+Tabla_DatosExternos_142[[#This Row],[Fecha]]-Tabla_DatosExternos_142[[#This Row],[Vence]]</f>
        <v>-90</v>
      </c>
      <c r="AT1413" s="21"/>
      <c r="AU1413" s="28" t="e">
        <f>+AR1413-W1413</f>
        <v>#VALUE!</v>
      </c>
    </row>
    <row r="1414" spans="1:47" x14ac:dyDescent="0.35">
      <c r="A1414" s="20">
        <v>46098</v>
      </c>
      <c r="B1414" s="21">
        <v>228505</v>
      </c>
      <c r="C1414" s="21">
        <v>44000</v>
      </c>
      <c r="D1414" s="21">
        <v>44000</v>
      </c>
      <c r="E1414" s="22">
        <v>46188</v>
      </c>
      <c r="F1414" s="21">
        <v>58</v>
      </c>
      <c r="G1414" s="21" t="s">
        <v>96</v>
      </c>
      <c r="H1414" s="21" t="s">
        <v>48</v>
      </c>
      <c r="I1414" s="21" t="s">
        <v>114</v>
      </c>
      <c r="J1414" s="21" t="s">
        <v>125</v>
      </c>
      <c r="K1414" s="21" t="s">
        <v>332</v>
      </c>
      <c r="L1414" s="21" t="s">
        <v>82</v>
      </c>
      <c r="M1414" s="21" t="s">
        <v>115</v>
      </c>
      <c r="N1414" s="21">
        <v>90</v>
      </c>
      <c r="O1414" s="20"/>
      <c r="P1414" s="21" t="s">
        <v>50</v>
      </c>
      <c r="Q1414" s="21" t="s">
        <v>1405</v>
      </c>
      <c r="R1414" s="21">
        <v>1700000</v>
      </c>
      <c r="S1414" s="21">
        <v>5629</v>
      </c>
      <c r="T1414" s="21">
        <v>-63.191142999999997</v>
      </c>
      <c r="U1414" s="21">
        <v>-17.807145999999999</v>
      </c>
      <c r="V1414" s="21" t="s">
        <v>113</v>
      </c>
      <c r="W1414" s="21" t="s">
        <v>51</v>
      </c>
      <c r="X1414" s="21" t="s">
        <v>1406</v>
      </c>
      <c r="Y1414" s="23">
        <v>46246</v>
      </c>
      <c r="Z1414" s="24">
        <f>+E1414-Y1414</f>
        <v>-58</v>
      </c>
      <c r="AA1414" s="25">
        <f>+Tabla_DatosExternos_142[[#This Row],[Saldo]]/Tabla_DatosExternos_142[[#This Row],[Importe]]</f>
        <v>1</v>
      </c>
      <c r="AB1414" s="21"/>
      <c r="AC1414" s="26">
        <f>IF(AND(-Z1414&gt;=1,-Z1414&lt;=30),D1414,0)</f>
        <v>0</v>
      </c>
      <c r="AD1414" s="26">
        <f>IF(AND(-Z1414&gt;=31,-Z1414&lt;=60),D1414,0)</f>
        <v>44000</v>
      </c>
      <c r="AE1414" s="26">
        <f>IF(AND(-Z1414&gt;=61,-Z1414&lt;=90),D1414,0)</f>
        <v>0</v>
      </c>
      <c r="AF1414" s="26">
        <f>IF(AND(-Z1414&gt;=91,-Z1414&lt;=120),D1414,0)</f>
        <v>0</v>
      </c>
      <c r="AG1414" s="26">
        <f>IF(AND(-Z1414&gt;=121,-Z1414&lt;=150),D1414,0)</f>
        <v>0</v>
      </c>
      <c r="AH1414" s="26">
        <f>IF(AND(-Z1414&gt;=151,-Z1414&lt;=180),D1414,0)</f>
        <v>0</v>
      </c>
      <c r="AI1414" s="26">
        <f>IF(AND(-Z1414&gt;=181,-Z1414&lt;=210),D1414,0)</f>
        <v>0</v>
      </c>
      <c r="AJ1414" s="26">
        <f>IF(AND(-Z1414&gt;=211,-Z1414&lt;=250),D1414,0)</f>
        <v>0</v>
      </c>
      <c r="AK1414" s="26">
        <f>IF(-Z1414&gt;=251,D1414,0)</f>
        <v>0</v>
      </c>
      <c r="AL1414" s="26">
        <f>SUM(AE1414:AF1414)</f>
        <v>0</v>
      </c>
      <c r="AM1414" s="26">
        <f>SUM(AG1414:AK1414)</f>
        <v>0</v>
      </c>
      <c r="AN1414" s="26">
        <f>SUM(AI1414:AK1414)</f>
        <v>0</v>
      </c>
      <c r="AO1414" s="26">
        <f>+IF(SUM(AC1414:AK1414)=0,D1414,0)</f>
        <v>0</v>
      </c>
      <c r="AP1414" s="26">
        <f>+SUM(AC1414:AK1414)</f>
        <v>44000</v>
      </c>
      <c r="AQ1414" s="26">
        <f>+Tabla_DatosExternos_142[[#This Row],[Total Vigente]]+Tabla_DatosExternos_142[[#This Row],[Total Vencido]]</f>
        <v>44000</v>
      </c>
      <c r="AR1414" s="26">
        <f>SUM(AG1414:AK1414)</f>
        <v>0</v>
      </c>
      <c r="AS1414" s="27">
        <f>+Tabla_DatosExternos_142[[#This Row],[Fecha]]-Tabla_DatosExternos_142[[#This Row],[Vence]]</f>
        <v>-90</v>
      </c>
      <c r="AT1414" s="21"/>
      <c r="AU1414" s="28" t="e">
        <f>+AR1414-W1414</f>
        <v>#VALUE!</v>
      </c>
    </row>
    <row r="1415" spans="1:47" x14ac:dyDescent="0.35">
      <c r="A1415" s="20">
        <v>46098</v>
      </c>
      <c r="B1415" s="21">
        <v>228506</v>
      </c>
      <c r="C1415" s="21">
        <v>44000</v>
      </c>
      <c r="D1415" s="21">
        <v>44000</v>
      </c>
      <c r="E1415" s="22">
        <v>46188</v>
      </c>
      <c r="F1415" s="21">
        <v>58</v>
      </c>
      <c r="G1415" s="21" t="s">
        <v>96</v>
      </c>
      <c r="H1415" s="21" t="s">
        <v>48</v>
      </c>
      <c r="I1415" s="21" t="s">
        <v>114</v>
      </c>
      <c r="J1415" s="21" t="s">
        <v>125</v>
      </c>
      <c r="K1415" s="21" t="s">
        <v>332</v>
      </c>
      <c r="L1415" s="21" t="s">
        <v>82</v>
      </c>
      <c r="M1415" s="21" t="s">
        <v>115</v>
      </c>
      <c r="N1415" s="21">
        <v>90</v>
      </c>
      <c r="O1415" s="20"/>
      <c r="P1415" s="21" t="s">
        <v>50</v>
      </c>
      <c r="Q1415" s="21" t="s">
        <v>1405</v>
      </c>
      <c r="R1415" s="21">
        <v>1700000</v>
      </c>
      <c r="S1415" s="21">
        <v>5629</v>
      </c>
      <c r="T1415" s="21">
        <v>-63.191142999999997</v>
      </c>
      <c r="U1415" s="21">
        <v>-17.807145999999999</v>
      </c>
      <c r="V1415" s="21" t="s">
        <v>113</v>
      </c>
      <c r="W1415" s="21" t="s">
        <v>51</v>
      </c>
      <c r="X1415" s="21" t="s">
        <v>1406</v>
      </c>
      <c r="Y1415" s="23">
        <v>46246</v>
      </c>
      <c r="Z1415" s="24">
        <f>+E1415-Y1415</f>
        <v>-58</v>
      </c>
      <c r="AA1415" s="25">
        <f>+Tabla_DatosExternos_142[[#This Row],[Saldo]]/Tabla_DatosExternos_142[[#This Row],[Importe]]</f>
        <v>1</v>
      </c>
      <c r="AB1415" s="21"/>
      <c r="AC1415" s="26">
        <f>IF(AND(-Z1415&gt;=1,-Z1415&lt;=30),D1415,0)</f>
        <v>0</v>
      </c>
      <c r="AD1415" s="26">
        <f>IF(AND(-Z1415&gt;=31,-Z1415&lt;=60),D1415,0)</f>
        <v>44000</v>
      </c>
      <c r="AE1415" s="26">
        <f>IF(AND(-Z1415&gt;=61,-Z1415&lt;=90),D1415,0)</f>
        <v>0</v>
      </c>
      <c r="AF1415" s="26">
        <f>IF(AND(-Z1415&gt;=91,-Z1415&lt;=120),D1415,0)</f>
        <v>0</v>
      </c>
      <c r="AG1415" s="26">
        <f>IF(AND(-Z1415&gt;=121,-Z1415&lt;=150),D1415,0)</f>
        <v>0</v>
      </c>
      <c r="AH1415" s="26">
        <f>IF(AND(-Z1415&gt;=151,-Z1415&lt;=180),D1415,0)</f>
        <v>0</v>
      </c>
      <c r="AI1415" s="26">
        <f>IF(AND(-Z1415&gt;=181,-Z1415&lt;=210),D1415,0)</f>
        <v>0</v>
      </c>
      <c r="AJ1415" s="26">
        <f>IF(AND(-Z1415&gt;=211,-Z1415&lt;=250),D1415,0)</f>
        <v>0</v>
      </c>
      <c r="AK1415" s="26">
        <f>IF(-Z1415&gt;=251,D1415,0)</f>
        <v>0</v>
      </c>
      <c r="AL1415" s="26">
        <f>SUM(AE1415:AF1415)</f>
        <v>0</v>
      </c>
      <c r="AM1415" s="26">
        <f>SUM(AG1415:AK1415)</f>
        <v>0</v>
      </c>
      <c r="AN1415" s="26">
        <f>SUM(AI1415:AK1415)</f>
        <v>0</v>
      </c>
      <c r="AO1415" s="26">
        <f>+IF(SUM(AC1415:AK1415)=0,D1415,0)</f>
        <v>0</v>
      </c>
      <c r="AP1415" s="26">
        <f>+SUM(AC1415:AK1415)</f>
        <v>44000</v>
      </c>
      <c r="AQ1415" s="26">
        <f>+Tabla_DatosExternos_142[[#This Row],[Total Vigente]]+Tabla_DatosExternos_142[[#This Row],[Total Vencido]]</f>
        <v>44000</v>
      </c>
      <c r="AR1415" s="26">
        <f>SUM(AG1415:AK1415)</f>
        <v>0</v>
      </c>
      <c r="AS1415" s="27">
        <f>+Tabla_DatosExternos_142[[#This Row],[Fecha]]-Tabla_DatosExternos_142[[#This Row],[Vence]]</f>
        <v>-90</v>
      </c>
      <c r="AT1415" s="21"/>
      <c r="AU1415" s="28" t="e">
        <f>+AR1415-W1415</f>
        <v>#VALUE!</v>
      </c>
    </row>
    <row r="1416" spans="1:47" x14ac:dyDescent="0.35">
      <c r="A1416" s="20">
        <v>46098</v>
      </c>
      <c r="B1416" s="21">
        <v>228509</v>
      </c>
      <c r="C1416" s="21">
        <v>31000</v>
      </c>
      <c r="D1416" s="21">
        <v>31000</v>
      </c>
      <c r="E1416" s="22">
        <v>46188</v>
      </c>
      <c r="F1416" s="21">
        <v>58</v>
      </c>
      <c r="G1416" s="21" t="s">
        <v>96</v>
      </c>
      <c r="H1416" s="21" t="s">
        <v>48</v>
      </c>
      <c r="I1416" s="21" t="s">
        <v>114</v>
      </c>
      <c r="J1416" s="21" t="s">
        <v>125</v>
      </c>
      <c r="K1416" s="21" t="s">
        <v>332</v>
      </c>
      <c r="L1416" s="21" t="s">
        <v>82</v>
      </c>
      <c r="M1416" s="21" t="s">
        <v>115</v>
      </c>
      <c r="N1416" s="21">
        <v>90</v>
      </c>
      <c r="O1416" s="20"/>
      <c r="P1416" s="21" t="s">
        <v>50</v>
      </c>
      <c r="Q1416" s="21" t="s">
        <v>217</v>
      </c>
      <c r="R1416" s="21">
        <v>200000</v>
      </c>
      <c r="S1416" s="21">
        <v>5629</v>
      </c>
      <c r="T1416" s="21">
        <v>-63.191142999999997</v>
      </c>
      <c r="U1416" s="21">
        <v>-17.807145999999999</v>
      </c>
      <c r="V1416" s="21" t="s">
        <v>161</v>
      </c>
      <c r="W1416" s="21" t="s">
        <v>51</v>
      </c>
      <c r="X1416" s="21" t="s">
        <v>113</v>
      </c>
      <c r="Y1416" s="23">
        <v>46246</v>
      </c>
      <c r="Z1416" s="24">
        <f>+E1416-Y1416</f>
        <v>-58</v>
      </c>
      <c r="AA1416" s="25">
        <f>+Tabla_DatosExternos_142[[#This Row],[Saldo]]/Tabla_DatosExternos_142[[#This Row],[Importe]]</f>
        <v>1</v>
      </c>
      <c r="AB1416" s="21"/>
      <c r="AC1416" s="26">
        <f>IF(AND(-Z1416&gt;=1,-Z1416&lt;=30),D1416,0)</f>
        <v>0</v>
      </c>
      <c r="AD1416" s="26">
        <f>IF(AND(-Z1416&gt;=31,-Z1416&lt;=60),D1416,0)</f>
        <v>31000</v>
      </c>
      <c r="AE1416" s="26">
        <f>IF(AND(-Z1416&gt;=61,-Z1416&lt;=90),D1416,0)</f>
        <v>0</v>
      </c>
      <c r="AF1416" s="26">
        <f>IF(AND(-Z1416&gt;=91,-Z1416&lt;=120),D1416,0)</f>
        <v>0</v>
      </c>
      <c r="AG1416" s="26">
        <f>IF(AND(-Z1416&gt;=121,-Z1416&lt;=150),D1416,0)</f>
        <v>0</v>
      </c>
      <c r="AH1416" s="26">
        <f>IF(AND(-Z1416&gt;=151,-Z1416&lt;=180),D1416,0)</f>
        <v>0</v>
      </c>
      <c r="AI1416" s="26">
        <f>IF(AND(-Z1416&gt;=181,-Z1416&lt;=210),D1416,0)</f>
        <v>0</v>
      </c>
      <c r="AJ1416" s="26">
        <f>IF(AND(-Z1416&gt;=211,-Z1416&lt;=250),D1416,0)</f>
        <v>0</v>
      </c>
      <c r="AK1416" s="26">
        <f>IF(-Z1416&gt;=251,D1416,0)</f>
        <v>0</v>
      </c>
      <c r="AL1416" s="26">
        <f>SUM(AE1416:AF1416)</f>
        <v>0</v>
      </c>
      <c r="AM1416" s="26">
        <f>SUM(AG1416:AK1416)</f>
        <v>0</v>
      </c>
      <c r="AN1416" s="26">
        <f>SUM(AI1416:AK1416)</f>
        <v>0</v>
      </c>
      <c r="AO1416" s="26">
        <f>+IF(SUM(AC1416:AK1416)=0,D1416,0)</f>
        <v>0</v>
      </c>
      <c r="AP1416" s="26">
        <f>+SUM(AC1416:AK1416)</f>
        <v>31000</v>
      </c>
      <c r="AQ1416" s="26">
        <f>+Tabla_DatosExternos_142[[#This Row],[Total Vigente]]+Tabla_DatosExternos_142[[#This Row],[Total Vencido]]</f>
        <v>31000</v>
      </c>
      <c r="AR1416" s="26">
        <f>SUM(AG1416:AK1416)</f>
        <v>0</v>
      </c>
      <c r="AS1416" s="27">
        <f>+Tabla_DatosExternos_142[[#This Row],[Fecha]]-Tabla_DatosExternos_142[[#This Row],[Vence]]</f>
        <v>-90</v>
      </c>
      <c r="AT1416" s="21"/>
      <c r="AU1416" s="28" t="e">
        <f>+AR1416-W1416</f>
        <v>#VALUE!</v>
      </c>
    </row>
    <row r="1417" spans="1:47" x14ac:dyDescent="0.35">
      <c r="A1417" s="20">
        <v>46098</v>
      </c>
      <c r="B1417" s="21">
        <v>228510</v>
      </c>
      <c r="C1417" s="21">
        <v>23199.79</v>
      </c>
      <c r="D1417" s="21">
        <v>23199.79</v>
      </c>
      <c r="E1417" s="22">
        <v>46188</v>
      </c>
      <c r="F1417" s="21">
        <v>58</v>
      </c>
      <c r="G1417" s="21" t="s">
        <v>96</v>
      </c>
      <c r="H1417" s="21" t="s">
        <v>48</v>
      </c>
      <c r="I1417" s="21" t="s">
        <v>114</v>
      </c>
      <c r="J1417" s="21" t="s">
        <v>125</v>
      </c>
      <c r="K1417" s="21" t="s">
        <v>332</v>
      </c>
      <c r="L1417" s="21" t="s">
        <v>82</v>
      </c>
      <c r="M1417" s="21" t="s">
        <v>115</v>
      </c>
      <c r="N1417" s="21">
        <v>90</v>
      </c>
      <c r="O1417" s="20"/>
      <c r="P1417" s="21" t="s">
        <v>50</v>
      </c>
      <c r="Q1417" s="21" t="s">
        <v>217</v>
      </c>
      <c r="R1417" s="21">
        <v>200000</v>
      </c>
      <c r="S1417" s="21">
        <v>5629</v>
      </c>
      <c r="T1417" s="21">
        <v>-63.191142999999997</v>
      </c>
      <c r="U1417" s="21">
        <v>-17.807145999999999</v>
      </c>
      <c r="V1417" s="21" t="s">
        <v>161</v>
      </c>
      <c r="W1417" s="21" t="s">
        <v>51</v>
      </c>
      <c r="X1417" s="21" t="s">
        <v>113</v>
      </c>
      <c r="Y1417" s="23">
        <v>46246</v>
      </c>
      <c r="Z1417" s="24">
        <f>+E1417-Y1417</f>
        <v>-58</v>
      </c>
      <c r="AA1417" s="25">
        <f>+Tabla_DatosExternos_142[[#This Row],[Saldo]]/Tabla_DatosExternos_142[[#This Row],[Importe]]</f>
        <v>1</v>
      </c>
      <c r="AB1417" s="21"/>
      <c r="AC1417" s="26">
        <f>IF(AND(-Z1417&gt;=1,-Z1417&lt;=30),D1417,0)</f>
        <v>0</v>
      </c>
      <c r="AD1417" s="26">
        <f>IF(AND(-Z1417&gt;=31,-Z1417&lt;=60),D1417,0)</f>
        <v>23199.79</v>
      </c>
      <c r="AE1417" s="26">
        <f>IF(AND(-Z1417&gt;=61,-Z1417&lt;=90),D1417,0)</f>
        <v>0</v>
      </c>
      <c r="AF1417" s="26">
        <f>IF(AND(-Z1417&gt;=91,-Z1417&lt;=120),D1417,0)</f>
        <v>0</v>
      </c>
      <c r="AG1417" s="26">
        <f>IF(AND(-Z1417&gt;=121,-Z1417&lt;=150),D1417,0)</f>
        <v>0</v>
      </c>
      <c r="AH1417" s="26">
        <f>IF(AND(-Z1417&gt;=151,-Z1417&lt;=180),D1417,0)</f>
        <v>0</v>
      </c>
      <c r="AI1417" s="26">
        <f>IF(AND(-Z1417&gt;=181,-Z1417&lt;=210),D1417,0)</f>
        <v>0</v>
      </c>
      <c r="AJ1417" s="26">
        <f>IF(AND(-Z1417&gt;=211,-Z1417&lt;=250),D1417,0)</f>
        <v>0</v>
      </c>
      <c r="AK1417" s="26">
        <f>IF(-Z1417&gt;=251,D1417,0)</f>
        <v>0</v>
      </c>
      <c r="AL1417" s="26">
        <f>SUM(AE1417:AF1417)</f>
        <v>0</v>
      </c>
      <c r="AM1417" s="26">
        <f>SUM(AG1417:AK1417)</f>
        <v>0</v>
      </c>
      <c r="AN1417" s="26">
        <f>SUM(AI1417:AK1417)</f>
        <v>0</v>
      </c>
      <c r="AO1417" s="26">
        <f>+IF(SUM(AC1417:AK1417)=0,D1417,0)</f>
        <v>0</v>
      </c>
      <c r="AP1417" s="26">
        <f>+SUM(AC1417:AK1417)</f>
        <v>23199.79</v>
      </c>
      <c r="AQ1417" s="26">
        <f>+Tabla_DatosExternos_142[[#This Row],[Total Vigente]]+Tabla_DatosExternos_142[[#This Row],[Total Vencido]]</f>
        <v>23199.79</v>
      </c>
      <c r="AR1417" s="26">
        <f>SUM(AG1417:AK1417)</f>
        <v>0</v>
      </c>
      <c r="AS1417" s="27">
        <f>+Tabla_DatosExternos_142[[#This Row],[Fecha]]-Tabla_DatosExternos_142[[#This Row],[Vence]]</f>
        <v>-90</v>
      </c>
      <c r="AT1417" s="21"/>
      <c r="AU1417" s="28" t="e">
        <f>+AR1417-W1417</f>
        <v>#VALUE!</v>
      </c>
    </row>
    <row r="1418" spans="1:47" x14ac:dyDescent="0.35">
      <c r="A1418" s="20">
        <v>46112</v>
      </c>
      <c r="B1418" s="21">
        <v>388</v>
      </c>
      <c r="C1418" s="21">
        <v>3000</v>
      </c>
      <c r="D1418" s="21">
        <v>2500</v>
      </c>
      <c r="E1418" s="22">
        <v>46152</v>
      </c>
      <c r="F1418" s="21">
        <v>94</v>
      </c>
      <c r="G1418" s="21" t="s">
        <v>88</v>
      </c>
      <c r="H1418" s="21" t="s">
        <v>48</v>
      </c>
      <c r="I1418" s="21" t="s">
        <v>109</v>
      </c>
      <c r="J1418" s="21" t="s">
        <v>52</v>
      </c>
      <c r="K1418" s="21" t="s">
        <v>332</v>
      </c>
      <c r="L1418" s="21" t="s">
        <v>82</v>
      </c>
      <c r="M1418" s="21" t="s">
        <v>121</v>
      </c>
      <c r="N1418" s="21">
        <v>40</v>
      </c>
      <c r="O1418" s="20">
        <v>46227</v>
      </c>
      <c r="P1418" s="21" t="s">
        <v>120</v>
      </c>
      <c r="Q1418" s="21" t="s">
        <v>110</v>
      </c>
      <c r="R1418" s="21">
        <v>0</v>
      </c>
      <c r="S1418" s="21">
        <v>5708</v>
      </c>
      <c r="T1418" s="21">
        <v>-63.389164000000001</v>
      </c>
      <c r="U1418" s="21">
        <v>-18.004477000000001</v>
      </c>
      <c r="V1418" s="21" t="s">
        <v>111</v>
      </c>
      <c r="W1418" s="21" t="s">
        <v>51</v>
      </c>
      <c r="X1418" s="21" t="s">
        <v>112</v>
      </c>
      <c r="Y1418" s="23">
        <v>46246</v>
      </c>
      <c r="Z1418" s="24">
        <f>+E1418-Y1418</f>
        <v>-94</v>
      </c>
      <c r="AA1418" s="25">
        <f>+Tabla_DatosExternos_142[[#This Row],[Saldo]]/Tabla_DatosExternos_142[[#This Row],[Importe]]</f>
        <v>0.83333333333333337</v>
      </c>
      <c r="AB1418" s="21"/>
      <c r="AC1418" s="26">
        <f>IF(AND(-Z1418&gt;=1,-Z1418&lt;=30),D1418,0)</f>
        <v>0</v>
      </c>
      <c r="AD1418" s="26">
        <f>IF(AND(-Z1418&gt;=31,-Z1418&lt;=60),D1418,0)</f>
        <v>0</v>
      </c>
      <c r="AE1418" s="26">
        <f>IF(AND(-Z1418&gt;=61,-Z1418&lt;=90),D1418,0)</f>
        <v>0</v>
      </c>
      <c r="AF1418" s="26">
        <f>IF(AND(-Z1418&gt;=91,-Z1418&lt;=120),D1418,0)</f>
        <v>2500</v>
      </c>
      <c r="AG1418" s="26">
        <f>IF(AND(-Z1418&gt;=121,-Z1418&lt;=150),D1418,0)</f>
        <v>0</v>
      </c>
      <c r="AH1418" s="26">
        <f>IF(AND(-Z1418&gt;=151,-Z1418&lt;=180),D1418,0)</f>
        <v>0</v>
      </c>
      <c r="AI1418" s="26">
        <f>IF(AND(-Z1418&gt;=181,-Z1418&lt;=210),D1418,0)</f>
        <v>0</v>
      </c>
      <c r="AJ1418" s="26">
        <f>IF(AND(-Z1418&gt;=211,-Z1418&lt;=250),D1418,0)</f>
        <v>0</v>
      </c>
      <c r="AK1418" s="26">
        <f>IF(-Z1418&gt;=251,D1418,0)</f>
        <v>0</v>
      </c>
      <c r="AL1418" s="26">
        <f>SUM(AE1418:AF1418)</f>
        <v>2500</v>
      </c>
      <c r="AM1418" s="26">
        <f>SUM(AG1418:AK1418)</f>
        <v>0</v>
      </c>
      <c r="AN1418" s="26">
        <f>SUM(AI1418:AK1418)</f>
        <v>0</v>
      </c>
      <c r="AO1418" s="26">
        <f>+IF(SUM(AC1418:AK1418)=0,D1418,0)</f>
        <v>0</v>
      </c>
      <c r="AP1418" s="26">
        <f>+SUM(AC1418:AK1418)</f>
        <v>2500</v>
      </c>
      <c r="AQ1418" s="26">
        <f>+Tabla_DatosExternos_142[[#This Row],[Total Vigente]]+Tabla_DatosExternos_142[[#This Row],[Total Vencido]]</f>
        <v>2500</v>
      </c>
      <c r="AR1418" s="26">
        <f>SUM(AG1418:AK1418)</f>
        <v>0</v>
      </c>
      <c r="AS1418" s="27">
        <f>+Tabla_DatosExternos_142[[#This Row],[Fecha]]-Tabla_DatosExternos_142[[#This Row],[Vence]]</f>
        <v>-40</v>
      </c>
      <c r="AT1418" s="21"/>
      <c r="AU1418" s="28" t="e">
        <f>+AR1418-W1418</f>
        <v>#VALUE!</v>
      </c>
    </row>
    <row r="1419" spans="1:47" x14ac:dyDescent="0.35">
      <c r="A1419" s="20">
        <v>46112</v>
      </c>
      <c r="B1419" s="21">
        <v>389</v>
      </c>
      <c r="C1419" s="21">
        <v>1500</v>
      </c>
      <c r="D1419" s="21">
        <v>1500</v>
      </c>
      <c r="E1419" s="22">
        <v>46183</v>
      </c>
      <c r="F1419" s="21">
        <v>63</v>
      </c>
      <c r="G1419" s="21" t="s">
        <v>81</v>
      </c>
      <c r="H1419" s="21" t="s">
        <v>48</v>
      </c>
      <c r="I1419" s="21" t="s">
        <v>109</v>
      </c>
      <c r="J1419" s="21" t="s">
        <v>52</v>
      </c>
      <c r="K1419" s="21" t="s">
        <v>332</v>
      </c>
      <c r="L1419" s="21" t="s">
        <v>82</v>
      </c>
      <c r="M1419" s="21" t="s">
        <v>121</v>
      </c>
      <c r="N1419" s="21">
        <v>71</v>
      </c>
      <c r="O1419" s="20"/>
      <c r="P1419" s="21" t="s">
        <v>120</v>
      </c>
      <c r="Q1419" s="21" t="s">
        <v>110</v>
      </c>
      <c r="R1419" s="21">
        <v>0</v>
      </c>
      <c r="S1419" s="21">
        <v>5708</v>
      </c>
      <c r="T1419" s="21">
        <v>-63.389164000000001</v>
      </c>
      <c r="U1419" s="21">
        <v>-18.004477000000001</v>
      </c>
      <c r="V1419" s="21" t="s">
        <v>111</v>
      </c>
      <c r="W1419" s="21" t="s">
        <v>51</v>
      </c>
      <c r="X1419" s="21" t="s">
        <v>112</v>
      </c>
      <c r="Y1419" s="23">
        <v>46246</v>
      </c>
      <c r="Z1419" s="24">
        <f>+E1419-Y1419</f>
        <v>-63</v>
      </c>
      <c r="AA1419" s="25">
        <f>+Tabla_DatosExternos_142[[#This Row],[Saldo]]/Tabla_DatosExternos_142[[#This Row],[Importe]]</f>
        <v>1</v>
      </c>
      <c r="AB1419" s="21"/>
      <c r="AC1419" s="26">
        <f>IF(AND(-Z1419&gt;=1,-Z1419&lt;=30),D1419,0)</f>
        <v>0</v>
      </c>
      <c r="AD1419" s="26">
        <f>IF(AND(-Z1419&gt;=31,-Z1419&lt;=60),D1419,0)</f>
        <v>0</v>
      </c>
      <c r="AE1419" s="26">
        <f>IF(AND(-Z1419&gt;=61,-Z1419&lt;=90),D1419,0)</f>
        <v>1500</v>
      </c>
      <c r="AF1419" s="26">
        <f>IF(AND(-Z1419&gt;=91,-Z1419&lt;=120),D1419,0)</f>
        <v>0</v>
      </c>
      <c r="AG1419" s="26">
        <f>IF(AND(-Z1419&gt;=121,-Z1419&lt;=150),D1419,0)</f>
        <v>0</v>
      </c>
      <c r="AH1419" s="26">
        <f>IF(AND(-Z1419&gt;=151,-Z1419&lt;=180),D1419,0)</f>
        <v>0</v>
      </c>
      <c r="AI1419" s="26">
        <f>IF(AND(-Z1419&gt;=181,-Z1419&lt;=210),D1419,0)</f>
        <v>0</v>
      </c>
      <c r="AJ1419" s="26">
        <f>IF(AND(-Z1419&gt;=211,-Z1419&lt;=250),D1419,0)</f>
        <v>0</v>
      </c>
      <c r="AK1419" s="26">
        <f>IF(-Z1419&gt;=251,D1419,0)</f>
        <v>0</v>
      </c>
      <c r="AL1419" s="26">
        <f>SUM(AE1419:AF1419)</f>
        <v>1500</v>
      </c>
      <c r="AM1419" s="26">
        <f>SUM(AG1419:AK1419)</f>
        <v>0</v>
      </c>
      <c r="AN1419" s="26">
        <f>SUM(AI1419:AK1419)</f>
        <v>0</v>
      </c>
      <c r="AO1419" s="26">
        <f>+IF(SUM(AC1419:AK1419)=0,D1419,0)</f>
        <v>0</v>
      </c>
      <c r="AP1419" s="26">
        <f>+SUM(AC1419:AK1419)</f>
        <v>1500</v>
      </c>
      <c r="AQ1419" s="26">
        <f>+Tabla_DatosExternos_142[[#This Row],[Total Vigente]]+Tabla_DatosExternos_142[[#This Row],[Total Vencido]]</f>
        <v>1500</v>
      </c>
      <c r="AR1419" s="26">
        <f>SUM(AG1419:AK1419)</f>
        <v>0</v>
      </c>
      <c r="AS1419" s="27">
        <f>+Tabla_DatosExternos_142[[#This Row],[Fecha]]-Tabla_DatosExternos_142[[#This Row],[Vence]]</f>
        <v>-71</v>
      </c>
      <c r="AT1419" s="21"/>
      <c r="AU1419" s="28" t="e">
        <f>+AR1419-W1419</f>
        <v>#VALUE!</v>
      </c>
    </row>
    <row r="1420" spans="1:47" x14ac:dyDescent="0.35">
      <c r="A1420" s="20">
        <v>46112</v>
      </c>
      <c r="B1420" s="21">
        <v>235601</v>
      </c>
      <c r="C1420" s="21">
        <v>48000.01</v>
      </c>
      <c r="D1420" s="21">
        <v>48000.01</v>
      </c>
      <c r="E1420" s="22">
        <v>46202</v>
      </c>
      <c r="F1420" s="21">
        <v>44</v>
      </c>
      <c r="G1420" s="21" t="s">
        <v>96</v>
      </c>
      <c r="H1420" s="21" t="s">
        <v>48</v>
      </c>
      <c r="I1420" s="21" t="s">
        <v>1246</v>
      </c>
      <c r="J1420" s="21" t="s">
        <v>125</v>
      </c>
      <c r="K1420" s="21" t="s">
        <v>332</v>
      </c>
      <c r="L1420" s="21" t="s">
        <v>82</v>
      </c>
      <c r="M1420" s="21" t="s">
        <v>83</v>
      </c>
      <c r="N1420" s="21">
        <v>90</v>
      </c>
      <c r="O1420" s="20"/>
      <c r="P1420" s="21" t="s">
        <v>50</v>
      </c>
      <c r="Q1420" s="21" t="s">
        <v>1247</v>
      </c>
      <c r="R1420" s="21">
        <v>3250000</v>
      </c>
      <c r="S1420" s="21">
        <v>5649</v>
      </c>
      <c r="T1420" s="21">
        <v>-63.460213000000003</v>
      </c>
      <c r="U1420" s="21">
        <v>-21.259613000000002</v>
      </c>
      <c r="V1420" s="21" t="s">
        <v>1248</v>
      </c>
      <c r="W1420" s="21" t="s">
        <v>51</v>
      </c>
      <c r="X1420" s="21" t="s">
        <v>1249</v>
      </c>
      <c r="Y1420" s="23">
        <v>46246</v>
      </c>
      <c r="Z1420" s="24">
        <f>+E1420-Y1420</f>
        <v>-44</v>
      </c>
      <c r="AA1420" s="25">
        <f>+Tabla_DatosExternos_142[[#This Row],[Saldo]]/Tabla_DatosExternos_142[[#This Row],[Importe]]</f>
        <v>1</v>
      </c>
      <c r="AB1420" s="21"/>
      <c r="AC1420" s="26">
        <f>IF(AND(-Z1420&gt;=1,-Z1420&lt;=30),D1420,0)</f>
        <v>0</v>
      </c>
      <c r="AD1420" s="26">
        <f>IF(AND(-Z1420&gt;=31,-Z1420&lt;=60),D1420,0)</f>
        <v>48000.01</v>
      </c>
      <c r="AE1420" s="26">
        <f>IF(AND(-Z1420&gt;=61,-Z1420&lt;=90),D1420,0)</f>
        <v>0</v>
      </c>
      <c r="AF1420" s="26">
        <f>IF(AND(-Z1420&gt;=91,-Z1420&lt;=120),D1420,0)</f>
        <v>0</v>
      </c>
      <c r="AG1420" s="26">
        <f>IF(AND(-Z1420&gt;=121,-Z1420&lt;=150),D1420,0)</f>
        <v>0</v>
      </c>
      <c r="AH1420" s="26">
        <f>IF(AND(-Z1420&gt;=151,-Z1420&lt;=180),D1420,0)</f>
        <v>0</v>
      </c>
      <c r="AI1420" s="26">
        <f>IF(AND(-Z1420&gt;=181,-Z1420&lt;=210),D1420,0)</f>
        <v>0</v>
      </c>
      <c r="AJ1420" s="26">
        <f>IF(AND(-Z1420&gt;=211,-Z1420&lt;=250),D1420,0)</f>
        <v>0</v>
      </c>
      <c r="AK1420" s="26">
        <f>IF(-Z1420&gt;=251,D1420,0)</f>
        <v>0</v>
      </c>
      <c r="AL1420" s="26">
        <f>SUM(AE1420:AF1420)</f>
        <v>0</v>
      </c>
      <c r="AM1420" s="26">
        <f>SUM(AG1420:AK1420)</f>
        <v>0</v>
      </c>
      <c r="AN1420" s="26">
        <f>SUM(AI1420:AK1420)</f>
        <v>0</v>
      </c>
      <c r="AO1420" s="26">
        <f>+IF(SUM(AC1420:AK1420)=0,D1420,0)</f>
        <v>0</v>
      </c>
      <c r="AP1420" s="26">
        <f>+SUM(AC1420:AK1420)</f>
        <v>48000.01</v>
      </c>
      <c r="AQ1420" s="26">
        <f>+Tabla_DatosExternos_142[[#This Row],[Total Vigente]]+Tabla_DatosExternos_142[[#This Row],[Total Vencido]]</f>
        <v>48000.01</v>
      </c>
      <c r="AR1420" s="26">
        <f>SUM(AG1420:AK1420)</f>
        <v>0</v>
      </c>
      <c r="AS1420" s="27">
        <f>+Tabla_DatosExternos_142[[#This Row],[Fecha]]-Tabla_DatosExternos_142[[#This Row],[Vence]]</f>
        <v>-90</v>
      </c>
      <c r="AT1420" s="21"/>
      <c r="AU1420" s="28" t="e">
        <f>+AR1420-W1420</f>
        <v>#VALUE!</v>
      </c>
    </row>
    <row r="1421" spans="1:47" x14ac:dyDescent="0.35">
      <c r="A1421" s="20">
        <v>46112</v>
      </c>
      <c r="B1421" s="21">
        <v>235602</v>
      </c>
      <c r="C1421" s="21">
        <v>48000</v>
      </c>
      <c r="D1421" s="21">
        <v>48000</v>
      </c>
      <c r="E1421" s="22">
        <v>46202</v>
      </c>
      <c r="F1421" s="21">
        <v>44</v>
      </c>
      <c r="G1421" s="21" t="s">
        <v>96</v>
      </c>
      <c r="H1421" s="21" t="s">
        <v>48</v>
      </c>
      <c r="I1421" s="21" t="s">
        <v>1246</v>
      </c>
      <c r="J1421" s="21" t="s">
        <v>125</v>
      </c>
      <c r="K1421" s="21" t="s">
        <v>332</v>
      </c>
      <c r="L1421" s="21" t="s">
        <v>82</v>
      </c>
      <c r="M1421" s="21" t="s">
        <v>83</v>
      </c>
      <c r="N1421" s="21">
        <v>90</v>
      </c>
      <c r="O1421" s="20"/>
      <c r="P1421" s="21" t="s">
        <v>50</v>
      </c>
      <c r="Q1421" s="21" t="s">
        <v>1247</v>
      </c>
      <c r="R1421" s="21">
        <v>3250000</v>
      </c>
      <c r="S1421" s="21">
        <v>5649</v>
      </c>
      <c r="T1421" s="21">
        <v>-63.460213000000003</v>
      </c>
      <c r="U1421" s="21">
        <v>-21.259613000000002</v>
      </c>
      <c r="V1421" s="21" t="s">
        <v>1248</v>
      </c>
      <c r="W1421" s="21" t="s">
        <v>51</v>
      </c>
      <c r="X1421" s="21" t="s">
        <v>1249</v>
      </c>
      <c r="Y1421" s="23">
        <v>46246</v>
      </c>
      <c r="Z1421" s="24">
        <f>+E1421-Y1421</f>
        <v>-44</v>
      </c>
      <c r="AA1421" s="25">
        <f>+Tabla_DatosExternos_142[[#This Row],[Saldo]]/Tabla_DatosExternos_142[[#This Row],[Importe]]</f>
        <v>1</v>
      </c>
      <c r="AB1421" s="21"/>
      <c r="AC1421" s="26">
        <f>IF(AND(-Z1421&gt;=1,-Z1421&lt;=30),D1421,0)</f>
        <v>0</v>
      </c>
      <c r="AD1421" s="26">
        <f>IF(AND(-Z1421&gt;=31,-Z1421&lt;=60),D1421,0)</f>
        <v>48000</v>
      </c>
      <c r="AE1421" s="26">
        <f>IF(AND(-Z1421&gt;=61,-Z1421&lt;=90),D1421,0)</f>
        <v>0</v>
      </c>
      <c r="AF1421" s="26">
        <f>IF(AND(-Z1421&gt;=91,-Z1421&lt;=120),D1421,0)</f>
        <v>0</v>
      </c>
      <c r="AG1421" s="26">
        <f>IF(AND(-Z1421&gt;=121,-Z1421&lt;=150),D1421,0)</f>
        <v>0</v>
      </c>
      <c r="AH1421" s="26">
        <f>IF(AND(-Z1421&gt;=151,-Z1421&lt;=180),D1421,0)</f>
        <v>0</v>
      </c>
      <c r="AI1421" s="26">
        <f>IF(AND(-Z1421&gt;=181,-Z1421&lt;=210),D1421,0)</f>
        <v>0</v>
      </c>
      <c r="AJ1421" s="26">
        <f>IF(AND(-Z1421&gt;=211,-Z1421&lt;=250),D1421,0)</f>
        <v>0</v>
      </c>
      <c r="AK1421" s="26">
        <f>IF(-Z1421&gt;=251,D1421,0)</f>
        <v>0</v>
      </c>
      <c r="AL1421" s="26">
        <f>SUM(AE1421:AF1421)</f>
        <v>0</v>
      </c>
      <c r="AM1421" s="26">
        <f>SUM(AG1421:AK1421)</f>
        <v>0</v>
      </c>
      <c r="AN1421" s="26">
        <f>SUM(AI1421:AK1421)</f>
        <v>0</v>
      </c>
      <c r="AO1421" s="26">
        <f>+IF(SUM(AC1421:AK1421)=0,D1421,0)</f>
        <v>0</v>
      </c>
      <c r="AP1421" s="26">
        <f>+SUM(AC1421:AK1421)</f>
        <v>48000</v>
      </c>
      <c r="AQ1421" s="26">
        <f>+Tabla_DatosExternos_142[[#This Row],[Total Vigente]]+Tabla_DatosExternos_142[[#This Row],[Total Vencido]]</f>
        <v>48000</v>
      </c>
      <c r="AR1421" s="26">
        <f>SUM(AG1421:AK1421)</f>
        <v>0</v>
      </c>
      <c r="AS1421" s="27">
        <f>+Tabla_DatosExternos_142[[#This Row],[Fecha]]-Tabla_DatosExternos_142[[#This Row],[Vence]]</f>
        <v>-90</v>
      </c>
      <c r="AT1421" s="21"/>
      <c r="AU1421" s="28" t="e">
        <f>+AR1421-W1421</f>
        <v>#VALUE!</v>
      </c>
    </row>
    <row r="1422" spans="1:47" x14ac:dyDescent="0.35">
      <c r="A1422" s="20">
        <v>46112</v>
      </c>
      <c r="B1422" s="21">
        <v>235603</v>
      </c>
      <c r="C1422" s="21">
        <v>48000</v>
      </c>
      <c r="D1422" s="21">
        <v>48000</v>
      </c>
      <c r="E1422" s="22">
        <v>46202</v>
      </c>
      <c r="F1422" s="21">
        <v>44</v>
      </c>
      <c r="G1422" s="21" t="s">
        <v>96</v>
      </c>
      <c r="H1422" s="21" t="s">
        <v>48</v>
      </c>
      <c r="I1422" s="21" t="s">
        <v>1246</v>
      </c>
      <c r="J1422" s="21" t="s">
        <v>125</v>
      </c>
      <c r="K1422" s="21" t="s">
        <v>332</v>
      </c>
      <c r="L1422" s="21" t="s">
        <v>82</v>
      </c>
      <c r="M1422" s="21" t="s">
        <v>83</v>
      </c>
      <c r="N1422" s="21">
        <v>90</v>
      </c>
      <c r="O1422" s="20"/>
      <c r="P1422" s="21" t="s">
        <v>50</v>
      </c>
      <c r="Q1422" s="21" t="s">
        <v>1247</v>
      </c>
      <c r="R1422" s="21">
        <v>3250000</v>
      </c>
      <c r="S1422" s="21">
        <v>5649</v>
      </c>
      <c r="T1422" s="21">
        <v>-63.460213000000003</v>
      </c>
      <c r="U1422" s="21">
        <v>-21.259613000000002</v>
      </c>
      <c r="V1422" s="21" t="s">
        <v>1248</v>
      </c>
      <c r="W1422" s="21" t="s">
        <v>51</v>
      </c>
      <c r="X1422" s="21" t="s">
        <v>1249</v>
      </c>
      <c r="Y1422" s="23">
        <v>46246</v>
      </c>
      <c r="Z1422" s="24">
        <f>+E1422-Y1422</f>
        <v>-44</v>
      </c>
      <c r="AA1422" s="25">
        <f>+Tabla_DatosExternos_142[[#This Row],[Saldo]]/Tabla_DatosExternos_142[[#This Row],[Importe]]</f>
        <v>1</v>
      </c>
      <c r="AB1422" s="21"/>
      <c r="AC1422" s="26">
        <f>IF(AND(-Z1422&gt;=1,-Z1422&lt;=30),D1422,0)</f>
        <v>0</v>
      </c>
      <c r="AD1422" s="26">
        <f>IF(AND(-Z1422&gt;=31,-Z1422&lt;=60),D1422,0)</f>
        <v>48000</v>
      </c>
      <c r="AE1422" s="26">
        <f>IF(AND(-Z1422&gt;=61,-Z1422&lt;=90),D1422,0)</f>
        <v>0</v>
      </c>
      <c r="AF1422" s="26">
        <f>IF(AND(-Z1422&gt;=91,-Z1422&lt;=120),D1422,0)</f>
        <v>0</v>
      </c>
      <c r="AG1422" s="26">
        <f>IF(AND(-Z1422&gt;=121,-Z1422&lt;=150),D1422,0)</f>
        <v>0</v>
      </c>
      <c r="AH1422" s="26">
        <f>IF(AND(-Z1422&gt;=151,-Z1422&lt;=180),D1422,0)</f>
        <v>0</v>
      </c>
      <c r="AI1422" s="26">
        <f>IF(AND(-Z1422&gt;=181,-Z1422&lt;=210),D1422,0)</f>
        <v>0</v>
      </c>
      <c r="AJ1422" s="26">
        <f>IF(AND(-Z1422&gt;=211,-Z1422&lt;=250),D1422,0)</f>
        <v>0</v>
      </c>
      <c r="AK1422" s="26">
        <f>IF(-Z1422&gt;=251,D1422,0)</f>
        <v>0</v>
      </c>
      <c r="AL1422" s="26">
        <f>SUM(AE1422:AF1422)</f>
        <v>0</v>
      </c>
      <c r="AM1422" s="26">
        <f>SUM(AG1422:AK1422)</f>
        <v>0</v>
      </c>
      <c r="AN1422" s="26">
        <f>SUM(AI1422:AK1422)</f>
        <v>0</v>
      </c>
      <c r="AO1422" s="26">
        <f>+IF(SUM(AC1422:AK1422)=0,D1422,0)</f>
        <v>0</v>
      </c>
      <c r="AP1422" s="26">
        <f>+SUM(AC1422:AK1422)</f>
        <v>48000</v>
      </c>
      <c r="AQ1422" s="26">
        <f>+Tabla_DatosExternos_142[[#This Row],[Total Vigente]]+Tabla_DatosExternos_142[[#This Row],[Total Vencido]]</f>
        <v>48000</v>
      </c>
      <c r="AR1422" s="26">
        <f>SUM(AG1422:AK1422)</f>
        <v>0</v>
      </c>
      <c r="AS1422" s="27">
        <f>+Tabla_DatosExternos_142[[#This Row],[Fecha]]-Tabla_DatosExternos_142[[#This Row],[Vence]]</f>
        <v>-90</v>
      </c>
      <c r="AT1422" s="21"/>
      <c r="AU1422" s="28" t="e">
        <f>+AR1422-W1422</f>
        <v>#VALUE!</v>
      </c>
    </row>
    <row r="1423" spans="1:47" x14ac:dyDescent="0.35">
      <c r="A1423" s="20">
        <v>46112</v>
      </c>
      <c r="B1423" s="21">
        <v>235604</v>
      </c>
      <c r="C1423" s="21">
        <v>48000</v>
      </c>
      <c r="D1423" s="21">
        <v>48000</v>
      </c>
      <c r="E1423" s="22">
        <v>46202</v>
      </c>
      <c r="F1423" s="21">
        <v>44</v>
      </c>
      <c r="G1423" s="21" t="s">
        <v>96</v>
      </c>
      <c r="H1423" s="21" t="s">
        <v>48</v>
      </c>
      <c r="I1423" s="21" t="s">
        <v>1246</v>
      </c>
      <c r="J1423" s="21" t="s">
        <v>125</v>
      </c>
      <c r="K1423" s="21" t="s">
        <v>332</v>
      </c>
      <c r="L1423" s="21" t="s">
        <v>82</v>
      </c>
      <c r="M1423" s="21" t="s">
        <v>83</v>
      </c>
      <c r="N1423" s="21">
        <v>90</v>
      </c>
      <c r="O1423" s="20"/>
      <c r="P1423" s="21" t="s">
        <v>50</v>
      </c>
      <c r="Q1423" s="21" t="s">
        <v>1247</v>
      </c>
      <c r="R1423" s="21">
        <v>3250000</v>
      </c>
      <c r="S1423" s="21">
        <v>5649</v>
      </c>
      <c r="T1423" s="21">
        <v>-63.460213000000003</v>
      </c>
      <c r="U1423" s="21">
        <v>-21.259613000000002</v>
      </c>
      <c r="V1423" s="21" t="s">
        <v>1248</v>
      </c>
      <c r="W1423" s="21" t="s">
        <v>51</v>
      </c>
      <c r="X1423" s="21" t="s">
        <v>1249</v>
      </c>
      <c r="Y1423" s="23">
        <v>46246</v>
      </c>
      <c r="Z1423" s="24">
        <f>+E1423-Y1423</f>
        <v>-44</v>
      </c>
      <c r="AA1423" s="25">
        <f>+Tabla_DatosExternos_142[[#This Row],[Saldo]]/Tabla_DatosExternos_142[[#This Row],[Importe]]</f>
        <v>1</v>
      </c>
      <c r="AB1423" s="21"/>
      <c r="AC1423" s="26">
        <f>IF(AND(-Z1423&gt;=1,-Z1423&lt;=30),D1423,0)</f>
        <v>0</v>
      </c>
      <c r="AD1423" s="26">
        <f>IF(AND(-Z1423&gt;=31,-Z1423&lt;=60),D1423,0)</f>
        <v>48000</v>
      </c>
      <c r="AE1423" s="26">
        <f>IF(AND(-Z1423&gt;=61,-Z1423&lt;=90),D1423,0)</f>
        <v>0</v>
      </c>
      <c r="AF1423" s="26">
        <f>IF(AND(-Z1423&gt;=91,-Z1423&lt;=120),D1423,0)</f>
        <v>0</v>
      </c>
      <c r="AG1423" s="26">
        <f>IF(AND(-Z1423&gt;=121,-Z1423&lt;=150),D1423,0)</f>
        <v>0</v>
      </c>
      <c r="AH1423" s="26">
        <f>IF(AND(-Z1423&gt;=151,-Z1423&lt;=180),D1423,0)</f>
        <v>0</v>
      </c>
      <c r="AI1423" s="26">
        <f>IF(AND(-Z1423&gt;=181,-Z1423&lt;=210),D1423,0)</f>
        <v>0</v>
      </c>
      <c r="AJ1423" s="26">
        <f>IF(AND(-Z1423&gt;=211,-Z1423&lt;=250),D1423,0)</f>
        <v>0</v>
      </c>
      <c r="AK1423" s="26">
        <f>IF(-Z1423&gt;=251,D1423,0)</f>
        <v>0</v>
      </c>
      <c r="AL1423" s="26">
        <f>SUM(AE1423:AF1423)</f>
        <v>0</v>
      </c>
      <c r="AM1423" s="26">
        <f>SUM(AG1423:AK1423)</f>
        <v>0</v>
      </c>
      <c r="AN1423" s="26">
        <f>SUM(AI1423:AK1423)</f>
        <v>0</v>
      </c>
      <c r="AO1423" s="26">
        <f>+IF(SUM(AC1423:AK1423)=0,D1423,0)</f>
        <v>0</v>
      </c>
      <c r="AP1423" s="26">
        <f>+SUM(AC1423:AK1423)</f>
        <v>48000</v>
      </c>
      <c r="AQ1423" s="26">
        <f>+Tabla_DatosExternos_142[[#This Row],[Total Vigente]]+Tabla_DatosExternos_142[[#This Row],[Total Vencido]]</f>
        <v>48000</v>
      </c>
      <c r="AR1423" s="26">
        <f>SUM(AG1423:AK1423)</f>
        <v>0</v>
      </c>
      <c r="AS1423" s="27">
        <f>+Tabla_DatosExternos_142[[#This Row],[Fecha]]-Tabla_DatosExternos_142[[#This Row],[Vence]]</f>
        <v>-90</v>
      </c>
      <c r="AT1423" s="21"/>
      <c r="AU1423" s="28" t="e">
        <f>+AR1423-W1423</f>
        <v>#VALUE!</v>
      </c>
    </row>
    <row r="1424" spans="1:47" x14ac:dyDescent="0.35">
      <c r="A1424" s="20">
        <v>46112</v>
      </c>
      <c r="B1424" s="21">
        <v>235605</v>
      </c>
      <c r="C1424" s="21">
        <v>48000</v>
      </c>
      <c r="D1424" s="21">
        <v>48000</v>
      </c>
      <c r="E1424" s="22">
        <v>46202</v>
      </c>
      <c r="F1424" s="21">
        <v>44</v>
      </c>
      <c r="G1424" s="21" t="s">
        <v>96</v>
      </c>
      <c r="H1424" s="21" t="s">
        <v>48</v>
      </c>
      <c r="I1424" s="21" t="s">
        <v>1246</v>
      </c>
      <c r="J1424" s="21" t="s">
        <v>125</v>
      </c>
      <c r="K1424" s="21" t="s">
        <v>332</v>
      </c>
      <c r="L1424" s="21" t="s">
        <v>82</v>
      </c>
      <c r="M1424" s="21" t="s">
        <v>83</v>
      </c>
      <c r="N1424" s="21">
        <v>90</v>
      </c>
      <c r="O1424" s="20"/>
      <c r="P1424" s="21" t="s">
        <v>50</v>
      </c>
      <c r="Q1424" s="21" t="s">
        <v>1247</v>
      </c>
      <c r="R1424" s="21">
        <v>3250000</v>
      </c>
      <c r="S1424" s="21">
        <v>5649</v>
      </c>
      <c r="T1424" s="21">
        <v>-63.460213000000003</v>
      </c>
      <c r="U1424" s="21">
        <v>-21.259613000000002</v>
      </c>
      <c r="V1424" s="21" t="s">
        <v>1248</v>
      </c>
      <c r="W1424" s="21" t="s">
        <v>51</v>
      </c>
      <c r="X1424" s="21" t="s">
        <v>1249</v>
      </c>
      <c r="Y1424" s="23">
        <v>46246</v>
      </c>
      <c r="Z1424" s="24">
        <f>+E1424-Y1424</f>
        <v>-44</v>
      </c>
      <c r="AA1424" s="25">
        <f>+Tabla_DatosExternos_142[[#This Row],[Saldo]]/Tabla_DatosExternos_142[[#This Row],[Importe]]</f>
        <v>1</v>
      </c>
      <c r="AB1424" s="21"/>
      <c r="AC1424" s="26">
        <f>IF(AND(-Z1424&gt;=1,-Z1424&lt;=30),D1424,0)</f>
        <v>0</v>
      </c>
      <c r="AD1424" s="26">
        <f>IF(AND(-Z1424&gt;=31,-Z1424&lt;=60),D1424,0)</f>
        <v>48000</v>
      </c>
      <c r="AE1424" s="26">
        <f>IF(AND(-Z1424&gt;=61,-Z1424&lt;=90),D1424,0)</f>
        <v>0</v>
      </c>
      <c r="AF1424" s="26">
        <f>IF(AND(-Z1424&gt;=91,-Z1424&lt;=120),D1424,0)</f>
        <v>0</v>
      </c>
      <c r="AG1424" s="26">
        <f>IF(AND(-Z1424&gt;=121,-Z1424&lt;=150),D1424,0)</f>
        <v>0</v>
      </c>
      <c r="AH1424" s="26">
        <f>IF(AND(-Z1424&gt;=151,-Z1424&lt;=180),D1424,0)</f>
        <v>0</v>
      </c>
      <c r="AI1424" s="26">
        <f>IF(AND(-Z1424&gt;=181,-Z1424&lt;=210),D1424,0)</f>
        <v>0</v>
      </c>
      <c r="AJ1424" s="26">
        <f>IF(AND(-Z1424&gt;=211,-Z1424&lt;=250),D1424,0)</f>
        <v>0</v>
      </c>
      <c r="AK1424" s="26">
        <f>IF(-Z1424&gt;=251,D1424,0)</f>
        <v>0</v>
      </c>
      <c r="AL1424" s="26">
        <f>SUM(AE1424:AF1424)</f>
        <v>0</v>
      </c>
      <c r="AM1424" s="26">
        <f>SUM(AG1424:AK1424)</f>
        <v>0</v>
      </c>
      <c r="AN1424" s="26">
        <f>SUM(AI1424:AK1424)</f>
        <v>0</v>
      </c>
      <c r="AO1424" s="26">
        <f>+IF(SUM(AC1424:AK1424)=0,D1424,0)</f>
        <v>0</v>
      </c>
      <c r="AP1424" s="26">
        <f>+SUM(AC1424:AK1424)</f>
        <v>48000</v>
      </c>
      <c r="AQ1424" s="26">
        <f>+Tabla_DatosExternos_142[[#This Row],[Total Vigente]]+Tabla_DatosExternos_142[[#This Row],[Total Vencido]]</f>
        <v>48000</v>
      </c>
      <c r="AR1424" s="26">
        <f>SUM(AG1424:AK1424)</f>
        <v>0</v>
      </c>
      <c r="AS1424" s="27">
        <f>+Tabla_DatosExternos_142[[#This Row],[Fecha]]-Tabla_DatosExternos_142[[#This Row],[Vence]]</f>
        <v>-90</v>
      </c>
      <c r="AT1424" s="21"/>
      <c r="AU1424" s="28" t="e">
        <f>+AR1424-W1424</f>
        <v>#VALUE!</v>
      </c>
    </row>
    <row r="1425" spans="1:47" x14ac:dyDescent="0.35">
      <c r="A1425" s="20">
        <v>46112</v>
      </c>
      <c r="B1425" s="21">
        <v>235606</v>
      </c>
      <c r="C1425" s="21">
        <v>48000</v>
      </c>
      <c r="D1425" s="21">
        <v>48000</v>
      </c>
      <c r="E1425" s="22">
        <v>46202</v>
      </c>
      <c r="F1425" s="21">
        <v>44</v>
      </c>
      <c r="G1425" s="21" t="s">
        <v>96</v>
      </c>
      <c r="H1425" s="21" t="s">
        <v>48</v>
      </c>
      <c r="I1425" s="21" t="s">
        <v>1246</v>
      </c>
      <c r="J1425" s="21" t="s">
        <v>125</v>
      </c>
      <c r="K1425" s="21" t="s">
        <v>332</v>
      </c>
      <c r="L1425" s="21" t="s">
        <v>82</v>
      </c>
      <c r="M1425" s="21" t="s">
        <v>83</v>
      </c>
      <c r="N1425" s="21">
        <v>90</v>
      </c>
      <c r="O1425" s="20"/>
      <c r="P1425" s="21" t="s">
        <v>50</v>
      </c>
      <c r="Q1425" s="21" t="s">
        <v>1247</v>
      </c>
      <c r="R1425" s="21">
        <v>3250000</v>
      </c>
      <c r="S1425" s="21">
        <v>5649</v>
      </c>
      <c r="T1425" s="21">
        <v>-63.460213000000003</v>
      </c>
      <c r="U1425" s="21">
        <v>-21.259613000000002</v>
      </c>
      <c r="V1425" s="21" t="s">
        <v>1248</v>
      </c>
      <c r="W1425" s="21" t="s">
        <v>51</v>
      </c>
      <c r="X1425" s="21" t="s">
        <v>1249</v>
      </c>
      <c r="Y1425" s="23">
        <v>46246</v>
      </c>
      <c r="Z1425" s="24">
        <f>+E1425-Y1425</f>
        <v>-44</v>
      </c>
      <c r="AA1425" s="25">
        <f>+Tabla_DatosExternos_142[[#This Row],[Saldo]]/Tabla_DatosExternos_142[[#This Row],[Importe]]</f>
        <v>1</v>
      </c>
      <c r="AB1425" s="21"/>
      <c r="AC1425" s="26">
        <f>IF(AND(-Z1425&gt;=1,-Z1425&lt;=30),D1425,0)</f>
        <v>0</v>
      </c>
      <c r="AD1425" s="26">
        <f>IF(AND(-Z1425&gt;=31,-Z1425&lt;=60),D1425,0)</f>
        <v>48000</v>
      </c>
      <c r="AE1425" s="26">
        <f>IF(AND(-Z1425&gt;=61,-Z1425&lt;=90),D1425,0)</f>
        <v>0</v>
      </c>
      <c r="AF1425" s="26">
        <f>IF(AND(-Z1425&gt;=91,-Z1425&lt;=120),D1425,0)</f>
        <v>0</v>
      </c>
      <c r="AG1425" s="26">
        <f>IF(AND(-Z1425&gt;=121,-Z1425&lt;=150),D1425,0)</f>
        <v>0</v>
      </c>
      <c r="AH1425" s="26">
        <f>IF(AND(-Z1425&gt;=151,-Z1425&lt;=180),D1425,0)</f>
        <v>0</v>
      </c>
      <c r="AI1425" s="26">
        <f>IF(AND(-Z1425&gt;=181,-Z1425&lt;=210),D1425,0)</f>
        <v>0</v>
      </c>
      <c r="AJ1425" s="26">
        <f>IF(AND(-Z1425&gt;=211,-Z1425&lt;=250),D1425,0)</f>
        <v>0</v>
      </c>
      <c r="AK1425" s="26">
        <f>IF(-Z1425&gt;=251,D1425,0)</f>
        <v>0</v>
      </c>
      <c r="AL1425" s="26">
        <f>SUM(AE1425:AF1425)</f>
        <v>0</v>
      </c>
      <c r="AM1425" s="26">
        <f>SUM(AG1425:AK1425)</f>
        <v>0</v>
      </c>
      <c r="AN1425" s="26">
        <f>SUM(AI1425:AK1425)</f>
        <v>0</v>
      </c>
      <c r="AO1425" s="26">
        <f>+IF(SUM(AC1425:AK1425)=0,D1425,0)</f>
        <v>0</v>
      </c>
      <c r="AP1425" s="26">
        <f>+SUM(AC1425:AK1425)</f>
        <v>48000</v>
      </c>
      <c r="AQ1425" s="26">
        <f>+Tabla_DatosExternos_142[[#This Row],[Total Vigente]]+Tabla_DatosExternos_142[[#This Row],[Total Vencido]]</f>
        <v>48000</v>
      </c>
      <c r="AR1425" s="26">
        <f>SUM(AG1425:AK1425)</f>
        <v>0</v>
      </c>
      <c r="AS1425" s="27">
        <f>+Tabla_DatosExternos_142[[#This Row],[Fecha]]-Tabla_DatosExternos_142[[#This Row],[Vence]]</f>
        <v>-90</v>
      </c>
      <c r="AT1425" s="21"/>
      <c r="AU1425" s="28" t="e">
        <f>+AR1425-W1425</f>
        <v>#VALUE!</v>
      </c>
    </row>
    <row r="1426" spans="1:47" x14ac:dyDescent="0.35">
      <c r="A1426" s="20">
        <v>46112</v>
      </c>
      <c r="B1426" s="21">
        <v>235607</v>
      </c>
      <c r="C1426" s="21">
        <v>48960</v>
      </c>
      <c r="D1426" s="21">
        <v>48960</v>
      </c>
      <c r="E1426" s="22">
        <v>46202</v>
      </c>
      <c r="F1426" s="21">
        <v>44</v>
      </c>
      <c r="G1426" s="21" t="s">
        <v>96</v>
      </c>
      <c r="H1426" s="21" t="s">
        <v>48</v>
      </c>
      <c r="I1426" s="21" t="s">
        <v>1246</v>
      </c>
      <c r="J1426" s="21" t="s">
        <v>125</v>
      </c>
      <c r="K1426" s="21" t="s">
        <v>332</v>
      </c>
      <c r="L1426" s="21" t="s">
        <v>82</v>
      </c>
      <c r="M1426" s="21" t="s">
        <v>83</v>
      </c>
      <c r="N1426" s="21">
        <v>90</v>
      </c>
      <c r="O1426" s="20"/>
      <c r="P1426" s="21" t="s">
        <v>50</v>
      </c>
      <c r="Q1426" s="21" t="s">
        <v>1247</v>
      </c>
      <c r="R1426" s="21">
        <v>3250000</v>
      </c>
      <c r="S1426" s="21">
        <v>5649</v>
      </c>
      <c r="T1426" s="21">
        <v>-63.460213000000003</v>
      </c>
      <c r="U1426" s="21">
        <v>-21.259613000000002</v>
      </c>
      <c r="V1426" s="21" t="s">
        <v>1248</v>
      </c>
      <c r="W1426" s="21" t="s">
        <v>51</v>
      </c>
      <c r="X1426" s="21" t="s">
        <v>1249</v>
      </c>
      <c r="Y1426" s="23">
        <v>46246</v>
      </c>
      <c r="Z1426" s="24">
        <f>+E1426-Y1426</f>
        <v>-44</v>
      </c>
      <c r="AA1426" s="25">
        <f>+Tabla_DatosExternos_142[[#This Row],[Saldo]]/Tabla_DatosExternos_142[[#This Row],[Importe]]</f>
        <v>1</v>
      </c>
      <c r="AB1426" s="21"/>
      <c r="AC1426" s="26">
        <f>IF(AND(-Z1426&gt;=1,-Z1426&lt;=30),D1426,0)</f>
        <v>0</v>
      </c>
      <c r="AD1426" s="26">
        <f>IF(AND(-Z1426&gt;=31,-Z1426&lt;=60),D1426,0)</f>
        <v>48960</v>
      </c>
      <c r="AE1426" s="26">
        <f>IF(AND(-Z1426&gt;=61,-Z1426&lt;=90),D1426,0)</f>
        <v>0</v>
      </c>
      <c r="AF1426" s="26">
        <f>IF(AND(-Z1426&gt;=91,-Z1426&lt;=120),D1426,0)</f>
        <v>0</v>
      </c>
      <c r="AG1426" s="26">
        <f>IF(AND(-Z1426&gt;=121,-Z1426&lt;=150),D1426,0)</f>
        <v>0</v>
      </c>
      <c r="AH1426" s="26">
        <f>IF(AND(-Z1426&gt;=151,-Z1426&lt;=180),D1426,0)</f>
        <v>0</v>
      </c>
      <c r="AI1426" s="26">
        <f>IF(AND(-Z1426&gt;=181,-Z1426&lt;=210),D1426,0)</f>
        <v>0</v>
      </c>
      <c r="AJ1426" s="26">
        <f>IF(AND(-Z1426&gt;=211,-Z1426&lt;=250),D1426,0)</f>
        <v>0</v>
      </c>
      <c r="AK1426" s="26">
        <f>IF(-Z1426&gt;=251,D1426,0)</f>
        <v>0</v>
      </c>
      <c r="AL1426" s="26">
        <f>SUM(AE1426:AF1426)</f>
        <v>0</v>
      </c>
      <c r="AM1426" s="26">
        <f>SUM(AG1426:AK1426)</f>
        <v>0</v>
      </c>
      <c r="AN1426" s="26">
        <f>SUM(AI1426:AK1426)</f>
        <v>0</v>
      </c>
      <c r="AO1426" s="26">
        <f>+IF(SUM(AC1426:AK1426)=0,D1426,0)</f>
        <v>0</v>
      </c>
      <c r="AP1426" s="26">
        <f>+SUM(AC1426:AK1426)</f>
        <v>48960</v>
      </c>
      <c r="AQ1426" s="26">
        <f>+Tabla_DatosExternos_142[[#This Row],[Total Vigente]]+Tabla_DatosExternos_142[[#This Row],[Total Vencido]]</f>
        <v>48960</v>
      </c>
      <c r="AR1426" s="26">
        <f>SUM(AG1426:AK1426)</f>
        <v>0</v>
      </c>
      <c r="AS1426" s="27">
        <f>+Tabla_DatosExternos_142[[#This Row],[Fecha]]-Tabla_DatosExternos_142[[#This Row],[Vence]]</f>
        <v>-90</v>
      </c>
      <c r="AT1426" s="21"/>
      <c r="AU1426" s="28" t="e">
        <f>+AR1426-W1426</f>
        <v>#VALUE!</v>
      </c>
    </row>
    <row r="1427" spans="1:47" x14ac:dyDescent="0.35">
      <c r="A1427" s="20">
        <v>46116</v>
      </c>
      <c r="B1427" s="21">
        <v>237153</v>
      </c>
      <c r="C1427" s="21">
        <v>48400.01</v>
      </c>
      <c r="D1427" s="21">
        <v>48400.01</v>
      </c>
      <c r="E1427" s="22">
        <v>46176</v>
      </c>
      <c r="F1427" s="21">
        <v>70</v>
      </c>
      <c r="G1427" s="21" t="s">
        <v>81</v>
      </c>
      <c r="H1427" s="21" t="s">
        <v>48</v>
      </c>
      <c r="I1427" s="21" t="s">
        <v>1246</v>
      </c>
      <c r="J1427" s="21" t="s">
        <v>125</v>
      </c>
      <c r="K1427" s="21" t="s">
        <v>332</v>
      </c>
      <c r="L1427" s="21" t="s">
        <v>82</v>
      </c>
      <c r="M1427" s="21" t="s">
        <v>83</v>
      </c>
      <c r="N1427" s="21">
        <v>60</v>
      </c>
      <c r="O1427" s="20"/>
      <c r="P1427" s="21" t="s">
        <v>50</v>
      </c>
      <c r="Q1427" s="21" t="s">
        <v>1247</v>
      </c>
      <c r="R1427" s="21">
        <v>3250000</v>
      </c>
      <c r="S1427" s="21">
        <v>5649</v>
      </c>
      <c r="T1427" s="21">
        <v>-63.460213000000003</v>
      </c>
      <c r="U1427" s="21">
        <v>-21.259613000000002</v>
      </c>
      <c r="V1427" s="21" t="s">
        <v>1248</v>
      </c>
      <c r="W1427" s="21" t="s">
        <v>51</v>
      </c>
      <c r="X1427" s="21" t="s">
        <v>1249</v>
      </c>
      <c r="Y1427" s="23">
        <v>46246</v>
      </c>
      <c r="Z1427" s="24">
        <f>+E1427-Y1427</f>
        <v>-70</v>
      </c>
      <c r="AA1427" s="25">
        <f>+Tabla_DatosExternos_142[[#This Row],[Saldo]]/Tabla_DatosExternos_142[[#This Row],[Importe]]</f>
        <v>1</v>
      </c>
      <c r="AB1427" s="21"/>
      <c r="AC1427" s="26">
        <f>IF(AND(-Z1427&gt;=1,-Z1427&lt;=30),D1427,0)</f>
        <v>0</v>
      </c>
      <c r="AD1427" s="26">
        <f>IF(AND(-Z1427&gt;=31,-Z1427&lt;=60),D1427,0)</f>
        <v>0</v>
      </c>
      <c r="AE1427" s="26">
        <f>IF(AND(-Z1427&gt;=61,-Z1427&lt;=90),D1427,0)</f>
        <v>48400.01</v>
      </c>
      <c r="AF1427" s="26">
        <f>IF(AND(-Z1427&gt;=91,-Z1427&lt;=120),D1427,0)</f>
        <v>0</v>
      </c>
      <c r="AG1427" s="26">
        <f>IF(AND(-Z1427&gt;=121,-Z1427&lt;=150),D1427,0)</f>
        <v>0</v>
      </c>
      <c r="AH1427" s="26">
        <f>IF(AND(-Z1427&gt;=151,-Z1427&lt;=180),D1427,0)</f>
        <v>0</v>
      </c>
      <c r="AI1427" s="26">
        <f>IF(AND(-Z1427&gt;=181,-Z1427&lt;=210),D1427,0)</f>
        <v>0</v>
      </c>
      <c r="AJ1427" s="26">
        <f>IF(AND(-Z1427&gt;=211,-Z1427&lt;=250),D1427,0)</f>
        <v>0</v>
      </c>
      <c r="AK1427" s="26">
        <f>IF(-Z1427&gt;=251,D1427,0)</f>
        <v>0</v>
      </c>
      <c r="AL1427" s="26">
        <f>SUM(AE1427:AF1427)</f>
        <v>48400.01</v>
      </c>
      <c r="AM1427" s="26">
        <f>SUM(AG1427:AK1427)</f>
        <v>0</v>
      </c>
      <c r="AN1427" s="26">
        <f>SUM(AI1427:AK1427)</f>
        <v>0</v>
      </c>
      <c r="AO1427" s="26">
        <f>+IF(SUM(AC1427:AK1427)=0,D1427,0)</f>
        <v>0</v>
      </c>
      <c r="AP1427" s="26">
        <f>+SUM(AC1427:AK1427)</f>
        <v>48400.01</v>
      </c>
      <c r="AQ1427" s="26">
        <f>+Tabla_DatosExternos_142[[#This Row],[Total Vigente]]+Tabla_DatosExternos_142[[#This Row],[Total Vencido]]</f>
        <v>48400.01</v>
      </c>
      <c r="AR1427" s="26">
        <f>SUM(AG1427:AK1427)</f>
        <v>0</v>
      </c>
      <c r="AS1427" s="27">
        <f>+Tabla_DatosExternos_142[[#This Row],[Fecha]]-Tabla_DatosExternos_142[[#This Row],[Vence]]</f>
        <v>-60</v>
      </c>
      <c r="AT1427" s="21"/>
      <c r="AU1427" s="28" t="e">
        <f>+AR1427-W1427</f>
        <v>#VALUE!</v>
      </c>
    </row>
    <row r="1428" spans="1:47" x14ac:dyDescent="0.35">
      <c r="A1428" s="20">
        <v>46116</v>
      </c>
      <c r="B1428" s="21">
        <v>237154</v>
      </c>
      <c r="C1428" s="21">
        <v>37300</v>
      </c>
      <c r="D1428" s="21">
        <v>37300</v>
      </c>
      <c r="E1428" s="22">
        <v>46176</v>
      </c>
      <c r="F1428" s="21">
        <v>70</v>
      </c>
      <c r="G1428" s="21" t="s">
        <v>81</v>
      </c>
      <c r="H1428" s="21" t="s">
        <v>48</v>
      </c>
      <c r="I1428" s="21" t="s">
        <v>1246</v>
      </c>
      <c r="J1428" s="21" t="s">
        <v>125</v>
      </c>
      <c r="K1428" s="21" t="s">
        <v>332</v>
      </c>
      <c r="L1428" s="21" t="s">
        <v>82</v>
      </c>
      <c r="M1428" s="21" t="s">
        <v>83</v>
      </c>
      <c r="N1428" s="21">
        <v>60</v>
      </c>
      <c r="O1428" s="20"/>
      <c r="P1428" s="21" t="s">
        <v>50</v>
      </c>
      <c r="Q1428" s="21" t="s">
        <v>1247</v>
      </c>
      <c r="R1428" s="21">
        <v>3250000</v>
      </c>
      <c r="S1428" s="21">
        <v>5649</v>
      </c>
      <c r="T1428" s="21">
        <v>-63.460213000000003</v>
      </c>
      <c r="U1428" s="21">
        <v>-21.259613000000002</v>
      </c>
      <c r="V1428" s="21" t="s">
        <v>1248</v>
      </c>
      <c r="W1428" s="21" t="s">
        <v>51</v>
      </c>
      <c r="X1428" s="21" t="s">
        <v>1249</v>
      </c>
      <c r="Y1428" s="23">
        <v>46246</v>
      </c>
      <c r="Z1428" s="24">
        <f>+E1428-Y1428</f>
        <v>-70</v>
      </c>
      <c r="AA1428" s="25">
        <f>+Tabla_DatosExternos_142[[#This Row],[Saldo]]/Tabla_DatosExternos_142[[#This Row],[Importe]]</f>
        <v>1</v>
      </c>
      <c r="AB1428" s="21"/>
      <c r="AC1428" s="26">
        <f>IF(AND(-Z1428&gt;=1,-Z1428&lt;=30),D1428,0)</f>
        <v>0</v>
      </c>
      <c r="AD1428" s="26">
        <f>IF(AND(-Z1428&gt;=31,-Z1428&lt;=60),D1428,0)</f>
        <v>0</v>
      </c>
      <c r="AE1428" s="26">
        <f>IF(AND(-Z1428&gt;=61,-Z1428&lt;=90),D1428,0)</f>
        <v>37300</v>
      </c>
      <c r="AF1428" s="26">
        <f>IF(AND(-Z1428&gt;=91,-Z1428&lt;=120),D1428,0)</f>
        <v>0</v>
      </c>
      <c r="AG1428" s="26">
        <f>IF(AND(-Z1428&gt;=121,-Z1428&lt;=150),D1428,0)</f>
        <v>0</v>
      </c>
      <c r="AH1428" s="26">
        <f>IF(AND(-Z1428&gt;=151,-Z1428&lt;=180),D1428,0)</f>
        <v>0</v>
      </c>
      <c r="AI1428" s="26">
        <f>IF(AND(-Z1428&gt;=181,-Z1428&lt;=210),D1428,0)</f>
        <v>0</v>
      </c>
      <c r="AJ1428" s="26">
        <f>IF(AND(-Z1428&gt;=211,-Z1428&lt;=250),D1428,0)</f>
        <v>0</v>
      </c>
      <c r="AK1428" s="26">
        <f>IF(-Z1428&gt;=251,D1428,0)</f>
        <v>0</v>
      </c>
      <c r="AL1428" s="26">
        <f>SUM(AE1428:AF1428)</f>
        <v>37300</v>
      </c>
      <c r="AM1428" s="26">
        <f>SUM(AG1428:AK1428)</f>
        <v>0</v>
      </c>
      <c r="AN1428" s="26">
        <f>SUM(AI1428:AK1428)</f>
        <v>0</v>
      </c>
      <c r="AO1428" s="26">
        <f>+IF(SUM(AC1428:AK1428)=0,D1428,0)</f>
        <v>0</v>
      </c>
      <c r="AP1428" s="26">
        <f>+SUM(AC1428:AK1428)</f>
        <v>37300</v>
      </c>
      <c r="AQ1428" s="26">
        <f>+Tabla_DatosExternos_142[[#This Row],[Total Vigente]]+Tabla_DatosExternos_142[[#This Row],[Total Vencido]]</f>
        <v>37300</v>
      </c>
      <c r="AR1428" s="26">
        <f>SUM(AG1428:AK1428)</f>
        <v>0</v>
      </c>
      <c r="AS1428" s="27">
        <f>+Tabla_DatosExternos_142[[#This Row],[Fecha]]-Tabla_DatosExternos_142[[#This Row],[Vence]]</f>
        <v>-60</v>
      </c>
      <c r="AT1428" s="21"/>
      <c r="AU1428" s="28" t="e">
        <f>+AR1428-W1428</f>
        <v>#VALUE!</v>
      </c>
    </row>
    <row r="1429" spans="1:47" x14ac:dyDescent="0.35">
      <c r="A1429" s="20">
        <v>46116</v>
      </c>
      <c r="B1429" s="21">
        <v>237155</v>
      </c>
      <c r="C1429" s="21">
        <v>32500</v>
      </c>
      <c r="D1429" s="21">
        <v>32500</v>
      </c>
      <c r="E1429" s="22">
        <v>46176</v>
      </c>
      <c r="F1429" s="21">
        <v>70</v>
      </c>
      <c r="G1429" s="21" t="s">
        <v>81</v>
      </c>
      <c r="H1429" s="21" t="s">
        <v>48</v>
      </c>
      <c r="I1429" s="21" t="s">
        <v>1246</v>
      </c>
      <c r="J1429" s="21" t="s">
        <v>125</v>
      </c>
      <c r="K1429" s="21" t="s">
        <v>332</v>
      </c>
      <c r="L1429" s="21" t="s">
        <v>82</v>
      </c>
      <c r="M1429" s="21" t="s">
        <v>83</v>
      </c>
      <c r="N1429" s="21">
        <v>60</v>
      </c>
      <c r="O1429" s="20"/>
      <c r="P1429" s="21" t="s">
        <v>50</v>
      </c>
      <c r="Q1429" s="21" t="s">
        <v>1247</v>
      </c>
      <c r="R1429" s="21">
        <v>3250000</v>
      </c>
      <c r="S1429" s="21">
        <v>5649</v>
      </c>
      <c r="T1429" s="21">
        <v>-63.460213000000003</v>
      </c>
      <c r="U1429" s="21">
        <v>-21.259613000000002</v>
      </c>
      <c r="V1429" s="21" t="s">
        <v>1248</v>
      </c>
      <c r="W1429" s="21" t="s">
        <v>51</v>
      </c>
      <c r="X1429" s="21" t="s">
        <v>1249</v>
      </c>
      <c r="Y1429" s="23">
        <v>46246</v>
      </c>
      <c r="Z1429" s="24">
        <f>+E1429-Y1429</f>
        <v>-70</v>
      </c>
      <c r="AA1429" s="25">
        <f>+Tabla_DatosExternos_142[[#This Row],[Saldo]]/Tabla_DatosExternos_142[[#This Row],[Importe]]</f>
        <v>1</v>
      </c>
      <c r="AB1429" s="21"/>
      <c r="AC1429" s="26">
        <f>IF(AND(-Z1429&gt;=1,-Z1429&lt;=30),D1429,0)</f>
        <v>0</v>
      </c>
      <c r="AD1429" s="26">
        <f>IF(AND(-Z1429&gt;=31,-Z1429&lt;=60),D1429,0)</f>
        <v>0</v>
      </c>
      <c r="AE1429" s="26">
        <f>IF(AND(-Z1429&gt;=61,-Z1429&lt;=90),D1429,0)</f>
        <v>32500</v>
      </c>
      <c r="AF1429" s="26">
        <f>IF(AND(-Z1429&gt;=91,-Z1429&lt;=120),D1429,0)</f>
        <v>0</v>
      </c>
      <c r="AG1429" s="26">
        <f>IF(AND(-Z1429&gt;=121,-Z1429&lt;=150),D1429,0)</f>
        <v>0</v>
      </c>
      <c r="AH1429" s="26">
        <f>IF(AND(-Z1429&gt;=151,-Z1429&lt;=180),D1429,0)</f>
        <v>0</v>
      </c>
      <c r="AI1429" s="26">
        <f>IF(AND(-Z1429&gt;=181,-Z1429&lt;=210),D1429,0)</f>
        <v>0</v>
      </c>
      <c r="AJ1429" s="26">
        <f>IF(AND(-Z1429&gt;=211,-Z1429&lt;=250),D1429,0)</f>
        <v>0</v>
      </c>
      <c r="AK1429" s="26">
        <f>IF(-Z1429&gt;=251,D1429,0)</f>
        <v>0</v>
      </c>
      <c r="AL1429" s="26">
        <f>SUM(AE1429:AF1429)</f>
        <v>32500</v>
      </c>
      <c r="AM1429" s="26">
        <f>SUM(AG1429:AK1429)</f>
        <v>0</v>
      </c>
      <c r="AN1429" s="26">
        <f>SUM(AI1429:AK1429)</f>
        <v>0</v>
      </c>
      <c r="AO1429" s="26">
        <f>+IF(SUM(AC1429:AK1429)=0,D1429,0)</f>
        <v>0</v>
      </c>
      <c r="AP1429" s="26">
        <f>+SUM(AC1429:AK1429)</f>
        <v>32500</v>
      </c>
      <c r="AQ1429" s="26">
        <f>+Tabla_DatosExternos_142[[#This Row],[Total Vigente]]+Tabla_DatosExternos_142[[#This Row],[Total Vencido]]</f>
        <v>32500</v>
      </c>
      <c r="AR1429" s="26">
        <f>SUM(AG1429:AK1429)</f>
        <v>0</v>
      </c>
      <c r="AS1429" s="27">
        <f>+Tabla_DatosExternos_142[[#This Row],[Fecha]]-Tabla_DatosExternos_142[[#This Row],[Vence]]</f>
        <v>-60</v>
      </c>
      <c r="AT1429" s="21"/>
      <c r="AU1429" s="28" t="e">
        <f>+AR1429-W1429</f>
        <v>#VALUE!</v>
      </c>
    </row>
    <row r="1430" spans="1:47" x14ac:dyDescent="0.35">
      <c r="A1430" s="20">
        <v>46116</v>
      </c>
      <c r="B1430" s="21">
        <v>237156</v>
      </c>
      <c r="C1430" s="21">
        <v>36000</v>
      </c>
      <c r="D1430" s="21">
        <v>36000</v>
      </c>
      <c r="E1430" s="22">
        <v>46176</v>
      </c>
      <c r="F1430" s="21">
        <v>70</v>
      </c>
      <c r="G1430" s="21" t="s">
        <v>81</v>
      </c>
      <c r="H1430" s="21" t="s">
        <v>48</v>
      </c>
      <c r="I1430" s="21" t="s">
        <v>114</v>
      </c>
      <c r="J1430" s="21" t="s">
        <v>125</v>
      </c>
      <c r="K1430" s="21" t="s">
        <v>332</v>
      </c>
      <c r="L1430" s="21" t="s">
        <v>82</v>
      </c>
      <c r="M1430" s="21" t="s">
        <v>115</v>
      </c>
      <c r="N1430" s="21">
        <v>60</v>
      </c>
      <c r="O1430" s="20"/>
      <c r="P1430" s="21" t="s">
        <v>50</v>
      </c>
      <c r="Q1430" s="21" t="s">
        <v>1405</v>
      </c>
      <c r="R1430" s="21">
        <v>1700000</v>
      </c>
      <c r="S1430" s="21">
        <v>5629</v>
      </c>
      <c r="T1430" s="21">
        <v>-63.191142999999997</v>
      </c>
      <c r="U1430" s="21">
        <v>-17.807145999999999</v>
      </c>
      <c r="V1430" s="21" t="s">
        <v>113</v>
      </c>
      <c r="W1430" s="21" t="s">
        <v>51</v>
      </c>
      <c r="X1430" s="21" t="s">
        <v>1406</v>
      </c>
      <c r="Y1430" s="23">
        <v>46246</v>
      </c>
      <c r="Z1430" s="24">
        <f>+E1430-Y1430</f>
        <v>-70</v>
      </c>
      <c r="AA1430" s="25">
        <f>+Tabla_DatosExternos_142[[#This Row],[Saldo]]/Tabla_DatosExternos_142[[#This Row],[Importe]]</f>
        <v>1</v>
      </c>
      <c r="AB1430" s="21"/>
      <c r="AC1430" s="26">
        <f>IF(AND(-Z1430&gt;=1,-Z1430&lt;=30),D1430,0)</f>
        <v>0</v>
      </c>
      <c r="AD1430" s="26">
        <f>IF(AND(-Z1430&gt;=31,-Z1430&lt;=60),D1430,0)</f>
        <v>0</v>
      </c>
      <c r="AE1430" s="26">
        <f>IF(AND(-Z1430&gt;=61,-Z1430&lt;=90),D1430,0)</f>
        <v>36000</v>
      </c>
      <c r="AF1430" s="26">
        <f>IF(AND(-Z1430&gt;=91,-Z1430&lt;=120),D1430,0)</f>
        <v>0</v>
      </c>
      <c r="AG1430" s="26">
        <f>IF(AND(-Z1430&gt;=121,-Z1430&lt;=150),D1430,0)</f>
        <v>0</v>
      </c>
      <c r="AH1430" s="26">
        <f>IF(AND(-Z1430&gt;=151,-Z1430&lt;=180),D1430,0)</f>
        <v>0</v>
      </c>
      <c r="AI1430" s="26">
        <f>IF(AND(-Z1430&gt;=181,-Z1430&lt;=210),D1430,0)</f>
        <v>0</v>
      </c>
      <c r="AJ1430" s="26">
        <f>IF(AND(-Z1430&gt;=211,-Z1430&lt;=250),D1430,0)</f>
        <v>0</v>
      </c>
      <c r="AK1430" s="26">
        <f>IF(-Z1430&gt;=251,D1430,0)</f>
        <v>0</v>
      </c>
      <c r="AL1430" s="26">
        <f>SUM(AE1430:AF1430)</f>
        <v>36000</v>
      </c>
      <c r="AM1430" s="26">
        <f>SUM(AG1430:AK1430)</f>
        <v>0</v>
      </c>
      <c r="AN1430" s="26">
        <f>SUM(AI1430:AK1430)</f>
        <v>0</v>
      </c>
      <c r="AO1430" s="26">
        <f>+IF(SUM(AC1430:AK1430)=0,D1430,0)</f>
        <v>0</v>
      </c>
      <c r="AP1430" s="26">
        <f>+SUM(AC1430:AK1430)</f>
        <v>36000</v>
      </c>
      <c r="AQ1430" s="26">
        <f>+Tabla_DatosExternos_142[[#This Row],[Total Vigente]]+Tabla_DatosExternos_142[[#This Row],[Total Vencido]]</f>
        <v>36000</v>
      </c>
      <c r="AR1430" s="26">
        <f>SUM(AG1430:AK1430)</f>
        <v>0</v>
      </c>
      <c r="AS1430" s="27">
        <f>+Tabla_DatosExternos_142[[#This Row],[Fecha]]-Tabla_DatosExternos_142[[#This Row],[Vence]]</f>
        <v>-60</v>
      </c>
      <c r="AT1430" s="21"/>
      <c r="AU1430" s="28" t="e">
        <f>+AR1430-W1430</f>
        <v>#VALUE!</v>
      </c>
    </row>
    <row r="1431" spans="1:47" x14ac:dyDescent="0.35">
      <c r="A1431" s="20">
        <v>46116</v>
      </c>
      <c r="B1431" s="21">
        <v>237157</v>
      </c>
      <c r="C1431" s="21">
        <v>36000.01</v>
      </c>
      <c r="D1431" s="21">
        <v>36000.01</v>
      </c>
      <c r="E1431" s="22">
        <v>46176</v>
      </c>
      <c r="F1431" s="21">
        <v>70</v>
      </c>
      <c r="G1431" s="21" t="s">
        <v>81</v>
      </c>
      <c r="H1431" s="21" t="s">
        <v>48</v>
      </c>
      <c r="I1431" s="21" t="s">
        <v>114</v>
      </c>
      <c r="J1431" s="21" t="s">
        <v>125</v>
      </c>
      <c r="K1431" s="21" t="s">
        <v>332</v>
      </c>
      <c r="L1431" s="21" t="s">
        <v>82</v>
      </c>
      <c r="M1431" s="21" t="s">
        <v>115</v>
      </c>
      <c r="N1431" s="21">
        <v>60</v>
      </c>
      <c r="O1431" s="20"/>
      <c r="P1431" s="21" t="s">
        <v>50</v>
      </c>
      <c r="Q1431" s="21" t="s">
        <v>1405</v>
      </c>
      <c r="R1431" s="21">
        <v>1700000</v>
      </c>
      <c r="S1431" s="21">
        <v>5629</v>
      </c>
      <c r="T1431" s="21">
        <v>-63.191142999999997</v>
      </c>
      <c r="U1431" s="21">
        <v>-17.807145999999999</v>
      </c>
      <c r="V1431" s="21" t="s">
        <v>113</v>
      </c>
      <c r="W1431" s="21" t="s">
        <v>51</v>
      </c>
      <c r="X1431" s="21" t="s">
        <v>1406</v>
      </c>
      <c r="Y1431" s="23">
        <v>46246</v>
      </c>
      <c r="Z1431" s="24">
        <f>+E1431-Y1431</f>
        <v>-70</v>
      </c>
      <c r="AA1431" s="25">
        <f>+Tabla_DatosExternos_142[[#This Row],[Saldo]]/Tabla_DatosExternos_142[[#This Row],[Importe]]</f>
        <v>1</v>
      </c>
      <c r="AB1431" s="21"/>
      <c r="AC1431" s="26">
        <f>IF(AND(-Z1431&gt;=1,-Z1431&lt;=30),D1431,0)</f>
        <v>0</v>
      </c>
      <c r="AD1431" s="26">
        <f>IF(AND(-Z1431&gt;=31,-Z1431&lt;=60),D1431,0)</f>
        <v>0</v>
      </c>
      <c r="AE1431" s="26">
        <f>IF(AND(-Z1431&gt;=61,-Z1431&lt;=90),D1431,0)</f>
        <v>36000.01</v>
      </c>
      <c r="AF1431" s="26">
        <f>IF(AND(-Z1431&gt;=91,-Z1431&lt;=120),D1431,0)</f>
        <v>0</v>
      </c>
      <c r="AG1431" s="26">
        <f>IF(AND(-Z1431&gt;=121,-Z1431&lt;=150),D1431,0)</f>
        <v>0</v>
      </c>
      <c r="AH1431" s="26">
        <f>IF(AND(-Z1431&gt;=151,-Z1431&lt;=180),D1431,0)</f>
        <v>0</v>
      </c>
      <c r="AI1431" s="26">
        <f>IF(AND(-Z1431&gt;=181,-Z1431&lt;=210),D1431,0)</f>
        <v>0</v>
      </c>
      <c r="AJ1431" s="26">
        <f>IF(AND(-Z1431&gt;=211,-Z1431&lt;=250),D1431,0)</f>
        <v>0</v>
      </c>
      <c r="AK1431" s="26">
        <f>IF(-Z1431&gt;=251,D1431,0)</f>
        <v>0</v>
      </c>
      <c r="AL1431" s="26">
        <f>SUM(AE1431:AF1431)</f>
        <v>36000.01</v>
      </c>
      <c r="AM1431" s="26">
        <f>SUM(AG1431:AK1431)</f>
        <v>0</v>
      </c>
      <c r="AN1431" s="26">
        <f>SUM(AI1431:AK1431)</f>
        <v>0</v>
      </c>
      <c r="AO1431" s="26">
        <f>+IF(SUM(AC1431:AK1431)=0,D1431,0)</f>
        <v>0</v>
      </c>
      <c r="AP1431" s="26">
        <f>+SUM(AC1431:AK1431)</f>
        <v>36000.01</v>
      </c>
      <c r="AQ1431" s="26">
        <f>+Tabla_DatosExternos_142[[#This Row],[Total Vigente]]+Tabla_DatosExternos_142[[#This Row],[Total Vencido]]</f>
        <v>36000.01</v>
      </c>
      <c r="AR1431" s="26">
        <f>SUM(AG1431:AK1431)</f>
        <v>0</v>
      </c>
      <c r="AS1431" s="27">
        <f>+Tabla_DatosExternos_142[[#This Row],[Fecha]]-Tabla_DatosExternos_142[[#This Row],[Vence]]</f>
        <v>-60</v>
      </c>
      <c r="AT1431" s="21"/>
      <c r="AU1431" s="28" t="e">
        <f>+AR1431-W1431</f>
        <v>#VALUE!</v>
      </c>
    </row>
    <row r="1432" spans="1:47" x14ac:dyDescent="0.35">
      <c r="A1432" s="20">
        <v>46116</v>
      </c>
      <c r="B1432" s="21">
        <v>237158</v>
      </c>
      <c r="C1432" s="21">
        <v>36000</v>
      </c>
      <c r="D1432" s="21">
        <v>36000</v>
      </c>
      <c r="E1432" s="22">
        <v>46176</v>
      </c>
      <c r="F1432" s="21">
        <v>70</v>
      </c>
      <c r="G1432" s="21" t="s">
        <v>81</v>
      </c>
      <c r="H1432" s="21" t="s">
        <v>48</v>
      </c>
      <c r="I1432" s="21" t="s">
        <v>114</v>
      </c>
      <c r="J1432" s="21" t="s">
        <v>125</v>
      </c>
      <c r="K1432" s="21" t="s">
        <v>332</v>
      </c>
      <c r="L1432" s="21" t="s">
        <v>82</v>
      </c>
      <c r="M1432" s="21" t="s">
        <v>115</v>
      </c>
      <c r="N1432" s="21">
        <v>60</v>
      </c>
      <c r="O1432" s="20"/>
      <c r="P1432" s="21" t="s">
        <v>50</v>
      </c>
      <c r="Q1432" s="21" t="s">
        <v>1405</v>
      </c>
      <c r="R1432" s="21">
        <v>1700000</v>
      </c>
      <c r="S1432" s="21">
        <v>5629</v>
      </c>
      <c r="T1432" s="21">
        <v>-63.191142999999997</v>
      </c>
      <c r="U1432" s="21">
        <v>-17.807145999999999</v>
      </c>
      <c r="V1432" s="21" t="s">
        <v>113</v>
      </c>
      <c r="W1432" s="21" t="s">
        <v>51</v>
      </c>
      <c r="X1432" s="21" t="s">
        <v>1406</v>
      </c>
      <c r="Y1432" s="23">
        <v>46246</v>
      </c>
      <c r="Z1432" s="24">
        <f>+E1432-Y1432</f>
        <v>-70</v>
      </c>
      <c r="AA1432" s="25">
        <f>+Tabla_DatosExternos_142[[#This Row],[Saldo]]/Tabla_DatosExternos_142[[#This Row],[Importe]]</f>
        <v>1</v>
      </c>
      <c r="AB1432" s="21"/>
      <c r="AC1432" s="26">
        <f>IF(AND(-Z1432&gt;=1,-Z1432&lt;=30),D1432,0)</f>
        <v>0</v>
      </c>
      <c r="AD1432" s="26">
        <f>IF(AND(-Z1432&gt;=31,-Z1432&lt;=60),D1432,0)</f>
        <v>0</v>
      </c>
      <c r="AE1432" s="26">
        <f>IF(AND(-Z1432&gt;=61,-Z1432&lt;=90),D1432,0)</f>
        <v>36000</v>
      </c>
      <c r="AF1432" s="26">
        <f>IF(AND(-Z1432&gt;=91,-Z1432&lt;=120),D1432,0)</f>
        <v>0</v>
      </c>
      <c r="AG1432" s="26">
        <f>IF(AND(-Z1432&gt;=121,-Z1432&lt;=150),D1432,0)</f>
        <v>0</v>
      </c>
      <c r="AH1432" s="26">
        <f>IF(AND(-Z1432&gt;=151,-Z1432&lt;=180),D1432,0)</f>
        <v>0</v>
      </c>
      <c r="AI1432" s="26">
        <f>IF(AND(-Z1432&gt;=181,-Z1432&lt;=210),D1432,0)</f>
        <v>0</v>
      </c>
      <c r="AJ1432" s="26">
        <f>IF(AND(-Z1432&gt;=211,-Z1432&lt;=250),D1432,0)</f>
        <v>0</v>
      </c>
      <c r="AK1432" s="26">
        <f>IF(-Z1432&gt;=251,D1432,0)</f>
        <v>0</v>
      </c>
      <c r="AL1432" s="26">
        <f>SUM(AE1432:AF1432)</f>
        <v>36000</v>
      </c>
      <c r="AM1432" s="26">
        <f>SUM(AG1432:AK1432)</f>
        <v>0</v>
      </c>
      <c r="AN1432" s="26">
        <f>SUM(AI1432:AK1432)</f>
        <v>0</v>
      </c>
      <c r="AO1432" s="26">
        <f>+IF(SUM(AC1432:AK1432)=0,D1432,0)</f>
        <v>0</v>
      </c>
      <c r="AP1432" s="26">
        <f>+SUM(AC1432:AK1432)</f>
        <v>36000</v>
      </c>
      <c r="AQ1432" s="26">
        <f>+Tabla_DatosExternos_142[[#This Row],[Total Vigente]]+Tabla_DatosExternos_142[[#This Row],[Total Vencido]]</f>
        <v>36000</v>
      </c>
      <c r="AR1432" s="26">
        <f>SUM(AG1432:AK1432)</f>
        <v>0</v>
      </c>
      <c r="AS1432" s="27">
        <f>+Tabla_DatosExternos_142[[#This Row],[Fecha]]-Tabla_DatosExternos_142[[#This Row],[Vence]]</f>
        <v>-60</v>
      </c>
      <c r="AT1432" s="21"/>
      <c r="AU1432" s="28" t="e">
        <f>+AR1432-W1432</f>
        <v>#VALUE!</v>
      </c>
    </row>
    <row r="1433" spans="1:47" x14ac:dyDescent="0.35">
      <c r="A1433" s="20">
        <v>46116</v>
      </c>
      <c r="B1433" s="21">
        <v>237159</v>
      </c>
      <c r="C1433" s="21">
        <v>33900</v>
      </c>
      <c r="D1433" s="21">
        <v>33900</v>
      </c>
      <c r="E1433" s="22">
        <v>46176</v>
      </c>
      <c r="F1433" s="21">
        <v>70</v>
      </c>
      <c r="G1433" s="21" t="s">
        <v>81</v>
      </c>
      <c r="H1433" s="21" t="s">
        <v>48</v>
      </c>
      <c r="I1433" s="21" t="s">
        <v>114</v>
      </c>
      <c r="J1433" s="21" t="s">
        <v>125</v>
      </c>
      <c r="K1433" s="21" t="s">
        <v>332</v>
      </c>
      <c r="L1433" s="21" t="s">
        <v>82</v>
      </c>
      <c r="M1433" s="21" t="s">
        <v>115</v>
      </c>
      <c r="N1433" s="21">
        <v>60</v>
      </c>
      <c r="O1433" s="20"/>
      <c r="P1433" s="21" t="s">
        <v>50</v>
      </c>
      <c r="Q1433" s="21" t="s">
        <v>1405</v>
      </c>
      <c r="R1433" s="21">
        <v>1700000</v>
      </c>
      <c r="S1433" s="21">
        <v>5629</v>
      </c>
      <c r="T1433" s="21">
        <v>-63.191142999999997</v>
      </c>
      <c r="U1433" s="21">
        <v>-17.807145999999999</v>
      </c>
      <c r="V1433" s="21" t="s">
        <v>113</v>
      </c>
      <c r="W1433" s="21" t="s">
        <v>51</v>
      </c>
      <c r="X1433" s="21" t="s">
        <v>1406</v>
      </c>
      <c r="Y1433" s="23">
        <v>46246</v>
      </c>
      <c r="Z1433" s="24">
        <f>+E1433-Y1433</f>
        <v>-70</v>
      </c>
      <c r="AA1433" s="25">
        <f>+Tabla_DatosExternos_142[[#This Row],[Saldo]]/Tabla_DatosExternos_142[[#This Row],[Importe]]</f>
        <v>1</v>
      </c>
      <c r="AB1433" s="21"/>
      <c r="AC1433" s="26">
        <f>IF(AND(-Z1433&gt;=1,-Z1433&lt;=30),D1433,0)</f>
        <v>0</v>
      </c>
      <c r="AD1433" s="26">
        <f>IF(AND(-Z1433&gt;=31,-Z1433&lt;=60),D1433,0)</f>
        <v>0</v>
      </c>
      <c r="AE1433" s="26">
        <f>IF(AND(-Z1433&gt;=61,-Z1433&lt;=90),D1433,0)</f>
        <v>33900</v>
      </c>
      <c r="AF1433" s="26">
        <f>IF(AND(-Z1433&gt;=91,-Z1433&lt;=120),D1433,0)</f>
        <v>0</v>
      </c>
      <c r="AG1433" s="26">
        <f>IF(AND(-Z1433&gt;=121,-Z1433&lt;=150),D1433,0)</f>
        <v>0</v>
      </c>
      <c r="AH1433" s="26">
        <f>IF(AND(-Z1433&gt;=151,-Z1433&lt;=180),D1433,0)</f>
        <v>0</v>
      </c>
      <c r="AI1433" s="26">
        <f>IF(AND(-Z1433&gt;=181,-Z1433&lt;=210),D1433,0)</f>
        <v>0</v>
      </c>
      <c r="AJ1433" s="26">
        <f>IF(AND(-Z1433&gt;=211,-Z1433&lt;=250),D1433,0)</f>
        <v>0</v>
      </c>
      <c r="AK1433" s="26">
        <f>IF(-Z1433&gt;=251,D1433,0)</f>
        <v>0</v>
      </c>
      <c r="AL1433" s="26">
        <f>SUM(AE1433:AF1433)</f>
        <v>33900</v>
      </c>
      <c r="AM1433" s="26">
        <f>SUM(AG1433:AK1433)</f>
        <v>0</v>
      </c>
      <c r="AN1433" s="26">
        <f>SUM(AI1433:AK1433)</f>
        <v>0</v>
      </c>
      <c r="AO1433" s="26">
        <f>+IF(SUM(AC1433:AK1433)=0,D1433,0)</f>
        <v>0</v>
      </c>
      <c r="AP1433" s="26">
        <f>+SUM(AC1433:AK1433)</f>
        <v>33900</v>
      </c>
      <c r="AQ1433" s="26">
        <f>+Tabla_DatosExternos_142[[#This Row],[Total Vigente]]+Tabla_DatosExternos_142[[#This Row],[Total Vencido]]</f>
        <v>33900</v>
      </c>
      <c r="AR1433" s="26">
        <f>SUM(AG1433:AK1433)</f>
        <v>0</v>
      </c>
      <c r="AS1433" s="27">
        <f>+Tabla_DatosExternos_142[[#This Row],[Fecha]]-Tabla_DatosExternos_142[[#This Row],[Vence]]</f>
        <v>-60</v>
      </c>
      <c r="AT1433" s="21"/>
      <c r="AU1433" s="28" t="e">
        <f>+AR1433-W1433</f>
        <v>#VALUE!</v>
      </c>
    </row>
    <row r="1434" spans="1:47" x14ac:dyDescent="0.35">
      <c r="A1434" s="20">
        <v>46116</v>
      </c>
      <c r="B1434" s="21">
        <v>237160</v>
      </c>
      <c r="C1434" s="21">
        <v>36000</v>
      </c>
      <c r="D1434" s="21">
        <v>36000</v>
      </c>
      <c r="E1434" s="22">
        <v>46176</v>
      </c>
      <c r="F1434" s="21">
        <v>70</v>
      </c>
      <c r="G1434" s="21" t="s">
        <v>81</v>
      </c>
      <c r="H1434" s="21" t="s">
        <v>48</v>
      </c>
      <c r="I1434" s="21" t="s">
        <v>114</v>
      </c>
      <c r="J1434" s="21" t="s">
        <v>125</v>
      </c>
      <c r="K1434" s="21" t="s">
        <v>332</v>
      </c>
      <c r="L1434" s="21" t="s">
        <v>82</v>
      </c>
      <c r="M1434" s="21" t="s">
        <v>115</v>
      </c>
      <c r="N1434" s="21">
        <v>60</v>
      </c>
      <c r="O1434" s="20"/>
      <c r="P1434" s="21" t="s">
        <v>50</v>
      </c>
      <c r="Q1434" s="21" t="s">
        <v>1405</v>
      </c>
      <c r="R1434" s="21">
        <v>1700000</v>
      </c>
      <c r="S1434" s="21">
        <v>5629</v>
      </c>
      <c r="T1434" s="21">
        <v>-63.191142999999997</v>
      </c>
      <c r="U1434" s="21">
        <v>-17.807145999999999</v>
      </c>
      <c r="V1434" s="21" t="s">
        <v>113</v>
      </c>
      <c r="W1434" s="21" t="s">
        <v>51</v>
      </c>
      <c r="X1434" s="21" t="s">
        <v>1406</v>
      </c>
      <c r="Y1434" s="23">
        <v>46246</v>
      </c>
      <c r="Z1434" s="24">
        <f>+E1434-Y1434</f>
        <v>-70</v>
      </c>
      <c r="AA1434" s="25">
        <f>+Tabla_DatosExternos_142[[#This Row],[Saldo]]/Tabla_DatosExternos_142[[#This Row],[Importe]]</f>
        <v>1</v>
      </c>
      <c r="AB1434" s="21"/>
      <c r="AC1434" s="26">
        <f>IF(AND(-Z1434&gt;=1,-Z1434&lt;=30),D1434,0)</f>
        <v>0</v>
      </c>
      <c r="AD1434" s="26">
        <f>IF(AND(-Z1434&gt;=31,-Z1434&lt;=60),D1434,0)</f>
        <v>0</v>
      </c>
      <c r="AE1434" s="26">
        <f>IF(AND(-Z1434&gt;=61,-Z1434&lt;=90),D1434,0)</f>
        <v>36000</v>
      </c>
      <c r="AF1434" s="26">
        <f>IF(AND(-Z1434&gt;=91,-Z1434&lt;=120),D1434,0)</f>
        <v>0</v>
      </c>
      <c r="AG1434" s="26">
        <f>IF(AND(-Z1434&gt;=121,-Z1434&lt;=150),D1434,0)</f>
        <v>0</v>
      </c>
      <c r="AH1434" s="26">
        <f>IF(AND(-Z1434&gt;=151,-Z1434&lt;=180),D1434,0)</f>
        <v>0</v>
      </c>
      <c r="AI1434" s="26">
        <f>IF(AND(-Z1434&gt;=181,-Z1434&lt;=210),D1434,0)</f>
        <v>0</v>
      </c>
      <c r="AJ1434" s="26">
        <f>IF(AND(-Z1434&gt;=211,-Z1434&lt;=250),D1434,0)</f>
        <v>0</v>
      </c>
      <c r="AK1434" s="26">
        <f>IF(-Z1434&gt;=251,D1434,0)</f>
        <v>0</v>
      </c>
      <c r="AL1434" s="26">
        <f>SUM(AE1434:AF1434)</f>
        <v>36000</v>
      </c>
      <c r="AM1434" s="26">
        <f>SUM(AG1434:AK1434)</f>
        <v>0</v>
      </c>
      <c r="AN1434" s="26">
        <f>SUM(AI1434:AK1434)</f>
        <v>0</v>
      </c>
      <c r="AO1434" s="26">
        <f>+IF(SUM(AC1434:AK1434)=0,D1434,0)</f>
        <v>0</v>
      </c>
      <c r="AP1434" s="26">
        <f>+SUM(AC1434:AK1434)</f>
        <v>36000</v>
      </c>
      <c r="AQ1434" s="26">
        <f>+Tabla_DatosExternos_142[[#This Row],[Total Vigente]]+Tabla_DatosExternos_142[[#This Row],[Total Vencido]]</f>
        <v>36000</v>
      </c>
      <c r="AR1434" s="26">
        <f>SUM(AG1434:AK1434)</f>
        <v>0</v>
      </c>
      <c r="AS1434" s="27">
        <f>+Tabla_DatosExternos_142[[#This Row],[Fecha]]-Tabla_DatosExternos_142[[#This Row],[Vence]]</f>
        <v>-60</v>
      </c>
      <c r="AT1434" s="21"/>
      <c r="AU1434" s="28" t="e">
        <f>+AR1434-W1434</f>
        <v>#VALUE!</v>
      </c>
    </row>
    <row r="1435" spans="1:47" x14ac:dyDescent="0.35">
      <c r="A1435" s="20">
        <v>46118</v>
      </c>
      <c r="B1435" s="21">
        <v>237772</v>
      </c>
      <c r="C1435" s="21">
        <v>46280</v>
      </c>
      <c r="D1435" s="21">
        <v>46280</v>
      </c>
      <c r="E1435" s="22">
        <v>46178</v>
      </c>
      <c r="F1435" s="21">
        <v>68</v>
      </c>
      <c r="G1435" s="21" t="s">
        <v>81</v>
      </c>
      <c r="H1435" s="21" t="s">
        <v>48</v>
      </c>
      <c r="I1435" s="21" t="s">
        <v>114</v>
      </c>
      <c r="J1435" s="21" t="s">
        <v>125</v>
      </c>
      <c r="K1435" s="21" t="s">
        <v>332</v>
      </c>
      <c r="L1435" s="21" t="s">
        <v>82</v>
      </c>
      <c r="M1435" s="21" t="s">
        <v>115</v>
      </c>
      <c r="N1435" s="21">
        <v>60</v>
      </c>
      <c r="O1435" s="20"/>
      <c r="P1435" s="21" t="s">
        <v>50</v>
      </c>
      <c r="Q1435" s="21" t="s">
        <v>1405</v>
      </c>
      <c r="R1435" s="21">
        <v>1700000</v>
      </c>
      <c r="S1435" s="21">
        <v>5629</v>
      </c>
      <c r="T1435" s="21">
        <v>-63.191142999999997</v>
      </c>
      <c r="U1435" s="21">
        <v>-17.807145999999999</v>
      </c>
      <c r="V1435" s="21" t="s">
        <v>113</v>
      </c>
      <c r="W1435" s="21" t="s">
        <v>51</v>
      </c>
      <c r="X1435" s="21" t="s">
        <v>1406</v>
      </c>
      <c r="Y1435" s="23">
        <v>46246</v>
      </c>
      <c r="Z1435" s="24">
        <f>+E1435-Y1435</f>
        <v>-68</v>
      </c>
      <c r="AA1435" s="25">
        <f>+Tabla_DatosExternos_142[[#This Row],[Saldo]]/Tabla_DatosExternos_142[[#This Row],[Importe]]</f>
        <v>1</v>
      </c>
      <c r="AB1435" s="21"/>
      <c r="AC1435" s="26">
        <f>IF(AND(-Z1435&gt;=1,-Z1435&lt;=30),D1435,0)</f>
        <v>0</v>
      </c>
      <c r="AD1435" s="26">
        <f>IF(AND(-Z1435&gt;=31,-Z1435&lt;=60),D1435,0)</f>
        <v>0</v>
      </c>
      <c r="AE1435" s="26">
        <f>IF(AND(-Z1435&gt;=61,-Z1435&lt;=90),D1435,0)</f>
        <v>46280</v>
      </c>
      <c r="AF1435" s="26">
        <f>IF(AND(-Z1435&gt;=91,-Z1435&lt;=120),D1435,0)</f>
        <v>0</v>
      </c>
      <c r="AG1435" s="26">
        <f>IF(AND(-Z1435&gt;=121,-Z1435&lt;=150),D1435,0)</f>
        <v>0</v>
      </c>
      <c r="AH1435" s="26">
        <f>IF(AND(-Z1435&gt;=151,-Z1435&lt;=180),D1435,0)</f>
        <v>0</v>
      </c>
      <c r="AI1435" s="26">
        <f>IF(AND(-Z1435&gt;=181,-Z1435&lt;=210),D1435,0)</f>
        <v>0</v>
      </c>
      <c r="AJ1435" s="26">
        <f>IF(AND(-Z1435&gt;=211,-Z1435&lt;=250),D1435,0)</f>
        <v>0</v>
      </c>
      <c r="AK1435" s="26">
        <f>IF(-Z1435&gt;=251,D1435,0)</f>
        <v>0</v>
      </c>
      <c r="AL1435" s="26">
        <f>SUM(AE1435:AF1435)</f>
        <v>46280</v>
      </c>
      <c r="AM1435" s="26">
        <f>SUM(AG1435:AK1435)</f>
        <v>0</v>
      </c>
      <c r="AN1435" s="26">
        <f>SUM(AI1435:AK1435)</f>
        <v>0</v>
      </c>
      <c r="AO1435" s="26">
        <f>+IF(SUM(AC1435:AK1435)=0,D1435,0)</f>
        <v>0</v>
      </c>
      <c r="AP1435" s="26">
        <f>+SUM(AC1435:AK1435)</f>
        <v>46280</v>
      </c>
      <c r="AQ1435" s="26">
        <f>+Tabla_DatosExternos_142[[#This Row],[Total Vigente]]+Tabla_DatosExternos_142[[#This Row],[Total Vencido]]</f>
        <v>46280</v>
      </c>
      <c r="AR1435" s="26">
        <f>SUM(AG1435:AK1435)</f>
        <v>0</v>
      </c>
      <c r="AS1435" s="27">
        <f>+Tabla_DatosExternos_142[[#This Row],[Fecha]]-Tabla_DatosExternos_142[[#This Row],[Vence]]</f>
        <v>-60</v>
      </c>
      <c r="AT1435" s="21"/>
      <c r="AU1435" s="28" t="e">
        <f>+AR1435-W1435</f>
        <v>#VALUE!</v>
      </c>
    </row>
    <row r="1436" spans="1:47" x14ac:dyDescent="0.35">
      <c r="A1436" s="20">
        <v>46118</v>
      </c>
      <c r="B1436" s="21">
        <v>237773</v>
      </c>
      <c r="C1436" s="21">
        <v>46280</v>
      </c>
      <c r="D1436" s="21">
        <v>46280</v>
      </c>
      <c r="E1436" s="22">
        <v>46178</v>
      </c>
      <c r="F1436" s="21">
        <v>68</v>
      </c>
      <c r="G1436" s="21" t="s">
        <v>81</v>
      </c>
      <c r="H1436" s="21" t="s">
        <v>48</v>
      </c>
      <c r="I1436" s="21" t="s">
        <v>114</v>
      </c>
      <c r="J1436" s="21" t="s">
        <v>125</v>
      </c>
      <c r="K1436" s="21" t="s">
        <v>332</v>
      </c>
      <c r="L1436" s="21" t="s">
        <v>82</v>
      </c>
      <c r="M1436" s="21" t="s">
        <v>115</v>
      </c>
      <c r="N1436" s="21">
        <v>60</v>
      </c>
      <c r="O1436" s="20"/>
      <c r="P1436" s="21" t="s">
        <v>50</v>
      </c>
      <c r="Q1436" s="21" t="s">
        <v>1405</v>
      </c>
      <c r="R1436" s="21">
        <v>1700000</v>
      </c>
      <c r="S1436" s="21">
        <v>5629</v>
      </c>
      <c r="T1436" s="21">
        <v>-63.191142999999997</v>
      </c>
      <c r="U1436" s="21">
        <v>-17.807145999999999</v>
      </c>
      <c r="V1436" s="21" t="s">
        <v>113</v>
      </c>
      <c r="W1436" s="21" t="s">
        <v>51</v>
      </c>
      <c r="X1436" s="21" t="s">
        <v>1406</v>
      </c>
      <c r="Y1436" s="23">
        <v>46246</v>
      </c>
      <c r="Z1436" s="24">
        <f>+E1436-Y1436</f>
        <v>-68</v>
      </c>
      <c r="AA1436" s="25">
        <f>+Tabla_DatosExternos_142[[#This Row],[Saldo]]/Tabla_DatosExternos_142[[#This Row],[Importe]]</f>
        <v>1</v>
      </c>
      <c r="AB1436" s="21"/>
      <c r="AC1436" s="26">
        <f>IF(AND(-Z1436&gt;=1,-Z1436&lt;=30),D1436,0)</f>
        <v>0</v>
      </c>
      <c r="AD1436" s="26">
        <f>IF(AND(-Z1436&gt;=31,-Z1436&lt;=60),D1436,0)</f>
        <v>0</v>
      </c>
      <c r="AE1436" s="26">
        <f>IF(AND(-Z1436&gt;=61,-Z1436&lt;=90),D1436,0)</f>
        <v>46280</v>
      </c>
      <c r="AF1436" s="26">
        <f>IF(AND(-Z1436&gt;=91,-Z1436&lt;=120),D1436,0)</f>
        <v>0</v>
      </c>
      <c r="AG1436" s="26">
        <f>IF(AND(-Z1436&gt;=121,-Z1436&lt;=150),D1436,0)</f>
        <v>0</v>
      </c>
      <c r="AH1436" s="26">
        <f>IF(AND(-Z1436&gt;=151,-Z1436&lt;=180),D1436,0)</f>
        <v>0</v>
      </c>
      <c r="AI1436" s="26">
        <f>IF(AND(-Z1436&gt;=181,-Z1436&lt;=210),D1436,0)</f>
        <v>0</v>
      </c>
      <c r="AJ1436" s="26">
        <f>IF(AND(-Z1436&gt;=211,-Z1436&lt;=250),D1436,0)</f>
        <v>0</v>
      </c>
      <c r="AK1436" s="26">
        <f>IF(-Z1436&gt;=251,D1436,0)</f>
        <v>0</v>
      </c>
      <c r="AL1436" s="26">
        <f>SUM(AE1436:AF1436)</f>
        <v>46280</v>
      </c>
      <c r="AM1436" s="26">
        <f>SUM(AG1436:AK1436)</f>
        <v>0</v>
      </c>
      <c r="AN1436" s="26">
        <f>SUM(AI1436:AK1436)</f>
        <v>0</v>
      </c>
      <c r="AO1436" s="26">
        <f>+IF(SUM(AC1436:AK1436)=0,D1436,0)</f>
        <v>0</v>
      </c>
      <c r="AP1436" s="26">
        <f>+SUM(AC1436:AK1436)</f>
        <v>46280</v>
      </c>
      <c r="AQ1436" s="26">
        <f>+Tabla_DatosExternos_142[[#This Row],[Total Vigente]]+Tabla_DatosExternos_142[[#This Row],[Total Vencido]]</f>
        <v>46280</v>
      </c>
      <c r="AR1436" s="26">
        <f>SUM(AG1436:AK1436)</f>
        <v>0</v>
      </c>
      <c r="AS1436" s="27">
        <f>+Tabla_DatosExternos_142[[#This Row],[Fecha]]-Tabla_DatosExternos_142[[#This Row],[Vence]]</f>
        <v>-60</v>
      </c>
      <c r="AT1436" s="21"/>
      <c r="AU1436" s="28" t="e">
        <f>+AR1436-W1436</f>
        <v>#VALUE!</v>
      </c>
    </row>
    <row r="1437" spans="1:47" x14ac:dyDescent="0.35">
      <c r="A1437" s="20">
        <v>46118</v>
      </c>
      <c r="B1437" s="21">
        <v>237774</v>
      </c>
      <c r="C1437" s="21">
        <v>12560</v>
      </c>
      <c r="D1437" s="21">
        <v>12560</v>
      </c>
      <c r="E1437" s="22">
        <v>46178</v>
      </c>
      <c r="F1437" s="21">
        <v>68</v>
      </c>
      <c r="G1437" s="21" t="s">
        <v>81</v>
      </c>
      <c r="H1437" s="21" t="s">
        <v>48</v>
      </c>
      <c r="I1437" s="21" t="s">
        <v>114</v>
      </c>
      <c r="J1437" s="21" t="s">
        <v>125</v>
      </c>
      <c r="K1437" s="21" t="s">
        <v>332</v>
      </c>
      <c r="L1437" s="21" t="s">
        <v>82</v>
      </c>
      <c r="M1437" s="21" t="s">
        <v>115</v>
      </c>
      <c r="N1437" s="21">
        <v>60</v>
      </c>
      <c r="O1437" s="20"/>
      <c r="P1437" s="21" t="s">
        <v>50</v>
      </c>
      <c r="Q1437" s="21" t="s">
        <v>1405</v>
      </c>
      <c r="R1437" s="21">
        <v>1700000</v>
      </c>
      <c r="S1437" s="21">
        <v>5629</v>
      </c>
      <c r="T1437" s="21">
        <v>-63.191142999999997</v>
      </c>
      <c r="U1437" s="21">
        <v>-17.807145999999999</v>
      </c>
      <c r="V1437" s="21" t="s">
        <v>113</v>
      </c>
      <c r="W1437" s="21" t="s">
        <v>51</v>
      </c>
      <c r="X1437" s="21" t="s">
        <v>1406</v>
      </c>
      <c r="Y1437" s="23">
        <v>46246</v>
      </c>
      <c r="Z1437" s="24">
        <f>+E1437-Y1437</f>
        <v>-68</v>
      </c>
      <c r="AA1437" s="25">
        <f>+Tabla_DatosExternos_142[[#This Row],[Saldo]]/Tabla_DatosExternos_142[[#This Row],[Importe]]</f>
        <v>1</v>
      </c>
      <c r="AB1437" s="21"/>
      <c r="AC1437" s="26">
        <f>IF(AND(-Z1437&gt;=1,-Z1437&lt;=30),D1437,0)</f>
        <v>0</v>
      </c>
      <c r="AD1437" s="26">
        <f>IF(AND(-Z1437&gt;=31,-Z1437&lt;=60),D1437,0)</f>
        <v>0</v>
      </c>
      <c r="AE1437" s="26">
        <f>IF(AND(-Z1437&gt;=61,-Z1437&lt;=90),D1437,0)</f>
        <v>12560</v>
      </c>
      <c r="AF1437" s="26">
        <f>IF(AND(-Z1437&gt;=91,-Z1437&lt;=120),D1437,0)</f>
        <v>0</v>
      </c>
      <c r="AG1437" s="26">
        <f>IF(AND(-Z1437&gt;=121,-Z1437&lt;=150),D1437,0)</f>
        <v>0</v>
      </c>
      <c r="AH1437" s="26">
        <f>IF(AND(-Z1437&gt;=151,-Z1437&lt;=180),D1437,0)</f>
        <v>0</v>
      </c>
      <c r="AI1437" s="26">
        <f>IF(AND(-Z1437&gt;=181,-Z1437&lt;=210),D1437,0)</f>
        <v>0</v>
      </c>
      <c r="AJ1437" s="26">
        <f>IF(AND(-Z1437&gt;=211,-Z1437&lt;=250),D1437,0)</f>
        <v>0</v>
      </c>
      <c r="AK1437" s="26">
        <f>IF(-Z1437&gt;=251,D1437,0)</f>
        <v>0</v>
      </c>
      <c r="AL1437" s="26">
        <f>SUM(AE1437:AF1437)</f>
        <v>12560</v>
      </c>
      <c r="AM1437" s="26">
        <f>SUM(AG1437:AK1437)</f>
        <v>0</v>
      </c>
      <c r="AN1437" s="26">
        <f>SUM(AI1437:AK1437)</f>
        <v>0</v>
      </c>
      <c r="AO1437" s="26">
        <f>+IF(SUM(AC1437:AK1437)=0,D1437,0)</f>
        <v>0</v>
      </c>
      <c r="AP1437" s="26">
        <f>+SUM(AC1437:AK1437)</f>
        <v>12560</v>
      </c>
      <c r="AQ1437" s="26">
        <f>+Tabla_DatosExternos_142[[#This Row],[Total Vigente]]+Tabla_DatosExternos_142[[#This Row],[Total Vencido]]</f>
        <v>12560</v>
      </c>
      <c r="AR1437" s="26">
        <f>SUM(AG1437:AK1437)</f>
        <v>0</v>
      </c>
      <c r="AS1437" s="27">
        <f>+Tabla_DatosExternos_142[[#This Row],[Fecha]]-Tabla_DatosExternos_142[[#This Row],[Vence]]</f>
        <v>-60</v>
      </c>
      <c r="AT1437" s="21"/>
      <c r="AU1437" s="28" t="e">
        <f>+AR1437-W1437</f>
        <v>#VALUE!</v>
      </c>
    </row>
    <row r="1438" spans="1:47" x14ac:dyDescent="0.35">
      <c r="A1438" s="20">
        <v>46120</v>
      </c>
      <c r="B1438" s="21">
        <v>239245</v>
      </c>
      <c r="C1438" s="21">
        <v>41750.01</v>
      </c>
      <c r="D1438" s="21">
        <v>41750.01</v>
      </c>
      <c r="E1438" s="22">
        <v>46180</v>
      </c>
      <c r="F1438" s="21">
        <v>66</v>
      </c>
      <c r="G1438" s="21" t="s">
        <v>81</v>
      </c>
      <c r="H1438" s="21" t="s">
        <v>48</v>
      </c>
      <c r="I1438" s="21" t="s">
        <v>114</v>
      </c>
      <c r="J1438" s="21" t="s">
        <v>125</v>
      </c>
      <c r="K1438" s="21" t="s">
        <v>332</v>
      </c>
      <c r="L1438" s="21" t="s">
        <v>82</v>
      </c>
      <c r="M1438" s="21" t="s">
        <v>115</v>
      </c>
      <c r="N1438" s="21">
        <v>60</v>
      </c>
      <c r="O1438" s="20"/>
      <c r="P1438" s="21" t="s">
        <v>50</v>
      </c>
      <c r="Q1438" s="21" t="s">
        <v>1405</v>
      </c>
      <c r="R1438" s="21">
        <v>1700000</v>
      </c>
      <c r="S1438" s="21">
        <v>5629</v>
      </c>
      <c r="T1438" s="21">
        <v>-63.191142999999997</v>
      </c>
      <c r="U1438" s="21">
        <v>-17.807145999999999</v>
      </c>
      <c r="V1438" s="21" t="s">
        <v>113</v>
      </c>
      <c r="W1438" s="21" t="s">
        <v>51</v>
      </c>
      <c r="X1438" s="21" t="s">
        <v>1406</v>
      </c>
      <c r="Y1438" s="23">
        <v>46246</v>
      </c>
      <c r="Z1438" s="24">
        <f>+E1438-Y1438</f>
        <v>-66</v>
      </c>
      <c r="AA1438" s="25">
        <f>+Tabla_DatosExternos_142[[#This Row],[Saldo]]/Tabla_DatosExternos_142[[#This Row],[Importe]]</f>
        <v>1</v>
      </c>
      <c r="AB1438" s="21"/>
      <c r="AC1438" s="26">
        <f>IF(AND(-Z1438&gt;=1,-Z1438&lt;=30),D1438,0)</f>
        <v>0</v>
      </c>
      <c r="AD1438" s="26">
        <f>IF(AND(-Z1438&gt;=31,-Z1438&lt;=60),D1438,0)</f>
        <v>0</v>
      </c>
      <c r="AE1438" s="26">
        <f>IF(AND(-Z1438&gt;=61,-Z1438&lt;=90),D1438,0)</f>
        <v>41750.01</v>
      </c>
      <c r="AF1438" s="26">
        <f>IF(AND(-Z1438&gt;=91,-Z1438&lt;=120),D1438,0)</f>
        <v>0</v>
      </c>
      <c r="AG1438" s="26">
        <f>IF(AND(-Z1438&gt;=121,-Z1438&lt;=150),D1438,0)</f>
        <v>0</v>
      </c>
      <c r="AH1438" s="26">
        <f>IF(AND(-Z1438&gt;=151,-Z1438&lt;=180),D1438,0)</f>
        <v>0</v>
      </c>
      <c r="AI1438" s="26">
        <f>IF(AND(-Z1438&gt;=181,-Z1438&lt;=210),D1438,0)</f>
        <v>0</v>
      </c>
      <c r="AJ1438" s="26">
        <f>IF(AND(-Z1438&gt;=211,-Z1438&lt;=250),D1438,0)</f>
        <v>0</v>
      </c>
      <c r="AK1438" s="26">
        <f>IF(-Z1438&gt;=251,D1438,0)</f>
        <v>0</v>
      </c>
      <c r="AL1438" s="26">
        <f>SUM(AE1438:AF1438)</f>
        <v>41750.01</v>
      </c>
      <c r="AM1438" s="26">
        <f>SUM(AG1438:AK1438)</f>
        <v>0</v>
      </c>
      <c r="AN1438" s="26">
        <f>SUM(AI1438:AK1438)</f>
        <v>0</v>
      </c>
      <c r="AO1438" s="26">
        <f>+IF(SUM(AC1438:AK1438)=0,D1438,0)</f>
        <v>0</v>
      </c>
      <c r="AP1438" s="26">
        <f>+SUM(AC1438:AK1438)</f>
        <v>41750.01</v>
      </c>
      <c r="AQ1438" s="26">
        <f>+Tabla_DatosExternos_142[[#This Row],[Total Vigente]]+Tabla_DatosExternos_142[[#This Row],[Total Vencido]]</f>
        <v>41750.01</v>
      </c>
      <c r="AR1438" s="26">
        <f>SUM(AG1438:AK1438)</f>
        <v>0</v>
      </c>
      <c r="AS1438" s="27">
        <f>+Tabla_DatosExternos_142[[#This Row],[Fecha]]-Tabla_DatosExternos_142[[#This Row],[Vence]]</f>
        <v>-60</v>
      </c>
      <c r="AT1438" s="21"/>
      <c r="AU1438" s="28" t="e">
        <f>+AR1438-W1438</f>
        <v>#VALUE!</v>
      </c>
    </row>
    <row r="1439" spans="1:47" x14ac:dyDescent="0.35">
      <c r="A1439" s="20">
        <v>46120</v>
      </c>
      <c r="B1439" s="21">
        <v>239246</v>
      </c>
      <c r="C1439" s="21">
        <v>41750.01</v>
      </c>
      <c r="D1439" s="21">
        <v>41750.01</v>
      </c>
      <c r="E1439" s="22">
        <v>46180</v>
      </c>
      <c r="F1439" s="21">
        <v>66</v>
      </c>
      <c r="G1439" s="21" t="s">
        <v>81</v>
      </c>
      <c r="H1439" s="21" t="s">
        <v>48</v>
      </c>
      <c r="I1439" s="21" t="s">
        <v>114</v>
      </c>
      <c r="J1439" s="21" t="s">
        <v>125</v>
      </c>
      <c r="K1439" s="21" t="s">
        <v>332</v>
      </c>
      <c r="L1439" s="21" t="s">
        <v>82</v>
      </c>
      <c r="M1439" s="21" t="s">
        <v>115</v>
      </c>
      <c r="N1439" s="21">
        <v>60</v>
      </c>
      <c r="O1439" s="20"/>
      <c r="P1439" s="21" t="s">
        <v>50</v>
      </c>
      <c r="Q1439" s="21" t="s">
        <v>1405</v>
      </c>
      <c r="R1439" s="21">
        <v>1700000</v>
      </c>
      <c r="S1439" s="21">
        <v>5629</v>
      </c>
      <c r="T1439" s="21">
        <v>-63.191142999999997</v>
      </c>
      <c r="U1439" s="21">
        <v>-17.807145999999999</v>
      </c>
      <c r="V1439" s="21" t="s">
        <v>113</v>
      </c>
      <c r="W1439" s="21" t="s">
        <v>51</v>
      </c>
      <c r="X1439" s="21" t="s">
        <v>1406</v>
      </c>
      <c r="Y1439" s="23">
        <v>46246</v>
      </c>
      <c r="Z1439" s="24">
        <f>+E1439-Y1439</f>
        <v>-66</v>
      </c>
      <c r="AA1439" s="25">
        <f>+Tabla_DatosExternos_142[[#This Row],[Saldo]]/Tabla_DatosExternos_142[[#This Row],[Importe]]</f>
        <v>1</v>
      </c>
      <c r="AB1439" s="21"/>
      <c r="AC1439" s="26">
        <f>IF(AND(-Z1439&gt;=1,-Z1439&lt;=30),D1439,0)</f>
        <v>0</v>
      </c>
      <c r="AD1439" s="26">
        <f>IF(AND(-Z1439&gt;=31,-Z1439&lt;=60),D1439,0)</f>
        <v>0</v>
      </c>
      <c r="AE1439" s="26">
        <f>IF(AND(-Z1439&gt;=61,-Z1439&lt;=90),D1439,0)</f>
        <v>41750.01</v>
      </c>
      <c r="AF1439" s="26">
        <f>IF(AND(-Z1439&gt;=91,-Z1439&lt;=120),D1439,0)</f>
        <v>0</v>
      </c>
      <c r="AG1439" s="26">
        <f>IF(AND(-Z1439&gt;=121,-Z1439&lt;=150),D1439,0)</f>
        <v>0</v>
      </c>
      <c r="AH1439" s="26">
        <f>IF(AND(-Z1439&gt;=151,-Z1439&lt;=180),D1439,0)</f>
        <v>0</v>
      </c>
      <c r="AI1439" s="26">
        <f>IF(AND(-Z1439&gt;=181,-Z1439&lt;=210),D1439,0)</f>
        <v>0</v>
      </c>
      <c r="AJ1439" s="26">
        <f>IF(AND(-Z1439&gt;=211,-Z1439&lt;=250),D1439,0)</f>
        <v>0</v>
      </c>
      <c r="AK1439" s="26">
        <f>IF(-Z1439&gt;=251,D1439,0)</f>
        <v>0</v>
      </c>
      <c r="AL1439" s="26">
        <f>SUM(AE1439:AF1439)</f>
        <v>41750.01</v>
      </c>
      <c r="AM1439" s="26">
        <f>SUM(AG1439:AK1439)</f>
        <v>0</v>
      </c>
      <c r="AN1439" s="26">
        <f>SUM(AI1439:AK1439)</f>
        <v>0</v>
      </c>
      <c r="AO1439" s="26">
        <f>+IF(SUM(AC1439:AK1439)=0,D1439,0)</f>
        <v>0</v>
      </c>
      <c r="AP1439" s="26">
        <f>+SUM(AC1439:AK1439)</f>
        <v>41750.01</v>
      </c>
      <c r="AQ1439" s="26">
        <f>+Tabla_DatosExternos_142[[#This Row],[Total Vigente]]+Tabla_DatosExternos_142[[#This Row],[Total Vencido]]</f>
        <v>41750.01</v>
      </c>
      <c r="AR1439" s="26">
        <f>SUM(AG1439:AK1439)</f>
        <v>0</v>
      </c>
      <c r="AS1439" s="27">
        <f>+Tabla_DatosExternos_142[[#This Row],[Fecha]]-Tabla_DatosExternos_142[[#This Row],[Vence]]</f>
        <v>-60</v>
      </c>
      <c r="AT1439" s="21"/>
      <c r="AU1439" s="28" t="e">
        <f>+AR1439-W1439</f>
        <v>#VALUE!</v>
      </c>
    </row>
    <row r="1440" spans="1:47" x14ac:dyDescent="0.35">
      <c r="A1440" s="20">
        <v>46120</v>
      </c>
      <c r="B1440" s="21">
        <v>239247</v>
      </c>
      <c r="C1440" s="21">
        <v>41750.01</v>
      </c>
      <c r="D1440" s="21">
        <v>41750.01</v>
      </c>
      <c r="E1440" s="22">
        <v>46180</v>
      </c>
      <c r="F1440" s="21">
        <v>66</v>
      </c>
      <c r="G1440" s="21" t="s">
        <v>81</v>
      </c>
      <c r="H1440" s="21" t="s">
        <v>48</v>
      </c>
      <c r="I1440" s="21" t="s">
        <v>114</v>
      </c>
      <c r="J1440" s="21" t="s">
        <v>125</v>
      </c>
      <c r="K1440" s="21" t="s">
        <v>332</v>
      </c>
      <c r="L1440" s="21" t="s">
        <v>82</v>
      </c>
      <c r="M1440" s="21" t="s">
        <v>115</v>
      </c>
      <c r="N1440" s="21">
        <v>60</v>
      </c>
      <c r="O1440" s="20"/>
      <c r="P1440" s="21" t="s">
        <v>50</v>
      </c>
      <c r="Q1440" s="21" t="s">
        <v>1405</v>
      </c>
      <c r="R1440" s="21">
        <v>1700000</v>
      </c>
      <c r="S1440" s="21">
        <v>5629</v>
      </c>
      <c r="T1440" s="21">
        <v>-63.191142999999997</v>
      </c>
      <c r="U1440" s="21">
        <v>-17.807145999999999</v>
      </c>
      <c r="V1440" s="21" t="s">
        <v>113</v>
      </c>
      <c r="W1440" s="21" t="s">
        <v>51</v>
      </c>
      <c r="X1440" s="21" t="s">
        <v>1406</v>
      </c>
      <c r="Y1440" s="23">
        <v>46246</v>
      </c>
      <c r="Z1440" s="24">
        <f>+E1440-Y1440</f>
        <v>-66</v>
      </c>
      <c r="AA1440" s="25">
        <f>+Tabla_DatosExternos_142[[#This Row],[Saldo]]/Tabla_DatosExternos_142[[#This Row],[Importe]]</f>
        <v>1</v>
      </c>
      <c r="AB1440" s="21"/>
      <c r="AC1440" s="26">
        <f>IF(AND(-Z1440&gt;=1,-Z1440&lt;=30),D1440,0)</f>
        <v>0</v>
      </c>
      <c r="AD1440" s="26">
        <f>IF(AND(-Z1440&gt;=31,-Z1440&lt;=60),D1440,0)</f>
        <v>0</v>
      </c>
      <c r="AE1440" s="26">
        <f>IF(AND(-Z1440&gt;=61,-Z1440&lt;=90),D1440,0)</f>
        <v>41750.01</v>
      </c>
      <c r="AF1440" s="26">
        <f>IF(AND(-Z1440&gt;=91,-Z1440&lt;=120),D1440,0)</f>
        <v>0</v>
      </c>
      <c r="AG1440" s="26">
        <f>IF(AND(-Z1440&gt;=121,-Z1440&lt;=150),D1440,0)</f>
        <v>0</v>
      </c>
      <c r="AH1440" s="26">
        <f>IF(AND(-Z1440&gt;=151,-Z1440&lt;=180),D1440,0)</f>
        <v>0</v>
      </c>
      <c r="AI1440" s="26">
        <f>IF(AND(-Z1440&gt;=181,-Z1440&lt;=210),D1440,0)</f>
        <v>0</v>
      </c>
      <c r="AJ1440" s="26">
        <f>IF(AND(-Z1440&gt;=211,-Z1440&lt;=250),D1440,0)</f>
        <v>0</v>
      </c>
      <c r="AK1440" s="26">
        <f>IF(-Z1440&gt;=251,D1440,0)</f>
        <v>0</v>
      </c>
      <c r="AL1440" s="26">
        <f>SUM(AE1440:AF1440)</f>
        <v>41750.01</v>
      </c>
      <c r="AM1440" s="26">
        <f>SUM(AG1440:AK1440)</f>
        <v>0</v>
      </c>
      <c r="AN1440" s="26">
        <f>SUM(AI1440:AK1440)</f>
        <v>0</v>
      </c>
      <c r="AO1440" s="26">
        <f>+IF(SUM(AC1440:AK1440)=0,D1440,0)</f>
        <v>0</v>
      </c>
      <c r="AP1440" s="26">
        <f>+SUM(AC1440:AK1440)</f>
        <v>41750.01</v>
      </c>
      <c r="AQ1440" s="26">
        <f>+Tabla_DatosExternos_142[[#This Row],[Total Vigente]]+Tabla_DatosExternos_142[[#This Row],[Total Vencido]]</f>
        <v>41750.01</v>
      </c>
      <c r="AR1440" s="26">
        <f>SUM(AG1440:AK1440)</f>
        <v>0</v>
      </c>
      <c r="AS1440" s="27">
        <f>+Tabla_DatosExternos_142[[#This Row],[Fecha]]-Tabla_DatosExternos_142[[#This Row],[Vence]]</f>
        <v>-60</v>
      </c>
      <c r="AT1440" s="21"/>
      <c r="AU1440" s="28" t="e">
        <f>+AR1440-W1440</f>
        <v>#VALUE!</v>
      </c>
    </row>
    <row r="1441" spans="1:47" x14ac:dyDescent="0.35">
      <c r="A1441" s="20">
        <v>46120</v>
      </c>
      <c r="B1441" s="21">
        <v>239248</v>
      </c>
      <c r="C1441" s="21">
        <v>41750</v>
      </c>
      <c r="D1441" s="21">
        <v>41750</v>
      </c>
      <c r="E1441" s="22">
        <v>46180</v>
      </c>
      <c r="F1441" s="21">
        <v>66</v>
      </c>
      <c r="G1441" s="21" t="s">
        <v>81</v>
      </c>
      <c r="H1441" s="21" t="s">
        <v>48</v>
      </c>
      <c r="I1441" s="21" t="s">
        <v>114</v>
      </c>
      <c r="J1441" s="21" t="s">
        <v>125</v>
      </c>
      <c r="K1441" s="21" t="s">
        <v>332</v>
      </c>
      <c r="L1441" s="21" t="s">
        <v>82</v>
      </c>
      <c r="M1441" s="21" t="s">
        <v>115</v>
      </c>
      <c r="N1441" s="21">
        <v>60</v>
      </c>
      <c r="O1441" s="20"/>
      <c r="P1441" s="21" t="s">
        <v>50</v>
      </c>
      <c r="Q1441" s="21" t="s">
        <v>1405</v>
      </c>
      <c r="R1441" s="21">
        <v>1700000</v>
      </c>
      <c r="S1441" s="21">
        <v>5629</v>
      </c>
      <c r="T1441" s="21">
        <v>-63.191142999999997</v>
      </c>
      <c r="U1441" s="21">
        <v>-17.807145999999999</v>
      </c>
      <c r="V1441" s="21" t="s">
        <v>113</v>
      </c>
      <c r="W1441" s="21" t="s">
        <v>51</v>
      </c>
      <c r="X1441" s="21" t="s">
        <v>1406</v>
      </c>
      <c r="Y1441" s="23">
        <v>46246</v>
      </c>
      <c r="Z1441" s="24">
        <f>+E1441-Y1441</f>
        <v>-66</v>
      </c>
      <c r="AA1441" s="25">
        <f>+Tabla_DatosExternos_142[[#This Row],[Saldo]]/Tabla_DatosExternos_142[[#This Row],[Importe]]</f>
        <v>1</v>
      </c>
      <c r="AB1441" s="21"/>
      <c r="AC1441" s="26">
        <f>IF(AND(-Z1441&gt;=1,-Z1441&lt;=30),D1441,0)</f>
        <v>0</v>
      </c>
      <c r="AD1441" s="26">
        <f>IF(AND(-Z1441&gt;=31,-Z1441&lt;=60),D1441,0)</f>
        <v>0</v>
      </c>
      <c r="AE1441" s="26">
        <f>IF(AND(-Z1441&gt;=61,-Z1441&lt;=90),D1441,0)</f>
        <v>41750</v>
      </c>
      <c r="AF1441" s="26">
        <f>IF(AND(-Z1441&gt;=91,-Z1441&lt;=120),D1441,0)</f>
        <v>0</v>
      </c>
      <c r="AG1441" s="26">
        <f>IF(AND(-Z1441&gt;=121,-Z1441&lt;=150),D1441,0)</f>
        <v>0</v>
      </c>
      <c r="AH1441" s="26">
        <f>IF(AND(-Z1441&gt;=151,-Z1441&lt;=180),D1441,0)</f>
        <v>0</v>
      </c>
      <c r="AI1441" s="26">
        <f>IF(AND(-Z1441&gt;=181,-Z1441&lt;=210),D1441,0)</f>
        <v>0</v>
      </c>
      <c r="AJ1441" s="26">
        <f>IF(AND(-Z1441&gt;=211,-Z1441&lt;=250),D1441,0)</f>
        <v>0</v>
      </c>
      <c r="AK1441" s="26">
        <f>IF(-Z1441&gt;=251,D1441,0)</f>
        <v>0</v>
      </c>
      <c r="AL1441" s="26">
        <f>SUM(AE1441:AF1441)</f>
        <v>41750</v>
      </c>
      <c r="AM1441" s="26">
        <f>SUM(AG1441:AK1441)</f>
        <v>0</v>
      </c>
      <c r="AN1441" s="26">
        <f>SUM(AI1441:AK1441)</f>
        <v>0</v>
      </c>
      <c r="AO1441" s="26">
        <f>+IF(SUM(AC1441:AK1441)=0,D1441,0)</f>
        <v>0</v>
      </c>
      <c r="AP1441" s="26">
        <f>+SUM(AC1441:AK1441)</f>
        <v>41750</v>
      </c>
      <c r="AQ1441" s="26">
        <f>+Tabla_DatosExternos_142[[#This Row],[Total Vigente]]+Tabla_DatosExternos_142[[#This Row],[Total Vencido]]</f>
        <v>41750</v>
      </c>
      <c r="AR1441" s="26">
        <f>SUM(AG1441:AK1441)</f>
        <v>0</v>
      </c>
      <c r="AS1441" s="27">
        <f>+Tabla_DatosExternos_142[[#This Row],[Fecha]]-Tabla_DatosExternos_142[[#This Row],[Vence]]</f>
        <v>-60</v>
      </c>
      <c r="AT1441" s="21"/>
      <c r="AU1441" s="28" t="e">
        <f>+AR1441-W1441</f>
        <v>#VALUE!</v>
      </c>
    </row>
    <row r="1442" spans="1:47" x14ac:dyDescent="0.35">
      <c r="A1442" s="20">
        <v>46120</v>
      </c>
      <c r="B1442" s="21">
        <v>239258</v>
      </c>
      <c r="C1442" s="21">
        <v>41750.01</v>
      </c>
      <c r="D1442" s="21">
        <v>41750.01</v>
      </c>
      <c r="E1442" s="22">
        <v>46180</v>
      </c>
      <c r="F1442" s="21">
        <v>66</v>
      </c>
      <c r="G1442" s="21" t="s">
        <v>81</v>
      </c>
      <c r="H1442" s="21" t="s">
        <v>48</v>
      </c>
      <c r="I1442" s="21" t="s">
        <v>1246</v>
      </c>
      <c r="J1442" s="21" t="s">
        <v>125</v>
      </c>
      <c r="K1442" s="21" t="s">
        <v>332</v>
      </c>
      <c r="L1442" s="21" t="s">
        <v>82</v>
      </c>
      <c r="M1442" s="21" t="s">
        <v>83</v>
      </c>
      <c r="N1442" s="21">
        <v>60</v>
      </c>
      <c r="O1442" s="20"/>
      <c r="P1442" s="21" t="s">
        <v>50</v>
      </c>
      <c r="Q1442" s="21" t="s">
        <v>1247</v>
      </c>
      <c r="R1442" s="21">
        <v>3250000</v>
      </c>
      <c r="S1442" s="21">
        <v>5649</v>
      </c>
      <c r="T1442" s="21">
        <v>-63.460213000000003</v>
      </c>
      <c r="U1442" s="21">
        <v>-21.259613000000002</v>
      </c>
      <c r="V1442" s="21" t="s">
        <v>1248</v>
      </c>
      <c r="W1442" s="21" t="s">
        <v>51</v>
      </c>
      <c r="X1442" s="21" t="s">
        <v>1249</v>
      </c>
      <c r="Y1442" s="23">
        <v>46246</v>
      </c>
      <c r="Z1442" s="24">
        <f>+E1442-Y1442</f>
        <v>-66</v>
      </c>
      <c r="AA1442" s="25">
        <f>+Tabla_DatosExternos_142[[#This Row],[Saldo]]/Tabla_DatosExternos_142[[#This Row],[Importe]]</f>
        <v>1</v>
      </c>
      <c r="AB1442" s="21"/>
      <c r="AC1442" s="26">
        <f>IF(AND(-Z1442&gt;=1,-Z1442&lt;=30),D1442,0)</f>
        <v>0</v>
      </c>
      <c r="AD1442" s="26">
        <f>IF(AND(-Z1442&gt;=31,-Z1442&lt;=60),D1442,0)</f>
        <v>0</v>
      </c>
      <c r="AE1442" s="26">
        <f>IF(AND(-Z1442&gt;=61,-Z1442&lt;=90),D1442,0)</f>
        <v>41750.01</v>
      </c>
      <c r="AF1442" s="26">
        <f>IF(AND(-Z1442&gt;=91,-Z1442&lt;=120),D1442,0)</f>
        <v>0</v>
      </c>
      <c r="AG1442" s="26">
        <f>IF(AND(-Z1442&gt;=121,-Z1442&lt;=150),D1442,0)</f>
        <v>0</v>
      </c>
      <c r="AH1442" s="26">
        <f>IF(AND(-Z1442&gt;=151,-Z1442&lt;=180),D1442,0)</f>
        <v>0</v>
      </c>
      <c r="AI1442" s="26">
        <f>IF(AND(-Z1442&gt;=181,-Z1442&lt;=210),D1442,0)</f>
        <v>0</v>
      </c>
      <c r="AJ1442" s="26">
        <f>IF(AND(-Z1442&gt;=211,-Z1442&lt;=250),D1442,0)</f>
        <v>0</v>
      </c>
      <c r="AK1442" s="26">
        <f>IF(-Z1442&gt;=251,D1442,0)</f>
        <v>0</v>
      </c>
      <c r="AL1442" s="26">
        <f>SUM(AE1442:AF1442)</f>
        <v>41750.01</v>
      </c>
      <c r="AM1442" s="26">
        <f>SUM(AG1442:AK1442)</f>
        <v>0</v>
      </c>
      <c r="AN1442" s="26">
        <f>SUM(AI1442:AK1442)</f>
        <v>0</v>
      </c>
      <c r="AO1442" s="26">
        <f>+IF(SUM(AC1442:AK1442)=0,D1442,0)</f>
        <v>0</v>
      </c>
      <c r="AP1442" s="26">
        <f>+SUM(AC1442:AK1442)</f>
        <v>41750.01</v>
      </c>
      <c r="AQ1442" s="26">
        <f>+Tabla_DatosExternos_142[[#This Row],[Total Vigente]]+Tabla_DatosExternos_142[[#This Row],[Total Vencido]]</f>
        <v>41750.01</v>
      </c>
      <c r="AR1442" s="26">
        <f>SUM(AG1442:AK1442)</f>
        <v>0</v>
      </c>
      <c r="AS1442" s="27">
        <f>+Tabla_DatosExternos_142[[#This Row],[Fecha]]-Tabla_DatosExternos_142[[#This Row],[Vence]]</f>
        <v>-60</v>
      </c>
      <c r="AT1442" s="21"/>
      <c r="AU1442" s="28" t="e">
        <f>+AR1442-W1442</f>
        <v>#VALUE!</v>
      </c>
    </row>
    <row r="1443" spans="1:47" x14ac:dyDescent="0.35">
      <c r="A1443" s="20">
        <v>46120</v>
      </c>
      <c r="B1443" s="21">
        <v>239259</v>
      </c>
      <c r="C1443" s="21">
        <v>41750</v>
      </c>
      <c r="D1443" s="21">
        <v>41750</v>
      </c>
      <c r="E1443" s="22">
        <v>46180</v>
      </c>
      <c r="F1443" s="21">
        <v>66</v>
      </c>
      <c r="G1443" s="21" t="s">
        <v>81</v>
      </c>
      <c r="H1443" s="21" t="s">
        <v>48</v>
      </c>
      <c r="I1443" s="21" t="s">
        <v>1246</v>
      </c>
      <c r="J1443" s="21" t="s">
        <v>125</v>
      </c>
      <c r="K1443" s="21" t="s">
        <v>332</v>
      </c>
      <c r="L1443" s="21" t="s">
        <v>82</v>
      </c>
      <c r="M1443" s="21" t="s">
        <v>83</v>
      </c>
      <c r="N1443" s="21">
        <v>60</v>
      </c>
      <c r="O1443" s="20"/>
      <c r="P1443" s="21" t="s">
        <v>50</v>
      </c>
      <c r="Q1443" s="21" t="s">
        <v>1247</v>
      </c>
      <c r="R1443" s="21">
        <v>3250000</v>
      </c>
      <c r="S1443" s="21">
        <v>5649</v>
      </c>
      <c r="T1443" s="21">
        <v>-63.460213000000003</v>
      </c>
      <c r="U1443" s="21">
        <v>-21.259613000000002</v>
      </c>
      <c r="V1443" s="21" t="s">
        <v>1248</v>
      </c>
      <c r="W1443" s="21" t="s">
        <v>51</v>
      </c>
      <c r="X1443" s="21" t="s">
        <v>1249</v>
      </c>
      <c r="Y1443" s="23">
        <v>46246</v>
      </c>
      <c r="Z1443" s="24">
        <f>+E1443-Y1443</f>
        <v>-66</v>
      </c>
      <c r="AA1443" s="25">
        <f>+Tabla_DatosExternos_142[[#This Row],[Saldo]]/Tabla_DatosExternos_142[[#This Row],[Importe]]</f>
        <v>1</v>
      </c>
      <c r="AB1443" s="21"/>
      <c r="AC1443" s="26">
        <f>IF(AND(-Z1443&gt;=1,-Z1443&lt;=30),D1443,0)</f>
        <v>0</v>
      </c>
      <c r="AD1443" s="26">
        <f>IF(AND(-Z1443&gt;=31,-Z1443&lt;=60),D1443,0)</f>
        <v>0</v>
      </c>
      <c r="AE1443" s="26">
        <f>IF(AND(-Z1443&gt;=61,-Z1443&lt;=90),D1443,0)</f>
        <v>41750</v>
      </c>
      <c r="AF1443" s="26">
        <f>IF(AND(-Z1443&gt;=91,-Z1443&lt;=120),D1443,0)</f>
        <v>0</v>
      </c>
      <c r="AG1443" s="26">
        <f>IF(AND(-Z1443&gt;=121,-Z1443&lt;=150),D1443,0)</f>
        <v>0</v>
      </c>
      <c r="AH1443" s="26">
        <f>IF(AND(-Z1443&gt;=151,-Z1443&lt;=180),D1443,0)</f>
        <v>0</v>
      </c>
      <c r="AI1443" s="26">
        <f>IF(AND(-Z1443&gt;=181,-Z1443&lt;=210),D1443,0)</f>
        <v>0</v>
      </c>
      <c r="AJ1443" s="26">
        <f>IF(AND(-Z1443&gt;=211,-Z1443&lt;=250),D1443,0)</f>
        <v>0</v>
      </c>
      <c r="AK1443" s="26">
        <f>IF(-Z1443&gt;=251,D1443,0)</f>
        <v>0</v>
      </c>
      <c r="AL1443" s="26">
        <f>SUM(AE1443:AF1443)</f>
        <v>41750</v>
      </c>
      <c r="AM1443" s="26">
        <f>SUM(AG1443:AK1443)</f>
        <v>0</v>
      </c>
      <c r="AN1443" s="26">
        <f>SUM(AI1443:AK1443)</f>
        <v>0</v>
      </c>
      <c r="AO1443" s="26">
        <f>+IF(SUM(AC1443:AK1443)=0,D1443,0)</f>
        <v>0</v>
      </c>
      <c r="AP1443" s="26">
        <f>+SUM(AC1443:AK1443)</f>
        <v>41750</v>
      </c>
      <c r="AQ1443" s="26">
        <f>+Tabla_DatosExternos_142[[#This Row],[Total Vigente]]+Tabla_DatosExternos_142[[#This Row],[Total Vencido]]</f>
        <v>41750</v>
      </c>
      <c r="AR1443" s="26">
        <f>SUM(AG1443:AK1443)</f>
        <v>0</v>
      </c>
      <c r="AS1443" s="27">
        <f>+Tabla_DatosExternos_142[[#This Row],[Fecha]]-Tabla_DatosExternos_142[[#This Row],[Vence]]</f>
        <v>-60</v>
      </c>
      <c r="AT1443" s="21"/>
      <c r="AU1443" s="28" t="e">
        <f>+AR1443-W1443</f>
        <v>#VALUE!</v>
      </c>
    </row>
    <row r="1444" spans="1:47" x14ac:dyDescent="0.35">
      <c r="A1444" s="20">
        <v>46120</v>
      </c>
      <c r="B1444" s="21">
        <v>239260</v>
      </c>
      <c r="C1444" s="21">
        <v>41750</v>
      </c>
      <c r="D1444" s="21">
        <v>41750</v>
      </c>
      <c r="E1444" s="22">
        <v>46180</v>
      </c>
      <c r="F1444" s="21">
        <v>66</v>
      </c>
      <c r="G1444" s="21" t="s">
        <v>81</v>
      </c>
      <c r="H1444" s="21" t="s">
        <v>48</v>
      </c>
      <c r="I1444" s="21" t="s">
        <v>1246</v>
      </c>
      <c r="J1444" s="21" t="s">
        <v>125</v>
      </c>
      <c r="K1444" s="21" t="s">
        <v>332</v>
      </c>
      <c r="L1444" s="21" t="s">
        <v>82</v>
      </c>
      <c r="M1444" s="21" t="s">
        <v>83</v>
      </c>
      <c r="N1444" s="21">
        <v>60</v>
      </c>
      <c r="O1444" s="20"/>
      <c r="P1444" s="21" t="s">
        <v>50</v>
      </c>
      <c r="Q1444" s="21" t="s">
        <v>1247</v>
      </c>
      <c r="R1444" s="21">
        <v>3250000</v>
      </c>
      <c r="S1444" s="21">
        <v>5649</v>
      </c>
      <c r="T1444" s="21">
        <v>-63.460213000000003</v>
      </c>
      <c r="U1444" s="21">
        <v>-21.259613000000002</v>
      </c>
      <c r="V1444" s="21" t="s">
        <v>1248</v>
      </c>
      <c r="W1444" s="21" t="s">
        <v>51</v>
      </c>
      <c r="X1444" s="21" t="s">
        <v>1249</v>
      </c>
      <c r="Y1444" s="23">
        <v>46246</v>
      </c>
      <c r="Z1444" s="24">
        <f>+E1444-Y1444</f>
        <v>-66</v>
      </c>
      <c r="AA1444" s="25">
        <f>+Tabla_DatosExternos_142[[#This Row],[Saldo]]/Tabla_DatosExternos_142[[#This Row],[Importe]]</f>
        <v>1</v>
      </c>
      <c r="AB1444" s="21"/>
      <c r="AC1444" s="26">
        <f>IF(AND(-Z1444&gt;=1,-Z1444&lt;=30),D1444,0)</f>
        <v>0</v>
      </c>
      <c r="AD1444" s="26">
        <f>IF(AND(-Z1444&gt;=31,-Z1444&lt;=60),D1444,0)</f>
        <v>0</v>
      </c>
      <c r="AE1444" s="26">
        <f>IF(AND(-Z1444&gt;=61,-Z1444&lt;=90),D1444,0)</f>
        <v>41750</v>
      </c>
      <c r="AF1444" s="26">
        <f>IF(AND(-Z1444&gt;=91,-Z1444&lt;=120),D1444,0)</f>
        <v>0</v>
      </c>
      <c r="AG1444" s="26">
        <f>IF(AND(-Z1444&gt;=121,-Z1444&lt;=150),D1444,0)</f>
        <v>0</v>
      </c>
      <c r="AH1444" s="26">
        <f>IF(AND(-Z1444&gt;=151,-Z1444&lt;=180),D1444,0)</f>
        <v>0</v>
      </c>
      <c r="AI1444" s="26">
        <f>IF(AND(-Z1444&gt;=181,-Z1444&lt;=210),D1444,0)</f>
        <v>0</v>
      </c>
      <c r="AJ1444" s="26">
        <f>IF(AND(-Z1444&gt;=211,-Z1444&lt;=250),D1444,0)</f>
        <v>0</v>
      </c>
      <c r="AK1444" s="26">
        <f>IF(-Z1444&gt;=251,D1444,0)</f>
        <v>0</v>
      </c>
      <c r="AL1444" s="26">
        <f>SUM(AE1444:AF1444)</f>
        <v>41750</v>
      </c>
      <c r="AM1444" s="26">
        <f>SUM(AG1444:AK1444)</f>
        <v>0</v>
      </c>
      <c r="AN1444" s="26">
        <f>SUM(AI1444:AK1444)</f>
        <v>0</v>
      </c>
      <c r="AO1444" s="26">
        <f>+IF(SUM(AC1444:AK1444)=0,D1444,0)</f>
        <v>0</v>
      </c>
      <c r="AP1444" s="26">
        <f>+SUM(AC1444:AK1444)</f>
        <v>41750</v>
      </c>
      <c r="AQ1444" s="26">
        <f>+Tabla_DatosExternos_142[[#This Row],[Total Vigente]]+Tabla_DatosExternos_142[[#This Row],[Total Vencido]]</f>
        <v>41750</v>
      </c>
      <c r="AR1444" s="26">
        <f>SUM(AG1444:AK1444)</f>
        <v>0</v>
      </c>
      <c r="AS1444" s="27">
        <f>+Tabla_DatosExternos_142[[#This Row],[Fecha]]-Tabla_DatosExternos_142[[#This Row],[Vence]]</f>
        <v>-60</v>
      </c>
      <c r="AT1444" s="21"/>
      <c r="AU1444" s="28" t="e">
        <f>+AR1444-W1444</f>
        <v>#VALUE!</v>
      </c>
    </row>
    <row r="1445" spans="1:47" x14ac:dyDescent="0.35">
      <c r="A1445" s="20">
        <v>46120</v>
      </c>
      <c r="B1445" s="21">
        <v>239261</v>
      </c>
      <c r="C1445" s="21">
        <v>41750</v>
      </c>
      <c r="D1445" s="21">
        <v>41750</v>
      </c>
      <c r="E1445" s="22">
        <v>46180</v>
      </c>
      <c r="F1445" s="21">
        <v>66</v>
      </c>
      <c r="G1445" s="21" t="s">
        <v>81</v>
      </c>
      <c r="H1445" s="21" t="s">
        <v>48</v>
      </c>
      <c r="I1445" s="21" t="s">
        <v>1246</v>
      </c>
      <c r="J1445" s="21" t="s">
        <v>125</v>
      </c>
      <c r="K1445" s="21" t="s">
        <v>332</v>
      </c>
      <c r="L1445" s="21" t="s">
        <v>82</v>
      </c>
      <c r="M1445" s="21" t="s">
        <v>83</v>
      </c>
      <c r="N1445" s="21">
        <v>60</v>
      </c>
      <c r="O1445" s="20"/>
      <c r="P1445" s="21" t="s">
        <v>50</v>
      </c>
      <c r="Q1445" s="21" t="s">
        <v>1247</v>
      </c>
      <c r="R1445" s="21">
        <v>3250000</v>
      </c>
      <c r="S1445" s="21">
        <v>5649</v>
      </c>
      <c r="T1445" s="21">
        <v>-63.460213000000003</v>
      </c>
      <c r="U1445" s="21">
        <v>-21.259613000000002</v>
      </c>
      <c r="V1445" s="21" t="s">
        <v>1248</v>
      </c>
      <c r="W1445" s="21" t="s">
        <v>51</v>
      </c>
      <c r="X1445" s="21" t="s">
        <v>1249</v>
      </c>
      <c r="Y1445" s="23">
        <v>46246</v>
      </c>
      <c r="Z1445" s="24">
        <f>+E1445-Y1445</f>
        <v>-66</v>
      </c>
      <c r="AA1445" s="25">
        <f>+Tabla_DatosExternos_142[[#This Row],[Saldo]]/Tabla_DatosExternos_142[[#This Row],[Importe]]</f>
        <v>1</v>
      </c>
      <c r="AB1445" s="21"/>
      <c r="AC1445" s="26">
        <f>IF(AND(-Z1445&gt;=1,-Z1445&lt;=30),D1445,0)</f>
        <v>0</v>
      </c>
      <c r="AD1445" s="26">
        <f>IF(AND(-Z1445&gt;=31,-Z1445&lt;=60),D1445,0)</f>
        <v>0</v>
      </c>
      <c r="AE1445" s="26">
        <f>IF(AND(-Z1445&gt;=61,-Z1445&lt;=90),D1445,0)</f>
        <v>41750</v>
      </c>
      <c r="AF1445" s="26">
        <f>IF(AND(-Z1445&gt;=91,-Z1445&lt;=120),D1445,0)</f>
        <v>0</v>
      </c>
      <c r="AG1445" s="26">
        <f>IF(AND(-Z1445&gt;=121,-Z1445&lt;=150),D1445,0)</f>
        <v>0</v>
      </c>
      <c r="AH1445" s="26">
        <f>IF(AND(-Z1445&gt;=151,-Z1445&lt;=180),D1445,0)</f>
        <v>0</v>
      </c>
      <c r="AI1445" s="26">
        <f>IF(AND(-Z1445&gt;=181,-Z1445&lt;=210),D1445,0)</f>
        <v>0</v>
      </c>
      <c r="AJ1445" s="26">
        <f>IF(AND(-Z1445&gt;=211,-Z1445&lt;=250),D1445,0)</f>
        <v>0</v>
      </c>
      <c r="AK1445" s="26">
        <f>IF(-Z1445&gt;=251,D1445,0)</f>
        <v>0</v>
      </c>
      <c r="AL1445" s="26">
        <f>SUM(AE1445:AF1445)</f>
        <v>41750</v>
      </c>
      <c r="AM1445" s="26">
        <f>SUM(AG1445:AK1445)</f>
        <v>0</v>
      </c>
      <c r="AN1445" s="26">
        <f>SUM(AI1445:AK1445)</f>
        <v>0</v>
      </c>
      <c r="AO1445" s="26">
        <f>+IF(SUM(AC1445:AK1445)=0,D1445,0)</f>
        <v>0</v>
      </c>
      <c r="AP1445" s="26">
        <f>+SUM(AC1445:AK1445)</f>
        <v>41750</v>
      </c>
      <c r="AQ1445" s="26">
        <f>+Tabla_DatosExternos_142[[#This Row],[Total Vigente]]+Tabla_DatosExternos_142[[#This Row],[Total Vencido]]</f>
        <v>41750</v>
      </c>
      <c r="AR1445" s="26">
        <f>SUM(AG1445:AK1445)</f>
        <v>0</v>
      </c>
      <c r="AS1445" s="27">
        <f>+Tabla_DatosExternos_142[[#This Row],[Fecha]]-Tabla_DatosExternos_142[[#This Row],[Vence]]</f>
        <v>-60</v>
      </c>
      <c r="AT1445" s="21"/>
      <c r="AU1445" s="28" t="e">
        <f>+AR1445-W1445</f>
        <v>#VALUE!</v>
      </c>
    </row>
    <row r="1446" spans="1:47" x14ac:dyDescent="0.35">
      <c r="A1446" s="20">
        <v>46120</v>
      </c>
      <c r="B1446" s="21">
        <v>239262</v>
      </c>
      <c r="C1446" s="21">
        <v>41750</v>
      </c>
      <c r="D1446" s="21">
        <v>41750</v>
      </c>
      <c r="E1446" s="22">
        <v>46180</v>
      </c>
      <c r="F1446" s="21">
        <v>66</v>
      </c>
      <c r="G1446" s="21" t="s">
        <v>81</v>
      </c>
      <c r="H1446" s="21" t="s">
        <v>48</v>
      </c>
      <c r="I1446" s="21" t="s">
        <v>1246</v>
      </c>
      <c r="J1446" s="21" t="s">
        <v>125</v>
      </c>
      <c r="K1446" s="21" t="s">
        <v>332</v>
      </c>
      <c r="L1446" s="21" t="s">
        <v>82</v>
      </c>
      <c r="M1446" s="21" t="s">
        <v>83</v>
      </c>
      <c r="N1446" s="21">
        <v>60</v>
      </c>
      <c r="O1446" s="20"/>
      <c r="P1446" s="21" t="s">
        <v>50</v>
      </c>
      <c r="Q1446" s="21" t="s">
        <v>1247</v>
      </c>
      <c r="R1446" s="21">
        <v>3250000</v>
      </c>
      <c r="S1446" s="21">
        <v>5649</v>
      </c>
      <c r="T1446" s="21">
        <v>-63.460213000000003</v>
      </c>
      <c r="U1446" s="21">
        <v>-21.259613000000002</v>
      </c>
      <c r="V1446" s="21" t="s">
        <v>1248</v>
      </c>
      <c r="W1446" s="21" t="s">
        <v>51</v>
      </c>
      <c r="X1446" s="21" t="s">
        <v>1249</v>
      </c>
      <c r="Y1446" s="23">
        <v>46246</v>
      </c>
      <c r="Z1446" s="24">
        <f>+E1446-Y1446</f>
        <v>-66</v>
      </c>
      <c r="AA1446" s="25">
        <f>+Tabla_DatosExternos_142[[#This Row],[Saldo]]/Tabla_DatosExternos_142[[#This Row],[Importe]]</f>
        <v>1</v>
      </c>
      <c r="AB1446" s="21"/>
      <c r="AC1446" s="26">
        <f>IF(AND(-Z1446&gt;=1,-Z1446&lt;=30),D1446,0)</f>
        <v>0</v>
      </c>
      <c r="AD1446" s="26">
        <f>IF(AND(-Z1446&gt;=31,-Z1446&lt;=60),D1446,0)</f>
        <v>0</v>
      </c>
      <c r="AE1446" s="26">
        <f>IF(AND(-Z1446&gt;=61,-Z1446&lt;=90),D1446,0)</f>
        <v>41750</v>
      </c>
      <c r="AF1446" s="26">
        <f>IF(AND(-Z1446&gt;=91,-Z1446&lt;=120),D1446,0)</f>
        <v>0</v>
      </c>
      <c r="AG1446" s="26">
        <f>IF(AND(-Z1446&gt;=121,-Z1446&lt;=150),D1446,0)</f>
        <v>0</v>
      </c>
      <c r="AH1446" s="26">
        <f>IF(AND(-Z1446&gt;=151,-Z1446&lt;=180),D1446,0)</f>
        <v>0</v>
      </c>
      <c r="AI1446" s="26">
        <f>IF(AND(-Z1446&gt;=181,-Z1446&lt;=210),D1446,0)</f>
        <v>0</v>
      </c>
      <c r="AJ1446" s="26">
        <f>IF(AND(-Z1446&gt;=211,-Z1446&lt;=250),D1446,0)</f>
        <v>0</v>
      </c>
      <c r="AK1446" s="26">
        <f>IF(-Z1446&gt;=251,D1446,0)</f>
        <v>0</v>
      </c>
      <c r="AL1446" s="26">
        <f>SUM(AE1446:AF1446)</f>
        <v>41750</v>
      </c>
      <c r="AM1446" s="26">
        <f>SUM(AG1446:AK1446)</f>
        <v>0</v>
      </c>
      <c r="AN1446" s="26">
        <f>SUM(AI1446:AK1446)</f>
        <v>0</v>
      </c>
      <c r="AO1446" s="26">
        <f>+IF(SUM(AC1446:AK1446)=0,D1446,0)</f>
        <v>0</v>
      </c>
      <c r="AP1446" s="26">
        <f>+SUM(AC1446:AK1446)</f>
        <v>41750</v>
      </c>
      <c r="AQ1446" s="26">
        <f>+Tabla_DatosExternos_142[[#This Row],[Total Vigente]]+Tabla_DatosExternos_142[[#This Row],[Total Vencido]]</f>
        <v>41750</v>
      </c>
      <c r="AR1446" s="26">
        <f>SUM(AG1446:AK1446)</f>
        <v>0</v>
      </c>
      <c r="AS1446" s="27">
        <f>+Tabla_DatosExternos_142[[#This Row],[Fecha]]-Tabla_DatosExternos_142[[#This Row],[Vence]]</f>
        <v>-60</v>
      </c>
      <c r="AT1446" s="21"/>
      <c r="AU1446" s="28" t="e">
        <f>+AR1446-W1446</f>
        <v>#VALUE!</v>
      </c>
    </row>
    <row r="1447" spans="1:47" x14ac:dyDescent="0.35">
      <c r="A1447" s="20">
        <v>46120</v>
      </c>
      <c r="B1447" s="21">
        <v>239263</v>
      </c>
      <c r="C1447" s="21">
        <v>41750</v>
      </c>
      <c r="D1447" s="21">
        <v>41750</v>
      </c>
      <c r="E1447" s="22">
        <v>46180</v>
      </c>
      <c r="F1447" s="21">
        <v>66</v>
      </c>
      <c r="G1447" s="21" t="s">
        <v>81</v>
      </c>
      <c r="H1447" s="21" t="s">
        <v>48</v>
      </c>
      <c r="I1447" s="21" t="s">
        <v>1246</v>
      </c>
      <c r="J1447" s="21" t="s">
        <v>125</v>
      </c>
      <c r="K1447" s="21" t="s">
        <v>332</v>
      </c>
      <c r="L1447" s="21" t="s">
        <v>82</v>
      </c>
      <c r="M1447" s="21" t="s">
        <v>83</v>
      </c>
      <c r="N1447" s="21">
        <v>60</v>
      </c>
      <c r="O1447" s="20"/>
      <c r="P1447" s="21" t="s">
        <v>50</v>
      </c>
      <c r="Q1447" s="21" t="s">
        <v>1247</v>
      </c>
      <c r="R1447" s="21">
        <v>3250000</v>
      </c>
      <c r="S1447" s="21">
        <v>5649</v>
      </c>
      <c r="T1447" s="21">
        <v>-63.460213000000003</v>
      </c>
      <c r="U1447" s="21">
        <v>-21.259613000000002</v>
      </c>
      <c r="V1447" s="21" t="s">
        <v>1248</v>
      </c>
      <c r="W1447" s="21" t="s">
        <v>51</v>
      </c>
      <c r="X1447" s="21" t="s">
        <v>1249</v>
      </c>
      <c r="Y1447" s="23">
        <v>46246</v>
      </c>
      <c r="Z1447" s="24">
        <f>+E1447-Y1447</f>
        <v>-66</v>
      </c>
      <c r="AA1447" s="25">
        <f>+Tabla_DatosExternos_142[[#This Row],[Saldo]]/Tabla_DatosExternos_142[[#This Row],[Importe]]</f>
        <v>1</v>
      </c>
      <c r="AB1447" s="21"/>
      <c r="AC1447" s="26">
        <f>IF(AND(-Z1447&gt;=1,-Z1447&lt;=30),D1447,0)</f>
        <v>0</v>
      </c>
      <c r="AD1447" s="26">
        <f>IF(AND(-Z1447&gt;=31,-Z1447&lt;=60),D1447,0)</f>
        <v>0</v>
      </c>
      <c r="AE1447" s="26">
        <f>IF(AND(-Z1447&gt;=61,-Z1447&lt;=90),D1447,0)</f>
        <v>41750</v>
      </c>
      <c r="AF1447" s="26">
        <f>IF(AND(-Z1447&gt;=91,-Z1447&lt;=120),D1447,0)</f>
        <v>0</v>
      </c>
      <c r="AG1447" s="26">
        <f>IF(AND(-Z1447&gt;=121,-Z1447&lt;=150),D1447,0)</f>
        <v>0</v>
      </c>
      <c r="AH1447" s="26">
        <f>IF(AND(-Z1447&gt;=151,-Z1447&lt;=180),D1447,0)</f>
        <v>0</v>
      </c>
      <c r="AI1447" s="26">
        <f>IF(AND(-Z1447&gt;=181,-Z1447&lt;=210),D1447,0)</f>
        <v>0</v>
      </c>
      <c r="AJ1447" s="26">
        <f>IF(AND(-Z1447&gt;=211,-Z1447&lt;=250),D1447,0)</f>
        <v>0</v>
      </c>
      <c r="AK1447" s="26">
        <f>IF(-Z1447&gt;=251,D1447,0)</f>
        <v>0</v>
      </c>
      <c r="AL1447" s="26">
        <f>SUM(AE1447:AF1447)</f>
        <v>41750</v>
      </c>
      <c r="AM1447" s="26">
        <f>SUM(AG1447:AK1447)</f>
        <v>0</v>
      </c>
      <c r="AN1447" s="26">
        <f>SUM(AI1447:AK1447)</f>
        <v>0</v>
      </c>
      <c r="AO1447" s="26">
        <f>+IF(SUM(AC1447:AK1447)=0,D1447,0)</f>
        <v>0</v>
      </c>
      <c r="AP1447" s="26">
        <f>+SUM(AC1447:AK1447)</f>
        <v>41750</v>
      </c>
      <c r="AQ1447" s="26">
        <f>+Tabla_DatosExternos_142[[#This Row],[Total Vigente]]+Tabla_DatosExternos_142[[#This Row],[Total Vencido]]</f>
        <v>41750</v>
      </c>
      <c r="AR1447" s="26">
        <f>SUM(AG1447:AK1447)</f>
        <v>0</v>
      </c>
      <c r="AS1447" s="27">
        <f>+Tabla_DatosExternos_142[[#This Row],[Fecha]]-Tabla_DatosExternos_142[[#This Row],[Vence]]</f>
        <v>-60</v>
      </c>
      <c r="AT1447" s="21"/>
      <c r="AU1447" s="28" t="e">
        <f>+AR1447-W1447</f>
        <v>#VALUE!</v>
      </c>
    </row>
    <row r="1448" spans="1:47" x14ac:dyDescent="0.35">
      <c r="A1448" s="20">
        <v>46120</v>
      </c>
      <c r="B1448" s="21">
        <v>239264</v>
      </c>
      <c r="C1448" s="21">
        <v>41750</v>
      </c>
      <c r="D1448" s="21">
        <v>41750</v>
      </c>
      <c r="E1448" s="22">
        <v>46180</v>
      </c>
      <c r="F1448" s="21">
        <v>66</v>
      </c>
      <c r="G1448" s="21" t="s">
        <v>81</v>
      </c>
      <c r="H1448" s="21" t="s">
        <v>48</v>
      </c>
      <c r="I1448" s="21" t="s">
        <v>1246</v>
      </c>
      <c r="J1448" s="21" t="s">
        <v>125</v>
      </c>
      <c r="K1448" s="21" t="s">
        <v>332</v>
      </c>
      <c r="L1448" s="21" t="s">
        <v>82</v>
      </c>
      <c r="M1448" s="21" t="s">
        <v>83</v>
      </c>
      <c r="N1448" s="21">
        <v>60</v>
      </c>
      <c r="O1448" s="20"/>
      <c r="P1448" s="21" t="s">
        <v>50</v>
      </c>
      <c r="Q1448" s="21" t="s">
        <v>1247</v>
      </c>
      <c r="R1448" s="21">
        <v>3250000</v>
      </c>
      <c r="S1448" s="21">
        <v>5649</v>
      </c>
      <c r="T1448" s="21">
        <v>-63.460213000000003</v>
      </c>
      <c r="U1448" s="21">
        <v>-21.259613000000002</v>
      </c>
      <c r="V1448" s="21" t="s">
        <v>1248</v>
      </c>
      <c r="W1448" s="21" t="s">
        <v>51</v>
      </c>
      <c r="X1448" s="21" t="s">
        <v>1249</v>
      </c>
      <c r="Y1448" s="23">
        <v>46246</v>
      </c>
      <c r="Z1448" s="24">
        <f>+E1448-Y1448</f>
        <v>-66</v>
      </c>
      <c r="AA1448" s="25">
        <f>+Tabla_DatosExternos_142[[#This Row],[Saldo]]/Tabla_DatosExternos_142[[#This Row],[Importe]]</f>
        <v>1</v>
      </c>
      <c r="AB1448" s="21"/>
      <c r="AC1448" s="26">
        <f>IF(AND(-Z1448&gt;=1,-Z1448&lt;=30),D1448,0)</f>
        <v>0</v>
      </c>
      <c r="AD1448" s="26">
        <f>IF(AND(-Z1448&gt;=31,-Z1448&lt;=60),D1448,0)</f>
        <v>0</v>
      </c>
      <c r="AE1448" s="26">
        <f>IF(AND(-Z1448&gt;=61,-Z1448&lt;=90),D1448,0)</f>
        <v>41750</v>
      </c>
      <c r="AF1448" s="26">
        <f>IF(AND(-Z1448&gt;=91,-Z1448&lt;=120),D1448,0)</f>
        <v>0</v>
      </c>
      <c r="AG1448" s="26">
        <f>IF(AND(-Z1448&gt;=121,-Z1448&lt;=150),D1448,0)</f>
        <v>0</v>
      </c>
      <c r="AH1448" s="26">
        <f>IF(AND(-Z1448&gt;=151,-Z1448&lt;=180),D1448,0)</f>
        <v>0</v>
      </c>
      <c r="AI1448" s="26">
        <f>IF(AND(-Z1448&gt;=181,-Z1448&lt;=210),D1448,0)</f>
        <v>0</v>
      </c>
      <c r="AJ1448" s="26">
        <f>IF(AND(-Z1448&gt;=211,-Z1448&lt;=250),D1448,0)</f>
        <v>0</v>
      </c>
      <c r="AK1448" s="26">
        <f>IF(-Z1448&gt;=251,D1448,0)</f>
        <v>0</v>
      </c>
      <c r="AL1448" s="26">
        <f>SUM(AE1448:AF1448)</f>
        <v>41750</v>
      </c>
      <c r="AM1448" s="26">
        <f>SUM(AG1448:AK1448)</f>
        <v>0</v>
      </c>
      <c r="AN1448" s="26">
        <f>SUM(AI1448:AK1448)</f>
        <v>0</v>
      </c>
      <c r="AO1448" s="26">
        <f>+IF(SUM(AC1448:AK1448)=0,D1448,0)</f>
        <v>0</v>
      </c>
      <c r="AP1448" s="26">
        <f>+SUM(AC1448:AK1448)</f>
        <v>41750</v>
      </c>
      <c r="AQ1448" s="26">
        <f>+Tabla_DatosExternos_142[[#This Row],[Total Vigente]]+Tabla_DatosExternos_142[[#This Row],[Total Vencido]]</f>
        <v>41750</v>
      </c>
      <c r="AR1448" s="26">
        <f>SUM(AG1448:AK1448)</f>
        <v>0</v>
      </c>
      <c r="AS1448" s="27">
        <f>+Tabla_DatosExternos_142[[#This Row],[Fecha]]-Tabla_DatosExternos_142[[#This Row],[Vence]]</f>
        <v>-60</v>
      </c>
      <c r="AT1448" s="21"/>
      <c r="AU1448" s="28" t="e">
        <f>+AR1448-W1448</f>
        <v>#VALUE!</v>
      </c>
    </row>
    <row r="1449" spans="1:47" x14ac:dyDescent="0.35">
      <c r="A1449" s="20">
        <v>46120</v>
      </c>
      <c r="B1449" s="21">
        <v>239265</v>
      </c>
      <c r="C1449" s="21">
        <v>41750</v>
      </c>
      <c r="D1449" s="21">
        <v>41750</v>
      </c>
      <c r="E1449" s="22">
        <v>46180</v>
      </c>
      <c r="F1449" s="21">
        <v>66</v>
      </c>
      <c r="G1449" s="21" t="s">
        <v>81</v>
      </c>
      <c r="H1449" s="21" t="s">
        <v>48</v>
      </c>
      <c r="I1449" s="21" t="s">
        <v>1246</v>
      </c>
      <c r="J1449" s="21" t="s">
        <v>125</v>
      </c>
      <c r="K1449" s="21" t="s">
        <v>332</v>
      </c>
      <c r="L1449" s="21" t="s">
        <v>82</v>
      </c>
      <c r="M1449" s="21" t="s">
        <v>83</v>
      </c>
      <c r="N1449" s="21">
        <v>60</v>
      </c>
      <c r="O1449" s="20"/>
      <c r="P1449" s="21" t="s">
        <v>50</v>
      </c>
      <c r="Q1449" s="21" t="s">
        <v>1247</v>
      </c>
      <c r="R1449" s="21">
        <v>3250000</v>
      </c>
      <c r="S1449" s="21">
        <v>5649</v>
      </c>
      <c r="T1449" s="21">
        <v>-63.460213000000003</v>
      </c>
      <c r="U1449" s="21">
        <v>-21.259613000000002</v>
      </c>
      <c r="V1449" s="21" t="s">
        <v>1248</v>
      </c>
      <c r="W1449" s="21" t="s">
        <v>51</v>
      </c>
      <c r="X1449" s="21" t="s">
        <v>1249</v>
      </c>
      <c r="Y1449" s="23">
        <v>46246</v>
      </c>
      <c r="Z1449" s="24">
        <f>+E1449-Y1449</f>
        <v>-66</v>
      </c>
      <c r="AA1449" s="25">
        <f>+Tabla_DatosExternos_142[[#This Row],[Saldo]]/Tabla_DatosExternos_142[[#This Row],[Importe]]</f>
        <v>1</v>
      </c>
      <c r="AB1449" s="21"/>
      <c r="AC1449" s="26">
        <f>IF(AND(-Z1449&gt;=1,-Z1449&lt;=30),D1449,0)</f>
        <v>0</v>
      </c>
      <c r="AD1449" s="26">
        <f>IF(AND(-Z1449&gt;=31,-Z1449&lt;=60),D1449,0)</f>
        <v>0</v>
      </c>
      <c r="AE1449" s="26">
        <f>IF(AND(-Z1449&gt;=61,-Z1449&lt;=90),D1449,0)</f>
        <v>41750</v>
      </c>
      <c r="AF1449" s="26">
        <f>IF(AND(-Z1449&gt;=91,-Z1449&lt;=120),D1449,0)</f>
        <v>0</v>
      </c>
      <c r="AG1449" s="26">
        <f>IF(AND(-Z1449&gt;=121,-Z1449&lt;=150),D1449,0)</f>
        <v>0</v>
      </c>
      <c r="AH1449" s="26">
        <f>IF(AND(-Z1449&gt;=151,-Z1449&lt;=180),D1449,0)</f>
        <v>0</v>
      </c>
      <c r="AI1449" s="26">
        <f>IF(AND(-Z1449&gt;=181,-Z1449&lt;=210),D1449,0)</f>
        <v>0</v>
      </c>
      <c r="AJ1449" s="26">
        <f>IF(AND(-Z1449&gt;=211,-Z1449&lt;=250),D1449,0)</f>
        <v>0</v>
      </c>
      <c r="AK1449" s="26">
        <f>IF(-Z1449&gt;=251,D1449,0)</f>
        <v>0</v>
      </c>
      <c r="AL1449" s="26">
        <f>SUM(AE1449:AF1449)</f>
        <v>41750</v>
      </c>
      <c r="AM1449" s="26">
        <f>SUM(AG1449:AK1449)</f>
        <v>0</v>
      </c>
      <c r="AN1449" s="26">
        <f>SUM(AI1449:AK1449)</f>
        <v>0</v>
      </c>
      <c r="AO1449" s="26">
        <f>+IF(SUM(AC1449:AK1449)=0,D1449,0)</f>
        <v>0</v>
      </c>
      <c r="AP1449" s="26">
        <f>+SUM(AC1449:AK1449)</f>
        <v>41750</v>
      </c>
      <c r="AQ1449" s="26">
        <f>+Tabla_DatosExternos_142[[#This Row],[Total Vigente]]+Tabla_DatosExternos_142[[#This Row],[Total Vencido]]</f>
        <v>41750</v>
      </c>
      <c r="AR1449" s="26">
        <f>SUM(AG1449:AK1449)</f>
        <v>0</v>
      </c>
      <c r="AS1449" s="27">
        <f>+Tabla_DatosExternos_142[[#This Row],[Fecha]]-Tabla_DatosExternos_142[[#This Row],[Vence]]</f>
        <v>-60</v>
      </c>
      <c r="AT1449" s="21"/>
      <c r="AU1449" s="28" t="e">
        <f>+AR1449-W1449</f>
        <v>#VALUE!</v>
      </c>
    </row>
    <row r="1450" spans="1:47" x14ac:dyDescent="0.35">
      <c r="A1450" s="20">
        <v>46125</v>
      </c>
      <c r="B1450" s="21">
        <v>4878</v>
      </c>
      <c r="C1450" s="21">
        <v>15865</v>
      </c>
      <c r="D1450" s="21">
        <v>15865</v>
      </c>
      <c r="E1450" s="22">
        <v>46185</v>
      </c>
      <c r="F1450" s="21">
        <v>61</v>
      </c>
      <c r="G1450" s="21" t="s">
        <v>81</v>
      </c>
      <c r="H1450" s="21" t="s">
        <v>48</v>
      </c>
      <c r="I1450" s="21" t="s">
        <v>1246</v>
      </c>
      <c r="J1450" s="21" t="s">
        <v>125</v>
      </c>
      <c r="K1450" s="21" t="s">
        <v>332</v>
      </c>
      <c r="L1450" s="21" t="s">
        <v>82</v>
      </c>
      <c r="M1450" s="21" t="s">
        <v>83</v>
      </c>
      <c r="N1450" s="21">
        <v>60</v>
      </c>
      <c r="O1450" s="20"/>
      <c r="P1450" s="21" t="s">
        <v>50</v>
      </c>
      <c r="Q1450" s="21" t="s">
        <v>1247</v>
      </c>
      <c r="R1450" s="21">
        <v>3250000</v>
      </c>
      <c r="S1450" s="21">
        <v>5649</v>
      </c>
      <c r="T1450" s="21">
        <v>-63.460213000000003</v>
      </c>
      <c r="U1450" s="21">
        <v>-21.259613000000002</v>
      </c>
      <c r="V1450" s="21" t="s">
        <v>1248</v>
      </c>
      <c r="W1450" s="21" t="s">
        <v>51</v>
      </c>
      <c r="X1450" s="21" t="s">
        <v>1249</v>
      </c>
      <c r="Y1450" s="23">
        <v>46246</v>
      </c>
      <c r="Z1450" s="24">
        <f>+E1450-Y1450</f>
        <v>-61</v>
      </c>
      <c r="AA1450" s="25">
        <f>+Tabla_DatosExternos_142[[#This Row],[Saldo]]/Tabla_DatosExternos_142[[#This Row],[Importe]]</f>
        <v>1</v>
      </c>
      <c r="AB1450" s="21"/>
      <c r="AC1450" s="26">
        <f>IF(AND(-Z1450&gt;=1,-Z1450&lt;=30),D1450,0)</f>
        <v>0</v>
      </c>
      <c r="AD1450" s="26">
        <f>IF(AND(-Z1450&gt;=31,-Z1450&lt;=60),D1450,0)</f>
        <v>0</v>
      </c>
      <c r="AE1450" s="26">
        <f>IF(AND(-Z1450&gt;=61,-Z1450&lt;=90),D1450,0)</f>
        <v>15865</v>
      </c>
      <c r="AF1450" s="26">
        <f>IF(AND(-Z1450&gt;=91,-Z1450&lt;=120),D1450,0)</f>
        <v>0</v>
      </c>
      <c r="AG1450" s="26">
        <f>IF(AND(-Z1450&gt;=121,-Z1450&lt;=150),D1450,0)</f>
        <v>0</v>
      </c>
      <c r="AH1450" s="26">
        <f>IF(AND(-Z1450&gt;=151,-Z1450&lt;=180),D1450,0)</f>
        <v>0</v>
      </c>
      <c r="AI1450" s="26">
        <f>IF(AND(-Z1450&gt;=181,-Z1450&lt;=210),D1450,0)</f>
        <v>0</v>
      </c>
      <c r="AJ1450" s="26">
        <f>IF(AND(-Z1450&gt;=211,-Z1450&lt;=250),D1450,0)</f>
        <v>0</v>
      </c>
      <c r="AK1450" s="26">
        <f>IF(-Z1450&gt;=251,D1450,0)</f>
        <v>0</v>
      </c>
      <c r="AL1450" s="26">
        <f>SUM(AE1450:AF1450)</f>
        <v>15865</v>
      </c>
      <c r="AM1450" s="26">
        <f>SUM(AG1450:AK1450)</f>
        <v>0</v>
      </c>
      <c r="AN1450" s="26">
        <f>SUM(AI1450:AK1450)</f>
        <v>0</v>
      </c>
      <c r="AO1450" s="26">
        <f>+IF(SUM(AC1450:AK1450)=0,D1450,0)</f>
        <v>0</v>
      </c>
      <c r="AP1450" s="26">
        <f>+SUM(AC1450:AK1450)</f>
        <v>15865</v>
      </c>
      <c r="AQ1450" s="26">
        <f>+Tabla_DatosExternos_142[[#This Row],[Total Vigente]]+Tabla_DatosExternos_142[[#This Row],[Total Vencido]]</f>
        <v>15865</v>
      </c>
      <c r="AR1450" s="26">
        <f>SUM(AG1450:AK1450)</f>
        <v>0</v>
      </c>
      <c r="AS1450" s="27">
        <f>+Tabla_DatosExternos_142[[#This Row],[Fecha]]-Tabla_DatosExternos_142[[#This Row],[Vence]]</f>
        <v>-60</v>
      </c>
      <c r="AT1450" s="21"/>
      <c r="AU1450" s="28" t="e">
        <f>+AR1450-W1450</f>
        <v>#VALUE!</v>
      </c>
    </row>
    <row r="1451" spans="1:47" x14ac:dyDescent="0.35">
      <c r="A1451" s="20">
        <v>46129</v>
      </c>
      <c r="B1451" s="21">
        <v>244184</v>
      </c>
      <c r="C1451" s="21">
        <v>34564</v>
      </c>
      <c r="D1451" s="21">
        <v>34564</v>
      </c>
      <c r="E1451" s="22">
        <v>46189</v>
      </c>
      <c r="F1451" s="21">
        <v>57</v>
      </c>
      <c r="G1451" s="21" t="s">
        <v>96</v>
      </c>
      <c r="H1451" s="21" t="s">
        <v>48</v>
      </c>
      <c r="I1451" s="21" t="s">
        <v>114</v>
      </c>
      <c r="J1451" s="21" t="s">
        <v>125</v>
      </c>
      <c r="K1451" s="21" t="s">
        <v>332</v>
      </c>
      <c r="L1451" s="21" t="s">
        <v>82</v>
      </c>
      <c r="M1451" s="21" t="s">
        <v>115</v>
      </c>
      <c r="N1451" s="21">
        <v>60</v>
      </c>
      <c r="O1451" s="20"/>
      <c r="P1451" s="21" t="s">
        <v>50</v>
      </c>
      <c r="Q1451" s="21" t="s">
        <v>1405</v>
      </c>
      <c r="R1451" s="21">
        <v>1700000</v>
      </c>
      <c r="S1451" s="21">
        <v>5629</v>
      </c>
      <c r="T1451" s="21">
        <v>-63.191142999999997</v>
      </c>
      <c r="U1451" s="21">
        <v>-17.807145999999999</v>
      </c>
      <c r="V1451" s="21" t="s">
        <v>113</v>
      </c>
      <c r="W1451" s="21" t="s">
        <v>51</v>
      </c>
      <c r="X1451" s="21" t="s">
        <v>1406</v>
      </c>
      <c r="Y1451" s="23">
        <v>46246</v>
      </c>
      <c r="Z1451" s="24">
        <f>+E1451-Y1451</f>
        <v>-57</v>
      </c>
      <c r="AA1451" s="25">
        <f>+Tabla_DatosExternos_142[[#This Row],[Saldo]]/Tabla_DatosExternos_142[[#This Row],[Importe]]</f>
        <v>1</v>
      </c>
      <c r="AB1451" s="21"/>
      <c r="AC1451" s="26">
        <f>IF(AND(-Z1451&gt;=1,-Z1451&lt;=30),D1451,0)</f>
        <v>0</v>
      </c>
      <c r="AD1451" s="26">
        <f>IF(AND(-Z1451&gt;=31,-Z1451&lt;=60),D1451,0)</f>
        <v>34564</v>
      </c>
      <c r="AE1451" s="26">
        <f>IF(AND(-Z1451&gt;=61,-Z1451&lt;=90),D1451,0)</f>
        <v>0</v>
      </c>
      <c r="AF1451" s="26">
        <f>IF(AND(-Z1451&gt;=91,-Z1451&lt;=120),D1451,0)</f>
        <v>0</v>
      </c>
      <c r="AG1451" s="26">
        <f>IF(AND(-Z1451&gt;=121,-Z1451&lt;=150),D1451,0)</f>
        <v>0</v>
      </c>
      <c r="AH1451" s="26">
        <f>IF(AND(-Z1451&gt;=151,-Z1451&lt;=180),D1451,0)</f>
        <v>0</v>
      </c>
      <c r="AI1451" s="26">
        <f>IF(AND(-Z1451&gt;=181,-Z1451&lt;=210),D1451,0)</f>
        <v>0</v>
      </c>
      <c r="AJ1451" s="26">
        <f>IF(AND(-Z1451&gt;=211,-Z1451&lt;=250),D1451,0)</f>
        <v>0</v>
      </c>
      <c r="AK1451" s="26">
        <f>IF(-Z1451&gt;=251,D1451,0)</f>
        <v>0</v>
      </c>
      <c r="AL1451" s="26">
        <f>SUM(AE1451:AF1451)</f>
        <v>0</v>
      </c>
      <c r="AM1451" s="26">
        <f>SUM(AG1451:AK1451)</f>
        <v>0</v>
      </c>
      <c r="AN1451" s="26">
        <f>SUM(AI1451:AK1451)</f>
        <v>0</v>
      </c>
      <c r="AO1451" s="26">
        <f>+IF(SUM(AC1451:AK1451)=0,D1451,0)</f>
        <v>0</v>
      </c>
      <c r="AP1451" s="26">
        <f>+SUM(AC1451:AK1451)</f>
        <v>34564</v>
      </c>
      <c r="AQ1451" s="26">
        <f>+Tabla_DatosExternos_142[[#This Row],[Total Vigente]]+Tabla_DatosExternos_142[[#This Row],[Total Vencido]]</f>
        <v>34564</v>
      </c>
      <c r="AR1451" s="26">
        <f>SUM(AG1451:AK1451)</f>
        <v>0</v>
      </c>
      <c r="AS1451" s="27">
        <f>+Tabla_DatosExternos_142[[#This Row],[Fecha]]-Tabla_DatosExternos_142[[#This Row],[Vence]]</f>
        <v>-60</v>
      </c>
      <c r="AT1451" s="21"/>
      <c r="AU1451" s="28" t="e">
        <f>+AR1451-W1451</f>
        <v>#VALUE!</v>
      </c>
    </row>
    <row r="1452" spans="1:47" x14ac:dyDescent="0.35">
      <c r="A1452" s="20">
        <v>46129</v>
      </c>
      <c r="B1452" s="21">
        <v>244185</v>
      </c>
      <c r="C1452" s="21">
        <v>38990</v>
      </c>
      <c r="D1452" s="21">
        <v>38990</v>
      </c>
      <c r="E1452" s="22">
        <v>46189</v>
      </c>
      <c r="F1452" s="21">
        <v>57</v>
      </c>
      <c r="G1452" s="21" t="s">
        <v>96</v>
      </c>
      <c r="H1452" s="21" t="s">
        <v>48</v>
      </c>
      <c r="I1452" s="21" t="s">
        <v>114</v>
      </c>
      <c r="J1452" s="21" t="s">
        <v>125</v>
      </c>
      <c r="K1452" s="21" t="s">
        <v>332</v>
      </c>
      <c r="L1452" s="21" t="s">
        <v>82</v>
      </c>
      <c r="M1452" s="21" t="s">
        <v>115</v>
      </c>
      <c r="N1452" s="21">
        <v>60</v>
      </c>
      <c r="O1452" s="20"/>
      <c r="P1452" s="21" t="s">
        <v>50</v>
      </c>
      <c r="Q1452" s="21" t="s">
        <v>1405</v>
      </c>
      <c r="R1452" s="21">
        <v>1700000</v>
      </c>
      <c r="S1452" s="21">
        <v>5629</v>
      </c>
      <c r="T1452" s="21">
        <v>-63.191142999999997</v>
      </c>
      <c r="U1452" s="21">
        <v>-17.807145999999999</v>
      </c>
      <c r="V1452" s="21" t="s">
        <v>113</v>
      </c>
      <c r="W1452" s="21" t="s">
        <v>51</v>
      </c>
      <c r="X1452" s="21" t="s">
        <v>1406</v>
      </c>
      <c r="Y1452" s="23">
        <v>46246</v>
      </c>
      <c r="Z1452" s="24">
        <f>+E1452-Y1452</f>
        <v>-57</v>
      </c>
      <c r="AA1452" s="25">
        <f>+Tabla_DatosExternos_142[[#This Row],[Saldo]]/Tabla_DatosExternos_142[[#This Row],[Importe]]</f>
        <v>1</v>
      </c>
      <c r="AB1452" s="21"/>
      <c r="AC1452" s="26">
        <f>IF(AND(-Z1452&gt;=1,-Z1452&lt;=30),D1452,0)</f>
        <v>0</v>
      </c>
      <c r="AD1452" s="26">
        <f>IF(AND(-Z1452&gt;=31,-Z1452&lt;=60),D1452,0)</f>
        <v>38990</v>
      </c>
      <c r="AE1452" s="26">
        <f>IF(AND(-Z1452&gt;=61,-Z1452&lt;=90),D1452,0)</f>
        <v>0</v>
      </c>
      <c r="AF1452" s="26">
        <f>IF(AND(-Z1452&gt;=91,-Z1452&lt;=120),D1452,0)</f>
        <v>0</v>
      </c>
      <c r="AG1452" s="26">
        <f>IF(AND(-Z1452&gt;=121,-Z1452&lt;=150),D1452,0)</f>
        <v>0</v>
      </c>
      <c r="AH1452" s="26">
        <f>IF(AND(-Z1452&gt;=151,-Z1452&lt;=180),D1452,0)</f>
        <v>0</v>
      </c>
      <c r="AI1452" s="26">
        <f>IF(AND(-Z1452&gt;=181,-Z1452&lt;=210),D1452,0)</f>
        <v>0</v>
      </c>
      <c r="AJ1452" s="26">
        <f>IF(AND(-Z1452&gt;=211,-Z1452&lt;=250),D1452,0)</f>
        <v>0</v>
      </c>
      <c r="AK1452" s="26">
        <f>IF(-Z1452&gt;=251,D1452,0)</f>
        <v>0</v>
      </c>
      <c r="AL1452" s="26">
        <f>SUM(AE1452:AF1452)</f>
        <v>0</v>
      </c>
      <c r="AM1452" s="26">
        <f>SUM(AG1452:AK1452)</f>
        <v>0</v>
      </c>
      <c r="AN1452" s="26">
        <f>SUM(AI1452:AK1452)</f>
        <v>0</v>
      </c>
      <c r="AO1452" s="26">
        <f>+IF(SUM(AC1452:AK1452)=0,D1452,0)</f>
        <v>0</v>
      </c>
      <c r="AP1452" s="26">
        <f>+SUM(AC1452:AK1452)</f>
        <v>38990</v>
      </c>
      <c r="AQ1452" s="26">
        <f>+Tabla_DatosExternos_142[[#This Row],[Total Vigente]]+Tabla_DatosExternos_142[[#This Row],[Total Vencido]]</f>
        <v>38990</v>
      </c>
      <c r="AR1452" s="26">
        <f>SUM(AG1452:AK1452)</f>
        <v>0</v>
      </c>
      <c r="AS1452" s="27">
        <f>+Tabla_DatosExternos_142[[#This Row],[Fecha]]-Tabla_DatosExternos_142[[#This Row],[Vence]]</f>
        <v>-60</v>
      </c>
      <c r="AT1452" s="21"/>
      <c r="AU1452" s="28" t="e">
        <f>+AR1452-W1452</f>
        <v>#VALUE!</v>
      </c>
    </row>
    <row r="1453" spans="1:47" x14ac:dyDescent="0.35">
      <c r="A1453" s="20">
        <v>46132</v>
      </c>
      <c r="B1453" s="21">
        <v>245325</v>
      </c>
      <c r="C1453" s="21">
        <v>32640</v>
      </c>
      <c r="D1453" s="21">
        <v>32640</v>
      </c>
      <c r="E1453" s="22">
        <v>46192</v>
      </c>
      <c r="F1453" s="21">
        <v>54</v>
      </c>
      <c r="G1453" s="21" t="s">
        <v>96</v>
      </c>
      <c r="H1453" s="21" t="s">
        <v>48</v>
      </c>
      <c r="I1453" s="21" t="s">
        <v>114</v>
      </c>
      <c r="J1453" s="21" t="s">
        <v>125</v>
      </c>
      <c r="K1453" s="21" t="s">
        <v>332</v>
      </c>
      <c r="L1453" s="21" t="s">
        <v>82</v>
      </c>
      <c r="M1453" s="21" t="s">
        <v>115</v>
      </c>
      <c r="N1453" s="21">
        <v>60</v>
      </c>
      <c r="O1453" s="20"/>
      <c r="P1453" s="21" t="s">
        <v>50</v>
      </c>
      <c r="Q1453" s="21" t="s">
        <v>1405</v>
      </c>
      <c r="R1453" s="21">
        <v>1700000</v>
      </c>
      <c r="S1453" s="21">
        <v>5629</v>
      </c>
      <c r="T1453" s="21">
        <v>-63.191142999999997</v>
      </c>
      <c r="U1453" s="21">
        <v>-17.807145999999999</v>
      </c>
      <c r="V1453" s="21" t="s">
        <v>113</v>
      </c>
      <c r="W1453" s="21" t="s">
        <v>51</v>
      </c>
      <c r="X1453" s="21" t="s">
        <v>1406</v>
      </c>
      <c r="Y1453" s="23">
        <v>46246</v>
      </c>
      <c r="Z1453" s="24">
        <f>+E1453-Y1453</f>
        <v>-54</v>
      </c>
      <c r="AA1453" s="25">
        <f>+Tabla_DatosExternos_142[[#This Row],[Saldo]]/Tabla_DatosExternos_142[[#This Row],[Importe]]</f>
        <v>1</v>
      </c>
      <c r="AB1453" s="21"/>
      <c r="AC1453" s="26">
        <f>IF(AND(-Z1453&gt;=1,-Z1453&lt;=30),D1453,0)</f>
        <v>0</v>
      </c>
      <c r="AD1453" s="26">
        <f>IF(AND(-Z1453&gt;=31,-Z1453&lt;=60),D1453,0)</f>
        <v>32640</v>
      </c>
      <c r="AE1453" s="26">
        <f>IF(AND(-Z1453&gt;=61,-Z1453&lt;=90),D1453,0)</f>
        <v>0</v>
      </c>
      <c r="AF1453" s="26">
        <f>IF(AND(-Z1453&gt;=91,-Z1453&lt;=120),D1453,0)</f>
        <v>0</v>
      </c>
      <c r="AG1453" s="26">
        <f>IF(AND(-Z1453&gt;=121,-Z1453&lt;=150),D1453,0)</f>
        <v>0</v>
      </c>
      <c r="AH1453" s="26">
        <f>IF(AND(-Z1453&gt;=151,-Z1453&lt;=180),D1453,0)</f>
        <v>0</v>
      </c>
      <c r="AI1453" s="26">
        <f>IF(AND(-Z1453&gt;=181,-Z1453&lt;=210),D1453,0)</f>
        <v>0</v>
      </c>
      <c r="AJ1453" s="26">
        <f>IF(AND(-Z1453&gt;=211,-Z1453&lt;=250),D1453,0)</f>
        <v>0</v>
      </c>
      <c r="AK1453" s="26">
        <f>IF(-Z1453&gt;=251,D1453,0)</f>
        <v>0</v>
      </c>
      <c r="AL1453" s="26">
        <f>SUM(AE1453:AF1453)</f>
        <v>0</v>
      </c>
      <c r="AM1453" s="26">
        <f>SUM(AG1453:AK1453)</f>
        <v>0</v>
      </c>
      <c r="AN1453" s="26">
        <f>SUM(AI1453:AK1453)</f>
        <v>0</v>
      </c>
      <c r="AO1453" s="26">
        <f>+IF(SUM(AC1453:AK1453)=0,D1453,0)</f>
        <v>0</v>
      </c>
      <c r="AP1453" s="26">
        <f>+SUM(AC1453:AK1453)</f>
        <v>32640</v>
      </c>
      <c r="AQ1453" s="26">
        <f>+Tabla_DatosExternos_142[[#This Row],[Total Vigente]]+Tabla_DatosExternos_142[[#This Row],[Total Vencido]]</f>
        <v>32640</v>
      </c>
      <c r="AR1453" s="26">
        <f>SUM(AG1453:AK1453)</f>
        <v>0</v>
      </c>
      <c r="AS1453" s="27">
        <f>+Tabla_DatosExternos_142[[#This Row],[Fecha]]-Tabla_DatosExternos_142[[#This Row],[Vence]]</f>
        <v>-60</v>
      </c>
      <c r="AT1453" s="21"/>
      <c r="AU1453" s="28" t="e">
        <f>+AR1453-W1453</f>
        <v>#VALUE!</v>
      </c>
    </row>
    <row r="1454" spans="1:47" x14ac:dyDescent="0.35">
      <c r="A1454" s="20">
        <v>46132</v>
      </c>
      <c r="B1454" s="21">
        <v>245362</v>
      </c>
      <c r="C1454" s="21">
        <v>35910.01</v>
      </c>
      <c r="D1454" s="21">
        <v>35910.01</v>
      </c>
      <c r="E1454" s="22">
        <v>46192</v>
      </c>
      <c r="F1454" s="21">
        <v>54</v>
      </c>
      <c r="G1454" s="21" t="s">
        <v>96</v>
      </c>
      <c r="H1454" s="21" t="s">
        <v>48</v>
      </c>
      <c r="I1454" s="21" t="s">
        <v>114</v>
      </c>
      <c r="J1454" s="21" t="s">
        <v>125</v>
      </c>
      <c r="K1454" s="21" t="s">
        <v>332</v>
      </c>
      <c r="L1454" s="21" t="s">
        <v>82</v>
      </c>
      <c r="M1454" s="21" t="s">
        <v>115</v>
      </c>
      <c r="N1454" s="21">
        <v>60</v>
      </c>
      <c r="O1454" s="20"/>
      <c r="P1454" s="21" t="s">
        <v>50</v>
      </c>
      <c r="Q1454" s="21" t="s">
        <v>217</v>
      </c>
      <c r="R1454" s="21">
        <v>200000</v>
      </c>
      <c r="S1454" s="21">
        <v>5629</v>
      </c>
      <c r="T1454" s="21">
        <v>-63.191142999999997</v>
      </c>
      <c r="U1454" s="21">
        <v>-17.807145999999999</v>
      </c>
      <c r="V1454" s="21" t="s">
        <v>161</v>
      </c>
      <c r="W1454" s="21" t="s">
        <v>51</v>
      </c>
      <c r="X1454" s="21" t="s">
        <v>113</v>
      </c>
      <c r="Y1454" s="23">
        <v>46246</v>
      </c>
      <c r="Z1454" s="24">
        <f>+E1454-Y1454</f>
        <v>-54</v>
      </c>
      <c r="AA1454" s="25">
        <f>+Tabla_DatosExternos_142[[#This Row],[Saldo]]/Tabla_DatosExternos_142[[#This Row],[Importe]]</f>
        <v>1</v>
      </c>
      <c r="AB1454" s="21"/>
      <c r="AC1454" s="26">
        <f>IF(AND(-Z1454&gt;=1,-Z1454&lt;=30),D1454,0)</f>
        <v>0</v>
      </c>
      <c r="AD1454" s="26">
        <f>IF(AND(-Z1454&gt;=31,-Z1454&lt;=60),D1454,0)</f>
        <v>35910.01</v>
      </c>
      <c r="AE1454" s="26">
        <f>IF(AND(-Z1454&gt;=61,-Z1454&lt;=90),D1454,0)</f>
        <v>0</v>
      </c>
      <c r="AF1454" s="26">
        <f>IF(AND(-Z1454&gt;=91,-Z1454&lt;=120),D1454,0)</f>
        <v>0</v>
      </c>
      <c r="AG1454" s="26">
        <f>IF(AND(-Z1454&gt;=121,-Z1454&lt;=150),D1454,0)</f>
        <v>0</v>
      </c>
      <c r="AH1454" s="26">
        <f>IF(AND(-Z1454&gt;=151,-Z1454&lt;=180),D1454,0)</f>
        <v>0</v>
      </c>
      <c r="AI1454" s="26">
        <f>IF(AND(-Z1454&gt;=181,-Z1454&lt;=210),D1454,0)</f>
        <v>0</v>
      </c>
      <c r="AJ1454" s="26">
        <f>IF(AND(-Z1454&gt;=211,-Z1454&lt;=250),D1454,0)</f>
        <v>0</v>
      </c>
      <c r="AK1454" s="26">
        <f>IF(-Z1454&gt;=251,D1454,0)</f>
        <v>0</v>
      </c>
      <c r="AL1454" s="26">
        <f>SUM(AE1454:AF1454)</f>
        <v>0</v>
      </c>
      <c r="AM1454" s="26">
        <f>SUM(AG1454:AK1454)</f>
        <v>0</v>
      </c>
      <c r="AN1454" s="26">
        <f>SUM(AI1454:AK1454)</f>
        <v>0</v>
      </c>
      <c r="AO1454" s="26">
        <f>+IF(SUM(AC1454:AK1454)=0,D1454,0)</f>
        <v>0</v>
      </c>
      <c r="AP1454" s="26">
        <f>+SUM(AC1454:AK1454)</f>
        <v>35910.01</v>
      </c>
      <c r="AQ1454" s="26">
        <f>+Tabla_DatosExternos_142[[#This Row],[Total Vigente]]+Tabla_DatosExternos_142[[#This Row],[Total Vencido]]</f>
        <v>35910.01</v>
      </c>
      <c r="AR1454" s="26">
        <f>SUM(AG1454:AK1454)</f>
        <v>0</v>
      </c>
      <c r="AS1454" s="27">
        <f>+Tabla_DatosExternos_142[[#This Row],[Fecha]]-Tabla_DatosExternos_142[[#This Row],[Vence]]</f>
        <v>-60</v>
      </c>
      <c r="AT1454" s="21"/>
      <c r="AU1454" s="28" t="e">
        <f>+AR1454-W1454</f>
        <v>#VALUE!</v>
      </c>
    </row>
    <row r="1455" spans="1:47" x14ac:dyDescent="0.35">
      <c r="A1455" s="20">
        <v>46134</v>
      </c>
      <c r="B1455" s="21">
        <v>4946</v>
      </c>
      <c r="C1455" s="21">
        <v>43140</v>
      </c>
      <c r="D1455" s="21">
        <v>43140</v>
      </c>
      <c r="E1455" s="22">
        <v>46194</v>
      </c>
      <c r="F1455" s="21">
        <v>52</v>
      </c>
      <c r="G1455" s="21" t="s">
        <v>96</v>
      </c>
      <c r="H1455" s="21" t="s">
        <v>48</v>
      </c>
      <c r="I1455" s="21" t="s">
        <v>114</v>
      </c>
      <c r="J1455" s="21" t="s">
        <v>125</v>
      </c>
      <c r="K1455" s="21" t="s">
        <v>332</v>
      </c>
      <c r="L1455" s="21" t="s">
        <v>82</v>
      </c>
      <c r="M1455" s="21" t="s">
        <v>115</v>
      </c>
      <c r="N1455" s="21">
        <v>60</v>
      </c>
      <c r="O1455" s="20"/>
      <c r="P1455" s="21" t="s">
        <v>50</v>
      </c>
      <c r="Q1455" s="21" t="s">
        <v>1405</v>
      </c>
      <c r="R1455" s="21">
        <v>1700000</v>
      </c>
      <c r="S1455" s="21">
        <v>5629</v>
      </c>
      <c r="T1455" s="21">
        <v>-63.191142999999997</v>
      </c>
      <c r="U1455" s="21">
        <v>-17.807145999999999</v>
      </c>
      <c r="V1455" s="21" t="s">
        <v>113</v>
      </c>
      <c r="W1455" s="21" t="s">
        <v>51</v>
      </c>
      <c r="X1455" s="21" t="s">
        <v>1406</v>
      </c>
      <c r="Y1455" s="23">
        <v>46246</v>
      </c>
      <c r="Z1455" s="24">
        <f>+E1455-Y1455</f>
        <v>-52</v>
      </c>
      <c r="AA1455" s="25">
        <f>+Tabla_DatosExternos_142[[#This Row],[Saldo]]/Tabla_DatosExternos_142[[#This Row],[Importe]]</f>
        <v>1</v>
      </c>
      <c r="AB1455" s="21"/>
      <c r="AC1455" s="26">
        <f>IF(AND(-Z1455&gt;=1,-Z1455&lt;=30),D1455,0)</f>
        <v>0</v>
      </c>
      <c r="AD1455" s="26">
        <f>IF(AND(-Z1455&gt;=31,-Z1455&lt;=60),D1455,0)</f>
        <v>43140</v>
      </c>
      <c r="AE1455" s="26">
        <f>IF(AND(-Z1455&gt;=61,-Z1455&lt;=90),D1455,0)</f>
        <v>0</v>
      </c>
      <c r="AF1455" s="26">
        <f>IF(AND(-Z1455&gt;=91,-Z1455&lt;=120),D1455,0)</f>
        <v>0</v>
      </c>
      <c r="AG1455" s="26">
        <f>IF(AND(-Z1455&gt;=121,-Z1455&lt;=150),D1455,0)</f>
        <v>0</v>
      </c>
      <c r="AH1455" s="26">
        <f>IF(AND(-Z1455&gt;=151,-Z1455&lt;=180),D1455,0)</f>
        <v>0</v>
      </c>
      <c r="AI1455" s="26">
        <f>IF(AND(-Z1455&gt;=181,-Z1455&lt;=210),D1455,0)</f>
        <v>0</v>
      </c>
      <c r="AJ1455" s="26">
        <f>IF(AND(-Z1455&gt;=211,-Z1455&lt;=250),D1455,0)</f>
        <v>0</v>
      </c>
      <c r="AK1455" s="26">
        <f>IF(-Z1455&gt;=251,D1455,0)</f>
        <v>0</v>
      </c>
      <c r="AL1455" s="26">
        <f>SUM(AE1455:AF1455)</f>
        <v>0</v>
      </c>
      <c r="AM1455" s="26">
        <f>SUM(AG1455:AK1455)</f>
        <v>0</v>
      </c>
      <c r="AN1455" s="26">
        <f>SUM(AI1455:AK1455)</f>
        <v>0</v>
      </c>
      <c r="AO1455" s="26">
        <f>+IF(SUM(AC1455:AK1455)=0,D1455,0)</f>
        <v>0</v>
      </c>
      <c r="AP1455" s="26">
        <f>+SUM(AC1455:AK1455)</f>
        <v>43140</v>
      </c>
      <c r="AQ1455" s="26">
        <f>+Tabla_DatosExternos_142[[#This Row],[Total Vigente]]+Tabla_DatosExternos_142[[#This Row],[Total Vencido]]</f>
        <v>43140</v>
      </c>
      <c r="AR1455" s="26">
        <f>SUM(AG1455:AK1455)</f>
        <v>0</v>
      </c>
      <c r="AS1455" s="27">
        <f>+Tabla_DatosExternos_142[[#This Row],[Fecha]]-Tabla_DatosExternos_142[[#This Row],[Vence]]</f>
        <v>-60</v>
      </c>
      <c r="AT1455" s="21"/>
      <c r="AU1455" s="28" t="e">
        <f>+AR1455-W1455</f>
        <v>#VALUE!</v>
      </c>
    </row>
    <row r="1456" spans="1:47" x14ac:dyDescent="0.35">
      <c r="A1456" s="20">
        <v>46142</v>
      </c>
      <c r="B1456" s="21">
        <v>250984</v>
      </c>
      <c r="C1456" s="21">
        <v>24880</v>
      </c>
      <c r="D1456" s="21">
        <v>1856</v>
      </c>
      <c r="E1456" s="22">
        <v>46172</v>
      </c>
      <c r="F1456" s="21">
        <v>74</v>
      </c>
      <c r="G1456" s="21" t="s">
        <v>81</v>
      </c>
      <c r="H1456" s="21" t="s">
        <v>48</v>
      </c>
      <c r="I1456" s="21" t="s">
        <v>239</v>
      </c>
      <c r="J1456" s="21" t="s">
        <v>125</v>
      </c>
      <c r="K1456" s="21" t="s">
        <v>332</v>
      </c>
      <c r="L1456" s="21" t="s">
        <v>82</v>
      </c>
      <c r="M1456" s="21" t="s">
        <v>115</v>
      </c>
      <c r="N1456" s="21">
        <v>30</v>
      </c>
      <c r="O1456" s="20">
        <v>46210</v>
      </c>
      <c r="P1456" s="21" t="s">
        <v>50</v>
      </c>
      <c r="Q1456" s="21" t="s">
        <v>240</v>
      </c>
      <c r="R1456" s="21">
        <v>0</v>
      </c>
      <c r="S1456" s="21">
        <v>5629</v>
      </c>
      <c r="T1456" s="21">
        <v>-63.290934999999998</v>
      </c>
      <c r="U1456" s="21">
        <v>-17.909979</v>
      </c>
      <c r="V1456" s="21" t="s">
        <v>241</v>
      </c>
      <c r="W1456" s="21" t="s">
        <v>51</v>
      </c>
      <c r="X1456" s="21" t="s">
        <v>242</v>
      </c>
      <c r="Y1456" s="23">
        <v>46246</v>
      </c>
      <c r="Z1456" s="24">
        <f>+E1456-Y1456</f>
        <v>-74</v>
      </c>
      <c r="AA1456" s="25">
        <f>+Tabla_DatosExternos_142[[#This Row],[Saldo]]/Tabla_DatosExternos_142[[#This Row],[Importe]]</f>
        <v>7.459807073954984E-2</v>
      </c>
      <c r="AB1456" s="21"/>
      <c r="AC1456" s="26">
        <f>IF(AND(-Z1456&gt;=1,-Z1456&lt;=30),D1456,0)</f>
        <v>0</v>
      </c>
      <c r="AD1456" s="26">
        <f>IF(AND(-Z1456&gt;=31,-Z1456&lt;=60),D1456,0)</f>
        <v>0</v>
      </c>
      <c r="AE1456" s="26">
        <f>IF(AND(-Z1456&gt;=61,-Z1456&lt;=90),D1456,0)</f>
        <v>1856</v>
      </c>
      <c r="AF1456" s="26">
        <f>IF(AND(-Z1456&gt;=91,-Z1456&lt;=120),D1456,0)</f>
        <v>0</v>
      </c>
      <c r="AG1456" s="26">
        <f>IF(AND(-Z1456&gt;=121,-Z1456&lt;=150),D1456,0)</f>
        <v>0</v>
      </c>
      <c r="AH1456" s="26">
        <f>IF(AND(-Z1456&gt;=151,-Z1456&lt;=180),D1456,0)</f>
        <v>0</v>
      </c>
      <c r="AI1456" s="26">
        <f>IF(AND(-Z1456&gt;=181,-Z1456&lt;=210),D1456,0)</f>
        <v>0</v>
      </c>
      <c r="AJ1456" s="26">
        <f>IF(AND(-Z1456&gt;=211,-Z1456&lt;=250),D1456,0)</f>
        <v>0</v>
      </c>
      <c r="AK1456" s="26">
        <f>IF(-Z1456&gt;=251,D1456,0)</f>
        <v>0</v>
      </c>
      <c r="AL1456" s="26">
        <f>SUM(AE1456:AF1456)</f>
        <v>1856</v>
      </c>
      <c r="AM1456" s="26">
        <f>SUM(AG1456:AK1456)</f>
        <v>0</v>
      </c>
      <c r="AN1456" s="26">
        <f>SUM(AI1456:AK1456)</f>
        <v>0</v>
      </c>
      <c r="AO1456" s="26">
        <f>+IF(SUM(AC1456:AK1456)=0,D1456,0)</f>
        <v>0</v>
      </c>
      <c r="AP1456" s="26">
        <f>+SUM(AC1456:AK1456)</f>
        <v>1856</v>
      </c>
      <c r="AQ1456" s="26">
        <f>+Tabla_DatosExternos_142[[#This Row],[Total Vigente]]+Tabla_DatosExternos_142[[#This Row],[Total Vencido]]</f>
        <v>1856</v>
      </c>
      <c r="AR1456" s="26">
        <f>SUM(AG1456:AK1456)</f>
        <v>0</v>
      </c>
      <c r="AS1456" s="27">
        <f>+Tabla_DatosExternos_142[[#This Row],[Fecha]]-Tabla_DatosExternos_142[[#This Row],[Vence]]</f>
        <v>-30</v>
      </c>
      <c r="AT1456" s="21"/>
      <c r="AU1456" s="28" t="e">
        <f>+AR1456-W1456</f>
        <v>#VALUE!</v>
      </c>
    </row>
    <row r="1457" spans="1:47" x14ac:dyDescent="0.35">
      <c r="A1457" s="20">
        <v>46142</v>
      </c>
      <c r="B1457" s="21">
        <v>250985</v>
      </c>
      <c r="C1457" s="21">
        <v>26000</v>
      </c>
      <c r="D1457" s="21">
        <v>26000</v>
      </c>
      <c r="E1457" s="22">
        <v>46172</v>
      </c>
      <c r="F1457" s="21">
        <v>74</v>
      </c>
      <c r="G1457" s="21" t="s">
        <v>81</v>
      </c>
      <c r="H1457" s="21" t="s">
        <v>48</v>
      </c>
      <c r="I1457" s="21" t="s">
        <v>239</v>
      </c>
      <c r="J1457" s="21" t="s">
        <v>125</v>
      </c>
      <c r="K1457" s="21" t="s">
        <v>332</v>
      </c>
      <c r="L1457" s="21" t="s">
        <v>82</v>
      </c>
      <c r="M1457" s="21" t="s">
        <v>115</v>
      </c>
      <c r="N1457" s="21">
        <v>30</v>
      </c>
      <c r="O1457" s="20"/>
      <c r="P1457" s="21" t="s">
        <v>50</v>
      </c>
      <c r="Q1457" s="21" t="s">
        <v>240</v>
      </c>
      <c r="R1457" s="21">
        <v>0</v>
      </c>
      <c r="S1457" s="21">
        <v>5629</v>
      </c>
      <c r="T1457" s="21">
        <v>-63.290934999999998</v>
      </c>
      <c r="U1457" s="21">
        <v>-17.909979</v>
      </c>
      <c r="V1457" s="21" t="s">
        <v>241</v>
      </c>
      <c r="W1457" s="21" t="s">
        <v>51</v>
      </c>
      <c r="X1457" s="21" t="s">
        <v>242</v>
      </c>
      <c r="Y1457" s="23">
        <v>46246</v>
      </c>
      <c r="Z1457" s="24">
        <f>+E1457-Y1457</f>
        <v>-74</v>
      </c>
      <c r="AA1457" s="25">
        <f>+Tabla_DatosExternos_142[[#This Row],[Saldo]]/Tabla_DatosExternos_142[[#This Row],[Importe]]</f>
        <v>1</v>
      </c>
      <c r="AB1457" s="21"/>
      <c r="AC1457" s="26">
        <f>IF(AND(-Z1457&gt;=1,-Z1457&lt;=30),D1457,0)</f>
        <v>0</v>
      </c>
      <c r="AD1457" s="26">
        <f>IF(AND(-Z1457&gt;=31,-Z1457&lt;=60),D1457,0)</f>
        <v>0</v>
      </c>
      <c r="AE1457" s="26">
        <f>IF(AND(-Z1457&gt;=61,-Z1457&lt;=90),D1457,0)</f>
        <v>26000</v>
      </c>
      <c r="AF1457" s="26">
        <f>IF(AND(-Z1457&gt;=91,-Z1457&lt;=120),D1457,0)</f>
        <v>0</v>
      </c>
      <c r="AG1457" s="26">
        <f>IF(AND(-Z1457&gt;=121,-Z1457&lt;=150),D1457,0)</f>
        <v>0</v>
      </c>
      <c r="AH1457" s="26">
        <f>IF(AND(-Z1457&gt;=151,-Z1457&lt;=180),D1457,0)</f>
        <v>0</v>
      </c>
      <c r="AI1457" s="26">
        <f>IF(AND(-Z1457&gt;=181,-Z1457&lt;=210),D1457,0)</f>
        <v>0</v>
      </c>
      <c r="AJ1457" s="26">
        <f>IF(AND(-Z1457&gt;=211,-Z1457&lt;=250),D1457,0)</f>
        <v>0</v>
      </c>
      <c r="AK1457" s="26">
        <f>IF(-Z1457&gt;=251,D1457,0)</f>
        <v>0</v>
      </c>
      <c r="AL1457" s="26">
        <f>SUM(AE1457:AF1457)</f>
        <v>26000</v>
      </c>
      <c r="AM1457" s="26">
        <f>SUM(AG1457:AK1457)</f>
        <v>0</v>
      </c>
      <c r="AN1457" s="26">
        <f>SUM(AI1457:AK1457)</f>
        <v>0</v>
      </c>
      <c r="AO1457" s="26">
        <f>+IF(SUM(AC1457:AK1457)=0,D1457,0)</f>
        <v>0</v>
      </c>
      <c r="AP1457" s="26">
        <f>+SUM(AC1457:AK1457)</f>
        <v>26000</v>
      </c>
      <c r="AQ1457" s="26">
        <f>+Tabla_DatosExternos_142[[#This Row],[Total Vigente]]+Tabla_DatosExternos_142[[#This Row],[Total Vencido]]</f>
        <v>26000</v>
      </c>
      <c r="AR1457" s="26">
        <f>SUM(AG1457:AK1457)</f>
        <v>0</v>
      </c>
      <c r="AS1457" s="27">
        <f>+Tabla_DatosExternos_142[[#This Row],[Fecha]]-Tabla_DatosExternos_142[[#This Row],[Vence]]</f>
        <v>-30</v>
      </c>
      <c r="AT1457" s="21"/>
      <c r="AU1457" s="28" t="e">
        <f>+AR1457-W1457</f>
        <v>#VALUE!</v>
      </c>
    </row>
    <row r="1458" spans="1:47" x14ac:dyDescent="0.35">
      <c r="A1458" s="20">
        <v>46142</v>
      </c>
      <c r="B1458" s="21">
        <v>251071</v>
      </c>
      <c r="C1458" s="21">
        <v>32000</v>
      </c>
      <c r="D1458" s="21">
        <v>32000</v>
      </c>
      <c r="E1458" s="22">
        <v>46202</v>
      </c>
      <c r="F1458" s="21">
        <v>44</v>
      </c>
      <c r="G1458" s="21" t="s">
        <v>96</v>
      </c>
      <c r="H1458" s="21" t="s">
        <v>48</v>
      </c>
      <c r="I1458" s="21" t="s">
        <v>114</v>
      </c>
      <c r="J1458" s="21" t="s">
        <v>125</v>
      </c>
      <c r="K1458" s="21" t="s">
        <v>332</v>
      </c>
      <c r="L1458" s="21" t="s">
        <v>82</v>
      </c>
      <c r="M1458" s="21" t="s">
        <v>115</v>
      </c>
      <c r="N1458" s="21">
        <v>60</v>
      </c>
      <c r="O1458" s="20"/>
      <c r="P1458" s="21" t="s">
        <v>50</v>
      </c>
      <c r="Q1458" s="21" t="s">
        <v>1405</v>
      </c>
      <c r="R1458" s="21">
        <v>1700000</v>
      </c>
      <c r="S1458" s="21">
        <v>5629</v>
      </c>
      <c r="T1458" s="21">
        <v>-63.191142999999997</v>
      </c>
      <c r="U1458" s="21">
        <v>-17.807145999999999</v>
      </c>
      <c r="V1458" s="21" t="s">
        <v>113</v>
      </c>
      <c r="W1458" s="21" t="s">
        <v>51</v>
      </c>
      <c r="X1458" s="21" t="s">
        <v>1406</v>
      </c>
      <c r="Y1458" s="23">
        <v>46246</v>
      </c>
      <c r="Z1458" s="24">
        <f>+E1458-Y1458</f>
        <v>-44</v>
      </c>
      <c r="AA1458" s="25">
        <f>+Tabla_DatosExternos_142[[#This Row],[Saldo]]/Tabla_DatosExternos_142[[#This Row],[Importe]]</f>
        <v>1</v>
      </c>
      <c r="AB1458" s="21"/>
      <c r="AC1458" s="26">
        <f>IF(AND(-Z1458&gt;=1,-Z1458&lt;=30),D1458,0)</f>
        <v>0</v>
      </c>
      <c r="AD1458" s="26">
        <f>IF(AND(-Z1458&gt;=31,-Z1458&lt;=60),D1458,0)</f>
        <v>32000</v>
      </c>
      <c r="AE1458" s="26">
        <f>IF(AND(-Z1458&gt;=61,-Z1458&lt;=90),D1458,0)</f>
        <v>0</v>
      </c>
      <c r="AF1458" s="26">
        <f>IF(AND(-Z1458&gt;=91,-Z1458&lt;=120),D1458,0)</f>
        <v>0</v>
      </c>
      <c r="AG1458" s="26">
        <f>IF(AND(-Z1458&gt;=121,-Z1458&lt;=150),D1458,0)</f>
        <v>0</v>
      </c>
      <c r="AH1458" s="26">
        <f>IF(AND(-Z1458&gt;=151,-Z1458&lt;=180),D1458,0)</f>
        <v>0</v>
      </c>
      <c r="AI1458" s="26">
        <f>IF(AND(-Z1458&gt;=181,-Z1458&lt;=210),D1458,0)</f>
        <v>0</v>
      </c>
      <c r="AJ1458" s="26">
        <f>IF(AND(-Z1458&gt;=211,-Z1458&lt;=250),D1458,0)</f>
        <v>0</v>
      </c>
      <c r="AK1458" s="26">
        <f>IF(-Z1458&gt;=251,D1458,0)</f>
        <v>0</v>
      </c>
      <c r="AL1458" s="26">
        <f>SUM(AE1458:AF1458)</f>
        <v>0</v>
      </c>
      <c r="AM1458" s="26">
        <f>SUM(AG1458:AK1458)</f>
        <v>0</v>
      </c>
      <c r="AN1458" s="26">
        <f>SUM(AI1458:AK1458)</f>
        <v>0</v>
      </c>
      <c r="AO1458" s="26">
        <f>+IF(SUM(AC1458:AK1458)=0,D1458,0)</f>
        <v>0</v>
      </c>
      <c r="AP1458" s="26">
        <f>+SUM(AC1458:AK1458)</f>
        <v>32000</v>
      </c>
      <c r="AQ1458" s="26">
        <f>+Tabla_DatosExternos_142[[#This Row],[Total Vigente]]+Tabla_DatosExternos_142[[#This Row],[Total Vencido]]</f>
        <v>32000</v>
      </c>
      <c r="AR1458" s="26">
        <f>SUM(AG1458:AK1458)</f>
        <v>0</v>
      </c>
      <c r="AS1458" s="27">
        <f>+Tabla_DatosExternos_142[[#This Row],[Fecha]]-Tabla_DatosExternos_142[[#This Row],[Vence]]</f>
        <v>-60</v>
      </c>
      <c r="AT1458" s="21"/>
      <c r="AU1458" s="28" t="e">
        <f>+AR1458-W1458</f>
        <v>#VALUE!</v>
      </c>
    </row>
    <row r="1459" spans="1:47" x14ac:dyDescent="0.35">
      <c r="A1459" s="20">
        <v>46142</v>
      </c>
      <c r="B1459" s="21">
        <v>251072</v>
      </c>
      <c r="C1459" s="21">
        <v>48000</v>
      </c>
      <c r="D1459" s="21">
        <v>48000</v>
      </c>
      <c r="E1459" s="22">
        <v>46202</v>
      </c>
      <c r="F1459" s="21">
        <v>44</v>
      </c>
      <c r="G1459" s="21" t="s">
        <v>96</v>
      </c>
      <c r="H1459" s="21" t="s">
        <v>48</v>
      </c>
      <c r="I1459" s="21" t="s">
        <v>114</v>
      </c>
      <c r="J1459" s="21" t="s">
        <v>125</v>
      </c>
      <c r="K1459" s="21" t="s">
        <v>332</v>
      </c>
      <c r="L1459" s="21" t="s">
        <v>82</v>
      </c>
      <c r="M1459" s="21" t="s">
        <v>115</v>
      </c>
      <c r="N1459" s="21">
        <v>60</v>
      </c>
      <c r="O1459" s="20"/>
      <c r="P1459" s="21" t="s">
        <v>50</v>
      </c>
      <c r="Q1459" s="21" t="s">
        <v>1405</v>
      </c>
      <c r="R1459" s="21">
        <v>1700000</v>
      </c>
      <c r="S1459" s="21">
        <v>5629</v>
      </c>
      <c r="T1459" s="21">
        <v>-63.191142999999997</v>
      </c>
      <c r="U1459" s="21">
        <v>-17.807145999999999</v>
      </c>
      <c r="V1459" s="21" t="s">
        <v>113</v>
      </c>
      <c r="W1459" s="21" t="s">
        <v>51</v>
      </c>
      <c r="X1459" s="21" t="s">
        <v>1406</v>
      </c>
      <c r="Y1459" s="23">
        <v>46246</v>
      </c>
      <c r="Z1459" s="24">
        <f>+E1459-Y1459</f>
        <v>-44</v>
      </c>
      <c r="AA1459" s="25">
        <f>+Tabla_DatosExternos_142[[#This Row],[Saldo]]/Tabla_DatosExternos_142[[#This Row],[Importe]]</f>
        <v>1</v>
      </c>
      <c r="AB1459" s="21"/>
      <c r="AC1459" s="26">
        <f>IF(AND(-Z1459&gt;=1,-Z1459&lt;=30),D1459,0)</f>
        <v>0</v>
      </c>
      <c r="AD1459" s="26">
        <f>IF(AND(-Z1459&gt;=31,-Z1459&lt;=60),D1459,0)</f>
        <v>48000</v>
      </c>
      <c r="AE1459" s="26">
        <f>IF(AND(-Z1459&gt;=61,-Z1459&lt;=90),D1459,0)</f>
        <v>0</v>
      </c>
      <c r="AF1459" s="26">
        <f>IF(AND(-Z1459&gt;=91,-Z1459&lt;=120),D1459,0)</f>
        <v>0</v>
      </c>
      <c r="AG1459" s="26">
        <f>IF(AND(-Z1459&gt;=121,-Z1459&lt;=150),D1459,0)</f>
        <v>0</v>
      </c>
      <c r="AH1459" s="26">
        <f>IF(AND(-Z1459&gt;=151,-Z1459&lt;=180),D1459,0)</f>
        <v>0</v>
      </c>
      <c r="AI1459" s="26">
        <f>IF(AND(-Z1459&gt;=181,-Z1459&lt;=210),D1459,0)</f>
        <v>0</v>
      </c>
      <c r="AJ1459" s="26">
        <f>IF(AND(-Z1459&gt;=211,-Z1459&lt;=250),D1459,0)</f>
        <v>0</v>
      </c>
      <c r="AK1459" s="26">
        <f>IF(-Z1459&gt;=251,D1459,0)</f>
        <v>0</v>
      </c>
      <c r="AL1459" s="26">
        <f>SUM(AE1459:AF1459)</f>
        <v>0</v>
      </c>
      <c r="AM1459" s="26">
        <f>SUM(AG1459:AK1459)</f>
        <v>0</v>
      </c>
      <c r="AN1459" s="26">
        <f>SUM(AI1459:AK1459)</f>
        <v>0</v>
      </c>
      <c r="AO1459" s="26">
        <f>+IF(SUM(AC1459:AK1459)=0,D1459,0)</f>
        <v>0</v>
      </c>
      <c r="AP1459" s="26">
        <f>+SUM(AC1459:AK1459)</f>
        <v>48000</v>
      </c>
      <c r="AQ1459" s="26">
        <f>+Tabla_DatosExternos_142[[#This Row],[Total Vigente]]+Tabla_DatosExternos_142[[#This Row],[Total Vencido]]</f>
        <v>48000</v>
      </c>
      <c r="AR1459" s="26">
        <f>SUM(AG1459:AK1459)</f>
        <v>0</v>
      </c>
      <c r="AS1459" s="27">
        <f>+Tabla_DatosExternos_142[[#This Row],[Fecha]]-Tabla_DatosExternos_142[[#This Row],[Vence]]</f>
        <v>-60</v>
      </c>
      <c r="AT1459" s="21"/>
      <c r="AU1459" s="28" t="e">
        <f>+AR1459-W1459</f>
        <v>#VALUE!</v>
      </c>
    </row>
    <row r="1460" spans="1:47" x14ac:dyDescent="0.35">
      <c r="A1460" s="20">
        <v>46142</v>
      </c>
      <c r="B1460" s="21">
        <v>251073</v>
      </c>
      <c r="C1460" s="21">
        <v>48000</v>
      </c>
      <c r="D1460" s="21">
        <v>48000</v>
      </c>
      <c r="E1460" s="22">
        <v>46202</v>
      </c>
      <c r="F1460" s="21">
        <v>44</v>
      </c>
      <c r="G1460" s="21" t="s">
        <v>96</v>
      </c>
      <c r="H1460" s="21" t="s">
        <v>48</v>
      </c>
      <c r="I1460" s="21" t="s">
        <v>114</v>
      </c>
      <c r="J1460" s="21" t="s">
        <v>125</v>
      </c>
      <c r="K1460" s="21" t="s">
        <v>332</v>
      </c>
      <c r="L1460" s="21" t="s">
        <v>82</v>
      </c>
      <c r="M1460" s="21" t="s">
        <v>115</v>
      </c>
      <c r="N1460" s="21">
        <v>60</v>
      </c>
      <c r="O1460" s="20"/>
      <c r="P1460" s="21" t="s">
        <v>50</v>
      </c>
      <c r="Q1460" s="21" t="s">
        <v>1405</v>
      </c>
      <c r="R1460" s="21">
        <v>1700000</v>
      </c>
      <c r="S1460" s="21">
        <v>5629</v>
      </c>
      <c r="T1460" s="21">
        <v>-63.191142999999997</v>
      </c>
      <c r="U1460" s="21">
        <v>-17.807145999999999</v>
      </c>
      <c r="V1460" s="21" t="s">
        <v>113</v>
      </c>
      <c r="W1460" s="21" t="s">
        <v>51</v>
      </c>
      <c r="X1460" s="21" t="s">
        <v>1406</v>
      </c>
      <c r="Y1460" s="23">
        <v>46246</v>
      </c>
      <c r="Z1460" s="24">
        <f>+E1460-Y1460</f>
        <v>-44</v>
      </c>
      <c r="AA1460" s="25">
        <f>+Tabla_DatosExternos_142[[#This Row],[Saldo]]/Tabla_DatosExternos_142[[#This Row],[Importe]]</f>
        <v>1</v>
      </c>
      <c r="AB1460" s="21"/>
      <c r="AC1460" s="26">
        <f>IF(AND(-Z1460&gt;=1,-Z1460&lt;=30),D1460,0)</f>
        <v>0</v>
      </c>
      <c r="AD1460" s="26">
        <f>IF(AND(-Z1460&gt;=31,-Z1460&lt;=60),D1460,0)</f>
        <v>48000</v>
      </c>
      <c r="AE1460" s="26">
        <f>IF(AND(-Z1460&gt;=61,-Z1460&lt;=90),D1460,0)</f>
        <v>0</v>
      </c>
      <c r="AF1460" s="26">
        <f>IF(AND(-Z1460&gt;=91,-Z1460&lt;=120),D1460,0)</f>
        <v>0</v>
      </c>
      <c r="AG1460" s="26">
        <f>IF(AND(-Z1460&gt;=121,-Z1460&lt;=150),D1460,0)</f>
        <v>0</v>
      </c>
      <c r="AH1460" s="26">
        <f>IF(AND(-Z1460&gt;=151,-Z1460&lt;=180),D1460,0)</f>
        <v>0</v>
      </c>
      <c r="AI1460" s="26">
        <f>IF(AND(-Z1460&gt;=181,-Z1460&lt;=210),D1460,0)</f>
        <v>0</v>
      </c>
      <c r="AJ1460" s="26">
        <f>IF(AND(-Z1460&gt;=211,-Z1460&lt;=250),D1460,0)</f>
        <v>0</v>
      </c>
      <c r="AK1460" s="26">
        <f>IF(-Z1460&gt;=251,D1460,0)</f>
        <v>0</v>
      </c>
      <c r="AL1460" s="26">
        <f>SUM(AE1460:AF1460)</f>
        <v>0</v>
      </c>
      <c r="AM1460" s="26">
        <f>SUM(AG1460:AK1460)</f>
        <v>0</v>
      </c>
      <c r="AN1460" s="26">
        <f>SUM(AI1460:AK1460)</f>
        <v>0</v>
      </c>
      <c r="AO1460" s="26">
        <f>+IF(SUM(AC1460:AK1460)=0,D1460,0)</f>
        <v>0</v>
      </c>
      <c r="AP1460" s="26">
        <f>+SUM(AC1460:AK1460)</f>
        <v>48000</v>
      </c>
      <c r="AQ1460" s="26">
        <f>+Tabla_DatosExternos_142[[#This Row],[Total Vigente]]+Tabla_DatosExternos_142[[#This Row],[Total Vencido]]</f>
        <v>48000</v>
      </c>
      <c r="AR1460" s="26">
        <f>SUM(AG1460:AK1460)</f>
        <v>0</v>
      </c>
      <c r="AS1460" s="27">
        <f>+Tabla_DatosExternos_142[[#This Row],[Fecha]]-Tabla_DatosExternos_142[[#This Row],[Vence]]</f>
        <v>-60</v>
      </c>
      <c r="AT1460" s="21"/>
      <c r="AU1460" s="28" t="e">
        <f>+AR1460-W1460</f>
        <v>#VALUE!</v>
      </c>
    </row>
    <row r="1461" spans="1:47" x14ac:dyDescent="0.35">
      <c r="A1461" s="20">
        <v>46142</v>
      </c>
      <c r="B1461" s="21">
        <v>251074</v>
      </c>
      <c r="C1461" s="21">
        <v>24000</v>
      </c>
      <c r="D1461" s="21">
        <v>24000</v>
      </c>
      <c r="E1461" s="22">
        <v>46202</v>
      </c>
      <c r="F1461" s="21">
        <v>44</v>
      </c>
      <c r="G1461" s="21" t="s">
        <v>96</v>
      </c>
      <c r="H1461" s="21" t="s">
        <v>48</v>
      </c>
      <c r="I1461" s="21" t="s">
        <v>114</v>
      </c>
      <c r="J1461" s="21" t="s">
        <v>125</v>
      </c>
      <c r="K1461" s="21" t="s">
        <v>332</v>
      </c>
      <c r="L1461" s="21" t="s">
        <v>82</v>
      </c>
      <c r="M1461" s="21" t="s">
        <v>115</v>
      </c>
      <c r="N1461" s="21">
        <v>60</v>
      </c>
      <c r="O1461" s="20"/>
      <c r="P1461" s="21" t="s">
        <v>50</v>
      </c>
      <c r="Q1461" s="21" t="s">
        <v>1405</v>
      </c>
      <c r="R1461" s="21">
        <v>1700000</v>
      </c>
      <c r="S1461" s="21">
        <v>5629</v>
      </c>
      <c r="T1461" s="21">
        <v>-63.191142999999997</v>
      </c>
      <c r="U1461" s="21">
        <v>-17.807145999999999</v>
      </c>
      <c r="V1461" s="21" t="s">
        <v>113</v>
      </c>
      <c r="W1461" s="21" t="s">
        <v>51</v>
      </c>
      <c r="X1461" s="21" t="s">
        <v>1406</v>
      </c>
      <c r="Y1461" s="23">
        <v>46246</v>
      </c>
      <c r="Z1461" s="24">
        <f>+E1461-Y1461</f>
        <v>-44</v>
      </c>
      <c r="AA1461" s="25">
        <f>+Tabla_DatosExternos_142[[#This Row],[Saldo]]/Tabla_DatosExternos_142[[#This Row],[Importe]]</f>
        <v>1</v>
      </c>
      <c r="AB1461" s="21"/>
      <c r="AC1461" s="26">
        <f>IF(AND(-Z1461&gt;=1,-Z1461&lt;=30),D1461,0)</f>
        <v>0</v>
      </c>
      <c r="AD1461" s="26">
        <f>IF(AND(-Z1461&gt;=31,-Z1461&lt;=60),D1461,0)</f>
        <v>24000</v>
      </c>
      <c r="AE1461" s="26">
        <f>IF(AND(-Z1461&gt;=61,-Z1461&lt;=90),D1461,0)</f>
        <v>0</v>
      </c>
      <c r="AF1461" s="26">
        <f>IF(AND(-Z1461&gt;=91,-Z1461&lt;=120),D1461,0)</f>
        <v>0</v>
      </c>
      <c r="AG1461" s="26">
        <f>IF(AND(-Z1461&gt;=121,-Z1461&lt;=150),D1461,0)</f>
        <v>0</v>
      </c>
      <c r="AH1461" s="26">
        <f>IF(AND(-Z1461&gt;=151,-Z1461&lt;=180),D1461,0)</f>
        <v>0</v>
      </c>
      <c r="AI1461" s="26">
        <f>IF(AND(-Z1461&gt;=181,-Z1461&lt;=210),D1461,0)</f>
        <v>0</v>
      </c>
      <c r="AJ1461" s="26">
        <f>IF(AND(-Z1461&gt;=211,-Z1461&lt;=250),D1461,0)</f>
        <v>0</v>
      </c>
      <c r="AK1461" s="26">
        <f>IF(-Z1461&gt;=251,D1461,0)</f>
        <v>0</v>
      </c>
      <c r="AL1461" s="26">
        <f>SUM(AE1461:AF1461)</f>
        <v>0</v>
      </c>
      <c r="AM1461" s="26">
        <f>SUM(AG1461:AK1461)</f>
        <v>0</v>
      </c>
      <c r="AN1461" s="26">
        <f>SUM(AI1461:AK1461)</f>
        <v>0</v>
      </c>
      <c r="AO1461" s="26">
        <f>+IF(SUM(AC1461:AK1461)=0,D1461,0)</f>
        <v>0</v>
      </c>
      <c r="AP1461" s="26">
        <f>+SUM(AC1461:AK1461)</f>
        <v>24000</v>
      </c>
      <c r="AQ1461" s="26">
        <f>+Tabla_DatosExternos_142[[#This Row],[Total Vigente]]+Tabla_DatosExternos_142[[#This Row],[Total Vencido]]</f>
        <v>24000</v>
      </c>
      <c r="AR1461" s="26">
        <f>SUM(AG1461:AK1461)</f>
        <v>0</v>
      </c>
      <c r="AS1461" s="27">
        <f>+Tabla_DatosExternos_142[[#This Row],[Fecha]]-Tabla_DatosExternos_142[[#This Row],[Vence]]</f>
        <v>-60</v>
      </c>
      <c r="AT1461" s="21"/>
      <c r="AU1461" s="28" t="e">
        <f>+AR1461-W1461</f>
        <v>#VALUE!</v>
      </c>
    </row>
    <row r="1462" spans="1:47" x14ac:dyDescent="0.35">
      <c r="A1462" s="20">
        <v>46142</v>
      </c>
      <c r="B1462" s="21">
        <v>251075</v>
      </c>
      <c r="C1462" s="21">
        <v>41750</v>
      </c>
      <c r="D1462" s="21">
        <v>41750</v>
      </c>
      <c r="E1462" s="22">
        <v>46202</v>
      </c>
      <c r="F1462" s="21">
        <v>44</v>
      </c>
      <c r="G1462" s="21" t="s">
        <v>96</v>
      </c>
      <c r="H1462" s="21" t="s">
        <v>48</v>
      </c>
      <c r="I1462" s="21" t="s">
        <v>114</v>
      </c>
      <c r="J1462" s="21" t="s">
        <v>125</v>
      </c>
      <c r="K1462" s="21" t="s">
        <v>332</v>
      </c>
      <c r="L1462" s="21" t="s">
        <v>82</v>
      </c>
      <c r="M1462" s="21" t="s">
        <v>115</v>
      </c>
      <c r="N1462" s="21">
        <v>60</v>
      </c>
      <c r="O1462" s="20"/>
      <c r="P1462" s="21" t="s">
        <v>50</v>
      </c>
      <c r="Q1462" s="21" t="s">
        <v>1405</v>
      </c>
      <c r="R1462" s="21">
        <v>1700000</v>
      </c>
      <c r="S1462" s="21">
        <v>5629</v>
      </c>
      <c r="T1462" s="21">
        <v>-63.191142999999997</v>
      </c>
      <c r="U1462" s="21">
        <v>-17.807145999999999</v>
      </c>
      <c r="V1462" s="21" t="s">
        <v>113</v>
      </c>
      <c r="W1462" s="21" t="s">
        <v>51</v>
      </c>
      <c r="X1462" s="21" t="s">
        <v>1406</v>
      </c>
      <c r="Y1462" s="23">
        <v>46246</v>
      </c>
      <c r="Z1462" s="24">
        <f>+E1462-Y1462</f>
        <v>-44</v>
      </c>
      <c r="AA1462" s="25">
        <f>+Tabla_DatosExternos_142[[#This Row],[Saldo]]/Tabla_DatosExternos_142[[#This Row],[Importe]]</f>
        <v>1</v>
      </c>
      <c r="AB1462" s="21"/>
      <c r="AC1462" s="26">
        <f>IF(AND(-Z1462&gt;=1,-Z1462&lt;=30),D1462,0)</f>
        <v>0</v>
      </c>
      <c r="AD1462" s="26">
        <f>IF(AND(-Z1462&gt;=31,-Z1462&lt;=60),D1462,0)</f>
        <v>41750</v>
      </c>
      <c r="AE1462" s="26">
        <f>IF(AND(-Z1462&gt;=61,-Z1462&lt;=90),D1462,0)</f>
        <v>0</v>
      </c>
      <c r="AF1462" s="26">
        <f>IF(AND(-Z1462&gt;=91,-Z1462&lt;=120),D1462,0)</f>
        <v>0</v>
      </c>
      <c r="AG1462" s="26">
        <f>IF(AND(-Z1462&gt;=121,-Z1462&lt;=150),D1462,0)</f>
        <v>0</v>
      </c>
      <c r="AH1462" s="26">
        <f>IF(AND(-Z1462&gt;=151,-Z1462&lt;=180),D1462,0)</f>
        <v>0</v>
      </c>
      <c r="AI1462" s="26">
        <f>IF(AND(-Z1462&gt;=181,-Z1462&lt;=210),D1462,0)</f>
        <v>0</v>
      </c>
      <c r="AJ1462" s="26">
        <f>IF(AND(-Z1462&gt;=211,-Z1462&lt;=250),D1462,0)</f>
        <v>0</v>
      </c>
      <c r="AK1462" s="26">
        <f>IF(-Z1462&gt;=251,D1462,0)</f>
        <v>0</v>
      </c>
      <c r="AL1462" s="26">
        <f>SUM(AE1462:AF1462)</f>
        <v>0</v>
      </c>
      <c r="AM1462" s="26">
        <f>SUM(AG1462:AK1462)</f>
        <v>0</v>
      </c>
      <c r="AN1462" s="26">
        <f>SUM(AI1462:AK1462)</f>
        <v>0</v>
      </c>
      <c r="AO1462" s="26">
        <f>+IF(SUM(AC1462:AK1462)=0,D1462,0)</f>
        <v>0</v>
      </c>
      <c r="AP1462" s="26">
        <f>+SUM(AC1462:AK1462)</f>
        <v>41750</v>
      </c>
      <c r="AQ1462" s="26">
        <f>+Tabla_DatosExternos_142[[#This Row],[Total Vigente]]+Tabla_DatosExternos_142[[#This Row],[Total Vencido]]</f>
        <v>41750</v>
      </c>
      <c r="AR1462" s="26">
        <f>SUM(AG1462:AK1462)</f>
        <v>0</v>
      </c>
      <c r="AS1462" s="27">
        <f>+Tabla_DatosExternos_142[[#This Row],[Fecha]]-Tabla_DatosExternos_142[[#This Row],[Vence]]</f>
        <v>-60</v>
      </c>
      <c r="AT1462" s="21"/>
      <c r="AU1462" s="28" t="e">
        <f>+AR1462-W1462</f>
        <v>#VALUE!</v>
      </c>
    </row>
    <row r="1463" spans="1:47" x14ac:dyDescent="0.35">
      <c r="A1463" s="20">
        <v>46142</v>
      </c>
      <c r="B1463" s="21">
        <v>251076</v>
      </c>
      <c r="C1463" s="21">
        <v>16700</v>
      </c>
      <c r="D1463" s="21">
        <v>16700</v>
      </c>
      <c r="E1463" s="22">
        <v>46202</v>
      </c>
      <c r="F1463" s="21">
        <v>44</v>
      </c>
      <c r="G1463" s="21" t="s">
        <v>96</v>
      </c>
      <c r="H1463" s="21" t="s">
        <v>48</v>
      </c>
      <c r="I1463" s="21" t="s">
        <v>114</v>
      </c>
      <c r="J1463" s="21" t="s">
        <v>125</v>
      </c>
      <c r="K1463" s="21" t="s">
        <v>332</v>
      </c>
      <c r="L1463" s="21" t="s">
        <v>82</v>
      </c>
      <c r="M1463" s="21" t="s">
        <v>115</v>
      </c>
      <c r="N1463" s="21">
        <v>60</v>
      </c>
      <c r="O1463" s="20"/>
      <c r="P1463" s="21" t="s">
        <v>50</v>
      </c>
      <c r="Q1463" s="21" t="s">
        <v>1405</v>
      </c>
      <c r="R1463" s="21">
        <v>1700000</v>
      </c>
      <c r="S1463" s="21">
        <v>5629</v>
      </c>
      <c r="T1463" s="21">
        <v>-63.191142999999997</v>
      </c>
      <c r="U1463" s="21">
        <v>-17.807145999999999</v>
      </c>
      <c r="V1463" s="21" t="s">
        <v>113</v>
      </c>
      <c r="W1463" s="21" t="s">
        <v>51</v>
      </c>
      <c r="X1463" s="21" t="s">
        <v>1406</v>
      </c>
      <c r="Y1463" s="23">
        <v>46246</v>
      </c>
      <c r="Z1463" s="24">
        <f>+E1463-Y1463</f>
        <v>-44</v>
      </c>
      <c r="AA1463" s="25">
        <f>+Tabla_DatosExternos_142[[#This Row],[Saldo]]/Tabla_DatosExternos_142[[#This Row],[Importe]]</f>
        <v>1</v>
      </c>
      <c r="AB1463" s="21"/>
      <c r="AC1463" s="26">
        <f>IF(AND(-Z1463&gt;=1,-Z1463&lt;=30),D1463,0)</f>
        <v>0</v>
      </c>
      <c r="AD1463" s="26">
        <f>IF(AND(-Z1463&gt;=31,-Z1463&lt;=60),D1463,0)</f>
        <v>16700</v>
      </c>
      <c r="AE1463" s="26">
        <f>IF(AND(-Z1463&gt;=61,-Z1463&lt;=90),D1463,0)</f>
        <v>0</v>
      </c>
      <c r="AF1463" s="26">
        <f>IF(AND(-Z1463&gt;=91,-Z1463&lt;=120),D1463,0)</f>
        <v>0</v>
      </c>
      <c r="AG1463" s="26">
        <f>IF(AND(-Z1463&gt;=121,-Z1463&lt;=150),D1463,0)</f>
        <v>0</v>
      </c>
      <c r="AH1463" s="26">
        <f>IF(AND(-Z1463&gt;=151,-Z1463&lt;=180),D1463,0)</f>
        <v>0</v>
      </c>
      <c r="AI1463" s="26">
        <f>IF(AND(-Z1463&gt;=181,-Z1463&lt;=210),D1463,0)</f>
        <v>0</v>
      </c>
      <c r="AJ1463" s="26">
        <f>IF(AND(-Z1463&gt;=211,-Z1463&lt;=250),D1463,0)</f>
        <v>0</v>
      </c>
      <c r="AK1463" s="26">
        <f>IF(-Z1463&gt;=251,D1463,0)</f>
        <v>0</v>
      </c>
      <c r="AL1463" s="26">
        <f>SUM(AE1463:AF1463)</f>
        <v>0</v>
      </c>
      <c r="AM1463" s="26">
        <f>SUM(AG1463:AK1463)</f>
        <v>0</v>
      </c>
      <c r="AN1463" s="26">
        <f>SUM(AI1463:AK1463)</f>
        <v>0</v>
      </c>
      <c r="AO1463" s="26">
        <f>+IF(SUM(AC1463:AK1463)=0,D1463,0)</f>
        <v>0</v>
      </c>
      <c r="AP1463" s="26">
        <f>+SUM(AC1463:AK1463)</f>
        <v>16700</v>
      </c>
      <c r="AQ1463" s="26">
        <f>+Tabla_DatosExternos_142[[#This Row],[Total Vigente]]+Tabla_DatosExternos_142[[#This Row],[Total Vencido]]</f>
        <v>16700</v>
      </c>
      <c r="AR1463" s="26">
        <f>SUM(AG1463:AK1463)</f>
        <v>0</v>
      </c>
      <c r="AS1463" s="27">
        <f>+Tabla_DatosExternos_142[[#This Row],[Fecha]]-Tabla_DatosExternos_142[[#This Row],[Vence]]</f>
        <v>-60</v>
      </c>
      <c r="AT1463" s="21"/>
      <c r="AU1463" s="28" t="e">
        <f>+AR1463-W1463</f>
        <v>#VALUE!</v>
      </c>
    </row>
    <row r="1464" spans="1:47" x14ac:dyDescent="0.35">
      <c r="A1464" s="20">
        <v>46142</v>
      </c>
      <c r="B1464" s="21">
        <v>251077</v>
      </c>
      <c r="C1464" s="21">
        <v>41750.01</v>
      </c>
      <c r="D1464" s="21">
        <v>41750.01</v>
      </c>
      <c r="E1464" s="22">
        <v>46202</v>
      </c>
      <c r="F1464" s="21">
        <v>44</v>
      </c>
      <c r="G1464" s="21" t="s">
        <v>96</v>
      </c>
      <c r="H1464" s="21" t="s">
        <v>48</v>
      </c>
      <c r="I1464" s="21" t="s">
        <v>1246</v>
      </c>
      <c r="J1464" s="21" t="s">
        <v>125</v>
      </c>
      <c r="K1464" s="21" t="s">
        <v>332</v>
      </c>
      <c r="L1464" s="21" t="s">
        <v>82</v>
      </c>
      <c r="M1464" s="21" t="s">
        <v>83</v>
      </c>
      <c r="N1464" s="21">
        <v>60</v>
      </c>
      <c r="O1464" s="20"/>
      <c r="P1464" s="21" t="s">
        <v>50</v>
      </c>
      <c r="Q1464" s="21" t="s">
        <v>1247</v>
      </c>
      <c r="R1464" s="21">
        <v>3250000</v>
      </c>
      <c r="S1464" s="21">
        <v>5649</v>
      </c>
      <c r="T1464" s="21">
        <v>-63.460213000000003</v>
      </c>
      <c r="U1464" s="21">
        <v>-21.259613000000002</v>
      </c>
      <c r="V1464" s="21" t="s">
        <v>1248</v>
      </c>
      <c r="W1464" s="21" t="s">
        <v>51</v>
      </c>
      <c r="X1464" s="21" t="s">
        <v>1249</v>
      </c>
      <c r="Y1464" s="23">
        <v>46246</v>
      </c>
      <c r="Z1464" s="24">
        <f>+E1464-Y1464</f>
        <v>-44</v>
      </c>
      <c r="AA1464" s="25">
        <f>+Tabla_DatosExternos_142[[#This Row],[Saldo]]/Tabla_DatosExternos_142[[#This Row],[Importe]]</f>
        <v>1</v>
      </c>
      <c r="AB1464" s="21"/>
      <c r="AC1464" s="26">
        <f>IF(AND(-Z1464&gt;=1,-Z1464&lt;=30),D1464,0)</f>
        <v>0</v>
      </c>
      <c r="AD1464" s="26">
        <f>IF(AND(-Z1464&gt;=31,-Z1464&lt;=60),D1464,0)</f>
        <v>41750.01</v>
      </c>
      <c r="AE1464" s="26">
        <f>IF(AND(-Z1464&gt;=61,-Z1464&lt;=90),D1464,0)</f>
        <v>0</v>
      </c>
      <c r="AF1464" s="26">
        <f>IF(AND(-Z1464&gt;=91,-Z1464&lt;=120),D1464,0)</f>
        <v>0</v>
      </c>
      <c r="AG1464" s="26">
        <f>IF(AND(-Z1464&gt;=121,-Z1464&lt;=150),D1464,0)</f>
        <v>0</v>
      </c>
      <c r="AH1464" s="26">
        <f>IF(AND(-Z1464&gt;=151,-Z1464&lt;=180),D1464,0)</f>
        <v>0</v>
      </c>
      <c r="AI1464" s="26">
        <f>IF(AND(-Z1464&gt;=181,-Z1464&lt;=210),D1464,0)</f>
        <v>0</v>
      </c>
      <c r="AJ1464" s="26">
        <f>IF(AND(-Z1464&gt;=211,-Z1464&lt;=250),D1464,0)</f>
        <v>0</v>
      </c>
      <c r="AK1464" s="26">
        <f>IF(-Z1464&gt;=251,D1464,0)</f>
        <v>0</v>
      </c>
      <c r="AL1464" s="26">
        <f>SUM(AE1464:AF1464)</f>
        <v>0</v>
      </c>
      <c r="AM1464" s="26">
        <f>SUM(AG1464:AK1464)</f>
        <v>0</v>
      </c>
      <c r="AN1464" s="26">
        <f>SUM(AI1464:AK1464)</f>
        <v>0</v>
      </c>
      <c r="AO1464" s="26">
        <f>+IF(SUM(AC1464:AK1464)=0,D1464,0)</f>
        <v>0</v>
      </c>
      <c r="AP1464" s="26">
        <f>+SUM(AC1464:AK1464)</f>
        <v>41750.01</v>
      </c>
      <c r="AQ1464" s="26">
        <f>+Tabla_DatosExternos_142[[#This Row],[Total Vigente]]+Tabla_DatosExternos_142[[#This Row],[Total Vencido]]</f>
        <v>41750.01</v>
      </c>
      <c r="AR1464" s="26">
        <f>SUM(AG1464:AK1464)</f>
        <v>0</v>
      </c>
      <c r="AS1464" s="27">
        <f>+Tabla_DatosExternos_142[[#This Row],[Fecha]]-Tabla_DatosExternos_142[[#This Row],[Vence]]</f>
        <v>-60</v>
      </c>
      <c r="AT1464" s="21"/>
      <c r="AU1464" s="28" t="e">
        <f>+AR1464-W1464</f>
        <v>#VALUE!</v>
      </c>
    </row>
    <row r="1465" spans="1:47" x14ac:dyDescent="0.35">
      <c r="A1465" s="20">
        <v>46142</v>
      </c>
      <c r="B1465" s="21">
        <v>251078</v>
      </c>
      <c r="C1465" s="21">
        <v>16700</v>
      </c>
      <c r="D1465" s="21">
        <v>16700</v>
      </c>
      <c r="E1465" s="22">
        <v>46202</v>
      </c>
      <c r="F1465" s="21">
        <v>44</v>
      </c>
      <c r="G1465" s="21" t="s">
        <v>96</v>
      </c>
      <c r="H1465" s="21" t="s">
        <v>48</v>
      </c>
      <c r="I1465" s="21" t="s">
        <v>1246</v>
      </c>
      <c r="J1465" s="21" t="s">
        <v>125</v>
      </c>
      <c r="K1465" s="21" t="s">
        <v>332</v>
      </c>
      <c r="L1465" s="21" t="s">
        <v>82</v>
      </c>
      <c r="M1465" s="21" t="s">
        <v>83</v>
      </c>
      <c r="N1465" s="21">
        <v>60</v>
      </c>
      <c r="O1465" s="20"/>
      <c r="P1465" s="21" t="s">
        <v>50</v>
      </c>
      <c r="Q1465" s="21" t="s">
        <v>1247</v>
      </c>
      <c r="R1465" s="21">
        <v>3250000</v>
      </c>
      <c r="S1465" s="21">
        <v>5649</v>
      </c>
      <c r="T1465" s="21">
        <v>-63.460213000000003</v>
      </c>
      <c r="U1465" s="21">
        <v>-21.259613000000002</v>
      </c>
      <c r="V1465" s="21" t="s">
        <v>1248</v>
      </c>
      <c r="W1465" s="21" t="s">
        <v>51</v>
      </c>
      <c r="X1465" s="21" t="s">
        <v>1249</v>
      </c>
      <c r="Y1465" s="23">
        <v>46246</v>
      </c>
      <c r="Z1465" s="24">
        <f>+E1465-Y1465</f>
        <v>-44</v>
      </c>
      <c r="AA1465" s="25">
        <f>+Tabla_DatosExternos_142[[#This Row],[Saldo]]/Tabla_DatosExternos_142[[#This Row],[Importe]]</f>
        <v>1</v>
      </c>
      <c r="AB1465" s="21"/>
      <c r="AC1465" s="26">
        <f>IF(AND(-Z1465&gt;=1,-Z1465&lt;=30),D1465,0)</f>
        <v>0</v>
      </c>
      <c r="AD1465" s="26">
        <f>IF(AND(-Z1465&gt;=31,-Z1465&lt;=60),D1465,0)</f>
        <v>16700</v>
      </c>
      <c r="AE1465" s="26">
        <f>IF(AND(-Z1465&gt;=61,-Z1465&lt;=90),D1465,0)</f>
        <v>0</v>
      </c>
      <c r="AF1465" s="26">
        <f>IF(AND(-Z1465&gt;=91,-Z1465&lt;=120),D1465,0)</f>
        <v>0</v>
      </c>
      <c r="AG1465" s="26">
        <f>IF(AND(-Z1465&gt;=121,-Z1465&lt;=150),D1465,0)</f>
        <v>0</v>
      </c>
      <c r="AH1465" s="26">
        <f>IF(AND(-Z1465&gt;=151,-Z1465&lt;=180),D1465,0)</f>
        <v>0</v>
      </c>
      <c r="AI1465" s="26">
        <f>IF(AND(-Z1465&gt;=181,-Z1465&lt;=210),D1465,0)</f>
        <v>0</v>
      </c>
      <c r="AJ1465" s="26">
        <f>IF(AND(-Z1465&gt;=211,-Z1465&lt;=250),D1465,0)</f>
        <v>0</v>
      </c>
      <c r="AK1465" s="26">
        <f>IF(-Z1465&gt;=251,D1465,0)</f>
        <v>0</v>
      </c>
      <c r="AL1465" s="26">
        <f>SUM(AE1465:AF1465)</f>
        <v>0</v>
      </c>
      <c r="AM1465" s="26">
        <f>SUM(AG1465:AK1465)</f>
        <v>0</v>
      </c>
      <c r="AN1465" s="26">
        <f>SUM(AI1465:AK1465)</f>
        <v>0</v>
      </c>
      <c r="AO1465" s="26">
        <f>+IF(SUM(AC1465:AK1465)=0,D1465,0)</f>
        <v>0</v>
      </c>
      <c r="AP1465" s="26">
        <f>+SUM(AC1465:AK1465)</f>
        <v>16700</v>
      </c>
      <c r="AQ1465" s="26">
        <f>+Tabla_DatosExternos_142[[#This Row],[Total Vigente]]+Tabla_DatosExternos_142[[#This Row],[Total Vencido]]</f>
        <v>16700</v>
      </c>
      <c r="AR1465" s="26">
        <f>SUM(AG1465:AK1465)</f>
        <v>0</v>
      </c>
      <c r="AS1465" s="27">
        <f>+Tabla_DatosExternos_142[[#This Row],[Fecha]]-Tabla_DatosExternos_142[[#This Row],[Vence]]</f>
        <v>-60</v>
      </c>
      <c r="AT1465" s="21"/>
      <c r="AU1465" s="28" t="e">
        <f>+AR1465-W1465</f>
        <v>#VALUE!</v>
      </c>
    </row>
    <row r="1466" spans="1:47" x14ac:dyDescent="0.35">
      <c r="A1466" s="20">
        <v>46142</v>
      </c>
      <c r="B1466" s="21">
        <v>251079</v>
      </c>
      <c r="C1466" s="21">
        <v>32000</v>
      </c>
      <c r="D1466" s="21">
        <v>32000</v>
      </c>
      <c r="E1466" s="22">
        <v>46202</v>
      </c>
      <c r="F1466" s="21">
        <v>44</v>
      </c>
      <c r="G1466" s="21" t="s">
        <v>96</v>
      </c>
      <c r="H1466" s="21" t="s">
        <v>48</v>
      </c>
      <c r="I1466" s="21" t="s">
        <v>114</v>
      </c>
      <c r="J1466" s="21" t="s">
        <v>125</v>
      </c>
      <c r="K1466" s="21" t="s">
        <v>332</v>
      </c>
      <c r="L1466" s="21" t="s">
        <v>82</v>
      </c>
      <c r="M1466" s="21" t="s">
        <v>115</v>
      </c>
      <c r="N1466" s="21">
        <v>60</v>
      </c>
      <c r="O1466" s="20"/>
      <c r="P1466" s="21" t="s">
        <v>50</v>
      </c>
      <c r="Q1466" s="21" t="s">
        <v>217</v>
      </c>
      <c r="R1466" s="21">
        <v>200000</v>
      </c>
      <c r="S1466" s="21">
        <v>5629</v>
      </c>
      <c r="T1466" s="21">
        <v>-63.191142999999997</v>
      </c>
      <c r="U1466" s="21">
        <v>-17.807145999999999</v>
      </c>
      <c r="V1466" s="21" t="s">
        <v>161</v>
      </c>
      <c r="W1466" s="21" t="s">
        <v>51</v>
      </c>
      <c r="X1466" s="21" t="s">
        <v>113</v>
      </c>
      <c r="Y1466" s="23">
        <v>46246</v>
      </c>
      <c r="Z1466" s="24">
        <f>+E1466-Y1466</f>
        <v>-44</v>
      </c>
      <c r="AA1466" s="25">
        <f>+Tabla_DatosExternos_142[[#This Row],[Saldo]]/Tabla_DatosExternos_142[[#This Row],[Importe]]</f>
        <v>1</v>
      </c>
      <c r="AB1466" s="21"/>
      <c r="AC1466" s="26">
        <f>IF(AND(-Z1466&gt;=1,-Z1466&lt;=30),D1466,0)</f>
        <v>0</v>
      </c>
      <c r="AD1466" s="26">
        <f>IF(AND(-Z1466&gt;=31,-Z1466&lt;=60),D1466,0)</f>
        <v>32000</v>
      </c>
      <c r="AE1466" s="26">
        <f>IF(AND(-Z1466&gt;=61,-Z1466&lt;=90),D1466,0)</f>
        <v>0</v>
      </c>
      <c r="AF1466" s="26">
        <f>IF(AND(-Z1466&gt;=91,-Z1466&lt;=120),D1466,0)</f>
        <v>0</v>
      </c>
      <c r="AG1466" s="26">
        <f>IF(AND(-Z1466&gt;=121,-Z1466&lt;=150),D1466,0)</f>
        <v>0</v>
      </c>
      <c r="AH1466" s="26">
        <f>IF(AND(-Z1466&gt;=151,-Z1466&lt;=180),D1466,0)</f>
        <v>0</v>
      </c>
      <c r="AI1466" s="26">
        <f>IF(AND(-Z1466&gt;=181,-Z1466&lt;=210),D1466,0)</f>
        <v>0</v>
      </c>
      <c r="AJ1466" s="26">
        <f>IF(AND(-Z1466&gt;=211,-Z1466&lt;=250),D1466,0)</f>
        <v>0</v>
      </c>
      <c r="AK1466" s="26">
        <f>IF(-Z1466&gt;=251,D1466,0)</f>
        <v>0</v>
      </c>
      <c r="AL1466" s="26">
        <f>SUM(AE1466:AF1466)</f>
        <v>0</v>
      </c>
      <c r="AM1466" s="26">
        <f>SUM(AG1466:AK1466)</f>
        <v>0</v>
      </c>
      <c r="AN1466" s="26">
        <f>SUM(AI1466:AK1466)</f>
        <v>0</v>
      </c>
      <c r="AO1466" s="26">
        <f>+IF(SUM(AC1466:AK1466)=0,D1466,0)</f>
        <v>0</v>
      </c>
      <c r="AP1466" s="26">
        <f>+SUM(AC1466:AK1466)</f>
        <v>32000</v>
      </c>
      <c r="AQ1466" s="26">
        <f>+Tabla_DatosExternos_142[[#This Row],[Total Vigente]]+Tabla_DatosExternos_142[[#This Row],[Total Vencido]]</f>
        <v>32000</v>
      </c>
      <c r="AR1466" s="26">
        <f>SUM(AG1466:AK1466)</f>
        <v>0</v>
      </c>
      <c r="AS1466" s="27">
        <f>+Tabla_DatosExternos_142[[#This Row],[Fecha]]-Tabla_DatosExternos_142[[#This Row],[Vence]]</f>
        <v>-60</v>
      </c>
      <c r="AT1466" s="21"/>
      <c r="AU1466" s="28" t="e">
        <f>+AR1466-W1466</f>
        <v>#VALUE!</v>
      </c>
    </row>
    <row r="1467" spans="1:47" x14ac:dyDescent="0.35">
      <c r="A1467" s="20">
        <v>46142</v>
      </c>
      <c r="B1467" s="21">
        <v>251080</v>
      </c>
      <c r="C1467" s="21">
        <v>38999.99</v>
      </c>
      <c r="D1467" s="21">
        <v>38999.99</v>
      </c>
      <c r="E1467" s="22">
        <v>46202</v>
      </c>
      <c r="F1467" s="21">
        <v>44</v>
      </c>
      <c r="G1467" s="21" t="s">
        <v>96</v>
      </c>
      <c r="H1467" s="21" t="s">
        <v>48</v>
      </c>
      <c r="I1467" s="21" t="s">
        <v>114</v>
      </c>
      <c r="J1467" s="21" t="s">
        <v>125</v>
      </c>
      <c r="K1467" s="21" t="s">
        <v>332</v>
      </c>
      <c r="L1467" s="21" t="s">
        <v>82</v>
      </c>
      <c r="M1467" s="21" t="s">
        <v>115</v>
      </c>
      <c r="N1467" s="21">
        <v>60</v>
      </c>
      <c r="O1467" s="20"/>
      <c r="P1467" s="21" t="s">
        <v>50</v>
      </c>
      <c r="Q1467" s="21" t="s">
        <v>217</v>
      </c>
      <c r="R1467" s="21">
        <v>200000</v>
      </c>
      <c r="S1467" s="21">
        <v>5629</v>
      </c>
      <c r="T1467" s="21">
        <v>-63.191142999999997</v>
      </c>
      <c r="U1467" s="21">
        <v>-17.807145999999999</v>
      </c>
      <c r="V1467" s="21" t="s">
        <v>161</v>
      </c>
      <c r="W1467" s="21" t="s">
        <v>51</v>
      </c>
      <c r="X1467" s="21" t="s">
        <v>113</v>
      </c>
      <c r="Y1467" s="23">
        <v>46246</v>
      </c>
      <c r="Z1467" s="24">
        <f>+E1467-Y1467</f>
        <v>-44</v>
      </c>
      <c r="AA1467" s="25">
        <f>+Tabla_DatosExternos_142[[#This Row],[Saldo]]/Tabla_DatosExternos_142[[#This Row],[Importe]]</f>
        <v>1</v>
      </c>
      <c r="AB1467" s="21"/>
      <c r="AC1467" s="26">
        <f>IF(AND(-Z1467&gt;=1,-Z1467&lt;=30),D1467,0)</f>
        <v>0</v>
      </c>
      <c r="AD1467" s="26">
        <f>IF(AND(-Z1467&gt;=31,-Z1467&lt;=60),D1467,0)</f>
        <v>38999.99</v>
      </c>
      <c r="AE1467" s="26">
        <f>IF(AND(-Z1467&gt;=61,-Z1467&lt;=90),D1467,0)</f>
        <v>0</v>
      </c>
      <c r="AF1467" s="26">
        <f>IF(AND(-Z1467&gt;=91,-Z1467&lt;=120),D1467,0)</f>
        <v>0</v>
      </c>
      <c r="AG1467" s="26">
        <f>IF(AND(-Z1467&gt;=121,-Z1467&lt;=150),D1467,0)</f>
        <v>0</v>
      </c>
      <c r="AH1467" s="26">
        <f>IF(AND(-Z1467&gt;=151,-Z1467&lt;=180),D1467,0)</f>
        <v>0</v>
      </c>
      <c r="AI1467" s="26">
        <f>IF(AND(-Z1467&gt;=181,-Z1467&lt;=210),D1467,0)</f>
        <v>0</v>
      </c>
      <c r="AJ1467" s="26">
        <f>IF(AND(-Z1467&gt;=211,-Z1467&lt;=250),D1467,0)</f>
        <v>0</v>
      </c>
      <c r="AK1467" s="26">
        <f>IF(-Z1467&gt;=251,D1467,0)</f>
        <v>0</v>
      </c>
      <c r="AL1467" s="26">
        <f>SUM(AE1467:AF1467)</f>
        <v>0</v>
      </c>
      <c r="AM1467" s="26">
        <f>SUM(AG1467:AK1467)</f>
        <v>0</v>
      </c>
      <c r="AN1467" s="26">
        <f>SUM(AI1467:AK1467)</f>
        <v>0</v>
      </c>
      <c r="AO1467" s="26">
        <f>+IF(SUM(AC1467:AK1467)=0,D1467,0)</f>
        <v>0</v>
      </c>
      <c r="AP1467" s="26">
        <f>+SUM(AC1467:AK1467)</f>
        <v>38999.99</v>
      </c>
      <c r="AQ1467" s="26">
        <f>+Tabla_DatosExternos_142[[#This Row],[Total Vigente]]+Tabla_DatosExternos_142[[#This Row],[Total Vencido]]</f>
        <v>38999.99</v>
      </c>
      <c r="AR1467" s="26">
        <f>SUM(AG1467:AK1467)</f>
        <v>0</v>
      </c>
      <c r="AS1467" s="27">
        <f>+Tabla_DatosExternos_142[[#This Row],[Fecha]]-Tabla_DatosExternos_142[[#This Row],[Vence]]</f>
        <v>-60</v>
      </c>
      <c r="AT1467" s="21"/>
      <c r="AU1467" s="28" t="e">
        <f>+AR1467-W1467</f>
        <v>#VALUE!</v>
      </c>
    </row>
    <row r="1468" spans="1:47" x14ac:dyDescent="0.35">
      <c r="A1468" s="20">
        <v>46142</v>
      </c>
      <c r="B1468" s="21">
        <v>251081</v>
      </c>
      <c r="C1468" s="21">
        <v>48000</v>
      </c>
      <c r="D1468" s="21">
        <v>48000</v>
      </c>
      <c r="E1468" s="22">
        <v>46202</v>
      </c>
      <c r="F1468" s="21">
        <v>44</v>
      </c>
      <c r="G1468" s="21" t="s">
        <v>96</v>
      </c>
      <c r="H1468" s="21" t="s">
        <v>48</v>
      </c>
      <c r="I1468" s="21" t="s">
        <v>1246</v>
      </c>
      <c r="J1468" s="21" t="s">
        <v>125</v>
      </c>
      <c r="K1468" s="21" t="s">
        <v>332</v>
      </c>
      <c r="L1468" s="21" t="s">
        <v>82</v>
      </c>
      <c r="M1468" s="21" t="s">
        <v>83</v>
      </c>
      <c r="N1468" s="21">
        <v>60</v>
      </c>
      <c r="O1468" s="20"/>
      <c r="P1468" s="21" t="s">
        <v>50</v>
      </c>
      <c r="Q1468" s="21" t="s">
        <v>1247</v>
      </c>
      <c r="R1468" s="21">
        <v>3250000</v>
      </c>
      <c r="S1468" s="21">
        <v>5649</v>
      </c>
      <c r="T1468" s="21">
        <v>-63.460213000000003</v>
      </c>
      <c r="U1468" s="21">
        <v>-21.259613000000002</v>
      </c>
      <c r="V1468" s="21" t="s">
        <v>1248</v>
      </c>
      <c r="W1468" s="21" t="s">
        <v>51</v>
      </c>
      <c r="X1468" s="21" t="s">
        <v>1249</v>
      </c>
      <c r="Y1468" s="23">
        <v>46246</v>
      </c>
      <c r="Z1468" s="24">
        <f>+E1468-Y1468</f>
        <v>-44</v>
      </c>
      <c r="AA1468" s="25">
        <f>+Tabla_DatosExternos_142[[#This Row],[Saldo]]/Tabla_DatosExternos_142[[#This Row],[Importe]]</f>
        <v>1</v>
      </c>
      <c r="AB1468" s="21"/>
      <c r="AC1468" s="26">
        <f>IF(AND(-Z1468&gt;=1,-Z1468&lt;=30),D1468,0)</f>
        <v>0</v>
      </c>
      <c r="AD1468" s="26">
        <f>IF(AND(-Z1468&gt;=31,-Z1468&lt;=60),D1468,0)</f>
        <v>48000</v>
      </c>
      <c r="AE1468" s="26">
        <f>IF(AND(-Z1468&gt;=61,-Z1468&lt;=90),D1468,0)</f>
        <v>0</v>
      </c>
      <c r="AF1468" s="26">
        <f>IF(AND(-Z1468&gt;=91,-Z1468&lt;=120),D1468,0)</f>
        <v>0</v>
      </c>
      <c r="AG1468" s="26">
        <f>IF(AND(-Z1468&gt;=121,-Z1468&lt;=150),D1468,0)</f>
        <v>0</v>
      </c>
      <c r="AH1468" s="26">
        <f>IF(AND(-Z1468&gt;=151,-Z1468&lt;=180),D1468,0)</f>
        <v>0</v>
      </c>
      <c r="AI1468" s="26">
        <f>IF(AND(-Z1468&gt;=181,-Z1468&lt;=210),D1468,0)</f>
        <v>0</v>
      </c>
      <c r="AJ1468" s="26">
        <f>IF(AND(-Z1468&gt;=211,-Z1468&lt;=250),D1468,0)</f>
        <v>0</v>
      </c>
      <c r="AK1468" s="26">
        <f>IF(-Z1468&gt;=251,D1468,0)</f>
        <v>0</v>
      </c>
      <c r="AL1468" s="26">
        <f>SUM(AE1468:AF1468)</f>
        <v>0</v>
      </c>
      <c r="AM1468" s="26">
        <f>SUM(AG1468:AK1468)</f>
        <v>0</v>
      </c>
      <c r="AN1468" s="26">
        <f>SUM(AI1468:AK1468)</f>
        <v>0</v>
      </c>
      <c r="AO1468" s="26">
        <f>+IF(SUM(AC1468:AK1468)=0,D1468,0)</f>
        <v>0</v>
      </c>
      <c r="AP1468" s="26">
        <f>+SUM(AC1468:AK1468)</f>
        <v>48000</v>
      </c>
      <c r="AQ1468" s="26">
        <f>+Tabla_DatosExternos_142[[#This Row],[Total Vigente]]+Tabla_DatosExternos_142[[#This Row],[Total Vencido]]</f>
        <v>48000</v>
      </c>
      <c r="AR1468" s="26">
        <f>SUM(AG1468:AK1468)</f>
        <v>0</v>
      </c>
      <c r="AS1468" s="27">
        <f>+Tabla_DatosExternos_142[[#This Row],[Fecha]]-Tabla_DatosExternos_142[[#This Row],[Vence]]</f>
        <v>-60</v>
      </c>
      <c r="AT1468" s="21"/>
      <c r="AU1468" s="28" t="e">
        <f>+AR1468-W1468</f>
        <v>#VALUE!</v>
      </c>
    </row>
    <row r="1469" spans="1:47" x14ac:dyDescent="0.35">
      <c r="A1469" s="20">
        <v>46142</v>
      </c>
      <c r="B1469" s="21">
        <v>251082</v>
      </c>
      <c r="C1469" s="21">
        <v>32000</v>
      </c>
      <c r="D1469" s="21">
        <v>32000</v>
      </c>
      <c r="E1469" s="22">
        <v>46202</v>
      </c>
      <c r="F1469" s="21">
        <v>44</v>
      </c>
      <c r="G1469" s="21" t="s">
        <v>96</v>
      </c>
      <c r="H1469" s="21" t="s">
        <v>48</v>
      </c>
      <c r="I1469" s="21" t="s">
        <v>1246</v>
      </c>
      <c r="J1469" s="21" t="s">
        <v>125</v>
      </c>
      <c r="K1469" s="21" t="s">
        <v>332</v>
      </c>
      <c r="L1469" s="21" t="s">
        <v>82</v>
      </c>
      <c r="M1469" s="21" t="s">
        <v>83</v>
      </c>
      <c r="N1469" s="21">
        <v>60</v>
      </c>
      <c r="O1469" s="20"/>
      <c r="P1469" s="21" t="s">
        <v>50</v>
      </c>
      <c r="Q1469" s="21" t="s">
        <v>1247</v>
      </c>
      <c r="R1469" s="21">
        <v>3250000</v>
      </c>
      <c r="S1469" s="21">
        <v>5649</v>
      </c>
      <c r="T1469" s="21">
        <v>-63.460213000000003</v>
      </c>
      <c r="U1469" s="21">
        <v>-21.259613000000002</v>
      </c>
      <c r="V1469" s="21" t="s">
        <v>1248</v>
      </c>
      <c r="W1469" s="21" t="s">
        <v>51</v>
      </c>
      <c r="X1469" s="21" t="s">
        <v>1249</v>
      </c>
      <c r="Y1469" s="23">
        <v>46246</v>
      </c>
      <c r="Z1469" s="24">
        <f>+E1469-Y1469</f>
        <v>-44</v>
      </c>
      <c r="AA1469" s="25">
        <f>+Tabla_DatosExternos_142[[#This Row],[Saldo]]/Tabla_DatosExternos_142[[#This Row],[Importe]]</f>
        <v>1</v>
      </c>
      <c r="AB1469" s="21"/>
      <c r="AC1469" s="26">
        <f>IF(AND(-Z1469&gt;=1,-Z1469&lt;=30),D1469,0)</f>
        <v>0</v>
      </c>
      <c r="AD1469" s="26">
        <f>IF(AND(-Z1469&gt;=31,-Z1469&lt;=60),D1469,0)</f>
        <v>32000</v>
      </c>
      <c r="AE1469" s="26">
        <f>IF(AND(-Z1469&gt;=61,-Z1469&lt;=90),D1469,0)</f>
        <v>0</v>
      </c>
      <c r="AF1469" s="26">
        <f>IF(AND(-Z1469&gt;=91,-Z1469&lt;=120),D1469,0)</f>
        <v>0</v>
      </c>
      <c r="AG1469" s="26">
        <f>IF(AND(-Z1469&gt;=121,-Z1469&lt;=150),D1469,0)</f>
        <v>0</v>
      </c>
      <c r="AH1469" s="26">
        <f>IF(AND(-Z1469&gt;=151,-Z1469&lt;=180),D1469,0)</f>
        <v>0</v>
      </c>
      <c r="AI1469" s="26">
        <f>IF(AND(-Z1469&gt;=181,-Z1469&lt;=210),D1469,0)</f>
        <v>0</v>
      </c>
      <c r="AJ1469" s="26">
        <f>IF(AND(-Z1469&gt;=211,-Z1469&lt;=250),D1469,0)</f>
        <v>0</v>
      </c>
      <c r="AK1469" s="26">
        <f>IF(-Z1469&gt;=251,D1469,0)</f>
        <v>0</v>
      </c>
      <c r="AL1469" s="26">
        <f>SUM(AE1469:AF1469)</f>
        <v>0</v>
      </c>
      <c r="AM1469" s="26">
        <f>SUM(AG1469:AK1469)</f>
        <v>0</v>
      </c>
      <c r="AN1469" s="26">
        <f>SUM(AI1469:AK1469)</f>
        <v>0</v>
      </c>
      <c r="AO1469" s="26">
        <f>+IF(SUM(AC1469:AK1469)=0,D1469,0)</f>
        <v>0</v>
      </c>
      <c r="AP1469" s="26">
        <f>+SUM(AC1469:AK1469)</f>
        <v>32000</v>
      </c>
      <c r="AQ1469" s="26">
        <f>+Tabla_DatosExternos_142[[#This Row],[Total Vigente]]+Tabla_DatosExternos_142[[#This Row],[Total Vencido]]</f>
        <v>32000</v>
      </c>
      <c r="AR1469" s="26">
        <f>SUM(AG1469:AK1469)</f>
        <v>0</v>
      </c>
      <c r="AS1469" s="27">
        <f>+Tabla_DatosExternos_142[[#This Row],[Fecha]]-Tabla_DatosExternos_142[[#This Row],[Vence]]</f>
        <v>-60</v>
      </c>
      <c r="AT1469" s="21"/>
      <c r="AU1469" s="28" t="e">
        <f>+AR1469-W1469</f>
        <v>#VALUE!</v>
      </c>
    </row>
    <row r="1470" spans="1:47" x14ac:dyDescent="0.35">
      <c r="A1470" s="20">
        <v>46142</v>
      </c>
      <c r="B1470" s="21">
        <v>251083</v>
      </c>
      <c r="C1470" s="21">
        <v>41750</v>
      </c>
      <c r="D1470" s="21">
        <v>41750</v>
      </c>
      <c r="E1470" s="22">
        <v>46202</v>
      </c>
      <c r="F1470" s="21">
        <v>44</v>
      </c>
      <c r="G1470" s="21" t="s">
        <v>96</v>
      </c>
      <c r="H1470" s="21" t="s">
        <v>48</v>
      </c>
      <c r="I1470" s="21" t="s">
        <v>1246</v>
      </c>
      <c r="J1470" s="21" t="s">
        <v>125</v>
      </c>
      <c r="K1470" s="21" t="s">
        <v>332</v>
      </c>
      <c r="L1470" s="21" t="s">
        <v>82</v>
      </c>
      <c r="M1470" s="21" t="s">
        <v>83</v>
      </c>
      <c r="N1470" s="21">
        <v>60</v>
      </c>
      <c r="O1470" s="20"/>
      <c r="P1470" s="21" t="s">
        <v>50</v>
      </c>
      <c r="Q1470" s="21" t="s">
        <v>1247</v>
      </c>
      <c r="R1470" s="21">
        <v>3250000</v>
      </c>
      <c r="S1470" s="21">
        <v>5649</v>
      </c>
      <c r="T1470" s="21">
        <v>-63.460213000000003</v>
      </c>
      <c r="U1470" s="21">
        <v>-21.259613000000002</v>
      </c>
      <c r="V1470" s="21" t="s">
        <v>1248</v>
      </c>
      <c r="W1470" s="21" t="s">
        <v>51</v>
      </c>
      <c r="X1470" s="21" t="s">
        <v>1249</v>
      </c>
      <c r="Y1470" s="23">
        <v>46246</v>
      </c>
      <c r="Z1470" s="24">
        <f>+E1470-Y1470</f>
        <v>-44</v>
      </c>
      <c r="AA1470" s="25">
        <f>+Tabla_DatosExternos_142[[#This Row],[Saldo]]/Tabla_DatosExternos_142[[#This Row],[Importe]]</f>
        <v>1</v>
      </c>
      <c r="AB1470" s="21"/>
      <c r="AC1470" s="26">
        <f>IF(AND(-Z1470&gt;=1,-Z1470&lt;=30),D1470,0)</f>
        <v>0</v>
      </c>
      <c r="AD1470" s="26">
        <f>IF(AND(-Z1470&gt;=31,-Z1470&lt;=60),D1470,0)</f>
        <v>41750</v>
      </c>
      <c r="AE1470" s="26">
        <f>IF(AND(-Z1470&gt;=61,-Z1470&lt;=90),D1470,0)</f>
        <v>0</v>
      </c>
      <c r="AF1470" s="26">
        <f>IF(AND(-Z1470&gt;=91,-Z1470&lt;=120),D1470,0)</f>
        <v>0</v>
      </c>
      <c r="AG1470" s="26">
        <f>IF(AND(-Z1470&gt;=121,-Z1470&lt;=150),D1470,0)</f>
        <v>0</v>
      </c>
      <c r="AH1470" s="26">
        <f>IF(AND(-Z1470&gt;=151,-Z1470&lt;=180),D1470,0)</f>
        <v>0</v>
      </c>
      <c r="AI1470" s="26">
        <f>IF(AND(-Z1470&gt;=181,-Z1470&lt;=210),D1470,0)</f>
        <v>0</v>
      </c>
      <c r="AJ1470" s="26">
        <f>IF(AND(-Z1470&gt;=211,-Z1470&lt;=250),D1470,0)</f>
        <v>0</v>
      </c>
      <c r="AK1470" s="26">
        <f>IF(-Z1470&gt;=251,D1470,0)</f>
        <v>0</v>
      </c>
      <c r="AL1470" s="26">
        <f>SUM(AE1470:AF1470)</f>
        <v>0</v>
      </c>
      <c r="AM1470" s="26">
        <f>SUM(AG1470:AK1470)</f>
        <v>0</v>
      </c>
      <c r="AN1470" s="26">
        <f>SUM(AI1470:AK1470)</f>
        <v>0</v>
      </c>
      <c r="AO1470" s="26">
        <f>+IF(SUM(AC1470:AK1470)=0,D1470,0)</f>
        <v>0</v>
      </c>
      <c r="AP1470" s="26">
        <f>+SUM(AC1470:AK1470)</f>
        <v>41750</v>
      </c>
      <c r="AQ1470" s="26">
        <f>+Tabla_DatosExternos_142[[#This Row],[Total Vigente]]+Tabla_DatosExternos_142[[#This Row],[Total Vencido]]</f>
        <v>41750</v>
      </c>
      <c r="AR1470" s="26">
        <f>SUM(AG1470:AK1470)</f>
        <v>0</v>
      </c>
      <c r="AS1470" s="27">
        <f>+Tabla_DatosExternos_142[[#This Row],[Fecha]]-Tabla_DatosExternos_142[[#This Row],[Vence]]</f>
        <v>-60</v>
      </c>
      <c r="AT1470" s="21"/>
      <c r="AU1470" s="28" t="e">
        <f>+AR1470-W1470</f>
        <v>#VALUE!</v>
      </c>
    </row>
    <row r="1471" spans="1:47" x14ac:dyDescent="0.35">
      <c r="A1471" s="20">
        <v>46142</v>
      </c>
      <c r="B1471" s="21">
        <v>251084</v>
      </c>
      <c r="C1471" s="21">
        <v>41750</v>
      </c>
      <c r="D1471" s="21">
        <v>41750</v>
      </c>
      <c r="E1471" s="22">
        <v>46202</v>
      </c>
      <c r="F1471" s="21">
        <v>44</v>
      </c>
      <c r="G1471" s="21" t="s">
        <v>96</v>
      </c>
      <c r="H1471" s="21" t="s">
        <v>48</v>
      </c>
      <c r="I1471" s="21" t="s">
        <v>1246</v>
      </c>
      <c r="J1471" s="21" t="s">
        <v>125</v>
      </c>
      <c r="K1471" s="21" t="s">
        <v>332</v>
      </c>
      <c r="L1471" s="21" t="s">
        <v>82</v>
      </c>
      <c r="M1471" s="21" t="s">
        <v>83</v>
      </c>
      <c r="N1471" s="21">
        <v>60</v>
      </c>
      <c r="O1471" s="20"/>
      <c r="P1471" s="21" t="s">
        <v>50</v>
      </c>
      <c r="Q1471" s="21" t="s">
        <v>1247</v>
      </c>
      <c r="R1471" s="21">
        <v>3250000</v>
      </c>
      <c r="S1471" s="21">
        <v>5649</v>
      </c>
      <c r="T1471" s="21">
        <v>-63.460213000000003</v>
      </c>
      <c r="U1471" s="21">
        <v>-21.259613000000002</v>
      </c>
      <c r="V1471" s="21" t="s">
        <v>1248</v>
      </c>
      <c r="W1471" s="21" t="s">
        <v>51</v>
      </c>
      <c r="X1471" s="21" t="s">
        <v>1249</v>
      </c>
      <c r="Y1471" s="23">
        <v>46246</v>
      </c>
      <c r="Z1471" s="24">
        <f>+E1471-Y1471</f>
        <v>-44</v>
      </c>
      <c r="AA1471" s="25">
        <f>+Tabla_DatosExternos_142[[#This Row],[Saldo]]/Tabla_DatosExternos_142[[#This Row],[Importe]]</f>
        <v>1</v>
      </c>
      <c r="AB1471" s="21"/>
      <c r="AC1471" s="26">
        <f>IF(AND(-Z1471&gt;=1,-Z1471&lt;=30),D1471,0)</f>
        <v>0</v>
      </c>
      <c r="AD1471" s="26">
        <f>IF(AND(-Z1471&gt;=31,-Z1471&lt;=60),D1471,0)</f>
        <v>41750</v>
      </c>
      <c r="AE1471" s="26">
        <f>IF(AND(-Z1471&gt;=61,-Z1471&lt;=90),D1471,0)</f>
        <v>0</v>
      </c>
      <c r="AF1471" s="26">
        <f>IF(AND(-Z1471&gt;=91,-Z1471&lt;=120),D1471,0)</f>
        <v>0</v>
      </c>
      <c r="AG1471" s="26">
        <f>IF(AND(-Z1471&gt;=121,-Z1471&lt;=150),D1471,0)</f>
        <v>0</v>
      </c>
      <c r="AH1471" s="26">
        <f>IF(AND(-Z1471&gt;=151,-Z1471&lt;=180),D1471,0)</f>
        <v>0</v>
      </c>
      <c r="AI1471" s="26">
        <f>IF(AND(-Z1471&gt;=181,-Z1471&lt;=210),D1471,0)</f>
        <v>0</v>
      </c>
      <c r="AJ1471" s="26">
        <f>IF(AND(-Z1471&gt;=211,-Z1471&lt;=250),D1471,0)</f>
        <v>0</v>
      </c>
      <c r="AK1471" s="26">
        <f>IF(-Z1471&gt;=251,D1471,0)</f>
        <v>0</v>
      </c>
      <c r="AL1471" s="26">
        <f>SUM(AE1471:AF1471)</f>
        <v>0</v>
      </c>
      <c r="AM1471" s="26">
        <f>SUM(AG1471:AK1471)</f>
        <v>0</v>
      </c>
      <c r="AN1471" s="26">
        <f>SUM(AI1471:AK1471)</f>
        <v>0</v>
      </c>
      <c r="AO1471" s="26">
        <f>+IF(SUM(AC1471:AK1471)=0,D1471,0)</f>
        <v>0</v>
      </c>
      <c r="AP1471" s="26">
        <f>+SUM(AC1471:AK1471)</f>
        <v>41750</v>
      </c>
      <c r="AQ1471" s="26">
        <f>+Tabla_DatosExternos_142[[#This Row],[Total Vigente]]+Tabla_DatosExternos_142[[#This Row],[Total Vencido]]</f>
        <v>41750</v>
      </c>
      <c r="AR1471" s="26">
        <f>SUM(AG1471:AK1471)</f>
        <v>0</v>
      </c>
      <c r="AS1471" s="27">
        <f>+Tabla_DatosExternos_142[[#This Row],[Fecha]]-Tabla_DatosExternos_142[[#This Row],[Vence]]</f>
        <v>-60</v>
      </c>
      <c r="AT1471" s="21"/>
      <c r="AU1471" s="28" t="e">
        <f>+AR1471-W1471</f>
        <v>#VALUE!</v>
      </c>
    </row>
    <row r="1472" spans="1:47" x14ac:dyDescent="0.35">
      <c r="A1472" s="20">
        <v>46142</v>
      </c>
      <c r="B1472" s="21">
        <v>251085</v>
      </c>
      <c r="C1472" s="21">
        <v>41750</v>
      </c>
      <c r="D1472" s="21">
        <v>41750</v>
      </c>
      <c r="E1472" s="22">
        <v>46202</v>
      </c>
      <c r="F1472" s="21">
        <v>44</v>
      </c>
      <c r="G1472" s="21" t="s">
        <v>96</v>
      </c>
      <c r="H1472" s="21" t="s">
        <v>48</v>
      </c>
      <c r="I1472" s="21" t="s">
        <v>1246</v>
      </c>
      <c r="J1472" s="21" t="s">
        <v>125</v>
      </c>
      <c r="K1472" s="21" t="s">
        <v>332</v>
      </c>
      <c r="L1472" s="21" t="s">
        <v>82</v>
      </c>
      <c r="M1472" s="21" t="s">
        <v>83</v>
      </c>
      <c r="N1472" s="21">
        <v>60</v>
      </c>
      <c r="O1472" s="20"/>
      <c r="P1472" s="21" t="s">
        <v>50</v>
      </c>
      <c r="Q1472" s="21" t="s">
        <v>1247</v>
      </c>
      <c r="R1472" s="21">
        <v>3250000</v>
      </c>
      <c r="S1472" s="21">
        <v>5649</v>
      </c>
      <c r="T1472" s="21">
        <v>-63.460213000000003</v>
      </c>
      <c r="U1472" s="21">
        <v>-21.259613000000002</v>
      </c>
      <c r="V1472" s="21" t="s">
        <v>1248</v>
      </c>
      <c r="W1472" s="21" t="s">
        <v>51</v>
      </c>
      <c r="X1472" s="21" t="s">
        <v>1249</v>
      </c>
      <c r="Y1472" s="23">
        <v>46246</v>
      </c>
      <c r="Z1472" s="24">
        <f>+E1472-Y1472</f>
        <v>-44</v>
      </c>
      <c r="AA1472" s="25">
        <f>+Tabla_DatosExternos_142[[#This Row],[Saldo]]/Tabla_DatosExternos_142[[#This Row],[Importe]]</f>
        <v>1</v>
      </c>
      <c r="AB1472" s="21"/>
      <c r="AC1472" s="26">
        <f>IF(AND(-Z1472&gt;=1,-Z1472&lt;=30),D1472,0)</f>
        <v>0</v>
      </c>
      <c r="AD1472" s="26">
        <f>IF(AND(-Z1472&gt;=31,-Z1472&lt;=60),D1472,0)</f>
        <v>41750</v>
      </c>
      <c r="AE1472" s="26">
        <f>IF(AND(-Z1472&gt;=61,-Z1472&lt;=90),D1472,0)</f>
        <v>0</v>
      </c>
      <c r="AF1472" s="26">
        <f>IF(AND(-Z1472&gt;=91,-Z1472&lt;=120),D1472,0)</f>
        <v>0</v>
      </c>
      <c r="AG1472" s="26">
        <f>IF(AND(-Z1472&gt;=121,-Z1472&lt;=150),D1472,0)</f>
        <v>0</v>
      </c>
      <c r="AH1472" s="26">
        <f>IF(AND(-Z1472&gt;=151,-Z1472&lt;=180),D1472,0)</f>
        <v>0</v>
      </c>
      <c r="AI1472" s="26">
        <f>IF(AND(-Z1472&gt;=181,-Z1472&lt;=210),D1472,0)</f>
        <v>0</v>
      </c>
      <c r="AJ1472" s="26">
        <f>IF(AND(-Z1472&gt;=211,-Z1472&lt;=250),D1472,0)</f>
        <v>0</v>
      </c>
      <c r="AK1472" s="26">
        <f>IF(-Z1472&gt;=251,D1472,0)</f>
        <v>0</v>
      </c>
      <c r="AL1472" s="26">
        <f>SUM(AE1472:AF1472)</f>
        <v>0</v>
      </c>
      <c r="AM1472" s="26">
        <f>SUM(AG1472:AK1472)</f>
        <v>0</v>
      </c>
      <c r="AN1472" s="26">
        <f>SUM(AI1472:AK1472)</f>
        <v>0</v>
      </c>
      <c r="AO1472" s="26">
        <f>+IF(SUM(AC1472:AK1472)=0,D1472,0)</f>
        <v>0</v>
      </c>
      <c r="AP1472" s="26">
        <f>+SUM(AC1472:AK1472)</f>
        <v>41750</v>
      </c>
      <c r="AQ1472" s="26">
        <f>+Tabla_DatosExternos_142[[#This Row],[Total Vigente]]+Tabla_DatosExternos_142[[#This Row],[Total Vencido]]</f>
        <v>41750</v>
      </c>
      <c r="AR1472" s="26">
        <f>SUM(AG1472:AK1472)</f>
        <v>0</v>
      </c>
      <c r="AS1472" s="27">
        <f>+Tabla_DatosExternos_142[[#This Row],[Fecha]]-Tabla_DatosExternos_142[[#This Row],[Vence]]</f>
        <v>-60</v>
      </c>
      <c r="AT1472" s="21"/>
      <c r="AU1472" s="28" t="e">
        <f>+AR1472-W1472</f>
        <v>#VALUE!</v>
      </c>
    </row>
    <row r="1473" spans="1:47" x14ac:dyDescent="0.35">
      <c r="A1473" s="20">
        <v>46142</v>
      </c>
      <c r="B1473" s="21">
        <v>251086</v>
      </c>
      <c r="C1473" s="21">
        <v>41750</v>
      </c>
      <c r="D1473" s="21">
        <v>41750</v>
      </c>
      <c r="E1473" s="22">
        <v>46202</v>
      </c>
      <c r="F1473" s="21">
        <v>44</v>
      </c>
      <c r="G1473" s="21" t="s">
        <v>96</v>
      </c>
      <c r="H1473" s="21" t="s">
        <v>48</v>
      </c>
      <c r="I1473" s="21" t="s">
        <v>1246</v>
      </c>
      <c r="J1473" s="21" t="s">
        <v>125</v>
      </c>
      <c r="K1473" s="21" t="s">
        <v>332</v>
      </c>
      <c r="L1473" s="21" t="s">
        <v>82</v>
      </c>
      <c r="M1473" s="21" t="s">
        <v>83</v>
      </c>
      <c r="N1473" s="21">
        <v>60</v>
      </c>
      <c r="O1473" s="20"/>
      <c r="P1473" s="21" t="s">
        <v>50</v>
      </c>
      <c r="Q1473" s="21" t="s">
        <v>1247</v>
      </c>
      <c r="R1473" s="21">
        <v>3250000</v>
      </c>
      <c r="S1473" s="21">
        <v>5649</v>
      </c>
      <c r="T1473" s="21">
        <v>-63.460213000000003</v>
      </c>
      <c r="U1473" s="21">
        <v>-21.259613000000002</v>
      </c>
      <c r="V1473" s="21" t="s">
        <v>1248</v>
      </c>
      <c r="W1473" s="21" t="s">
        <v>51</v>
      </c>
      <c r="X1473" s="21" t="s">
        <v>1249</v>
      </c>
      <c r="Y1473" s="23">
        <v>46246</v>
      </c>
      <c r="Z1473" s="24">
        <f>+E1473-Y1473</f>
        <v>-44</v>
      </c>
      <c r="AA1473" s="25">
        <f>+Tabla_DatosExternos_142[[#This Row],[Saldo]]/Tabla_DatosExternos_142[[#This Row],[Importe]]</f>
        <v>1</v>
      </c>
      <c r="AB1473" s="21"/>
      <c r="AC1473" s="26">
        <f>IF(AND(-Z1473&gt;=1,-Z1473&lt;=30),D1473,0)</f>
        <v>0</v>
      </c>
      <c r="AD1473" s="26">
        <f>IF(AND(-Z1473&gt;=31,-Z1473&lt;=60),D1473,0)</f>
        <v>41750</v>
      </c>
      <c r="AE1473" s="26">
        <f>IF(AND(-Z1473&gt;=61,-Z1473&lt;=90),D1473,0)</f>
        <v>0</v>
      </c>
      <c r="AF1473" s="26">
        <f>IF(AND(-Z1473&gt;=91,-Z1473&lt;=120),D1473,0)</f>
        <v>0</v>
      </c>
      <c r="AG1473" s="26">
        <f>IF(AND(-Z1473&gt;=121,-Z1473&lt;=150),D1473,0)</f>
        <v>0</v>
      </c>
      <c r="AH1473" s="26">
        <f>IF(AND(-Z1473&gt;=151,-Z1473&lt;=180),D1473,0)</f>
        <v>0</v>
      </c>
      <c r="AI1473" s="26">
        <f>IF(AND(-Z1473&gt;=181,-Z1473&lt;=210),D1473,0)</f>
        <v>0</v>
      </c>
      <c r="AJ1473" s="26">
        <f>IF(AND(-Z1473&gt;=211,-Z1473&lt;=250),D1473,0)</f>
        <v>0</v>
      </c>
      <c r="AK1473" s="26">
        <f>IF(-Z1473&gt;=251,D1473,0)</f>
        <v>0</v>
      </c>
      <c r="AL1473" s="26">
        <f>SUM(AE1473:AF1473)</f>
        <v>0</v>
      </c>
      <c r="AM1473" s="26">
        <f>SUM(AG1473:AK1473)</f>
        <v>0</v>
      </c>
      <c r="AN1473" s="26">
        <f>SUM(AI1473:AK1473)</f>
        <v>0</v>
      </c>
      <c r="AO1473" s="26">
        <f>+IF(SUM(AC1473:AK1473)=0,D1473,0)</f>
        <v>0</v>
      </c>
      <c r="AP1473" s="26">
        <f>+SUM(AC1473:AK1473)</f>
        <v>41750</v>
      </c>
      <c r="AQ1473" s="26">
        <f>+Tabla_DatosExternos_142[[#This Row],[Total Vigente]]+Tabla_DatosExternos_142[[#This Row],[Total Vencido]]</f>
        <v>41750</v>
      </c>
      <c r="AR1473" s="26">
        <f>SUM(AG1473:AK1473)</f>
        <v>0</v>
      </c>
      <c r="AS1473" s="27">
        <f>+Tabla_DatosExternos_142[[#This Row],[Fecha]]-Tabla_DatosExternos_142[[#This Row],[Vence]]</f>
        <v>-60</v>
      </c>
      <c r="AT1473" s="21"/>
      <c r="AU1473" s="28" t="e">
        <f>+AR1473-W1473</f>
        <v>#VALUE!</v>
      </c>
    </row>
    <row r="1474" spans="1:47" x14ac:dyDescent="0.35">
      <c r="A1474" s="20">
        <v>46142</v>
      </c>
      <c r="B1474" s="21">
        <v>251087</v>
      </c>
      <c r="C1474" s="21">
        <v>26000</v>
      </c>
      <c r="D1474" s="21">
        <v>26000</v>
      </c>
      <c r="E1474" s="22">
        <v>46202</v>
      </c>
      <c r="F1474" s="21">
        <v>44</v>
      </c>
      <c r="G1474" s="21" t="s">
        <v>96</v>
      </c>
      <c r="H1474" s="21" t="s">
        <v>48</v>
      </c>
      <c r="I1474" s="21" t="s">
        <v>1246</v>
      </c>
      <c r="J1474" s="21" t="s">
        <v>125</v>
      </c>
      <c r="K1474" s="21" t="s">
        <v>332</v>
      </c>
      <c r="L1474" s="21" t="s">
        <v>82</v>
      </c>
      <c r="M1474" s="21" t="s">
        <v>83</v>
      </c>
      <c r="N1474" s="21">
        <v>60</v>
      </c>
      <c r="O1474" s="20"/>
      <c r="P1474" s="21" t="s">
        <v>50</v>
      </c>
      <c r="Q1474" s="21" t="s">
        <v>1247</v>
      </c>
      <c r="R1474" s="21">
        <v>3250000</v>
      </c>
      <c r="S1474" s="21">
        <v>5649</v>
      </c>
      <c r="T1474" s="21">
        <v>-63.460213000000003</v>
      </c>
      <c r="U1474" s="21">
        <v>-21.259613000000002</v>
      </c>
      <c r="V1474" s="21" t="s">
        <v>1248</v>
      </c>
      <c r="W1474" s="21" t="s">
        <v>51</v>
      </c>
      <c r="X1474" s="21" t="s">
        <v>1249</v>
      </c>
      <c r="Y1474" s="23">
        <v>46246</v>
      </c>
      <c r="Z1474" s="24">
        <f>+E1474-Y1474</f>
        <v>-44</v>
      </c>
      <c r="AA1474" s="25">
        <f>+Tabla_DatosExternos_142[[#This Row],[Saldo]]/Tabla_DatosExternos_142[[#This Row],[Importe]]</f>
        <v>1</v>
      </c>
      <c r="AB1474" s="21"/>
      <c r="AC1474" s="26">
        <f>IF(AND(-Z1474&gt;=1,-Z1474&lt;=30),D1474,0)</f>
        <v>0</v>
      </c>
      <c r="AD1474" s="26">
        <f>IF(AND(-Z1474&gt;=31,-Z1474&lt;=60),D1474,0)</f>
        <v>26000</v>
      </c>
      <c r="AE1474" s="26">
        <f>IF(AND(-Z1474&gt;=61,-Z1474&lt;=90),D1474,0)</f>
        <v>0</v>
      </c>
      <c r="AF1474" s="26">
        <f>IF(AND(-Z1474&gt;=91,-Z1474&lt;=120),D1474,0)</f>
        <v>0</v>
      </c>
      <c r="AG1474" s="26">
        <f>IF(AND(-Z1474&gt;=121,-Z1474&lt;=150),D1474,0)</f>
        <v>0</v>
      </c>
      <c r="AH1474" s="26">
        <f>IF(AND(-Z1474&gt;=151,-Z1474&lt;=180),D1474,0)</f>
        <v>0</v>
      </c>
      <c r="AI1474" s="26">
        <f>IF(AND(-Z1474&gt;=181,-Z1474&lt;=210),D1474,0)</f>
        <v>0</v>
      </c>
      <c r="AJ1474" s="26">
        <f>IF(AND(-Z1474&gt;=211,-Z1474&lt;=250),D1474,0)</f>
        <v>0</v>
      </c>
      <c r="AK1474" s="26">
        <f>IF(-Z1474&gt;=251,D1474,0)</f>
        <v>0</v>
      </c>
      <c r="AL1474" s="26">
        <f>SUM(AE1474:AF1474)</f>
        <v>0</v>
      </c>
      <c r="AM1474" s="26">
        <f>SUM(AG1474:AK1474)</f>
        <v>0</v>
      </c>
      <c r="AN1474" s="26">
        <f>SUM(AI1474:AK1474)</f>
        <v>0</v>
      </c>
      <c r="AO1474" s="26">
        <f>+IF(SUM(AC1474:AK1474)=0,D1474,0)</f>
        <v>0</v>
      </c>
      <c r="AP1474" s="26">
        <f>+SUM(AC1474:AK1474)</f>
        <v>26000</v>
      </c>
      <c r="AQ1474" s="26">
        <f>+Tabla_DatosExternos_142[[#This Row],[Total Vigente]]+Tabla_DatosExternos_142[[#This Row],[Total Vencido]]</f>
        <v>26000</v>
      </c>
      <c r="AR1474" s="26">
        <f>SUM(AG1474:AK1474)</f>
        <v>0</v>
      </c>
      <c r="AS1474" s="27">
        <f>+Tabla_DatosExternos_142[[#This Row],[Fecha]]-Tabla_DatosExternos_142[[#This Row],[Vence]]</f>
        <v>-60</v>
      </c>
      <c r="AT1474" s="21"/>
      <c r="AU1474" s="28" t="e">
        <f>+AR1474-W1474</f>
        <v>#VALUE!</v>
      </c>
    </row>
    <row r="1475" spans="1:47" x14ac:dyDescent="0.35">
      <c r="A1475" s="20">
        <v>46153</v>
      </c>
      <c r="B1475" s="21">
        <v>255520</v>
      </c>
      <c r="C1475" s="21">
        <v>35030</v>
      </c>
      <c r="D1475" s="21">
        <v>35030</v>
      </c>
      <c r="E1475" s="22">
        <v>46213</v>
      </c>
      <c r="F1475" s="21">
        <v>33</v>
      </c>
      <c r="G1475" s="21" t="s">
        <v>96</v>
      </c>
      <c r="H1475" s="21" t="s">
        <v>48</v>
      </c>
      <c r="I1475" s="21" t="s">
        <v>114</v>
      </c>
      <c r="J1475" s="21" t="s">
        <v>125</v>
      </c>
      <c r="K1475" s="21" t="s">
        <v>332</v>
      </c>
      <c r="L1475" s="21" t="s">
        <v>82</v>
      </c>
      <c r="M1475" s="21" t="s">
        <v>115</v>
      </c>
      <c r="N1475" s="21">
        <v>60</v>
      </c>
      <c r="O1475" s="20"/>
      <c r="P1475" s="21" t="s">
        <v>50</v>
      </c>
      <c r="Q1475" s="21" t="s">
        <v>1405</v>
      </c>
      <c r="R1475" s="21">
        <v>1700000</v>
      </c>
      <c r="S1475" s="21">
        <v>5629</v>
      </c>
      <c r="T1475" s="21">
        <v>-63.191142999999997</v>
      </c>
      <c r="U1475" s="21">
        <v>-17.807145999999999</v>
      </c>
      <c r="V1475" s="21" t="s">
        <v>113</v>
      </c>
      <c r="W1475" s="21" t="s">
        <v>51</v>
      </c>
      <c r="X1475" s="21" t="s">
        <v>1406</v>
      </c>
      <c r="Y1475" s="23">
        <v>46246</v>
      </c>
      <c r="Z1475" s="24">
        <f>+E1475-Y1475</f>
        <v>-33</v>
      </c>
      <c r="AA1475" s="25">
        <f>+Tabla_DatosExternos_142[[#This Row],[Saldo]]/Tabla_DatosExternos_142[[#This Row],[Importe]]</f>
        <v>1</v>
      </c>
      <c r="AB1475" s="21"/>
      <c r="AC1475" s="26">
        <f>IF(AND(-Z1475&gt;=1,-Z1475&lt;=30),D1475,0)</f>
        <v>0</v>
      </c>
      <c r="AD1475" s="26">
        <f>IF(AND(-Z1475&gt;=31,-Z1475&lt;=60),D1475,0)</f>
        <v>35030</v>
      </c>
      <c r="AE1475" s="26">
        <f>IF(AND(-Z1475&gt;=61,-Z1475&lt;=90),D1475,0)</f>
        <v>0</v>
      </c>
      <c r="AF1475" s="26">
        <f>IF(AND(-Z1475&gt;=91,-Z1475&lt;=120),D1475,0)</f>
        <v>0</v>
      </c>
      <c r="AG1475" s="26">
        <f>IF(AND(-Z1475&gt;=121,-Z1475&lt;=150),D1475,0)</f>
        <v>0</v>
      </c>
      <c r="AH1475" s="26">
        <f>IF(AND(-Z1475&gt;=151,-Z1475&lt;=180),D1475,0)</f>
        <v>0</v>
      </c>
      <c r="AI1475" s="26">
        <f>IF(AND(-Z1475&gt;=181,-Z1475&lt;=210),D1475,0)</f>
        <v>0</v>
      </c>
      <c r="AJ1475" s="26">
        <f>IF(AND(-Z1475&gt;=211,-Z1475&lt;=250),D1475,0)</f>
        <v>0</v>
      </c>
      <c r="AK1475" s="26">
        <f>IF(-Z1475&gt;=251,D1475,0)</f>
        <v>0</v>
      </c>
      <c r="AL1475" s="26">
        <f>SUM(AE1475:AF1475)</f>
        <v>0</v>
      </c>
      <c r="AM1475" s="26">
        <f>SUM(AG1475:AK1475)</f>
        <v>0</v>
      </c>
      <c r="AN1475" s="26">
        <f>SUM(AI1475:AK1475)</f>
        <v>0</v>
      </c>
      <c r="AO1475" s="26">
        <f>+IF(SUM(AC1475:AK1475)=0,D1475,0)</f>
        <v>0</v>
      </c>
      <c r="AP1475" s="26">
        <f>+SUM(AC1475:AK1475)</f>
        <v>35030</v>
      </c>
      <c r="AQ1475" s="26">
        <f>+Tabla_DatosExternos_142[[#This Row],[Total Vigente]]+Tabla_DatosExternos_142[[#This Row],[Total Vencido]]</f>
        <v>35030</v>
      </c>
      <c r="AR1475" s="26">
        <f>SUM(AG1475:AK1475)</f>
        <v>0</v>
      </c>
      <c r="AS1475" s="27">
        <f>+Tabla_DatosExternos_142[[#This Row],[Fecha]]-Tabla_DatosExternos_142[[#This Row],[Vence]]</f>
        <v>-60</v>
      </c>
      <c r="AT1475" s="21"/>
      <c r="AU1475" s="28" t="e">
        <f>+AR1475-W1475</f>
        <v>#VALUE!</v>
      </c>
    </row>
    <row r="1476" spans="1:47" x14ac:dyDescent="0.35">
      <c r="A1476" s="20">
        <v>46153</v>
      </c>
      <c r="B1476" s="21">
        <v>255521</v>
      </c>
      <c r="C1476" s="21">
        <v>34880</v>
      </c>
      <c r="D1476" s="21">
        <v>34880</v>
      </c>
      <c r="E1476" s="22">
        <v>46213</v>
      </c>
      <c r="F1476" s="21">
        <v>33</v>
      </c>
      <c r="G1476" s="21" t="s">
        <v>96</v>
      </c>
      <c r="H1476" s="21" t="s">
        <v>48</v>
      </c>
      <c r="I1476" s="21" t="s">
        <v>114</v>
      </c>
      <c r="J1476" s="21" t="s">
        <v>125</v>
      </c>
      <c r="K1476" s="21" t="s">
        <v>332</v>
      </c>
      <c r="L1476" s="21" t="s">
        <v>82</v>
      </c>
      <c r="M1476" s="21" t="s">
        <v>115</v>
      </c>
      <c r="N1476" s="21">
        <v>60</v>
      </c>
      <c r="O1476" s="20"/>
      <c r="P1476" s="21" t="s">
        <v>50</v>
      </c>
      <c r="Q1476" s="21" t="s">
        <v>1405</v>
      </c>
      <c r="R1476" s="21">
        <v>1700000</v>
      </c>
      <c r="S1476" s="21">
        <v>5629</v>
      </c>
      <c r="T1476" s="21">
        <v>-63.191142999999997</v>
      </c>
      <c r="U1476" s="21">
        <v>-17.807145999999999</v>
      </c>
      <c r="V1476" s="21" t="s">
        <v>113</v>
      </c>
      <c r="W1476" s="21" t="s">
        <v>51</v>
      </c>
      <c r="X1476" s="21" t="s">
        <v>1406</v>
      </c>
      <c r="Y1476" s="23">
        <v>46246</v>
      </c>
      <c r="Z1476" s="24">
        <f>+E1476-Y1476</f>
        <v>-33</v>
      </c>
      <c r="AA1476" s="25">
        <f>+Tabla_DatosExternos_142[[#This Row],[Saldo]]/Tabla_DatosExternos_142[[#This Row],[Importe]]</f>
        <v>1</v>
      </c>
      <c r="AB1476" s="21"/>
      <c r="AC1476" s="26">
        <f>IF(AND(-Z1476&gt;=1,-Z1476&lt;=30),D1476,0)</f>
        <v>0</v>
      </c>
      <c r="AD1476" s="26">
        <f>IF(AND(-Z1476&gt;=31,-Z1476&lt;=60),D1476,0)</f>
        <v>34880</v>
      </c>
      <c r="AE1476" s="26">
        <f>IF(AND(-Z1476&gt;=61,-Z1476&lt;=90),D1476,0)</f>
        <v>0</v>
      </c>
      <c r="AF1476" s="26">
        <f>IF(AND(-Z1476&gt;=91,-Z1476&lt;=120),D1476,0)</f>
        <v>0</v>
      </c>
      <c r="AG1476" s="26">
        <f>IF(AND(-Z1476&gt;=121,-Z1476&lt;=150),D1476,0)</f>
        <v>0</v>
      </c>
      <c r="AH1476" s="26">
        <f>IF(AND(-Z1476&gt;=151,-Z1476&lt;=180),D1476,0)</f>
        <v>0</v>
      </c>
      <c r="AI1476" s="26">
        <f>IF(AND(-Z1476&gt;=181,-Z1476&lt;=210),D1476,0)</f>
        <v>0</v>
      </c>
      <c r="AJ1476" s="26">
        <f>IF(AND(-Z1476&gt;=211,-Z1476&lt;=250),D1476,0)</f>
        <v>0</v>
      </c>
      <c r="AK1476" s="26">
        <f>IF(-Z1476&gt;=251,D1476,0)</f>
        <v>0</v>
      </c>
      <c r="AL1476" s="26">
        <f>SUM(AE1476:AF1476)</f>
        <v>0</v>
      </c>
      <c r="AM1476" s="26">
        <f>SUM(AG1476:AK1476)</f>
        <v>0</v>
      </c>
      <c r="AN1476" s="26">
        <f>SUM(AI1476:AK1476)</f>
        <v>0</v>
      </c>
      <c r="AO1476" s="26">
        <f>+IF(SUM(AC1476:AK1476)=0,D1476,0)</f>
        <v>0</v>
      </c>
      <c r="AP1476" s="26">
        <f>+SUM(AC1476:AK1476)</f>
        <v>34880</v>
      </c>
      <c r="AQ1476" s="26">
        <f>+Tabla_DatosExternos_142[[#This Row],[Total Vigente]]+Tabla_DatosExternos_142[[#This Row],[Total Vencido]]</f>
        <v>34880</v>
      </c>
      <c r="AR1476" s="26">
        <f>SUM(AG1476:AK1476)</f>
        <v>0</v>
      </c>
      <c r="AS1476" s="27">
        <f>+Tabla_DatosExternos_142[[#This Row],[Fecha]]-Tabla_DatosExternos_142[[#This Row],[Vence]]</f>
        <v>-60</v>
      </c>
      <c r="AT1476" s="21"/>
      <c r="AU1476" s="28" t="e">
        <f>+AR1476-W1476</f>
        <v>#VALUE!</v>
      </c>
    </row>
    <row r="1477" spans="1:47" x14ac:dyDescent="0.35">
      <c r="A1477" s="20">
        <v>46153</v>
      </c>
      <c r="B1477" s="21">
        <v>255522</v>
      </c>
      <c r="C1477" s="21">
        <v>46399.68</v>
      </c>
      <c r="D1477" s="21">
        <v>46399.68</v>
      </c>
      <c r="E1477" s="22">
        <v>46213</v>
      </c>
      <c r="F1477" s="21">
        <v>33</v>
      </c>
      <c r="G1477" s="21" t="s">
        <v>96</v>
      </c>
      <c r="H1477" s="21" t="s">
        <v>48</v>
      </c>
      <c r="I1477" s="21" t="s">
        <v>114</v>
      </c>
      <c r="J1477" s="21" t="s">
        <v>125</v>
      </c>
      <c r="K1477" s="21" t="s">
        <v>332</v>
      </c>
      <c r="L1477" s="21" t="s">
        <v>82</v>
      </c>
      <c r="M1477" s="21" t="s">
        <v>115</v>
      </c>
      <c r="N1477" s="21">
        <v>60</v>
      </c>
      <c r="O1477" s="20"/>
      <c r="P1477" s="21" t="s">
        <v>50</v>
      </c>
      <c r="Q1477" s="21" t="s">
        <v>1405</v>
      </c>
      <c r="R1477" s="21">
        <v>1700000</v>
      </c>
      <c r="S1477" s="21">
        <v>5629</v>
      </c>
      <c r="T1477" s="21">
        <v>-63.191142999999997</v>
      </c>
      <c r="U1477" s="21">
        <v>-17.807145999999999</v>
      </c>
      <c r="V1477" s="21" t="s">
        <v>113</v>
      </c>
      <c r="W1477" s="21" t="s">
        <v>51</v>
      </c>
      <c r="X1477" s="21" t="s">
        <v>1406</v>
      </c>
      <c r="Y1477" s="23">
        <v>46246</v>
      </c>
      <c r="Z1477" s="24">
        <f>+E1477-Y1477</f>
        <v>-33</v>
      </c>
      <c r="AA1477" s="25">
        <f>+Tabla_DatosExternos_142[[#This Row],[Saldo]]/Tabla_DatosExternos_142[[#This Row],[Importe]]</f>
        <v>1</v>
      </c>
      <c r="AB1477" s="21"/>
      <c r="AC1477" s="26">
        <f>IF(AND(-Z1477&gt;=1,-Z1477&lt;=30),D1477,0)</f>
        <v>0</v>
      </c>
      <c r="AD1477" s="26">
        <f>IF(AND(-Z1477&gt;=31,-Z1477&lt;=60),D1477,0)</f>
        <v>46399.68</v>
      </c>
      <c r="AE1477" s="26">
        <f>IF(AND(-Z1477&gt;=61,-Z1477&lt;=90),D1477,0)</f>
        <v>0</v>
      </c>
      <c r="AF1477" s="26">
        <f>IF(AND(-Z1477&gt;=91,-Z1477&lt;=120),D1477,0)</f>
        <v>0</v>
      </c>
      <c r="AG1477" s="26">
        <f>IF(AND(-Z1477&gt;=121,-Z1477&lt;=150),D1477,0)</f>
        <v>0</v>
      </c>
      <c r="AH1477" s="26">
        <f>IF(AND(-Z1477&gt;=151,-Z1477&lt;=180),D1477,0)</f>
        <v>0</v>
      </c>
      <c r="AI1477" s="26">
        <f>IF(AND(-Z1477&gt;=181,-Z1477&lt;=210),D1477,0)</f>
        <v>0</v>
      </c>
      <c r="AJ1477" s="26">
        <f>IF(AND(-Z1477&gt;=211,-Z1477&lt;=250),D1477,0)</f>
        <v>0</v>
      </c>
      <c r="AK1477" s="26">
        <f>IF(-Z1477&gt;=251,D1477,0)</f>
        <v>0</v>
      </c>
      <c r="AL1477" s="26">
        <f>SUM(AE1477:AF1477)</f>
        <v>0</v>
      </c>
      <c r="AM1477" s="26">
        <f>SUM(AG1477:AK1477)</f>
        <v>0</v>
      </c>
      <c r="AN1477" s="26">
        <f>SUM(AI1477:AK1477)</f>
        <v>0</v>
      </c>
      <c r="AO1477" s="26">
        <f>+IF(SUM(AC1477:AK1477)=0,D1477,0)</f>
        <v>0</v>
      </c>
      <c r="AP1477" s="26">
        <f>+SUM(AC1477:AK1477)</f>
        <v>46399.68</v>
      </c>
      <c r="AQ1477" s="26">
        <f>+Tabla_DatosExternos_142[[#This Row],[Total Vigente]]+Tabla_DatosExternos_142[[#This Row],[Total Vencido]]</f>
        <v>46399.68</v>
      </c>
      <c r="AR1477" s="26">
        <f>SUM(AG1477:AK1477)</f>
        <v>0</v>
      </c>
      <c r="AS1477" s="27">
        <f>+Tabla_DatosExternos_142[[#This Row],[Fecha]]-Tabla_DatosExternos_142[[#This Row],[Vence]]</f>
        <v>-60</v>
      </c>
      <c r="AT1477" s="21"/>
      <c r="AU1477" s="28" t="e">
        <f>+AR1477-W1477</f>
        <v>#VALUE!</v>
      </c>
    </row>
    <row r="1478" spans="1:47" x14ac:dyDescent="0.35">
      <c r="A1478" s="20">
        <v>46153</v>
      </c>
      <c r="B1478" s="21">
        <v>255523</v>
      </c>
      <c r="C1478" s="21">
        <v>41240</v>
      </c>
      <c r="D1478" s="21">
        <v>41240</v>
      </c>
      <c r="E1478" s="22">
        <v>46213</v>
      </c>
      <c r="F1478" s="21">
        <v>33</v>
      </c>
      <c r="G1478" s="21" t="s">
        <v>96</v>
      </c>
      <c r="H1478" s="21" t="s">
        <v>48</v>
      </c>
      <c r="I1478" s="21" t="s">
        <v>1246</v>
      </c>
      <c r="J1478" s="21" t="s">
        <v>125</v>
      </c>
      <c r="K1478" s="21" t="s">
        <v>332</v>
      </c>
      <c r="L1478" s="21" t="s">
        <v>82</v>
      </c>
      <c r="M1478" s="21" t="s">
        <v>83</v>
      </c>
      <c r="N1478" s="21">
        <v>60</v>
      </c>
      <c r="O1478" s="20"/>
      <c r="P1478" s="21" t="s">
        <v>50</v>
      </c>
      <c r="Q1478" s="21" t="s">
        <v>1247</v>
      </c>
      <c r="R1478" s="21">
        <v>3250000</v>
      </c>
      <c r="S1478" s="21">
        <v>5649</v>
      </c>
      <c r="T1478" s="21">
        <v>-63.460213000000003</v>
      </c>
      <c r="U1478" s="21">
        <v>-21.259613000000002</v>
      </c>
      <c r="V1478" s="21" t="s">
        <v>1248</v>
      </c>
      <c r="W1478" s="21" t="s">
        <v>51</v>
      </c>
      <c r="X1478" s="21" t="s">
        <v>1249</v>
      </c>
      <c r="Y1478" s="23">
        <v>46246</v>
      </c>
      <c r="Z1478" s="24">
        <f>+E1478-Y1478</f>
        <v>-33</v>
      </c>
      <c r="AA1478" s="25">
        <f>+Tabla_DatosExternos_142[[#This Row],[Saldo]]/Tabla_DatosExternos_142[[#This Row],[Importe]]</f>
        <v>1</v>
      </c>
      <c r="AB1478" s="21"/>
      <c r="AC1478" s="26">
        <f>IF(AND(-Z1478&gt;=1,-Z1478&lt;=30),D1478,0)</f>
        <v>0</v>
      </c>
      <c r="AD1478" s="26">
        <f>IF(AND(-Z1478&gt;=31,-Z1478&lt;=60),D1478,0)</f>
        <v>41240</v>
      </c>
      <c r="AE1478" s="26">
        <f>IF(AND(-Z1478&gt;=61,-Z1478&lt;=90),D1478,0)</f>
        <v>0</v>
      </c>
      <c r="AF1478" s="26">
        <f>IF(AND(-Z1478&gt;=91,-Z1478&lt;=120),D1478,0)</f>
        <v>0</v>
      </c>
      <c r="AG1478" s="26">
        <f>IF(AND(-Z1478&gt;=121,-Z1478&lt;=150),D1478,0)</f>
        <v>0</v>
      </c>
      <c r="AH1478" s="26">
        <f>IF(AND(-Z1478&gt;=151,-Z1478&lt;=180),D1478,0)</f>
        <v>0</v>
      </c>
      <c r="AI1478" s="26">
        <f>IF(AND(-Z1478&gt;=181,-Z1478&lt;=210),D1478,0)</f>
        <v>0</v>
      </c>
      <c r="AJ1478" s="26">
        <f>IF(AND(-Z1478&gt;=211,-Z1478&lt;=250),D1478,0)</f>
        <v>0</v>
      </c>
      <c r="AK1478" s="26">
        <f>IF(-Z1478&gt;=251,D1478,0)</f>
        <v>0</v>
      </c>
      <c r="AL1478" s="26">
        <f>SUM(AE1478:AF1478)</f>
        <v>0</v>
      </c>
      <c r="AM1478" s="26">
        <f>SUM(AG1478:AK1478)</f>
        <v>0</v>
      </c>
      <c r="AN1478" s="26">
        <f>SUM(AI1478:AK1478)</f>
        <v>0</v>
      </c>
      <c r="AO1478" s="26">
        <f>+IF(SUM(AC1478:AK1478)=0,D1478,0)</f>
        <v>0</v>
      </c>
      <c r="AP1478" s="26">
        <f>+SUM(AC1478:AK1478)</f>
        <v>41240</v>
      </c>
      <c r="AQ1478" s="26">
        <f>+Tabla_DatosExternos_142[[#This Row],[Total Vigente]]+Tabla_DatosExternos_142[[#This Row],[Total Vencido]]</f>
        <v>41240</v>
      </c>
      <c r="AR1478" s="26">
        <f>SUM(AG1478:AK1478)</f>
        <v>0</v>
      </c>
      <c r="AS1478" s="27">
        <f>+Tabla_DatosExternos_142[[#This Row],[Fecha]]-Tabla_DatosExternos_142[[#This Row],[Vence]]</f>
        <v>-60</v>
      </c>
      <c r="AT1478" s="21"/>
      <c r="AU1478" s="28" t="e">
        <f>+AR1478-W1478</f>
        <v>#VALUE!</v>
      </c>
    </row>
    <row r="1479" spans="1:47" x14ac:dyDescent="0.35">
      <c r="A1479" s="20">
        <v>46153</v>
      </c>
      <c r="B1479" s="21">
        <v>255524</v>
      </c>
      <c r="C1479" s="21">
        <v>35496</v>
      </c>
      <c r="D1479" s="21">
        <v>35496</v>
      </c>
      <c r="E1479" s="22">
        <v>46213</v>
      </c>
      <c r="F1479" s="21">
        <v>33</v>
      </c>
      <c r="G1479" s="21" t="s">
        <v>96</v>
      </c>
      <c r="H1479" s="21" t="s">
        <v>48</v>
      </c>
      <c r="I1479" s="21" t="s">
        <v>1246</v>
      </c>
      <c r="J1479" s="21" t="s">
        <v>125</v>
      </c>
      <c r="K1479" s="21" t="s">
        <v>332</v>
      </c>
      <c r="L1479" s="21" t="s">
        <v>82</v>
      </c>
      <c r="M1479" s="21" t="s">
        <v>83</v>
      </c>
      <c r="N1479" s="21">
        <v>60</v>
      </c>
      <c r="O1479" s="20"/>
      <c r="P1479" s="21" t="s">
        <v>50</v>
      </c>
      <c r="Q1479" s="21" t="s">
        <v>1247</v>
      </c>
      <c r="R1479" s="21">
        <v>3250000</v>
      </c>
      <c r="S1479" s="21">
        <v>5649</v>
      </c>
      <c r="T1479" s="21">
        <v>-63.460213000000003</v>
      </c>
      <c r="U1479" s="21">
        <v>-21.259613000000002</v>
      </c>
      <c r="V1479" s="21" t="s">
        <v>1248</v>
      </c>
      <c r="W1479" s="21" t="s">
        <v>51</v>
      </c>
      <c r="X1479" s="21" t="s">
        <v>1249</v>
      </c>
      <c r="Y1479" s="23">
        <v>46246</v>
      </c>
      <c r="Z1479" s="24">
        <f>+E1479-Y1479</f>
        <v>-33</v>
      </c>
      <c r="AA1479" s="25">
        <f>+Tabla_DatosExternos_142[[#This Row],[Saldo]]/Tabla_DatosExternos_142[[#This Row],[Importe]]</f>
        <v>1</v>
      </c>
      <c r="AB1479" s="21"/>
      <c r="AC1479" s="26">
        <f>IF(AND(-Z1479&gt;=1,-Z1479&lt;=30),D1479,0)</f>
        <v>0</v>
      </c>
      <c r="AD1479" s="26">
        <f>IF(AND(-Z1479&gt;=31,-Z1479&lt;=60),D1479,0)</f>
        <v>35496</v>
      </c>
      <c r="AE1479" s="26">
        <f>IF(AND(-Z1479&gt;=61,-Z1479&lt;=90),D1479,0)</f>
        <v>0</v>
      </c>
      <c r="AF1479" s="26">
        <f>IF(AND(-Z1479&gt;=91,-Z1479&lt;=120),D1479,0)</f>
        <v>0</v>
      </c>
      <c r="AG1479" s="26">
        <f>IF(AND(-Z1479&gt;=121,-Z1479&lt;=150),D1479,0)</f>
        <v>0</v>
      </c>
      <c r="AH1479" s="26">
        <f>IF(AND(-Z1479&gt;=151,-Z1479&lt;=180),D1479,0)</f>
        <v>0</v>
      </c>
      <c r="AI1479" s="26">
        <f>IF(AND(-Z1479&gt;=181,-Z1479&lt;=210),D1479,0)</f>
        <v>0</v>
      </c>
      <c r="AJ1479" s="26">
        <f>IF(AND(-Z1479&gt;=211,-Z1479&lt;=250),D1479,0)</f>
        <v>0</v>
      </c>
      <c r="AK1479" s="26">
        <f>IF(-Z1479&gt;=251,D1479,0)</f>
        <v>0</v>
      </c>
      <c r="AL1479" s="26">
        <f>SUM(AE1479:AF1479)</f>
        <v>0</v>
      </c>
      <c r="AM1479" s="26">
        <f>SUM(AG1479:AK1479)</f>
        <v>0</v>
      </c>
      <c r="AN1479" s="26">
        <f>SUM(AI1479:AK1479)</f>
        <v>0</v>
      </c>
      <c r="AO1479" s="26">
        <f>+IF(SUM(AC1479:AK1479)=0,D1479,0)</f>
        <v>0</v>
      </c>
      <c r="AP1479" s="26">
        <f>+SUM(AC1479:AK1479)</f>
        <v>35496</v>
      </c>
      <c r="AQ1479" s="26">
        <f>+Tabla_DatosExternos_142[[#This Row],[Total Vigente]]+Tabla_DatosExternos_142[[#This Row],[Total Vencido]]</f>
        <v>35496</v>
      </c>
      <c r="AR1479" s="26">
        <f>SUM(AG1479:AK1479)</f>
        <v>0</v>
      </c>
      <c r="AS1479" s="27">
        <f>+Tabla_DatosExternos_142[[#This Row],[Fecha]]-Tabla_DatosExternos_142[[#This Row],[Vence]]</f>
        <v>-60</v>
      </c>
      <c r="AT1479" s="21"/>
      <c r="AU1479" s="28" t="e">
        <f>+AR1479-W1479</f>
        <v>#VALUE!</v>
      </c>
    </row>
    <row r="1480" spans="1:47" x14ac:dyDescent="0.35">
      <c r="A1480" s="20">
        <v>46212</v>
      </c>
      <c r="B1480" s="21">
        <v>281290</v>
      </c>
      <c r="C1480" s="21">
        <v>67900</v>
      </c>
      <c r="D1480" s="21">
        <v>32107.93</v>
      </c>
      <c r="E1480" s="22">
        <v>46242</v>
      </c>
      <c r="F1480" s="21">
        <v>4</v>
      </c>
      <c r="G1480" s="21" t="s">
        <v>90</v>
      </c>
      <c r="H1480" s="21" t="s">
        <v>48</v>
      </c>
      <c r="I1480" s="21" t="s">
        <v>176</v>
      </c>
      <c r="J1480" s="21" t="s">
        <v>125</v>
      </c>
      <c r="K1480" s="21" t="s">
        <v>332</v>
      </c>
      <c r="L1480" s="21" t="s">
        <v>82</v>
      </c>
      <c r="M1480" s="21" t="s">
        <v>83</v>
      </c>
      <c r="N1480" s="21">
        <v>30</v>
      </c>
      <c r="O1480" s="20">
        <v>46238</v>
      </c>
      <c r="P1480" s="21" t="s">
        <v>50</v>
      </c>
      <c r="Q1480" s="21" t="s">
        <v>177</v>
      </c>
      <c r="R1480" s="21">
        <v>400000</v>
      </c>
      <c r="S1480" s="21">
        <v>5649</v>
      </c>
      <c r="T1480" s="21">
        <v>-63.665962999999998</v>
      </c>
      <c r="U1480" s="21">
        <v>-21.969816999999999</v>
      </c>
      <c r="V1480" s="21" t="s">
        <v>178</v>
      </c>
      <c r="W1480" s="21" t="s">
        <v>51</v>
      </c>
      <c r="X1480" s="21" t="s">
        <v>113</v>
      </c>
      <c r="Y1480" s="23">
        <v>46246</v>
      </c>
      <c r="Z1480" s="24">
        <f>+E1480-Y1480</f>
        <v>-4</v>
      </c>
      <c r="AA1480" s="25">
        <f>+Tabla_DatosExternos_142[[#This Row],[Saldo]]/Tabla_DatosExternos_142[[#This Row],[Importe]]</f>
        <v>0.47287083946980857</v>
      </c>
      <c r="AB1480" s="21"/>
      <c r="AC1480" s="26">
        <f>IF(AND(-Z1480&gt;=1,-Z1480&lt;=30),D1480,0)</f>
        <v>32107.93</v>
      </c>
      <c r="AD1480" s="26">
        <f>IF(AND(-Z1480&gt;=31,-Z1480&lt;=60),D1480,0)</f>
        <v>0</v>
      </c>
      <c r="AE1480" s="26">
        <f>IF(AND(-Z1480&gt;=61,-Z1480&lt;=90),D1480,0)</f>
        <v>0</v>
      </c>
      <c r="AF1480" s="26">
        <f>IF(AND(-Z1480&gt;=91,-Z1480&lt;=120),D1480,0)</f>
        <v>0</v>
      </c>
      <c r="AG1480" s="26">
        <f>IF(AND(-Z1480&gt;=121,-Z1480&lt;=150),D1480,0)</f>
        <v>0</v>
      </c>
      <c r="AH1480" s="26">
        <f>IF(AND(-Z1480&gt;=151,-Z1480&lt;=180),D1480,0)</f>
        <v>0</v>
      </c>
      <c r="AI1480" s="26">
        <f>IF(AND(-Z1480&gt;=181,-Z1480&lt;=210),D1480,0)</f>
        <v>0</v>
      </c>
      <c r="AJ1480" s="26">
        <f>IF(AND(-Z1480&gt;=211,-Z1480&lt;=250),D1480,0)</f>
        <v>0</v>
      </c>
      <c r="AK1480" s="26">
        <f>IF(-Z1480&gt;=251,D1480,0)</f>
        <v>0</v>
      </c>
      <c r="AL1480" s="26">
        <f>SUM(AE1480:AF1480)</f>
        <v>0</v>
      </c>
      <c r="AM1480" s="26">
        <f>SUM(AG1480:AK1480)</f>
        <v>0</v>
      </c>
      <c r="AN1480" s="26">
        <f>SUM(AI1480:AK1480)</f>
        <v>0</v>
      </c>
      <c r="AO1480" s="26">
        <f>+IF(SUM(AC1480:AK1480)=0,D1480,0)</f>
        <v>0</v>
      </c>
      <c r="AP1480" s="26">
        <f>+SUM(AC1480:AK1480)</f>
        <v>32107.93</v>
      </c>
      <c r="AQ1480" s="26">
        <f>+Tabla_DatosExternos_142[[#This Row],[Total Vigente]]+Tabla_DatosExternos_142[[#This Row],[Total Vencido]]</f>
        <v>32107.93</v>
      </c>
      <c r="AR1480" s="26">
        <f>SUM(AG1480:AK1480)</f>
        <v>0</v>
      </c>
      <c r="AS1480" s="27">
        <f>+Tabla_DatosExternos_142[[#This Row],[Fecha]]-Tabla_DatosExternos_142[[#This Row],[Vence]]</f>
        <v>-30</v>
      </c>
      <c r="AT1480" s="21"/>
      <c r="AU1480" s="28" t="e">
        <f>+AR1480-W1480</f>
        <v>#VALUE!</v>
      </c>
    </row>
    <row r="1481" spans="1:47" x14ac:dyDescent="0.35">
      <c r="A1481" s="20">
        <v>46212</v>
      </c>
      <c r="B1481" s="21">
        <v>281292</v>
      </c>
      <c r="C1481" s="21">
        <v>18000</v>
      </c>
      <c r="D1481" s="21">
        <v>18000</v>
      </c>
      <c r="E1481" s="22">
        <v>46242</v>
      </c>
      <c r="F1481" s="21">
        <v>4</v>
      </c>
      <c r="G1481" s="21" t="s">
        <v>90</v>
      </c>
      <c r="H1481" s="21" t="s">
        <v>48</v>
      </c>
      <c r="I1481" s="21" t="s">
        <v>176</v>
      </c>
      <c r="J1481" s="21" t="s">
        <v>125</v>
      </c>
      <c r="K1481" s="21" t="s">
        <v>332</v>
      </c>
      <c r="L1481" s="21" t="s">
        <v>82</v>
      </c>
      <c r="M1481" s="21" t="s">
        <v>83</v>
      </c>
      <c r="N1481" s="21">
        <v>30</v>
      </c>
      <c r="O1481" s="20"/>
      <c r="P1481" s="21" t="s">
        <v>50</v>
      </c>
      <c r="Q1481" s="21" t="s">
        <v>177</v>
      </c>
      <c r="R1481" s="21">
        <v>400000</v>
      </c>
      <c r="S1481" s="21">
        <v>5649</v>
      </c>
      <c r="T1481" s="21">
        <v>-63.665962999999998</v>
      </c>
      <c r="U1481" s="21">
        <v>-21.969816999999999</v>
      </c>
      <c r="V1481" s="21" t="s">
        <v>178</v>
      </c>
      <c r="W1481" s="21" t="s">
        <v>51</v>
      </c>
      <c r="X1481" s="21" t="s">
        <v>113</v>
      </c>
      <c r="Y1481" s="23">
        <v>46246</v>
      </c>
      <c r="Z1481" s="24">
        <f>+E1481-Y1481</f>
        <v>-4</v>
      </c>
      <c r="AA1481" s="25">
        <f>+Tabla_DatosExternos_142[[#This Row],[Saldo]]/Tabla_DatosExternos_142[[#This Row],[Importe]]</f>
        <v>1</v>
      </c>
      <c r="AB1481" s="21"/>
      <c r="AC1481" s="26">
        <f>IF(AND(-Z1481&gt;=1,-Z1481&lt;=30),D1481,0)</f>
        <v>18000</v>
      </c>
      <c r="AD1481" s="26">
        <f>IF(AND(-Z1481&gt;=31,-Z1481&lt;=60),D1481,0)</f>
        <v>0</v>
      </c>
      <c r="AE1481" s="26">
        <f>IF(AND(-Z1481&gt;=61,-Z1481&lt;=90),D1481,0)</f>
        <v>0</v>
      </c>
      <c r="AF1481" s="26">
        <f>IF(AND(-Z1481&gt;=91,-Z1481&lt;=120),D1481,0)</f>
        <v>0</v>
      </c>
      <c r="AG1481" s="26">
        <f>IF(AND(-Z1481&gt;=121,-Z1481&lt;=150),D1481,0)</f>
        <v>0</v>
      </c>
      <c r="AH1481" s="26">
        <f>IF(AND(-Z1481&gt;=151,-Z1481&lt;=180),D1481,0)</f>
        <v>0</v>
      </c>
      <c r="AI1481" s="26">
        <f>IF(AND(-Z1481&gt;=181,-Z1481&lt;=210),D1481,0)</f>
        <v>0</v>
      </c>
      <c r="AJ1481" s="26">
        <f>IF(AND(-Z1481&gt;=211,-Z1481&lt;=250),D1481,0)</f>
        <v>0</v>
      </c>
      <c r="AK1481" s="26">
        <f>IF(-Z1481&gt;=251,D1481,0)</f>
        <v>0</v>
      </c>
      <c r="AL1481" s="26">
        <f>SUM(AE1481:AF1481)</f>
        <v>0</v>
      </c>
      <c r="AM1481" s="26">
        <f>SUM(AG1481:AK1481)</f>
        <v>0</v>
      </c>
      <c r="AN1481" s="26">
        <f>SUM(AI1481:AK1481)</f>
        <v>0</v>
      </c>
      <c r="AO1481" s="26">
        <f>+IF(SUM(AC1481:AK1481)=0,D1481,0)</f>
        <v>0</v>
      </c>
      <c r="AP1481" s="26">
        <f>+SUM(AC1481:AK1481)</f>
        <v>18000</v>
      </c>
      <c r="AQ1481" s="26">
        <f>+Tabla_DatosExternos_142[[#This Row],[Total Vigente]]+Tabla_DatosExternos_142[[#This Row],[Total Vencido]]</f>
        <v>18000</v>
      </c>
      <c r="AR1481" s="26">
        <f>SUM(AG1481:AK1481)</f>
        <v>0</v>
      </c>
      <c r="AS1481" s="27">
        <f>+Tabla_DatosExternos_142[[#This Row],[Fecha]]-Tabla_DatosExternos_142[[#This Row],[Vence]]</f>
        <v>-30</v>
      </c>
      <c r="AT1481" s="21"/>
      <c r="AU1481" s="28" t="e">
        <f>+AR1481-W1481</f>
        <v>#VALUE!</v>
      </c>
    </row>
    <row r="1482" spans="1:47" x14ac:dyDescent="0.35">
      <c r="A1482" s="20">
        <v>46212</v>
      </c>
      <c r="B1482" s="21">
        <v>281293</v>
      </c>
      <c r="C1482" s="21">
        <v>54000</v>
      </c>
      <c r="D1482" s="21">
        <v>54000</v>
      </c>
      <c r="E1482" s="22">
        <v>46242</v>
      </c>
      <c r="F1482" s="21">
        <v>4</v>
      </c>
      <c r="G1482" s="21" t="s">
        <v>90</v>
      </c>
      <c r="H1482" s="21" t="s">
        <v>48</v>
      </c>
      <c r="I1482" s="21" t="s">
        <v>176</v>
      </c>
      <c r="J1482" s="21" t="s">
        <v>125</v>
      </c>
      <c r="K1482" s="21" t="s">
        <v>332</v>
      </c>
      <c r="L1482" s="21" t="s">
        <v>82</v>
      </c>
      <c r="M1482" s="21" t="s">
        <v>83</v>
      </c>
      <c r="N1482" s="21">
        <v>30</v>
      </c>
      <c r="O1482" s="20"/>
      <c r="P1482" s="21" t="s">
        <v>50</v>
      </c>
      <c r="Q1482" s="21" t="s">
        <v>177</v>
      </c>
      <c r="R1482" s="21">
        <v>400000</v>
      </c>
      <c r="S1482" s="21">
        <v>5649</v>
      </c>
      <c r="T1482" s="21">
        <v>-63.665962999999998</v>
      </c>
      <c r="U1482" s="21">
        <v>-21.969816999999999</v>
      </c>
      <c r="V1482" s="21" t="s">
        <v>178</v>
      </c>
      <c r="W1482" s="21" t="s">
        <v>51</v>
      </c>
      <c r="X1482" s="21" t="s">
        <v>113</v>
      </c>
      <c r="Y1482" s="23">
        <v>46246</v>
      </c>
      <c r="Z1482" s="24">
        <f>+E1482-Y1482</f>
        <v>-4</v>
      </c>
      <c r="AA1482" s="25">
        <f>+Tabla_DatosExternos_142[[#This Row],[Saldo]]/Tabla_DatosExternos_142[[#This Row],[Importe]]</f>
        <v>1</v>
      </c>
      <c r="AB1482" s="21"/>
      <c r="AC1482" s="26">
        <f>IF(AND(-Z1482&gt;=1,-Z1482&lt;=30),D1482,0)</f>
        <v>54000</v>
      </c>
      <c r="AD1482" s="26">
        <f>IF(AND(-Z1482&gt;=31,-Z1482&lt;=60),D1482,0)</f>
        <v>0</v>
      </c>
      <c r="AE1482" s="26">
        <f>IF(AND(-Z1482&gt;=61,-Z1482&lt;=90),D1482,0)</f>
        <v>0</v>
      </c>
      <c r="AF1482" s="26">
        <f>IF(AND(-Z1482&gt;=91,-Z1482&lt;=120),D1482,0)</f>
        <v>0</v>
      </c>
      <c r="AG1482" s="26">
        <f>IF(AND(-Z1482&gt;=121,-Z1482&lt;=150),D1482,0)</f>
        <v>0</v>
      </c>
      <c r="AH1482" s="26">
        <f>IF(AND(-Z1482&gt;=151,-Z1482&lt;=180),D1482,0)</f>
        <v>0</v>
      </c>
      <c r="AI1482" s="26">
        <f>IF(AND(-Z1482&gt;=181,-Z1482&lt;=210),D1482,0)</f>
        <v>0</v>
      </c>
      <c r="AJ1482" s="26">
        <f>IF(AND(-Z1482&gt;=211,-Z1482&lt;=250),D1482,0)</f>
        <v>0</v>
      </c>
      <c r="AK1482" s="26">
        <f>IF(-Z1482&gt;=251,D1482,0)</f>
        <v>0</v>
      </c>
      <c r="AL1482" s="26">
        <f>SUM(AE1482:AF1482)</f>
        <v>0</v>
      </c>
      <c r="AM1482" s="26">
        <f>SUM(AG1482:AK1482)</f>
        <v>0</v>
      </c>
      <c r="AN1482" s="26">
        <f>SUM(AI1482:AK1482)</f>
        <v>0</v>
      </c>
      <c r="AO1482" s="26">
        <f>+IF(SUM(AC1482:AK1482)=0,D1482,0)</f>
        <v>0</v>
      </c>
      <c r="AP1482" s="26">
        <f>+SUM(AC1482:AK1482)</f>
        <v>54000</v>
      </c>
      <c r="AQ1482" s="26">
        <f>+Tabla_DatosExternos_142[[#This Row],[Total Vigente]]+Tabla_DatosExternos_142[[#This Row],[Total Vencido]]</f>
        <v>54000</v>
      </c>
      <c r="AR1482" s="26">
        <f>SUM(AG1482:AK1482)</f>
        <v>0</v>
      </c>
      <c r="AS1482" s="27">
        <f>+Tabla_DatosExternos_142[[#This Row],[Fecha]]-Tabla_DatosExternos_142[[#This Row],[Vence]]</f>
        <v>-30</v>
      </c>
      <c r="AT1482" s="21"/>
      <c r="AU1482" s="28" t="e">
        <f>+AR1482-W1482</f>
        <v>#VALUE!</v>
      </c>
    </row>
    <row r="1483" spans="1:47" x14ac:dyDescent="0.35">
      <c r="A1483" s="20">
        <v>46224</v>
      </c>
      <c r="B1483" s="21">
        <v>2138</v>
      </c>
      <c r="C1483" s="21">
        <v>22600</v>
      </c>
      <c r="D1483" s="21">
        <v>22600</v>
      </c>
      <c r="E1483" s="22">
        <v>46254</v>
      </c>
      <c r="F1483" s="21">
        <v>8</v>
      </c>
      <c r="G1483" s="21" t="s">
        <v>90</v>
      </c>
      <c r="H1483" s="21" t="s">
        <v>95</v>
      </c>
      <c r="I1483" s="21" t="s">
        <v>218</v>
      </c>
      <c r="J1483" s="21" t="s">
        <v>125</v>
      </c>
      <c r="K1483" s="21" t="s">
        <v>332</v>
      </c>
      <c r="L1483" s="21" t="s">
        <v>82</v>
      </c>
      <c r="M1483" s="21" t="s">
        <v>121</v>
      </c>
      <c r="N1483" s="21">
        <v>30</v>
      </c>
      <c r="O1483" s="20"/>
      <c r="P1483" s="21" t="s">
        <v>120</v>
      </c>
      <c r="Q1483" s="21" t="s">
        <v>219</v>
      </c>
      <c r="R1483" s="21">
        <v>200000</v>
      </c>
      <c r="S1483" s="21">
        <v>5708</v>
      </c>
      <c r="T1483" s="21">
        <v>-63.463541999999997</v>
      </c>
      <c r="U1483" s="21">
        <v>-17.990476000000001</v>
      </c>
      <c r="V1483" s="21" t="s">
        <v>220</v>
      </c>
      <c r="W1483" s="21" t="s">
        <v>51</v>
      </c>
      <c r="X1483" s="21" t="s">
        <v>120</v>
      </c>
      <c r="Y1483" s="23">
        <v>46246</v>
      </c>
      <c r="Z1483" s="24">
        <f>+E1483-Y1483</f>
        <v>8</v>
      </c>
      <c r="AA1483" s="25">
        <f>+Tabla_DatosExternos_142[[#This Row],[Saldo]]/Tabla_DatosExternos_142[[#This Row],[Importe]]</f>
        <v>1</v>
      </c>
      <c r="AB1483" s="21"/>
      <c r="AC1483" s="26">
        <f>IF(AND(-Z1483&gt;=1,-Z1483&lt;=30),D1483,0)</f>
        <v>0</v>
      </c>
      <c r="AD1483" s="26">
        <f>IF(AND(-Z1483&gt;=31,-Z1483&lt;=60),D1483,0)</f>
        <v>0</v>
      </c>
      <c r="AE1483" s="26">
        <f>IF(AND(-Z1483&gt;=61,-Z1483&lt;=90),D1483,0)</f>
        <v>0</v>
      </c>
      <c r="AF1483" s="26">
        <f>IF(AND(-Z1483&gt;=91,-Z1483&lt;=120),D1483,0)</f>
        <v>0</v>
      </c>
      <c r="AG1483" s="26">
        <f>IF(AND(-Z1483&gt;=121,-Z1483&lt;=150),D1483,0)</f>
        <v>0</v>
      </c>
      <c r="AH1483" s="26">
        <f>IF(AND(-Z1483&gt;=151,-Z1483&lt;=180),D1483,0)</f>
        <v>0</v>
      </c>
      <c r="AI1483" s="26">
        <f>IF(AND(-Z1483&gt;=181,-Z1483&lt;=210),D1483,0)</f>
        <v>0</v>
      </c>
      <c r="AJ1483" s="26">
        <f>IF(AND(-Z1483&gt;=211,-Z1483&lt;=250),D1483,0)</f>
        <v>0</v>
      </c>
      <c r="AK1483" s="26">
        <f>IF(-Z1483&gt;=251,D1483,0)</f>
        <v>0</v>
      </c>
      <c r="AL1483" s="26">
        <f>SUM(AE1483:AF1483)</f>
        <v>0</v>
      </c>
      <c r="AM1483" s="26">
        <f>SUM(AG1483:AK1483)</f>
        <v>0</v>
      </c>
      <c r="AN1483" s="26">
        <f>SUM(AI1483:AK1483)</f>
        <v>0</v>
      </c>
      <c r="AO1483" s="26">
        <f>+IF(SUM(AC1483:AK1483)=0,D1483,0)</f>
        <v>22600</v>
      </c>
      <c r="AP1483" s="26">
        <f>+SUM(AC1483:AK1483)</f>
        <v>0</v>
      </c>
      <c r="AQ1483" s="26">
        <f>+Tabla_DatosExternos_142[[#This Row],[Total Vigente]]+Tabla_DatosExternos_142[[#This Row],[Total Vencido]]</f>
        <v>22600</v>
      </c>
      <c r="AR1483" s="26">
        <f>SUM(AG1483:AK1483)</f>
        <v>0</v>
      </c>
      <c r="AS1483" s="27">
        <f>+Tabla_DatosExternos_142[[#This Row],[Fecha]]-Tabla_DatosExternos_142[[#This Row],[Vence]]</f>
        <v>-30</v>
      </c>
      <c r="AT1483" s="21"/>
      <c r="AU1483" s="28" t="e">
        <f>+AR1483-W1483</f>
        <v>#VALUE!</v>
      </c>
    </row>
    <row r="1484" spans="1:47" x14ac:dyDescent="0.35">
      <c r="A1484" s="20">
        <v>46224</v>
      </c>
      <c r="B1484" s="21">
        <v>2139</v>
      </c>
      <c r="C1484" s="21">
        <v>26779.99</v>
      </c>
      <c r="D1484" s="21">
        <v>26779.99</v>
      </c>
      <c r="E1484" s="22">
        <v>46254</v>
      </c>
      <c r="F1484" s="21">
        <v>8</v>
      </c>
      <c r="G1484" s="21" t="s">
        <v>90</v>
      </c>
      <c r="H1484" s="21" t="s">
        <v>95</v>
      </c>
      <c r="I1484" s="21" t="s">
        <v>218</v>
      </c>
      <c r="J1484" s="21" t="s">
        <v>125</v>
      </c>
      <c r="K1484" s="21" t="s">
        <v>332</v>
      </c>
      <c r="L1484" s="21" t="s">
        <v>82</v>
      </c>
      <c r="M1484" s="21" t="s">
        <v>121</v>
      </c>
      <c r="N1484" s="21">
        <v>30</v>
      </c>
      <c r="O1484" s="20"/>
      <c r="P1484" s="21" t="s">
        <v>120</v>
      </c>
      <c r="Q1484" s="21" t="s">
        <v>219</v>
      </c>
      <c r="R1484" s="21">
        <v>20000</v>
      </c>
      <c r="S1484" s="21">
        <v>5708</v>
      </c>
      <c r="T1484" s="21">
        <v>-63.135902399999999</v>
      </c>
      <c r="U1484" s="21">
        <v>-17.7875595</v>
      </c>
      <c r="V1484" s="21" t="s">
        <v>220</v>
      </c>
      <c r="W1484" s="21" t="s">
        <v>51</v>
      </c>
      <c r="X1484" s="21" t="s">
        <v>2682</v>
      </c>
      <c r="Y1484" s="23">
        <v>46246</v>
      </c>
      <c r="Z1484" s="24">
        <f>+E1484-Y1484</f>
        <v>8</v>
      </c>
      <c r="AA1484" s="25">
        <f>+Tabla_DatosExternos_142[[#This Row],[Saldo]]/Tabla_DatosExternos_142[[#This Row],[Importe]]</f>
        <v>1</v>
      </c>
      <c r="AB1484" s="21"/>
      <c r="AC1484" s="26">
        <f>IF(AND(-Z1484&gt;=1,-Z1484&lt;=30),D1484,0)</f>
        <v>0</v>
      </c>
      <c r="AD1484" s="26">
        <f>IF(AND(-Z1484&gt;=31,-Z1484&lt;=60),D1484,0)</f>
        <v>0</v>
      </c>
      <c r="AE1484" s="26">
        <f>IF(AND(-Z1484&gt;=61,-Z1484&lt;=90),D1484,0)</f>
        <v>0</v>
      </c>
      <c r="AF1484" s="26">
        <f>IF(AND(-Z1484&gt;=91,-Z1484&lt;=120),D1484,0)</f>
        <v>0</v>
      </c>
      <c r="AG1484" s="26">
        <f>IF(AND(-Z1484&gt;=121,-Z1484&lt;=150),D1484,0)</f>
        <v>0</v>
      </c>
      <c r="AH1484" s="26">
        <f>IF(AND(-Z1484&gt;=151,-Z1484&lt;=180),D1484,0)</f>
        <v>0</v>
      </c>
      <c r="AI1484" s="26">
        <f>IF(AND(-Z1484&gt;=181,-Z1484&lt;=210),D1484,0)</f>
        <v>0</v>
      </c>
      <c r="AJ1484" s="26">
        <f>IF(AND(-Z1484&gt;=211,-Z1484&lt;=250),D1484,0)</f>
        <v>0</v>
      </c>
      <c r="AK1484" s="26">
        <f>IF(-Z1484&gt;=251,D1484,0)</f>
        <v>0</v>
      </c>
      <c r="AL1484" s="26">
        <f>SUM(AE1484:AF1484)</f>
        <v>0</v>
      </c>
      <c r="AM1484" s="26">
        <f>SUM(AG1484:AK1484)</f>
        <v>0</v>
      </c>
      <c r="AN1484" s="26">
        <f>SUM(AI1484:AK1484)</f>
        <v>0</v>
      </c>
      <c r="AO1484" s="26">
        <f>+IF(SUM(AC1484:AK1484)=0,D1484,0)</f>
        <v>26779.99</v>
      </c>
      <c r="AP1484" s="26">
        <f>+SUM(AC1484:AK1484)</f>
        <v>0</v>
      </c>
      <c r="AQ1484" s="26">
        <f>+Tabla_DatosExternos_142[[#This Row],[Total Vigente]]+Tabla_DatosExternos_142[[#This Row],[Total Vencido]]</f>
        <v>26779.99</v>
      </c>
      <c r="AR1484" s="26">
        <f>SUM(AG1484:AK1484)</f>
        <v>0</v>
      </c>
      <c r="AS1484" s="27">
        <f>+Tabla_DatosExternos_142[[#This Row],[Fecha]]-Tabla_DatosExternos_142[[#This Row],[Vence]]</f>
        <v>-30</v>
      </c>
      <c r="AT1484" s="21"/>
      <c r="AU1484" s="28" t="e">
        <f>+AR1484-W1484</f>
        <v>#VALUE!</v>
      </c>
    </row>
    <row r="1485" spans="1:47" x14ac:dyDescent="0.35">
      <c r="A1485" s="20">
        <v>46224</v>
      </c>
      <c r="B1485" s="21">
        <v>2143</v>
      </c>
      <c r="C1485" s="21">
        <v>10360</v>
      </c>
      <c r="D1485" s="21">
        <v>10360</v>
      </c>
      <c r="E1485" s="22">
        <v>46254</v>
      </c>
      <c r="F1485" s="21">
        <v>8</v>
      </c>
      <c r="G1485" s="21" t="s">
        <v>90</v>
      </c>
      <c r="H1485" s="21" t="s">
        <v>95</v>
      </c>
      <c r="I1485" s="21" t="s">
        <v>218</v>
      </c>
      <c r="J1485" s="21" t="s">
        <v>125</v>
      </c>
      <c r="K1485" s="21" t="s">
        <v>332</v>
      </c>
      <c r="L1485" s="21" t="s">
        <v>82</v>
      </c>
      <c r="M1485" s="21" t="s">
        <v>121</v>
      </c>
      <c r="N1485" s="21">
        <v>30</v>
      </c>
      <c r="O1485" s="20"/>
      <c r="P1485" s="21" t="s">
        <v>120</v>
      </c>
      <c r="Q1485" s="21" t="s">
        <v>219</v>
      </c>
      <c r="R1485" s="21">
        <v>20000</v>
      </c>
      <c r="S1485" s="21">
        <v>5708</v>
      </c>
      <c r="T1485" s="21">
        <v>-63.135902399999999</v>
      </c>
      <c r="U1485" s="21">
        <v>-17.7875595</v>
      </c>
      <c r="V1485" s="21" t="s">
        <v>220</v>
      </c>
      <c r="W1485" s="21" t="s">
        <v>51</v>
      </c>
      <c r="X1485" s="21" t="s">
        <v>2682</v>
      </c>
      <c r="Y1485" s="23">
        <v>46246</v>
      </c>
      <c r="Z1485" s="24">
        <f>+E1485-Y1485</f>
        <v>8</v>
      </c>
      <c r="AA1485" s="25">
        <f>+Tabla_DatosExternos_142[[#This Row],[Saldo]]/Tabla_DatosExternos_142[[#This Row],[Importe]]</f>
        <v>1</v>
      </c>
      <c r="AB1485" s="21"/>
      <c r="AC1485" s="26">
        <f>IF(AND(-Z1485&gt;=1,-Z1485&lt;=30),D1485,0)</f>
        <v>0</v>
      </c>
      <c r="AD1485" s="26">
        <f>IF(AND(-Z1485&gt;=31,-Z1485&lt;=60),D1485,0)</f>
        <v>0</v>
      </c>
      <c r="AE1485" s="26">
        <f>IF(AND(-Z1485&gt;=61,-Z1485&lt;=90),D1485,0)</f>
        <v>0</v>
      </c>
      <c r="AF1485" s="26">
        <f>IF(AND(-Z1485&gt;=91,-Z1485&lt;=120),D1485,0)</f>
        <v>0</v>
      </c>
      <c r="AG1485" s="26">
        <f>IF(AND(-Z1485&gt;=121,-Z1485&lt;=150),D1485,0)</f>
        <v>0</v>
      </c>
      <c r="AH1485" s="26">
        <f>IF(AND(-Z1485&gt;=151,-Z1485&lt;=180),D1485,0)</f>
        <v>0</v>
      </c>
      <c r="AI1485" s="26">
        <f>IF(AND(-Z1485&gt;=181,-Z1485&lt;=210),D1485,0)</f>
        <v>0</v>
      </c>
      <c r="AJ1485" s="26">
        <f>IF(AND(-Z1485&gt;=211,-Z1485&lt;=250),D1485,0)</f>
        <v>0</v>
      </c>
      <c r="AK1485" s="26">
        <f>IF(-Z1485&gt;=251,D1485,0)</f>
        <v>0</v>
      </c>
      <c r="AL1485" s="26">
        <f>SUM(AE1485:AF1485)</f>
        <v>0</v>
      </c>
      <c r="AM1485" s="26">
        <f>SUM(AG1485:AK1485)</f>
        <v>0</v>
      </c>
      <c r="AN1485" s="26">
        <f>SUM(AI1485:AK1485)</f>
        <v>0</v>
      </c>
      <c r="AO1485" s="26">
        <f>+IF(SUM(AC1485:AK1485)=0,D1485,0)</f>
        <v>10360</v>
      </c>
      <c r="AP1485" s="26">
        <f>+SUM(AC1485:AK1485)</f>
        <v>0</v>
      </c>
      <c r="AQ1485" s="26">
        <f>+Tabla_DatosExternos_142[[#This Row],[Total Vigente]]+Tabla_DatosExternos_142[[#This Row],[Total Vencido]]</f>
        <v>10360</v>
      </c>
      <c r="AR1485" s="26">
        <f>SUM(AG1485:AK1485)</f>
        <v>0</v>
      </c>
      <c r="AS1485" s="27">
        <f>+Tabla_DatosExternos_142[[#This Row],[Fecha]]-Tabla_DatosExternos_142[[#This Row],[Vence]]</f>
        <v>-30</v>
      </c>
      <c r="AT1485" s="21"/>
      <c r="AU1485" s="28" t="e">
        <f>+AR1485-W1485</f>
        <v>#VALUE!</v>
      </c>
    </row>
    <row r="1486" spans="1:47" x14ac:dyDescent="0.35">
      <c r="A1486" s="20">
        <v>46224</v>
      </c>
      <c r="B1486" s="21">
        <v>2144</v>
      </c>
      <c r="C1486" s="21">
        <v>7280</v>
      </c>
      <c r="D1486" s="21">
        <v>7280</v>
      </c>
      <c r="E1486" s="22">
        <v>46254</v>
      </c>
      <c r="F1486" s="21">
        <v>8</v>
      </c>
      <c r="G1486" s="21" t="s">
        <v>90</v>
      </c>
      <c r="H1486" s="21" t="s">
        <v>95</v>
      </c>
      <c r="I1486" s="21" t="s">
        <v>218</v>
      </c>
      <c r="J1486" s="21" t="s">
        <v>125</v>
      </c>
      <c r="K1486" s="21" t="s">
        <v>332</v>
      </c>
      <c r="L1486" s="21" t="s">
        <v>82</v>
      </c>
      <c r="M1486" s="21" t="s">
        <v>121</v>
      </c>
      <c r="N1486" s="21">
        <v>30</v>
      </c>
      <c r="O1486" s="20"/>
      <c r="P1486" s="21" t="s">
        <v>120</v>
      </c>
      <c r="Q1486" s="21" t="s">
        <v>219</v>
      </c>
      <c r="R1486" s="21">
        <v>20000</v>
      </c>
      <c r="S1486" s="21">
        <v>5708</v>
      </c>
      <c r="T1486" s="21">
        <v>-63.135902399999999</v>
      </c>
      <c r="U1486" s="21">
        <v>-17.7875595</v>
      </c>
      <c r="V1486" s="21" t="s">
        <v>220</v>
      </c>
      <c r="W1486" s="21" t="s">
        <v>51</v>
      </c>
      <c r="X1486" s="21" t="s">
        <v>2682</v>
      </c>
      <c r="Y1486" s="23">
        <v>46246</v>
      </c>
      <c r="Z1486" s="24">
        <f>+E1486-Y1486</f>
        <v>8</v>
      </c>
      <c r="AA1486" s="25">
        <f>+Tabla_DatosExternos_142[[#This Row],[Saldo]]/Tabla_DatosExternos_142[[#This Row],[Importe]]</f>
        <v>1</v>
      </c>
      <c r="AB1486" s="21"/>
      <c r="AC1486" s="26">
        <f>IF(AND(-Z1486&gt;=1,-Z1486&lt;=30),D1486,0)</f>
        <v>0</v>
      </c>
      <c r="AD1486" s="26">
        <f>IF(AND(-Z1486&gt;=31,-Z1486&lt;=60),D1486,0)</f>
        <v>0</v>
      </c>
      <c r="AE1486" s="26">
        <f>IF(AND(-Z1486&gt;=61,-Z1486&lt;=90),D1486,0)</f>
        <v>0</v>
      </c>
      <c r="AF1486" s="26">
        <f>IF(AND(-Z1486&gt;=91,-Z1486&lt;=120),D1486,0)</f>
        <v>0</v>
      </c>
      <c r="AG1486" s="26">
        <f>IF(AND(-Z1486&gt;=121,-Z1486&lt;=150),D1486,0)</f>
        <v>0</v>
      </c>
      <c r="AH1486" s="26">
        <f>IF(AND(-Z1486&gt;=151,-Z1486&lt;=180),D1486,0)</f>
        <v>0</v>
      </c>
      <c r="AI1486" s="26">
        <f>IF(AND(-Z1486&gt;=181,-Z1486&lt;=210),D1486,0)</f>
        <v>0</v>
      </c>
      <c r="AJ1486" s="26">
        <f>IF(AND(-Z1486&gt;=211,-Z1486&lt;=250),D1486,0)</f>
        <v>0</v>
      </c>
      <c r="AK1486" s="26">
        <f>IF(-Z1486&gt;=251,D1486,0)</f>
        <v>0</v>
      </c>
      <c r="AL1486" s="26">
        <f>SUM(AE1486:AF1486)</f>
        <v>0</v>
      </c>
      <c r="AM1486" s="26">
        <f>SUM(AG1486:AK1486)</f>
        <v>0</v>
      </c>
      <c r="AN1486" s="26">
        <f>SUM(AI1486:AK1486)</f>
        <v>0</v>
      </c>
      <c r="AO1486" s="26">
        <f>+IF(SUM(AC1486:AK1486)=0,D1486,0)</f>
        <v>7280</v>
      </c>
      <c r="AP1486" s="26">
        <f>+SUM(AC1486:AK1486)</f>
        <v>0</v>
      </c>
      <c r="AQ1486" s="26">
        <f>+Tabla_DatosExternos_142[[#This Row],[Total Vigente]]+Tabla_DatosExternos_142[[#This Row],[Total Vencido]]</f>
        <v>7280</v>
      </c>
      <c r="AR1486" s="26">
        <f>SUM(AG1486:AK1486)</f>
        <v>0</v>
      </c>
      <c r="AS1486" s="27">
        <f>+Tabla_DatosExternos_142[[#This Row],[Fecha]]-Tabla_DatosExternos_142[[#This Row],[Vence]]</f>
        <v>-30</v>
      </c>
      <c r="AT1486" s="21"/>
      <c r="AU1486" s="28" t="e">
        <f>+AR1486-W1486</f>
        <v>#VALUE!</v>
      </c>
    </row>
    <row r="1487" spans="1:47" x14ac:dyDescent="0.35">
      <c r="A1487" s="20">
        <v>46224</v>
      </c>
      <c r="B1487" s="21">
        <v>2145</v>
      </c>
      <c r="C1487" s="21">
        <v>8700</v>
      </c>
      <c r="D1487" s="21">
        <v>8700</v>
      </c>
      <c r="E1487" s="22">
        <v>46254</v>
      </c>
      <c r="F1487" s="21">
        <v>8</v>
      </c>
      <c r="G1487" s="21" t="s">
        <v>90</v>
      </c>
      <c r="H1487" s="21" t="s">
        <v>95</v>
      </c>
      <c r="I1487" s="21" t="s">
        <v>218</v>
      </c>
      <c r="J1487" s="21" t="s">
        <v>125</v>
      </c>
      <c r="K1487" s="21" t="s">
        <v>332</v>
      </c>
      <c r="L1487" s="21" t="s">
        <v>82</v>
      </c>
      <c r="M1487" s="21" t="s">
        <v>121</v>
      </c>
      <c r="N1487" s="21">
        <v>30</v>
      </c>
      <c r="O1487" s="20"/>
      <c r="P1487" s="21" t="s">
        <v>120</v>
      </c>
      <c r="Q1487" s="21" t="s">
        <v>219</v>
      </c>
      <c r="R1487" s="21">
        <v>20000</v>
      </c>
      <c r="S1487" s="21">
        <v>5708</v>
      </c>
      <c r="T1487" s="21">
        <v>-63.135902399999999</v>
      </c>
      <c r="U1487" s="21">
        <v>-17.7875595</v>
      </c>
      <c r="V1487" s="21" t="s">
        <v>220</v>
      </c>
      <c r="W1487" s="21" t="s">
        <v>51</v>
      </c>
      <c r="X1487" s="21" t="s">
        <v>2682</v>
      </c>
      <c r="Y1487" s="23">
        <v>46246</v>
      </c>
      <c r="Z1487" s="24">
        <f>+E1487-Y1487</f>
        <v>8</v>
      </c>
      <c r="AA1487" s="25">
        <f>+Tabla_DatosExternos_142[[#This Row],[Saldo]]/Tabla_DatosExternos_142[[#This Row],[Importe]]</f>
        <v>1</v>
      </c>
      <c r="AB1487" s="21"/>
      <c r="AC1487" s="26">
        <f>IF(AND(-Z1487&gt;=1,-Z1487&lt;=30),D1487,0)</f>
        <v>0</v>
      </c>
      <c r="AD1487" s="26">
        <f>IF(AND(-Z1487&gt;=31,-Z1487&lt;=60),D1487,0)</f>
        <v>0</v>
      </c>
      <c r="AE1487" s="26">
        <f>IF(AND(-Z1487&gt;=61,-Z1487&lt;=90),D1487,0)</f>
        <v>0</v>
      </c>
      <c r="AF1487" s="26">
        <f>IF(AND(-Z1487&gt;=91,-Z1487&lt;=120),D1487,0)</f>
        <v>0</v>
      </c>
      <c r="AG1487" s="26">
        <f>IF(AND(-Z1487&gt;=121,-Z1487&lt;=150),D1487,0)</f>
        <v>0</v>
      </c>
      <c r="AH1487" s="26">
        <f>IF(AND(-Z1487&gt;=151,-Z1487&lt;=180),D1487,0)</f>
        <v>0</v>
      </c>
      <c r="AI1487" s="26">
        <f>IF(AND(-Z1487&gt;=181,-Z1487&lt;=210),D1487,0)</f>
        <v>0</v>
      </c>
      <c r="AJ1487" s="26">
        <f>IF(AND(-Z1487&gt;=211,-Z1487&lt;=250),D1487,0)</f>
        <v>0</v>
      </c>
      <c r="AK1487" s="26">
        <f>IF(-Z1487&gt;=251,D1487,0)</f>
        <v>0</v>
      </c>
      <c r="AL1487" s="26">
        <f>SUM(AE1487:AF1487)</f>
        <v>0</v>
      </c>
      <c r="AM1487" s="26">
        <f>SUM(AG1487:AK1487)</f>
        <v>0</v>
      </c>
      <c r="AN1487" s="26">
        <f>SUM(AI1487:AK1487)</f>
        <v>0</v>
      </c>
      <c r="AO1487" s="26">
        <f>+IF(SUM(AC1487:AK1487)=0,D1487,0)</f>
        <v>8700</v>
      </c>
      <c r="AP1487" s="26">
        <f>+SUM(AC1487:AK1487)</f>
        <v>0</v>
      </c>
      <c r="AQ1487" s="26">
        <f>+Tabla_DatosExternos_142[[#This Row],[Total Vigente]]+Tabla_DatosExternos_142[[#This Row],[Total Vencido]]</f>
        <v>8700</v>
      </c>
      <c r="AR1487" s="26">
        <f>SUM(AG1487:AK1487)</f>
        <v>0</v>
      </c>
      <c r="AS1487" s="27">
        <f>+Tabla_DatosExternos_142[[#This Row],[Fecha]]-Tabla_DatosExternos_142[[#This Row],[Vence]]</f>
        <v>-30</v>
      </c>
      <c r="AT1487" s="21"/>
      <c r="AU1487" s="28" t="e">
        <f>+AR1487-W1487</f>
        <v>#VALUE!</v>
      </c>
    </row>
    <row r="1488" spans="1:47" x14ac:dyDescent="0.35">
      <c r="A1488" s="20">
        <v>46227</v>
      </c>
      <c r="B1488" s="21">
        <v>289307</v>
      </c>
      <c r="C1488" s="21">
        <v>18080</v>
      </c>
      <c r="D1488" s="21">
        <v>18080</v>
      </c>
      <c r="E1488" s="22">
        <v>46257</v>
      </c>
      <c r="F1488" s="21">
        <v>11</v>
      </c>
      <c r="G1488" s="21" t="s">
        <v>90</v>
      </c>
      <c r="H1488" s="21" t="s">
        <v>95</v>
      </c>
      <c r="I1488" s="21" t="s">
        <v>176</v>
      </c>
      <c r="J1488" s="21" t="s">
        <v>125</v>
      </c>
      <c r="K1488" s="21" t="s">
        <v>332</v>
      </c>
      <c r="L1488" s="21" t="s">
        <v>82</v>
      </c>
      <c r="M1488" s="21" t="s">
        <v>83</v>
      </c>
      <c r="N1488" s="21">
        <v>30</v>
      </c>
      <c r="O1488" s="20"/>
      <c r="P1488" s="21" t="s">
        <v>50</v>
      </c>
      <c r="Q1488" s="21" t="s">
        <v>177</v>
      </c>
      <c r="R1488" s="21">
        <v>400000</v>
      </c>
      <c r="S1488" s="21">
        <v>5649</v>
      </c>
      <c r="T1488" s="21">
        <v>-63.665962999999998</v>
      </c>
      <c r="U1488" s="21">
        <v>-21.969816999999999</v>
      </c>
      <c r="V1488" s="21" t="s">
        <v>178</v>
      </c>
      <c r="W1488" s="21" t="s">
        <v>51</v>
      </c>
      <c r="X1488" s="21" t="s">
        <v>113</v>
      </c>
      <c r="Y1488" s="23">
        <v>46246</v>
      </c>
      <c r="Z1488" s="24">
        <f>+E1488-Y1488</f>
        <v>11</v>
      </c>
      <c r="AA1488" s="25">
        <f>+Tabla_DatosExternos_142[[#This Row],[Saldo]]/Tabla_DatosExternos_142[[#This Row],[Importe]]</f>
        <v>1</v>
      </c>
      <c r="AB1488" s="21"/>
      <c r="AC1488" s="26">
        <f>IF(AND(-Z1488&gt;=1,-Z1488&lt;=30),D1488,0)</f>
        <v>0</v>
      </c>
      <c r="AD1488" s="26">
        <f>IF(AND(-Z1488&gt;=31,-Z1488&lt;=60),D1488,0)</f>
        <v>0</v>
      </c>
      <c r="AE1488" s="26">
        <f>IF(AND(-Z1488&gt;=61,-Z1488&lt;=90),D1488,0)</f>
        <v>0</v>
      </c>
      <c r="AF1488" s="26">
        <f>IF(AND(-Z1488&gt;=91,-Z1488&lt;=120),D1488,0)</f>
        <v>0</v>
      </c>
      <c r="AG1488" s="26">
        <f>IF(AND(-Z1488&gt;=121,-Z1488&lt;=150),D1488,0)</f>
        <v>0</v>
      </c>
      <c r="AH1488" s="26">
        <f>IF(AND(-Z1488&gt;=151,-Z1488&lt;=180),D1488,0)</f>
        <v>0</v>
      </c>
      <c r="AI1488" s="26">
        <f>IF(AND(-Z1488&gt;=181,-Z1488&lt;=210),D1488,0)</f>
        <v>0</v>
      </c>
      <c r="AJ1488" s="26">
        <f>IF(AND(-Z1488&gt;=211,-Z1488&lt;=250),D1488,0)</f>
        <v>0</v>
      </c>
      <c r="AK1488" s="26">
        <f>IF(-Z1488&gt;=251,D1488,0)</f>
        <v>0</v>
      </c>
      <c r="AL1488" s="26">
        <f>SUM(AE1488:AF1488)</f>
        <v>0</v>
      </c>
      <c r="AM1488" s="26">
        <f>SUM(AG1488:AK1488)</f>
        <v>0</v>
      </c>
      <c r="AN1488" s="26">
        <f>SUM(AI1488:AK1488)</f>
        <v>0</v>
      </c>
      <c r="AO1488" s="26">
        <f>+IF(SUM(AC1488:AK1488)=0,D1488,0)</f>
        <v>18080</v>
      </c>
      <c r="AP1488" s="26">
        <f>+SUM(AC1488:AK1488)</f>
        <v>0</v>
      </c>
      <c r="AQ1488" s="26">
        <f>+Tabla_DatosExternos_142[[#This Row],[Total Vigente]]+Tabla_DatosExternos_142[[#This Row],[Total Vencido]]</f>
        <v>18080</v>
      </c>
      <c r="AR1488" s="26">
        <f>SUM(AG1488:AK1488)</f>
        <v>0</v>
      </c>
      <c r="AS1488" s="27">
        <f>+Tabla_DatosExternos_142[[#This Row],[Fecha]]-Tabla_DatosExternos_142[[#This Row],[Vence]]</f>
        <v>-30</v>
      </c>
      <c r="AT1488" s="21"/>
      <c r="AU1488" s="28" t="e">
        <f>+AR1488-W1488</f>
        <v>#VALUE!</v>
      </c>
    </row>
    <row r="1489" spans="1:47" x14ac:dyDescent="0.35">
      <c r="A1489" s="20">
        <v>46227</v>
      </c>
      <c r="B1489" s="21">
        <v>289308</v>
      </c>
      <c r="C1489" s="21">
        <v>54000</v>
      </c>
      <c r="D1489" s="21">
        <v>54000</v>
      </c>
      <c r="E1489" s="22">
        <v>46257</v>
      </c>
      <c r="F1489" s="21">
        <v>11</v>
      </c>
      <c r="G1489" s="21" t="s">
        <v>90</v>
      </c>
      <c r="H1489" s="21" t="s">
        <v>95</v>
      </c>
      <c r="I1489" s="21" t="s">
        <v>176</v>
      </c>
      <c r="J1489" s="21" t="s">
        <v>125</v>
      </c>
      <c r="K1489" s="21" t="s">
        <v>332</v>
      </c>
      <c r="L1489" s="21" t="s">
        <v>82</v>
      </c>
      <c r="M1489" s="21" t="s">
        <v>83</v>
      </c>
      <c r="N1489" s="21">
        <v>30</v>
      </c>
      <c r="O1489" s="20"/>
      <c r="P1489" s="21" t="s">
        <v>50</v>
      </c>
      <c r="Q1489" s="21" t="s">
        <v>177</v>
      </c>
      <c r="R1489" s="21">
        <v>400000</v>
      </c>
      <c r="S1489" s="21">
        <v>5649</v>
      </c>
      <c r="T1489" s="21">
        <v>-63.665962999999998</v>
      </c>
      <c r="U1489" s="21">
        <v>-21.969816999999999</v>
      </c>
      <c r="V1489" s="21" t="s">
        <v>178</v>
      </c>
      <c r="W1489" s="21" t="s">
        <v>51</v>
      </c>
      <c r="X1489" s="21" t="s">
        <v>113</v>
      </c>
      <c r="Y1489" s="23">
        <v>46246</v>
      </c>
      <c r="Z1489" s="24">
        <f>+E1489-Y1489</f>
        <v>11</v>
      </c>
      <c r="AA1489" s="25">
        <f>+Tabla_DatosExternos_142[[#This Row],[Saldo]]/Tabla_DatosExternos_142[[#This Row],[Importe]]</f>
        <v>1</v>
      </c>
      <c r="AB1489" s="21"/>
      <c r="AC1489" s="26">
        <f>IF(AND(-Z1489&gt;=1,-Z1489&lt;=30),D1489,0)</f>
        <v>0</v>
      </c>
      <c r="AD1489" s="26">
        <f>IF(AND(-Z1489&gt;=31,-Z1489&lt;=60),D1489,0)</f>
        <v>0</v>
      </c>
      <c r="AE1489" s="26">
        <f>IF(AND(-Z1489&gt;=61,-Z1489&lt;=90),D1489,0)</f>
        <v>0</v>
      </c>
      <c r="AF1489" s="26">
        <f>IF(AND(-Z1489&gt;=91,-Z1489&lt;=120),D1489,0)</f>
        <v>0</v>
      </c>
      <c r="AG1489" s="26">
        <f>IF(AND(-Z1489&gt;=121,-Z1489&lt;=150),D1489,0)</f>
        <v>0</v>
      </c>
      <c r="AH1489" s="26">
        <f>IF(AND(-Z1489&gt;=151,-Z1489&lt;=180),D1489,0)</f>
        <v>0</v>
      </c>
      <c r="AI1489" s="26">
        <f>IF(AND(-Z1489&gt;=181,-Z1489&lt;=210),D1489,0)</f>
        <v>0</v>
      </c>
      <c r="AJ1489" s="26">
        <f>IF(AND(-Z1489&gt;=211,-Z1489&lt;=250),D1489,0)</f>
        <v>0</v>
      </c>
      <c r="AK1489" s="26">
        <f>IF(-Z1489&gt;=251,D1489,0)</f>
        <v>0</v>
      </c>
      <c r="AL1489" s="26">
        <f>SUM(AE1489:AF1489)</f>
        <v>0</v>
      </c>
      <c r="AM1489" s="26">
        <f>SUM(AG1489:AK1489)</f>
        <v>0</v>
      </c>
      <c r="AN1489" s="26">
        <f>SUM(AI1489:AK1489)</f>
        <v>0</v>
      </c>
      <c r="AO1489" s="26">
        <f>+IF(SUM(AC1489:AK1489)=0,D1489,0)</f>
        <v>54000</v>
      </c>
      <c r="AP1489" s="26">
        <f>+SUM(AC1489:AK1489)</f>
        <v>0</v>
      </c>
      <c r="AQ1489" s="26">
        <f>+Tabla_DatosExternos_142[[#This Row],[Total Vigente]]+Tabla_DatosExternos_142[[#This Row],[Total Vencido]]</f>
        <v>54000</v>
      </c>
      <c r="AR1489" s="26">
        <f>SUM(AG1489:AK1489)</f>
        <v>0</v>
      </c>
      <c r="AS1489" s="27">
        <f>+Tabla_DatosExternos_142[[#This Row],[Fecha]]-Tabla_DatosExternos_142[[#This Row],[Vence]]</f>
        <v>-30</v>
      </c>
      <c r="AT1489" s="21"/>
      <c r="AU1489" s="28" t="e">
        <f>+AR1489-W1489</f>
        <v>#VALUE!</v>
      </c>
    </row>
    <row r="1490" spans="1:47" x14ac:dyDescent="0.35">
      <c r="A1490" s="20">
        <v>46227</v>
      </c>
      <c r="B1490" s="21">
        <v>289309</v>
      </c>
      <c r="C1490" s="21">
        <v>28800</v>
      </c>
      <c r="D1490" s="21">
        <v>28800</v>
      </c>
      <c r="E1490" s="22">
        <v>46257</v>
      </c>
      <c r="F1490" s="21">
        <v>11</v>
      </c>
      <c r="G1490" s="21" t="s">
        <v>90</v>
      </c>
      <c r="H1490" s="21" t="s">
        <v>95</v>
      </c>
      <c r="I1490" s="21" t="s">
        <v>176</v>
      </c>
      <c r="J1490" s="21" t="s">
        <v>125</v>
      </c>
      <c r="K1490" s="21" t="s">
        <v>332</v>
      </c>
      <c r="L1490" s="21" t="s">
        <v>82</v>
      </c>
      <c r="M1490" s="21" t="s">
        <v>83</v>
      </c>
      <c r="N1490" s="21">
        <v>30</v>
      </c>
      <c r="O1490" s="20"/>
      <c r="P1490" s="21" t="s">
        <v>50</v>
      </c>
      <c r="Q1490" s="21" t="s">
        <v>177</v>
      </c>
      <c r="R1490" s="21">
        <v>400000</v>
      </c>
      <c r="S1490" s="21">
        <v>5649</v>
      </c>
      <c r="T1490" s="21">
        <v>-63.665962999999998</v>
      </c>
      <c r="U1490" s="21">
        <v>-21.969816999999999</v>
      </c>
      <c r="V1490" s="21" t="s">
        <v>178</v>
      </c>
      <c r="W1490" s="21" t="s">
        <v>51</v>
      </c>
      <c r="X1490" s="21" t="s">
        <v>113</v>
      </c>
      <c r="Y1490" s="23">
        <v>46246</v>
      </c>
      <c r="Z1490" s="24">
        <f>+E1490-Y1490</f>
        <v>11</v>
      </c>
      <c r="AA1490" s="25">
        <f>+Tabla_DatosExternos_142[[#This Row],[Saldo]]/Tabla_DatosExternos_142[[#This Row],[Importe]]</f>
        <v>1</v>
      </c>
      <c r="AB1490" s="21"/>
      <c r="AC1490" s="26">
        <f>IF(AND(-Z1490&gt;=1,-Z1490&lt;=30),D1490,0)</f>
        <v>0</v>
      </c>
      <c r="AD1490" s="26">
        <f>IF(AND(-Z1490&gt;=31,-Z1490&lt;=60),D1490,0)</f>
        <v>0</v>
      </c>
      <c r="AE1490" s="26">
        <f>IF(AND(-Z1490&gt;=61,-Z1490&lt;=90),D1490,0)</f>
        <v>0</v>
      </c>
      <c r="AF1490" s="26">
        <f>IF(AND(-Z1490&gt;=91,-Z1490&lt;=120),D1490,0)</f>
        <v>0</v>
      </c>
      <c r="AG1490" s="26">
        <f>IF(AND(-Z1490&gt;=121,-Z1490&lt;=150),D1490,0)</f>
        <v>0</v>
      </c>
      <c r="AH1490" s="26">
        <f>IF(AND(-Z1490&gt;=151,-Z1490&lt;=180),D1490,0)</f>
        <v>0</v>
      </c>
      <c r="AI1490" s="26">
        <f>IF(AND(-Z1490&gt;=181,-Z1490&lt;=210),D1490,0)</f>
        <v>0</v>
      </c>
      <c r="AJ1490" s="26">
        <f>IF(AND(-Z1490&gt;=211,-Z1490&lt;=250),D1490,0)</f>
        <v>0</v>
      </c>
      <c r="AK1490" s="26">
        <f>IF(-Z1490&gt;=251,D1490,0)</f>
        <v>0</v>
      </c>
      <c r="AL1490" s="26">
        <f>SUM(AE1490:AF1490)</f>
        <v>0</v>
      </c>
      <c r="AM1490" s="26">
        <f>SUM(AG1490:AK1490)</f>
        <v>0</v>
      </c>
      <c r="AN1490" s="26">
        <f>SUM(AI1490:AK1490)</f>
        <v>0</v>
      </c>
      <c r="AO1490" s="26">
        <f>+IF(SUM(AC1490:AK1490)=0,D1490,0)</f>
        <v>28800</v>
      </c>
      <c r="AP1490" s="26">
        <f>+SUM(AC1490:AK1490)</f>
        <v>0</v>
      </c>
      <c r="AQ1490" s="26">
        <f>+Tabla_DatosExternos_142[[#This Row],[Total Vigente]]+Tabla_DatosExternos_142[[#This Row],[Total Vencido]]</f>
        <v>28800</v>
      </c>
      <c r="AR1490" s="26">
        <f>SUM(AG1490:AK1490)</f>
        <v>0</v>
      </c>
      <c r="AS1490" s="27">
        <f>+Tabla_DatosExternos_142[[#This Row],[Fecha]]-Tabla_DatosExternos_142[[#This Row],[Vence]]</f>
        <v>-30</v>
      </c>
      <c r="AT1490" s="21"/>
      <c r="AU1490" s="28" t="e">
        <f>+AR1490-W1490</f>
        <v>#VALUE!</v>
      </c>
    </row>
    <row r="1491" spans="1:47" x14ac:dyDescent="0.35">
      <c r="A1491" s="20">
        <v>46227</v>
      </c>
      <c r="B1491" s="21">
        <v>289310</v>
      </c>
      <c r="C1491" s="21">
        <v>43200</v>
      </c>
      <c r="D1491" s="21">
        <v>43200</v>
      </c>
      <c r="E1491" s="22">
        <v>46257</v>
      </c>
      <c r="F1491" s="21">
        <v>11</v>
      </c>
      <c r="G1491" s="21" t="s">
        <v>90</v>
      </c>
      <c r="H1491" s="21" t="s">
        <v>95</v>
      </c>
      <c r="I1491" s="21" t="s">
        <v>176</v>
      </c>
      <c r="J1491" s="21" t="s">
        <v>125</v>
      </c>
      <c r="K1491" s="21" t="s">
        <v>332</v>
      </c>
      <c r="L1491" s="21" t="s">
        <v>82</v>
      </c>
      <c r="M1491" s="21" t="s">
        <v>83</v>
      </c>
      <c r="N1491" s="21">
        <v>30</v>
      </c>
      <c r="O1491" s="20"/>
      <c r="P1491" s="21" t="s">
        <v>50</v>
      </c>
      <c r="Q1491" s="21" t="s">
        <v>177</v>
      </c>
      <c r="R1491" s="21">
        <v>400000</v>
      </c>
      <c r="S1491" s="21">
        <v>5649</v>
      </c>
      <c r="T1491" s="21">
        <v>-63.665962999999998</v>
      </c>
      <c r="U1491" s="21">
        <v>-21.969816999999999</v>
      </c>
      <c r="V1491" s="21" t="s">
        <v>178</v>
      </c>
      <c r="W1491" s="21" t="s">
        <v>51</v>
      </c>
      <c r="X1491" s="21" t="s">
        <v>113</v>
      </c>
      <c r="Y1491" s="23">
        <v>46246</v>
      </c>
      <c r="Z1491" s="24">
        <f>+E1491-Y1491</f>
        <v>11</v>
      </c>
      <c r="AA1491" s="25">
        <f>+Tabla_DatosExternos_142[[#This Row],[Saldo]]/Tabla_DatosExternos_142[[#This Row],[Importe]]</f>
        <v>1</v>
      </c>
      <c r="AB1491" s="21"/>
      <c r="AC1491" s="26">
        <f>IF(AND(-Z1491&gt;=1,-Z1491&lt;=30),D1491,0)</f>
        <v>0</v>
      </c>
      <c r="AD1491" s="26">
        <f>IF(AND(-Z1491&gt;=31,-Z1491&lt;=60),D1491,0)</f>
        <v>0</v>
      </c>
      <c r="AE1491" s="26">
        <f>IF(AND(-Z1491&gt;=61,-Z1491&lt;=90),D1491,0)</f>
        <v>0</v>
      </c>
      <c r="AF1491" s="26">
        <f>IF(AND(-Z1491&gt;=91,-Z1491&lt;=120),D1491,0)</f>
        <v>0</v>
      </c>
      <c r="AG1491" s="26">
        <f>IF(AND(-Z1491&gt;=121,-Z1491&lt;=150),D1491,0)</f>
        <v>0</v>
      </c>
      <c r="AH1491" s="26">
        <f>IF(AND(-Z1491&gt;=151,-Z1491&lt;=180),D1491,0)</f>
        <v>0</v>
      </c>
      <c r="AI1491" s="26">
        <f>IF(AND(-Z1491&gt;=181,-Z1491&lt;=210),D1491,0)</f>
        <v>0</v>
      </c>
      <c r="AJ1491" s="26">
        <f>IF(AND(-Z1491&gt;=211,-Z1491&lt;=250),D1491,0)</f>
        <v>0</v>
      </c>
      <c r="AK1491" s="26">
        <f>IF(-Z1491&gt;=251,D1491,0)</f>
        <v>0</v>
      </c>
      <c r="AL1491" s="26">
        <f>SUM(AE1491:AF1491)</f>
        <v>0</v>
      </c>
      <c r="AM1491" s="26">
        <f>SUM(AG1491:AK1491)</f>
        <v>0</v>
      </c>
      <c r="AN1491" s="26">
        <f>SUM(AI1491:AK1491)</f>
        <v>0</v>
      </c>
      <c r="AO1491" s="26">
        <f>+IF(SUM(AC1491:AK1491)=0,D1491,0)</f>
        <v>43200</v>
      </c>
      <c r="AP1491" s="26">
        <f>+SUM(AC1491:AK1491)</f>
        <v>0</v>
      </c>
      <c r="AQ1491" s="26">
        <f>+Tabla_DatosExternos_142[[#This Row],[Total Vigente]]+Tabla_DatosExternos_142[[#This Row],[Total Vencido]]</f>
        <v>43200</v>
      </c>
      <c r="AR1491" s="26">
        <f>SUM(AG1491:AK1491)</f>
        <v>0</v>
      </c>
      <c r="AS1491" s="27">
        <f>+Tabla_DatosExternos_142[[#This Row],[Fecha]]-Tabla_DatosExternos_142[[#This Row],[Vence]]</f>
        <v>-30</v>
      </c>
      <c r="AT1491" s="21"/>
      <c r="AU1491" s="28" t="e">
        <f>+AR1491-W1491</f>
        <v>#VALUE!</v>
      </c>
    </row>
    <row r="1492" spans="1:47" x14ac:dyDescent="0.35">
      <c r="A1492" s="20">
        <v>46231</v>
      </c>
      <c r="B1492" s="21">
        <v>2220</v>
      </c>
      <c r="C1492" s="21">
        <v>41420</v>
      </c>
      <c r="D1492" s="21">
        <v>41420</v>
      </c>
      <c r="E1492" s="22">
        <v>46261</v>
      </c>
      <c r="F1492" s="21">
        <v>15</v>
      </c>
      <c r="G1492" s="21" t="s">
        <v>90</v>
      </c>
      <c r="H1492" s="21" t="s">
        <v>95</v>
      </c>
      <c r="I1492" s="21" t="s">
        <v>218</v>
      </c>
      <c r="J1492" s="21" t="s">
        <v>125</v>
      </c>
      <c r="K1492" s="21" t="s">
        <v>332</v>
      </c>
      <c r="L1492" s="21" t="s">
        <v>82</v>
      </c>
      <c r="M1492" s="21" t="s">
        <v>121</v>
      </c>
      <c r="N1492" s="21">
        <v>30</v>
      </c>
      <c r="O1492" s="20"/>
      <c r="P1492" s="21" t="s">
        <v>120</v>
      </c>
      <c r="Q1492" s="21" t="s">
        <v>219</v>
      </c>
      <c r="R1492" s="21">
        <v>20000</v>
      </c>
      <c r="S1492" s="21">
        <v>5708</v>
      </c>
      <c r="T1492" s="21">
        <v>-63.135902399999999</v>
      </c>
      <c r="U1492" s="21">
        <v>-17.7875595</v>
      </c>
      <c r="V1492" s="21" t="s">
        <v>220</v>
      </c>
      <c r="W1492" s="21" t="s">
        <v>51</v>
      </c>
      <c r="X1492" s="21" t="s">
        <v>2682</v>
      </c>
      <c r="Y1492" s="23">
        <v>46246</v>
      </c>
      <c r="Z1492" s="24">
        <f>+E1492-Y1492</f>
        <v>15</v>
      </c>
      <c r="AA1492" s="25">
        <f>+Tabla_DatosExternos_142[[#This Row],[Saldo]]/Tabla_DatosExternos_142[[#This Row],[Importe]]</f>
        <v>1</v>
      </c>
      <c r="AB1492" s="21"/>
      <c r="AC1492" s="26">
        <f>IF(AND(-Z1492&gt;=1,-Z1492&lt;=30),D1492,0)</f>
        <v>0</v>
      </c>
      <c r="AD1492" s="26">
        <f>IF(AND(-Z1492&gt;=31,-Z1492&lt;=60),D1492,0)</f>
        <v>0</v>
      </c>
      <c r="AE1492" s="26">
        <f>IF(AND(-Z1492&gt;=61,-Z1492&lt;=90),D1492,0)</f>
        <v>0</v>
      </c>
      <c r="AF1492" s="26">
        <f>IF(AND(-Z1492&gt;=91,-Z1492&lt;=120),D1492,0)</f>
        <v>0</v>
      </c>
      <c r="AG1492" s="26">
        <f>IF(AND(-Z1492&gt;=121,-Z1492&lt;=150),D1492,0)</f>
        <v>0</v>
      </c>
      <c r="AH1492" s="26">
        <f>IF(AND(-Z1492&gt;=151,-Z1492&lt;=180),D1492,0)</f>
        <v>0</v>
      </c>
      <c r="AI1492" s="26">
        <f>IF(AND(-Z1492&gt;=181,-Z1492&lt;=210),D1492,0)</f>
        <v>0</v>
      </c>
      <c r="AJ1492" s="26">
        <f>IF(AND(-Z1492&gt;=211,-Z1492&lt;=250),D1492,0)</f>
        <v>0</v>
      </c>
      <c r="AK1492" s="26">
        <f>IF(-Z1492&gt;=251,D1492,0)</f>
        <v>0</v>
      </c>
      <c r="AL1492" s="26">
        <f>SUM(AE1492:AF1492)</f>
        <v>0</v>
      </c>
      <c r="AM1492" s="26">
        <f>SUM(AG1492:AK1492)</f>
        <v>0</v>
      </c>
      <c r="AN1492" s="26">
        <f>SUM(AI1492:AK1492)</f>
        <v>0</v>
      </c>
      <c r="AO1492" s="26">
        <f>+IF(SUM(AC1492:AK1492)=0,D1492,0)</f>
        <v>41420</v>
      </c>
      <c r="AP1492" s="26">
        <f>+SUM(AC1492:AK1492)</f>
        <v>0</v>
      </c>
      <c r="AQ1492" s="26">
        <f>+Tabla_DatosExternos_142[[#This Row],[Total Vigente]]+Tabla_DatosExternos_142[[#This Row],[Total Vencido]]</f>
        <v>41420</v>
      </c>
      <c r="AR1492" s="26">
        <f>SUM(AG1492:AK1492)</f>
        <v>0</v>
      </c>
      <c r="AS1492" s="27">
        <f>+Tabla_DatosExternos_142[[#This Row],[Fecha]]-Tabla_DatosExternos_142[[#This Row],[Vence]]</f>
        <v>-30</v>
      </c>
      <c r="AT1492" s="21"/>
      <c r="AU1492" s="28" t="e">
        <f>+AR1492-W1492</f>
        <v>#VALUE!</v>
      </c>
    </row>
    <row r="1493" spans="1:47" x14ac:dyDescent="0.35">
      <c r="A1493" s="20">
        <v>46231</v>
      </c>
      <c r="B1493" s="21">
        <v>290901</v>
      </c>
      <c r="C1493" s="21">
        <v>46535</v>
      </c>
      <c r="D1493" s="21">
        <v>46471.5</v>
      </c>
      <c r="E1493" s="22">
        <v>46261</v>
      </c>
      <c r="F1493" s="21">
        <v>15</v>
      </c>
      <c r="G1493" s="21" t="s">
        <v>90</v>
      </c>
      <c r="H1493" s="21" t="s">
        <v>95</v>
      </c>
      <c r="I1493" s="21" t="s">
        <v>221</v>
      </c>
      <c r="J1493" s="21" t="s">
        <v>52</v>
      </c>
      <c r="K1493" s="21" t="s">
        <v>332</v>
      </c>
      <c r="L1493" s="21" t="s">
        <v>82</v>
      </c>
      <c r="M1493" s="21" t="s">
        <v>115</v>
      </c>
      <c r="N1493" s="21">
        <v>30</v>
      </c>
      <c r="O1493" s="20">
        <v>46246</v>
      </c>
      <c r="P1493" s="21" t="s">
        <v>50</v>
      </c>
      <c r="Q1493" s="21" t="s">
        <v>222</v>
      </c>
      <c r="R1493" s="21">
        <v>200000</v>
      </c>
      <c r="S1493" s="21">
        <v>5629</v>
      </c>
      <c r="T1493" s="21">
        <v>-63.313400000000001</v>
      </c>
      <c r="U1493" s="21">
        <v>-18.787317999999999</v>
      </c>
      <c r="V1493" s="21" t="s">
        <v>223</v>
      </c>
      <c r="W1493" s="21" t="s">
        <v>51</v>
      </c>
      <c r="X1493" s="21" t="s">
        <v>2809</v>
      </c>
      <c r="Y1493" s="23">
        <v>46246</v>
      </c>
      <c r="Z1493" s="24">
        <f>+E1493-Y1493</f>
        <v>15</v>
      </c>
      <c r="AA1493" s="25">
        <f>+Tabla_DatosExternos_142[[#This Row],[Saldo]]/Tabla_DatosExternos_142[[#This Row],[Importe]]</f>
        <v>0.99863543569356394</v>
      </c>
      <c r="AB1493" s="21"/>
      <c r="AC1493" s="26">
        <f>IF(AND(-Z1493&gt;=1,-Z1493&lt;=30),D1493,0)</f>
        <v>0</v>
      </c>
      <c r="AD1493" s="26">
        <f>IF(AND(-Z1493&gt;=31,-Z1493&lt;=60),D1493,0)</f>
        <v>0</v>
      </c>
      <c r="AE1493" s="26">
        <f>IF(AND(-Z1493&gt;=61,-Z1493&lt;=90),D1493,0)</f>
        <v>0</v>
      </c>
      <c r="AF1493" s="26">
        <f>IF(AND(-Z1493&gt;=91,-Z1493&lt;=120),D1493,0)</f>
        <v>0</v>
      </c>
      <c r="AG1493" s="26">
        <f>IF(AND(-Z1493&gt;=121,-Z1493&lt;=150),D1493,0)</f>
        <v>0</v>
      </c>
      <c r="AH1493" s="26">
        <f>IF(AND(-Z1493&gt;=151,-Z1493&lt;=180),D1493,0)</f>
        <v>0</v>
      </c>
      <c r="AI1493" s="26">
        <f>IF(AND(-Z1493&gt;=181,-Z1493&lt;=210),D1493,0)</f>
        <v>0</v>
      </c>
      <c r="AJ1493" s="26">
        <f>IF(AND(-Z1493&gt;=211,-Z1493&lt;=250),D1493,0)</f>
        <v>0</v>
      </c>
      <c r="AK1493" s="26">
        <f>IF(-Z1493&gt;=251,D1493,0)</f>
        <v>0</v>
      </c>
      <c r="AL1493" s="26">
        <f>SUM(AE1493:AF1493)</f>
        <v>0</v>
      </c>
      <c r="AM1493" s="26">
        <f>SUM(AG1493:AK1493)</f>
        <v>0</v>
      </c>
      <c r="AN1493" s="26">
        <f>SUM(AI1493:AK1493)</f>
        <v>0</v>
      </c>
      <c r="AO1493" s="26">
        <f>+IF(SUM(AC1493:AK1493)=0,D1493,0)</f>
        <v>46471.5</v>
      </c>
      <c r="AP1493" s="26">
        <f>+SUM(AC1493:AK1493)</f>
        <v>0</v>
      </c>
      <c r="AQ1493" s="26">
        <f>+Tabla_DatosExternos_142[[#This Row],[Total Vigente]]+Tabla_DatosExternos_142[[#This Row],[Total Vencido]]</f>
        <v>46471.5</v>
      </c>
      <c r="AR1493" s="26">
        <f>SUM(AG1493:AK1493)</f>
        <v>0</v>
      </c>
      <c r="AS1493" s="27">
        <f>+Tabla_DatosExternos_142[[#This Row],[Fecha]]-Tabla_DatosExternos_142[[#This Row],[Vence]]</f>
        <v>-30</v>
      </c>
      <c r="AT1493" s="21"/>
      <c r="AU1493" s="28" t="e">
        <f>+AR1493-W1493</f>
        <v>#VALUE!</v>
      </c>
    </row>
    <row r="1494" spans="1:47" x14ac:dyDescent="0.35">
      <c r="A1494" s="20">
        <v>46231</v>
      </c>
      <c r="B1494" s="21">
        <v>290902</v>
      </c>
      <c r="C1494" s="21">
        <v>28187.98</v>
      </c>
      <c r="D1494" s="21">
        <v>28187.98</v>
      </c>
      <c r="E1494" s="22">
        <v>46261</v>
      </c>
      <c r="F1494" s="21">
        <v>15</v>
      </c>
      <c r="G1494" s="21" t="s">
        <v>90</v>
      </c>
      <c r="H1494" s="21" t="s">
        <v>95</v>
      </c>
      <c r="I1494" s="21" t="s">
        <v>221</v>
      </c>
      <c r="J1494" s="21" t="s">
        <v>52</v>
      </c>
      <c r="K1494" s="21" t="s">
        <v>332</v>
      </c>
      <c r="L1494" s="21" t="s">
        <v>82</v>
      </c>
      <c r="M1494" s="21" t="s">
        <v>115</v>
      </c>
      <c r="N1494" s="21">
        <v>30</v>
      </c>
      <c r="O1494" s="20"/>
      <c r="P1494" s="21" t="s">
        <v>50</v>
      </c>
      <c r="Q1494" s="21" t="s">
        <v>222</v>
      </c>
      <c r="R1494" s="21">
        <v>200000</v>
      </c>
      <c r="S1494" s="21">
        <v>5629</v>
      </c>
      <c r="T1494" s="21">
        <v>-63.313400000000001</v>
      </c>
      <c r="U1494" s="21">
        <v>-18.787317999999999</v>
      </c>
      <c r="V1494" s="21" t="s">
        <v>223</v>
      </c>
      <c r="W1494" s="21" t="s">
        <v>51</v>
      </c>
      <c r="X1494" s="21" t="s">
        <v>2809</v>
      </c>
      <c r="Y1494" s="23">
        <v>46246</v>
      </c>
      <c r="Z1494" s="24">
        <f>+E1494-Y1494</f>
        <v>15</v>
      </c>
      <c r="AA1494" s="25">
        <f>+Tabla_DatosExternos_142[[#This Row],[Saldo]]/Tabla_DatosExternos_142[[#This Row],[Importe]]</f>
        <v>1</v>
      </c>
      <c r="AB1494" s="21"/>
      <c r="AC1494" s="26">
        <f>IF(AND(-Z1494&gt;=1,-Z1494&lt;=30),D1494,0)</f>
        <v>0</v>
      </c>
      <c r="AD1494" s="26">
        <f>IF(AND(-Z1494&gt;=31,-Z1494&lt;=60),D1494,0)</f>
        <v>0</v>
      </c>
      <c r="AE1494" s="26">
        <f>IF(AND(-Z1494&gt;=61,-Z1494&lt;=90),D1494,0)</f>
        <v>0</v>
      </c>
      <c r="AF1494" s="26">
        <f>IF(AND(-Z1494&gt;=91,-Z1494&lt;=120),D1494,0)</f>
        <v>0</v>
      </c>
      <c r="AG1494" s="26">
        <f>IF(AND(-Z1494&gt;=121,-Z1494&lt;=150),D1494,0)</f>
        <v>0</v>
      </c>
      <c r="AH1494" s="26">
        <f>IF(AND(-Z1494&gt;=151,-Z1494&lt;=180),D1494,0)</f>
        <v>0</v>
      </c>
      <c r="AI1494" s="26">
        <f>IF(AND(-Z1494&gt;=181,-Z1494&lt;=210),D1494,0)</f>
        <v>0</v>
      </c>
      <c r="AJ1494" s="26">
        <f>IF(AND(-Z1494&gt;=211,-Z1494&lt;=250),D1494,0)</f>
        <v>0</v>
      </c>
      <c r="AK1494" s="26">
        <f>IF(-Z1494&gt;=251,D1494,0)</f>
        <v>0</v>
      </c>
      <c r="AL1494" s="26">
        <f>SUM(AE1494:AF1494)</f>
        <v>0</v>
      </c>
      <c r="AM1494" s="26">
        <f>SUM(AG1494:AK1494)</f>
        <v>0</v>
      </c>
      <c r="AN1494" s="26">
        <f>SUM(AI1494:AK1494)</f>
        <v>0</v>
      </c>
      <c r="AO1494" s="26">
        <f>+IF(SUM(AC1494:AK1494)=0,D1494,0)</f>
        <v>28187.98</v>
      </c>
      <c r="AP1494" s="26">
        <f>+SUM(AC1494:AK1494)</f>
        <v>0</v>
      </c>
      <c r="AQ1494" s="26">
        <f>+Tabla_DatosExternos_142[[#This Row],[Total Vigente]]+Tabla_DatosExternos_142[[#This Row],[Total Vencido]]</f>
        <v>28187.98</v>
      </c>
      <c r="AR1494" s="26">
        <f>SUM(AG1494:AK1494)</f>
        <v>0</v>
      </c>
      <c r="AS1494" s="27">
        <f>+Tabla_DatosExternos_142[[#This Row],[Fecha]]-Tabla_DatosExternos_142[[#This Row],[Vence]]</f>
        <v>-30</v>
      </c>
      <c r="AT1494" s="21"/>
      <c r="AU1494" s="28" t="e">
        <f>+AR1494-W1494</f>
        <v>#VALUE!</v>
      </c>
    </row>
    <row r="1495" spans="1:47" x14ac:dyDescent="0.35">
      <c r="A1495" s="20">
        <v>46234</v>
      </c>
      <c r="B1495" s="21">
        <v>2277</v>
      </c>
      <c r="C1495" s="21">
        <v>5250</v>
      </c>
      <c r="D1495" s="21">
        <v>3395.01</v>
      </c>
      <c r="E1495" s="22">
        <v>46264</v>
      </c>
      <c r="F1495" s="21">
        <v>18</v>
      </c>
      <c r="G1495" s="21" t="s">
        <v>90</v>
      </c>
      <c r="H1495" s="21" t="s">
        <v>95</v>
      </c>
      <c r="I1495" s="21" t="s">
        <v>3026</v>
      </c>
      <c r="J1495" s="21" t="s">
        <v>125</v>
      </c>
      <c r="K1495" s="21" t="s">
        <v>332</v>
      </c>
      <c r="L1495" s="21" t="s">
        <v>82</v>
      </c>
      <c r="M1495" s="21" t="s">
        <v>106</v>
      </c>
      <c r="N1495" s="21">
        <v>30</v>
      </c>
      <c r="O1495" s="20">
        <v>46245</v>
      </c>
      <c r="P1495" s="21" t="s">
        <v>120</v>
      </c>
      <c r="Q1495" s="21" t="s">
        <v>3027</v>
      </c>
      <c r="R1495" s="21">
        <v>200000</v>
      </c>
      <c r="S1495" s="21">
        <v>5709</v>
      </c>
      <c r="T1495" s="21">
        <v>-63.959068299999998</v>
      </c>
      <c r="U1495" s="21">
        <v>-18.122686399999999</v>
      </c>
      <c r="V1495" s="21" t="s">
        <v>113</v>
      </c>
      <c r="W1495" s="21" t="s">
        <v>51</v>
      </c>
      <c r="X1495" s="21" t="s">
        <v>3028</v>
      </c>
      <c r="Y1495" s="23">
        <v>46246</v>
      </c>
      <c r="Z1495" s="24">
        <f>+E1495-Y1495</f>
        <v>18</v>
      </c>
      <c r="AA1495" s="25">
        <f>+Tabla_DatosExternos_142[[#This Row],[Saldo]]/Tabla_DatosExternos_142[[#This Row],[Importe]]</f>
        <v>0.64666857142857148</v>
      </c>
      <c r="AB1495" s="21"/>
      <c r="AC1495" s="26">
        <f>IF(AND(-Z1495&gt;=1,-Z1495&lt;=30),D1495,0)</f>
        <v>0</v>
      </c>
      <c r="AD1495" s="26">
        <f>IF(AND(-Z1495&gt;=31,-Z1495&lt;=60),D1495,0)</f>
        <v>0</v>
      </c>
      <c r="AE1495" s="26">
        <f>IF(AND(-Z1495&gt;=61,-Z1495&lt;=90),D1495,0)</f>
        <v>0</v>
      </c>
      <c r="AF1495" s="26">
        <f>IF(AND(-Z1495&gt;=91,-Z1495&lt;=120),D1495,0)</f>
        <v>0</v>
      </c>
      <c r="AG1495" s="26">
        <f>IF(AND(-Z1495&gt;=121,-Z1495&lt;=150),D1495,0)</f>
        <v>0</v>
      </c>
      <c r="AH1495" s="26">
        <f>IF(AND(-Z1495&gt;=151,-Z1495&lt;=180),D1495,0)</f>
        <v>0</v>
      </c>
      <c r="AI1495" s="26">
        <f>IF(AND(-Z1495&gt;=181,-Z1495&lt;=210),D1495,0)</f>
        <v>0</v>
      </c>
      <c r="AJ1495" s="26">
        <f>IF(AND(-Z1495&gt;=211,-Z1495&lt;=250),D1495,0)</f>
        <v>0</v>
      </c>
      <c r="AK1495" s="26">
        <f>IF(-Z1495&gt;=251,D1495,0)</f>
        <v>0</v>
      </c>
      <c r="AL1495" s="26">
        <f>SUM(AE1495:AF1495)</f>
        <v>0</v>
      </c>
      <c r="AM1495" s="26">
        <f>SUM(AG1495:AK1495)</f>
        <v>0</v>
      </c>
      <c r="AN1495" s="26">
        <f>SUM(AI1495:AK1495)</f>
        <v>0</v>
      </c>
      <c r="AO1495" s="26">
        <f>+IF(SUM(AC1495:AK1495)=0,D1495,0)</f>
        <v>3395.01</v>
      </c>
      <c r="AP1495" s="26">
        <f>+SUM(AC1495:AK1495)</f>
        <v>0</v>
      </c>
      <c r="AQ1495" s="26">
        <f>+Tabla_DatosExternos_142[[#This Row],[Total Vigente]]+Tabla_DatosExternos_142[[#This Row],[Total Vencido]]</f>
        <v>3395.01</v>
      </c>
      <c r="AR1495" s="26">
        <f>SUM(AG1495:AK1495)</f>
        <v>0</v>
      </c>
      <c r="AS1495" s="27">
        <f>+Tabla_DatosExternos_142[[#This Row],[Fecha]]-Tabla_DatosExternos_142[[#This Row],[Vence]]</f>
        <v>-30</v>
      </c>
      <c r="AT1495" s="21"/>
      <c r="AU1495" s="28" t="e">
        <f>+AR1495-W1495</f>
        <v>#VALUE!</v>
      </c>
    </row>
    <row r="1496" spans="1:47" x14ac:dyDescent="0.35">
      <c r="A1496" s="20">
        <v>46234</v>
      </c>
      <c r="B1496" s="21">
        <v>2278</v>
      </c>
      <c r="C1496" s="21">
        <v>5250</v>
      </c>
      <c r="D1496" s="21">
        <v>5250</v>
      </c>
      <c r="E1496" s="22">
        <v>46264</v>
      </c>
      <c r="F1496" s="21">
        <v>18</v>
      </c>
      <c r="G1496" s="21" t="s">
        <v>90</v>
      </c>
      <c r="H1496" s="21" t="s">
        <v>95</v>
      </c>
      <c r="I1496" s="21" t="s">
        <v>3026</v>
      </c>
      <c r="J1496" s="21" t="s">
        <v>125</v>
      </c>
      <c r="K1496" s="21" t="s">
        <v>332</v>
      </c>
      <c r="L1496" s="21" t="s">
        <v>82</v>
      </c>
      <c r="M1496" s="21" t="s">
        <v>106</v>
      </c>
      <c r="N1496" s="21">
        <v>30</v>
      </c>
      <c r="O1496" s="20"/>
      <c r="P1496" s="21" t="s">
        <v>120</v>
      </c>
      <c r="Q1496" s="21" t="s">
        <v>3027</v>
      </c>
      <c r="R1496" s="21">
        <v>15000</v>
      </c>
      <c r="S1496" s="21">
        <v>5709</v>
      </c>
      <c r="T1496" s="21">
        <v>-63.959068299999998</v>
      </c>
      <c r="U1496" s="21">
        <v>-18.122686399999999</v>
      </c>
      <c r="V1496" s="21" t="s">
        <v>113</v>
      </c>
      <c r="W1496" s="21" t="s">
        <v>51</v>
      </c>
      <c r="X1496" s="21" t="s">
        <v>3028</v>
      </c>
      <c r="Y1496" s="23">
        <v>46246</v>
      </c>
      <c r="Z1496" s="24">
        <f>+E1496-Y1496</f>
        <v>18</v>
      </c>
      <c r="AA1496" s="25">
        <f>+Tabla_DatosExternos_142[[#This Row],[Saldo]]/Tabla_DatosExternos_142[[#This Row],[Importe]]</f>
        <v>1</v>
      </c>
      <c r="AB1496" s="21"/>
      <c r="AC1496" s="26">
        <f>IF(AND(-Z1496&gt;=1,-Z1496&lt;=30),D1496,0)</f>
        <v>0</v>
      </c>
      <c r="AD1496" s="26">
        <f>IF(AND(-Z1496&gt;=31,-Z1496&lt;=60),D1496,0)</f>
        <v>0</v>
      </c>
      <c r="AE1496" s="26">
        <f>IF(AND(-Z1496&gt;=61,-Z1496&lt;=90),D1496,0)</f>
        <v>0</v>
      </c>
      <c r="AF1496" s="26">
        <f>IF(AND(-Z1496&gt;=91,-Z1496&lt;=120),D1496,0)</f>
        <v>0</v>
      </c>
      <c r="AG1496" s="26">
        <f>IF(AND(-Z1496&gt;=121,-Z1496&lt;=150),D1496,0)</f>
        <v>0</v>
      </c>
      <c r="AH1496" s="26">
        <f>IF(AND(-Z1496&gt;=151,-Z1496&lt;=180),D1496,0)</f>
        <v>0</v>
      </c>
      <c r="AI1496" s="26">
        <f>IF(AND(-Z1496&gt;=181,-Z1496&lt;=210),D1496,0)</f>
        <v>0</v>
      </c>
      <c r="AJ1496" s="26">
        <f>IF(AND(-Z1496&gt;=211,-Z1496&lt;=250),D1496,0)</f>
        <v>0</v>
      </c>
      <c r="AK1496" s="26">
        <f>IF(-Z1496&gt;=251,D1496,0)</f>
        <v>0</v>
      </c>
      <c r="AL1496" s="26">
        <f>SUM(AE1496:AF1496)</f>
        <v>0</v>
      </c>
      <c r="AM1496" s="26">
        <f>SUM(AG1496:AK1496)</f>
        <v>0</v>
      </c>
      <c r="AN1496" s="26">
        <f>SUM(AI1496:AK1496)</f>
        <v>0</v>
      </c>
      <c r="AO1496" s="26">
        <f>+IF(SUM(AC1496:AK1496)=0,D1496,0)</f>
        <v>5250</v>
      </c>
      <c r="AP1496" s="26">
        <f>+SUM(AC1496:AK1496)</f>
        <v>0</v>
      </c>
      <c r="AQ1496" s="26">
        <f>+Tabla_DatosExternos_142[[#This Row],[Total Vigente]]+Tabla_DatosExternos_142[[#This Row],[Total Vencido]]</f>
        <v>5250</v>
      </c>
      <c r="AR1496" s="26">
        <f>SUM(AG1496:AK1496)</f>
        <v>0</v>
      </c>
      <c r="AS1496" s="27">
        <f>+Tabla_DatosExternos_142[[#This Row],[Fecha]]-Tabla_DatosExternos_142[[#This Row],[Vence]]</f>
        <v>-30</v>
      </c>
      <c r="AT1496" s="21"/>
      <c r="AU1496" s="28" t="e">
        <f>+AR1496-W1496</f>
        <v>#VALUE!</v>
      </c>
    </row>
    <row r="1497" spans="1:47" x14ac:dyDescent="0.35">
      <c r="A1497" s="20">
        <v>46234</v>
      </c>
      <c r="B1497" s="21">
        <v>2280</v>
      </c>
      <c r="C1497" s="21">
        <v>10200</v>
      </c>
      <c r="D1497" s="21">
        <v>10200</v>
      </c>
      <c r="E1497" s="22">
        <v>46264</v>
      </c>
      <c r="F1497" s="21">
        <v>18</v>
      </c>
      <c r="G1497" s="21" t="s">
        <v>90</v>
      </c>
      <c r="H1497" s="21" t="s">
        <v>95</v>
      </c>
      <c r="I1497" s="21" t="s">
        <v>218</v>
      </c>
      <c r="J1497" s="21" t="s">
        <v>125</v>
      </c>
      <c r="K1497" s="21" t="s">
        <v>332</v>
      </c>
      <c r="L1497" s="21" t="s">
        <v>82</v>
      </c>
      <c r="M1497" s="21" t="s">
        <v>121</v>
      </c>
      <c r="N1497" s="21">
        <v>30</v>
      </c>
      <c r="O1497" s="20"/>
      <c r="P1497" s="21" t="s">
        <v>120</v>
      </c>
      <c r="Q1497" s="21" t="s">
        <v>219</v>
      </c>
      <c r="R1497" s="21">
        <v>20000</v>
      </c>
      <c r="S1497" s="21">
        <v>5708</v>
      </c>
      <c r="T1497" s="21">
        <v>-63.135902399999999</v>
      </c>
      <c r="U1497" s="21">
        <v>-17.7875595</v>
      </c>
      <c r="V1497" s="21" t="s">
        <v>220</v>
      </c>
      <c r="W1497" s="21" t="s">
        <v>51</v>
      </c>
      <c r="X1497" s="21" t="s">
        <v>2682</v>
      </c>
      <c r="Y1497" s="23">
        <v>46246</v>
      </c>
      <c r="Z1497" s="24">
        <f>+E1497-Y1497</f>
        <v>18</v>
      </c>
      <c r="AA1497" s="25">
        <f>+Tabla_DatosExternos_142[[#This Row],[Saldo]]/Tabla_DatosExternos_142[[#This Row],[Importe]]</f>
        <v>1</v>
      </c>
      <c r="AB1497" s="21"/>
      <c r="AC1497" s="26">
        <f>IF(AND(-Z1497&gt;=1,-Z1497&lt;=30),D1497,0)</f>
        <v>0</v>
      </c>
      <c r="AD1497" s="26">
        <f>IF(AND(-Z1497&gt;=31,-Z1497&lt;=60),D1497,0)</f>
        <v>0</v>
      </c>
      <c r="AE1497" s="26">
        <f>IF(AND(-Z1497&gt;=61,-Z1497&lt;=90),D1497,0)</f>
        <v>0</v>
      </c>
      <c r="AF1497" s="26">
        <f>IF(AND(-Z1497&gt;=91,-Z1497&lt;=120),D1497,0)</f>
        <v>0</v>
      </c>
      <c r="AG1497" s="26">
        <f>IF(AND(-Z1497&gt;=121,-Z1497&lt;=150),D1497,0)</f>
        <v>0</v>
      </c>
      <c r="AH1497" s="26">
        <f>IF(AND(-Z1497&gt;=151,-Z1497&lt;=180),D1497,0)</f>
        <v>0</v>
      </c>
      <c r="AI1497" s="26">
        <f>IF(AND(-Z1497&gt;=181,-Z1497&lt;=210),D1497,0)</f>
        <v>0</v>
      </c>
      <c r="AJ1497" s="26">
        <f>IF(AND(-Z1497&gt;=211,-Z1497&lt;=250),D1497,0)</f>
        <v>0</v>
      </c>
      <c r="AK1497" s="26">
        <f>IF(-Z1497&gt;=251,D1497,0)</f>
        <v>0</v>
      </c>
      <c r="AL1497" s="26">
        <f>SUM(AE1497:AF1497)</f>
        <v>0</v>
      </c>
      <c r="AM1497" s="26">
        <f>SUM(AG1497:AK1497)</f>
        <v>0</v>
      </c>
      <c r="AN1497" s="26">
        <f>SUM(AI1497:AK1497)</f>
        <v>0</v>
      </c>
      <c r="AO1497" s="26">
        <f>+IF(SUM(AC1497:AK1497)=0,D1497,0)</f>
        <v>10200</v>
      </c>
      <c r="AP1497" s="26">
        <f>+SUM(AC1497:AK1497)</f>
        <v>0</v>
      </c>
      <c r="AQ1497" s="26">
        <f>+Tabla_DatosExternos_142[[#This Row],[Total Vigente]]+Tabla_DatosExternos_142[[#This Row],[Total Vencido]]</f>
        <v>10200</v>
      </c>
      <c r="AR1497" s="26">
        <f>SUM(AG1497:AK1497)</f>
        <v>0</v>
      </c>
      <c r="AS1497" s="27">
        <f>+Tabla_DatosExternos_142[[#This Row],[Fecha]]-Tabla_DatosExternos_142[[#This Row],[Vence]]</f>
        <v>-30</v>
      </c>
      <c r="AT1497" s="21"/>
      <c r="AU1497" s="28" t="e">
        <f>+AR1497-W1497</f>
        <v>#VALUE!</v>
      </c>
    </row>
    <row r="1498" spans="1:47" x14ac:dyDescent="0.35">
      <c r="A1498" s="20">
        <v>46238</v>
      </c>
      <c r="B1498" s="21">
        <v>2283</v>
      </c>
      <c r="C1498" s="21">
        <v>28350</v>
      </c>
      <c r="D1498" s="21">
        <v>28350</v>
      </c>
      <c r="E1498" s="22">
        <v>46268</v>
      </c>
      <c r="F1498" s="21">
        <v>22</v>
      </c>
      <c r="G1498" s="21" t="s">
        <v>90</v>
      </c>
      <c r="H1498" s="21" t="s">
        <v>95</v>
      </c>
      <c r="I1498" s="21" t="s">
        <v>218</v>
      </c>
      <c r="J1498" s="21" t="s">
        <v>125</v>
      </c>
      <c r="K1498" s="21" t="s">
        <v>332</v>
      </c>
      <c r="L1498" s="21" t="s">
        <v>82</v>
      </c>
      <c r="M1498" s="21" t="s">
        <v>121</v>
      </c>
      <c r="N1498" s="21">
        <v>30</v>
      </c>
      <c r="O1498" s="20"/>
      <c r="P1498" s="21" t="s">
        <v>120</v>
      </c>
      <c r="Q1498" s="21" t="s">
        <v>219</v>
      </c>
      <c r="R1498" s="21">
        <v>20000</v>
      </c>
      <c r="S1498" s="21">
        <v>5708</v>
      </c>
      <c r="T1498" s="21">
        <v>-63.135902399999999</v>
      </c>
      <c r="U1498" s="21">
        <v>-17.7875595</v>
      </c>
      <c r="V1498" s="21" t="s">
        <v>220</v>
      </c>
      <c r="W1498" s="21" t="s">
        <v>51</v>
      </c>
      <c r="X1498" s="21" t="s">
        <v>2682</v>
      </c>
      <c r="Y1498" s="23">
        <v>46246</v>
      </c>
      <c r="Z1498" s="24">
        <f>+E1498-Y1498</f>
        <v>22</v>
      </c>
      <c r="AA1498" s="25">
        <f>+Tabla_DatosExternos_142[[#This Row],[Saldo]]/Tabla_DatosExternos_142[[#This Row],[Importe]]</f>
        <v>1</v>
      </c>
      <c r="AB1498" s="21"/>
      <c r="AC1498" s="26">
        <f>IF(AND(-Z1498&gt;=1,-Z1498&lt;=30),D1498,0)</f>
        <v>0</v>
      </c>
      <c r="AD1498" s="26">
        <f>IF(AND(-Z1498&gt;=31,-Z1498&lt;=60),D1498,0)</f>
        <v>0</v>
      </c>
      <c r="AE1498" s="26">
        <f>IF(AND(-Z1498&gt;=61,-Z1498&lt;=90),D1498,0)</f>
        <v>0</v>
      </c>
      <c r="AF1498" s="26">
        <f>IF(AND(-Z1498&gt;=91,-Z1498&lt;=120),D1498,0)</f>
        <v>0</v>
      </c>
      <c r="AG1498" s="26">
        <f>IF(AND(-Z1498&gt;=121,-Z1498&lt;=150),D1498,0)</f>
        <v>0</v>
      </c>
      <c r="AH1498" s="26">
        <f>IF(AND(-Z1498&gt;=151,-Z1498&lt;=180),D1498,0)</f>
        <v>0</v>
      </c>
      <c r="AI1498" s="26">
        <f>IF(AND(-Z1498&gt;=181,-Z1498&lt;=210),D1498,0)</f>
        <v>0</v>
      </c>
      <c r="AJ1498" s="26">
        <f>IF(AND(-Z1498&gt;=211,-Z1498&lt;=250),D1498,0)</f>
        <v>0</v>
      </c>
      <c r="AK1498" s="26">
        <f>IF(-Z1498&gt;=251,D1498,0)</f>
        <v>0</v>
      </c>
      <c r="AL1498" s="26">
        <f>SUM(AE1498:AF1498)</f>
        <v>0</v>
      </c>
      <c r="AM1498" s="26">
        <f>SUM(AG1498:AK1498)</f>
        <v>0</v>
      </c>
      <c r="AN1498" s="26">
        <f>SUM(AI1498:AK1498)</f>
        <v>0</v>
      </c>
      <c r="AO1498" s="26">
        <f>+IF(SUM(AC1498:AK1498)=0,D1498,0)</f>
        <v>28350</v>
      </c>
      <c r="AP1498" s="26">
        <f>+SUM(AC1498:AK1498)</f>
        <v>0</v>
      </c>
      <c r="AQ1498" s="26">
        <f>+Tabla_DatosExternos_142[[#This Row],[Total Vigente]]+Tabla_DatosExternos_142[[#This Row],[Total Vencido]]</f>
        <v>28350</v>
      </c>
      <c r="AR1498" s="26">
        <f>SUM(AG1498:AK1498)</f>
        <v>0</v>
      </c>
      <c r="AS1498" s="27">
        <f>+Tabla_DatosExternos_142[[#This Row],[Fecha]]-Tabla_DatosExternos_142[[#This Row],[Vence]]</f>
        <v>-30</v>
      </c>
      <c r="AT1498" s="21"/>
      <c r="AU1498" s="28" t="e">
        <f>+AR1498-W1498</f>
        <v>#VALUE!</v>
      </c>
    </row>
    <row r="1499" spans="1:47" x14ac:dyDescent="0.35">
      <c r="A1499" s="20">
        <v>46238</v>
      </c>
      <c r="B1499" s="21">
        <v>294780</v>
      </c>
      <c r="C1499" s="21">
        <v>45000</v>
      </c>
      <c r="D1499" s="21">
        <v>45000</v>
      </c>
      <c r="E1499" s="22">
        <v>46268</v>
      </c>
      <c r="F1499" s="21">
        <v>22</v>
      </c>
      <c r="G1499" s="21" t="s">
        <v>90</v>
      </c>
      <c r="H1499" s="21" t="s">
        <v>95</v>
      </c>
      <c r="I1499" s="21" t="s">
        <v>176</v>
      </c>
      <c r="J1499" s="21" t="s">
        <v>125</v>
      </c>
      <c r="K1499" s="21" t="s">
        <v>332</v>
      </c>
      <c r="L1499" s="21" t="s">
        <v>82</v>
      </c>
      <c r="M1499" s="21" t="s">
        <v>83</v>
      </c>
      <c r="N1499" s="21">
        <v>30</v>
      </c>
      <c r="O1499" s="20"/>
      <c r="P1499" s="21" t="s">
        <v>50</v>
      </c>
      <c r="Q1499" s="21" t="s">
        <v>177</v>
      </c>
      <c r="R1499" s="21">
        <v>400000</v>
      </c>
      <c r="S1499" s="21">
        <v>5649</v>
      </c>
      <c r="T1499" s="21">
        <v>-63.665962999999998</v>
      </c>
      <c r="U1499" s="21">
        <v>-21.969816999999999</v>
      </c>
      <c r="V1499" s="21" t="s">
        <v>178</v>
      </c>
      <c r="W1499" s="21" t="s">
        <v>51</v>
      </c>
      <c r="X1499" s="21" t="s">
        <v>113</v>
      </c>
      <c r="Y1499" s="23">
        <v>46246</v>
      </c>
      <c r="Z1499" s="24">
        <f>+E1499-Y1499</f>
        <v>22</v>
      </c>
      <c r="AA1499" s="25">
        <f>+Tabla_DatosExternos_142[[#This Row],[Saldo]]/Tabla_DatosExternos_142[[#This Row],[Importe]]</f>
        <v>1</v>
      </c>
      <c r="AB1499" s="21"/>
      <c r="AC1499" s="26">
        <f>IF(AND(-Z1499&gt;=1,-Z1499&lt;=30),D1499,0)</f>
        <v>0</v>
      </c>
      <c r="AD1499" s="26">
        <f>IF(AND(-Z1499&gt;=31,-Z1499&lt;=60),D1499,0)</f>
        <v>0</v>
      </c>
      <c r="AE1499" s="26">
        <f>IF(AND(-Z1499&gt;=61,-Z1499&lt;=90),D1499,0)</f>
        <v>0</v>
      </c>
      <c r="AF1499" s="26">
        <f>IF(AND(-Z1499&gt;=91,-Z1499&lt;=120),D1499,0)</f>
        <v>0</v>
      </c>
      <c r="AG1499" s="26">
        <f>IF(AND(-Z1499&gt;=121,-Z1499&lt;=150),D1499,0)</f>
        <v>0</v>
      </c>
      <c r="AH1499" s="26">
        <f>IF(AND(-Z1499&gt;=151,-Z1499&lt;=180),D1499,0)</f>
        <v>0</v>
      </c>
      <c r="AI1499" s="26">
        <f>IF(AND(-Z1499&gt;=181,-Z1499&lt;=210),D1499,0)</f>
        <v>0</v>
      </c>
      <c r="AJ1499" s="26">
        <f>IF(AND(-Z1499&gt;=211,-Z1499&lt;=250),D1499,0)</f>
        <v>0</v>
      </c>
      <c r="AK1499" s="26">
        <f>IF(-Z1499&gt;=251,D1499,0)</f>
        <v>0</v>
      </c>
      <c r="AL1499" s="26">
        <f>SUM(AE1499:AF1499)</f>
        <v>0</v>
      </c>
      <c r="AM1499" s="26">
        <f>SUM(AG1499:AK1499)</f>
        <v>0</v>
      </c>
      <c r="AN1499" s="26">
        <f>SUM(AI1499:AK1499)</f>
        <v>0</v>
      </c>
      <c r="AO1499" s="26">
        <f>+IF(SUM(AC1499:AK1499)=0,D1499,0)</f>
        <v>45000</v>
      </c>
      <c r="AP1499" s="26">
        <f>+SUM(AC1499:AK1499)</f>
        <v>0</v>
      </c>
      <c r="AQ1499" s="26">
        <f>+Tabla_DatosExternos_142[[#This Row],[Total Vigente]]+Tabla_DatosExternos_142[[#This Row],[Total Vencido]]</f>
        <v>45000</v>
      </c>
      <c r="AR1499" s="26">
        <f>SUM(AG1499:AK1499)</f>
        <v>0</v>
      </c>
      <c r="AS1499" s="27">
        <f>+Tabla_DatosExternos_142[[#This Row],[Fecha]]-Tabla_DatosExternos_142[[#This Row],[Vence]]</f>
        <v>-30</v>
      </c>
      <c r="AT1499" s="21"/>
      <c r="AU1499" s="28" t="e">
        <f>+AR1499-W1499</f>
        <v>#VALUE!</v>
      </c>
    </row>
    <row r="1500" spans="1:47" x14ac:dyDescent="0.35">
      <c r="A1500" s="20">
        <v>46238</v>
      </c>
      <c r="B1500" s="21">
        <v>294781</v>
      </c>
      <c r="C1500" s="21">
        <v>2695</v>
      </c>
      <c r="D1500" s="21">
        <v>2695</v>
      </c>
      <c r="E1500" s="22">
        <v>46268</v>
      </c>
      <c r="F1500" s="21">
        <v>22</v>
      </c>
      <c r="G1500" s="21" t="s">
        <v>90</v>
      </c>
      <c r="H1500" s="21" t="s">
        <v>95</v>
      </c>
      <c r="I1500" s="21" t="s">
        <v>176</v>
      </c>
      <c r="J1500" s="21" t="s">
        <v>125</v>
      </c>
      <c r="K1500" s="21" t="s">
        <v>332</v>
      </c>
      <c r="L1500" s="21" t="s">
        <v>82</v>
      </c>
      <c r="M1500" s="21" t="s">
        <v>83</v>
      </c>
      <c r="N1500" s="21">
        <v>30</v>
      </c>
      <c r="O1500" s="20"/>
      <c r="P1500" s="21" t="s">
        <v>50</v>
      </c>
      <c r="Q1500" s="21" t="s">
        <v>177</v>
      </c>
      <c r="R1500" s="21">
        <v>400000</v>
      </c>
      <c r="S1500" s="21">
        <v>5649</v>
      </c>
      <c r="T1500" s="21">
        <v>-63.665962999999998</v>
      </c>
      <c r="U1500" s="21">
        <v>-21.969816999999999</v>
      </c>
      <c r="V1500" s="21" t="s">
        <v>178</v>
      </c>
      <c r="W1500" s="21" t="s">
        <v>51</v>
      </c>
      <c r="X1500" s="21" t="s">
        <v>113</v>
      </c>
      <c r="Y1500" s="23">
        <v>46246</v>
      </c>
      <c r="Z1500" s="24">
        <f>+E1500-Y1500</f>
        <v>22</v>
      </c>
      <c r="AA1500" s="25">
        <f>+Tabla_DatosExternos_142[[#This Row],[Saldo]]/Tabla_DatosExternos_142[[#This Row],[Importe]]</f>
        <v>1</v>
      </c>
      <c r="AB1500" s="21"/>
      <c r="AC1500" s="26">
        <f>IF(AND(-Z1500&gt;=1,-Z1500&lt;=30),D1500,0)</f>
        <v>0</v>
      </c>
      <c r="AD1500" s="26">
        <f>IF(AND(-Z1500&gt;=31,-Z1500&lt;=60),D1500,0)</f>
        <v>0</v>
      </c>
      <c r="AE1500" s="26">
        <f>IF(AND(-Z1500&gt;=61,-Z1500&lt;=90),D1500,0)</f>
        <v>0</v>
      </c>
      <c r="AF1500" s="26">
        <f>IF(AND(-Z1500&gt;=91,-Z1500&lt;=120),D1500,0)</f>
        <v>0</v>
      </c>
      <c r="AG1500" s="26">
        <f>IF(AND(-Z1500&gt;=121,-Z1500&lt;=150),D1500,0)</f>
        <v>0</v>
      </c>
      <c r="AH1500" s="26">
        <f>IF(AND(-Z1500&gt;=151,-Z1500&lt;=180),D1500,0)</f>
        <v>0</v>
      </c>
      <c r="AI1500" s="26">
        <f>IF(AND(-Z1500&gt;=181,-Z1500&lt;=210),D1500,0)</f>
        <v>0</v>
      </c>
      <c r="AJ1500" s="26">
        <f>IF(AND(-Z1500&gt;=211,-Z1500&lt;=250),D1500,0)</f>
        <v>0</v>
      </c>
      <c r="AK1500" s="26">
        <f>IF(-Z1500&gt;=251,D1500,0)</f>
        <v>0</v>
      </c>
      <c r="AL1500" s="26">
        <f>SUM(AE1500:AF1500)</f>
        <v>0</v>
      </c>
      <c r="AM1500" s="26">
        <f>SUM(AG1500:AK1500)</f>
        <v>0</v>
      </c>
      <c r="AN1500" s="26">
        <f>SUM(AI1500:AK1500)</f>
        <v>0</v>
      </c>
      <c r="AO1500" s="26">
        <f>+IF(SUM(AC1500:AK1500)=0,D1500,0)</f>
        <v>2695</v>
      </c>
      <c r="AP1500" s="26">
        <f>+SUM(AC1500:AK1500)</f>
        <v>0</v>
      </c>
      <c r="AQ1500" s="26">
        <f>+Tabla_DatosExternos_142[[#This Row],[Total Vigente]]+Tabla_DatosExternos_142[[#This Row],[Total Vencido]]</f>
        <v>2695</v>
      </c>
      <c r="AR1500" s="26">
        <f>SUM(AG1500:AK1500)</f>
        <v>0</v>
      </c>
      <c r="AS1500" s="27">
        <f>+Tabla_DatosExternos_142[[#This Row],[Fecha]]-Tabla_DatosExternos_142[[#This Row],[Vence]]</f>
        <v>-30</v>
      </c>
      <c r="AT1500" s="21"/>
      <c r="AU1500" s="28" t="e">
        <f>+AR1500-W1500</f>
        <v>#VALUE!</v>
      </c>
    </row>
    <row r="1501" spans="1:47" x14ac:dyDescent="0.35">
      <c r="A1501" s="20">
        <v>46238</v>
      </c>
      <c r="B1501" s="21">
        <v>294782</v>
      </c>
      <c r="C1501" s="21">
        <v>23400</v>
      </c>
      <c r="D1501" s="21">
        <v>23400</v>
      </c>
      <c r="E1501" s="22">
        <v>46268</v>
      </c>
      <c r="F1501" s="21">
        <v>22</v>
      </c>
      <c r="G1501" s="21" t="s">
        <v>90</v>
      </c>
      <c r="H1501" s="21" t="s">
        <v>95</v>
      </c>
      <c r="I1501" s="21" t="s">
        <v>176</v>
      </c>
      <c r="J1501" s="21" t="s">
        <v>125</v>
      </c>
      <c r="K1501" s="21" t="s">
        <v>332</v>
      </c>
      <c r="L1501" s="21" t="s">
        <v>82</v>
      </c>
      <c r="M1501" s="21" t="s">
        <v>83</v>
      </c>
      <c r="N1501" s="21">
        <v>30</v>
      </c>
      <c r="O1501" s="20"/>
      <c r="P1501" s="21" t="s">
        <v>50</v>
      </c>
      <c r="Q1501" s="21" t="s">
        <v>177</v>
      </c>
      <c r="R1501" s="21">
        <v>400000</v>
      </c>
      <c r="S1501" s="21">
        <v>5649</v>
      </c>
      <c r="T1501" s="21">
        <v>-63.665962999999998</v>
      </c>
      <c r="U1501" s="21">
        <v>-21.969816999999999</v>
      </c>
      <c r="V1501" s="21" t="s">
        <v>178</v>
      </c>
      <c r="W1501" s="21" t="s">
        <v>51</v>
      </c>
      <c r="X1501" s="21" t="s">
        <v>113</v>
      </c>
      <c r="Y1501" s="23">
        <v>46246</v>
      </c>
      <c r="Z1501" s="24">
        <f>+E1501-Y1501</f>
        <v>22</v>
      </c>
      <c r="AA1501" s="25">
        <f>+Tabla_DatosExternos_142[[#This Row],[Saldo]]/Tabla_DatosExternos_142[[#This Row],[Importe]]</f>
        <v>1</v>
      </c>
      <c r="AB1501" s="21"/>
      <c r="AC1501" s="26">
        <f>IF(AND(-Z1501&gt;=1,-Z1501&lt;=30),D1501,0)</f>
        <v>0</v>
      </c>
      <c r="AD1501" s="26">
        <f>IF(AND(-Z1501&gt;=31,-Z1501&lt;=60),D1501,0)</f>
        <v>0</v>
      </c>
      <c r="AE1501" s="26">
        <f>IF(AND(-Z1501&gt;=61,-Z1501&lt;=90),D1501,0)</f>
        <v>0</v>
      </c>
      <c r="AF1501" s="26">
        <f>IF(AND(-Z1501&gt;=91,-Z1501&lt;=120),D1501,0)</f>
        <v>0</v>
      </c>
      <c r="AG1501" s="26">
        <f>IF(AND(-Z1501&gt;=121,-Z1501&lt;=150),D1501,0)</f>
        <v>0</v>
      </c>
      <c r="AH1501" s="26">
        <f>IF(AND(-Z1501&gt;=151,-Z1501&lt;=180),D1501,0)</f>
        <v>0</v>
      </c>
      <c r="AI1501" s="26">
        <f>IF(AND(-Z1501&gt;=181,-Z1501&lt;=210),D1501,0)</f>
        <v>0</v>
      </c>
      <c r="AJ1501" s="26">
        <f>IF(AND(-Z1501&gt;=211,-Z1501&lt;=250),D1501,0)</f>
        <v>0</v>
      </c>
      <c r="AK1501" s="26">
        <f>IF(-Z1501&gt;=251,D1501,0)</f>
        <v>0</v>
      </c>
      <c r="AL1501" s="26">
        <f>SUM(AE1501:AF1501)</f>
        <v>0</v>
      </c>
      <c r="AM1501" s="26">
        <f>SUM(AG1501:AK1501)</f>
        <v>0</v>
      </c>
      <c r="AN1501" s="26">
        <f>SUM(AI1501:AK1501)</f>
        <v>0</v>
      </c>
      <c r="AO1501" s="26">
        <f>+IF(SUM(AC1501:AK1501)=0,D1501,0)</f>
        <v>23400</v>
      </c>
      <c r="AP1501" s="26">
        <f>+SUM(AC1501:AK1501)</f>
        <v>0</v>
      </c>
      <c r="AQ1501" s="26">
        <f>+Tabla_DatosExternos_142[[#This Row],[Total Vigente]]+Tabla_DatosExternos_142[[#This Row],[Total Vencido]]</f>
        <v>23400</v>
      </c>
      <c r="AR1501" s="26">
        <f>SUM(AG1501:AK1501)</f>
        <v>0</v>
      </c>
      <c r="AS1501" s="27">
        <f>+Tabla_DatosExternos_142[[#This Row],[Fecha]]-Tabla_DatosExternos_142[[#This Row],[Vence]]</f>
        <v>-30</v>
      </c>
      <c r="AT1501" s="21"/>
      <c r="AU1501" s="28" t="e">
        <f>+AR1501-W1501</f>
        <v>#VALUE!</v>
      </c>
    </row>
    <row r="1502" spans="1:47" x14ac:dyDescent="0.35">
      <c r="A1502" s="20">
        <v>46239</v>
      </c>
      <c r="B1502" s="21">
        <v>295633</v>
      </c>
      <c r="C1502" s="21">
        <v>28720</v>
      </c>
      <c r="D1502" s="21">
        <v>10000</v>
      </c>
      <c r="E1502" s="22">
        <v>46269</v>
      </c>
      <c r="F1502" s="21">
        <v>23</v>
      </c>
      <c r="G1502" s="21" t="s">
        <v>90</v>
      </c>
      <c r="H1502" s="21" t="s">
        <v>95</v>
      </c>
      <c r="I1502" s="21" t="s">
        <v>2485</v>
      </c>
      <c r="J1502" s="21" t="s">
        <v>125</v>
      </c>
      <c r="K1502" s="21" t="s">
        <v>332</v>
      </c>
      <c r="L1502" s="21" t="s">
        <v>82</v>
      </c>
      <c r="M1502" s="21" t="s">
        <v>115</v>
      </c>
      <c r="N1502" s="21">
        <v>30</v>
      </c>
      <c r="O1502" s="20">
        <v>46246</v>
      </c>
      <c r="P1502" s="21" t="s">
        <v>50</v>
      </c>
      <c r="Q1502" s="21" t="s">
        <v>2486</v>
      </c>
      <c r="R1502" s="21">
        <v>150000</v>
      </c>
      <c r="S1502" s="21">
        <v>5629</v>
      </c>
      <c r="T1502" s="21">
        <v>-63.530704</v>
      </c>
      <c r="U1502" s="21">
        <v>-20.041941000000001</v>
      </c>
      <c r="V1502" s="21" t="s">
        <v>2487</v>
      </c>
      <c r="W1502" s="21" t="s">
        <v>51</v>
      </c>
      <c r="X1502" s="21" t="s">
        <v>2488</v>
      </c>
      <c r="Y1502" s="23">
        <v>46246</v>
      </c>
      <c r="Z1502" s="24">
        <f>+E1502-Y1502</f>
        <v>23</v>
      </c>
      <c r="AA1502" s="25">
        <f>+Tabla_DatosExternos_142[[#This Row],[Saldo]]/Tabla_DatosExternos_142[[#This Row],[Importe]]</f>
        <v>0.34818941504178275</v>
      </c>
      <c r="AB1502" s="21"/>
      <c r="AC1502" s="26">
        <f>IF(AND(-Z1502&gt;=1,-Z1502&lt;=30),D1502,0)</f>
        <v>0</v>
      </c>
      <c r="AD1502" s="26">
        <f>IF(AND(-Z1502&gt;=31,-Z1502&lt;=60),D1502,0)</f>
        <v>0</v>
      </c>
      <c r="AE1502" s="26">
        <f>IF(AND(-Z1502&gt;=61,-Z1502&lt;=90),D1502,0)</f>
        <v>0</v>
      </c>
      <c r="AF1502" s="26">
        <f>IF(AND(-Z1502&gt;=91,-Z1502&lt;=120),D1502,0)</f>
        <v>0</v>
      </c>
      <c r="AG1502" s="26">
        <f>IF(AND(-Z1502&gt;=121,-Z1502&lt;=150),D1502,0)</f>
        <v>0</v>
      </c>
      <c r="AH1502" s="26">
        <f>IF(AND(-Z1502&gt;=151,-Z1502&lt;=180),D1502,0)</f>
        <v>0</v>
      </c>
      <c r="AI1502" s="26">
        <f>IF(AND(-Z1502&gt;=181,-Z1502&lt;=210),D1502,0)</f>
        <v>0</v>
      </c>
      <c r="AJ1502" s="26">
        <f>IF(AND(-Z1502&gt;=211,-Z1502&lt;=250),D1502,0)</f>
        <v>0</v>
      </c>
      <c r="AK1502" s="26">
        <f>IF(-Z1502&gt;=251,D1502,0)</f>
        <v>0</v>
      </c>
      <c r="AL1502" s="26">
        <f>SUM(AE1502:AF1502)</f>
        <v>0</v>
      </c>
      <c r="AM1502" s="26">
        <f>SUM(AG1502:AK1502)</f>
        <v>0</v>
      </c>
      <c r="AN1502" s="26">
        <f>SUM(AI1502:AK1502)</f>
        <v>0</v>
      </c>
      <c r="AO1502" s="26">
        <f>+IF(SUM(AC1502:AK1502)=0,D1502,0)</f>
        <v>10000</v>
      </c>
      <c r="AP1502" s="26">
        <f>+SUM(AC1502:AK1502)</f>
        <v>0</v>
      </c>
      <c r="AQ1502" s="26">
        <f>+Tabla_DatosExternos_142[[#This Row],[Total Vigente]]+Tabla_DatosExternos_142[[#This Row],[Total Vencido]]</f>
        <v>10000</v>
      </c>
      <c r="AR1502" s="26">
        <f>SUM(AG1502:AK1502)</f>
        <v>0</v>
      </c>
      <c r="AS1502" s="27">
        <f>+Tabla_DatosExternos_142[[#This Row],[Fecha]]-Tabla_DatosExternos_142[[#This Row],[Vence]]</f>
        <v>-30</v>
      </c>
      <c r="AT1502" s="21"/>
      <c r="AU1502" s="28" t="e">
        <f>+AR1502-W1502</f>
        <v>#VALUE!</v>
      </c>
    </row>
    <row r="1503" spans="1:47" x14ac:dyDescent="0.35">
      <c r="A1503" s="20">
        <v>46239</v>
      </c>
      <c r="B1503" s="21">
        <v>295634</v>
      </c>
      <c r="C1503" s="21">
        <v>26000</v>
      </c>
      <c r="D1503" s="21">
        <v>26000</v>
      </c>
      <c r="E1503" s="22">
        <v>46269</v>
      </c>
      <c r="F1503" s="21">
        <v>23</v>
      </c>
      <c r="G1503" s="21" t="s">
        <v>90</v>
      </c>
      <c r="H1503" s="21" t="s">
        <v>95</v>
      </c>
      <c r="I1503" s="21" t="s">
        <v>2485</v>
      </c>
      <c r="J1503" s="21" t="s">
        <v>125</v>
      </c>
      <c r="K1503" s="21" t="s">
        <v>332</v>
      </c>
      <c r="L1503" s="21" t="s">
        <v>82</v>
      </c>
      <c r="M1503" s="21" t="s">
        <v>115</v>
      </c>
      <c r="N1503" s="21">
        <v>30</v>
      </c>
      <c r="O1503" s="20"/>
      <c r="P1503" s="21" t="s">
        <v>50</v>
      </c>
      <c r="Q1503" s="21" t="s">
        <v>2486</v>
      </c>
      <c r="R1503" s="21">
        <v>150000</v>
      </c>
      <c r="S1503" s="21">
        <v>5629</v>
      </c>
      <c r="T1503" s="21">
        <v>-63.530704</v>
      </c>
      <c r="U1503" s="21">
        <v>-20.041941000000001</v>
      </c>
      <c r="V1503" s="21" t="s">
        <v>2487</v>
      </c>
      <c r="W1503" s="21" t="s">
        <v>51</v>
      </c>
      <c r="X1503" s="21" t="s">
        <v>2488</v>
      </c>
      <c r="Y1503" s="23">
        <v>46246</v>
      </c>
      <c r="Z1503" s="24">
        <f>+E1503-Y1503</f>
        <v>23</v>
      </c>
      <c r="AA1503" s="25">
        <f>+Tabla_DatosExternos_142[[#This Row],[Saldo]]/Tabla_DatosExternos_142[[#This Row],[Importe]]</f>
        <v>1</v>
      </c>
      <c r="AB1503" s="21"/>
      <c r="AC1503" s="26">
        <f>IF(AND(-Z1503&gt;=1,-Z1503&lt;=30),D1503,0)</f>
        <v>0</v>
      </c>
      <c r="AD1503" s="26">
        <f>IF(AND(-Z1503&gt;=31,-Z1503&lt;=60),D1503,0)</f>
        <v>0</v>
      </c>
      <c r="AE1503" s="26">
        <f>IF(AND(-Z1503&gt;=61,-Z1503&lt;=90),D1503,0)</f>
        <v>0</v>
      </c>
      <c r="AF1503" s="26">
        <f>IF(AND(-Z1503&gt;=91,-Z1503&lt;=120),D1503,0)</f>
        <v>0</v>
      </c>
      <c r="AG1503" s="26">
        <f>IF(AND(-Z1503&gt;=121,-Z1503&lt;=150),D1503,0)</f>
        <v>0</v>
      </c>
      <c r="AH1503" s="26">
        <f>IF(AND(-Z1503&gt;=151,-Z1503&lt;=180),D1503,0)</f>
        <v>0</v>
      </c>
      <c r="AI1503" s="26">
        <f>IF(AND(-Z1503&gt;=181,-Z1503&lt;=210),D1503,0)</f>
        <v>0</v>
      </c>
      <c r="AJ1503" s="26">
        <f>IF(AND(-Z1503&gt;=211,-Z1503&lt;=250),D1503,0)</f>
        <v>0</v>
      </c>
      <c r="AK1503" s="26">
        <f>IF(-Z1503&gt;=251,D1503,0)</f>
        <v>0</v>
      </c>
      <c r="AL1503" s="26">
        <f>SUM(AE1503:AF1503)</f>
        <v>0</v>
      </c>
      <c r="AM1503" s="26">
        <f>SUM(AG1503:AK1503)</f>
        <v>0</v>
      </c>
      <c r="AN1503" s="26">
        <f>SUM(AI1503:AK1503)</f>
        <v>0</v>
      </c>
      <c r="AO1503" s="26">
        <f>+IF(SUM(AC1503:AK1503)=0,D1503,0)</f>
        <v>26000</v>
      </c>
      <c r="AP1503" s="26">
        <f>+SUM(AC1503:AK1503)</f>
        <v>0</v>
      </c>
      <c r="AQ1503" s="26">
        <f>+Tabla_DatosExternos_142[[#This Row],[Total Vigente]]+Tabla_DatosExternos_142[[#This Row],[Total Vencido]]</f>
        <v>26000</v>
      </c>
      <c r="AR1503" s="26">
        <f>SUM(AG1503:AK1503)</f>
        <v>0</v>
      </c>
      <c r="AS1503" s="27">
        <f>+Tabla_DatosExternos_142[[#This Row],[Fecha]]-Tabla_DatosExternos_142[[#This Row],[Vence]]</f>
        <v>-30</v>
      </c>
      <c r="AT1503" s="21"/>
      <c r="AU1503" s="28" t="e">
        <f>+AR1503-W1503</f>
        <v>#VALUE!</v>
      </c>
    </row>
    <row r="1504" spans="1:47" x14ac:dyDescent="0.35">
      <c r="A1504" s="20">
        <v>46244</v>
      </c>
      <c r="B1504" s="21">
        <v>296862</v>
      </c>
      <c r="C1504" s="21">
        <v>35825</v>
      </c>
      <c r="D1504" s="21">
        <v>35825</v>
      </c>
      <c r="E1504" s="22">
        <v>46274</v>
      </c>
      <c r="F1504" s="21">
        <v>28</v>
      </c>
      <c r="G1504" s="21" t="s">
        <v>90</v>
      </c>
      <c r="H1504" s="21" t="s">
        <v>95</v>
      </c>
      <c r="I1504" s="21" t="s">
        <v>221</v>
      </c>
      <c r="J1504" s="21" t="s">
        <v>52</v>
      </c>
      <c r="K1504" s="21" t="s">
        <v>332</v>
      </c>
      <c r="L1504" s="21" t="s">
        <v>82</v>
      </c>
      <c r="M1504" s="21" t="s">
        <v>115</v>
      </c>
      <c r="N1504" s="21">
        <v>30</v>
      </c>
      <c r="O1504" s="20"/>
      <c r="P1504" s="21" t="s">
        <v>50</v>
      </c>
      <c r="Q1504" s="21" t="s">
        <v>222</v>
      </c>
      <c r="R1504" s="21">
        <v>200000</v>
      </c>
      <c r="S1504" s="21">
        <v>5629</v>
      </c>
      <c r="T1504" s="21">
        <v>-63.313400000000001</v>
      </c>
      <c r="U1504" s="21">
        <v>-18.787317999999999</v>
      </c>
      <c r="V1504" s="21" t="s">
        <v>223</v>
      </c>
      <c r="W1504" s="21" t="s">
        <v>51</v>
      </c>
      <c r="X1504" s="21" t="s">
        <v>2809</v>
      </c>
      <c r="Y1504" s="23">
        <v>46246</v>
      </c>
      <c r="Z1504" s="24">
        <f>+E1504-Y1504</f>
        <v>28</v>
      </c>
      <c r="AA1504" s="25">
        <f>+Tabla_DatosExternos_142[[#This Row],[Saldo]]/Tabla_DatosExternos_142[[#This Row],[Importe]]</f>
        <v>1</v>
      </c>
      <c r="AB1504" s="21"/>
      <c r="AC1504" s="26">
        <f>IF(AND(-Z1504&gt;=1,-Z1504&lt;=30),D1504,0)</f>
        <v>0</v>
      </c>
      <c r="AD1504" s="26">
        <f>IF(AND(-Z1504&gt;=31,-Z1504&lt;=60),D1504,0)</f>
        <v>0</v>
      </c>
      <c r="AE1504" s="26">
        <f>IF(AND(-Z1504&gt;=61,-Z1504&lt;=90),D1504,0)</f>
        <v>0</v>
      </c>
      <c r="AF1504" s="26">
        <f>IF(AND(-Z1504&gt;=91,-Z1504&lt;=120),D1504,0)</f>
        <v>0</v>
      </c>
      <c r="AG1504" s="26">
        <f>IF(AND(-Z1504&gt;=121,-Z1504&lt;=150),D1504,0)</f>
        <v>0</v>
      </c>
      <c r="AH1504" s="26">
        <f>IF(AND(-Z1504&gt;=151,-Z1504&lt;=180),D1504,0)</f>
        <v>0</v>
      </c>
      <c r="AI1504" s="26">
        <f>IF(AND(-Z1504&gt;=181,-Z1504&lt;=210),D1504,0)</f>
        <v>0</v>
      </c>
      <c r="AJ1504" s="26">
        <f>IF(AND(-Z1504&gt;=211,-Z1504&lt;=250),D1504,0)</f>
        <v>0</v>
      </c>
      <c r="AK1504" s="26">
        <f>IF(-Z1504&gt;=251,D1504,0)</f>
        <v>0</v>
      </c>
      <c r="AL1504" s="26">
        <f>SUM(AE1504:AF1504)</f>
        <v>0</v>
      </c>
      <c r="AM1504" s="26">
        <f>SUM(AG1504:AK1504)</f>
        <v>0</v>
      </c>
      <c r="AN1504" s="26">
        <f>SUM(AI1504:AK1504)</f>
        <v>0</v>
      </c>
      <c r="AO1504" s="26">
        <f>+IF(SUM(AC1504:AK1504)=0,D1504,0)</f>
        <v>35825</v>
      </c>
      <c r="AP1504" s="26">
        <f>+SUM(AC1504:AK1504)</f>
        <v>0</v>
      </c>
      <c r="AQ1504" s="26">
        <f>+Tabla_DatosExternos_142[[#This Row],[Total Vigente]]+Tabla_DatosExternos_142[[#This Row],[Total Vencido]]</f>
        <v>35825</v>
      </c>
      <c r="AR1504" s="26">
        <f>SUM(AG1504:AK1504)</f>
        <v>0</v>
      </c>
      <c r="AS1504" s="27">
        <f>+Tabla_DatosExternos_142[[#This Row],[Fecha]]-Tabla_DatosExternos_142[[#This Row],[Vence]]</f>
        <v>-30</v>
      </c>
      <c r="AT1504" s="21"/>
      <c r="AU1504" s="28" t="e">
        <f>+AR1504-W1504</f>
        <v>#VALUE!</v>
      </c>
    </row>
    <row r="1505" spans="1:47" x14ac:dyDescent="0.35">
      <c r="A1505" s="20">
        <v>46244</v>
      </c>
      <c r="B1505" s="21">
        <v>296863</v>
      </c>
      <c r="C1505" s="21">
        <v>36000</v>
      </c>
      <c r="D1505" s="21">
        <v>36000</v>
      </c>
      <c r="E1505" s="22">
        <v>46274</v>
      </c>
      <c r="F1505" s="21">
        <v>28</v>
      </c>
      <c r="G1505" s="21" t="s">
        <v>90</v>
      </c>
      <c r="H1505" s="21" t="s">
        <v>95</v>
      </c>
      <c r="I1505" s="21" t="s">
        <v>221</v>
      </c>
      <c r="J1505" s="21" t="s">
        <v>52</v>
      </c>
      <c r="K1505" s="21" t="s">
        <v>332</v>
      </c>
      <c r="L1505" s="21" t="s">
        <v>82</v>
      </c>
      <c r="M1505" s="21" t="s">
        <v>115</v>
      </c>
      <c r="N1505" s="21">
        <v>30</v>
      </c>
      <c r="O1505" s="20"/>
      <c r="P1505" s="21" t="s">
        <v>50</v>
      </c>
      <c r="Q1505" s="21" t="s">
        <v>222</v>
      </c>
      <c r="R1505" s="21">
        <v>200000</v>
      </c>
      <c r="S1505" s="21">
        <v>5629</v>
      </c>
      <c r="T1505" s="21">
        <v>-63.313400000000001</v>
      </c>
      <c r="U1505" s="21">
        <v>-18.787317999999999</v>
      </c>
      <c r="V1505" s="21" t="s">
        <v>223</v>
      </c>
      <c r="W1505" s="21" t="s">
        <v>51</v>
      </c>
      <c r="X1505" s="21" t="s">
        <v>2809</v>
      </c>
      <c r="Y1505" s="23">
        <v>46246</v>
      </c>
      <c r="Z1505" s="24">
        <f>+E1505-Y1505</f>
        <v>28</v>
      </c>
      <c r="AA1505" s="25">
        <f>+Tabla_DatosExternos_142[[#This Row],[Saldo]]/Tabla_DatosExternos_142[[#This Row],[Importe]]</f>
        <v>1</v>
      </c>
      <c r="AB1505" s="21"/>
      <c r="AC1505" s="26">
        <f>IF(AND(-Z1505&gt;=1,-Z1505&lt;=30),D1505,0)</f>
        <v>0</v>
      </c>
      <c r="AD1505" s="26">
        <f>IF(AND(-Z1505&gt;=31,-Z1505&lt;=60),D1505,0)</f>
        <v>0</v>
      </c>
      <c r="AE1505" s="26">
        <f>IF(AND(-Z1505&gt;=61,-Z1505&lt;=90),D1505,0)</f>
        <v>0</v>
      </c>
      <c r="AF1505" s="26">
        <f>IF(AND(-Z1505&gt;=91,-Z1505&lt;=120),D1505,0)</f>
        <v>0</v>
      </c>
      <c r="AG1505" s="26">
        <f>IF(AND(-Z1505&gt;=121,-Z1505&lt;=150),D1505,0)</f>
        <v>0</v>
      </c>
      <c r="AH1505" s="26">
        <f>IF(AND(-Z1505&gt;=151,-Z1505&lt;=180),D1505,0)</f>
        <v>0</v>
      </c>
      <c r="AI1505" s="26">
        <f>IF(AND(-Z1505&gt;=181,-Z1505&lt;=210),D1505,0)</f>
        <v>0</v>
      </c>
      <c r="AJ1505" s="26">
        <f>IF(AND(-Z1505&gt;=211,-Z1505&lt;=250),D1505,0)</f>
        <v>0</v>
      </c>
      <c r="AK1505" s="26">
        <f>IF(-Z1505&gt;=251,D1505,0)</f>
        <v>0</v>
      </c>
      <c r="AL1505" s="26">
        <f>SUM(AE1505:AF1505)</f>
        <v>0</v>
      </c>
      <c r="AM1505" s="26">
        <f>SUM(AG1505:AK1505)</f>
        <v>0</v>
      </c>
      <c r="AN1505" s="26">
        <f>SUM(AI1505:AK1505)</f>
        <v>0</v>
      </c>
      <c r="AO1505" s="26">
        <f>+IF(SUM(AC1505:AK1505)=0,D1505,0)</f>
        <v>36000</v>
      </c>
      <c r="AP1505" s="26">
        <f>+SUM(AC1505:AK1505)</f>
        <v>0</v>
      </c>
      <c r="AQ1505" s="26">
        <f>+Tabla_DatosExternos_142[[#This Row],[Total Vigente]]+Tabla_DatosExternos_142[[#This Row],[Total Vencido]]</f>
        <v>36000</v>
      </c>
      <c r="AR1505" s="26">
        <f>SUM(AG1505:AK1505)</f>
        <v>0</v>
      </c>
      <c r="AS1505" s="27">
        <f>+Tabla_DatosExternos_142[[#This Row],[Fecha]]-Tabla_DatosExternos_142[[#This Row],[Vence]]</f>
        <v>-30</v>
      </c>
      <c r="AT1505" s="21"/>
      <c r="AU1505" s="28" t="e">
        <f>+AR1505-W1505</f>
        <v>#VALUE!</v>
      </c>
    </row>
    <row r="1506" spans="1:47" x14ac:dyDescent="0.35">
      <c r="A1506" s="20">
        <v>45363</v>
      </c>
      <c r="B1506" s="21">
        <v>28137</v>
      </c>
      <c r="C1506" s="21">
        <v>9000</v>
      </c>
      <c r="D1506" s="21">
        <v>3100</v>
      </c>
      <c r="E1506" s="22">
        <v>45393</v>
      </c>
      <c r="F1506" s="21">
        <v>853</v>
      </c>
      <c r="G1506" s="21" t="s">
        <v>47</v>
      </c>
      <c r="H1506" s="21" t="s">
        <v>48</v>
      </c>
      <c r="I1506" s="21" t="s">
        <v>577</v>
      </c>
      <c r="J1506" s="21" t="s">
        <v>49</v>
      </c>
      <c r="K1506" s="21" t="s">
        <v>2881</v>
      </c>
      <c r="L1506" s="21" t="s">
        <v>578</v>
      </c>
      <c r="M1506" s="21" t="s">
        <v>579</v>
      </c>
      <c r="N1506" s="21">
        <v>30</v>
      </c>
      <c r="O1506" s="20">
        <v>46060</v>
      </c>
      <c r="P1506" s="21" t="s">
        <v>49</v>
      </c>
      <c r="Q1506" s="21" t="s">
        <v>580</v>
      </c>
      <c r="R1506" s="21">
        <v>0</v>
      </c>
      <c r="S1506" s="21">
        <v>931</v>
      </c>
      <c r="T1506" s="21">
        <v>-68.163079999999994</v>
      </c>
      <c r="U1506" s="21">
        <v>-16.509250000000002</v>
      </c>
      <c r="V1506" s="21" t="s">
        <v>581</v>
      </c>
      <c r="W1506" s="21" t="s">
        <v>51</v>
      </c>
      <c r="X1506" s="21" t="s">
        <v>582</v>
      </c>
      <c r="Y1506" s="23">
        <v>46246</v>
      </c>
      <c r="Z1506" s="24">
        <f>+E1506-Y1506</f>
        <v>-853</v>
      </c>
      <c r="AA1506" s="25">
        <f>+Tabla_DatosExternos_142[[#This Row],[Saldo]]/Tabla_DatosExternos_142[[#This Row],[Importe]]</f>
        <v>0.34444444444444444</v>
      </c>
      <c r="AB1506" s="21"/>
      <c r="AC1506" s="26">
        <f>IF(AND(-Z1506&gt;=1,-Z1506&lt;=30),D1506,0)</f>
        <v>0</v>
      </c>
      <c r="AD1506" s="26">
        <f>IF(AND(-Z1506&gt;=31,-Z1506&lt;=60),D1506,0)</f>
        <v>0</v>
      </c>
      <c r="AE1506" s="26">
        <f>IF(AND(-Z1506&gt;=61,-Z1506&lt;=90),D1506,0)</f>
        <v>0</v>
      </c>
      <c r="AF1506" s="26">
        <f>IF(AND(-Z1506&gt;=91,-Z1506&lt;=120),D1506,0)</f>
        <v>0</v>
      </c>
      <c r="AG1506" s="26">
        <f>IF(AND(-Z1506&gt;=121,-Z1506&lt;=150),D1506,0)</f>
        <v>0</v>
      </c>
      <c r="AH1506" s="26">
        <f>IF(AND(-Z1506&gt;=151,-Z1506&lt;=180),D1506,0)</f>
        <v>0</v>
      </c>
      <c r="AI1506" s="26">
        <f>IF(AND(-Z1506&gt;=181,-Z1506&lt;=210),D1506,0)</f>
        <v>0</v>
      </c>
      <c r="AJ1506" s="26">
        <f>IF(AND(-Z1506&gt;=211,-Z1506&lt;=250),D1506,0)</f>
        <v>0</v>
      </c>
      <c r="AK1506" s="26">
        <f>IF(-Z1506&gt;=251,D1506,0)</f>
        <v>3100</v>
      </c>
      <c r="AL1506" s="26">
        <f>SUM(AE1506:AF1506)</f>
        <v>0</v>
      </c>
      <c r="AM1506" s="26">
        <f>SUM(AG1506:AK1506)</f>
        <v>3100</v>
      </c>
      <c r="AN1506" s="26">
        <f>SUM(AI1506:AK1506)</f>
        <v>3100</v>
      </c>
      <c r="AO1506" s="26">
        <f>+IF(SUM(AC1506:AK1506)=0,D1506,0)</f>
        <v>0</v>
      </c>
      <c r="AP1506" s="26">
        <f>+SUM(AC1506:AK1506)</f>
        <v>3100</v>
      </c>
      <c r="AQ1506" s="26">
        <f>+Tabla_DatosExternos_142[[#This Row],[Total Vigente]]+Tabla_DatosExternos_142[[#This Row],[Total Vencido]]</f>
        <v>3100</v>
      </c>
      <c r="AR1506" s="26">
        <f>SUM(AG1506:AK1506)</f>
        <v>3100</v>
      </c>
      <c r="AS1506" s="27">
        <f>+Tabla_DatosExternos_142[[#This Row],[Fecha]]-Tabla_DatosExternos_142[[#This Row],[Vence]]</f>
        <v>-30</v>
      </c>
      <c r="AT1506" s="21"/>
      <c r="AU1506" s="28" t="e">
        <f>+AR1506-W1506</f>
        <v>#VALUE!</v>
      </c>
    </row>
    <row r="1507" spans="1:47" x14ac:dyDescent="0.35">
      <c r="A1507" s="20">
        <v>45409</v>
      </c>
      <c r="B1507" s="21">
        <v>45303</v>
      </c>
      <c r="C1507" s="21">
        <v>7250.7</v>
      </c>
      <c r="D1507" s="21">
        <v>7250.7</v>
      </c>
      <c r="E1507" s="22">
        <v>45439</v>
      </c>
      <c r="F1507" s="21">
        <v>807</v>
      </c>
      <c r="G1507" s="21" t="s">
        <v>47</v>
      </c>
      <c r="H1507" s="21" t="s">
        <v>48</v>
      </c>
      <c r="I1507" s="21" t="s">
        <v>607</v>
      </c>
      <c r="J1507" s="21" t="s">
        <v>49</v>
      </c>
      <c r="K1507" s="21" t="s">
        <v>2881</v>
      </c>
      <c r="L1507" s="21" t="s">
        <v>578</v>
      </c>
      <c r="M1507" s="21" t="s">
        <v>579</v>
      </c>
      <c r="N1507" s="21">
        <v>30</v>
      </c>
      <c r="O1507" s="20"/>
      <c r="P1507" s="21" t="s">
        <v>49</v>
      </c>
      <c r="Q1507" s="21" t="s">
        <v>608</v>
      </c>
      <c r="R1507" s="21">
        <v>10000</v>
      </c>
      <c r="S1507" s="21">
        <v>931</v>
      </c>
      <c r="T1507" s="21">
        <v>-68.141878000000005</v>
      </c>
      <c r="U1507" s="21">
        <v>-16.493628000000001</v>
      </c>
      <c r="V1507" s="21" t="s">
        <v>262</v>
      </c>
      <c r="W1507" s="21" t="s">
        <v>51</v>
      </c>
      <c r="X1507" s="21" t="s">
        <v>609</v>
      </c>
      <c r="Y1507" s="23">
        <v>46246</v>
      </c>
      <c r="Z1507" s="24">
        <f>+E1507-Y1507</f>
        <v>-807</v>
      </c>
      <c r="AA1507" s="25">
        <f>+Tabla_DatosExternos_142[[#This Row],[Saldo]]/Tabla_DatosExternos_142[[#This Row],[Importe]]</f>
        <v>1</v>
      </c>
      <c r="AB1507" s="21"/>
      <c r="AC1507" s="26">
        <f>IF(AND(-Z1507&gt;=1,-Z1507&lt;=30),D1507,0)</f>
        <v>0</v>
      </c>
      <c r="AD1507" s="26">
        <f>IF(AND(-Z1507&gt;=31,-Z1507&lt;=60),D1507,0)</f>
        <v>0</v>
      </c>
      <c r="AE1507" s="26">
        <f>IF(AND(-Z1507&gt;=61,-Z1507&lt;=90),D1507,0)</f>
        <v>0</v>
      </c>
      <c r="AF1507" s="26">
        <f>IF(AND(-Z1507&gt;=91,-Z1507&lt;=120),D1507,0)</f>
        <v>0</v>
      </c>
      <c r="AG1507" s="26">
        <f>IF(AND(-Z1507&gt;=121,-Z1507&lt;=150),D1507,0)</f>
        <v>0</v>
      </c>
      <c r="AH1507" s="26">
        <f>IF(AND(-Z1507&gt;=151,-Z1507&lt;=180),D1507,0)</f>
        <v>0</v>
      </c>
      <c r="AI1507" s="26">
        <f>IF(AND(-Z1507&gt;=181,-Z1507&lt;=210),D1507,0)</f>
        <v>0</v>
      </c>
      <c r="AJ1507" s="26">
        <f>IF(AND(-Z1507&gt;=211,-Z1507&lt;=250),D1507,0)</f>
        <v>0</v>
      </c>
      <c r="AK1507" s="26">
        <f>IF(-Z1507&gt;=251,D1507,0)</f>
        <v>7250.7</v>
      </c>
      <c r="AL1507" s="26">
        <f>SUM(AE1507:AF1507)</f>
        <v>0</v>
      </c>
      <c r="AM1507" s="26">
        <f>SUM(AG1507:AK1507)</f>
        <v>7250.7</v>
      </c>
      <c r="AN1507" s="26">
        <f>SUM(AI1507:AK1507)</f>
        <v>7250.7</v>
      </c>
      <c r="AO1507" s="26">
        <f>+IF(SUM(AC1507:AK1507)=0,D1507,0)</f>
        <v>0</v>
      </c>
      <c r="AP1507" s="26">
        <f>+SUM(AC1507:AK1507)</f>
        <v>7250.7</v>
      </c>
      <c r="AQ1507" s="26">
        <f>+Tabla_DatosExternos_142[[#This Row],[Total Vigente]]+Tabla_DatosExternos_142[[#This Row],[Total Vencido]]</f>
        <v>7250.7</v>
      </c>
      <c r="AR1507" s="26">
        <f>SUM(AG1507:AK1507)</f>
        <v>7250.7</v>
      </c>
      <c r="AS1507" s="27">
        <f>+Tabla_DatosExternos_142[[#This Row],[Fecha]]-Tabla_DatosExternos_142[[#This Row],[Vence]]</f>
        <v>-30</v>
      </c>
      <c r="AT1507" s="21"/>
      <c r="AU1507" s="28" t="e">
        <f>+AR1507-W1507</f>
        <v>#VALUE!</v>
      </c>
    </row>
    <row r="1508" spans="1:47" x14ac:dyDescent="0.35">
      <c r="A1508" s="20">
        <v>45486</v>
      </c>
      <c r="B1508" s="21">
        <v>74025</v>
      </c>
      <c r="C1508" s="21">
        <v>1560.2</v>
      </c>
      <c r="D1508" s="21">
        <v>1560.2</v>
      </c>
      <c r="E1508" s="22">
        <v>45516</v>
      </c>
      <c r="F1508" s="21">
        <v>730</v>
      </c>
      <c r="G1508" s="21" t="s">
        <v>47</v>
      </c>
      <c r="H1508" s="21" t="s">
        <v>48</v>
      </c>
      <c r="I1508" s="21" t="s">
        <v>637</v>
      </c>
      <c r="J1508" s="21" t="s">
        <v>49</v>
      </c>
      <c r="K1508" s="21" t="s">
        <v>2881</v>
      </c>
      <c r="L1508" s="21" t="s">
        <v>578</v>
      </c>
      <c r="M1508" s="21" t="s">
        <v>579</v>
      </c>
      <c r="N1508" s="21">
        <v>30</v>
      </c>
      <c r="O1508" s="20"/>
      <c r="P1508" s="21" t="s">
        <v>49</v>
      </c>
      <c r="Q1508" s="21" t="s">
        <v>638</v>
      </c>
      <c r="R1508" s="21">
        <v>5000</v>
      </c>
      <c r="S1508" s="21">
        <v>931</v>
      </c>
      <c r="T1508" s="21">
        <v>-68.143861999999999</v>
      </c>
      <c r="U1508" s="21">
        <v>-16.493452000000001</v>
      </c>
      <c r="V1508" s="21" t="s">
        <v>262</v>
      </c>
      <c r="W1508" s="21" t="s">
        <v>51</v>
      </c>
      <c r="X1508" s="21" t="s">
        <v>639</v>
      </c>
      <c r="Y1508" s="23">
        <v>46246</v>
      </c>
      <c r="Z1508" s="24">
        <f>+E1508-Y1508</f>
        <v>-730</v>
      </c>
      <c r="AA1508" s="25">
        <f>+Tabla_DatosExternos_142[[#This Row],[Saldo]]/Tabla_DatosExternos_142[[#This Row],[Importe]]</f>
        <v>1</v>
      </c>
      <c r="AB1508" s="21"/>
      <c r="AC1508" s="26">
        <f>IF(AND(-Z1508&gt;=1,-Z1508&lt;=30),D1508,0)</f>
        <v>0</v>
      </c>
      <c r="AD1508" s="26">
        <f>IF(AND(-Z1508&gt;=31,-Z1508&lt;=60),D1508,0)</f>
        <v>0</v>
      </c>
      <c r="AE1508" s="26">
        <f>IF(AND(-Z1508&gt;=61,-Z1508&lt;=90),D1508,0)</f>
        <v>0</v>
      </c>
      <c r="AF1508" s="26">
        <f>IF(AND(-Z1508&gt;=91,-Z1508&lt;=120),D1508,0)</f>
        <v>0</v>
      </c>
      <c r="AG1508" s="26">
        <f>IF(AND(-Z1508&gt;=121,-Z1508&lt;=150),D1508,0)</f>
        <v>0</v>
      </c>
      <c r="AH1508" s="26">
        <f>IF(AND(-Z1508&gt;=151,-Z1508&lt;=180),D1508,0)</f>
        <v>0</v>
      </c>
      <c r="AI1508" s="26">
        <f>IF(AND(-Z1508&gt;=181,-Z1508&lt;=210),D1508,0)</f>
        <v>0</v>
      </c>
      <c r="AJ1508" s="26">
        <f>IF(AND(-Z1508&gt;=211,-Z1508&lt;=250),D1508,0)</f>
        <v>0</v>
      </c>
      <c r="AK1508" s="26">
        <f>IF(-Z1508&gt;=251,D1508,0)</f>
        <v>1560.2</v>
      </c>
      <c r="AL1508" s="26">
        <f>SUM(AE1508:AF1508)</f>
        <v>0</v>
      </c>
      <c r="AM1508" s="26">
        <f>SUM(AG1508:AK1508)</f>
        <v>1560.2</v>
      </c>
      <c r="AN1508" s="26">
        <f>SUM(AI1508:AK1508)</f>
        <v>1560.2</v>
      </c>
      <c r="AO1508" s="26">
        <f>+IF(SUM(AC1508:AK1508)=0,D1508,0)</f>
        <v>0</v>
      </c>
      <c r="AP1508" s="26">
        <f>+SUM(AC1508:AK1508)</f>
        <v>1560.2</v>
      </c>
      <c r="AQ1508" s="26">
        <f>+Tabla_DatosExternos_142[[#This Row],[Total Vigente]]+Tabla_DatosExternos_142[[#This Row],[Total Vencido]]</f>
        <v>1560.2</v>
      </c>
      <c r="AR1508" s="26">
        <f>SUM(AG1508:AK1508)</f>
        <v>1560.2</v>
      </c>
      <c r="AS1508" s="27">
        <f>+Tabla_DatosExternos_142[[#This Row],[Fecha]]-Tabla_DatosExternos_142[[#This Row],[Vence]]</f>
        <v>-30</v>
      </c>
      <c r="AT1508" s="21"/>
      <c r="AU1508" s="28" t="e">
        <f>+AR1508-W1508</f>
        <v>#VALUE!</v>
      </c>
    </row>
    <row r="1509" spans="1:47" x14ac:dyDescent="0.35">
      <c r="A1509" s="20">
        <v>45500</v>
      </c>
      <c r="B1509" s="21">
        <v>79236</v>
      </c>
      <c r="C1509" s="21">
        <v>6240.8</v>
      </c>
      <c r="D1509" s="21">
        <v>2500.8000000000002</v>
      </c>
      <c r="E1509" s="22">
        <v>45530</v>
      </c>
      <c r="F1509" s="21">
        <v>716</v>
      </c>
      <c r="G1509" s="21" t="s">
        <v>47</v>
      </c>
      <c r="H1509" s="21" t="s">
        <v>48</v>
      </c>
      <c r="I1509" s="21" t="s">
        <v>644</v>
      </c>
      <c r="J1509" s="21" t="s">
        <v>49</v>
      </c>
      <c r="K1509" s="21" t="s">
        <v>2881</v>
      </c>
      <c r="L1509" s="21" t="s">
        <v>578</v>
      </c>
      <c r="M1509" s="21" t="s">
        <v>579</v>
      </c>
      <c r="N1509" s="21">
        <v>30</v>
      </c>
      <c r="O1509" s="20">
        <v>46157</v>
      </c>
      <c r="P1509" s="21" t="s">
        <v>49</v>
      </c>
      <c r="Q1509" s="21" t="s">
        <v>645</v>
      </c>
      <c r="R1509" s="21">
        <v>20000</v>
      </c>
      <c r="S1509" s="21">
        <v>931</v>
      </c>
      <c r="T1509" s="21">
        <v>-68.142705000000007</v>
      </c>
      <c r="U1509" s="21">
        <v>-16.493269000000002</v>
      </c>
      <c r="V1509" s="21" t="s">
        <v>646</v>
      </c>
      <c r="W1509" s="21" t="s">
        <v>51</v>
      </c>
      <c r="X1509" s="21" t="s">
        <v>647</v>
      </c>
      <c r="Y1509" s="23">
        <v>46246</v>
      </c>
      <c r="Z1509" s="24">
        <f>+E1509-Y1509</f>
        <v>-716</v>
      </c>
      <c r="AA1509" s="25">
        <f>+Tabla_DatosExternos_142[[#This Row],[Saldo]]/Tabla_DatosExternos_142[[#This Row],[Importe]]</f>
        <v>0.4007178566850404</v>
      </c>
      <c r="AB1509" s="21"/>
      <c r="AC1509" s="26">
        <f>IF(AND(-Z1509&gt;=1,-Z1509&lt;=30),D1509,0)</f>
        <v>0</v>
      </c>
      <c r="AD1509" s="26">
        <f>IF(AND(-Z1509&gt;=31,-Z1509&lt;=60),D1509,0)</f>
        <v>0</v>
      </c>
      <c r="AE1509" s="26">
        <f>IF(AND(-Z1509&gt;=61,-Z1509&lt;=90),D1509,0)</f>
        <v>0</v>
      </c>
      <c r="AF1509" s="26">
        <f>IF(AND(-Z1509&gt;=91,-Z1509&lt;=120),D1509,0)</f>
        <v>0</v>
      </c>
      <c r="AG1509" s="26">
        <f>IF(AND(-Z1509&gt;=121,-Z1509&lt;=150),D1509,0)</f>
        <v>0</v>
      </c>
      <c r="AH1509" s="26">
        <f>IF(AND(-Z1509&gt;=151,-Z1509&lt;=180),D1509,0)</f>
        <v>0</v>
      </c>
      <c r="AI1509" s="26">
        <f>IF(AND(-Z1509&gt;=181,-Z1509&lt;=210),D1509,0)</f>
        <v>0</v>
      </c>
      <c r="AJ1509" s="26">
        <f>IF(AND(-Z1509&gt;=211,-Z1509&lt;=250),D1509,0)</f>
        <v>0</v>
      </c>
      <c r="AK1509" s="26">
        <f>IF(-Z1509&gt;=251,D1509,0)</f>
        <v>2500.8000000000002</v>
      </c>
      <c r="AL1509" s="26">
        <f>SUM(AE1509:AF1509)</f>
        <v>0</v>
      </c>
      <c r="AM1509" s="26">
        <f>SUM(AG1509:AK1509)</f>
        <v>2500.8000000000002</v>
      </c>
      <c r="AN1509" s="26">
        <f>SUM(AI1509:AK1509)</f>
        <v>2500.8000000000002</v>
      </c>
      <c r="AO1509" s="26">
        <f>+IF(SUM(AC1509:AK1509)=0,D1509,0)</f>
        <v>0</v>
      </c>
      <c r="AP1509" s="26">
        <f>+SUM(AC1509:AK1509)</f>
        <v>2500.8000000000002</v>
      </c>
      <c r="AQ1509" s="26">
        <f>+Tabla_DatosExternos_142[[#This Row],[Total Vigente]]+Tabla_DatosExternos_142[[#This Row],[Total Vencido]]</f>
        <v>2500.8000000000002</v>
      </c>
      <c r="AR1509" s="26">
        <f>SUM(AG1509:AK1509)</f>
        <v>2500.8000000000002</v>
      </c>
      <c r="AS1509" s="27">
        <f>+Tabla_DatosExternos_142[[#This Row],[Fecha]]-Tabla_DatosExternos_142[[#This Row],[Vence]]</f>
        <v>-30</v>
      </c>
      <c r="AT1509" s="21"/>
      <c r="AU1509" s="28" t="e">
        <f>+AR1509-W1509</f>
        <v>#VALUE!</v>
      </c>
    </row>
    <row r="1510" spans="1:47" x14ac:dyDescent="0.35">
      <c r="A1510" s="20">
        <v>45507</v>
      </c>
      <c r="B1510" s="21">
        <v>81871</v>
      </c>
      <c r="C1510" s="21">
        <v>1260</v>
      </c>
      <c r="D1510" s="21">
        <v>1260</v>
      </c>
      <c r="E1510" s="22">
        <v>45537</v>
      </c>
      <c r="F1510" s="21">
        <v>709</v>
      </c>
      <c r="G1510" s="21" t="s">
        <v>47</v>
      </c>
      <c r="H1510" s="21" t="s">
        <v>48</v>
      </c>
      <c r="I1510" s="21" t="s">
        <v>637</v>
      </c>
      <c r="J1510" s="21" t="s">
        <v>49</v>
      </c>
      <c r="K1510" s="21" t="s">
        <v>2881</v>
      </c>
      <c r="L1510" s="21" t="s">
        <v>578</v>
      </c>
      <c r="M1510" s="21" t="s">
        <v>579</v>
      </c>
      <c r="N1510" s="21">
        <v>30</v>
      </c>
      <c r="O1510" s="20"/>
      <c r="P1510" s="21" t="s">
        <v>49</v>
      </c>
      <c r="Q1510" s="21" t="s">
        <v>638</v>
      </c>
      <c r="R1510" s="21">
        <v>5000</v>
      </c>
      <c r="S1510" s="21">
        <v>931</v>
      </c>
      <c r="T1510" s="21">
        <v>-68.143861999999999</v>
      </c>
      <c r="U1510" s="21">
        <v>-16.493452000000001</v>
      </c>
      <c r="V1510" s="21" t="s">
        <v>262</v>
      </c>
      <c r="W1510" s="21" t="s">
        <v>51</v>
      </c>
      <c r="X1510" s="21" t="s">
        <v>639</v>
      </c>
      <c r="Y1510" s="23">
        <v>46246</v>
      </c>
      <c r="Z1510" s="24">
        <f>+E1510-Y1510</f>
        <v>-709</v>
      </c>
      <c r="AA1510" s="25">
        <f>+Tabla_DatosExternos_142[[#This Row],[Saldo]]/Tabla_DatosExternos_142[[#This Row],[Importe]]</f>
        <v>1</v>
      </c>
      <c r="AB1510" s="21"/>
      <c r="AC1510" s="26">
        <f>IF(AND(-Z1510&gt;=1,-Z1510&lt;=30),D1510,0)</f>
        <v>0</v>
      </c>
      <c r="AD1510" s="26">
        <f>IF(AND(-Z1510&gt;=31,-Z1510&lt;=60),D1510,0)</f>
        <v>0</v>
      </c>
      <c r="AE1510" s="26">
        <f>IF(AND(-Z1510&gt;=61,-Z1510&lt;=90),D1510,0)</f>
        <v>0</v>
      </c>
      <c r="AF1510" s="26">
        <f>IF(AND(-Z1510&gt;=91,-Z1510&lt;=120),D1510,0)</f>
        <v>0</v>
      </c>
      <c r="AG1510" s="26">
        <f>IF(AND(-Z1510&gt;=121,-Z1510&lt;=150),D1510,0)</f>
        <v>0</v>
      </c>
      <c r="AH1510" s="26">
        <f>IF(AND(-Z1510&gt;=151,-Z1510&lt;=180),D1510,0)</f>
        <v>0</v>
      </c>
      <c r="AI1510" s="26">
        <f>IF(AND(-Z1510&gt;=181,-Z1510&lt;=210),D1510,0)</f>
        <v>0</v>
      </c>
      <c r="AJ1510" s="26">
        <f>IF(AND(-Z1510&gt;=211,-Z1510&lt;=250),D1510,0)</f>
        <v>0</v>
      </c>
      <c r="AK1510" s="26">
        <f>IF(-Z1510&gt;=251,D1510,0)</f>
        <v>1260</v>
      </c>
      <c r="AL1510" s="26">
        <f>SUM(AE1510:AF1510)</f>
        <v>0</v>
      </c>
      <c r="AM1510" s="26">
        <f>SUM(AG1510:AK1510)</f>
        <v>1260</v>
      </c>
      <c r="AN1510" s="26">
        <f>SUM(AI1510:AK1510)</f>
        <v>1260</v>
      </c>
      <c r="AO1510" s="26">
        <f>+IF(SUM(AC1510:AK1510)=0,D1510,0)</f>
        <v>0</v>
      </c>
      <c r="AP1510" s="26">
        <f>+SUM(AC1510:AK1510)</f>
        <v>1260</v>
      </c>
      <c r="AQ1510" s="26">
        <f>+Tabla_DatosExternos_142[[#This Row],[Total Vigente]]+Tabla_DatosExternos_142[[#This Row],[Total Vencido]]</f>
        <v>1260</v>
      </c>
      <c r="AR1510" s="26">
        <f>SUM(AG1510:AK1510)</f>
        <v>1260</v>
      </c>
      <c r="AS1510" s="27">
        <f>+Tabla_DatosExternos_142[[#This Row],[Fecha]]-Tabla_DatosExternos_142[[#This Row],[Vence]]</f>
        <v>-30</v>
      </c>
      <c r="AT1510" s="21"/>
      <c r="AU1510" s="28" t="e">
        <f>+AR1510-W1510</f>
        <v>#VALUE!</v>
      </c>
    </row>
    <row r="1511" spans="1:47" x14ac:dyDescent="0.35">
      <c r="A1511" s="20">
        <v>45514</v>
      </c>
      <c r="B1511" s="21">
        <v>83873</v>
      </c>
      <c r="C1511" s="21">
        <v>1340</v>
      </c>
      <c r="D1511" s="21">
        <v>1340</v>
      </c>
      <c r="E1511" s="22">
        <v>45544</v>
      </c>
      <c r="F1511" s="21">
        <v>702</v>
      </c>
      <c r="G1511" s="21" t="s">
        <v>47</v>
      </c>
      <c r="H1511" s="21" t="s">
        <v>48</v>
      </c>
      <c r="I1511" s="21" t="s">
        <v>637</v>
      </c>
      <c r="J1511" s="21" t="s">
        <v>49</v>
      </c>
      <c r="K1511" s="21" t="s">
        <v>2881</v>
      </c>
      <c r="L1511" s="21" t="s">
        <v>578</v>
      </c>
      <c r="M1511" s="21" t="s">
        <v>579</v>
      </c>
      <c r="N1511" s="21">
        <v>30</v>
      </c>
      <c r="O1511" s="20"/>
      <c r="P1511" s="21" t="s">
        <v>49</v>
      </c>
      <c r="Q1511" s="21" t="s">
        <v>638</v>
      </c>
      <c r="R1511" s="21">
        <v>5000</v>
      </c>
      <c r="S1511" s="21">
        <v>931</v>
      </c>
      <c r="T1511" s="21">
        <v>-68.143861999999999</v>
      </c>
      <c r="U1511" s="21">
        <v>-16.493452000000001</v>
      </c>
      <c r="V1511" s="21" t="s">
        <v>262</v>
      </c>
      <c r="W1511" s="21" t="s">
        <v>51</v>
      </c>
      <c r="X1511" s="21" t="s">
        <v>639</v>
      </c>
      <c r="Y1511" s="23">
        <v>46246</v>
      </c>
      <c r="Z1511" s="24">
        <f>+E1511-Y1511</f>
        <v>-702</v>
      </c>
      <c r="AA1511" s="25">
        <f>+Tabla_DatosExternos_142[[#This Row],[Saldo]]/Tabla_DatosExternos_142[[#This Row],[Importe]]</f>
        <v>1</v>
      </c>
      <c r="AB1511" s="21"/>
      <c r="AC1511" s="26">
        <f>IF(AND(-Z1511&gt;=1,-Z1511&lt;=30),D1511,0)</f>
        <v>0</v>
      </c>
      <c r="AD1511" s="26">
        <f>IF(AND(-Z1511&gt;=31,-Z1511&lt;=60),D1511,0)</f>
        <v>0</v>
      </c>
      <c r="AE1511" s="26">
        <f>IF(AND(-Z1511&gt;=61,-Z1511&lt;=90),D1511,0)</f>
        <v>0</v>
      </c>
      <c r="AF1511" s="26">
        <f>IF(AND(-Z1511&gt;=91,-Z1511&lt;=120),D1511,0)</f>
        <v>0</v>
      </c>
      <c r="AG1511" s="26">
        <f>IF(AND(-Z1511&gt;=121,-Z1511&lt;=150),D1511,0)</f>
        <v>0</v>
      </c>
      <c r="AH1511" s="26">
        <f>IF(AND(-Z1511&gt;=151,-Z1511&lt;=180),D1511,0)</f>
        <v>0</v>
      </c>
      <c r="AI1511" s="26">
        <f>IF(AND(-Z1511&gt;=181,-Z1511&lt;=210),D1511,0)</f>
        <v>0</v>
      </c>
      <c r="AJ1511" s="26">
        <f>IF(AND(-Z1511&gt;=211,-Z1511&lt;=250),D1511,0)</f>
        <v>0</v>
      </c>
      <c r="AK1511" s="26">
        <f>IF(-Z1511&gt;=251,D1511,0)</f>
        <v>1340</v>
      </c>
      <c r="AL1511" s="26">
        <f>SUM(AE1511:AF1511)</f>
        <v>0</v>
      </c>
      <c r="AM1511" s="26">
        <f>SUM(AG1511:AK1511)</f>
        <v>1340</v>
      </c>
      <c r="AN1511" s="26">
        <f>SUM(AI1511:AK1511)</f>
        <v>1340</v>
      </c>
      <c r="AO1511" s="26">
        <f>+IF(SUM(AC1511:AK1511)=0,D1511,0)</f>
        <v>0</v>
      </c>
      <c r="AP1511" s="26">
        <f>+SUM(AC1511:AK1511)</f>
        <v>1340</v>
      </c>
      <c r="AQ1511" s="26">
        <f>+Tabla_DatosExternos_142[[#This Row],[Total Vigente]]+Tabla_DatosExternos_142[[#This Row],[Total Vencido]]</f>
        <v>1340</v>
      </c>
      <c r="AR1511" s="26">
        <f>SUM(AG1511:AK1511)</f>
        <v>1340</v>
      </c>
      <c r="AS1511" s="27">
        <f>+Tabla_DatosExternos_142[[#This Row],[Fecha]]-Tabla_DatosExternos_142[[#This Row],[Vence]]</f>
        <v>-30</v>
      </c>
      <c r="AT1511" s="21"/>
      <c r="AU1511" s="28" t="e">
        <f>+AR1511-W1511</f>
        <v>#VALUE!</v>
      </c>
    </row>
    <row r="1512" spans="1:47" x14ac:dyDescent="0.35">
      <c r="A1512" s="20">
        <v>45514</v>
      </c>
      <c r="B1512" s="21">
        <v>83887</v>
      </c>
      <c r="C1512" s="21">
        <v>2070.1</v>
      </c>
      <c r="D1512" s="21">
        <v>1570.1</v>
      </c>
      <c r="E1512" s="22">
        <v>45544</v>
      </c>
      <c r="F1512" s="21">
        <v>702</v>
      </c>
      <c r="G1512" s="21" t="s">
        <v>47</v>
      </c>
      <c r="H1512" s="21" t="s">
        <v>48</v>
      </c>
      <c r="I1512" s="21" t="s">
        <v>652</v>
      </c>
      <c r="J1512" s="21" t="s">
        <v>49</v>
      </c>
      <c r="K1512" s="21" t="s">
        <v>2881</v>
      </c>
      <c r="L1512" s="21" t="s">
        <v>578</v>
      </c>
      <c r="M1512" s="21" t="s">
        <v>579</v>
      </c>
      <c r="N1512" s="21">
        <v>30</v>
      </c>
      <c r="O1512" s="20">
        <v>45881</v>
      </c>
      <c r="P1512" s="21" t="s">
        <v>49</v>
      </c>
      <c r="Q1512" s="21" t="s">
        <v>653</v>
      </c>
      <c r="R1512" s="21">
        <v>19900</v>
      </c>
      <c r="S1512" s="21">
        <v>931</v>
      </c>
      <c r="T1512" s="21">
        <v>-68.142071000000001</v>
      </c>
      <c r="U1512" s="21">
        <v>-16.493577999999999</v>
      </c>
      <c r="V1512" s="21" t="s">
        <v>654</v>
      </c>
      <c r="W1512" s="21" t="s">
        <v>51</v>
      </c>
      <c r="X1512" s="21" t="s">
        <v>647</v>
      </c>
      <c r="Y1512" s="23">
        <v>46246</v>
      </c>
      <c r="Z1512" s="24">
        <f>+E1512-Y1512</f>
        <v>-702</v>
      </c>
      <c r="AA1512" s="25">
        <f>+Tabla_DatosExternos_142[[#This Row],[Saldo]]/Tabla_DatosExternos_142[[#This Row],[Importe]]</f>
        <v>0.75846577460026088</v>
      </c>
      <c r="AB1512" s="21"/>
      <c r="AC1512" s="26">
        <f>IF(AND(-Z1512&gt;=1,-Z1512&lt;=30),D1512,0)</f>
        <v>0</v>
      </c>
      <c r="AD1512" s="26">
        <f>IF(AND(-Z1512&gt;=31,-Z1512&lt;=60),D1512,0)</f>
        <v>0</v>
      </c>
      <c r="AE1512" s="26">
        <f>IF(AND(-Z1512&gt;=61,-Z1512&lt;=90),D1512,0)</f>
        <v>0</v>
      </c>
      <c r="AF1512" s="26">
        <f>IF(AND(-Z1512&gt;=91,-Z1512&lt;=120),D1512,0)</f>
        <v>0</v>
      </c>
      <c r="AG1512" s="26">
        <f>IF(AND(-Z1512&gt;=121,-Z1512&lt;=150),D1512,0)</f>
        <v>0</v>
      </c>
      <c r="AH1512" s="26">
        <f>IF(AND(-Z1512&gt;=151,-Z1512&lt;=180),D1512,0)</f>
        <v>0</v>
      </c>
      <c r="AI1512" s="26">
        <f>IF(AND(-Z1512&gt;=181,-Z1512&lt;=210),D1512,0)</f>
        <v>0</v>
      </c>
      <c r="AJ1512" s="26">
        <f>IF(AND(-Z1512&gt;=211,-Z1512&lt;=250),D1512,0)</f>
        <v>0</v>
      </c>
      <c r="AK1512" s="26">
        <f>IF(-Z1512&gt;=251,D1512,0)</f>
        <v>1570.1</v>
      </c>
      <c r="AL1512" s="26">
        <f>SUM(AE1512:AF1512)</f>
        <v>0</v>
      </c>
      <c r="AM1512" s="26">
        <f>SUM(AG1512:AK1512)</f>
        <v>1570.1</v>
      </c>
      <c r="AN1512" s="26">
        <f>SUM(AI1512:AK1512)</f>
        <v>1570.1</v>
      </c>
      <c r="AO1512" s="26">
        <f>+IF(SUM(AC1512:AK1512)=0,D1512,0)</f>
        <v>0</v>
      </c>
      <c r="AP1512" s="26">
        <f>+SUM(AC1512:AK1512)</f>
        <v>1570.1</v>
      </c>
      <c r="AQ1512" s="26">
        <f>+Tabla_DatosExternos_142[[#This Row],[Total Vigente]]+Tabla_DatosExternos_142[[#This Row],[Total Vencido]]</f>
        <v>1570.1</v>
      </c>
      <c r="AR1512" s="26">
        <f>SUM(AG1512:AK1512)</f>
        <v>1570.1</v>
      </c>
      <c r="AS1512" s="27">
        <f>+Tabla_DatosExternos_142[[#This Row],[Fecha]]-Tabla_DatosExternos_142[[#This Row],[Vence]]</f>
        <v>-30</v>
      </c>
      <c r="AT1512" s="21"/>
      <c r="AU1512" s="28" t="e">
        <f>+AR1512-W1512</f>
        <v>#VALUE!</v>
      </c>
    </row>
    <row r="1513" spans="1:47" x14ac:dyDescent="0.35">
      <c r="A1513" s="20">
        <v>45650</v>
      </c>
      <c r="B1513" s="21">
        <v>133499</v>
      </c>
      <c r="C1513" s="21">
        <v>8600</v>
      </c>
      <c r="D1513" s="21">
        <v>3100</v>
      </c>
      <c r="E1513" s="22">
        <v>45680</v>
      </c>
      <c r="F1513" s="21">
        <v>566</v>
      </c>
      <c r="G1513" s="21" t="s">
        <v>47</v>
      </c>
      <c r="H1513" s="21" t="s">
        <v>48</v>
      </c>
      <c r="I1513" s="21" t="s">
        <v>742</v>
      </c>
      <c r="J1513" s="21" t="s">
        <v>49</v>
      </c>
      <c r="K1513" s="21" t="s">
        <v>2881</v>
      </c>
      <c r="L1513" s="21" t="s">
        <v>578</v>
      </c>
      <c r="M1513" s="21" t="s">
        <v>579</v>
      </c>
      <c r="N1513" s="21">
        <v>30</v>
      </c>
      <c r="O1513" s="20">
        <v>46209</v>
      </c>
      <c r="P1513" s="21" t="s">
        <v>49</v>
      </c>
      <c r="Q1513" s="21" t="s">
        <v>743</v>
      </c>
      <c r="R1513" s="21">
        <v>0</v>
      </c>
      <c r="S1513" s="21">
        <v>931</v>
      </c>
      <c r="T1513" s="21">
        <v>-68.142898000000002</v>
      </c>
      <c r="U1513" s="21">
        <v>-16.493226</v>
      </c>
      <c r="V1513" s="21" t="s">
        <v>744</v>
      </c>
      <c r="W1513" s="21" t="s">
        <v>51</v>
      </c>
      <c r="X1513" s="21" t="s">
        <v>745</v>
      </c>
      <c r="Y1513" s="23">
        <v>46246</v>
      </c>
      <c r="Z1513" s="24">
        <f>+E1513-Y1513</f>
        <v>-566</v>
      </c>
      <c r="AA1513" s="25">
        <f>+Tabla_DatosExternos_142[[#This Row],[Saldo]]/Tabla_DatosExternos_142[[#This Row],[Importe]]</f>
        <v>0.36046511627906974</v>
      </c>
      <c r="AB1513" s="21"/>
      <c r="AC1513" s="26">
        <f>IF(AND(-Z1513&gt;=1,-Z1513&lt;=30),D1513,0)</f>
        <v>0</v>
      </c>
      <c r="AD1513" s="26">
        <f>IF(AND(-Z1513&gt;=31,-Z1513&lt;=60),D1513,0)</f>
        <v>0</v>
      </c>
      <c r="AE1513" s="26">
        <f>IF(AND(-Z1513&gt;=61,-Z1513&lt;=90),D1513,0)</f>
        <v>0</v>
      </c>
      <c r="AF1513" s="26">
        <f>IF(AND(-Z1513&gt;=91,-Z1513&lt;=120),D1513,0)</f>
        <v>0</v>
      </c>
      <c r="AG1513" s="26">
        <f>IF(AND(-Z1513&gt;=121,-Z1513&lt;=150),D1513,0)</f>
        <v>0</v>
      </c>
      <c r="AH1513" s="26">
        <f>IF(AND(-Z1513&gt;=151,-Z1513&lt;=180),D1513,0)</f>
        <v>0</v>
      </c>
      <c r="AI1513" s="26">
        <f>IF(AND(-Z1513&gt;=181,-Z1513&lt;=210),D1513,0)</f>
        <v>0</v>
      </c>
      <c r="AJ1513" s="26">
        <f>IF(AND(-Z1513&gt;=211,-Z1513&lt;=250),D1513,0)</f>
        <v>0</v>
      </c>
      <c r="AK1513" s="26">
        <f>IF(-Z1513&gt;=251,D1513,0)</f>
        <v>3100</v>
      </c>
      <c r="AL1513" s="26">
        <f>SUM(AE1513:AF1513)</f>
        <v>0</v>
      </c>
      <c r="AM1513" s="26">
        <f>SUM(AG1513:AK1513)</f>
        <v>3100</v>
      </c>
      <c r="AN1513" s="26">
        <f>SUM(AI1513:AK1513)</f>
        <v>3100</v>
      </c>
      <c r="AO1513" s="26">
        <f>+IF(SUM(AC1513:AK1513)=0,D1513,0)</f>
        <v>0</v>
      </c>
      <c r="AP1513" s="26">
        <f>+SUM(AC1513:AK1513)</f>
        <v>3100</v>
      </c>
      <c r="AQ1513" s="26">
        <f>+Tabla_DatosExternos_142[[#This Row],[Total Vigente]]+Tabla_DatosExternos_142[[#This Row],[Total Vencido]]</f>
        <v>3100</v>
      </c>
      <c r="AR1513" s="26">
        <f>SUM(AG1513:AK1513)</f>
        <v>3100</v>
      </c>
      <c r="AS1513" s="27">
        <f>+Tabla_DatosExternos_142[[#This Row],[Fecha]]-Tabla_DatosExternos_142[[#This Row],[Vence]]</f>
        <v>-30</v>
      </c>
      <c r="AT1513" s="21"/>
      <c r="AU1513" s="28" t="e">
        <f>+AR1513-W1513</f>
        <v>#VALUE!</v>
      </c>
    </row>
    <row r="1514" spans="1:47" x14ac:dyDescent="0.35">
      <c r="A1514" s="20">
        <v>45653</v>
      </c>
      <c r="B1514" s="21">
        <v>134499</v>
      </c>
      <c r="C1514" s="21">
        <v>8600</v>
      </c>
      <c r="D1514" s="21">
        <v>1600</v>
      </c>
      <c r="E1514" s="22">
        <v>45683</v>
      </c>
      <c r="F1514" s="21">
        <v>563</v>
      </c>
      <c r="G1514" s="21" t="s">
        <v>47</v>
      </c>
      <c r="H1514" s="21" t="s">
        <v>48</v>
      </c>
      <c r="I1514" s="21" t="s">
        <v>746</v>
      </c>
      <c r="J1514" s="21" t="s">
        <v>49</v>
      </c>
      <c r="K1514" s="21" t="s">
        <v>2881</v>
      </c>
      <c r="L1514" s="21" t="s">
        <v>578</v>
      </c>
      <c r="M1514" s="21" t="s">
        <v>579</v>
      </c>
      <c r="N1514" s="21">
        <v>30</v>
      </c>
      <c r="O1514" s="20">
        <v>46204</v>
      </c>
      <c r="P1514" s="21" t="s">
        <v>49</v>
      </c>
      <c r="Q1514" s="21" t="s">
        <v>747</v>
      </c>
      <c r="R1514" s="21">
        <v>0</v>
      </c>
      <c r="S1514" s="21">
        <v>931</v>
      </c>
      <c r="T1514" s="21">
        <v>-68.135991000000004</v>
      </c>
      <c r="U1514" s="21">
        <v>-16.494761</v>
      </c>
      <c r="V1514" s="21" t="s">
        <v>748</v>
      </c>
      <c r="W1514" s="21" t="s">
        <v>703</v>
      </c>
      <c r="X1514" s="21" t="s">
        <v>749</v>
      </c>
      <c r="Y1514" s="23">
        <v>46246</v>
      </c>
      <c r="Z1514" s="24">
        <f>+E1514-Y1514</f>
        <v>-563</v>
      </c>
      <c r="AA1514" s="25">
        <f>+Tabla_DatosExternos_142[[#This Row],[Saldo]]/Tabla_DatosExternos_142[[#This Row],[Importe]]</f>
        <v>0.18604651162790697</v>
      </c>
      <c r="AB1514" s="21"/>
      <c r="AC1514" s="26">
        <f>IF(AND(-Z1514&gt;=1,-Z1514&lt;=30),D1514,0)</f>
        <v>0</v>
      </c>
      <c r="AD1514" s="26">
        <f>IF(AND(-Z1514&gt;=31,-Z1514&lt;=60),D1514,0)</f>
        <v>0</v>
      </c>
      <c r="AE1514" s="26">
        <f>IF(AND(-Z1514&gt;=61,-Z1514&lt;=90),D1514,0)</f>
        <v>0</v>
      </c>
      <c r="AF1514" s="26">
        <f>IF(AND(-Z1514&gt;=91,-Z1514&lt;=120),D1514,0)</f>
        <v>0</v>
      </c>
      <c r="AG1514" s="26">
        <f>IF(AND(-Z1514&gt;=121,-Z1514&lt;=150),D1514,0)</f>
        <v>0</v>
      </c>
      <c r="AH1514" s="26">
        <f>IF(AND(-Z1514&gt;=151,-Z1514&lt;=180),D1514,0)</f>
        <v>0</v>
      </c>
      <c r="AI1514" s="26">
        <f>IF(AND(-Z1514&gt;=181,-Z1514&lt;=210),D1514,0)</f>
        <v>0</v>
      </c>
      <c r="AJ1514" s="26">
        <f>IF(AND(-Z1514&gt;=211,-Z1514&lt;=250),D1514,0)</f>
        <v>0</v>
      </c>
      <c r="AK1514" s="26">
        <f>IF(-Z1514&gt;=251,D1514,0)</f>
        <v>1600</v>
      </c>
      <c r="AL1514" s="26">
        <f>SUM(AE1514:AF1514)</f>
        <v>0</v>
      </c>
      <c r="AM1514" s="26">
        <f>SUM(AG1514:AK1514)</f>
        <v>1600</v>
      </c>
      <c r="AN1514" s="26">
        <f>SUM(AI1514:AK1514)</f>
        <v>1600</v>
      </c>
      <c r="AO1514" s="26">
        <f>+IF(SUM(AC1514:AK1514)=0,D1514,0)</f>
        <v>0</v>
      </c>
      <c r="AP1514" s="26">
        <f>+SUM(AC1514:AK1514)</f>
        <v>1600</v>
      </c>
      <c r="AQ1514" s="26">
        <f>+Tabla_DatosExternos_142[[#This Row],[Total Vigente]]+Tabla_DatosExternos_142[[#This Row],[Total Vencido]]</f>
        <v>1600</v>
      </c>
      <c r="AR1514" s="26">
        <f>SUM(AG1514:AK1514)</f>
        <v>1600</v>
      </c>
      <c r="AS1514" s="27">
        <f>+Tabla_DatosExternos_142[[#This Row],[Fecha]]-Tabla_DatosExternos_142[[#This Row],[Vence]]</f>
        <v>-30</v>
      </c>
      <c r="AT1514" s="21"/>
      <c r="AU1514" s="28" t="e">
        <f>+AR1514-W1514</f>
        <v>#VALUE!</v>
      </c>
    </row>
    <row r="1515" spans="1:47" x14ac:dyDescent="0.35">
      <c r="A1515" s="20">
        <v>45808</v>
      </c>
      <c r="B1515" s="21">
        <v>591</v>
      </c>
      <c r="C1515" s="21">
        <v>10249.92</v>
      </c>
      <c r="D1515" s="21">
        <v>8369.8799999999992</v>
      </c>
      <c r="E1515" s="22">
        <v>45838</v>
      </c>
      <c r="F1515" s="21">
        <v>408</v>
      </c>
      <c r="G1515" s="21" t="s">
        <v>47</v>
      </c>
      <c r="H1515" s="21" t="s">
        <v>48</v>
      </c>
      <c r="I1515" s="21" t="s">
        <v>871</v>
      </c>
      <c r="J1515" s="21" t="s">
        <v>49</v>
      </c>
      <c r="K1515" s="21" t="s">
        <v>2881</v>
      </c>
      <c r="L1515" s="21" t="s">
        <v>578</v>
      </c>
      <c r="M1515" s="21" t="s">
        <v>579</v>
      </c>
      <c r="N1515" s="21">
        <v>30</v>
      </c>
      <c r="O1515" s="20">
        <v>46196</v>
      </c>
      <c r="P1515" s="21" t="s">
        <v>49</v>
      </c>
      <c r="Q1515" s="21" t="s">
        <v>872</v>
      </c>
      <c r="R1515" s="21">
        <v>0</v>
      </c>
      <c r="S1515" s="21">
        <v>931</v>
      </c>
      <c r="T1515" s="21">
        <v>-68.143501000000001</v>
      </c>
      <c r="U1515" s="21">
        <v>-16.493316</v>
      </c>
      <c r="V1515" s="21" t="s">
        <v>262</v>
      </c>
      <c r="W1515" s="21" t="s">
        <v>51</v>
      </c>
      <c r="X1515" s="21" t="s">
        <v>647</v>
      </c>
      <c r="Y1515" s="23">
        <v>46246</v>
      </c>
      <c r="Z1515" s="24">
        <f>+E1515-Y1515</f>
        <v>-408</v>
      </c>
      <c r="AA1515" s="25">
        <f>+Tabla_DatosExternos_142[[#This Row],[Saldo]]/Tabla_DatosExternos_142[[#This Row],[Importe]]</f>
        <v>0.81658003184415084</v>
      </c>
      <c r="AB1515" s="21"/>
      <c r="AC1515" s="26">
        <f>IF(AND(-Z1515&gt;=1,-Z1515&lt;=30),D1515,0)</f>
        <v>0</v>
      </c>
      <c r="AD1515" s="26">
        <f>IF(AND(-Z1515&gt;=31,-Z1515&lt;=60),D1515,0)</f>
        <v>0</v>
      </c>
      <c r="AE1515" s="26">
        <f>IF(AND(-Z1515&gt;=61,-Z1515&lt;=90),D1515,0)</f>
        <v>0</v>
      </c>
      <c r="AF1515" s="26">
        <f>IF(AND(-Z1515&gt;=91,-Z1515&lt;=120),D1515,0)</f>
        <v>0</v>
      </c>
      <c r="AG1515" s="26">
        <f>IF(AND(-Z1515&gt;=121,-Z1515&lt;=150),D1515,0)</f>
        <v>0</v>
      </c>
      <c r="AH1515" s="26">
        <f>IF(AND(-Z1515&gt;=151,-Z1515&lt;=180),D1515,0)</f>
        <v>0</v>
      </c>
      <c r="AI1515" s="26">
        <f>IF(AND(-Z1515&gt;=181,-Z1515&lt;=210),D1515,0)</f>
        <v>0</v>
      </c>
      <c r="AJ1515" s="26">
        <f>IF(AND(-Z1515&gt;=211,-Z1515&lt;=250),D1515,0)</f>
        <v>0</v>
      </c>
      <c r="AK1515" s="26">
        <f>IF(-Z1515&gt;=251,D1515,0)</f>
        <v>8369.8799999999992</v>
      </c>
      <c r="AL1515" s="26">
        <f>SUM(AE1515:AF1515)</f>
        <v>0</v>
      </c>
      <c r="AM1515" s="26">
        <f>SUM(AG1515:AK1515)</f>
        <v>8369.8799999999992</v>
      </c>
      <c r="AN1515" s="26">
        <f>SUM(AI1515:AK1515)</f>
        <v>8369.8799999999992</v>
      </c>
      <c r="AO1515" s="26">
        <f>+IF(SUM(AC1515:AK1515)=0,D1515,0)</f>
        <v>0</v>
      </c>
      <c r="AP1515" s="26">
        <f>+SUM(AC1515:AK1515)</f>
        <v>8369.8799999999992</v>
      </c>
      <c r="AQ1515" s="26">
        <f>+Tabla_DatosExternos_142[[#This Row],[Total Vigente]]+Tabla_DatosExternos_142[[#This Row],[Total Vencido]]</f>
        <v>8369.8799999999992</v>
      </c>
      <c r="AR1515" s="26">
        <f>SUM(AG1515:AK1515)</f>
        <v>8369.8799999999992</v>
      </c>
      <c r="AS1515" s="27">
        <f>+Tabla_DatosExternos_142[[#This Row],[Fecha]]-Tabla_DatosExternos_142[[#This Row],[Vence]]</f>
        <v>-30</v>
      </c>
      <c r="AT1515" s="21"/>
      <c r="AU1515" s="28" t="e">
        <f>+AR1515-W1515</f>
        <v>#VALUE!</v>
      </c>
    </row>
    <row r="1516" spans="1:47" x14ac:dyDescent="0.35">
      <c r="A1516" s="20">
        <v>45821</v>
      </c>
      <c r="B1516" s="21">
        <v>47872</v>
      </c>
      <c r="C1516" s="21">
        <v>9500</v>
      </c>
      <c r="D1516" s="21">
        <v>9500</v>
      </c>
      <c r="E1516" s="22">
        <v>45851</v>
      </c>
      <c r="F1516" s="21">
        <v>395</v>
      </c>
      <c r="G1516" s="21" t="s">
        <v>47</v>
      </c>
      <c r="H1516" s="21" t="s">
        <v>48</v>
      </c>
      <c r="I1516" s="21" t="s">
        <v>894</v>
      </c>
      <c r="J1516" s="21" t="s">
        <v>49</v>
      </c>
      <c r="K1516" s="21" t="s">
        <v>2881</v>
      </c>
      <c r="L1516" s="21" t="s">
        <v>578</v>
      </c>
      <c r="M1516" s="21" t="s">
        <v>579</v>
      </c>
      <c r="N1516" s="21">
        <v>30</v>
      </c>
      <c r="O1516" s="20"/>
      <c r="P1516" s="21" t="s">
        <v>49</v>
      </c>
      <c r="Q1516" s="21" t="s">
        <v>895</v>
      </c>
      <c r="R1516" s="21">
        <v>0</v>
      </c>
      <c r="S1516" s="21">
        <v>931</v>
      </c>
      <c r="T1516" s="21">
        <v>-68.142123999999995</v>
      </c>
      <c r="U1516" s="21">
        <v>-16.493565</v>
      </c>
      <c r="V1516" s="21" t="s">
        <v>896</v>
      </c>
      <c r="W1516" s="21" t="s">
        <v>51</v>
      </c>
      <c r="X1516" s="21" t="s">
        <v>897</v>
      </c>
      <c r="Y1516" s="23">
        <v>46246</v>
      </c>
      <c r="Z1516" s="24">
        <f>+E1516-Y1516</f>
        <v>-395</v>
      </c>
      <c r="AA1516" s="25">
        <f>+Tabla_DatosExternos_142[[#This Row],[Saldo]]/Tabla_DatosExternos_142[[#This Row],[Importe]]</f>
        <v>1</v>
      </c>
      <c r="AB1516" s="21"/>
      <c r="AC1516" s="26">
        <f>IF(AND(-Z1516&gt;=1,-Z1516&lt;=30),D1516,0)</f>
        <v>0</v>
      </c>
      <c r="AD1516" s="26">
        <f>IF(AND(-Z1516&gt;=31,-Z1516&lt;=60),D1516,0)</f>
        <v>0</v>
      </c>
      <c r="AE1516" s="26">
        <f>IF(AND(-Z1516&gt;=61,-Z1516&lt;=90),D1516,0)</f>
        <v>0</v>
      </c>
      <c r="AF1516" s="26">
        <f>IF(AND(-Z1516&gt;=91,-Z1516&lt;=120),D1516,0)</f>
        <v>0</v>
      </c>
      <c r="AG1516" s="26">
        <f>IF(AND(-Z1516&gt;=121,-Z1516&lt;=150),D1516,0)</f>
        <v>0</v>
      </c>
      <c r="AH1516" s="26">
        <f>IF(AND(-Z1516&gt;=151,-Z1516&lt;=180),D1516,0)</f>
        <v>0</v>
      </c>
      <c r="AI1516" s="26">
        <f>IF(AND(-Z1516&gt;=181,-Z1516&lt;=210),D1516,0)</f>
        <v>0</v>
      </c>
      <c r="AJ1516" s="26">
        <f>IF(AND(-Z1516&gt;=211,-Z1516&lt;=250),D1516,0)</f>
        <v>0</v>
      </c>
      <c r="AK1516" s="26">
        <f>IF(-Z1516&gt;=251,D1516,0)</f>
        <v>9500</v>
      </c>
      <c r="AL1516" s="26">
        <f>SUM(AE1516:AF1516)</f>
        <v>0</v>
      </c>
      <c r="AM1516" s="26">
        <f>SUM(AG1516:AK1516)</f>
        <v>9500</v>
      </c>
      <c r="AN1516" s="26">
        <f>SUM(AI1516:AK1516)</f>
        <v>9500</v>
      </c>
      <c r="AO1516" s="26">
        <f>+IF(SUM(AC1516:AK1516)=0,D1516,0)</f>
        <v>0</v>
      </c>
      <c r="AP1516" s="26">
        <f>+SUM(AC1516:AK1516)</f>
        <v>9500</v>
      </c>
      <c r="AQ1516" s="26">
        <f>+Tabla_DatosExternos_142[[#This Row],[Total Vigente]]+Tabla_DatosExternos_142[[#This Row],[Total Vencido]]</f>
        <v>9500</v>
      </c>
      <c r="AR1516" s="26">
        <f>SUM(AG1516:AK1516)</f>
        <v>9500</v>
      </c>
      <c r="AS1516" s="27">
        <f>+Tabla_DatosExternos_142[[#This Row],[Fecha]]-Tabla_DatosExternos_142[[#This Row],[Vence]]</f>
        <v>-30</v>
      </c>
      <c r="AT1516" s="21"/>
      <c r="AU1516" s="28" t="e">
        <f>+AR1516-W1516</f>
        <v>#VALUE!</v>
      </c>
    </row>
    <row r="1517" spans="1:47" x14ac:dyDescent="0.35">
      <c r="A1517" s="20">
        <v>45831</v>
      </c>
      <c r="B1517" s="21">
        <v>49402</v>
      </c>
      <c r="C1517" s="21">
        <v>1750</v>
      </c>
      <c r="D1517" s="21">
        <v>1750</v>
      </c>
      <c r="E1517" s="22">
        <v>45861</v>
      </c>
      <c r="F1517" s="21">
        <v>385</v>
      </c>
      <c r="G1517" s="21" t="s">
        <v>47</v>
      </c>
      <c r="H1517" s="21" t="s">
        <v>48</v>
      </c>
      <c r="I1517" s="21" t="s">
        <v>871</v>
      </c>
      <c r="J1517" s="21" t="s">
        <v>49</v>
      </c>
      <c r="K1517" s="21" t="s">
        <v>2881</v>
      </c>
      <c r="L1517" s="21" t="s">
        <v>578</v>
      </c>
      <c r="M1517" s="21" t="s">
        <v>579</v>
      </c>
      <c r="N1517" s="21">
        <v>30</v>
      </c>
      <c r="O1517" s="20"/>
      <c r="P1517" s="21" t="s">
        <v>49</v>
      </c>
      <c r="Q1517" s="21" t="s">
        <v>872</v>
      </c>
      <c r="R1517" s="21">
        <v>0</v>
      </c>
      <c r="S1517" s="21">
        <v>931</v>
      </c>
      <c r="T1517" s="21">
        <v>-68.143501000000001</v>
      </c>
      <c r="U1517" s="21">
        <v>-16.493316</v>
      </c>
      <c r="V1517" s="21" t="s">
        <v>262</v>
      </c>
      <c r="W1517" s="21" t="s">
        <v>51</v>
      </c>
      <c r="X1517" s="21" t="s">
        <v>647</v>
      </c>
      <c r="Y1517" s="23">
        <v>46246</v>
      </c>
      <c r="Z1517" s="24">
        <f>+E1517-Y1517</f>
        <v>-385</v>
      </c>
      <c r="AA1517" s="25">
        <f>+Tabla_DatosExternos_142[[#This Row],[Saldo]]/Tabla_DatosExternos_142[[#This Row],[Importe]]</f>
        <v>1</v>
      </c>
      <c r="AB1517" s="21"/>
      <c r="AC1517" s="26">
        <f>IF(AND(-Z1517&gt;=1,-Z1517&lt;=30),D1517,0)</f>
        <v>0</v>
      </c>
      <c r="AD1517" s="26">
        <f>IF(AND(-Z1517&gt;=31,-Z1517&lt;=60),D1517,0)</f>
        <v>0</v>
      </c>
      <c r="AE1517" s="26">
        <f>IF(AND(-Z1517&gt;=61,-Z1517&lt;=90),D1517,0)</f>
        <v>0</v>
      </c>
      <c r="AF1517" s="26">
        <f>IF(AND(-Z1517&gt;=91,-Z1517&lt;=120),D1517,0)</f>
        <v>0</v>
      </c>
      <c r="AG1517" s="26">
        <f>IF(AND(-Z1517&gt;=121,-Z1517&lt;=150),D1517,0)</f>
        <v>0</v>
      </c>
      <c r="AH1517" s="26">
        <f>IF(AND(-Z1517&gt;=151,-Z1517&lt;=180),D1517,0)</f>
        <v>0</v>
      </c>
      <c r="AI1517" s="26">
        <f>IF(AND(-Z1517&gt;=181,-Z1517&lt;=210),D1517,0)</f>
        <v>0</v>
      </c>
      <c r="AJ1517" s="26">
        <f>IF(AND(-Z1517&gt;=211,-Z1517&lt;=250),D1517,0)</f>
        <v>0</v>
      </c>
      <c r="AK1517" s="26">
        <f>IF(-Z1517&gt;=251,D1517,0)</f>
        <v>1750</v>
      </c>
      <c r="AL1517" s="26">
        <f>SUM(AE1517:AF1517)</f>
        <v>0</v>
      </c>
      <c r="AM1517" s="26">
        <f>SUM(AG1517:AK1517)</f>
        <v>1750</v>
      </c>
      <c r="AN1517" s="26">
        <f>SUM(AI1517:AK1517)</f>
        <v>1750</v>
      </c>
      <c r="AO1517" s="26">
        <f>+IF(SUM(AC1517:AK1517)=0,D1517,0)</f>
        <v>0</v>
      </c>
      <c r="AP1517" s="26">
        <f>+SUM(AC1517:AK1517)</f>
        <v>1750</v>
      </c>
      <c r="AQ1517" s="26">
        <f>+Tabla_DatosExternos_142[[#This Row],[Total Vigente]]+Tabla_DatosExternos_142[[#This Row],[Total Vencido]]</f>
        <v>1750</v>
      </c>
      <c r="AR1517" s="26">
        <f>SUM(AG1517:AK1517)</f>
        <v>1750</v>
      </c>
      <c r="AS1517" s="27">
        <f>+Tabla_DatosExternos_142[[#This Row],[Fecha]]-Tabla_DatosExternos_142[[#This Row],[Vence]]</f>
        <v>-30</v>
      </c>
      <c r="AT1517" s="21"/>
      <c r="AU1517" s="28" t="e">
        <f>+AR1517-W1517</f>
        <v>#VALUE!</v>
      </c>
    </row>
    <row r="1518" spans="1:47" x14ac:dyDescent="0.35">
      <c r="A1518" s="20">
        <v>45836</v>
      </c>
      <c r="B1518" s="21">
        <v>51057</v>
      </c>
      <c r="C1518" s="21">
        <v>10359.94</v>
      </c>
      <c r="D1518" s="21">
        <v>10359.94</v>
      </c>
      <c r="E1518" s="22">
        <v>45866</v>
      </c>
      <c r="F1518" s="21">
        <v>380</v>
      </c>
      <c r="G1518" s="21" t="s">
        <v>47</v>
      </c>
      <c r="H1518" s="21" t="s">
        <v>48</v>
      </c>
      <c r="I1518" s="21" t="s">
        <v>871</v>
      </c>
      <c r="J1518" s="21" t="s">
        <v>49</v>
      </c>
      <c r="K1518" s="21" t="s">
        <v>2881</v>
      </c>
      <c r="L1518" s="21" t="s">
        <v>578</v>
      </c>
      <c r="M1518" s="21" t="s">
        <v>579</v>
      </c>
      <c r="N1518" s="21">
        <v>30</v>
      </c>
      <c r="O1518" s="20"/>
      <c r="P1518" s="21" t="s">
        <v>49</v>
      </c>
      <c r="Q1518" s="21" t="s">
        <v>872</v>
      </c>
      <c r="R1518" s="21">
        <v>0</v>
      </c>
      <c r="S1518" s="21">
        <v>931</v>
      </c>
      <c r="T1518" s="21">
        <v>-68.143501000000001</v>
      </c>
      <c r="U1518" s="21">
        <v>-16.493316</v>
      </c>
      <c r="V1518" s="21" t="s">
        <v>262</v>
      </c>
      <c r="W1518" s="21" t="s">
        <v>51</v>
      </c>
      <c r="X1518" s="21" t="s">
        <v>647</v>
      </c>
      <c r="Y1518" s="23">
        <v>46246</v>
      </c>
      <c r="Z1518" s="24">
        <f>+E1518-Y1518</f>
        <v>-380</v>
      </c>
      <c r="AA1518" s="25">
        <f>+Tabla_DatosExternos_142[[#This Row],[Saldo]]/Tabla_DatosExternos_142[[#This Row],[Importe]]</f>
        <v>1</v>
      </c>
      <c r="AB1518" s="21"/>
      <c r="AC1518" s="26">
        <f>IF(AND(-Z1518&gt;=1,-Z1518&lt;=30),D1518,0)</f>
        <v>0</v>
      </c>
      <c r="AD1518" s="26">
        <f>IF(AND(-Z1518&gt;=31,-Z1518&lt;=60),D1518,0)</f>
        <v>0</v>
      </c>
      <c r="AE1518" s="26">
        <f>IF(AND(-Z1518&gt;=61,-Z1518&lt;=90),D1518,0)</f>
        <v>0</v>
      </c>
      <c r="AF1518" s="26">
        <f>IF(AND(-Z1518&gt;=91,-Z1518&lt;=120),D1518,0)</f>
        <v>0</v>
      </c>
      <c r="AG1518" s="26">
        <f>IF(AND(-Z1518&gt;=121,-Z1518&lt;=150),D1518,0)</f>
        <v>0</v>
      </c>
      <c r="AH1518" s="26">
        <f>IF(AND(-Z1518&gt;=151,-Z1518&lt;=180),D1518,0)</f>
        <v>0</v>
      </c>
      <c r="AI1518" s="26">
        <f>IF(AND(-Z1518&gt;=181,-Z1518&lt;=210),D1518,0)</f>
        <v>0</v>
      </c>
      <c r="AJ1518" s="26">
        <f>IF(AND(-Z1518&gt;=211,-Z1518&lt;=250),D1518,0)</f>
        <v>0</v>
      </c>
      <c r="AK1518" s="26">
        <f>IF(-Z1518&gt;=251,D1518,0)</f>
        <v>10359.94</v>
      </c>
      <c r="AL1518" s="26">
        <f>SUM(AE1518:AF1518)</f>
        <v>0</v>
      </c>
      <c r="AM1518" s="26">
        <f>SUM(AG1518:AK1518)</f>
        <v>10359.94</v>
      </c>
      <c r="AN1518" s="26">
        <f>SUM(AI1518:AK1518)</f>
        <v>10359.94</v>
      </c>
      <c r="AO1518" s="26">
        <f>+IF(SUM(AC1518:AK1518)=0,D1518,0)</f>
        <v>0</v>
      </c>
      <c r="AP1518" s="26">
        <f>+SUM(AC1518:AK1518)</f>
        <v>10359.94</v>
      </c>
      <c r="AQ1518" s="26">
        <f>+Tabla_DatosExternos_142[[#This Row],[Total Vigente]]+Tabla_DatosExternos_142[[#This Row],[Total Vencido]]</f>
        <v>10359.94</v>
      </c>
      <c r="AR1518" s="26">
        <f>SUM(AG1518:AK1518)</f>
        <v>10359.94</v>
      </c>
      <c r="AS1518" s="27">
        <f>+Tabla_DatosExternos_142[[#This Row],[Fecha]]-Tabla_DatosExternos_142[[#This Row],[Vence]]</f>
        <v>-30</v>
      </c>
      <c r="AT1518" s="21"/>
      <c r="AU1518" s="28" t="e">
        <f>+AR1518-W1518</f>
        <v>#VALUE!</v>
      </c>
    </row>
    <row r="1519" spans="1:47" x14ac:dyDescent="0.35">
      <c r="A1519" s="20">
        <v>45836</v>
      </c>
      <c r="B1519" s="21">
        <v>51068</v>
      </c>
      <c r="C1519" s="21">
        <v>5949.94</v>
      </c>
      <c r="D1519" s="21">
        <v>5949.94</v>
      </c>
      <c r="E1519" s="22">
        <v>45866</v>
      </c>
      <c r="F1519" s="21">
        <v>380</v>
      </c>
      <c r="G1519" s="21" t="s">
        <v>47</v>
      </c>
      <c r="H1519" s="21" t="s">
        <v>48</v>
      </c>
      <c r="I1519" s="21" t="s">
        <v>894</v>
      </c>
      <c r="J1519" s="21" t="s">
        <v>49</v>
      </c>
      <c r="K1519" s="21" t="s">
        <v>2881</v>
      </c>
      <c r="L1519" s="21" t="s">
        <v>578</v>
      </c>
      <c r="M1519" s="21" t="s">
        <v>579</v>
      </c>
      <c r="N1519" s="21">
        <v>30</v>
      </c>
      <c r="O1519" s="20"/>
      <c r="P1519" s="21" t="s">
        <v>49</v>
      </c>
      <c r="Q1519" s="21" t="s">
        <v>895</v>
      </c>
      <c r="R1519" s="21">
        <v>0</v>
      </c>
      <c r="S1519" s="21">
        <v>931</v>
      </c>
      <c r="T1519" s="21">
        <v>-68.142123999999995</v>
      </c>
      <c r="U1519" s="21">
        <v>-16.493565</v>
      </c>
      <c r="V1519" s="21" t="s">
        <v>896</v>
      </c>
      <c r="W1519" s="21" t="s">
        <v>51</v>
      </c>
      <c r="X1519" s="21" t="s">
        <v>897</v>
      </c>
      <c r="Y1519" s="23">
        <v>46246</v>
      </c>
      <c r="Z1519" s="24">
        <f>+E1519-Y1519</f>
        <v>-380</v>
      </c>
      <c r="AA1519" s="25">
        <f>+Tabla_DatosExternos_142[[#This Row],[Saldo]]/Tabla_DatosExternos_142[[#This Row],[Importe]]</f>
        <v>1</v>
      </c>
      <c r="AB1519" s="21"/>
      <c r="AC1519" s="26">
        <f>IF(AND(-Z1519&gt;=1,-Z1519&lt;=30),D1519,0)</f>
        <v>0</v>
      </c>
      <c r="AD1519" s="26">
        <f>IF(AND(-Z1519&gt;=31,-Z1519&lt;=60),D1519,0)</f>
        <v>0</v>
      </c>
      <c r="AE1519" s="26">
        <f>IF(AND(-Z1519&gt;=61,-Z1519&lt;=90),D1519,0)</f>
        <v>0</v>
      </c>
      <c r="AF1519" s="26">
        <f>IF(AND(-Z1519&gt;=91,-Z1519&lt;=120),D1519,0)</f>
        <v>0</v>
      </c>
      <c r="AG1519" s="26">
        <f>IF(AND(-Z1519&gt;=121,-Z1519&lt;=150),D1519,0)</f>
        <v>0</v>
      </c>
      <c r="AH1519" s="26">
        <f>IF(AND(-Z1519&gt;=151,-Z1519&lt;=180),D1519,0)</f>
        <v>0</v>
      </c>
      <c r="AI1519" s="26">
        <f>IF(AND(-Z1519&gt;=181,-Z1519&lt;=210),D1519,0)</f>
        <v>0</v>
      </c>
      <c r="AJ1519" s="26">
        <f>IF(AND(-Z1519&gt;=211,-Z1519&lt;=250),D1519,0)</f>
        <v>0</v>
      </c>
      <c r="AK1519" s="26">
        <f>IF(-Z1519&gt;=251,D1519,0)</f>
        <v>5949.94</v>
      </c>
      <c r="AL1519" s="26">
        <f>SUM(AE1519:AF1519)</f>
        <v>0</v>
      </c>
      <c r="AM1519" s="26">
        <f>SUM(AG1519:AK1519)</f>
        <v>5949.94</v>
      </c>
      <c r="AN1519" s="26">
        <f>SUM(AI1519:AK1519)</f>
        <v>5949.94</v>
      </c>
      <c r="AO1519" s="26">
        <f>+IF(SUM(AC1519:AK1519)=0,D1519,0)</f>
        <v>0</v>
      </c>
      <c r="AP1519" s="26">
        <f>+SUM(AC1519:AK1519)</f>
        <v>5949.94</v>
      </c>
      <c r="AQ1519" s="26">
        <f>+Tabla_DatosExternos_142[[#This Row],[Total Vigente]]+Tabla_DatosExternos_142[[#This Row],[Total Vencido]]</f>
        <v>5949.94</v>
      </c>
      <c r="AR1519" s="26">
        <f>SUM(AG1519:AK1519)</f>
        <v>5949.94</v>
      </c>
      <c r="AS1519" s="27">
        <f>+Tabla_DatosExternos_142[[#This Row],[Fecha]]-Tabla_DatosExternos_142[[#This Row],[Vence]]</f>
        <v>-30</v>
      </c>
      <c r="AT1519" s="21"/>
      <c r="AU1519" s="28" t="e">
        <f>+AR1519-W1519</f>
        <v>#VALUE!</v>
      </c>
    </row>
    <row r="1520" spans="1:47" x14ac:dyDescent="0.35">
      <c r="A1520" s="20">
        <v>45836</v>
      </c>
      <c r="B1520" s="21">
        <v>51070</v>
      </c>
      <c r="C1520" s="21">
        <v>889.99</v>
      </c>
      <c r="D1520" s="21">
        <v>889.99</v>
      </c>
      <c r="E1520" s="22">
        <v>45866</v>
      </c>
      <c r="F1520" s="21">
        <v>380</v>
      </c>
      <c r="G1520" s="21" t="s">
        <v>47</v>
      </c>
      <c r="H1520" s="21" t="s">
        <v>48</v>
      </c>
      <c r="I1520" s="21" t="s">
        <v>894</v>
      </c>
      <c r="J1520" s="21" t="s">
        <v>49</v>
      </c>
      <c r="K1520" s="21" t="s">
        <v>2881</v>
      </c>
      <c r="L1520" s="21" t="s">
        <v>578</v>
      </c>
      <c r="M1520" s="21" t="s">
        <v>579</v>
      </c>
      <c r="N1520" s="21">
        <v>30</v>
      </c>
      <c r="O1520" s="20"/>
      <c r="P1520" s="21" t="s">
        <v>49</v>
      </c>
      <c r="Q1520" s="21" t="s">
        <v>895</v>
      </c>
      <c r="R1520" s="21">
        <v>0</v>
      </c>
      <c r="S1520" s="21">
        <v>931</v>
      </c>
      <c r="T1520" s="21">
        <v>-68.142123999999995</v>
      </c>
      <c r="U1520" s="21">
        <v>-16.493565</v>
      </c>
      <c r="V1520" s="21" t="s">
        <v>896</v>
      </c>
      <c r="W1520" s="21" t="s">
        <v>51</v>
      </c>
      <c r="X1520" s="21" t="s">
        <v>897</v>
      </c>
      <c r="Y1520" s="23">
        <v>46246</v>
      </c>
      <c r="Z1520" s="24">
        <f>+E1520-Y1520</f>
        <v>-380</v>
      </c>
      <c r="AA1520" s="25">
        <f>+Tabla_DatosExternos_142[[#This Row],[Saldo]]/Tabla_DatosExternos_142[[#This Row],[Importe]]</f>
        <v>1</v>
      </c>
      <c r="AB1520" s="21"/>
      <c r="AC1520" s="26">
        <f>IF(AND(-Z1520&gt;=1,-Z1520&lt;=30),D1520,0)</f>
        <v>0</v>
      </c>
      <c r="AD1520" s="26">
        <f>IF(AND(-Z1520&gt;=31,-Z1520&lt;=60),D1520,0)</f>
        <v>0</v>
      </c>
      <c r="AE1520" s="26">
        <f>IF(AND(-Z1520&gt;=61,-Z1520&lt;=90),D1520,0)</f>
        <v>0</v>
      </c>
      <c r="AF1520" s="26">
        <f>IF(AND(-Z1520&gt;=91,-Z1520&lt;=120),D1520,0)</f>
        <v>0</v>
      </c>
      <c r="AG1520" s="26">
        <f>IF(AND(-Z1520&gt;=121,-Z1520&lt;=150),D1520,0)</f>
        <v>0</v>
      </c>
      <c r="AH1520" s="26">
        <f>IF(AND(-Z1520&gt;=151,-Z1520&lt;=180),D1520,0)</f>
        <v>0</v>
      </c>
      <c r="AI1520" s="26">
        <f>IF(AND(-Z1520&gt;=181,-Z1520&lt;=210),D1520,0)</f>
        <v>0</v>
      </c>
      <c r="AJ1520" s="26">
        <f>IF(AND(-Z1520&gt;=211,-Z1520&lt;=250),D1520,0)</f>
        <v>0</v>
      </c>
      <c r="AK1520" s="26">
        <f>IF(-Z1520&gt;=251,D1520,0)</f>
        <v>889.99</v>
      </c>
      <c r="AL1520" s="26">
        <f>SUM(AE1520:AF1520)</f>
        <v>0</v>
      </c>
      <c r="AM1520" s="26">
        <f>SUM(AG1520:AK1520)</f>
        <v>889.99</v>
      </c>
      <c r="AN1520" s="26">
        <f>SUM(AI1520:AK1520)</f>
        <v>889.99</v>
      </c>
      <c r="AO1520" s="26">
        <f>+IF(SUM(AC1520:AK1520)=0,D1520,0)</f>
        <v>0</v>
      </c>
      <c r="AP1520" s="26">
        <f>+SUM(AC1520:AK1520)</f>
        <v>889.99</v>
      </c>
      <c r="AQ1520" s="26">
        <f>+Tabla_DatosExternos_142[[#This Row],[Total Vigente]]+Tabla_DatosExternos_142[[#This Row],[Total Vencido]]</f>
        <v>889.99</v>
      </c>
      <c r="AR1520" s="26">
        <f>SUM(AG1520:AK1520)</f>
        <v>889.99</v>
      </c>
      <c r="AS1520" s="27">
        <f>+Tabla_DatosExternos_142[[#This Row],[Fecha]]-Tabla_DatosExternos_142[[#This Row],[Vence]]</f>
        <v>-30</v>
      </c>
      <c r="AT1520" s="21"/>
      <c r="AU1520" s="28" t="e">
        <f>+AR1520-W1520</f>
        <v>#VALUE!</v>
      </c>
    </row>
    <row r="1521" spans="1:47" x14ac:dyDescent="0.35">
      <c r="A1521" s="20">
        <v>45877</v>
      </c>
      <c r="B1521" s="21">
        <v>64322</v>
      </c>
      <c r="C1521" s="21">
        <v>19000</v>
      </c>
      <c r="D1521" s="21">
        <v>2940</v>
      </c>
      <c r="E1521" s="22">
        <v>45907</v>
      </c>
      <c r="F1521" s="21">
        <v>339</v>
      </c>
      <c r="G1521" s="21" t="s">
        <v>47</v>
      </c>
      <c r="H1521" s="21" t="s">
        <v>48</v>
      </c>
      <c r="I1521" s="21" t="s">
        <v>977</v>
      </c>
      <c r="J1521" s="21" t="s">
        <v>49</v>
      </c>
      <c r="K1521" s="21" t="s">
        <v>2881</v>
      </c>
      <c r="L1521" s="21" t="s">
        <v>578</v>
      </c>
      <c r="M1521" s="21" t="s">
        <v>579</v>
      </c>
      <c r="N1521" s="21">
        <v>30</v>
      </c>
      <c r="O1521" s="20">
        <v>46234</v>
      </c>
      <c r="P1521" s="21" t="s">
        <v>49</v>
      </c>
      <c r="Q1521" s="21" t="s">
        <v>978</v>
      </c>
      <c r="R1521" s="21">
        <v>0</v>
      </c>
      <c r="S1521" s="21">
        <v>931</v>
      </c>
      <c r="T1521" s="21">
        <v>-68.142155000000002</v>
      </c>
      <c r="U1521" s="21">
        <v>-16.493566000000001</v>
      </c>
      <c r="V1521" s="21" t="s">
        <v>979</v>
      </c>
      <c r="W1521" s="21" t="s">
        <v>51</v>
      </c>
      <c r="X1521" s="21" t="s">
        <v>897</v>
      </c>
      <c r="Y1521" s="23">
        <v>46246</v>
      </c>
      <c r="Z1521" s="24">
        <f>+E1521-Y1521</f>
        <v>-339</v>
      </c>
      <c r="AA1521" s="25">
        <f>+Tabla_DatosExternos_142[[#This Row],[Saldo]]/Tabla_DatosExternos_142[[#This Row],[Importe]]</f>
        <v>0.15473684210526314</v>
      </c>
      <c r="AB1521" s="21"/>
      <c r="AC1521" s="26">
        <f>IF(AND(-Z1521&gt;=1,-Z1521&lt;=30),D1521,0)</f>
        <v>0</v>
      </c>
      <c r="AD1521" s="26">
        <f>IF(AND(-Z1521&gt;=31,-Z1521&lt;=60),D1521,0)</f>
        <v>0</v>
      </c>
      <c r="AE1521" s="26">
        <f>IF(AND(-Z1521&gt;=61,-Z1521&lt;=90),D1521,0)</f>
        <v>0</v>
      </c>
      <c r="AF1521" s="26">
        <f>IF(AND(-Z1521&gt;=91,-Z1521&lt;=120),D1521,0)</f>
        <v>0</v>
      </c>
      <c r="AG1521" s="26">
        <f>IF(AND(-Z1521&gt;=121,-Z1521&lt;=150),D1521,0)</f>
        <v>0</v>
      </c>
      <c r="AH1521" s="26">
        <f>IF(AND(-Z1521&gt;=151,-Z1521&lt;=180),D1521,0)</f>
        <v>0</v>
      </c>
      <c r="AI1521" s="26">
        <f>IF(AND(-Z1521&gt;=181,-Z1521&lt;=210),D1521,0)</f>
        <v>0</v>
      </c>
      <c r="AJ1521" s="26">
        <f>IF(AND(-Z1521&gt;=211,-Z1521&lt;=250),D1521,0)</f>
        <v>0</v>
      </c>
      <c r="AK1521" s="26">
        <f>IF(-Z1521&gt;=251,D1521,0)</f>
        <v>2940</v>
      </c>
      <c r="AL1521" s="26">
        <f>SUM(AE1521:AF1521)</f>
        <v>0</v>
      </c>
      <c r="AM1521" s="26">
        <f>SUM(AG1521:AK1521)</f>
        <v>2940</v>
      </c>
      <c r="AN1521" s="26">
        <f>SUM(AI1521:AK1521)</f>
        <v>2940</v>
      </c>
      <c r="AO1521" s="26">
        <f>+IF(SUM(AC1521:AK1521)=0,D1521,0)</f>
        <v>0</v>
      </c>
      <c r="AP1521" s="26">
        <f>+SUM(AC1521:AK1521)</f>
        <v>2940</v>
      </c>
      <c r="AQ1521" s="26">
        <f>+Tabla_DatosExternos_142[[#This Row],[Total Vigente]]+Tabla_DatosExternos_142[[#This Row],[Total Vencido]]</f>
        <v>2940</v>
      </c>
      <c r="AR1521" s="26">
        <f>SUM(AG1521:AK1521)</f>
        <v>2940</v>
      </c>
      <c r="AS1521" s="27">
        <f>+Tabla_DatosExternos_142[[#This Row],[Fecha]]-Tabla_DatosExternos_142[[#This Row],[Vence]]</f>
        <v>-30</v>
      </c>
      <c r="AT1521" s="21"/>
      <c r="AU1521" s="28" t="e">
        <f>+AR1521-W1521</f>
        <v>#VALUE!</v>
      </c>
    </row>
    <row r="1522" spans="1:47" x14ac:dyDescent="0.35">
      <c r="A1522" s="20">
        <v>45880</v>
      </c>
      <c r="B1522" s="21">
        <v>65383</v>
      </c>
      <c r="C1522" s="21">
        <v>9500</v>
      </c>
      <c r="D1522" s="21">
        <v>9500</v>
      </c>
      <c r="E1522" s="22">
        <v>45910</v>
      </c>
      <c r="F1522" s="21">
        <v>336</v>
      </c>
      <c r="G1522" s="21" t="s">
        <v>47</v>
      </c>
      <c r="H1522" s="21" t="s">
        <v>48</v>
      </c>
      <c r="I1522" s="21" t="s">
        <v>652</v>
      </c>
      <c r="J1522" s="21" t="s">
        <v>49</v>
      </c>
      <c r="K1522" s="21" t="s">
        <v>2881</v>
      </c>
      <c r="L1522" s="21" t="s">
        <v>578</v>
      </c>
      <c r="M1522" s="21" t="s">
        <v>579</v>
      </c>
      <c r="N1522" s="21">
        <v>30</v>
      </c>
      <c r="O1522" s="20"/>
      <c r="P1522" s="21" t="s">
        <v>49</v>
      </c>
      <c r="Q1522" s="21" t="s">
        <v>653</v>
      </c>
      <c r="R1522" s="21">
        <v>19900</v>
      </c>
      <c r="S1522" s="21">
        <v>931</v>
      </c>
      <c r="T1522" s="21">
        <v>-68.142071000000001</v>
      </c>
      <c r="U1522" s="21">
        <v>-16.493577999999999</v>
      </c>
      <c r="V1522" s="21" t="s">
        <v>654</v>
      </c>
      <c r="W1522" s="21" t="s">
        <v>51</v>
      </c>
      <c r="X1522" s="21" t="s">
        <v>647</v>
      </c>
      <c r="Y1522" s="23">
        <v>46246</v>
      </c>
      <c r="Z1522" s="24">
        <f>+E1522-Y1522</f>
        <v>-336</v>
      </c>
      <c r="AA1522" s="25">
        <f>+Tabla_DatosExternos_142[[#This Row],[Saldo]]/Tabla_DatosExternos_142[[#This Row],[Importe]]</f>
        <v>1</v>
      </c>
      <c r="AB1522" s="21"/>
      <c r="AC1522" s="26">
        <f>IF(AND(-Z1522&gt;=1,-Z1522&lt;=30),D1522,0)</f>
        <v>0</v>
      </c>
      <c r="AD1522" s="26">
        <f>IF(AND(-Z1522&gt;=31,-Z1522&lt;=60),D1522,0)</f>
        <v>0</v>
      </c>
      <c r="AE1522" s="26">
        <f>IF(AND(-Z1522&gt;=61,-Z1522&lt;=90),D1522,0)</f>
        <v>0</v>
      </c>
      <c r="AF1522" s="26">
        <f>IF(AND(-Z1522&gt;=91,-Z1522&lt;=120),D1522,0)</f>
        <v>0</v>
      </c>
      <c r="AG1522" s="26">
        <f>IF(AND(-Z1522&gt;=121,-Z1522&lt;=150),D1522,0)</f>
        <v>0</v>
      </c>
      <c r="AH1522" s="26">
        <f>IF(AND(-Z1522&gt;=151,-Z1522&lt;=180),D1522,0)</f>
        <v>0</v>
      </c>
      <c r="AI1522" s="26">
        <f>IF(AND(-Z1522&gt;=181,-Z1522&lt;=210),D1522,0)</f>
        <v>0</v>
      </c>
      <c r="AJ1522" s="26">
        <f>IF(AND(-Z1522&gt;=211,-Z1522&lt;=250),D1522,0)</f>
        <v>0</v>
      </c>
      <c r="AK1522" s="26">
        <f>IF(-Z1522&gt;=251,D1522,0)</f>
        <v>9500</v>
      </c>
      <c r="AL1522" s="26">
        <f>SUM(AE1522:AF1522)</f>
        <v>0</v>
      </c>
      <c r="AM1522" s="26">
        <f>SUM(AG1522:AK1522)</f>
        <v>9500</v>
      </c>
      <c r="AN1522" s="26">
        <f>SUM(AI1522:AK1522)</f>
        <v>9500</v>
      </c>
      <c r="AO1522" s="26">
        <f>+IF(SUM(AC1522:AK1522)=0,D1522,0)</f>
        <v>0</v>
      </c>
      <c r="AP1522" s="26">
        <f>+SUM(AC1522:AK1522)</f>
        <v>9500</v>
      </c>
      <c r="AQ1522" s="26">
        <f>+Tabla_DatosExternos_142[[#This Row],[Total Vigente]]+Tabla_DatosExternos_142[[#This Row],[Total Vencido]]</f>
        <v>9500</v>
      </c>
      <c r="AR1522" s="26">
        <f>SUM(AG1522:AK1522)</f>
        <v>9500</v>
      </c>
      <c r="AS1522" s="27">
        <f>+Tabla_DatosExternos_142[[#This Row],[Fecha]]-Tabla_DatosExternos_142[[#This Row],[Vence]]</f>
        <v>-30</v>
      </c>
      <c r="AT1522" s="21"/>
      <c r="AU1522" s="28" t="e">
        <f>+AR1522-W1522</f>
        <v>#VALUE!</v>
      </c>
    </row>
    <row r="1523" spans="1:47" x14ac:dyDescent="0.35">
      <c r="A1523" s="20">
        <v>45880</v>
      </c>
      <c r="B1523" s="21">
        <v>65384</v>
      </c>
      <c r="C1523" s="21">
        <v>9500</v>
      </c>
      <c r="D1523" s="21">
        <v>3000</v>
      </c>
      <c r="E1523" s="22">
        <v>45910</v>
      </c>
      <c r="F1523" s="21">
        <v>336</v>
      </c>
      <c r="G1523" s="21" t="s">
        <v>47</v>
      </c>
      <c r="H1523" s="21" t="s">
        <v>48</v>
      </c>
      <c r="I1523" s="21" t="s">
        <v>988</v>
      </c>
      <c r="J1523" s="21" t="s">
        <v>49</v>
      </c>
      <c r="K1523" s="21" t="s">
        <v>2881</v>
      </c>
      <c r="L1523" s="21" t="s">
        <v>578</v>
      </c>
      <c r="M1523" s="21" t="s">
        <v>579</v>
      </c>
      <c r="N1523" s="21">
        <v>30</v>
      </c>
      <c r="O1523" s="20">
        <v>46204</v>
      </c>
      <c r="P1523" s="21" t="s">
        <v>49</v>
      </c>
      <c r="Q1523" s="21" t="s">
        <v>989</v>
      </c>
      <c r="R1523" s="21">
        <v>10000</v>
      </c>
      <c r="S1523" s="21">
        <v>931</v>
      </c>
      <c r="T1523" s="21">
        <v>-68.141717999999997</v>
      </c>
      <c r="U1523" s="21">
        <v>-16.493628999999999</v>
      </c>
      <c r="V1523" s="21" t="s">
        <v>990</v>
      </c>
      <c r="W1523" s="21" t="s">
        <v>51</v>
      </c>
      <c r="X1523" s="21" t="s">
        <v>647</v>
      </c>
      <c r="Y1523" s="23">
        <v>46246</v>
      </c>
      <c r="Z1523" s="24">
        <f>+E1523-Y1523</f>
        <v>-336</v>
      </c>
      <c r="AA1523" s="25">
        <f>+Tabla_DatosExternos_142[[#This Row],[Saldo]]/Tabla_DatosExternos_142[[#This Row],[Importe]]</f>
        <v>0.31578947368421051</v>
      </c>
      <c r="AB1523" s="21"/>
      <c r="AC1523" s="26">
        <f>IF(AND(-Z1523&gt;=1,-Z1523&lt;=30),D1523,0)</f>
        <v>0</v>
      </c>
      <c r="AD1523" s="26">
        <f>IF(AND(-Z1523&gt;=31,-Z1523&lt;=60),D1523,0)</f>
        <v>0</v>
      </c>
      <c r="AE1523" s="26">
        <f>IF(AND(-Z1523&gt;=61,-Z1523&lt;=90),D1523,0)</f>
        <v>0</v>
      </c>
      <c r="AF1523" s="26">
        <f>IF(AND(-Z1523&gt;=91,-Z1523&lt;=120),D1523,0)</f>
        <v>0</v>
      </c>
      <c r="AG1523" s="26">
        <f>IF(AND(-Z1523&gt;=121,-Z1523&lt;=150),D1523,0)</f>
        <v>0</v>
      </c>
      <c r="AH1523" s="26">
        <f>IF(AND(-Z1523&gt;=151,-Z1523&lt;=180),D1523,0)</f>
        <v>0</v>
      </c>
      <c r="AI1523" s="26">
        <f>IF(AND(-Z1523&gt;=181,-Z1523&lt;=210),D1523,0)</f>
        <v>0</v>
      </c>
      <c r="AJ1523" s="26">
        <f>IF(AND(-Z1523&gt;=211,-Z1523&lt;=250),D1523,0)</f>
        <v>0</v>
      </c>
      <c r="AK1523" s="26">
        <f>IF(-Z1523&gt;=251,D1523,0)</f>
        <v>3000</v>
      </c>
      <c r="AL1523" s="26">
        <f>SUM(AE1523:AF1523)</f>
        <v>0</v>
      </c>
      <c r="AM1523" s="26">
        <f>SUM(AG1523:AK1523)</f>
        <v>3000</v>
      </c>
      <c r="AN1523" s="26">
        <f>SUM(AI1523:AK1523)</f>
        <v>3000</v>
      </c>
      <c r="AO1523" s="26">
        <f>+IF(SUM(AC1523:AK1523)=0,D1523,0)</f>
        <v>0</v>
      </c>
      <c r="AP1523" s="26">
        <f>+SUM(AC1523:AK1523)</f>
        <v>3000</v>
      </c>
      <c r="AQ1523" s="26">
        <f>+Tabla_DatosExternos_142[[#This Row],[Total Vigente]]+Tabla_DatosExternos_142[[#This Row],[Total Vencido]]</f>
        <v>3000</v>
      </c>
      <c r="AR1523" s="26">
        <f>SUM(AG1523:AK1523)</f>
        <v>3000</v>
      </c>
      <c r="AS1523" s="27">
        <f>+Tabla_DatosExternos_142[[#This Row],[Fecha]]-Tabla_DatosExternos_142[[#This Row],[Vence]]</f>
        <v>-30</v>
      </c>
      <c r="AT1523" s="21"/>
      <c r="AU1523" s="28" t="e">
        <f>+AR1523-W1523</f>
        <v>#VALUE!</v>
      </c>
    </row>
    <row r="1524" spans="1:47" x14ac:dyDescent="0.35">
      <c r="A1524" s="20">
        <v>45899</v>
      </c>
      <c r="B1524" s="21">
        <v>291</v>
      </c>
      <c r="C1524" s="21">
        <v>2000</v>
      </c>
      <c r="D1524" s="21">
        <v>1000</v>
      </c>
      <c r="E1524" s="22">
        <v>45945</v>
      </c>
      <c r="F1524" s="21">
        <v>301</v>
      </c>
      <c r="G1524" s="21" t="s">
        <v>47</v>
      </c>
      <c r="H1524" s="21" t="s">
        <v>48</v>
      </c>
      <c r="I1524" s="21" t="s">
        <v>1019</v>
      </c>
      <c r="J1524" s="21" t="s">
        <v>49</v>
      </c>
      <c r="K1524" s="21" t="s">
        <v>2881</v>
      </c>
      <c r="L1524" s="21" t="s">
        <v>578</v>
      </c>
      <c r="M1524" s="21" t="s">
        <v>579</v>
      </c>
      <c r="N1524" s="21">
        <v>46</v>
      </c>
      <c r="O1524" s="20">
        <v>46230</v>
      </c>
      <c r="P1524" s="21" t="s">
        <v>50</v>
      </c>
      <c r="Q1524" s="21" t="s">
        <v>1020</v>
      </c>
      <c r="R1524" s="21">
        <v>0</v>
      </c>
      <c r="S1524" s="21">
        <v>931</v>
      </c>
      <c r="T1524" s="21">
        <v>-68.142225999999994</v>
      </c>
      <c r="U1524" s="21">
        <v>-16.493507999999999</v>
      </c>
      <c r="V1524" s="21" t="s">
        <v>1021</v>
      </c>
      <c r="W1524" s="21" t="s">
        <v>51</v>
      </c>
      <c r="X1524" s="21" t="s">
        <v>647</v>
      </c>
      <c r="Y1524" s="23">
        <v>46246</v>
      </c>
      <c r="Z1524" s="24">
        <f>+E1524-Y1524</f>
        <v>-301</v>
      </c>
      <c r="AA1524" s="25">
        <f>+Tabla_DatosExternos_142[[#This Row],[Saldo]]/Tabla_DatosExternos_142[[#This Row],[Importe]]</f>
        <v>0.5</v>
      </c>
      <c r="AB1524" s="21"/>
      <c r="AC1524" s="26">
        <f>IF(AND(-Z1524&gt;=1,-Z1524&lt;=30),D1524,0)</f>
        <v>0</v>
      </c>
      <c r="AD1524" s="26">
        <f>IF(AND(-Z1524&gt;=31,-Z1524&lt;=60),D1524,0)</f>
        <v>0</v>
      </c>
      <c r="AE1524" s="26">
        <f>IF(AND(-Z1524&gt;=61,-Z1524&lt;=90),D1524,0)</f>
        <v>0</v>
      </c>
      <c r="AF1524" s="26">
        <f>IF(AND(-Z1524&gt;=91,-Z1524&lt;=120),D1524,0)</f>
        <v>0</v>
      </c>
      <c r="AG1524" s="26">
        <f>IF(AND(-Z1524&gt;=121,-Z1524&lt;=150),D1524,0)</f>
        <v>0</v>
      </c>
      <c r="AH1524" s="26">
        <f>IF(AND(-Z1524&gt;=151,-Z1524&lt;=180),D1524,0)</f>
        <v>0</v>
      </c>
      <c r="AI1524" s="26">
        <f>IF(AND(-Z1524&gt;=181,-Z1524&lt;=210),D1524,0)</f>
        <v>0</v>
      </c>
      <c r="AJ1524" s="26">
        <f>IF(AND(-Z1524&gt;=211,-Z1524&lt;=250),D1524,0)</f>
        <v>0</v>
      </c>
      <c r="AK1524" s="26">
        <f>IF(-Z1524&gt;=251,D1524,0)</f>
        <v>1000</v>
      </c>
      <c r="AL1524" s="26">
        <f>SUM(AE1524:AF1524)</f>
        <v>0</v>
      </c>
      <c r="AM1524" s="26">
        <f>SUM(AG1524:AK1524)</f>
        <v>1000</v>
      </c>
      <c r="AN1524" s="26">
        <f>SUM(AI1524:AK1524)</f>
        <v>1000</v>
      </c>
      <c r="AO1524" s="26">
        <f>+IF(SUM(AC1524:AK1524)=0,D1524,0)</f>
        <v>0</v>
      </c>
      <c r="AP1524" s="26">
        <f>+SUM(AC1524:AK1524)</f>
        <v>1000</v>
      </c>
      <c r="AQ1524" s="26">
        <f>+Tabla_DatosExternos_142[[#This Row],[Total Vigente]]+Tabla_DatosExternos_142[[#This Row],[Total Vencido]]</f>
        <v>1000</v>
      </c>
      <c r="AR1524" s="26">
        <f>SUM(AG1524:AK1524)</f>
        <v>1000</v>
      </c>
      <c r="AS1524" s="27">
        <f>+Tabla_DatosExternos_142[[#This Row],[Fecha]]-Tabla_DatosExternos_142[[#This Row],[Vence]]</f>
        <v>-46</v>
      </c>
      <c r="AT1524" s="21"/>
      <c r="AU1524" s="28" t="e">
        <f>+AR1524-W1524</f>
        <v>#VALUE!</v>
      </c>
    </row>
    <row r="1525" spans="1:47" x14ac:dyDescent="0.35">
      <c r="A1525" s="20">
        <v>45899</v>
      </c>
      <c r="B1525" s="21">
        <v>292</v>
      </c>
      <c r="C1525" s="21">
        <v>2000</v>
      </c>
      <c r="D1525" s="21">
        <v>2000</v>
      </c>
      <c r="E1525" s="22">
        <v>45976</v>
      </c>
      <c r="F1525" s="21">
        <v>270</v>
      </c>
      <c r="G1525" s="21" t="s">
        <v>47</v>
      </c>
      <c r="H1525" s="21" t="s">
        <v>48</v>
      </c>
      <c r="I1525" s="21" t="s">
        <v>1019</v>
      </c>
      <c r="J1525" s="21" t="s">
        <v>49</v>
      </c>
      <c r="K1525" s="21" t="s">
        <v>2881</v>
      </c>
      <c r="L1525" s="21" t="s">
        <v>578</v>
      </c>
      <c r="M1525" s="21" t="s">
        <v>579</v>
      </c>
      <c r="N1525" s="21">
        <v>77</v>
      </c>
      <c r="O1525" s="20"/>
      <c r="P1525" s="21" t="s">
        <v>50</v>
      </c>
      <c r="Q1525" s="21" t="s">
        <v>1020</v>
      </c>
      <c r="R1525" s="21">
        <v>0</v>
      </c>
      <c r="S1525" s="21">
        <v>931</v>
      </c>
      <c r="T1525" s="21">
        <v>-68.142225999999994</v>
      </c>
      <c r="U1525" s="21">
        <v>-16.493507999999999</v>
      </c>
      <c r="V1525" s="21" t="s">
        <v>1021</v>
      </c>
      <c r="W1525" s="21" t="s">
        <v>51</v>
      </c>
      <c r="X1525" s="21" t="s">
        <v>647</v>
      </c>
      <c r="Y1525" s="23">
        <v>46246</v>
      </c>
      <c r="Z1525" s="24">
        <f>+E1525-Y1525</f>
        <v>-270</v>
      </c>
      <c r="AA1525" s="25">
        <f>+Tabla_DatosExternos_142[[#This Row],[Saldo]]/Tabla_DatosExternos_142[[#This Row],[Importe]]</f>
        <v>1</v>
      </c>
      <c r="AB1525" s="21"/>
      <c r="AC1525" s="26">
        <f>IF(AND(-Z1525&gt;=1,-Z1525&lt;=30),D1525,0)</f>
        <v>0</v>
      </c>
      <c r="AD1525" s="26">
        <f>IF(AND(-Z1525&gt;=31,-Z1525&lt;=60),D1525,0)</f>
        <v>0</v>
      </c>
      <c r="AE1525" s="26">
        <f>IF(AND(-Z1525&gt;=61,-Z1525&lt;=90),D1525,0)</f>
        <v>0</v>
      </c>
      <c r="AF1525" s="26">
        <f>IF(AND(-Z1525&gt;=91,-Z1525&lt;=120),D1525,0)</f>
        <v>0</v>
      </c>
      <c r="AG1525" s="26">
        <f>IF(AND(-Z1525&gt;=121,-Z1525&lt;=150),D1525,0)</f>
        <v>0</v>
      </c>
      <c r="AH1525" s="26">
        <f>IF(AND(-Z1525&gt;=151,-Z1525&lt;=180),D1525,0)</f>
        <v>0</v>
      </c>
      <c r="AI1525" s="26">
        <f>IF(AND(-Z1525&gt;=181,-Z1525&lt;=210),D1525,0)</f>
        <v>0</v>
      </c>
      <c r="AJ1525" s="26">
        <f>IF(AND(-Z1525&gt;=211,-Z1525&lt;=250),D1525,0)</f>
        <v>0</v>
      </c>
      <c r="AK1525" s="26">
        <f>IF(-Z1525&gt;=251,D1525,0)</f>
        <v>2000</v>
      </c>
      <c r="AL1525" s="26">
        <f>SUM(AE1525:AF1525)</f>
        <v>0</v>
      </c>
      <c r="AM1525" s="26">
        <f>SUM(AG1525:AK1525)</f>
        <v>2000</v>
      </c>
      <c r="AN1525" s="26">
        <f>SUM(AI1525:AK1525)</f>
        <v>2000</v>
      </c>
      <c r="AO1525" s="26">
        <f>+IF(SUM(AC1525:AK1525)=0,D1525,0)</f>
        <v>0</v>
      </c>
      <c r="AP1525" s="26">
        <f>+SUM(AC1525:AK1525)</f>
        <v>2000</v>
      </c>
      <c r="AQ1525" s="26">
        <f>+Tabla_DatosExternos_142[[#This Row],[Total Vigente]]+Tabla_DatosExternos_142[[#This Row],[Total Vencido]]</f>
        <v>2000</v>
      </c>
      <c r="AR1525" s="26">
        <f>SUM(AG1525:AK1525)</f>
        <v>2000</v>
      </c>
      <c r="AS1525" s="27">
        <f>+Tabla_DatosExternos_142[[#This Row],[Fecha]]-Tabla_DatosExternos_142[[#This Row],[Vence]]</f>
        <v>-77</v>
      </c>
      <c r="AT1525" s="21"/>
      <c r="AU1525" s="28" t="e">
        <f>+AR1525-W1525</f>
        <v>#VALUE!</v>
      </c>
    </row>
    <row r="1526" spans="1:47" x14ac:dyDescent="0.35">
      <c r="A1526" s="20">
        <v>45899</v>
      </c>
      <c r="B1526" s="21">
        <v>293</v>
      </c>
      <c r="C1526" s="21">
        <v>2000</v>
      </c>
      <c r="D1526" s="21">
        <v>2000</v>
      </c>
      <c r="E1526" s="22">
        <v>46006</v>
      </c>
      <c r="F1526" s="21">
        <v>240</v>
      </c>
      <c r="G1526" s="21" t="s">
        <v>47</v>
      </c>
      <c r="H1526" s="21" t="s">
        <v>48</v>
      </c>
      <c r="I1526" s="21" t="s">
        <v>1019</v>
      </c>
      <c r="J1526" s="21" t="s">
        <v>49</v>
      </c>
      <c r="K1526" s="21" t="s">
        <v>2881</v>
      </c>
      <c r="L1526" s="21" t="s">
        <v>578</v>
      </c>
      <c r="M1526" s="21" t="s">
        <v>579</v>
      </c>
      <c r="N1526" s="21">
        <v>107</v>
      </c>
      <c r="O1526" s="20"/>
      <c r="P1526" s="21" t="s">
        <v>50</v>
      </c>
      <c r="Q1526" s="21" t="s">
        <v>1020</v>
      </c>
      <c r="R1526" s="21">
        <v>0</v>
      </c>
      <c r="S1526" s="21">
        <v>931</v>
      </c>
      <c r="T1526" s="21">
        <v>-68.142225999999994</v>
      </c>
      <c r="U1526" s="21">
        <v>-16.493507999999999</v>
      </c>
      <c r="V1526" s="21" t="s">
        <v>1021</v>
      </c>
      <c r="W1526" s="21" t="s">
        <v>51</v>
      </c>
      <c r="X1526" s="21" t="s">
        <v>647</v>
      </c>
      <c r="Y1526" s="23">
        <v>46246</v>
      </c>
      <c r="Z1526" s="24">
        <f>+E1526-Y1526</f>
        <v>-240</v>
      </c>
      <c r="AA1526" s="25">
        <f>+Tabla_DatosExternos_142[[#This Row],[Saldo]]/Tabla_DatosExternos_142[[#This Row],[Importe]]</f>
        <v>1</v>
      </c>
      <c r="AB1526" s="21"/>
      <c r="AC1526" s="26">
        <f>IF(AND(-Z1526&gt;=1,-Z1526&lt;=30),D1526,0)</f>
        <v>0</v>
      </c>
      <c r="AD1526" s="26">
        <f>IF(AND(-Z1526&gt;=31,-Z1526&lt;=60),D1526,0)</f>
        <v>0</v>
      </c>
      <c r="AE1526" s="26">
        <f>IF(AND(-Z1526&gt;=61,-Z1526&lt;=90),D1526,0)</f>
        <v>0</v>
      </c>
      <c r="AF1526" s="26">
        <f>IF(AND(-Z1526&gt;=91,-Z1526&lt;=120),D1526,0)</f>
        <v>0</v>
      </c>
      <c r="AG1526" s="26">
        <f>IF(AND(-Z1526&gt;=121,-Z1526&lt;=150),D1526,0)</f>
        <v>0</v>
      </c>
      <c r="AH1526" s="26">
        <f>IF(AND(-Z1526&gt;=151,-Z1526&lt;=180),D1526,0)</f>
        <v>0</v>
      </c>
      <c r="AI1526" s="26">
        <f>IF(AND(-Z1526&gt;=181,-Z1526&lt;=210),D1526,0)</f>
        <v>0</v>
      </c>
      <c r="AJ1526" s="26">
        <f>IF(AND(-Z1526&gt;=211,-Z1526&lt;=250),D1526,0)</f>
        <v>2000</v>
      </c>
      <c r="AK1526" s="26">
        <f>IF(-Z1526&gt;=251,D1526,0)</f>
        <v>0</v>
      </c>
      <c r="AL1526" s="26">
        <f>SUM(AE1526:AF1526)</f>
        <v>0</v>
      </c>
      <c r="AM1526" s="26">
        <f>SUM(AG1526:AK1526)</f>
        <v>2000</v>
      </c>
      <c r="AN1526" s="26">
        <f>SUM(AI1526:AK1526)</f>
        <v>2000</v>
      </c>
      <c r="AO1526" s="26">
        <f>+IF(SUM(AC1526:AK1526)=0,D1526,0)</f>
        <v>0</v>
      </c>
      <c r="AP1526" s="26">
        <f>+SUM(AC1526:AK1526)</f>
        <v>2000</v>
      </c>
      <c r="AQ1526" s="26">
        <f>+Tabla_DatosExternos_142[[#This Row],[Total Vigente]]+Tabla_DatosExternos_142[[#This Row],[Total Vencido]]</f>
        <v>2000</v>
      </c>
      <c r="AR1526" s="26">
        <f>SUM(AG1526:AK1526)</f>
        <v>2000</v>
      </c>
      <c r="AS1526" s="27">
        <f>+Tabla_DatosExternos_142[[#This Row],[Fecha]]-Tabla_DatosExternos_142[[#This Row],[Vence]]</f>
        <v>-107</v>
      </c>
      <c r="AT1526" s="21"/>
      <c r="AU1526" s="28" t="e">
        <f>+AR1526-W1526</f>
        <v>#VALUE!</v>
      </c>
    </row>
    <row r="1527" spans="1:47" x14ac:dyDescent="0.35">
      <c r="A1527" s="20">
        <v>45899</v>
      </c>
      <c r="B1527" s="21">
        <v>294</v>
      </c>
      <c r="C1527" s="21">
        <v>1399.88</v>
      </c>
      <c r="D1527" s="21">
        <v>1399.88</v>
      </c>
      <c r="E1527" s="22">
        <v>46037</v>
      </c>
      <c r="F1527" s="21">
        <v>209</v>
      </c>
      <c r="G1527" s="21" t="s">
        <v>47</v>
      </c>
      <c r="H1527" s="21" t="s">
        <v>48</v>
      </c>
      <c r="I1527" s="21" t="s">
        <v>1019</v>
      </c>
      <c r="J1527" s="21" t="s">
        <v>49</v>
      </c>
      <c r="K1527" s="21" t="s">
        <v>2881</v>
      </c>
      <c r="L1527" s="21" t="s">
        <v>578</v>
      </c>
      <c r="M1527" s="21" t="s">
        <v>579</v>
      </c>
      <c r="N1527" s="21">
        <v>138</v>
      </c>
      <c r="O1527" s="20"/>
      <c r="P1527" s="21" t="s">
        <v>50</v>
      </c>
      <c r="Q1527" s="21" t="s">
        <v>1020</v>
      </c>
      <c r="R1527" s="21">
        <v>0</v>
      </c>
      <c r="S1527" s="21">
        <v>931</v>
      </c>
      <c r="T1527" s="21">
        <v>-68.142225999999994</v>
      </c>
      <c r="U1527" s="21">
        <v>-16.493507999999999</v>
      </c>
      <c r="V1527" s="21" t="s">
        <v>1021</v>
      </c>
      <c r="W1527" s="21" t="s">
        <v>51</v>
      </c>
      <c r="X1527" s="21" t="s">
        <v>647</v>
      </c>
      <c r="Y1527" s="23">
        <v>46246</v>
      </c>
      <c r="Z1527" s="24">
        <f>+E1527-Y1527</f>
        <v>-209</v>
      </c>
      <c r="AA1527" s="25">
        <f>+Tabla_DatosExternos_142[[#This Row],[Saldo]]/Tabla_DatosExternos_142[[#This Row],[Importe]]</f>
        <v>1</v>
      </c>
      <c r="AB1527" s="21"/>
      <c r="AC1527" s="26">
        <f>IF(AND(-Z1527&gt;=1,-Z1527&lt;=30),D1527,0)</f>
        <v>0</v>
      </c>
      <c r="AD1527" s="26">
        <f>IF(AND(-Z1527&gt;=31,-Z1527&lt;=60),D1527,0)</f>
        <v>0</v>
      </c>
      <c r="AE1527" s="26">
        <f>IF(AND(-Z1527&gt;=61,-Z1527&lt;=90),D1527,0)</f>
        <v>0</v>
      </c>
      <c r="AF1527" s="26">
        <f>IF(AND(-Z1527&gt;=91,-Z1527&lt;=120),D1527,0)</f>
        <v>0</v>
      </c>
      <c r="AG1527" s="26">
        <f>IF(AND(-Z1527&gt;=121,-Z1527&lt;=150),D1527,0)</f>
        <v>0</v>
      </c>
      <c r="AH1527" s="26">
        <f>IF(AND(-Z1527&gt;=151,-Z1527&lt;=180),D1527,0)</f>
        <v>0</v>
      </c>
      <c r="AI1527" s="26">
        <f>IF(AND(-Z1527&gt;=181,-Z1527&lt;=210),D1527,0)</f>
        <v>1399.88</v>
      </c>
      <c r="AJ1527" s="26">
        <f>IF(AND(-Z1527&gt;=211,-Z1527&lt;=250),D1527,0)</f>
        <v>0</v>
      </c>
      <c r="AK1527" s="26">
        <f>IF(-Z1527&gt;=251,D1527,0)</f>
        <v>0</v>
      </c>
      <c r="AL1527" s="26">
        <f>SUM(AE1527:AF1527)</f>
        <v>0</v>
      </c>
      <c r="AM1527" s="26">
        <f>SUM(AG1527:AK1527)</f>
        <v>1399.88</v>
      </c>
      <c r="AN1527" s="26">
        <f>SUM(AI1527:AK1527)</f>
        <v>1399.88</v>
      </c>
      <c r="AO1527" s="26">
        <f>+IF(SUM(AC1527:AK1527)=0,D1527,0)</f>
        <v>0</v>
      </c>
      <c r="AP1527" s="26">
        <f>+SUM(AC1527:AK1527)</f>
        <v>1399.88</v>
      </c>
      <c r="AQ1527" s="26">
        <f>+Tabla_DatosExternos_142[[#This Row],[Total Vigente]]+Tabla_DatosExternos_142[[#This Row],[Total Vencido]]</f>
        <v>1399.88</v>
      </c>
      <c r="AR1527" s="26">
        <f>SUM(AG1527:AK1527)</f>
        <v>1399.88</v>
      </c>
      <c r="AS1527" s="27">
        <f>+Tabla_DatosExternos_142[[#This Row],[Fecha]]-Tabla_DatosExternos_142[[#This Row],[Vence]]</f>
        <v>-138</v>
      </c>
      <c r="AT1527" s="21"/>
      <c r="AU1527" s="28" t="e">
        <f>+AR1527-W1527</f>
        <v>#VALUE!</v>
      </c>
    </row>
    <row r="1528" spans="1:47" x14ac:dyDescent="0.35">
      <c r="A1528" s="20">
        <v>45927</v>
      </c>
      <c r="B1528" s="21">
        <v>80888</v>
      </c>
      <c r="C1528" s="21">
        <v>7533.99</v>
      </c>
      <c r="D1528" s="21">
        <v>6833.99</v>
      </c>
      <c r="E1528" s="22">
        <v>45957</v>
      </c>
      <c r="F1528" s="21">
        <v>289</v>
      </c>
      <c r="G1528" s="21" t="s">
        <v>47</v>
      </c>
      <c r="H1528" s="21" t="s">
        <v>48</v>
      </c>
      <c r="I1528" s="21" t="s">
        <v>1062</v>
      </c>
      <c r="J1528" s="21" t="s">
        <v>49</v>
      </c>
      <c r="K1528" s="21" t="s">
        <v>2881</v>
      </c>
      <c r="L1528" s="21" t="s">
        <v>578</v>
      </c>
      <c r="M1528" s="21" t="s">
        <v>579</v>
      </c>
      <c r="N1528" s="21">
        <v>30</v>
      </c>
      <c r="O1528" s="20">
        <v>46186</v>
      </c>
      <c r="P1528" s="21" t="s">
        <v>49</v>
      </c>
      <c r="Q1528" s="21" t="s">
        <v>1063</v>
      </c>
      <c r="R1528" s="21">
        <v>0</v>
      </c>
      <c r="S1528" s="21">
        <v>931</v>
      </c>
      <c r="T1528" s="21">
        <v>-68.143555000000006</v>
      </c>
      <c r="U1528" s="21">
        <v>-16.493335999999999</v>
      </c>
      <c r="V1528" s="21" t="s">
        <v>1064</v>
      </c>
      <c r="W1528" s="21" t="s">
        <v>51</v>
      </c>
      <c r="X1528" s="21" t="s">
        <v>745</v>
      </c>
      <c r="Y1528" s="23">
        <v>46246</v>
      </c>
      <c r="Z1528" s="24">
        <f>+E1528-Y1528</f>
        <v>-289</v>
      </c>
      <c r="AA1528" s="25">
        <f>+Tabla_DatosExternos_142[[#This Row],[Saldo]]/Tabla_DatosExternos_142[[#This Row],[Importe]]</f>
        <v>0.90708774500629807</v>
      </c>
      <c r="AB1528" s="21"/>
      <c r="AC1528" s="26">
        <f>IF(AND(-Z1528&gt;=1,-Z1528&lt;=30),D1528,0)</f>
        <v>0</v>
      </c>
      <c r="AD1528" s="26">
        <f>IF(AND(-Z1528&gt;=31,-Z1528&lt;=60),D1528,0)</f>
        <v>0</v>
      </c>
      <c r="AE1528" s="26">
        <f>IF(AND(-Z1528&gt;=61,-Z1528&lt;=90),D1528,0)</f>
        <v>0</v>
      </c>
      <c r="AF1528" s="26">
        <f>IF(AND(-Z1528&gt;=91,-Z1528&lt;=120),D1528,0)</f>
        <v>0</v>
      </c>
      <c r="AG1528" s="26">
        <f>IF(AND(-Z1528&gt;=121,-Z1528&lt;=150),D1528,0)</f>
        <v>0</v>
      </c>
      <c r="AH1528" s="26">
        <f>IF(AND(-Z1528&gt;=151,-Z1528&lt;=180),D1528,0)</f>
        <v>0</v>
      </c>
      <c r="AI1528" s="26">
        <f>IF(AND(-Z1528&gt;=181,-Z1528&lt;=210),D1528,0)</f>
        <v>0</v>
      </c>
      <c r="AJ1528" s="26">
        <f>IF(AND(-Z1528&gt;=211,-Z1528&lt;=250),D1528,0)</f>
        <v>0</v>
      </c>
      <c r="AK1528" s="26">
        <f>IF(-Z1528&gt;=251,D1528,0)</f>
        <v>6833.99</v>
      </c>
      <c r="AL1528" s="26">
        <f>SUM(AE1528:AF1528)</f>
        <v>0</v>
      </c>
      <c r="AM1528" s="26">
        <f>SUM(AG1528:AK1528)</f>
        <v>6833.99</v>
      </c>
      <c r="AN1528" s="26">
        <f>SUM(AI1528:AK1528)</f>
        <v>6833.99</v>
      </c>
      <c r="AO1528" s="26">
        <f>+IF(SUM(AC1528:AK1528)=0,D1528,0)</f>
        <v>0</v>
      </c>
      <c r="AP1528" s="26">
        <f>+SUM(AC1528:AK1528)</f>
        <v>6833.99</v>
      </c>
      <c r="AQ1528" s="26">
        <f>+Tabla_DatosExternos_142[[#This Row],[Total Vigente]]+Tabla_DatosExternos_142[[#This Row],[Total Vencido]]</f>
        <v>6833.99</v>
      </c>
      <c r="AR1528" s="26">
        <f>SUM(AG1528:AK1528)</f>
        <v>6833.99</v>
      </c>
      <c r="AS1528" s="27">
        <f>+Tabla_DatosExternos_142[[#This Row],[Fecha]]-Tabla_DatosExternos_142[[#This Row],[Vence]]</f>
        <v>-30</v>
      </c>
      <c r="AT1528" s="21"/>
      <c r="AU1528" s="28" t="e">
        <f>+AR1528-W1528</f>
        <v>#VALUE!</v>
      </c>
    </row>
    <row r="1529" spans="1:47" x14ac:dyDescent="0.35">
      <c r="A1529" s="20">
        <v>46100</v>
      </c>
      <c r="B1529" s="21">
        <v>128898</v>
      </c>
      <c r="C1529" s="21">
        <v>3057.96</v>
      </c>
      <c r="D1529" s="21">
        <v>1557.96</v>
      </c>
      <c r="E1529" s="22">
        <v>46130</v>
      </c>
      <c r="F1529" s="21">
        <v>116</v>
      </c>
      <c r="G1529" s="21" t="s">
        <v>88</v>
      </c>
      <c r="H1529" s="21" t="s">
        <v>48</v>
      </c>
      <c r="I1529" s="21" t="s">
        <v>1427</v>
      </c>
      <c r="J1529" s="21" t="s">
        <v>49</v>
      </c>
      <c r="K1529" s="21" t="s">
        <v>2881</v>
      </c>
      <c r="L1529" s="21" t="s">
        <v>578</v>
      </c>
      <c r="M1529" s="21" t="s">
        <v>579</v>
      </c>
      <c r="N1529" s="21">
        <v>30</v>
      </c>
      <c r="O1529" s="20">
        <v>46217</v>
      </c>
      <c r="P1529" s="21" t="s">
        <v>49</v>
      </c>
      <c r="Q1529" s="21" t="s">
        <v>1428</v>
      </c>
      <c r="R1529" s="21">
        <v>10000</v>
      </c>
      <c r="S1529" s="21">
        <v>931</v>
      </c>
      <c r="T1529" s="21">
        <v>-68.142425500000002</v>
      </c>
      <c r="U1529" s="21">
        <v>-16.493476900000001</v>
      </c>
      <c r="V1529" s="21" t="s">
        <v>1429</v>
      </c>
      <c r="W1529" s="21" t="s">
        <v>51</v>
      </c>
      <c r="X1529" s="21" t="s">
        <v>1430</v>
      </c>
      <c r="Y1529" s="23">
        <v>46246</v>
      </c>
      <c r="Z1529" s="24">
        <f>+E1529-Y1529</f>
        <v>-116</v>
      </c>
      <c r="AA1529" s="25">
        <f>+Tabla_DatosExternos_142[[#This Row],[Saldo]]/Tabla_DatosExternos_142[[#This Row],[Importe]]</f>
        <v>0.50947690617274266</v>
      </c>
      <c r="AB1529" s="21"/>
      <c r="AC1529" s="26">
        <f>IF(AND(-Z1529&gt;=1,-Z1529&lt;=30),D1529,0)</f>
        <v>0</v>
      </c>
      <c r="AD1529" s="26">
        <f>IF(AND(-Z1529&gt;=31,-Z1529&lt;=60),D1529,0)</f>
        <v>0</v>
      </c>
      <c r="AE1529" s="26">
        <f>IF(AND(-Z1529&gt;=61,-Z1529&lt;=90),D1529,0)</f>
        <v>0</v>
      </c>
      <c r="AF1529" s="26">
        <f>IF(AND(-Z1529&gt;=91,-Z1529&lt;=120),D1529,0)</f>
        <v>1557.96</v>
      </c>
      <c r="AG1529" s="26">
        <f>IF(AND(-Z1529&gt;=121,-Z1529&lt;=150),D1529,0)</f>
        <v>0</v>
      </c>
      <c r="AH1529" s="26">
        <f>IF(AND(-Z1529&gt;=151,-Z1529&lt;=180),D1529,0)</f>
        <v>0</v>
      </c>
      <c r="AI1529" s="26">
        <f>IF(AND(-Z1529&gt;=181,-Z1529&lt;=210),D1529,0)</f>
        <v>0</v>
      </c>
      <c r="AJ1529" s="26">
        <f>IF(AND(-Z1529&gt;=211,-Z1529&lt;=250),D1529,0)</f>
        <v>0</v>
      </c>
      <c r="AK1529" s="26">
        <f>IF(-Z1529&gt;=251,D1529,0)</f>
        <v>0</v>
      </c>
      <c r="AL1529" s="26">
        <f>SUM(AE1529:AF1529)</f>
        <v>1557.96</v>
      </c>
      <c r="AM1529" s="26">
        <f>SUM(AG1529:AK1529)</f>
        <v>0</v>
      </c>
      <c r="AN1529" s="26">
        <f>SUM(AI1529:AK1529)</f>
        <v>0</v>
      </c>
      <c r="AO1529" s="26">
        <f>+IF(SUM(AC1529:AK1529)=0,D1529,0)</f>
        <v>0</v>
      </c>
      <c r="AP1529" s="26">
        <f>+SUM(AC1529:AK1529)</f>
        <v>1557.96</v>
      </c>
      <c r="AQ1529" s="26">
        <f>+Tabla_DatosExternos_142[[#This Row],[Total Vigente]]+Tabla_DatosExternos_142[[#This Row],[Total Vencido]]</f>
        <v>1557.96</v>
      </c>
      <c r="AR1529" s="26">
        <f>SUM(AG1529:AK1529)</f>
        <v>0</v>
      </c>
      <c r="AS1529" s="27">
        <f>+Tabla_DatosExternos_142[[#This Row],[Fecha]]-Tabla_DatosExternos_142[[#This Row],[Vence]]</f>
        <v>-30</v>
      </c>
      <c r="AT1529" s="21"/>
      <c r="AU1529" s="28" t="e">
        <f>+AR1529-W1529</f>
        <v>#VALUE!</v>
      </c>
    </row>
    <row r="1530" spans="1:47" x14ac:dyDescent="0.35">
      <c r="A1530" s="20">
        <v>46112</v>
      </c>
      <c r="B1530" s="21">
        <v>435</v>
      </c>
      <c r="C1530" s="21">
        <v>2000</v>
      </c>
      <c r="D1530" s="21">
        <v>1500</v>
      </c>
      <c r="E1530" s="22">
        <v>46137</v>
      </c>
      <c r="F1530" s="21">
        <v>109</v>
      </c>
      <c r="G1530" s="21" t="s">
        <v>88</v>
      </c>
      <c r="H1530" s="21" t="s">
        <v>48</v>
      </c>
      <c r="I1530" s="21" t="s">
        <v>1497</v>
      </c>
      <c r="J1530" s="21" t="s">
        <v>49</v>
      </c>
      <c r="K1530" s="21" t="s">
        <v>2881</v>
      </c>
      <c r="L1530" s="21" t="s">
        <v>578</v>
      </c>
      <c r="M1530" s="21" t="s">
        <v>579</v>
      </c>
      <c r="N1530" s="21">
        <v>25</v>
      </c>
      <c r="O1530" s="20">
        <v>46230</v>
      </c>
      <c r="P1530" s="21" t="s">
        <v>120</v>
      </c>
      <c r="Q1530" s="21" t="s">
        <v>1498</v>
      </c>
      <c r="R1530" s="21">
        <v>0</v>
      </c>
      <c r="S1530" s="21">
        <v>931</v>
      </c>
      <c r="T1530" s="21">
        <v>-68.143358000000006</v>
      </c>
      <c r="U1530" s="21">
        <v>-16.493285</v>
      </c>
      <c r="V1530" s="21" t="s">
        <v>1499</v>
      </c>
      <c r="W1530" s="21" t="s">
        <v>51</v>
      </c>
      <c r="X1530" s="21" t="s">
        <v>647</v>
      </c>
      <c r="Y1530" s="23">
        <v>46246</v>
      </c>
      <c r="Z1530" s="24">
        <f>+E1530-Y1530</f>
        <v>-109</v>
      </c>
      <c r="AA1530" s="25">
        <f>+Tabla_DatosExternos_142[[#This Row],[Saldo]]/Tabla_DatosExternos_142[[#This Row],[Importe]]</f>
        <v>0.75</v>
      </c>
      <c r="AB1530" s="21"/>
      <c r="AC1530" s="26">
        <f>IF(AND(-Z1530&gt;=1,-Z1530&lt;=30),D1530,0)</f>
        <v>0</v>
      </c>
      <c r="AD1530" s="26">
        <f>IF(AND(-Z1530&gt;=31,-Z1530&lt;=60),D1530,0)</f>
        <v>0</v>
      </c>
      <c r="AE1530" s="26">
        <f>IF(AND(-Z1530&gt;=61,-Z1530&lt;=90),D1530,0)</f>
        <v>0</v>
      </c>
      <c r="AF1530" s="26">
        <f>IF(AND(-Z1530&gt;=91,-Z1530&lt;=120),D1530,0)</f>
        <v>1500</v>
      </c>
      <c r="AG1530" s="26">
        <f>IF(AND(-Z1530&gt;=121,-Z1530&lt;=150),D1530,0)</f>
        <v>0</v>
      </c>
      <c r="AH1530" s="26">
        <f>IF(AND(-Z1530&gt;=151,-Z1530&lt;=180),D1530,0)</f>
        <v>0</v>
      </c>
      <c r="AI1530" s="26">
        <f>IF(AND(-Z1530&gt;=181,-Z1530&lt;=210),D1530,0)</f>
        <v>0</v>
      </c>
      <c r="AJ1530" s="26">
        <f>IF(AND(-Z1530&gt;=211,-Z1530&lt;=250),D1530,0)</f>
        <v>0</v>
      </c>
      <c r="AK1530" s="26">
        <f>IF(-Z1530&gt;=251,D1530,0)</f>
        <v>0</v>
      </c>
      <c r="AL1530" s="26">
        <f>SUM(AE1530:AF1530)</f>
        <v>1500</v>
      </c>
      <c r="AM1530" s="26">
        <f>SUM(AG1530:AK1530)</f>
        <v>0</v>
      </c>
      <c r="AN1530" s="26">
        <f>SUM(AI1530:AK1530)</f>
        <v>0</v>
      </c>
      <c r="AO1530" s="26">
        <f>+IF(SUM(AC1530:AK1530)=0,D1530,0)</f>
        <v>0</v>
      </c>
      <c r="AP1530" s="26">
        <f>+SUM(AC1530:AK1530)</f>
        <v>1500</v>
      </c>
      <c r="AQ1530" s="26">
        <f>+Tabla_DatosExternos_142[[#This Row],[Total Vigente]]+Tabla_DatosExternos_142[[#This Row],[Total Vencido]]</f>
        <v>1500</v>
      </c>
      <c r="AR1530" s="26">
        <f>SUM(AG1530:AK1530)</f>
        <v>0</v>
      </c>
      <c r="AS1530" s="27">
        <f>+Tabla_DatosExternos_142[[#This Row],[Fecha]]-Tabla_DatosExternos_142[[#This Row],[Vence]]</f>
        <v>-25</v>
      </c>
      <c r="AT1530" s="21"/>
      <c r="AU1530" s="28" t="e">
        <f>+AR1530-W1530</f>
        <v>#VALUE!</v>
      </c>
    </row>
    <row r="1531" spans="1:47" x14ac:dyDescent="0.35">
      <c r="A1531" s="20">
        <v>46112</v>
      </c>
      <c r="B1531" s="21">
        <v>436</v>
      </c>
      <c r="C1531" s="21">
        <v>2000</v>
      </c>
      <c r="D1531" s="21">
        <v>2000</v>
      </c>
      <c r="E1531" s="22">
        <v>46167</v>
      </c>
      <c r="F1531" s="21">
        <v>79</v>
      </c>
      <c r="G1531" s="21" t="s">
        <v>81</v>
      </c>
      <c r="H1531" s="21" t="s">
        <v>48</v>
      </c>
      <c r="I1531" s="21" t="s">
        <v>1497</v>
      </c>
      <c r="J1531" s="21" t="s">
        <v>49</v>
      </c>
      <c r="K1531" s="21" t="s">
        <v>2881</v>
      </c>
      <c r="L1531" s="21" t="s">
        <v>578</v>
      </c>
      <c r="M1531" s="21" t="s">
        <v>579</v>
      </c>
      <c r="N1531" s="21">
        <v>55</v>
      </c>
      <c r="O1531" s="20"/>
      <c r="P1531" s="21" t="s">
        <v>120</v>
      </c>
      <c r="Q1531" s="21" t="s">
        <v>1498</v>
      </c>
      <c r="R1531" s="21">
        <v>0</v>
      </c>
      <c r="S1531" s="21">
        <v>931</v>
      </c>
      <c r="T1531" s="21">
        <v>-68.143358000000006</v>
      </c>
      <c r="U1531" s="21">
        <v>-16.493285</v>
      </c>
      <c r="V1531" s="21" t="s">
        <v>1499</v>
      </c>
      <c r="W1531" s="21" t="s">
        <v>51</v>
      </c>
      <c r="X1531" s="21" t="s">
        <v>647</v>
      </c>
      <c r="Y1531" s="23">
        <v>46246</v>
      </c>
      <c r="Z1531" s="24">
        <f>+E1531-Y1531</f>
        <v>-79</v>
      </c>
      <c r="AA1531" s="25">
        <f>+Tabla_DatosExternos_142[[#This Row],[Saldo]]/Tabla_DatosExternos_142[[#This Row],[Importe]]</f>
        <v>1</v>
      </c>
      <c r="AB1531" s="21"/>
      <c r="AC1531" s="26">
        <f>IF(AND(-Z1531&gt;=1,-Z1531&lt;=30),D1531,0)</f>
        <v>0</v>
      </c>
      <c r="AD1531" s="26">
        <f>IF(AND(-Z1531&gt;=31,-Z1531&lt;=60),D1531,0)</f>
        <v>0</v>
      </c>
      <c r="AE1531" s="26">
        <f>IF(AND(-Z1531&gt;=61,-Z1531&lt;=90),D1531,0)</f>
        <v>2000</v>
      </c>
      <c r="AF1531" s="26">
        <f>IF(AND(-Z1531&gt;=91,-Z1531&lt;=120),D1531,0)</f>
        <v>0</v>
      </c>
      <c r="AG1531" s="26">
        <f>IF(AND(-Z1531&gt;=121,-Z1531&lt;=150),D1531,0)</f>
        <v>0</v>
      </c>
      <c r="AH1531" s="26">
        <f>IF(AND(-Z1531&gt;=151,-Z1531&lt;=180),D1531,0)</f>
        <v>0</v>
      </c>
      <c r="AI1531" s="26">
        <f>IF(AND(-Z1531&gt;=181,-Z1531&lt;=210),D1531,0)</f>
        <v>0</v>
      </c>
      <c r="AJ1531" s="26">
        <f>IF(AND(-Z1531&gt;=211,-Z1531&lt;=250),D1531,0)</f>
        <v>0</v>
      </c>
      <c r="AK1531" s="26">
        <f>IF(-Z1531&gt;=251,D1531,0)</f>
        <v>0</v>
      </c>
      <c r="AL1531" s="26">
        <f>SUM(AE1531:AF1531)</f>
        <v>2000</v>
      </c>
      <c r="AM1531" s="26">
        <f>SUM(AG1531:AK1531)</f>
        <v>0</v>
      </c>
      <c r="AN1531" s="26">
        <f>SUM(AI1531:AK1531)</f>
        <v>0</v>
      </c>
      <c r="AO1531" s="26">
        <f>+IF(SUM(AC1531:AK1531)=0,D1531,0)</f>
        <v>0</v>
      </c>
      <c r="AP1531" s="26">
        <f>+SUM(AC1531:AK1531)</f>
        <v>2000</v>
      </c>
      <c r="AQ1531" s="26">
        <f>+Tabla_DatosExternos_142[[#This Row],[Total Vigente]]+Tabla_DatosExternos_142[[#This Row],[Total Vencido]]</f>
        <v>2000</v>
      </c>
      <c r="AR1531" s="26">
        <f>SUM(AG1531:AK1531)</f>
        <v>0</v>
      </c>
      <c r="AS1531" s="27">
        <f>+Tabla_DatosExternos_142[[#This Row],[Fecha]]-Tabla_DatosExternos_142[[#This Row],[Vence]]</f>
        <v>-55</v>
      </c>
      <c r="AT1531" s="21"/>
      <c r="AU1531" s="28" t="e">
        <f>+AR1531-W1531</f>
        <v>#VALUE!</v>
      </c>
    </row>
    <row r="1532" spans="1:47" x14ac:dyDescent="0.35">
      <c r="A1532" s="20">
        <v>46112</v>
      </c>
      <c r="B1532" s="21">
        <v>437</v>
      </c>
      <c r="C1532" s="21">
        <v>2000</v>
      </c>
      <c r="D1532" s="21">
        <v>2000</v>
      </c>
      <c r="E1532" s="22">
        <v>46198</v>
      </c>
      <c r="F1532" s="21">
        <v>48</v>
      </c>
      <c r="G1532" s="21" t="s">
        <v>96</v>
      </c>
      <c r="H1532" s="21" t="s">
        <v>48</v>
      </c>
      <c r="I1532" s="21" t="s">
        <v>1497</v>
      </c>
      <c r="J1532" s="21" t="s">
        <v>49</v>
      </c>
      <c r="K1532" s="21" t="s">
        <v>2881</v>
      </c>
      <c r="L1532" s="21" t="s">
        <v>578</v>
      </c>
      <c r="M1532" s="21" t="s">
        <v>579</v>
      </c>
      <c r="N1532" s="21">
        <v>86</v>
      </c>
      <c r="O1532" s="20"/>
      <c r="P1532" s="21" t="s">
        <v>120</v>
      </c>
      <c r="Q1532" s="21" t="s">
        <v>1498</v>
      </c>
      <c r="R1532" s="21">
        <v>0</v>
      </c>
      <c r="S1532" s="21">
        <v>931</v>
      </c>
      <c r="T1532" s="21">
        <v>-68.143358000000006</v>
      </c>
      <c r="U1532" s="21">
        <v>-16.493285</v>
      </c>
      <c r="V1532" s="21" t="s">
        <v>1499</v>
      </c>
      <c r="W1532" s="21" t="s">
        <v>51</v>
      </c>
      <c r="X1532" s="21" t="s">
        <v>647</v>
      </c>
      <c r="Y1532" s="23">
        <v>46246</v>
      </c>
      <c r="Z1532" s="24">
        <f>+E1532-Y1532</f>
        <v>-48</v>
      </c>
      <c r="AA1532" s="25">
        <f>+Tabla_DatosExternos_142[[#This Row],[Saldo]]/Tabla_DatosExternos_142[[#This Row],[Importe]]</f>
        <v>1</v>
      </c>
      <c r="AB1532" s="21"/>
      <c r="AC1532" s="26">
        <f>IF(AND(-Z1532&gt;=1,-Z1532&lt;=30),D1532,0)</f>
        <v>0</v>
      </c>
      <c r="AD1532" s="26">
        <f>IF(AND(-Z1532&gt;=31,-Z1532&lt;=60),D1532,0)</f>
        <v>2000</v>
      </c>
      <c r="AE1532" s="26">
        <f>IF(AND(-Z1532&gt;=61,-Z1532&lt;=90),D1532,0)</f>
        <v>0</v>
      </c>
      <c r="AF1532" s="26">
        <f>IF(AND(-Z1532&gt;=91,-Z1532&lt;=120),D1532,0)</f>
        <v>0</v>
      </c>
      <c r="AG1532" s="26">
        <f>IF(AND(-Z1532&gt;=121,-Z1532&lt;=150),D1532,0)</f>
        <v>0</v>
      </c>
      <c r="AH1532" s="26">
        <f>IF(AND(-Z1532&gt;=151,-Z1532&lt;=180),D1532,0)</f>
        <v>0</v>
      </c>
      <c r="AI1532" s="26">
        <f>IF(AND(-Z1532&gt;=181,-Z1532&lt;=210),D1532,0)</f>
        <v>0</v>
      </c>
      <c r="AJ1532" s="26">
        <f>IF(AND(-Z1532&gt;=211,-Z1532&lt;=250),D1532,0)</f>
        <v>0</v>
      </c>
      <c r="AK1532" s="26">
        <f>IF(-Z1532&gt;=251,D1532,0)</f>
        <v>0</v>
      </c>
      <c r="AL1532" s="26">
        <f>SUM(AE1532:AF1532)</f>
        <v>0</v>
      </c>
      <c r="AM1532" s="26">
        <f>SUM(AG1532:AK1532)</f>
        <v>0</v>
      </c>
      <c r="AN1532" s="26">
        <f>SUM(AI1532:AK1532)</f>
        <v>0</v>
      </c>
      <c r="AO1532" s="26">
        <f>+IF(SUM(AC1532:AK1532)=0,D1532,0)</f>
        <v>0</v>
      </c>
      <c r="AP1532" s="26">
        <f>+SUM(AC1532:AK1532)</f>
        <v>2000</v>
      </c>
      <c r="AQ1532" s="26">
        <f>+Tabla_DatosExternos_142[[#This Row],[Total Vigente]]+Tabla_DatosExternos_142[[#This Row],[Total Vencido]]</f>
        <v>2000</v>
      </c>
      <c r="AR1532" s="26">
        <f>SUM(AG1532:AK1532)</f>
        <v>0</v>
      </c>
      <c r="AS1532" s="27">
        <f>+Tabla_DatosExternos_142[[#This Row],[Fecha]]-Tabla_DatosExternos_142[[#This Row],[Vence]]</f>
        <v>-86</v>
      </c>
      <c r="AT1532" s="21"/>
      <c r="AU1532" s="28" t="e">
        <f>+AR1532-W1532</f>
        <v>#VALUE!</v>
      </c>
    </row>
    <row r="1533" spans="1:47" x14ac:dyDescent="0.35">
      <c r="A1533" s="20">
        <v>46112</v>
      </c>
      <c r="B1533" s="21">
        <v>438</v>
      </c>
      <c r="C1533" s="21">
        <v>2000</v>
      </c>
      <c r="D1533" s="21">
        <v>2000</v>
      </c>
      <c r="E1533" s="22">
        <v>46228</v>
      </c>
      <c r="F1533" s="21">
        <v>18</v>
      </c>
      <c r="G1533" s="21" t="s">
        <v>90</v>
      </c>
      <c r="H1533" s="21" t="s">
        <v>48</v>
      </c>
      <c r="I1533" s="21" t="s">
        <v>1497</v>
      </c>
      <c r="J1533" s="21" t="s">
        <v>49</v>
      </c>
      <c r="K1533" s="21" t="s">
        <v>2881</v>
      </c>
      <c r="L1533" s="21" t="s">
        <v>578</v>
      </c>
      <c r="M1533" s="21" t="s">
        <v>579</v>
      </c>
      <c r="N1533" s="21">
        <v>116</v>
      </c>
      <c r="O1533" s="20"/>
      <c r="P1533" s="21" t="s">
        <v>120</v>
      </c>
      <c r="Q1533" s="21" t="s">
        <v>1498</v>
      </c>
      <c r="R1533" s="21">
        <v>0</v>
      </c>
      <c r="S1533" s="21">
        <v>931</v>
      </c>
      <c r="T1533" s="21">
        <v>-68.143358000000006</v>
      </c>
      <c r="U1533" s="21">
        <v>-16.493285</v>
      </c>
      <c r="V1533" s="21" t="s">
        <v>1499</v>
      </c>
      <c r="W1533" s="21" t="s">
        <v>51</v>
      </c>
      <c r="X1533" s="21" t="s">
        <v>647</v>
      </c>
      <c r="Y1533" s="23">
        <v>46246</v>
      </c>
      <c r="Z1533" s="24">
        <f>+E1533-Y1533</f>
        <v>-18</v>
      </c>
      <c r="AA1533" s="25">
        <f>+Tabla_DatosExternos_142[[#This Row],[Saldo]]/Tabla_DatosExternos_142[[#This Row],[Importe]]</f>
        <v>1</v>
      </c>
      <c r="AB1533" s="21"/>
      <c r="AC1533" s="26">
        <f>IF(AND(-Z1533&gt;=1,-Z1533&lt;=30),D1533,0)</f>
        <v>2000</v>
      </c>
      <c r="AD1533" s="26">
        <f>IF(AND(-Z1533&gt;=31,-Z1533&lt;=60),D1533,0)</f>
        <v>0</v>
      </c>
      <c r="AE1533" s="26">
        <f>IF(AND(-Z1533&gt;=61,-Z1533&lt;=90),D1533,0)</f>
        <v>0</v>
      </c>
      <c r="AF1533" s="26">
        <f>IF(AND(-Z1533&gt;=91,-Z1533&lt;=120),D1533,0)</f>
        <v>0</v>
      </c>
      <c r="AG1533" s="26">
        <f>IF(AND(-Z1533&gt;=121,-Z1533&lt;=150),D1533,0)</f>
        <v>0</v>
      </c>
      <c r="AH1533" s="26">
        <f>IF(AND(-Z1533&gt;=151,-Z1533&lt;=180),D1533,0)</f>
        <v>0</v>
      </c>
      <c r="AI1533" s="26">
        <f>IF(AND(-Z1533&gt;=181,-Z1533&lt;=210),D1533,0)</f>
        <v>0</v>
      </c>
      <c r="AJ1533" s="26">
        <f>IF(AND(-Z1533&gt;=211,-Z1533&lt;=250),D1533,0)</f>
        <v>0</v>
      </c>
      <c r="AK1533" s="26">
        <f>IF(-Z1533&gt;=251,D1533,0)</f>
        <v>0</v>
      </c>
      <c r="AL1533" s="26">
        <f>SUM(AE1533:AF1533)</f>
        <v>0</v>
      </c>
      <c r="AM1533" s="26">
        <f>SUM(AG1533:AK1533)</f>
        <v>0</v>
      </c>
      <c r="AN1533" s="26">
        <f>SUM(AI1533:AK1533)</f>
        <v>0</v>
      </c>
      <c r="AO1533" s="26">
        <f>+IF(SUM(AC1533:AK1533)=0,D1533,0)</f>
        <v>0</v>
      </c>
      <c r="AP1533" s="26">
        <f>+SUM(AC1533:AK1533)</f>
        <v>2000</v>
      </c>
      <c r="AQ1533" s="26">
        <f>+Tabla_DatosExternos_142[[#This Row],[Total Vigente]]+Tabla_DatosExternos_142[[#This Row],[Total Vencido]]</f>
        <v>2000</v>
      </c>
      <c r="AR1533" s="26">
        <f>SUM(AG1533:AK1533)</f>
        <v>0</v>
      </c>
      <c r="AS1533" s="27">
        <f>+Tabla_DatosExternos_142[[#This Row],[Fecha]]-Tabla_DatosExternos_142[[#This Row],[Vence]]</f>
        <v>-116</v>
      </c>
      <c r="AT1533" s="21"/>
      <c r="AU1533" s="28" t="e">
        <f>+AR1533-W1533</f>
        <v>#VALUE!</v>
      </c>
    </row>
    <row r="1534" spans="1:47" x14ac:dyDescent="0.35">
      <c r="A1534" s="20">
        <v>46112</v>
      </c>
      <c r="B1534" s="21">
        <v>439</v>
      </c>
      <c r="C1534" s="21">
        <v>2000</v>
      </c>
      <c r="D1534" s="21">
        <v>2000</v>
      </c>
      <c r="E1534" s="22">
        <v>46259</v>
      </c>
      <c r="F1534" s="21">
        <v>13</v>
      </c>
      <c r="G1534" s="21" t="s">
        <v>90</v>
      </c>
      <c r="H1534" s="21" t="s">
        <v>95</v>
      </c>
      <c r="I1534" s="21" t="s">
        <v>1497</v>
      </c>
      <c r="J1534" s="21" t="s">
        <v>49</v>
      </c>
      <c r="K1534" s="21" t="s">
        <v>2881</v>
      </c>
      <c r="L1534" s="21" t="s">
        <v>578</v>
      </c>
      <c r="M1534" s="21" t="s">
        <v>579</v>
      </c>
      <c r="N1534" s="21">
        <v>147</v>
      </c>
      <c r="O1534" s="20"/>
      <c r="P1534" s="21" t="s">
        <v>120</v>
      </c>
      <c r="Q1534" s="21" t="s">
        <v>1498</v>
      </c>
      <c r="R1534" s="21">
        <v>0</v>
      </c>
      <c r="S1534" s="21">
        <v>931</v>
      </c>
      <c r="T1534" s="21">
        <v>-68.143358000000006</v>
      </c>
      <c r="U1534" s="21">
        <v>-16.493285</v>
      </c>
      <c r="V1534" s="21" t="s">
        <v>1499</v>
      </c>
      <c r="W1534" s="21" t="s">
        <v>51</v>
      </c>
      <c r="X1534" s="21" t="s">
        <v>647</v>
      </c>
      <c r="Y1534" s="23">
        <v>46246</v>
      </c>
      <c r="Z1534" s="24">
        <f>+E1534-Y1534</f>
        <v>13</v>
      </c>
      <c r="AA1534" s="25">
        <f>+Tabla_DatosExternos_142[[#This Row],[Saldo]]/Tabla_DatosExternos_142[[#This Row],[Importe]]</f>
        <v>1</v>
      </c>
      <c r="AB1534" s="21"/>
      <c r="AC1534" s="26">
        <f>IF(AND(-Z1534&gt;=1,-Z1534&lt;=30),D1534,0)</f>
        <v>0</v>
      </c>
      <c r="AD1534" s="26">
        <f>IF(AND(-Z1534&gt;=31,-Z1534&lt;=60),D1534,0)</f>
        <v>0</v>
      </c>
      <c r="AE1534" s="26">
        <f>IF(AND(-Z1534&gt;=61,-Z1534&lt;=90),D1534,0)</f>
        <v>0</v>
      </c>
      <c r="AF1534" s="26">
        <f>IF(AND(-Z1534&gt;=91,-Z1534&lt;=120),D1534,0)</f>
        <v>0</v>
      </c>
      <c r="AG1534" s="26">
        <f>IF(AND(-Z1534&gt;=121,-Z1534&lt;=150),D1534,0)</f>
        <v>0</v>
      </c>
      <c r="AH1534" s="26">
        <f>IF(AND(-Z1534&gt;=151,-Z1534&lt;=180),D1534,0)</f>
        <v>0</v>
      </c>
      <c r="AI1534" s="26">
        <f>IF(AND(-Z1534&gt;=181,-Z1534&lt;=210),D1534,0)</f>
        <v>0</v>
      </c>
      <c r="AJ1534" s="26">
        <f>IF(AND(-Z1534&gt;=211,-Z1534&lt;=250),D1534,0)</f>
        <v>0</v>
      </c>
      <c r="AK1534" s="26">
        <f>IF(-Z1534&gt;=251,D1534,0)</f>
        <v>0</v>
      </c>
      <c r="AL1534" s="26">
        <f>SUM(AE1534:AF1534)</f>
        <v>0</v>
      </c>
      <c r="AM1534" s="26">
        <f>SUM(AG1534:AK1534)</f>
        <v>0</v>
      </c>
      <c r="AN1534" s="26">
        <f>SUM(AI1534:AK1534)</f>
        <v>0</v>
      </c>
      <c r="AO1534" s="26">
        <f>+IF(SUM(AC1534:AK1534)=0,D1534,0)</f>
        <v>2000</v>
      </c>
      <c r="AP1534" s="26">
        <f>+SUM(AC1534:AK1534)</f>
        <v>0</v>
      </c>
      <c r="AQ1534" s="26">
        <f>+Tabla_DatosExternos_142[[#This Row],[Total Vigente]]+Tabla_DatosExternos_142[[#This Row],[Total Vencido]]</f>
        <v>2000</v>
      </c>
      <c r="AR1534" s="26">
        <f>SUM(AG1534:AK1534)</f>
        <v>0</v>
      </c>
      <c r="AS1534" s="27">
        <f>+Tabla_DatosExternos_142[[#This Row],[Fecha]]-Tabla_DatosExternos_142[[#This Row],[Vence]]</f>
        <v>-147</v>
      </c>
      <c r="AT1534" s="21"/>
      <c r="AU1534" s="28" t="e">
        <f>+AR1534-W1534</f>
        <v>#VALUE!</v>
      </c>
    </row>
    <row r="1535" spans="1:47" x14ac:dyDescent="0.35">
      <c r="A1535" s="20">
        <v>46112</v>
      </c>
      <c r="B1535" s="21">
        <v>440</v>
      </c>
      <c r="C1535" s="21">
        <v>2000</v>
      </c>
      <c r="D1535" s="21">
        <v>2000</v>
      </c>
      <c r="E1535" s="22">
        <v>46290</v>
      </c>
      <c r="F1535" s="21">
        <v>44</v>
      </c>
      <c r="G1535" s="21" t="s">
        <v>96</v>
      </c>
      <c r="H1535" s="21" t="s">
        <v>95</v>
      </c>
      <c r="I1535" s="21" t="s">
        <v>1497</v>
      </c>
      <c r="J1535" s="21" t="s">
        <v>49</v>
      </c>
      <c r="K1535" s="21" t="s">
        <v>2881</v>
      </c>
      <c r="L1535" s="21" t="s">
        <v>578</v>
      </c>
      <c r="M1535" s="21" t="s">
        <v>579</v>
      </c>
      <c r="N1535" s="21">
        <v>178</v>
      </c>
      <c r="O1535" s="20"/>
      <c r="P1535" s="21" t="s">
        <v>120</v>
      </c>
      <c r="Q1535" s="21" t="s">
        <v>1498</v>
      </c>
      <c r="R1535" s="21">
        <v>0</v>
      </c>
      <c r="S1535" s="21">
        <v>931</v>
      </c>
      <c r="T1535" s="21">
        <v>-68.143358000000006</v>
      </c>
      <c r="U1535" s="21">
        <v>-16.493285</v>
      </c>
      <c r="V1535" s="21" t="s">
        <v>1499</v>
      </c>
      <c r="W1535" s="21" t="s">
        <v>51</v>
      </c>
      <c r="X1535" s="21" t="s">
        <v>647</v>
      </c>
      <c r="Y1535" s="23">
        <v>46246</v>
      </c>
      <c r="Z1535" s="24">
        <f>+E1535-Y1535</f>
        <v>44</v>
      </c>
      <c r="AA1535" s="25">
        <f>+Tabla_DatosExternos_142[[#This Row],[Saldo]]/Tabla_DatosExternos_142[[#This Row],[Importe]]</f>
        <v>1</v>
      </c>
      <c r="AB1535" s="21"/>
      <c r="AC1535" s="26">
        <f>IF(AND(-Z1535&gt;=1,-Z1535&lt;=30),D1535,0)</f>
        <v>0</v>
      </c>
      <c r="AD1535" s="26">
        <f>IF(AND(-Z1535&gt;=31,-Z1535&lt;=60),D1535,0)</f>
        <v>0</v>
      </c>
      <c r="AE1535" s="26">
        <f>IF(AND(-Z1535&gt;=61,-Z1535&lt;=90),D1535,0)</f>
        <v>0</v>
      </c>
      <c r="AF1535" s="26">
        <f>IF(AND(-Z1535&gt;=91,-Z1535&lt;=120),D1535,0)</f>
        <v>0</v>
      </c>
      <c r="AG1535" s="26">
        <f>IF(AND(-Z1535&gt;=121,-Z1535&lt;=150),D1535,0)</f>
        <v>0</v>
      </c>
      <c r="AH1535" s="26">
        <f>IF(AND(-Z1535&gt;=151,-Z1535&lt;=180),D1535,0)</f>
        <v>0</v>
      </c>
      <c r="AI1535" s="26">
        <f>IF(AND(-Z1535&gt;=181,-Z1535&lt;=210),D1535,0)</f>
        <v>0</v>
      </c>
      <c r="AJ1535" s="26">
        <f>IF(AND(-Z1535&gt;=211,-Z1535&lt;=250),D1535,0)</f>
        <v>0</v>
      </c>
      <c r="AK1535" s="26">
        <f>IF(-Z1535&gt;=251,D1535,0)</f>
        <v>0</v>
      </c>
      <c r="AL1535" s="26">
        <f>SUM(AE1535:AF1535)</f>
        <v>0</v>
      </c>
      <c r="AM1535" s="26">
        <f>SUM(AG1535:AK1535)</f>
        <v>0</v>
      </c>
      <c r="AN1535" s="26">
        <f>SUM(AI1535:AK1535)</f>
        <v>0</v>
      </c>
      <c r="AO1535" s="26">
        <f>+IF(SUM(AC1535:AK1535)=0,D1535,0)</f>
        <v>2000</v>
      </c>
      <c r="AP1535" s="26">
        <f>+SUM(AC1535:AK1535)</f>
        <v>0</v>
      </c>
      <c r="AQ1535" s="26">
        <f>+Tabla_DatosExternos_142[[#This Row],[Total Vigente]]+Tabla_DatosExternos_142[[#This Row],[Total Vencido]]</f>
        <v>2000</v>
      </c>
      <c r="AR1535" s="26">
        <f>SUM(AG1535:AK1535)</f>
        <v>0</v>
      </c>
      <c r="AS1535" s="27">
        <f>+Tabla_DatosExternos_142[[#This Row],[Fecha]]-Tabla_DatosExternos_142[[#This Row],[Vence]]</f>
        <v>-178</v>
      </c>
      <c r="AT1535" s="21"/>
      <c r="AU1535" s="28" t="e">
        <f>+AR1535-W1535</f>
        <v>#VALUE!</v>
      </c>
    </row>
    <row r="1536" spans="1:47" x14ac:dyDescent="0.35">
      <c r="A1536" s="20">
        <v>46112</v>
      </c>
      <c r="B1536" s="21">
        <v>441</v>
      </c>
      <c r="C1536" s="21">
        <v>2000</v>
      </c>
      <c r="D1536" s="21">
        <v>2000</v>
      </c>
      <c r="E1536" s="22">
        <v>46320</v>
      </c>
      <c r="F1536" s="21">
        <v>74</v>
      </c>
      <c r="G1536" s="21" t="s">
        <v>81</v>
      </c>
      <c r="H1536" s="21" t="s">
        <v>95</v>
      </c>
      <c r="I1536" s="21" t="s">
        <v>1497</v>
      </c>
      <c r="J1536" s="21" t="s">
        <v>49</v>
      </c>
      <c r="K1536" s="21" t="s">
        <v>2881</v>
      </c>
      <c r="L1536" s="21" t="s">
        <v>578</v>
      </c>
      <c r="M1536" s="21" t="s">
        <v>579</v>
      </c>
      <c r="N1536" s="21">
        <v>208</v>
      </c>
      <c r="O1536" s="20"/>
      <c r="P1536" s="21" t="s">
        <v>120</v>
      </c>
      <c r="Q1536" s="21" t="s">
        <v>1498</v>
      </c>
      <c r="R1536" s="21">
        <v>0</v>
      </c>
      <c r="S1536" s="21">
        <v>931</v>
      </c>
      <c r="T1536" s="21">
        <v>-68.143358000000006</v>
      </c>
      <c r="U1536" s="21">
        <v>-16.493285</v>
      </c>
      <c r="V1536" s="21" t="s">
        <v>1499</v>
      </c>
      <c r="W1536" s="21" t="s">
        <v>51</v>
      </c>
      <c r="X1536" s="21" t="s">
        <v>647</v>
      </c>
      <c r="Y1536" s="23">
        <v>46246</v>
      </c>
      <c r="Z1536" s="24">
        <f>+E1536-Y1536</f>
        <v>74</v>
      </c>
      <c r="AA1536" s="25">
        <f>+Tabla_DatosExternos_142[[#This Row],[Saldo]]/Tabla_DatosExternos_142[[#This Row],[Importe]]</f>
        <v>1</v>
      </c>
      <c r="AB1536" s="21"/>
      <c r="AC1536" s="26">
        <f>IF(AND(-Z1536&gt;=1,-Z1536&lt;=30),D1536,0)</f>
        <v>0</v>
      </c>
      <c r="AD1536" s="26">
        <f>IF(AND(-Z1536&gt;=31,-Z1536&lt;=60),D1536,0)</f>
        <v>0</v>
      </c>
      <c r="AE1536" s="26">
        <f>IF(AND(-Z1536&gt;=61,-Z1536&lt;=90),D1536,0)</f>
        <v>0</v>
      </c>
      <c r="AF1536" s="26">
        <f>IF(AND(-Z1536&gt;=91,-Z1536&lt;=120),D1536,0)</f>
        <v>0</v>
      </c>
      <c r="AG1536" s="26">
        <f>IF(AND(-Z1536&gt;=121,-Z1536&lt;=150),D1536,0)</f>
        <v>0</v>
      </c>
      <c r="AH1536" s="26">
        <f>IF(AND(-Z1536&gt;=151,-Z1536&lt;=180),D1536,0)</f>
        <v>0</v>
      </c>
      <c r="AI1536" s="26">
        <f>IF(AND(-Z1536&gt;=181,-Z1536&lt;=210),D1536,0)</f>
        <v>0</v>
      </c>
      <c r="AJ1536" s="26">
        <f>IF(AND(-Z1536&gt;=211,-Z1536&lt;=250),D1536,0)</f>
        <v>0</v>
      </c>
      <c r="AK1536" s="26">
        <f>IF(-Z1536&gt;=251,D1536,0)</f>
        <v>0</v>
      </c>
      <c r="AL1536" s="26">
        <f>SUM(AE1536:AF1536)</f>
        <v>0</v>
      </c>
      <c r="AM1536" s="26">
        <f>SUM(AG1536:AK1536)</f>
        <v>0</v>
      </c>
      <c r="AN1536" s="26">
        <f>SUM(AI1536:AK1536)</f>
        <v>0</v>
      </c>
      <c r="AO1536" s="26">
        <f>+IF(SUM(AC1536:AK1536)=0,D1536,0)</f>
        <v>2000</v>
      </c>
      <c r="AP1536" s="26">
        <f>+SUM(AC1536:AK1536)</f>
        <v>0</v>
      </c>
      <c r="AQ1536" s="26">
        <f>+Tabla_DatosExternos_142[[#This Row],[Total Vigente]]+Tabla_DatosExternos_142[[#This Row],[Total Vencido]]</f>
        <v>2000</v>
      </c>
      <c r="AR1536" s="26">
        <f>SUM(AG1536:AK1536)</f>
        <v>0</v>
      </c>
      <c r="AS1536" s="27">
        <f>+Tabla_DatosExternos_142[[#This Row],[Fecha]]-Tabla_DatosExternos_142[[#This Row],[Vence]]</f>
        <v>-208</v>
      </c>
      <c r="AT1536" s="21"/>
      <c r="AU1536" s="28" t="e">
        <f>+AR1536-W1536</f>
        <v>#VALUE!</v>
      </c>
    </row>
    <row r="1537" spans="1:47" x14ac:dyDescent="0.35">
      <c r="A1537" s="20">
        <v>46112</v>
      </c>
      <c r="B1537" s="21">
        <v>442</v>
      </c>
      <c r="C1537" s="21">
        <v>1970</v>
      </c>
      <c r="D1537" s="21">
        <v>1970</v>
      </c>
      <c r="E1537" s="22">
        <v>46351</v>
      </c>
      <c r="F1537" s="21">
        <v>105</v>
      </c>
      <c r="G1537" s="21" t="s">
        <v>88</v>
      </c>
      <c r="H1537" s="21" t="s">
        <v>95</v>
      </c>
      <c r="I1537" s="21" t="s">
        <v>1497</v>
      </c>
      <c r="J1537" s="21" t="s">
        <v>49</v>
      </c>
      <c r="K1537" s="21" t="s">
        <v>2881</v>
      </c>
      <c r="L1537" s="21" t="s">
        <v>578</v>
      </c>
      <c r="M1537" s="21" t="s">
        <v>579</v>
      </c>
      <c r="N1537" s="21">
        <v>239</v>
      </c>
      <c r="O1537" s="20"/>
      <c r="P1537" s="21" t="s">
        <v>120</v>
      </c>
      <c r="Q1537" s="21" t="s">
        <v>1498</v>
      </c>
      <c r="R1537" s="21">
        <v>0</v>
      </c>
      <c r="S1537" s="21">
        <v>931</v>
      </c>
      <c r="T1537" s="21">
        <v>-68.143358000000006</v>
      </c>
      <c r="U1537" s="21">
        <v>-16.493285</v>
      </c>
      <c r="V1537" s="21" t="s">
        <v>1499</v>
      </c>
      <c r="W1537" s="21" t="s">
        <v>51</v>
      </c>
      <c r="X1537" s="21" t="s">
        <v>647</v>
      </c>
      <c r="Y1537" s="23">
        <v>46246</v>
      </c>
      <c r="Z1537" s="24">
        <f>+E1537-Y1537</f>
        <v>105</v>
      </c>
      <c r="AA1537" s="25">
        <f>+Tabla_DatosExternos_142[[#This Row],[Saldo]]/Tabla_DatosExternos_142[[#This Row],[Importe]]</f>
        <v>1</v>
      </c>
      <c r="AB1537" s="21"/>
      <c r="AC1537" s="26">
        <f>IF(AND(-Z1537&gt;=1,-Z1537&lt;=30),D1537,0)</f>
        <v>0</v>
      </c>
      <c r="AD1537" s="26">
        <f>IF(AND(-Z1537&gt;=31,-Z1537&lt;=60),D1537,0)</f>
        <v>0</v>
      </c>
      <c r="AE1537" s="26">
        <f>IF(AND(-Z1537&gt;=61,-Z1537&lt;=90),D1537,0)</f>
        <v>0</v>
      </c>
      <c r="AF1537" s="26">
        <f>IF(AND(-Z1537&gt;=91,-Z1537&lt;=120),D1537,0)</f>
        <v>0</v>
      </c>
      <c r="AG1537" s="26">
        <f>IF(AND(-Z1537&gt;=121,-Z1537&lt;=150),D1537,0)</f>
        <v>0</v>
      </c>
      <c r="AH1537" s="26">
        <f>IF(AND(-Z1537&gt;=151,-Z1537&lt;=180),D1537,0)</f>
        <v>0</v>
      </c>
      <c r="AI1537" s="26">
        <f>IF(AND(-Z1537&gt;=181,-Z1537&lt;=210),D1537,0)</f>
        <v>0</v>
      </c>
      <c r="AJ1537" s="26">
        <f>IF(AND(-Z1537&gt;=211,-Z1537&lt;=250),D1537,0)</f>
        <v>0</v>
      </c>
      <c r="AK1537" s="26">
        <f>IF(-Z1537&gt;=251,D1537,0)</f>
        <v>0</v>
      </c>
      <c r="AL1537" s="26">
        <f>SUM(AE1537:AF1537)</f>
        <v>0</v>
      </c>
      <c r="AM1537" s="26">
        <f>SUM(AG1537:AK1537)</f>
        <v>0</v>
      </c>
      <c r="AN1537" s="26">
        <f>SUM(AI1537:AK1537)</f>
        <v>0</v>
      </c>
      <c r="AO1537" s="26">
        <f>+IF(SUM(AC1537:AK1537)=0,D1537,0)</f>
        <v>1970</v>
      </c>
      <c r="AP1537" s="26">
        <f>+SUM(AC1537:AK1537)</f>
        <v>0</v>
      </c>
      <c r="AQ1537" s="26">
        <f>+Tabla_DatosExternos_142[[#This Row],[Total Vigente]]+Tabla_DatosExternos_142[[#This Row],[Total Vencido]]</f>
        <v>1970</v>
      </c>
      <c r="AR1537" s="26">
        <f>SUM(AG1537:AK1537)</f>
        <v>0</v>
      </c>
      <c r="AS1537" s="27">
        <f>+Tabla_DatosExternos_142[[#This Row],[Fecha]]-Tabla_DatosExternos_142[[#This Row],[Vence]]</f>
        <v>-239</v>
      </c>
      <c r="AT1537" s="21"/>
      <c r="AU1537" s="28" t="e">
        <f>+AR1537-W1537</f>
        <v>#VALUE!</v>
      </c>
    </row>
    <row r="1538" spans="1:47" x14ac:dyDescent="0.35">
      <c r="A1538" s="20">
        <v>46112</v>
      </c>
      <c r="B1538" s="21">
        <v>470</v>
      </c>
      <c r="C1538" s="21">
        <v>5000</v>
      </c>
      <c r="D1538" s="21">
        <v>3000</v>
      </c>
      <c r="E1538" s="22">
        <v>46117</v>
      </c>
      <c r="F1538" s="21">
        <v>129</v>
      </c>
      <c r="G1538" s="21" t="s">
        <v>89</v>
      </c>
      <c r="H1538" s="21" t="s">
        <v>48</v>
      </c>
      <c r="I1538" s="21" t="s">
        <v>1513</v>
      </c>
      <c r="J1538" s="21" t="s">
        <v>49</v>
      </c>
      <c r="K1538" s="21" t="s">
        <v>2881</v>
      </c>
      <c r="L1538" s="21" t="s">
        <v>578</v>
      </c>
      <c r="M1538" s="21" t="s">
        <v>579</v>
      </c>
      <c r="N1538" s="21">
        <v>5</v>
      </c>
      <c r="O1538" s="20">
        <v>46230</v>
      </c>
      <c r="P1538" s="21" t="s">
        <v>120</v>
      </c>
      <c r="Q1538" s="21" t="s">
        <v>1514</v>
      </c>
      <c r="R1538" s="21">
        <v>0</v>
      </c>
      <c r="S1538" s="21">
        <v>931</v>
      </c>
      <c r="T1538" s="21">
        <v>-68.142951999999994</v>
      </c>
      <c r="U1538" s="21">
        <v>-16.493284200000002</v>
      </c>
      <c r="V1538" s="21" t="s">
        <v>1515</v>
      </c>
      <c r="W1538" s="21" t="s">
        <v>51</v>
      </c>
      <c r="X1538" s="21" t="s">
        <v>1516</v>
      </c>
      <c r="Y1538" s="23">
        <v>46246</v>
      </c>
      <c r="Z1538" s="24">
        <f>+E1538-Y1538</f>
        <v>-129</v>
      </c>
      <c r="AA1538" s="25">
        <f>+Tabla_DatosExternos_142[[#This Row],[Saldo]]/Tabla_DatosExternos_142[[#This Row],[Importe]]</f>
        <v>0.6</v>
      </c>
      <c r="AB1538" s="21"/>
      <c r="AC1538" s="26">
        <f>IF(AND(-Z1538&gt;=1,-Z1538&lt;=30),D1538,0)</f>
        <v>0</v>
      </c>
      <c r="AD1538" s="26">
        <f>IF(AND(-Z1538&gt;=31,-Z1538&lt;=60),D1538,0)</f>
        <v>0</v>
      </c>
      <c r="AE1538" s="26">
        <f>IF(AND(-Z1538&gt;=61,-Z1538&lt;=90),D1538,0)</f>
        <v>0</v>
      </c>
      <c r="AF1538" s="26">
        <f>IF(AND(-Z1538&gt;=91,-Z1538&lt;=120),D1538,0)</f>
        <v>0</v>
      </c>
      <c r="AG1538" s="26">
        <f>IF(AND(-Z1538&gt;=121,-Z1538&lt;=150),D1538,0)</f>
        <v>3000</v>
      </c>
      <c r="AH1538" s="26">
        <f>IF(AND(-Z1538&gt;=151,-Z1538&lt;=180),D1538,0)</f>
        <v>0</v>
      </c>
      <c r="AI1538" s="26">
        <f>IF(AND(-Z1538&gt;=181,-Z1538&lt;=210),D1538,0)</f>
        <v>0</v>
      </c>
      <c r="AJ1538" s="26">
        <f>IF(AND(-Z1538&gt;=211,-Z1538&lt;=250),D1538,0)</f>
        <v>0</v>
      </c>
      <c r="AK1538" s="26">
        <f>IF(-Z1538&gt;=251,D1538,0)</f>
        <v>0</v>
      </c>
      <c r="AL1538" s="26">
        <f>SUM(AE1538:AF1538)</f>
        <v>0</v>
      </c>
      <c r="AM1538" s="26">
        <f>SUM(AG1538:AK1538)</f>
        <v>3000</v>
      </c>
      <c r="AN1538" s="26">
        <f>SUM(AI1538:AK1538)</f>
        <v>0</v>
      </c>
      <c r="AO1538" s="26">
        <f>+IF(SUM(AC1538:AK1538)=0,D1538,0)</f>
        <v>0</v>
      </c>
      <c r="AP1538" s="26">
        <f>+SUM(AC1538:AK1538)</f>
        <v>3000</v>
      </c>
      <c r="AQ1538" s="26">
        <f>+Tabla_DatosExternos_142[[#This Row],[Total Vigente]]+Tabla_DatosExternos_142[[#This Row],[Total Vencido]]</f>
        <v>3000</v>
      </c>
      <c r="AR1538" s="26">
        <f>SUM(AG1538:AK1538)</f>
        <v>3000</v>
      </c>
      <c r="AS1538" s="27">
        <f>+Tabla_DatosExternos_142[[#This Row],[Fecha]]-Tabla_DatosExternos_142[[#This Row],[Vence]]</f>
        <v>-5</v>
      </c>
      <c r="AT1538" s="21"/>
      <c r="AU1538" s="28" t="e">
        <f>+AR1538-W1538</f>
        <v>#VALUE!</v>
      </c>
    </row>
    <row r="1539" spans="1:47" x14ac:dyDescent="0.35">
      <c r="A1539" s="20">
        <v>46112</v>
      </c>
      <c r="B1539" s="21">
        <v>471</v>
      </c>
      <c r="C1539" s="21">
        <v>5000</v>
      </c>
      <c r="D1539" s="21">
        <v>5000</v>
      </c>
      <c r="E1539" s="22">
        <v>46137</v>
      </c>
      <c r="F1539" s="21">
        <v>109</v>
      </c>
      <c r="G1539" s="21" t="s">
        <v>88</v>
      </c>
      <c r="H1539" s="21" t="s">
        <v>48</v>
      </c>
      <c r="I1539" s="21" t="s">
        <v>1513</v>
      </c>
      <c r="J1539" s="21" t="s">
        <v>49</v>
      </c>
      <c r="K1539" s="21" t="s">
        <v>2881</v>
      </c>
      <c r="L1539" s="21" t="s">
        <v>578</v>
      </c>
      <c r="M1539" s="21" t="s">
        <v>579</v>
      </c>
      <c r="N1539" s="21">
        <v>25</v>
      </c>
      <c r="O1539" s="20"/>
      <c r="P1539" s="21" t="s">
        <v>120</v>
      </c>
      <c r="Q1539" s="21" t="s">
        <v>1514</v>
      </c>
      <c r="R1539" s="21">
        <v>0</v>
      </c>
      <c r="S1539" s="21">
        <v>931</v>
      </c>
      <c r="T1539" s="21">
        <v>-68.142951999999994</v>
      </c>
      <c r="U1539" s="21">
        <v>-16.493284200000002</v>
      </c>
      <c r="V1539" s="21" t="s">
        <v>1515</v>
      </c>
      <c r="W1539" s="21" t="s">
        <v>51</v>
      </c>
      <c r="X1539" s="21" t="s">
        <v>1516</v>
      </c>
      <c r="Y1539" s="23">
        <v>46246</v>
      </c>
      <c r="Z1539" s="24">
        <f>+E1539-Y1539</f>
        <v>-109</v>
      </c>
      <c r="AA1539" s="25">
        <f>+Tabla_DatosExternos_142[[#This Row],[Saldo]]/Tabla_DatosExternos_142[[#This Row],[Importe]]</f>
        <v>1</v>
      </c>
      <c r="AB1539" s="21"/>
      <c r="AC1539" s="26">
        <f>IF(AND(-Z1539&gt;=1,-Z1539&lt;=30),D1539,0)</f>
        <v>0</v>
      </c>
      <c r="AD1539" s="26">
        <f>IF(AND(-Z1539&gt;=31,-Z1539&lt;=60),D1539,0)</f>
        <v>0</v>
      </c>
      <c r="AE1539" s="26">
        <f>IF(AND(-Z1539&gt;=61,-Z1539&lt;=90),D1539,0)</f>
        <v>0</v>
      </c>
      <c r="AF1539" s="26">
        <f>IF(AND(-Z1539&gt;=91,-Z1539&lt;=120),D1539,0)</f>
        <v>5000</v>
      </c>
      <c r="AG1539" s="26">
        <f>IF(AND(-Z1539&gt;=121,-Z1539&lt;=150),D1539,0)</f>
        <v>0</v>
      </c>
      <c r="AH1539" s="26">
        <f>IF(AND(-Z1539&gt;=151,-Z1539&lt;=180),D1539,0)</f>
        <v>0</v>
      </c>
      <c r="AI1539" s="26">
        <f>IF(AND(-Z1539&gt;=181,-Z1539&lt;=210),D1539,0)</f>
        <v>0</v>
      </c>
      <c r="AJ1539" s="26">
        <f>IF(AND(-Z1539&gt;=211,-Z1539&lt;=250),D1539,0)</f>
        <v>0</v>
      </c>
      <c r="AK1539" s="26">
        <f>IF(-Z1539&gt;=251,D1539,0)</f>
        <v>0</v>
      </c>
      <c r="AL1539" s="26">
        <f>SUM(AE1539:AF1539)</f>
        <v>5000</v>
      </c>
      <c r="AM1539" s="26">
        <f>SUM(AG1539:AK1539)</f>
        <v>0</v>
      </c>
      <c r="AN1539" s="26">
        <f>SUM(AI1539:AK1539)</f>
        <v>0</v>
      </c>
      <c r="AO1539" s="26">
        <f>+IF(SUM(AC1539:AK1539)=0,D1539,0)</f>
        <v>0</v>
      </c>
      <c r="AP1539" s="26">
        <f>+SUM(AC1539:AK1539)</f>
        <v>5000</v>
      </c>
      <c r="AQ1539" s="26">
        <f>+Tabla_DatosExternos_142[[#This Row],[Total Vigente]]+Tabla_DatosExternos_142[[#This Row],[Total Vencido]]</f>
        <v>5000</v>
      </c>
      <c r="AR1539" s="26">
        <f>SUM(AG1539:AK1539)</f>
        <v>0</v>
      </c>
      <c r="AS1539" s="27">
        <f>+Tabla_DatosExternos_142[[#This Row],[Fecha]]-Tabla_DatosExternos_142[[#This Row],[Vence]]</f>
        <v>-25</v>
      </c>
      <c r="AT1539" s="21"/>
      <c r="AU1539" s="28" t="e">
        <f>+AR1539-W1539</f>
        <v>#VALUE!</v>
      </c>
    </row>
    <row r="1540" spans="1:47" x14ac:dyDescent="0.35">
      <c r="A1540" s="20">
        <v>46112</v>
      </c>
      <c r="B1540" s="21">
        <v>472</v>
      </c>
      <c r="C1540" s="21">
        <v>5000</v>
      </c>
      <c r="D1540" s="21">
        <v>5000</v>
      </c>
      <c r="E1540" s="22">
        <v>46167</v>
      </c>
      <c r="F1540" s="21">
        <v>79</v>
      </c>
      <c r="G1540" s="21" t="s">
        <v>81</v>
      </c>
      <c r="H1540" s="21" t="s">
        <v>48</v>
      </c>
      <c r="I1540" s="21" t="s">
        <v>1513</v>
      </c>
      <c r="J1540" s="21" t="s">
        <v>49</v>
      </c>
      <c r="K1540" s="21" t="s">
        <v>2881</v>
      </c>
      <c r="L1540" s="21" t="s">
        <v>578</v>
      </c>
      <c r="M1540" s="21" t="s">
        <v>579</v>
      </c>
      <c r="N1540" s="21">
        <v>55</v>
      </c>
      <c r="O1540" s="20"/>
      <c r="P1540" s="21" t="s">
        <v>120</v>
      </c>
      <c r="Q1540" s="21" t="s">
        <v>1514</v>
      </c>
      <c r="R1540" s="21">
        <v>0</v>
      </c>
      <c r="S1540" s="21">
        <v>931</v>
      </c>
      <c r="T1540" s="21">
        <v>-68.142951999999994</v>
      </c>
      <c r="U1540" s="21">
        <v>-16.493284200000002</v>
      </c>
      <c r="V1540" s="21" t="s">
        <v>1515</v>
      </c>
      <c r="W1540" s="21" t="s">
        <v>51</v>
      </c>
      <c r="X1540" s="21" t="s">
        <v>1516</v>
      </c>
      <c r="Y1540" s="23">
        <v>46246</v>
      </c>
      <c r="Z1540" s="24">
        <f>+E1540-Y1540</f>
        <v>-79</v>
      </c>
      <c r="AA1540" s="25">
        <f>+Tabla_DatosExternos_142[[#This Row],[Saldo]]/Tabla_DatosExternos_142[[#This Row],[Importe]]</f>
        <v>1</v>
      </c>
      <c r="AB1540" s="21"/>
      <c r="AC1540" s="26">
        <f>IF(AND(-Z1540&gt;=1,-Z1540&lt;=30),D1540,0)</f>
        <v>0</v>
      </c>
      <c r="AD1540" s="26">
        <f>IF(AND(-Z1540&gt;=31,-Z1540&lt;=60),D1540,0)</f>
        <v>0</v>
      </c>
      <c r="AE1540" s="26">
        <f>IF(AND(-Z1540&gt;=61,-Z1540&lt;=90),D1540,0)</f>
        <v>5000</v>
      </c>
      <c r="AF1540" s="26">
        <f>IF(AND(-Z1540&gt;=91,-Z1540&lt;=120),D1540,0)</f>
        <v>0</v>
      </c>
      <c r="AG1540" s="26">
        <f>IF(AND(-Z1540&gt;=121,-Z1540&lt;=150),D1540,0)</f>
        <v>0</v>
      </c>
      <c r="AH1540" s="26">
        <f>IF(AND(-Z1540&gt;=151,-Z1540&lt;=180),D1540,0)</f>
        <v>0</v>
      </c>
      <c r="AI1540" s="26">
        <f>IF(AND(-Z1540&gt;=181,-Z1540&lt;=210),D1540,0)</f>
        <v>0</v>
      </c>
      <c r="AJ1540" s="26">
        <f>IF(AND(-Z1540&gt;=211,-Z1540&lt;=250),D1540,0)</f>
        <v>0</v>
      </c>
      <c r="AK1540" s="26">
        <f>IF(-Z1540&gt;=251,D1540,0)</f>
        <v>0</v>
      </c>
      <c r="AL1540" s="26">
        <f>SUM(AE1540:AF1540)</f>
        <v>5000</v>
      </c>
      <c r="AM1540" s="26">
        <f>SUM(AG1540:AK1540)</f>
        <v>0</v>
      </c>
      <c r="AN1540" s="26">
        <f>SUM(AI1540:AK1540)</f>
        <v>0</v>
      </c>
      <c r="AO1540" s="26">
        <f>+IF(SUM(AC1540:AK1540)=0,D1540,0)</f>
        <v>0</v>
      </c>
      <c r="AP1540" s="26">
        <f>+SUM(AC1540:AK1540)</f>
        <v>5000</v>
      </c>
      <c r="AQ1540" s="26">
        <f>+Tabla_DatosExternos_142[[#This Row],[Total Vigente]]+Tabla_DatosExternos_142[[#This Row],[Total Vencido]]</f>
        <v>5000</v>
      </c>
      <c r="AR1540" s="26">
        <f>SUM(AG1540:AK1540)</f>
        <v>0</v>
      </c>
      <c r="AS1540" s="27">
        <f>+Tabla_DatosExternos_142[[#This Row],[Fecha]]-Tabla_DatosExternos_142[[#This Row],[Vence]]</f>
        <v>-55</v>
      </c>
      <c r="AT1540" s="21"/>
      <c r="AU1540" s="28" t="e">
        <f>+AR1540-W1540</f>
        <v>#VALUE!</v>
      </c>
    </row>
    <row r="1541" spans="1:47" x14ac:dyDescent="0.35">
      <c r="A1541" s="20">
        <v>46112</v>
      </c>
      <c r="B1541" s="21">
        <v>473</v>
      </c>
      <c r="C1541" s="21">
        <v>4870.9799999999996</v>
      </c>
      <c r="D1541" s="21">
        <v>4870.9799999999996</v>
      </c>
      <c r="E1541" s="22">
        <v>46198</v>
      </c>
      <c r="F1541" s="21">
        <v>48</v>
      </c>
      <c r="G1541" s="21" t="s">
        <v>96</v>
      </c>
      <c r="H1541" s="21" t="s">
        <v>48</v>
      </c>
      <c r="I1541" s="21" t="s">
        <v>1513</v>
      </c>
      <c r="J1541" s="21" t="s">
        <v>49</v>
      </c>
      <c r="K1541" s="21" t="s">
        <v>2881</v>
      </c>
      <c r="L1541" s="21" t="s">
        <v>578</v>
      </c>
      <c r="M1541" s="21" t="s">
        <v>579</v>
      </c>
      <c r="N1541" s="21">
        <v>86</v>
      </c>
      <c r="O1541" s="20"/>
      <c r="P1541" s="21" t="s">
        <v>120</v>
      </c>
      <c r="Q1541" s="21" t="s">
        <v>1514</v>
      </c>
      <c r="R1541" s="21">
        <v>0</v>
      </c>
      <c r="S1541" s="21">
        <v>931</v>
      </c>
      <c r="T1541" s="21">
        <v>-68.142951999999994</v>
      </c>
      <c r="U1541" s="21">
        <v>-16.493284200000002</v>
      </c>
      <c r="V1541" s="21" t="s">
        <v>1515</v>
      </c>
      <c r="W1541" s="21" t="s">
        <v>51</v>
      </c>
      <c r="X1541" s="21" t="s">
        <v>1516</v>
      </c>
      <c r="Y1541" s="23">
        <v>46246</v>
      </c>
      <c r="Z1541" s="24">
        <f>+E1541-Y1541</f>
        <v>-48</v>
      </c>
      <c r="AA1541" s="25">
        <f>+Tabla_DatosExternos_142[[#This Row],[Saldo]]/Tabla_DatosExternos_142[[#This Row],[Importe]]</f>
        <v>1</v>
      </c>
      <c r="AB1541" s="21"/>
      <c r="AC1541" s="26">
        <f>IF(AND(-Z1541&gt;=1,-Z1541&lt;=30),D1541,0)</f>
        <v>0</v>
      </c>
      <c r="AD1541" s="26">
        <f>IF(AND(-Z1541&gt;=31,-Z1541&lt;=60),D1541,0)</f>
        <v>4870.9799999999996</v>
      </c>
      <c r="AE1541" s="26">
        <f>IF(AND(-Z1541&gt;=61,-Z1541&lt;=90),D1541,0)</f>
        <v>0</v>
      </c>
      <c r="AF1541" s="26">
        <f>IF(AND(-Z1541&gt;=91,-Z1541&lt;=120),D1541,0)</f>
        <v>0</v>
      </c>
      <c r="AG1541" s="26">
        <f>IF(AND(-Z1541&gt;=121,-Z1541&lt;=150),D1541,0)</f>
        <v>0</v>
      </c>
      <c r="AH1541" s="26">
        <f>IF(AND(-Z1541&gt;=151,-Z1541&lt;=180),D1541,0)</f>
        <v>0</v>
      </c>
      <c r="AI1541" s="26">
        <f>IF(AND(-Z1541&gt;=181,-Z1541&lt;=210),D1541,0)</f>
        <v>0</v>
      </c>
      <c r="AJ1541" s="26">
        <f>IF(AND(-Z1541&gt;=211,-Z1541&lt;=250),D1541,0)</f>
        <v>0</v>
      </c>
      <c r="AK1541" s="26">
        <f>IF(-Z1541&gt;=251,D1541,0)</f>
        <v>0</v>
      </c>
      <c r="AL1541" s="26">
        <f>SUM(AE1541:AF1541)</f>
        <v>0</v>
      </c>
      <c r="AM1541" s="26">
        <f>SUM(AG1541:AK1541)</f>
        <v>0</v>
      </c>
      <c r="AN1541" s="26">
        <f>SUM(AI1541:AK1541)</f>
        <v>0</v>
      </c>
      <c r="AO1541" s="26">
        <f>+IF(SUM(AC1541:AK1541)=0,D1541,0)</f>
        <v>0</v>
      </c>
      <c r="AP1541" s="26">
        <f>+SUM(AC1541:AK1541)</f>
        <v>4870.9799999999996</v>
      </c>
      <c r="AQ1541" s="26">
        <f>+Tabla_DatosExternos_142[[#This Row],[Total Vigente]]+Tabla_DatosExternos_142[[#This Row],[Total Vencido]]</f>
        <v>4870.9799999999996</v>
      </c>
      <c r="AR1541" s="26">
        <f>SUM(AG1541:AK1541)</f>
        <v>0</v>
      </c>
      <c r="AS1541" s="27">
        <f>+Tabla_DatosExternos_142[[#This Row],[Fecha]]-Tabla_DatosExternos_142[[#This Row],[Vence]]</f>
        <v>-86</v>
      </c>
      <c r="AT1541" s="21"/>
      <c r="AU1541" s="28" t="e">
        <f>+AR1541-W1541</f>
        <v>#VALUE!</v>
      </c>
    </row>
    <row r="1542" spans="1:47" x14ac:dyDescent="0.35">
      <c r="A1542" s="20">
        <v>46130</v>
      </c>
      <c r="B1542" s="21">
        <v>136836</v>
      </c>
      <c r="C1542" s="21">
        <v>689.99</v>
      </c>
      <c r="D1542" s="21">
        <v>689.99</v>
      </c>
      <c r="E1542" s="22">
        <v>46160</v>
      </c>
      <c r="F1542" s="21">
        <v>86</v>
      </c>
      <c r="G1542" s="21" t="s">
        <v>81</v>
      </c>
      <c r="H1542" s="21" t="s">
        <v>48</v>
      </c>
      <c r="I1542" s="21" t="s">
        <v>1427</v>
      </c>
      <c r="J1542" s="21" t="s">
        <v>49</v>
      </c>
      <c r="K1542" s="21" t="s">
        <v>2881</v>
      </c>
      <c r="L1542" s="21" t="s">
        <v>578</v>
      </c>
      <c r="M1542" s="21" t="s">
        <v>579</v>
      </c>
      <c r="N1542" s="21">
        <v>30</v>
      </c>
      <c r="O1542" s="20"/>
      <c r="P1542" s="21" t="s">
        <v>49</v>
      </c>
      <c r="Q1542" s="21" t="s">
        <v>1428</v>
      </c>
      <c r="R1542" s="21">
        <v>10000</v>
      </c>
      <c r="S1542" s="21">
        <v>931</v>
      </c>
      <c r="T1542" s="21">
        <v>-68.142425500000002</v>
      </c>
      <c r="U1542" s="21">
        <v>-16.493476900000001</v>
      </c>
      <c r="V1542" s="21" t="s">
        <v>1429</v>
      </c>
      <c r="W1542" s="21" t="s">
        <v>51</v>
      </c>
      <c r="X1542" s="21" t="s">
        <v>1430</v>
      </c>
      <c r="Y1542" s="23">
        <v>46246</v>
      </c>
      <c r="Z1542" s="24">
        <f>+E1542-Y1542</f>
        <v>-86</v>
      </c>
      <c r="AA1542" s="25">
        <f>+Tabla_DatosExternos_142[[#This Row],[Saldo]]/Tabla_DatosExternos_142[[#This Row],[Importe]]</f>
        <v>1</v>
      </c>
      <c r="AB1542" s="21"/>
      <c r="AC1542" s="26">
        <f>IF(AND(-Z1542&gt;=1,-Z1542&lt;=30),D1542,0)</f>
        <v>0</v>
      </c>
      <c r="AD1542" s="26">
        <f>IF(AND(-Z1542&gt;=31,-Z1542&lt;=60),D1542,0)</f>
        <v>0</v>
      </c>
      <c r="AE1542" s="26">
        <f>IF(AND(-Z1542&gt;=61,-Z1542&lt;=90),D1542,0)</f>
        <v>689.99</v>
      </c>
      <c r="AF1542" s="26">
        <f>IF(AND(-Z1542&gt;=91,-Z1542&lt;=120),D1542,0)</f>
        <v>0</v>
      </c>
      <c r="AG1542" s="26">
        <f>IF(AND(-Z1542&gt;=121,-Z1542&lt;=150),D1542,0)</f>
        <v>0</v>
      </c>
      <c r="AH1542" s="26">
        <f>IF(AND(-Z1542&gt;=151,-Z1542&lt;=180),D1542,0)</f>
        <v>0</v>
      </c>
      <c r="AI1542" s="26">
        <f>IF(AND(-Z1542&gt;=181,-Z1542&lt;=210),D1542,0)</f>
        <v>0</v>
      </c>
      <c r="AJ1542" s="26">
        <f>IF(AND(-Z1542&gt;=211,-Z1542&lt;=250),D1542,0)</f>
        <v>0</v>
      </c>
      <c r="AK1542" s="26">
        <f>IF(-Z1542&gt;=251,D1542,0)</f>
        <v>0</v>
      </c>
      <c r="AL1542" s="26">
        <f>SUM(AE1542:AF1542)</f>
        <v>689.99</v>
      </c>
      <c r="AM1542" s="26">
        <f>SUM(AG1542:AK1542)</f>
        <v>0</v>
      </c>
      <c r="AN1542" s="26">
        <f>SUM(AI1542:AK1542)</f>
        <v>0</v>
      </c>
      <c r="AO1542" s="26">
        <f>+IF(SUM(AC1542:AK1542)=0,D1542,0)</f>
        <v>0</v>
      </c>
      <c r="AP1542" s="26">
        <f>+SUM(AC1542:AK1542)</f>
        <v>689.99</v>
      </c>
      <c r="AQ1542" s="26">
        <f>+Tabla_DatosExternos_142[[#This Row],[Total Vigente]]+Tabla_DatosExternos_142[[#This Row],[Total Vencido]]</f>
        <v>689.99</v>
      </c>
      <c r="AR1542" s="26">
        <f>SUM(AG1542:AK1542)</f>
        <v>0</v>
      </c>
      <c r="AS1542" s="27">
        <f>+Tabla_DatosExternos_142[[#This Row],[Fecha]]-Tabla_DatosExternos_142[[#This Row],[Vence]]</f>
        <v>-30</v>
      </c>
      <c r="AT1542" s="21"/>
      <c r="AU1542" s="28" t="e">
        <f>+AR1542-W1542</f>
        <v>#VALUE!</v>
      </c>
    </row>
    <row r="1543" spans="1:47" x14ac:dyDescent="0.35">
      <c r="A1543" s="20">
        <v>46142</v>
      </c>
      <c r="B1543" s="21">
        <v>140767</v>
      </c>
      <c r="C1543" s="21">
        <v>7837.89</v>
      </c>
      <c r="D1543" s="21">
        <v>3837.89</v>
      </c>
      <c r="E1543" s="22">
        <v>46172</v>
      </c>
      <c r="F1543" s="21">
        <v>74</v>
      </c>
      <c r="G1543" s="21" t="s">
        <v>81</v>
      </c>
      <c r="H1543" s="21" t="s">
        <v>48</v>
      </c>
      <c r="I1543" s="21" t="s">
        <v>1676</v>
      </c>
      <c r="J1543" s="21" t="s">
        <v>49</v>
      </c>
      <c r="K1543" s="21" t="s">
        <v>2881</v>
      </c>
      <c r="L1543" s="21" t="s">
        <v>578</v>
      </c>
      <c r="M1543" s="21" t="s">
        <v>579</v>
      </c>
      <c r="N1543" s="21">
        <v>30</v>
      </c>
      <c r="O1543" s="20">
        <v>46234</v>
      </c>
      <c r="P1543" s="21" t="s">
        <v>49</v>
      </c>
      <c r="Q1543" s="21" t="s">
        <v>1677</v>
      </c>
      <c r="R1543" s="21">
        <v>0</v>
      </c>
      <c r="S1543" s="21">
        <v>931</v>
      </c>
      <c r="T1543" s="21">
        <v>-68.142719</v>
      </c>
      <c r="U1543" s="21">
        <v>-16.493357</v>
      </c>
      <c r="V1543" s="21" t="s">
        <v>1678</v>
      </c>
      <c r="W1543" s="21" t="s">
        <v>51</v>
      </c>
      <c r="X1543" s="21" t="s">
        <v>1679</v>
      </c>
      <c r="Y1543" s="23">
        <v>46246</v>
      </c>
      <c r="Z1543" s="24">
        <f>+E1543-Y1543</f>
        <v>-74</v>
      </c>
      <c r="AA1543" s="25">
        <f>+Tabla_DatosExternos_142[[#This Row],[Saldo]]/Tabla_DatosExternos_142[[#This Row],[Importe]]</f>
        <v>0.48965856882400743</v>
      </c>
      <c r="AB1543" s="21"/>
      <c r="AC1543" s="26">
        <f>IF(AND(-Z1543&gt;=1,-Z1543&lt;=30),D1543,0)</f>
        <v>0</v>
      </c>
      <c r="AD1543" s="26">
        <f>IF(AND(-Z1543&gt;=31,-Z1543&lt;=60),D1543,0)</f>
        <v>0</v>
      </c>
      <c r="AE1543" s="26">
        <f>IF(AND(-Z1543&gt;=61,-Z1543&lt;=90),D1543,0)</f>
        <v>3837.89</v>
      </c>
      <c r="AF1543" s="26">
        <f>IF(AND(-Z1543&gt;=91,-Z1543&lt;=120),D1543,0)</f>
        <v>0</v>
      </c>
      <c r="AG1543" s="26">
        <f>IF(AND(-Z1543&gt;=121,-Z1543&lt;=150),D1543,0)</f>
        <v>0</v>
      </c>
      <c r="AH1543" s="26">
        <f>IF(AND(-Z1543&gt;=151,-Z1543&lt;=180),D1543,0)</f>
        <v>0</v>
      </c>
      <c r="AI1543" s="26">
        <f>IF(AND(-Z1543&gt;=181,-Z1543&lt;=210),D1543,0)</f>
        <v>0</v>
      </c>
      <c r="AJ1543" s="26">
        <f>IF(AND(-Z1543&gt;=211,-Z1543&lt;=250),D1543,0)</f>
        <v>0</v>
      </c>
      <c r="AK1543" s="26">
        <f>IF(-Z1543&gt;=251,D1543,0)</f>
        <v>0</v>
      </c>
      <c r="AL1543" s="26">
        <f>SUM(AE1543:AF1543)</f>
        <v>3837.89</v>
      </c>
      <c r="AM1543" s="26">
        <f>SUM(AG1543:AK1543)</f>
        <v>0</v>
      </c>
      <c r="AN1543" s="26">
        <f>SUM(AI1543:AK1543)</f>
        <v>0</v>
      </c>
      <c r="AO1543" s="26">
        <f>+IF(SUM(AC1543:AK1543)=0,D1543,0)</f>
        <v>0</v>
      </c>
      <c r="AP1543" s="26">
        <f>+SUM(AC1543:AK1543)</f>
        <v>3837.89</v>
      </c>
      <c r="AQ1543" s="26">
        <f>+Tabla_DatosExternos_142[[#This Row],[Total Vigente]]+Tabla_DatosExternos_142[[#This Row],[Total Vencido]]</f>
        <v>3837.89</v>
      </c>
      <c r="AR1543" s="26">
        <f>SUM(AG1543:AK1543)</f>
        <v>0</v>
      </c>
      <c r="AS1543" s="27">
        <f>+Tabla_DatosExternos_142[[#This Row],[Fecha]]-Tabla_DatosExternos_142[[#This Row],[Vence]]</f>
        <v>-30</v>
      </c>
      <c r="AT1543" s="21"/>
      <c r="AU1543" s="28" t="e">
        <f>+AR1543-W1543</f>
        <v>#VALUE!</v>
      </c>
    </row>
    <row r="1544" spans="1:47" x14ac:dyDescent="0.35">
      <c r="A1544" s="20">
        <v>46192</v>
      </c>
      <c r="B1544" s="21">
        <v>148372</v>
      </c>
      <c r="C1544" s="21">
        <v>9999.86</v>
      </c>
      <c r="D1544" s="21">
        <v>6999.86</v>
      </c>
      <c r="E1544" s="22">
        <v>46222</v>
      </c>
      <c r="F1544" s="21">
        <v>24</v>
      </c>
      <c r="G1544" s="21" t="s">
        <v>90</v>
      </c>
      <c r="H1544" s="21" t="s">
        <v>48</v>
      </c>
      <c r="I1544" s="21" t="s">
        <v>2084</v>
      </c>
      <c r="J1544" s="21" t="s">
        <v>49</v>
      </c>
      <c r="K1544" s="21" t="s">
        <v>2881</v>
      </c>
      <c r="L1544" s="21" t="s">
        <v>578</v>
      </c>
      <c r="M1544" s="21" t="s">
        <v>2085</v>
      </c>
      <c r="N1544" s="21">
        <v>30</v>
      </c>
      <c r="O1544" s="20">
        <v>46237</v>
      </c>
      <c r="P1544" s="21" t="s">
        <v>49</v>
      </c>
      <c r="Q1544" s="21" t="s">
        <v>2086</v>
      </c>
      <c r="R1544" s="21">
        <v>20000</v>
      </c>
      <c r="S1544" s="21">
        <v>923</v>
      </c>
      <c r="T1544" s="21">
        <v>-68.185424800000007</v>
      </c>
      <c r="U1544" s="21">
        <v>-16.582632100000001</v>
      </c>
      <c r="V1544" s="21" t="s">
        <v>2087</v>
      </c>
      <c r="W1544" s="21" t="s">
        <v>51</v>
      </c>
      <c r="X1544" s="21" t="s">
        <v>2088</v>
      </c>
      <c r="Y1544" s="23">
        <v>46246</v>
      </c>
      <c r="Z1544" s="24">
        <f>+E1544-Y1544</f>
        <v>-24</v>
      </c>
      <c r="AA1544" s="25">
        <f>+Tabla_DatosExternos_142[[#This Row],[Saldo]]/Tabla_DatosExternos_142[[#This Row],[Importe]]</f>
        <v>0.69999579994119909</v>
      </c>
      <c r="AB1544" s="21"/>
      <c r="AC1544" s="26">
        <f>IF(AND(-Z1544&gt;=1,-Z1544&lt;=30),D1544,0)</f>
        <v>6999.86</v>
      </c>
      <c r="AD1544" s="26">
        <f>IF(AND(-Z1544&gt;=31,-Z1544&lt;=60),D1544,0)</f>
        <v>0</v>
      </c>
      <c r="AE1544" s="26">
        <f>IF(AND(-Z1544&gt;=61,-Z1544&lt;=90),D1544,0)</f>
        <v>0</v>
      </c>
      <c r="AF1544" s="26">
        <f>IF(AND(-Z1544&gt;=91,-Z1544&lt;=120),D1544,0)</f>
        <v>0</v>
      </c>
      <c r="AG1544" s="26">
        <f>IF(AND(-Z1544&gt;=121,-Z1544&lt;=150),D1544,0)</f>
        <v>0</v>
      </c>
      <c r="AH1544" s="26">
        <f>IF(AND(-Z1544&gt;=151,-Z1544&lt;=180),D1544,0)</f>
        <v>0</v>
      </c>
      <c r="AI1544" s="26">
        <f>IF(AND(-Z1544&gt;=181,-Z1544&lt;=210),D1544,0)</f>
        <v>0</v>
      </c>
      <c r="AJ1544" s="26">
        <f>IF(AND(-Z1544&gt;=211,-Z1544&lt;=250),D1544,0)</f>
        <v>0</v>
      </c>
      <c r="AK1544" s="26">
        <f>IF(-Z1544&gt;=251,D1544,0)</f>
        <v>0</v>
      </c>
      <c r="AL1544" s="26">
        <f>SUM(AE1544:AF1544)</f>
        <v>0</v>
      </c>
      <c r="AM1544" s="26">
        <f>SUM(AG1544:AK1544)</f>
        <v>0</v>
      </c>
      <c r="AN1544" s="26">
        <f>SUM(AI1544:AK1544)</f>
        <v>0</v>
      </c>
      <c r="AO1544" s="26">
        <f>+IF(SUM(AC1544:AK1544)=0,D1544,0)</f>
        <v>0</v>
      </c>
      <c r="AP1544" s="26">
        <f>+SUM(AC1544:AK1544)</f>
        <v>6999.86</v>
      </c>
      <c r="AQ1544" s="26">
        <f>+Tabla_DatosExternos_142[[#This Row],[Total Vigente]]+Tabla_DatosExternos_142[[#This Row],[Total Vencido]]</f>
        <v>6999.86</v>
      </c>
      <c r="AR1544" s="26">
        <f>SUM(AG1544:AK1544)</f>
        <v>0</v>
      </c>
      <c r="AS1544" s="27">
        <f>+Tabla_DatosExternos_142[[#This Row],[Fecha]]-Tabla_DatosExternos_142[[#This Row],[Vence]]</f>
        <v>-30</v>
      </c>
      <c r="AT1544" s="21"/>
      <c r="AU1544" s="28" t="e">
        <f>+AR1544-W1544</f>
        <v>#VALUE!</v>
      </c>
    </row>
    <row r="1545" spans="1:47" x14ac:dyDescent="0.35">
      <c r="A1545" s="20">
        <v>46203</v>
      </c>
      <c r="B1545" s="21">
        <v>516</v>
      </c>
      <c r="C1545" s="21">
        <v>328606.21999999997</v>
      </c>
      <c r="D1545" s="21">
        <v>171606.22</v>
      </c>
      <c r="E1545" s="22">
        <v>46223</v>
      </c>
      <c r="F1545" s="21">
        <v>23</v>
      </c>
      <c r="G1545" s="21" t="s">
        <v>90</v>
      </c>
      <c r="H1545" s="21" t="s">
        <v>48</v>
      </c>
      <c r="I1545" s="21" t="s">
        <v>2234</v>
      </c>
      <c r="J1545" s="21" t="s">
        <v>49</v>
      </c>
      <c r="K1545" s="21" t="s">
        <v>2881</v>
      </c>
      <c r="L1545" s="21" t="s">
        <v>578</v>
      </c>
      <c r="M1545" s="21" t="s">
        <v>2085</v>
      </c>
      <c r="N1545" s="21">
        <v>20</v>
      </c>
      <c r="O1545" s="20">
        <v>46234</v>
      </c>
      <c r="P1545" s="21" t="s">
        <v>50</v>
      </c>
      <c r="Q1545" s="21" t="s">
        <v>2235</v>
      </c>
      <c r="R1545" s="21">
        <v>1200000</v>
      </c>
      <c r="S1545" s="21">
        <v>923</v>
      </c>
      <c r="T1545" s="21">
        <v>-68.192179999999993</v>
      </c>
      <c r="U1545" s="21">
        <v>-16.53473</v>
      </c>
      <c r="V1545" s="21" t="s">
        <v>2236</v>
      </c>
      <c r="W1545" s="21" t="s">
        <v>51</v>
      </c>
      <c r="X1545" s="21" t="s">
        <v>2237</v>
      </c>
      <c r="Y1545" s="23">
        <v>46246</v>
      </c>
      <c r="Z1545" s="24">
        <f>+E1545-Y1545</f>
        <v>-23</v>
      </c>
      <c r="AA1545" s="25">
        <f>+Tabla_DatosExternos_142[[#This Row],[Saldo]]/Tabla_DatosExternos_142[[#This Row],[Importe]]</f>
        <v>0.5222245032367312</v>
      </c>
      <c r="AB1545" s="21"/>
      <c r="AC1545" s="26">
        <f>IF(AND(-Z1545&gt;=1,-Z1545&lt;=30),D1545,0)</f>
        <v>171606.22</v>
      </c>
      <c r="AD1545" s="26">
        <f>IF(AND(-Z1545&gt;=31,-Z1545&lt;=60),D1545,0)</f>
        <v>0</v>
      </c>
      <c r="AE1545" s="26">
        <f>IF(AND(-Z1545&gt;=61,-Z1545&lt;=90),D1545,0)</f>
        <v>0</v>
      </c>
      <c r="AF1545" s="26">
        <f>IF(AND(-Z1545&gt;=91,-Z1545&lt;=120),D1545,0)</f>
        <v>0</v>
      </c>
      <c r="AG1545" s="26">
        <f>IF(AND(-Z1545&gt;=121,-Z1545&lt;=150),D1545,0)</f>
        <v>0</v>
      </c>
      <c r="AH1545" s="26">
        <f>IF(AND(-Z1545&gt;=151,-Z1545&lt;=180),D1545,0)</f>
        <v>0</v>
      </c>
      <c r="AI1545" s="26">
        <f>IF(AND(-Z1545&gt;=181,-Z1545&lt;=210),D1545,0)</f>
        <v>0</v>
      </c>
      <c r="AJ1545" s="26">
        <f>IF(AND(-Z1545&gt;=211,-Z1545&lt;=250),D1545,0)</f>
        <v>0</v>
      </c>
      <c r="AK1545" s="26">
        <f>IF(-Z1545&gt;=251,D1545,0)</f>
        <v>0</v>
      </c>
      <c r="AL1545" s="26">
        <f>SUM(AE1545:AF1545)</f>
        <v>0</v>
      </c>
      <c r="AM1545" s="26">
        <f>SUM(AG1545:AK1545)</f>
        <v>0</v>
      </c>
      <c r="AN1545" s="26">
        <f>SUM(AI1545:AK1545)</f>
        <v>0</v>
      </c>
      <c r="AO1545" s="26">
        <f>+IF(SUM(AC1545:AK1545)=0,D1545,0)</f>
        <v>0</v>
      </c>
      <c r="AP1545" s="26">
        <f>+SUM(AC1545:AK1545)</f>
        <v>171606.22</v>
      </c>
      <c r="AQ1545" s="26">
        <f>+Tabla_DatosExternos_142[[#This Row],[Total Vigente]]+Tabla_DatosExternos_142[[#This Row],[Total Vencido]]</f>
        <v>171606.22</v>
      </c>
      <c r="AR1545" s="26">
        <f>SUM(AG1545:AK1545)</f>
        <v>0</v>
      </c>
      <c r="AS1545" s="27">
        <f>+Tabla_DatosExternos_142[[#This Row],[Fecha]]-Tabla_DatosExternos_142[[#This Row],[Vence]]</f>
        <v>-20</v>
      </c>
      <c r="AT1545" s="21"/>
      <c r="AU1545" s="28" t="e">
        <f>+AR1545-W1545</f>
        <v>#VALUE!</v>
      </c>
    </row>
    <row r="1546" spans="1:47" x14ac:dyDescent="0.35">
      <c r="A1546" s="20">
        <v>46203</v>
      </c>
      <c r="B1546" s="21">
        <v>517</v>
      </c>
      <c r="C1546" s="21">
        <v>600000</v>
      </c>
      <c r="D1546" s="21">
        <v>600000</v>
      </c>
      <c r="E1546" s="22">
        <v>46254</v>
      </c>
      <c r="F1546" s="21">
        <v>8</v>
      </c>
      <c r="G1546" s="21" t="s">
        <v>90</v>
      </c>
      <c r="H1546" s="21" t="s">
        <v>95</v>
      </c>
      <c r="I1546" s="21" t="s">
        <v>2234</v>
      </c>
      <c r="J1546" s="21" t="s">
        <v>49</v>
      </c>
      <c r="K1546" s="21" t="s">
        <v>2881</v>
      </c>
      <c r="L1546" s="21" t="s">
        <v>578</v>
      </c>
      <c r="M1546" s="21" t="s">
        <v>2085</v>
      </c>
      <c r="N1546" s="21">
        <v>51</v>
      </c>
      <c r="O1546" s="20"/>
      <c r="P1546" s="21" t="s">
        <v>50</v>
      </c>
      <c r="Q1546" s="21" t="s">
        <v>2235</v>
      </c>
      <c r="R1546" s="21">
        <v>1200000</v>
      </c>
      <c r="S1546" s="21">
        <v>923</v>
      </c>
      <c r="T1546" s="21">
        <v>-68.192179999999993</v>
      </c>
      <c r="U1546" s="21">
        <v>-16.53473</v>
      </c>
      <c r="V1546" s="21" t="s">
        <v>2236</v>
      </c>
      <c r="W1546" s="21" t="s">
        <v>51</v>
      </c>
      <c r="X1546" s="21" t="s">
        <v>2237</v>
      </c>
      <c r="Y1546" s="23">
        <v>46246</v>
      </c>
      <c r="Z1546" s="24">
        <f>+E1546-Y1546</f>
        <v>8</v>
      </c>
      <c r="AA1546" s="25">
        <f>+Tabla_DatosExternos_142[[#This Row],[Saldo]]/Tabla_DatosExternos_142[[#This Row],[Importe]]</f>
        <v>1</v>
      </c>
      <c r="AB1546" s="21"/>
      <c r="AC1546" s="26">
        <f>IF(AND(-Z1546&gt;=1,-Z1546&lt;=30),D1546,0)</f>
        <v>0</v>
      </c>
      <c r="AD1546" s="26">
        <f>IF(AND(-Z1546&gt;=31,-Z1546&lt;=60),D1546,0)</f>
        <v>0</v>
      </c>
      <c r="AE1546" s="26">
        <f>IF(AND(-Z1546&gt;=61,-Z1546&lt;=90),D1546,0)</f>
        <v>0</v>
      </c>
      <c r="AF1546" s="26">
        <f>IF(AND(-Z1546&gt;=91,-Z1546&lt;=120),D1546,0)</f>
        <v>0</v>
      </c>
      <c r="AG1546" s="26">
        <f>IF(AND(-Z1546&gt;=121,-Z1546&lt;=150),D1546,0)</f>
        <v>0</v>
      </c>
      <c r="AH1546" s="26">
        <f>IF(AND(-Z1546&gt;=151,-Z1546&lt;=180),D1546,0)</f>
        <v>0</v>
      </c>
      <c r="AI1546" s="26">
        <f>IF(AND(-Z1546&gt;=181,-Z1546&lt;=210),D1546,0)</f>
        <v>0</v>
      </c>
      <c r="AJ1546" s="26">
        <f>IF(AND(-Z1546&gt;=211,-Z1546&lt;=250),D1546,0)</f>
        <v>0</v>
      </c>
      <c r="AK1546" s="26">
        <f>IF(-Z1546&gt;=251,D1546,0)</f>
        <v>0</v>
      </c>
      <c r="AL1546" s="26">
        <f>SUM(AE1546:AF1546)</f>
        <v>0</v>
      </c>
      <c r="AM1546" s="26">
        <f>SUM(AG1546:AK1546)</f>
        <v>0</v>
      </c>
      <c r="AN1546" s="26">
        <f>SUM(AI1546:AK1546)</f>
        <v>0</v>
      </c>
      <c r="AO1546" s="26">
        <f>+IF(SUM(AC1546:AK1546)=0,D1546,0)</f>
        <v>600000</v>
      </c>
      <c r="AP1546" s="26">
        <f>+SUM(AC1546:AK1546)</f>
        <v>0</v>
      </c>
      <c r="AQ1546" s="26">
        <f>+Tabla_DatosExternos_142[[#This Row],[Total Vigente]]+Tabla_DatosExternos_142[[#This Row],[Total Vencido]]</f>
        <v>600000</v>
      </c>
      <c r="AR1546" s="26">
        <f>SUM(AG1546:AK1546)</f>
        <v>0</v>
      </c>
      <c r="AS1546" s="27">
        <f>+Tabla_DatosExternos_142[[#This Row],[Fecha]]-Tabla_DatosExternos_142[[#This Row],[Vence]]</f>
        <v>-51</v>
      </c>
      <c r="AT1546" s="21"/>
      <c r="AU1546" s="28" t="e">
        <f>+AR1546-W1546</f>
        <v>#VALUE!</v>
      </c>
    </row>
    <row r="1547" spans="1:47" x14ac:dyDescent="0.35">
      <c r="A1547" s="20">
        <v>46204</v>
      </c>
      <c r="B1547" s="21">
        <v>150185</v>
      </c>
      <c r="C1547" s="21">
        <v>25999.75</v>
      </c>
      <c r="D1547" s="21">
        <v>25999.75</v>
      </c>
      <c r="E1547" s="22">
        <v>46234</v>
      </c>
      <c r="F1547" s="21">
        <v>12</v>
      </c>
      <c r="G1547" s="21" t="s">
        <v>90</v>
      </c>
      <c r="H1547" s="21" t="s">
        <v>48</v>
      </c>
      <c r="I1547" s="21" t="s">
        <v>2293</v>
      </c>
      <c r="J1547" s="21" t="s">
        <v>49</v>
      </c>
      <c r="K1547" s="21" t="s">
        <v>2881</v>
      </c>
      <c r="L1547" s="21" t="s">
        <v>578</v>
      </c>
      <c r="M1547" s="21" t="s">
        <v>579</v>
      </c>
      <c r="N1547" s="21">
        <v>30</v>
      </c>
      <c r="O1547" s="20"/>
      <c r="P1547" s="21" t="s">
        <v>49</v>
      </c>
      <c r="Q1547" s="21" t="s">
        <v>2294</v>
      </c>
      <c r="R1547" s="21">
        <v>28000</v>
      </c>
      <c r="S1547" s="21">
        <v>931</v>
      </c>
      <c r="T1547" s="21">
        <v>-68.173042300000006</v>
      </c>
      <c r="U1547" s="21">
        <v>-16.525041600000002</v>
      </c>
      <c r="V1547" s="21" t="s">
        <v>113</v>
      </c>
      <c r="W1547" s="21" t="s">
        <v>51</v>
      </c>
      <c r="X1547" s="21" t="s">
        <v>2295</v>
      </c>
      <c r="Y1547" s="23">
        <v>46246</v>
      </c>
      <c r="Z1547" s="24">
        <f>+E1547-Y1547</f>
        <v>-12</v>
      </c>
      <c r="AA1547" s="25">
        <f>+Tabla_DatosExternos_142[[#This Row],[Saldo]]/Tabla_DatosExternos_142[[#This Row],[Importe]]</f>
        <v>1</v>
      </c>
      <c r="AB1547" s="21"/>
      <c r="AC1547" s="26">
        <f>IF(AND(-Z1547&gt;=1,-Z1547&lt;=30),D1547,0)</f>
        <v>25999.75</v>
      </c>
      <c r="AD1547" s="26">
        <f>IF(AND(-Z1547&gt;=31,-Z1547&lt;=60),D1547,0)</f>
        <v>0</v>
      </c>
      <c r="AE1547" s="26">
        <f>IF(AND(-Z1547&gt;=61,-Z1547&lt;=90),D1547,0)</f>
        <v>0</v>
      </c>
      <c r="AF1547" s="26">
        <f>IF(AND(-Z1547&gt;=91,-Z1547&lt;=120),D1547,0)</f>
        <v>0</v>
      </c>
      <c r="AG1547" s="26">
        <f>IF(AND(-Z1547&gt;=121,-Z1547&lt;=150),D1547,0)</f>
        <v>0</v>
      </c>
      <c r="AH1547" s="26">
        <f>IF(AND(-Z1547&gt;=151,-Z1547&lt;=180),D1547,0)</f>
        <v>0</v>
      </c>
      <c r="AI1547" s="26">
        <f>IF(AND(-Z1547&gt;=181,-Z1547&lt;=210),D1547,0)</f>
        <v>0</v>
      </c>
      <c r="AJ1547" s="26">
        <f>IF(AND(-Z1547&gt;=211,-Z1547&lt;=250),D1547,0)</f>
        <v>0</v>
      </c>
      <c r="AK1547" s="26">
        <f>IF(-Z1547&gt;=251,D1547,0)</f>
        <v>0</v>
      </c>
      <c r="AL1547" s="26">
        <f>SUM(AE1547:AF1547)</f>
        <v>0</v>
      </c>
      <c r="AM1547" s="26">
        <f>SUM(AG1547:AK1547)</f>
        <v>0</v>
      </c>
      <c r="AN1547" s="26">
        <f>SUM(AI1547:AK1547)</f>
        <v>0</v>
      </c>
      <c r="AO1547" s="26">
        <f>+IF(SUM(AC1547:AK1547)=0,D1547,0)</f>
        <v>0</v>
      </c>
      <c r="AP1547" s="26">
        <f>+SUM(AC1547:AK1547)</f>
        <v>25999.75</v>
      </c>
      <c r="AQ1547" s="26">
        <f>+Tabla_DatosExternos_142[[#This Row],[Total Vigente]]+Tabla_DatosExternos_142[[#This Row],[Total Vencido]]</f>
        <v>25999.75</v>
      </c>
      <c r="AR1547" s="26">
        <f>SUM(AG1547:AK1547)</f>
        <v>0</v>
      </c>
      <c r="AS1547" s="27">
        <f>+Tabla_DatosExternos_142[[#This Row],[Fecha]]-Tabla_DatosExternos_142[[#This Row],[Vence]]</f>
        <v>-30</v>
      </c>
      <c r="AT1547" s="21"/>
      <c r="AU1547" s="28" t="e">
        <f>+AR1547-W1547</f>
        <v>#VALUE!</v>
      </c>
    </row>
    <row r="1548" spans="1:47" x14ac:dyDescent="0.35">
      <c r="A1548" s="20">
        <v>46206</v>
      </c>
      <c r="B1548" s="21">
        <v>151178</v>
      </c>
      <c r="C1548" s="21">
        <v>9999.86</v>
      </c>
      <c r="D1548" s="21">
        <v>4999.8599999999997</v>
      </c>
      <c r="E1548" s="22">
        <v>46236</v>
      </c>
      <c r="F1548" s="21">
        <v>10</v>
      </c>
      <c r="G1548" s="21" t="s">
        <v>90</v>
      </c>
      <c r="H1548" s="21" t="s">
        <v>48</v>
      </c>
      <c r="I1548" s="21" t="s">
        <v>2358</v>
      </c>
      <c r="J1548" s="21" t="s">
        <v>49</v>
      </c>
      <c r="K1548" s="21" t="s">
        <v>2881</v>
      </c>
      <c r="L1548" s="21" t="s">
        <v>578</v>
      </c>
      <c r="M1548" s="21" t="s">
        <v>579</v>
      </c>
      <c r="N1548" s="21">
        <v>30</v>
      </c>
      <c r="O1548" s="20">
        <v>46238</v>
      </c>
      <c r="P1548" s="21" t="s">
        <v>49</v>
      </c>
      <c r="Q1548" s="21" t="s">
        <v>2359</v>
      </c>
      <c r="R1548" s="21">
        <v>20800</v>
      </c>
      <c r="S1548" s="21">
        <v>931</v>
      </c>
      <c r="T1548" s="21">
        <v>-68.162295999999998</v>
      </c>
      <c r="U1548" s="21">
        <v>-16.511493999999999</v>
      </c>
      <c r="V1548" s="21" t="s">
        <v>2360</v>
      </c>
      <c r="W1548" s="21" t="s">
        <v>51</v>
      </c>
      <c r="X1548" s="21" t="s">
        <v>2361</v>
      </c>
      <c r="Y1548" s="23">
        <v>46246</v>
      </c>
      <c r="Z1548" s="24">
        <f>+E1548-Y1548</f>
        <v>-10</v>
      </c>
      <c r="AA1548" s="25">
        <f>+Tabla_DatosExternos_142[[#This Row],[Saldo]]/Tabla_DatosExternos_142[[#This Row],[Importe]]</f>
        <v>0.49999299990199858</v>
      </c>
      <c r="AB1548" s="21"/>
      <c r="AC1548" s="26">
        <f>IF(AND(-Z1548&gt;=1,-Z1548&lt;=30),D1548,0)</f>
        <v>4999.8599999999997</v>
      </c>
      <c r="AD1548" s="26">
        <f>IF(AND(-Z1548&gt;=31,-Z1548&lt;=60),D1548,0)</f>
        <v>0</v>
      </c>
      <c r="AE1548" s="26">
        <f>IF(AND(-Z1548&gt;=61,-Z1548&lt;=90),D1548,0)</f>
        <v>0</v>
      </c>
      <c r="AF1548" s="26">
        <f>IF(AND(-Z1548&gt;=91,-Z1548&lt;=120),D1548,0)</f>
        <v>0</v>
      </c>
      <c r="AG1548" s="26">
        <f>IF(AND(-Z1548&gt;=121,-Z1548&lt;=150),D1548,0)</f>
        <v>0</v>
      </c>
      <c r="AH1548" s="26">
        <f>IF(AND(-Z1548&gt;=151,-Z1548&lt;=180),D1548,0)</f>
        <v>0</v>
      </c>
      <c r="AI1548" s="26">
        <f>IF(AND(-Z1548&gt;=181,-Z1548&lt;=210),D1548,0)</f>
        <v>0</v>
      </c>
      <c r="AJ1548" s="26">
        <f>IF(AND(-Z1548&gt;=211,-Z1548&lt;=250),D1548,0)</f>
        <v>0</v>
      </c>
      <c r="AK1548" s="26">
        <f>IF(-Z1548&gt;=251,D1548,0)</f>
        <v>0</v>
      </c>
      <c r="AL1548" s="26">
        <f>SUM(AE1548:AF1548)</f>
        <v>0</v>
      </c>
      <c r="AM1548" s="26">
        <f>SUM(AG1548:AK1548)</f>
        <v>0</v>
      </c>
      <c r="AN1548" s="26">
        <f>SUM(AI1548:AK1548)</f>
        <v>0</v>
      </c>
      <c r="AO1548" s="26">
        <f>+IF(SUM(AC1548:AK1548)=0,D1548,0)</f>
        <v>0</v>
      </c>
      <c r="AP1548" s="26">
        <f>+SUM(AC1548:AK1548)</f>
        <v>4999.8599999999997</v>
      </c>
      <c r="AQ1548" s="26">
        <f>+Tabla_DatosExternos_142[[#This Row],[Total Vigente]]+Tabla_DatosExternos_142[[#This Row],[Total Vencido]]</f>
        <v>4999.8599999999997</v>
      </c>
      <c r="AR1548" s="26">
        <f>SUM(AG1548:AK1548)</f>
        <v>0</v>
      </c>
      <c r="AS1548" s="27">
        <f>+Tabla_DatosExternos_142[[#This Row],[Fecha]]-Tabla_DatosExternos_142[[#This Row],[Vence]]</f>
        <v>-30</v>
      </c>
      <c r="AT1548" s="21"/>
      <c r="AU1548" s="28" t="e">
        <f>+AR1548-W1548</f>
        <v>#VALUE!</v>
      </c>
    </row>
    <row r="1549" spans="1:47" x14ac:dyDescent="0.35">
      <c r="A1549" s="20">
        <v>46209</v>
      </c>
      <c r="B1549" s="21">
        <v>151850</v>
      </c>
      <c r="C1549" s="21">
        <v>9599.94</v>
      </c>
      <c r="D1549" s="21">
        <v>9599.94</v>
      </c>
      <c r="E1549" s="22">
        <v>46239</v>
      </c>
      <c r="F1549" s="21">
        <v>7</v>
      </c>
      <c r="G1549" s="21" t="s">
        <v>90</v>
      </c>
      <c r="H1549" s="21" t="s">
        <v>48</v>
      </c>
      <c r="I1549" s="21" t="s">
        <v>1212</v>
      </c>
      <c r="J1549" s="21" t="s">
        <v>49</v>
      </c>
      <c r="K1549" s="21" t="s">
        <v>2881</v>
      </c>
      <c r="L1549" s="21" t="s">
        <v>578</v>
      </c>
      <c r="M1549" s="21" t="s">
        <v>579</v>
      </c>
      <c r="N1549" s="21">
        <v>30</v>
      </c>
      <c r="O1549" s="20"/>
      <c r="P1549" s="21" t="s">
        <v>49</v>
      </c>
      <c r="Q1549" s="21" t="s">
        <v>1213</v>
      </c>
      <c r="R1549" s="21">
        <v>21000</v>
      </c>
      <c r="S1549" s="21">
        <v>931</v>
      </c>
      <c r="T1549" s="21">
        <v>-68.142959599999998</v>
      </c>
      <c r="U1549" s="21">
        <v>-16.493278499999999</v>
      </c>
      <c r="V1549" s="21" t="s">
        <v>1214</v>
      </c>
      <c r="W1549" s="21" t="s">
        <v>51</v>
      </c>
      <c r="X1549" s="21" t="s">
        <v>1215</v>
      </c>
      <c r="Y1549" s="23">
        <v>46246</v>
      </c>
      <c r="Z1549" s="24">
        <f>+E1549-Y1549</f>
        <v>-7</v>
      </c>
      <c r="AA1549" s="25">
        <f>+Tabla_DatosExternos_142[[#This Row],[Saldo]]/Tabla_DatosExternos_142[[#This Row],[Importe]]</f>
        <v>1</v>
      </c>
      <c r="AB1549" s="21"/>
      <c r="AC1549" s="26">
        <f>IF(AND(-Z1549&gt;=1,-Z1549&lt;=30),D1549,0)</f>
        <v>9599.94</v>
      </c>
      <c r="AD1549" s="26">
        <f>IF(AND(-Z1549&gt;=31,-Z1549&lt;=60),D1549,0)</f>
        <v>0</v>
      </c>
      <c r="AE1549" s="26">
        <f>IF(AND(-Z1549&gt;=61,-Z1549&lt;=90),D1549,0)</f>
        <v>0</v>
      </c>
      <c r="AF1549" s="26">
        <f>IF(AND(-Z1549&gt;=91,-Z1549&lt;=120),D1549,0)</f>
        <v>0</v>
      </c>
      <c r="AG1549" s="26">
        <f>IF(AND(-Z1549&gt;=121,-Z1549&lt;=150),D1549,0)</f>
        <v>0</v>
      </c>
      <c r="AH1549" s="26">
        <f>IF(AND(-Z1549&gt;=151,-Z1549&lt;=180),D1549,0)</f>
        <v>0</v>
      </c>
      <c r="AI1549" s="26">
        <f>IF(AND(-Z1549&gt;=181,-Z1549&lt;=210),D1549,0)</f>
        <v>0</v>
      </c>
      <c r="AJ1549" s="26">
        <f>IF(AND(-Z1549&gt;=211,-Z1549&lt;=250),D1549,0)</f>
        <v>0</v>
      </c>
      <c r="AK1549" s="26">
        <f>IF(-Z1549&gt;=251,D1549,0)</f>
        <v>0</v>
      </c>
      <c r="AL1549" s="26">
        <f>SUM(AE1549:AF1549)</f>
        <v>0</v>
      </c>
      <c r="AM1549" s="26">
        <f>SUM(AG1549:AK1549)</f>
        <v>0</v>
      </c>
      <c r="AN1549" s="26">
        <f>SUM(AI1549:AK1549)</f>
        <v>0</v>
      </c>
      <c r="AO1549" s="26">
        <f>+IF(SUM(AC1549:AK1549)=0,D1549,0)</f>
        <v>0</v>
      </c>
      <c r="AP1549" s="26">
        <f>+SUM(AC1549:AK1549)</f>
        <v>9599.94</v>
      </c>
      <c r="AQ1549" s="26">
        <f>+Tabla_DatosExternos_142[[#This Row],[Total Vigente]]+Tabla_DatosExternos_142[[#This Row],[Total Vencido]]</f>
        <v>9599.94</v>
      </c>
      <c r="AR1549" s="26">
        <f>SUM(AG1549:AK1549)</f>
        <v>0</v>
      </c>
      <c r="AS1549" s="27">
        <f>+Tabla_DatosExternos_142[[#This Row],[Fecha]]-Tabla_DatosExternos_142[[#This Row],[Vence]]</f>
        <v>-30</v>
      </c>
      <c r="AT1549" s="21"/>
      <c r="AU1549" s="28" t="e">
        <f>+AR1549-W1549</f>
        <v>#VALUE!</v>
      </c>
    </row>
    <row r="1550" spans="1:47" x14ac:dyDescent="0.35">
      <c r="A1550" s="20">
        <v>46212</v>
      </c>
      <c r="B1550" s="21">
        <v>153091</v>
      </c>
      <c r="C1550" s="21">
        <v>6731.9</v>
      </c>
      <c r="D1550" s="21">
        <v>1231.9000000000001</v>
      </c>
      <c r="E1550" s="22">
        <v>46242</v>
      </c>
      <c r="F1550" s="21">
        <v>4</v>
      </c>
      <c r="G1550" s="21" t="s">
        <v>90</v>
      </c>
      <c r="H1550" s="21" t="s">
        <v>48</v>
      </c>
      <c r="I1550" s="21" t="s">
        <v>2462</v>
      </c>
      <c r="J1550" s="21" t="s">
        <v>49</v>
      </c>
      <c r="K1550" s="21" t="s">
        <v>2881</v>
      </c>
      <c r="L1550" s="21" t="s">
        <v>578</v>
      </c>
      <c r="M1550" s="21" t="s">
        <v>579</v>
      </c>
      <c r="N1550" s="21">
        <v>30</v>
      </c>
      <c r="O1550" s="20">
        <v>46245</v>
      </c>
      <c r="P1550" s="21" t="s">
        <v>49</v>
      </c>
      <c r="Q1550" s="21" t="s">
        <v>2463</v>
      </c>
      <c r="R1550" s="21">
        <v>20000</v>
      </c>
      <c r="S1550" s="21">
        <v>931</v>
      </c>
      <c r="T1550" s="21">
        <v>-68.162220000000005</v>
      </c>
      <c r="U1550" s="21">
        <v>-16.511254000000001</v>
      </c>
      <c r="V1550" s="21" t="s">
        <v>2464</v>
      </c>
      <c r="W1550" s="21" t="s">
        <v>51</v>
      </c>
      <c r="X1550" s="21" t="s">
        <v>2465</v>
      </c>
      <c r="Y1550" s="23">
        <v>46246</v>
      </c>
      <c r="Z1550" s="24">
        <f>+E1550-Y1550</f>
        <v>-4</v>
      </c>
      <c r="AA1550" s="25">
        <f>+Tabla_DatosExternos_142[[#This Row],[Saldo]]/Tabla_DatosExternos_142[[#This Row],[Importe]]</f>
        <v>0.18299439979797683</v>
      </c>
      <c r="AB1550" s="21"/>
      <c r="AC1550" s="26">
        <f>IF(AND(-Z1550&gt;=1,-Z1550&lt;=30),D1550,0)</f>
        <v>1231.9000000000001</v>
      </c>
      <c r="AD1550" s="26">
        <f>IF(AND(-Z1550&gt;=31,-Z1550&lt;=60),D1550,0)</f>
        <v>0</v>
      </c>
      <c r="AE1550" s="26">
        <f>IF(AND(-Z1550&gt;=61,-Z1550&lt;=90),D1550,0)</f>
        <v>0</v>
      </c>
      <c r="AF1550" s="26">
        <f>IF(AND(-Z1550&gt;=91,-Z1550&lt;=120),D1550,0)</f>
        <v>0</v>
      </c>
      <c r="AG1550" s="26">
        <f>IF(AND(-Z1550&gt;=121,-Z1550&lt;=150),D1550,0)</f>
        <v>0</v>
      </c>
      <c r="AH1550" s="26">
        <f>IF(AND(-Z1550&gt;=151,-Z1550&lt;=180),D1550,0)</f>
        <v>0</v>
      </c>
      <c r="AI1550" s="26">
        <f>IF(AND(-Z1550&gt;=181,-Z1550&lt;=210),D1550,0)</f>
        <v>0</v>
      </c>
      <c r="AJ1550" s="26">
        <f>IF(AND(-Z1550&gt;=211,-Z1550&lt;=250),D1550,0)</f>
        <v>0</v>
      </c>
      <c r="AK1550" s="26">
        <f>IF(-Z1550&gt;=251,D1550,0)</f>
        <v>0</v>
      </c>
      <c r="AL1550" s="26">
        <f>SUM(AE1550:AF1550)</f>
        <v>0</v>
      </c>
      <c r="AM1550" s="26">
        <f>SUM(AG1550:AK1550)</f>
        <v>0</v>
      </c>
      <c r="AN1550" s="26">
        <f>SUM(AI1550:AK1550)</f>
        <v>0</v>
      </c>
      <c r="AO1550" s="26">
        <f>+IF(SUM(AC1550:AK1550)=0,D1550,0)</f>
        <v>0</v>
      </c>
      <c r="AP1550" s="26">
        <f>+SUM(AC1550:AK1550)</f>
        <v>1231.9000000000001</v>
      </c>
      <c r="AQ1550" s="26">
        <f>+Tabla_DatosExternos_142[[#This Row],[Total Vigente]]+Tabla_DatosExternos_142[[#This Row],[Total Vencido]]</f>
        <v>1231.9000000000001</v>
      </c>
      <c r="AR1550" s="26">
        <f>SUM(AG1550:AK1550)</f>
        <v>0</v>
      </c>
      <c r="AS1550" s="27">
        <f>+Tabla_DatosExternos_142[[#This Row],[Fecha]]-Tabla_DatosExternos_142[[#This Row],[Vence]]</f>
        <v>-30</v>
      </c>
      <c r="AT1550" s="21"/>
      <c r="AU1550" s="28" t="e">
        <f>+AR1550-W1550</f>
        <v>#VALUE!</v>
      </c>
    </row>
    <row r="1551" spans="1:47" x14ac:dyDescent="0.35">
      <c r="A1551" s="20">
        <v>46212</v>
      </c>
      <c r="B1551" s="21">
        <v>153093</v>
      </c>
      <c r="C1551" s="21">
        <v>3167.95</v>
      </c>
      <c r="D1551" s="21">
        <v>667.95</v>
      </c>
      <c r="E1551" s="22">
        <v>46242</v>
      </c>
      <c r="F1551" s="21">
        <v>4</v>
      </c>
      <c r="G1551" s="21" t="s">
        <v>90</v>
      </c>
      <c r="H1551" s="21" t="s">
        <v>48</v>
      </c>
      <c r="I1551" s="21" t="s">
        <v>2466</v>
      </c>
      <c r="J1551" s="21" t="s">
        <v>49</v>
      </c>
      <c r="K1551" s="21" t="s">
        <v>2881</v>
      </c>
      <c r="L1551" s="21" t="s">
        <v>578</v>
      </c>
      <c r="M1551" s="21" t="s">
        <v>579</v>
      </c>
      <c r="N1551" s="21">
        <v>30</v>
      </c>
      <c r="O1551" s="20">
        <v>46238</v>
      </c>
      <c r="P1551" s="21" t="s">
        <v>49</v>
      </c>
      <c r="Q1551" s="21" t="s">
        <v>2467</v>
      </c>
      <c r="R1551" s="21">
        <v>3400</v>
      </c>
      <c r="S1551" s="21">
        <v>931</v>
      </c>
      <c r="T1551" s="21">
        <v>-68.171904999999995</v>
      </c>
      <c r="U1551" s="21">
        <v>-16.524984</v>
      </c>
      <c r="V1551" s="21" t="s">
        <v>2468</v>
      </c>
      <c r="W1551" s="21" t="s">
        <v>51</v>
      </c>
      <c r="X1551" s="21" t="s">
        <v>2469</v>
      </c>
      <c r="Y1551" s="23">
        <v>46246</v>
      </c>
      <c r="Z1551" s="24">
        <f>+E1551-Y1551</f>
        <v>-4</v>
      </c>
      <c r="AA1551" s="25">
        <f>+Tabla_DatosExternos_142[[#This Row],[Saldo]]/Tabla_DatosExternos_142[[#This Row],[Importe]]</f>
        <v>0.21084613077857922</v>
      </c>
      <c r="AB1551" s="21"/>
      <c r="AC1551" s="26">
        <f>IF(AND(-Z1551&gt;=1,-Z1551&lt;=30),D1551,0)</f>
        <v>667.95</v>
      </c>
      <c r="AD1551" s="26">
        <f>IF(AND(-Z1551&gt;=31,-Z1551&lt;=60),D1551,0)</f>
        <v>0</v>
      </c>
      <c r="AE1551" s="26">
        <f>IF(AND(-Z1551&gt;=61,-Z1551&lt;=90),D1551,0)</f>
        <v>0</v>
      </c>
      <c r="AF1551" s="26">
        <f>IF(AND(-Z1551&gt;=91,-Z1551&lt;=120),D1551,0)</f>
        <v>0</v>
      </c>
      <c r="AG1551" s="26">
        <f>IF(AND(-Z1551&gt;=121,-Z1551&lt;=150),D1551,0)</f>
        <v>0</v>
      </c>
      <c r="AH1551" s="26">
        <f>IF(AND(-Z1551&gt;=151,-Z1551&lt;=180),D1551,0)</f>
        <v>0</v>
      </c>
      <c r="AI1551" s="26">
        <f>IF(AND(-Z1551&gt;=181,-Z1551&lt;=210),D1551,0)</f>
        <v>0</v>
      </c>
      <c r="AJ1551" s="26">
        <f>IF(AND(-Z1551&gt;=211,-Z1551&lt;=250),D1551,0)</f>
        <v>0</v>
      </c>
      <c r="AK1551" s="26">
        <f>IF(-Z1551&gt;=251,D1551,0)</f>
        <v>0</v>
      </c>
      <c r="AL1551" s="26">
        <f>SUM(AE1551:AF1551)</f>
        <v>0</v>
      </c>
      <c r="AM1551" s="26">
        <f>SUM(AG1551:AK1551)</f>
        <v>0</v>
      </c>
      <c r="AN1551" s="26">
        <f>SUM(AI1551:AK1551)</f>
        <v>0</v>
      </c>
      <c r="AO1551" s="26">
        <f>+IF(SUM(AC1551:AK1551)=0,D1551,0)</f>
        <v>0</v>
      </c>
      <c r="AP1551" s="26">
        <f>+SUM(AC1551:AK1551)</f>
        <v>667.95</v>
      </c>
      <c r="AQ1551" s="26">
        <f>+Tabla_DatosExternos_142[[#This Row],[Total Vigente]]+Tabla_DatosExternos_142[[#This Row],[Total Vencido]]</f>
        <v>667.95</v>
      </c>
      <c r="AR1551" s="26">
        <f>SUM(AG1551:AK1551)</f>
        <v>0</v>
      </c>
      <c r="AS1551" s="27">
        <f>+Tabla_DatosExternos_142[[#This Row],[Fecha]]-Tabla_DatosExternos_142[[#This Row],[Vence]]</f>
        <v>-30</v>
      </c>
      <c r="AT1551" s="21"/>
      <c r="AU1551" s="28" t="e">
        <f>+AR1551-W1551</f>
        <v>#VALUE!</v>
      </c>
    </row>
    <row r="1552" spans="1:47" x14ac:dyDescent="0.35">
      <c r="A1552" s="20">
        <v>46213</v>
      </c>
      <c r="B1552" s="21">
        <v>153308</v>
      </c>
      <c r="C1552" s="21">
        <v>9999.86</v>
      </c>
      <c r="D1552" s="21">
        <v>9999.86</v>
      </c>
      <c r="E1552" s="22">
        <v>46243</v>
      </c>
      <c r="F1552" s="21">
        <v>3</v>
      </c>
      <c r="G1552" s="21" t="s">
        <v>90</v>
      </c>
      <c r="H1552" s="21" t="s">
        <v>48</v>
      </c>
      <c r="I1552" s="21" t="s">
        <v>2358</v>
      </c>
      <c r="J1552" s="21" t="s">
        <v>49</v>
      </c>
      <c r="K1552" s="21" t="s">
        <v>2881</v>
      </c>
      <c r="L1552" s="21" t="s">
        <v>578</v>
      </c>
      <c r="M1552" s="21" t="s">
        <v>579</v>
      </c>
      <c r="N1552" s="21">
        <v>30</v>
      </c>
      <c r="O1552" s="20"/>
      <c r="P1552" s="21" t="s">
        <v>49</v>
      </c>
      <c r="Q1552" s="21" t="s">
        <v>2359</v>
      </c>
      <c r="R1552" s="21">
        <v>20800</v>
      </c>
      <c r="S1552" s="21">
        <v>931</v>
      </c>
      <c r="T1552" s="21">
        <v>-68.162295999999998</v>
      </c>
      <c r="U1552" s="21">
        <v>-16.511493999999999</v>
      </c>
      <c r="V1552" s="21" t="s">
        <v>2360</v>
      </c>
      <c r="W1552" s="21" t="s">
        <v>51</v>
      </c>
      <c r="X1552" s="21" t="s">
        <v>2361</v>
      </c>
      <c r="Y1552" s="23">
        <v>46246</v>
      </c>
      <c r="Z1552" s="24">
        <f>+E1552-Y1552</f>
        <v>-3</v>
      </c>
      <c r="AA1552" s="25">
        <f>+Tabla_DatosExternos_142[[#This Row],[Saldo]]/Tabla_DatosExternos_142[[#This Row],[Importe]]</f>
        <v>1</v>
      </c>
      <c r="AB1552" s="21"/>
      <c r="AC1552" s="26">
        <f>IF(AND(-Z1552&gt;=1,-Z1552&lt;=30),D1552,0)</f>
        <v>9999.86</v>
      </c>
      <c r="AD1552" s="26">
        <f>IF(AND(-Z1552&gt;=31,-Z1552&lt;=60),D1552,0)</f>
        <v>0</v>
      </c>
      <c r="AE1552" s="26">
        <f>IF(AND(-Z1552&gt;=61,-Z1552&lt;=90),D1552,0)</f>
        <v>0</v>
      </c>
      <c r="AF1552" s="26">
        <f>IF(AND(-Z1552&gt;=91,-Z1552&lt;=120),D1552,0)</f>
        <v>0</v>
      </c>
      <c r="AG1552" s="26">
        <f>IF(AND(-Z1552&gt;=121,-Z1552&lt;=150),D1552,0)</f>
        <v>0</v>
      </c>
      <c r="AH1552" s="26">
        <f>IF(AND(-Z1552&gt;=151,-Z1552&lt;=180),D1552,0)</f>
        <v>0</v>
      </c>
      <c r="AI1552" s="26">
        <f>IF(AND(-Z1552&gt;=181,-Z1552&lt;=210),D1552,0)</f>
        <v>0</v>
      </c>
      <c r="AJ1552" s="26">
        <f>IF(AND(-Z1552&gt;=211,-Z1552&lt;=250),D1552,0)</f>
        <v>0</v>
      </c>
      <c r="AK1552" s="26">
        <f>IF(-Z1552&gt;=251,D1552,0)</f>
        <v>0</v>
      </c>
      <c r="AL1552" s="26">
        <f>SUM(AE1552:AF1552)</f>
        <v>0</v>
      </c>
      <c r="AM1552" s="26">
        <f>SUM(AG1552:AK1552)</f>
        <v>0</v>
      </c>
      <c r="AN1552" s="26">
        <f>SUM(AI1552:AK1552)</f>
        <v>0</v>
      </c>
      <c r="AO1552" s="26">
        <f>+IF(SUM(AC1552:AK1552)=0,D1552,0)</f>
        <v>0</v>
      </c>
      <c r="AP1552" s="26">
        <f>+SUM(AC1552:AK1552)</f>
        <v>9999.86</v>
      </c>
      <c r="AQ1552" s="26">
        <f>+Tabla_DatosExternos_142[[#This Row],[Total Vigente]]+Tabla_DatosExternos_142[[#This Row],[Total Vencido]]</f>
        <v>9999.86</v>
      </c>
      <c r="AR1552" s="26">
        <f>SUM(AG1552:AK1552)</f>
        <v>0</v>
      </c>
      <c r="AS1552" s="27">
        <f>+Tabla_DatosExternos_142[[#This Row],[Fecha]]-Tabla_DatosExternos_142[[#This Row],[Vence]]</f>
        <v>-30</v>
      </c>
      <c r="AT1552" s="21"/>
      <c r="AU1552" s="28" t="e">
        <f>+AR1552-W1552</f>
        <v>#VALUE!</v>
      </c>
    </row>
    <row r="1553" spans="1:47" x14ac:dyDescent="0.35">
      <c r="A1553" s="20">
        <v>46216</v>
      </c>
      <c r="B1553" s="21">
        <v>154182</v>
      </c>
      <c r="C1553" s="21">
        <v>1739.99</v>
      </c>
      <c r="D1553" s="21">
        <v>1739.99</v>
      </c>
      <c r="E1553" s="22">
        <v>46246</v>
      </c>
      <c r="F1553" s="21">
        <v>0</v>
      </c>
      <c r="G1553" s="21" t="s">
        <v>90</v>
      </c>
      <c r="H1553" s="21" t="s">
        <v>48</v>
      </c>
      <c r="I1553" s="21" t="s">
        <v>2462</v>
      </c>
      <c r="J1553" s="21" t="s">
        <v>49</v>
      </c>
      <c r="K1553" s="21" t="s">
        <v>2881</v>
      </c>
      <c r="L1553" s="21" t="s">
        <v>578</v>
      </c>
      <c r="M1553" s="21" t="s">
        <v>579</v>
      </c>
      <c r="N1553" s="21">
        <v>30</v>
      </c>
      <c r="O1553" s="20"/>
      <c r="P1553" s="21" t="s">
        <v>49</v>
      </c>
      <c r="Q1553" s="21" t="s">
        <v>2463</v>
      </c>
      <c r="R1553" s="21">
        <v>20000</v>
      </c>
      <c r="S1553" s="21">
        <v>931</v>
      </c>
      <c r="T1553" s="21">
        <v>-68.162220000000005</v>
      </c>
      <c r="U1553" s="21">
        <v>-16.511254000000001</v>
      </c>
      <c r="V1553" s="21" t="s">
        <v>2464</v>
      </c>
      <c r="W1553" s="21" t="s">
        <v>51</v>
      </c>
      <c r="X1553" s="21" t="s">
        <v>2465</v>
      </c>
      <c r="Y1553" s="23">
        <v>46246</v>
      </c>
      <c r="Z1553" s="24">
        <f>+E1553-Y1553</f>
        <v>0</v>
      </c>
      <c r="AA1553" s="25">
        <f>+Tabla_DatosExternos_142[[#This Row],[Saldo]]/Tabla_DatosExternos_142[[#This Row],[Importe]]</f>
        <v>1</v>
      </c>
      <c r="AB1553" s="21"/>
      <c r="AC1553" s="26">
        <f>IF(AND(-Z1553&gt;=1,-Z1553&lt;=30),D1553,0)</f>
        <v>0</v>
      </c>
      <c r="AD1553" s="26">
        <f>IF(AND(-Z1553&gt;=31,-Z1553&lt;=60),D1553,0)</f>
        <v>0</v>
      </c>
      <c r="AE1553" s="26">
        <f>IF(AND(-Z1553&gt;=61,-Z1553&lt;=90),D1553,0)</f>
        <v>0</v>
      </c>
      <c r="AF1553" s="26">
        <f>IF(AND(-Z1553&gt;=91,-Z1553&lt;=120),D1553,0)</f>
        <v>0</v>
      </c>
      <c r="AG1553" s="26">
        <f>IF(AND(-Z1553&gt;=121,-Z1553&lt;=150),D1553,0)</f>
        <v>0</v>
      </c>
      <c r="AH1553" s="26">
        <f>IF(AND(-Z1553&gt;=151,-Z1553&lt;=180),D1553,0)</f>
        <v>0</v>
      </c>
      <c r="AI1553" s="26">
        <f>IF(AND(-Z1553&gt;=181,-Z1553&lt;=210),D1553,0)</f>
        <v>0</v>
      </c>
      <c r="AJ1553" s="26">
        <f>IF(AND(-Z1553&gt;=211,-Z1553&lt;=250),D1553,0)</f>
        <v>0</v>
      </c>
      <c r="AK1553" s="26">
        <f>IF(-Z1553&gt;=251,D1553,0)</f>
        <v>0</v>
      </c>
      <c r="AL1553" s="26">
        <f>SUM(AE1553:AF1553)</f>
        <v>0</v>
      </c>
      <c r="AM1553" s="26">
        <f>SUM(AG1553:AK1553)</f>
        <v>0</v>
      </c>
      <c r="AN1553" s="26">
        <f>SUM(AI1553:AK1553)</f>
        <v>0</v>
      </c>
      <c r="AO1553" s="26">
        <f>+IF(SUM(AC1553:AK1553)=0,D1553,0)</f>
        <v>1739.99</v>
      </c>
      <c r="AP1553" s="26">
        <f>+SUM(AC1553:AK1553)</f>
        <v>0</v>
      </c>
      <c r="AQ1553" s="26">
        <f>+Tabla_DatosExternos_142[[#This Row],[Total Vigente]]+Tabla_DatosExternos_142[[#This Row],[Total Vencido]]</f>
        <v>1739.99</v>
      </c>
      <c r="AR1553" s="26">
        <f>SUM(AG1553:AK1553)</f>
        <v>0</v>
      </c>
      <c r="AS1553" s="27">
        <f>+Tabla_DatosExternos_142[[#This Row],[Fecha]]-Tabla_DatosExternos_142[[#This Row],[Vence]]</f>
        <v>-30</v>
      </c>
      <c r="AT1553" s="21"/>
      <c r="AU1553" s="28" t="e">
        <f>+AR1553-W1553</f>
        <v>#VALUE!</v>
      </c>
    </row>
    <row r="1554" spans="1:47" x14ac:dyDescent="0.35">
      <c r="A1554" s="20">
        <v>46217</v>
      </c>
      <c r="B1554" s="21">
        <v>154555</v>
      </c>
      <c r="C1554" s="21">
        <v>5049.92</v>
      </c>
      <c r="D1554" s="21">
        <v>5049.92</v>
      </c>
      <c r="E1554" s="22">
        <v>46247</v>
      </c>
      <c r="F1554" s="21">
        <v>1</v>
      </c>
      <c r="G1554" s="21" t="s">
        <v>90</v>
      </c>
      <c r="H1554" s="21" t="s">
        <v>95</v>
      </c>
      <c r="I1554" s="21" t="s">
        <v>2555</v>
      </c>
      <c r="J1554" s="21" t="s">
        <v>49</v>
      </c>
      <c r="K1554" s="21" t="s">
        <v>2881</v>
      </c>
      <c r="L1554" s="21" t="s">
        <v>578</v>
      </c>
      <c r="M1554" s="21" t="s">
        <v>2085</v>
      </c>
      <c r="N1554" s="21">
        <v>30</v>
      </c>
      <c r="O1554" s="20"/>
      <c r="P1554" s="21" t="s">
        <v>49</v>
      </c>
      <c r="Q1554" s="21" t="s">
        <v>2556</v>
      </c>
      <c r="R1554" s="21">
        <v>15000</v>
      </c>
      <c r="S1554" s="21">
        <v>923</v>
      </c>
      <c r="T1554" s="21">
        <v>-68.192179999999993</v>
      </c>
      <c r="U1554" s="21">
        <v>-16.534669999999998</v>
      </c>
      <c r="V1554" s="21" t="s">
        <v>2557</v>
      </c>
      <c r="W1554" s="21" t="s">
        <v>51</v>
      </c>
      <c r="X1554" s="21" t="s">
        <v>2558</v>
      </c>
      <c r="Y1554" s="23">
        <v>46246</v>
      </c>
      <c r="Z1554" s="24">
        <f>+E1554-Y1554</f>
        <v>1</v>
      </c>
      <c r="AA1554" s="25">
        <f>+Tabla_DatosExternos_142[[#This Row],[Saldo]]/Tabla_DatosExternos_142[[#This Row],[Importe]]</f>
        <v>1</v>
      </c>
      <c r="AB1554" s="21"/>
      <c r="AC1554" s="26">
        <f>IF(AND(-Z1554&gt;=1,-Z1554&lt;=30),D1554,0)</f>
        <v>0</v>
      </c>
      <c r="AD1554" s="26">
        <f>IF(AND(-Z1554&gt;=31,-Z1554&lt;=60),D1554,0)</f>
        <v>0</v>
      </c>
      <c r="AE1554" s="26">
        <f>IF(AND(-Z1554&gt;=61,-Z1554&lt;=90),D1554,0)</f>
        <v>0</v>
      </c>
      <c r="AF1554" s="26">
        <f>IF(AND(-Z1554&gt;=91,-Z1554&lt;=120),D1554,0)</f>
        <v>0</v>
      </c>
      <c r="AG1554" s="26">
        <f>IF(AND(-Z1554&gt;=121,-Z1554&lt;=150),D1554,0)</f>
        <v>0</v>
      </c>
      <c r="AH1554" s="26">
        <f>IF(AND(-Z1554&gt;=151,-Z1554&lt;=180),D1554,0)</f>
        <v>0</v>
      </c>
      <c r="AI1554" s="26">
        <f>IF(AND(-Z1554&gt;=181,-Z1554&lt;=210),D1554,0)</f>
        <v>0</v>
      </c>
      <c r="AJ1554" s="26">
        <f>IF(AND(-Z1554&gt;=211,-Z1554&lt;=250),D1554,0)</f>
        <v>0</v>
      </c>
      <c r="AK1554" s="26">
        <f>IF(-Z1554&gt;=251,D1554,0)</f>
        <v>0</v>
      </c>
      <c r="AL1554" s="26">
        <f>SUM(AE1554:AF1554)</f>
        <v>0</v>
      </c>
      <c r="AM1554" s="26">
        <f>SUM(AG1554:AK1554)</f>
        <v>0</v>
      </c>
      <c r="AN1554" s="26">
        <f>SUM(AI1554:AK1554)</f>
        <v>0</v>
      </c>
      <c r="AO1554" s="26">
        <f>+IF(SUM(AC1554:AK1554)=0,D1554,0)</f>
        <v>5049.92</v>
      </c>
      <c r="AP1554" s="26">
        <f>+SUM(AC1554:AK1554)</f>
        <v>0</v>
      </c>
      <c r="AQ1554" s="26">
        <f>+Tabla_DatosExternos_142[[#This Row],[Total Vigente]]+Tabla_DatosExternos_142[[#This Row],[Total Vencido]]</f>
        <v>5049.92</v>
      </c>
      <c r="AR1554" s="26">
        <f>SUM(AG1554:AK1554)</f>
        <v>0</v>
      </c>
      <c r="AS1554" s="27">
        <f>+Tabla_DatosExternos_142[[#This Row],[Fecha]]-Tabla_DatosExternos_142[[#This Row],[Vence]]</f>
        <v>-30</v>
      </c>
      <c r="AT1554" s="21"/>
      <c r="AU1554" s="28" t="e">
        <f>+AR1554-W1554</f>
        <v>#VALUE!</v>
      </c>
    </row>
    <row r="1555" spans="1:47" x14ac:dyDescent="0.35">
      <c r="A1555" s="20">
        <v>46218</v>
      </c>
      <c r="B1555" s="21">
        <v>154836</v>
      </c>
      <c r="C1555" s="21">
        <v>6115.99</v>
      </c>
      <c r="D1555" s="21">
        <v>6115.99</v>
      </c>
      <c r="E1555" s="22">
        <v>46248</v>
      </c>
      <c r="F1555" s="21">
        <v>2</v>
      </c>
      <c r="G1555" s="21" t="s">
        <v>90</v>
      </c>
      <c r="H1555" s="21" t="s">
        <v>95</v>
      </c>
      <c r="I1555" s="21" t="s">
        <v>2649</v>
      </c>
      <c r="J1555" s="21" t="s">
        <v>49</v>
      </c>
      <c r="K1555" s="21" t="s">
        <v>2881</v>
      </c>
      <c r="L1555" s="21" t="s">
        <v>578</v>
      </c>
      <c r="M1555" s="21" t="s">
        <v>579</v>
      </c>
      <c r="N1555" s="21">
        <v>30</v>
      </c>
      <c r="O1555" s="20"/>
      <c r="P1555" s="21" t="s">
        <v>49</v>
      </c>
      <c r="Q1555" s="21" t="s">
        <v>2650</v>
      </c>
      <c r="R1555" s="21">
        <v>7000</v>
      </c>
      <c r="S1555" s="21">
        <v>931</v>
      </c>
      <c r="T1555" s="21">
        <v>-68.142854999999997</v>
      </c>
      <c r="U1555" s="21">
        <v>-16.493525000000002</v>
      </c>
      <c r="V1555" s="21" t="s">
        <v>2651</v>
      </c>
      <c r="W1555" s="21" t="s">
        <v>51</v>
      </c>
      <c r="X1555" s="21" t="s">
        <v>639</v>
      </c>
      <c r="Y1555" s="23">
        <v>46246</v>
      </c>
      <c r="Z1555" s="24">
        <f>+E1555-Y1555</f>
        <v>2</v>
      </c>
      <c r="AA1555" s="25">
        <f>+Tabla_DatosExternos_142[[#This Row],[Saldo]]/Tabla_DatosExternos_142[[#This Row],[Importe]]</f>
        <v>1</v>
      </c>
      <c r="AB1555" s="21"/>
      <c r="AC1555" s="26">
        <f>IF(AND(-Z1555&gt;=1,-Z1555&lt;=30),D1555,0)</f>
        <v>0</v>
      </c>
      <c r="AD1555" s="26">
        <f>IF(AND(-Z1555&gt;=31,-Z1555&lt;=60),D1555,0)</f>
        <v>0</v>
      </c>
      <c r="AE1555" s="26">
        <f>IF(AND(-Z1555&gt;=61,-Z1555&lt;=90),D1555,0)</f>
        <v>0</v>
      </c>
      <c r="AF1555" s="26">
        <f>IF(AND(-Z1555&gt;=91,-Z1555&lt;=120),D1555,0)</f>
        <v>0</v>
      </c>
      <c r="AG1555" s="26">
        <f>IF(AND(-Z1555&gt;=121,-Z1555&lt;=150),D1555,0)</f>
        <v>0</v>
      </c>
      <c r="AH1555" s="26">
        <f>IF(AND(-Z1555&gt;=151,-Z1555&lt;=180),D1555,0)</f>
        <v>0</v>
      </c>
      <c r="AI1555" s="26">
        <f>IF(AND(-Z1555&gt;=181,-Z1555&lt;=210),D1555,0)</f>
        <v>0</v>
      </c>
      <c r="AJ1555" s="26">
        <f>IF(AND(-Z1555&gt;=211,-Z1555&lt;=250),D1555,0)</f>
        <v>0</v>
      </c>
      <c r="AK1555" s="26">
        <f>IF(-Z1555&gt;=251,D1555,0)</f>
        <v>0</v>
      </c>
      <c r="AL1555" s="26">
        <f>SUM(AE1555:AF1555)</f>
        <v>0</v>
      </c>
      <c r="AM1555" s="26">
        <f>SUM(AG1555:AK1555)</f>
        <v>0</v>
      </c>
      <c r="AN1555" s="26">
        <f>SUM(AI1555:AK1555)</f>
        <v>0</v>
      </c>
      <c r="AO1555" s="26">
        <f>+IF(SUM(AC1555:AK1555)=0,D1555,0)</f>
        <v>6115.99</v>
      </c>
      <c r="AP1555" s="26">
        <f>+SUM(AC1555:AK1555)</f>
        <v>0</v>
      </c>
      <c r="AQ1555" s="26">
        <f>+Tabla_DatosExternos_142[[#This Row],[Total Vigente]]+Tabla_DatosExternos_142[[#This Row],[Total Vencido]]</f>
        <v>6115.99</v>
      </c>
      <c r="AR1555" s="26">
        <f>SUM(AG1555:AK1555)</f>
        <v>0</v>
      </c>
      <c r="AS1555" s="27">
        <f>+Tabla_DatosExternos_142[[#This Row],[Fecha]]-Tabla_DatosExternos_142[[#This Row],[Vence]]</f>
        <v>-30</v>
      </c>
      <c r="AT1555" s="21"/>
      <c r="AU1555" s="28" t="e">
        <f>+AR1555-W1555</f>
        <v>#VALUE!</v>
      </c>
    </row>
    <row r="1556" spans="1:47" x14ac:dyDescent="0.35">
      <c r="A1556" s="20">
        <v>46220</v>
      </c>
      <c r="B1556" s="21">
        <v>155212</v>
      </c>
      <c r="C1556" s="21">
        <v>2231.9699999999998</v>
      </c>
      <c r="D1556" s="21">
        <v>1231.97</v>
      </c>
      <c r="E1556" s="22">
        <v>46250</v>
      </c>
      <c r="F1556" s="21">
        <v>4</v>
      </c>
      <c r="G1556" s="21" t="s">
        <v>90</v>
      </c>
      <c r="H1556" s="21" t="s">
        <v>95</v>
      </c>
      <c r="I1556" s="21" t="s">
        <v>2611</v>
      </c>
      <c r="J1556" s="21" t="s">
        <v>49</v>
      </c>
      <c r="K1556" s="21" t="s">
        <v>2881</v>
      </c>
      <c r="L1556" s="21" t="s">
        <v>578</v>
      </c>
      <c r="M1556" s="21" t="s">
        <v>579</v>
      </c>
      <c r="N1556" s="21">
        <v>30</v>
      </c>
      <c r="O1556" s="20">
        <v>46231</v>
      </c>
      <c r="P1556" s="21" t="s">
        <v>49</v>
      </c>
      <c r="Q1556" s="21" t="s">
        <v>2612</v>
      </c>
      <c r="R1556" s="21">
        <v>20000</v>
      </c>
      <c r="S1556" s="21">
        <v>931</v>
      </c>
      <c r="T1556" s="21">
        <v>-68.173105000000007</v>
      </c>
      <c r="U1556" s="21">
        <v>-16.524985000000001</v>
      </c>
      <c r="V1556" s="21" t="s">
        <v>2613</v>
      </c>
      <c r="W1556" s="21" t="s">
        <v>51</v>
      </c>
      <c r="X1556" s="21" t="s">
        <v>2614</v>
      </c>
      <c r="Y1556" s="23">
        <v>46246</v>
      </c>
      <c r="Z1556" s="24">
        <f>+E1556-Y1556</f>
        <v>4</v>
      </c>
      <c r="AA1556" s="25">
        <f>+Tabla_DatosExternos_142[[#This Row],[Saldo]]/Tabla_DatosExternos_142[[#This Row],[Importe]]</f>
        <v>0.55196530419315681</v>
      </c>
      <c r="AB1556" s="21"/>
      <c r="AC1556" s="26">
        <f>IF(AND(-Z1556&gt;=1,-Z1556&lt;=30),D1556,0)</f>
        <v>0</v>
      </c>
      <c r="AD1556" s="26">
        <f>IF(AND(-Z1556&gt;=31,-Z1556&lt;=60),D1556,0)</f>
        <v>0</v>
      </c>
      <c r="AE1556" s="26">
        <f>IF(AND(-Z1556&gt;=61,-Z1556&lt;=90),D1556,0)</f>
        <v>0</v>
      </c>
      <c r="AF1556" s="26">
        <f>IF(AND(-Z1556&gt;=91,-Z1556&lt;=120),D1556,0)</f>
        <v>0</v>
      </c>
      <c r="AG1556" s="26">
        <f>IF(AND(-Z1556&gt;=121,-Z1556&lt;=150),D1556,0)</f>
        <v>0</v>
      </c>
      <c r="AH1556" s="26">
        <f>IF(AND(-Z1556&gt;=151,-Z1556&lt;=180),D1556,0)</f>
        <v>0</v>
      </c>
      <c r="AI1556" s="26">
        <f>IF(AND(-Z1556&gt;=181,-Z1556&lt;=210),D1556,0)</f>
        <v>0</v>
      </c>
      <c r="AJ1556" s="26">
        <f>IF(AND(-Z1556&gt;=211,-Z1556&lt;=250),D1556,0)</f>
        <v>0</v>
      </c>
      <c r="AK1556" s="26">
        <f>IF(-Z1556&gt;=251,D1556,0)</f>
        <v>0</v>
      </c>
      <c r="AL1556" s="26">
        <f>SUM(AE1556:AF1556)</f>
        <v>0</v>
      </c>
      <c r="AM1556" s="26">
        <f>SUM(AG1556:AK1556)</f>
        <v>0</v>
      </c>
      <c r="AN1556" s="26">
        <f>SUM(AI1556:AK1556)</f>
        <v>0</v>
      </c>
      <c r="AO1556" s="26">
        <f>+IF(SUM(AC1556:AK1556)=0,D1556,0)</f>
        <v>1231.97</v>
      </c>
      <c r="AP1556" s="26">
        <f>+SUM(AC1556:AK1556)</f>
        <v>0</v>
      </c>
      <c r="AQ1556" s="26">
        <f>+Tabla_DatosExternos_142[[#This Row],[Total Vigente]]+Tabla_DatosExternos_142[[#This Row],[Total Vencido]]</f>
        <v>1231.97</v>
      </c>
      <c r="AR1556" s="26">
        <f>SUM(AG1556:AK1556)</f>
        <v>0</v>
      </c>
      <c r="AS1556" s="27">
        <f>+Tabla_DatosExternos_142[[#This Row],[Fecha]]-Tabla_DatosExternos_142[[#This Row],[Vence]]</f>
        <v>-30</v>
      </c>
      <c r="AT1556" s="21"/>
      <c r="AU1556" s="28" t="e">
        <f>+AR1556-W1556</f>
        <v>#VALUE!</v>
      </c>
    </row>
    <row r="1557" spans="1:47" x14ac:dyDescent="0.35">
      <c r="A1557" s="20">
        <v>46220</v>
      </c>
      <c r="B1557" s="21">
        <v>155437</v>
      </c>
      <c r="C1557" s="21">
        <v>13000</v>
      </c>
      <c r="D1557" s="21">
        <v>13000</v>
      </c>
      <c r="E1557" s="22">
        <v>46250</v>
      </c>
      <c r="F1557" s="21">
        <v>4</v>
      </c>
      <c r="G1557" s="21" t="s">
        <v>90</v>
      </c>
      <c r="H1557" s="21" t="s">
        <v>95</v>
      </c>
      <c r="I1557" s="21" t="s">
        <v>2652</v>
      </c>
      <c r="J1557" s="21" t="s">
        <v>49</v>
      </c>
      <c r="K1557" s="21" t="s">
        <v>2881</v>
      </c>
      <c r="L1557" s="21" t="s">
        <v>578</v>
      </c>
      <c r="M1557" s="21" t="s">
        <v>2085</v>
      </c>
      <c r="N1557" s="21">
        <v>30</v>
      </c>
      <c r="O1557" s="20"/>
      <c r="P1557" s="21" t="s">
        <v>49</v>
      </c>
      <c r="Q1557" s="21" t="s">
        <v>2653</v>
      </c>
      <c r="R1557" s="21">
        <v>20000</v>
      </c>
      <c r="S1557" s="21">
        <v>923</v>
      </c>
      <c r="T1557" s="21">
        <v>-68.160709999999995</v>
      </c>
      <c r="U1557" s="21">
        <v>-16.51473</v>
      </c>
      <c r="V1557" s="21" t="s">
        <v>2654</v>
      </c>
      <c r="W1557" s="21" t="s">
        <v>51</v>
      </c>
      <c r="X1557" s="21" t="s">
        <v>2655</v>
      </c>
      <c r="Y1557" s="23">
        <v>46246</v>
      </c>
      <c r="Z1557" s="24">
        <f>+E1557-Y1557</f>
        <v>4</v>
      </c>
      <c r="AA1557" s="25">
        <f>+Tabla_DatosExternos_142[[#This Row],[Saldo]]/Tabla_DatosExternos_142[[#This Row],[Importe]]</f>
        <v>1</v>
      </c>
      <c r="AB1557" s="21"/>
      <c r="AC1557" s="26">
        <f>IF(AND(-Z1557&gt;=1,-Z1557&lt;=30),D1557,0)</f>
        <v>0</v>
      </c>
      <c r="AD1557" s="26">
        <f>IF(AND(-Z1557&gt;=31,-Z1557&lt;=60),D1557,0)</f>
        <v>0</v>
      </c>
      <c r="AE1557" s="26">
        <f>IF(AND(-Z1557&gt;=61,-Z1557&lt;=90),D1557,0)</f>
        <v>0</v>
      </c>
      <c r="AF1557" s="26">
        <f>IF(AND(-Z1557&gt;=91,-Z1557&lt;=120),D1557,0)</f>
        <v>0</v>
      </c>
      <c r="AG1557" s="26">
        <f>IF(AND(-Z1557&gt;=121,-Z1557&lt;=150),D1557,0)</f>
        <v>0</v>
      </c>
      <c r="AH1557" s="26">
        <f>IF(AND(-Z1557&gt;=151,-Z1557&lt;=180),D1557,0)</f>
        <v>0</v>
      </c>
      <c r="AI1557" s="26">
        <f>IF(AND(-Z1557&gt;=181,-Z1557&lt;=210),D1557,0)</f>
        <v>0</v>
      </c>
      <c r="AJ1557" s="26">
        <f>IF(AND(-Z1557&gt;=211,-Z1557&lt;=250),D1557,0)</f>
        <v>0</v>
      </c>
      <c r="AK1557" s="26">
        <f>IF(-Z1557&gt;=251,D1557,0)</f>
        <v>0</v>
      </c>
      <c r="AL1557" s="26">
        <f>SUM(AE1557:AF1557)</f>
        <v>0</v>
      </c>
      <c r="AM1557" s="26">
        <f>SUM(AG1557:AK1557)</f>
        <v>0</v>
      </c>
      <c r="AN1557" s="26">
        <f>SUM(AI1557:AK1557)</f>
        <v>0</v>
      </c>
      <c r="AO1557" s="26">
        <f>+IF(SUM(AC1557:AK1557)=0,D1557,0)</f>
        <v>13000</v>
      </c>
      <c r="AP1557" s="26">
        <f>+SUM(AC1557:AK1557)</f>
        <v>0</v>
      </c>
      <c r="AQ1557" s="26">
        <f>+Tabla_DatosExternos_142[[#This Row],[Total Vigente]]+Tabla_DatosExternos_142[[#This Row],[Total Vencido]]</f>
        <v>13000</v>
      </c>
      <c r="AR1557" s="26">
        <f>SUM(AG1557:AK1557)</f>
        <v>0</v>
      </c>
      <c r="AS1557" s="27">
        <f>+Tabla_DatosExternos_142[[#This Row],[Fecha]]-Tabla_DatosExternos_142[[#This Row],[Vence]]</f>
        <v>-30</v>
      </c>
      <c r="AT1557" s="21"/>
      <c r="AU1557" s="28" t="e">
        <f>+AR1557-W1557</f>
        <v>#VALUE!</v>
      </c>
    </row>
    <row r="1558" spans="1:47" x14ac:dyDescent="0.35">
      <c r="A1558" s="20">
        <v>46223</v>
      </c>
      <c r="B1558" s="21">
        <v>155907</v>
      </c>
      <c r="C1558" s="21">
        <v>3959.94</v>
      </c>
      <c r="D1558" s="21">
        <v>3829.93</v>
      </c>
      <c r="E1558" s="22">
        <v>46253</v>
      </c>
      <c r="F1558" s="21">
        <v>7</v>
      </c>
      <c r="G1558" s="21" t="s">
        <v>90</v>
      </c>
      <c r="H1558" s="21" t="s">
        <v>95</v>
      </c>
      <c r="I1558" s="21" t="s">
        <v>2615</v>
      </c>
      <c r="J1558" s="21" t="s">
        <v>49</v>
      </c>
      <c r="K1558" s="21" t="s">
        <v>2881</v>
      </c>
      <c r="L1558" s="21" t="s">
        <v>578</v>
      </c>
      <c r="M1558" s="21" t="s">
        <v>579</v>
      </c>
      <c r="N1558" s="21">
        <v>30</v>
      </c>
      <c r="O1558" s="20">
        <v>46231</v>
      </c>
      <c r="P1558" s="21" t="s">
        <v>49</v>
      </c>
      <c r="Q1558" s="21" t="s">
        <v>2616</v>
      </c>
      <c r="R1558" s="21">
        <v>20000</v>
      </c>
      <c r="S1558" s="21">
        <v>931</v>
      </c>
      <c r="T1558" s="21">
        <v>-68.172600000000003</v>
      </c>
      <c r="U1558" s="21">
        <v>-16.525759999999998</v>
      </c>
      <c r="V1558" s="21" t="s">
        <v>2617</v>
      </c>
      <c r="W1558" s="21" t="s">
        <v>51</v>
      </c>
      <c r="X1558" s="21" t="s">
        <v>2618</v>
      </c>
      <c r="Y1558" s="23">
        <v>46246</v>
      </c>
      <c r="Z1558" s="24">
        <f>+E1558-Y1558</f>
        <v>7</v>
      </c>
      <c r="AA1558" s="25">
        <f>+Tabla_DatosExternos_142[[#This Row],[Saldo]]/Tabla_DatosExternos_142[[#This Row],[Importe]]</f>
        <v>0.96716869447516873</v>
      </c>
      <c r="AB1558" s="21"/>
      <c r="AC1558" s="26">
        <f>IF(AND(-Z1558&gt;=1,-Z1558&lt;=30),D1558,0)</f>
        <v>0</v>
      </c>
      <c r="AD1558" s="26">
        <f>IF(AND(-Z1558&gt;=31,-Z1558&lt;=60),D1558,0)</f>
        <v>0</v>
      </c>
      <c r="AE1558" s="26">
        <f>IF(AND(-Z1558&gt;=61,-Z1558&lt;=90),D1558,0)</f>
        <v>0</v>
      </c>
      <c r="AF1558" s="26">
        <f>IF(AND(-Z1558&gt;=91,-Z1558&lt;=120),D1558,0)</f>
        <v>0</v>
      </c>
      <c r="AG1558" s="26">
        <f>IF(AND(-Z1558&gt;=121,-Z1558&lt;=150),D1558,0)</f>
        <v>0</v>
      </c>
      <c r="AH1558" s="26">
        <f>IF(AND(-Z1558&gt;=151,-Z1558&lt;=180),D1558,0)</f>
        <v>0</v>
      </c>
      <c r="AI1558" s="26">
        <f>IF(AND(-Z1558&gt;=181,-Z1558&lt;=210),D1558,0)</f>
        <v>0</v>
      </c>
      <c r="AJ1558" s="26">
        <f>IF(AND(-Z1558&gt;=211,-Z1558&lt;=250),D1558,0)</f>
        <v>0</v>
      </c>
      <c r="AK1558" s="26">
        <f>IF(-Z1558&gt;=251,D1558,0)</f>
        <v>0</v>
      </c>
      <c r="AL1558" s="26">
        <f>SUM(AE1558:AF1558)</f>
        <v>0</v>
      </c>
      <c r="AM1558" s="26">
        <f>SUM(AG1558:AK1558)</f>
        <v>0</v>
      </c>
      <c r="AN1558" s="26">
        <f>SUM(AI1558:AK1558)</f>
        <v>0</v>
      </c>
      <c r="AO1558" s="26">
        <f>+IF(SUM(AC1558:AK1558)=0,D1558,0)</f>
        <v>3829.93</v>
      </c>
      <c r="AP1558" s="26">
        <f>+SUM(AC1558:AK1558)</f>
        <v>0</v>
      </c>
      <c r="AQ1558" s="26">
        <f>+Tabla_DatosExternos_142[[#This Row],[Total Vigente]]+Tabla_DatosExternos_142[[#This Row],[Total Vencido]]</f>
        <v>3829.93</v>
      </c>
      <c r="AR1558" s="26">
        <f>SUM(AG1558:AK1558)</f>
        <v>0</v>
      </c>
      <c r="AS1558" s="27">
        <f>+Tabla_DatosExternos_142[[#This Row],[Fecha]]-Tabla_DatosExternos_142[[#This Row],[Vence]]</f>
        <v>-30</v>
      </c>
      <c r="AT1558" s="21"/>
      <c r="AU1558" s="28" t="e">
        <f>+AR1558-W1558</f>
        <v>#VALUE!</v>
      </c>
    </row>
    <row r="1559" spans="1:47" x14ac:dyDescent="0.35">
      <c r="A1559" s="20">
        <v>46224</v>
      </c>
      <c r="B1559" s="21">
        <v>156351</v>
      </c>
      <c r="C1559" s="21">
        <v>9999.86</v>
      </c>
      <c r="D1559" s="21">
        <v>9999.86</v>
      </c>
      <c r="E1559" s="22">
        <v>46254</v>
      </c>
      <c r="F1559" s="21">
        <v>8</v>
      </c>
      <c r="G1559" s="21" t="s">
        <v>90</v>
      </c>
      <c r="H1559" s="21" t="s">
        <v>95</v>
      </c>
      <c r="I1559" s="21" t="s">
        <v>2683</v>
      </c>
      <c r="J1559" s="21" t="s">
        <v>49</v>
      </c>
      <c r="K1559" s="21" t="s">
        <v>2881</v>
      </c>
      <c r="L1559" s="21" t="s">
        <v>578</v>
      </c>
      <c r="M1559" s="21" t="s">
        <v>2085</v>
      </c>
      <c r="N1559" s="21">
        <v>30</v>
      </c>
      <c r="O1559" s="20"/>
      <c r="P1559" s="21" t="s">
        <v>49</v>
      </c>
      <c r="Q1559" s="21" t="s">
        <v>2684</v>
      </c>
      <c r="R1559" s="21">
        <v>10000</v>
      </c>
      <c r="S1559" s="21">
        <v>923</v>
      </c>
      <c r="T1559" s="21">
        <v>-68.192260000000005</v>
      </c>
      <c r="U1559" s="21">
        <v>-16.534600000000001</v>
      </c>
      <c r="V1559" s="21" t="s">
        <v>2685</v>
      </c>
      <c r="W1559" s="21" t="s">
        <v>51</v>
      </c>
      <c r="X1559" s="21" t="s">
        <v>2686</v>
      </c>
      <c r="Y1559" s="23">
        <v>46246</v>
      </c>
      <c r="Z1559" s="24">
        <f>+E1559-Y1559</f>
        <v>8</v>
      </c>
      <c r="AA1559" s="25">
        <f>+Tabla_DatosExternos_142[[#This Row],[Saldo]]/Tabla_DatosExternos_142[[#This Row],[Importe]]</f>
        <v>1</v>
      </c>
      <c r="AB1559" s="21"/>
      <c r="AC1559" s="26">
        <f>IF(AND(-Z1559&gt;=1,-Z1559&lt;=30),D1559,0)</f>
        <v>0</v>
      </c>
      <c r="AD1559" s="26">
        <f>IF(AND(-Z1559&gt;=31,-Z1559&lt;=60),D1559,0)</f>
        <v>0</v>
      </c>
      <c r="AE1559" s="26">
        <f>IF(AND(-Z1559&gt;=61,-Z1559&lt;=90),D1559,0)</f>
        <v>0</v>
      </c>
      <c r="AF1559" s="26">
        <f>IF(AND(-Z1559&gt;=91,-Z1559&lt;=120),D1559,0)</f>
        <v>0</v>
      </c>
      <c r="AG1559" s="26">
        <f>IF(AND(-Z1559&gt;=121,-Z1559&lt;=150),D1559,0)</f>
        <v>0</v>
      </c>
      <c r="AH1559" s="26">
        <f>IF(AND(-Z1559&gt;=151,-Z1559&lt;=180),D1559,0)</f>
        <v>0</v>
      </c>
      <c r="AI1559" s="26">
        <f>IF(AND(-Z1559&gt;=181,-Z1559&lt;=210),D1559,0)</f>
        <v>0</v>
      </c>
      <c r="AJ1559" s="26">
        <f>IF(AND(-Z1559&gt;=211,-Z1559&lt;=250),D1559,0)</f>
        <v>0</v>
      </c>
      <c r="AK1559" s="26">
        <f>IF(-Z1559&gt;=251,D1559,0)</f>
        <v>0</v>
      </c>
      <c r="AL1559" s="26">
        <f>SUM(AE1559:AF1559)</f>
        <v>0</v>
      </c>
      <c r="AM1559" s="26">
        <f>SUM(AG1559:AK1559)</f>
        <v>0</v>
      </c>
      <c r="AN1559" s="26">
        <f>SUM(AI1559:AK1559)</f>
        <v>0</v>
      </c>
      <c r="AO1559" s="26">
        <f>+IF(SUM(AC1559:AK1559)=0,D1559,0)</f>
        <v>9999.86</v>
      </c>
      <c r="AP1559" s="26">
        <f>+SUM(AC1559:AK1559)</f>
        <v>0</v>
      </c>
      <c r="AQ1559" s="26">
        <f>+Tabla_DatosExternos_142[[#This Row],[Total Vigente]]+Tabla_DatosExternos_142[[#This Row],[Total Vencido]]</f>
        <v>9999.86</v>
      </c>
      <c r="AR1559" s="26">
        <f>SUM(AG1559:AK1559)</f>
        <v>0</v>
      </c>
      <c r="AS1559" s="27">
        <f>+Tabla_DatosExternos_142[[#This Row],[Fecha]]-Tabla_DatosExternos_142[[#This Row],[Vence]]</f>
        <v>-30</v>
      </c>
      <c r="AT1559" s="21"/>
      <c r="AU1559" s="28" t="e">
        <f>+AR1559-W1559</f>
        <v>#VALUE!</v>
      </c>
    </row>
    <row r="1560" spans="1:47" x14ac:dyDescent="0.35">
      <c r="A1560" s="20">
        <v>46225</v>
      </c>
      <c r="B1560" s="21">
        <v>156702</v>
      </c>
      <c r="C1560" s="21">
        <v>9999.86</v>
      </c>
      <c r="D1560" s="21">
        <v>9999.86</v>
      </c>
      <c r="E1560" s="22">
        <v>46255</v>
      </c>
      <c r="F1560" s="21">
        <v>9</v>
      </c>
      <c r="G1560" s="21" t="s">
        <v>90</v>
      </c>
      <c r="H1560" s="21" t="s">
        <v>95</v>
      </c>
      <c r="I1560" s="21" t="s">
        <v>2712</v>
      </c>
      <c r="J1560" s="21" t="s">
        <v>49</v>
      </c>
      <c r="K1560" s="21" t="s">
        <v>2881</v>
      </c>
      <c r="L1560" s="21" t="s">
        <v>578</v>
      </c>
      <c r="M1560" s="21" t="s">
        <v>579</v>
      </c>
      <c r="N1560" s="21">
        <v>30</v>
      </c>
      <c r="O1560" s="20"/>
      <c r="P1560" s="21" t="s">
        <v>49</v>
      </c>
      <c r="Q1560" s="21" t="s">
        <v>2713</v>
      </c>
      <c r="R1560" s="21">
        <v>20000</v>
      </c>
      <c r="S1560" s="21">
        <v>931</v>
      </c>
      <c r="T1560" s="21">
        <v>-68.162220000000005</v>
      </c>
      <c r="U1560" s="21">
        <v>-16.511254000000001</v>
      </c>
      <c r="V1560" s="21" t="s">
        <v>2714</v>
      </c>
      <c r="W1560" s="21" t="s">
        <v>51</v>
      </c>
      <c r="X1560" s="21" t="s">
        <v>2715</v>
      </c>
      <c r="Y1560" s="23">
        <v>46246</v>
      </c>
      <c r="Z1560" s="24">
        <f>+E1560-Y1560</f>
        <v>9</v>
      </c>
      <c r="AA1560" s="25">
        <f>+Tabla_DatosExternos_142[[#This Row],[Saldo]]/Tabla_DatosExternos_142[[#This Row],[Importe]]</f>
        <v>1</v>
      </c>
      <c r="AB1560" s="21"/>
      <c r="AC1560" s="26">
        <f>IF(AND(-Z1560&gt;=1,-Z1560&lt;=30),D1560,0)</f>
        <v>0</v>
      </c>
      <c r="AD1560" s="26">
        <f>IF(AND(-Z1560&gt;=31,-Z1560&lt;=60),D1560,0)</f>
        <v>0</v>
      </c>
      <c r="AE1560" s="26">
        <f>IF(AND(-Z1560&gt;=61,-Z1560&lt;=90),D1560,0)</f>
        <v>0</v>
      </c>
      <c r="AF1560" s="26">
        <f>IF(AND(-Z1560&gt;=91,-Z1560&lt;=120),D1560,0)</f>
        <v>0</v>
      </c>
      <c r="AG1560" s="26">
        <f>IF(AND(-Z1560&gt;=121,-Z1560&lt;=150),D1560,0)</f>
        <v>0</v>
      </c>
      <c r="AH1560" s="26">
        <f>IF(AND(-Z1560&gt;=151,-Z1560&lt;=180),D1560,0)</f>
        <v>0</v>
      </c>
      <c r="AI1560" s="26">
        <f>IF(AND(-Z1560&gt;=181,-Z1560&lt;=210),D1560,0)</f>
        <v>0</v>
      </c>
      <c r="AJ1560" s="26">
        <f>IF(AND(-Z1560&gt;=211,-Z1560&lt;=250),D1560,0)</f>
        <v>0</v>
      </c>
      <c r="AK1560" s="26">
        <f>IF(-Z1560&gt;=251,D1560,0)</f>
        <v>0</v>
      </c>
      <c r="AL1560" s="26">
        <f>SUM(AE1560:AF1560)</f>
        <v>0</v>
      </c>
      <c r="AM1560" s="26">
        <f>SUM(AG1560:AK1560)</f>
        <v>0</v>
      </c>
      <c r="AN1560" s="26">
        <f>SUM(AI1560:AK1560)</f>
        <v>0</v>
      </c>
      <c r="AO1560" s="26">
        <f>+IF(SUM(AC1560:AK1560)=0,D1560,0)</f>
        <v>9999.86</v>
      </c>
      <c r="AP1560" s="26">
        <f>+SUM(AC1560:AK1560)</f>
        <v>0</v>
      </c>
      <c r="AQ1560" s="26">
        <f>+Tabla_DatosExternos_142[[#This Row],[Total Vigente]]+Tabla_DatosExternos_142[[#This Row],[Total Vencido]]</f>
        <v>9999.86</v>
      </c>
      <c r="AR1560" s="26">
        <f>SUM(AG1560:AK1560)</f>
        <v>0</v>
      </c>
      <c r="AS1560" s="27">
        <f>+Tabla_DatosExternos_142[[#This Row],[Fecha]]-Tabla_DatosExternos_142[[#This Row],[Vence]]</f>
        <v>-30</v>
      </c>
      <c r="AT1560" s="21"/>
      <c r="AU1560" s="28" t="e">
        <f>+AR1560-W1560</f>
        <v>#VALUE!</v>
      </c>
    </row>
    <row r="1561" spans="1:47" x14ac:dyDescent="0.35">
      <c r="A1561" s="20">
        <v>46225</v>
      </c>
      <c r="B1561" s="21">
        <v>156703</v>
      </c>
      <c r="C1561" s="21">
        <v>64500</v>
      </c>
      <c r="D1561" s="21">
        <v>64500</v>
      </c>
      <c r="E1561" s="22">
        <v>46270</v>
      </c>
      <c r="F1561" s="21">
        <v>24</v>
      </c>
      <c r="G1561" s="21" t="s">
        <v>90</v>
      </c>
      <c r="H1561" s="21" t="s">
        <v>95</v>
      </c>
      <c r="I1561" s="21" t="s">
        <v>2296</v>
      </c>
      <c r="J1561" s="21" t="s">
        <v>49</v>
      </c>
      <c r="K1561" s="21" t="s">
        <v>2881</v>
      </c>
      <c r="L1561" s="21" t="s">
        <v>578</v>
      </c>
      <c r="M1561" s="21" t="s">
        <v>579</v>
      </c>
      <c r="N1561" s="21">
        <v>45</v>
      </c>
      <c r="O1561" s="20"/>
      <c r="P1561" s="21" t="s">
        <v>49</v>
      </c>
      <c r="Q1561" s="21" t="s">
        <v>2297</v>
      </c>
      <c r="R1561" s="21">
        <v>90000</v>
      </c>
      <c r="S1561" s="21">
        <v>931</v>
      </c>
      <c r="T1561" s="21">
        <v>-68.164400000000001</v>
      </c>
      <c r="U1561" s="21">
        <v>-16.51324</v>
      </c>
      <c r="V1561" s="21" t="s">
        <v>2298</v>
      </c>
      <c r="W1561" s="21" t="s">
        <v>51</v>
      </c>
      <c r="X1561" s="21" t="s">
        <v>2299</v>
      </c>
      <c r="Y1561" s="23">
        <v>46246</v>
      </c>
      <c r="Z1561" s="24">
        <f>+E1561-Y1561</f>
        <v>24</v>
      </c>
      <c r="AA1561" s="25">
        <f>+Tabla_DatosExternos_142[[#This Row],[Saldo]]/Tabla_DatosExternos_142[[#This Row],[Importe]]</f>
        <v>1</v>
      </c>
      <c r="AB1561" s="21"/>
      <c r="AC1561" s="26">
        <f>IF(AND(-Z1561&gt;=1,-Z1561&lt;=30),D1561,0)</f>
        <v>0</v>
      </c>
      <c r="AD1561" s="26">
        <f>IF(AND(-Z1561&gt;=31,-Z1561&lt;=60),D1561,0)</f>
        <v>0</v>
      </c>
      <c r="AE1561" s="26">
        <f>IF(AND(-Z1561&gt;=61,-Z1561&lt;=90),D1561,0)</f>
        <v>0</v>
      </c>
      <c r="AF1561" s="26">
        <f>IF(AND(-Z1561&gt;=91,-Z1561&lt;=120),D1561,0)</f>
        <v>0</v>
      </c>
      <c r="AG1561" s="26">
        <f>IF(AND(-Z1561&gt;=121,-Z1561&lt;=150),D1561,0)</f>
        <v>0</v>
      </c>
      <c r="AH1561" s="26">
        <f>IF(AND(-Z1561&gt;=151,-Z1561&lt;=180),D1561,0)</f>
        <v>0</v>
      </c>
      <c r="AI1561" s="26">
        <f>IF(AND(-Z1561&gt;=181,-Z1561&lt;=210),D1561,0)</f>
        <v>0</v>
      </c>
      <c r="AJ1561" s="26">
        <f>IF(AND(-Z1561&gt;=211,-Z1561&lt;=250),D1561,0)</f>
        <v>0</v>
      </c>
      <c r="AK1561" s="26">
        <f>IF(-Z1561&gt;=251,D1561,0)</f>
        <v>0</v>
      </c>
      <c r="AL1561" s="26">
        <f>SUM(AE1561:AF1561)</f>
        <v>0</v>
      </c>
      <c r="AM1561" s="26">
        <f>SUM(AG1561:AK1561)</f>
        <v>0</v>
      </c>
      <c r="AN1561" s="26">
        <f>SUM(AI1561:AK1561)</f>
        <v>0</v>
      </c>
      <c r="AO1561" s="26">
        <f>+IF(SUM(AC1561:AK1561)=0,D1561,0)</f>
        <v>64500</v>
      </c>
      <c r="AP1561" s="26">
        <f>+SUM(AC1561:AK1561)</f>
        <v>0</v>
      </c>
      <c r="AQ1561" s="26">
        <f>+Tabla_DatosExternos_142[[#This Row],[Total Vigente]]+Tabla_DatosExternos_142[[#This Row],[Total Vencido]]</f>
        <v>64500</v>
      </c>
      <c r="AR1561" s="26">
        <f>SUM(AG1561:AK1561)</f>
        <v>0</v>
      </c>
      <c r="AS1561" s="27">
        <f>+Tabla_DatosExternos_142[[#This Row],[Fecha]]-Tabla_DatosExternos_142[[#This Row],[Vence]]</f>
        <v>-45</v>
      </c>
      <c r="AT1561" s="21"/>
      <c r="AU1561" s="28" t="e">
        <f>+AR1561-W1561</f>
        <v>#VALUE!</v>
      </c>
    </row>
    <row r="1562" spans="1:47" x14ac:dyDescent="0.35">
      <c r="A1562" s="20">
        <v>46228</v>
      </c>
      <c r="B1562" s="21">
        <v>157867</v>
      </c>
      <c r="C1562" s="21">
        <v>6000</v>
      </c>
      <c r="D1562" s="21">
        <v>6000</v>
      </c>
      <c r="E1562" s="22">
        <v>46258</v>
      </c>
      <c r="F1562" s="21">
        <v>12</v>
      </c>
      <c r="G1562" s="21" t="s">
        <v>90</v>
      </c>
      <c r="H1562" s="21" t="s">
        <v>95</v>
      </c>
      <c r="I1562" s="21" t="s">
        <v>2125</v>
      </c>
      <c r="J1562" s="21" t="s">
        <v>49</v>
      </c>
      <c r="K1562" s="21" t="s">
        <v>2881</v>
      </c>
      <c r="L1562" s="21" t="s">
        <v>578</v>
      </c>
      <c r="M1562" s="21" t="s">
        <v>579</v>
      </c>
      <c r="N1562" s="21">
        <v>30</v>
      </c>
      <c r="O1562" s="20"/>
      <c r="P1562" s="21" t="s">
        <v>49</v>
      </c>
      <c r="Q1562" s="21" t="s">
        <v>2126</v>
      </c>
      <c r="R1562" s="21">
        <v>15000</v>
      </c>
      <c r="S1562" s="21">
        <v>931</v>
      </c>
      <c r="T1562" s="21">
        <v>-68.142197999999993</v>
      </c>
      <c r="U1562" s="21">
        <v>-16.493500999999998</v>
      </c>
      <c r="V1562" s="21" t="s">
        <v>2127</v>
      </c>
      <c r="W1562" s="21" t="s">
        <v>51</v>
      </c>
      <c r="X1562" s="21" t="s">
        <v>647</v>
      </c>
      <c r="Y1562" s="23">
        <v>46246</v>
      </c>
      <c r="Z1562" s="24">
        <f>+E1562-Y1562</f>
        <v>12</v>
      </c>
      <c r="AA1562" s="25">
        <f>+Tabla_DatosExternos_142[[#This Row],[Saldo]]/Tabla_DatosExternos_142[[#This Row],[Importe]]</f>
        <v>1</v>
      </c>
      <c r="AB1562" s="21"/>
      <c r="AC1562" s="26">
        <f>IF(AND(-Z1562&gt;=1,-Z1562&lt;=30),D1562,0)</f>
        <v>0</v>
      </c>
      <c r="AD1562" s="26">
        <f>IF(AND(-Z1562&gt;=31,-Z1562&lt;=60),D1562,0)</f>
        <v>0</v>
      </c>
      <c r="AE1562" s="26">
        <f>IF(AND(-Z1562&gt;=61,-Z1562&lt;=90),D1562,0)</f>
        <v>0</v>
      </c>
      <c r="AF1562" s="26">
        <f>IF(AND(-Z1562&gt;=91,-Z1562&lt;=120),D1562,0)</f>
        <v>0</v>
      </c>
      <c r="AG1562" s="26">
        <f>IF(AND(-Z1562&gt;=121,-Z1562&lt;=150),D1562,0)</f>
        <v>0</v>
      </c>
      <c r="AH1562" s="26">
        <f>IF(AND(-Z1562&gt;=151,-Z1562&lt;=180),D1562,0)</f>
        <v>0</v>
      </c>
      <c r="AI1562" s="26">
        <f>IF(AND(-Z1562&gt;=181,-Z1562&lt;=210),D1562,0)</f>
        <v>0</v>
      </c>
      <c r="AJ1562" s="26">
        <f>IF(AND(-Z1562&gt;=211,-Z1562&lt;=250),D1562,0)</f>
        <v>0</v>
      </c>
      <c r="AK1562" s="26">
        <f>IF(-Z1562&gt;=251,D1562,0)</f>
        <v>0</v>
      </c>
      <c r="AL1562" s="26">
        <f>SUM(AE1562:AF1562)</f>
        <v>0</v>
      </c>
      <c r="AM1562" s="26">
        <f>SUM(AG1562:AK1562)</f>
        <v>0</v>
      </c>
      <c r="AN1562" s="26">
        <f>SUM(AI1562:AK1562)</f>
        <v>0</v>
      </c>
      <c r="AO1562" s="26">
        <f>+IF(SUM(AC1562:AK1562)=0,D1562,0)</f>
        <v>6000</v>
      </c>
      <c r="AP1562" s="26">
        <f>+SUM(AC1562:AK1562)</f>
        <v>0</v>
      </c>
      <c r="AQ1562" s="26">
        <f>+Tabla_DatosExternos_142[[#This Row],[Total Vigente]]+Tabla_DatosExternos_142[[#This Row],[Total Vencido]]</f>
        <v>6000</v>
      </c>
      <c r="AR1562" s="26">
        <f>SUM(AG1562:AK1562)</f>
        <v>0</v>
      </c>
      <c r="AS1562" s="27">
        <f>+Tabla_DatosExternos_142[[#This Row],[Fecha]]-Tabla_DatosExternos_142[[#This Row],[Vence]]</f>
        <v>-30</v>
      </c>
      <c r="AT1562" s="21"/>
      <c r="AU1562" s="28" t="e">
        <f>+AR1562-W1562</f>
        <v>#VALUE!</v>
      </c>
    </row>
    <row r="1563" spans="1:47" x14ac:dyDescent="0.35">
      <c r="A1563" s="20">
        <v>46234</v>
      </c>
      <c r="B1563" s="21">
        <v>159562</v>
      </c>
      <c r="C1563" s="21">
        <v>9999.86</v>
      </c>
      <c r="D1563" s="21">
        <v>9999.86</v>
      </c>
      <c r="E1563" s="22">
        <v>46264</v>
      </c>
      <c r="F1563" s="21">
        <v>18</v>
      </c>
      <c r="G1563" s="21" t="s">
        <v>90</v>
      </c>
      <c r="H1563" s="21" t="s">
        <v>95</v>
      </c>
      <c r="I1563" s="21" t="s">
        <v>2983</v>
      </c>
      <c r="J1563" s="21" t="s">
        <v>49</v>
      </c>
      <c r="K1563" s="21" t="s">
        <v>2881</v>
      </c>
      <c r="L1563" s="21" t="s">
        <v>578</v>
      </c>
      <c r="M1563" s="21" t="s">
        <v>2085</v>
      </c>
      <c r="N1563" s="21">
        <v>30</v>
      </c>
      <c r="O1563" s="20"/>
      <c r="P1563" s="21" t="s">
        <v>49</v>
      </c>
      <c r="Q1563" s="21" t="s">
        <v>2984</v>
      </c>
      <c r="R1563" s="21">
        <v>20000</v>
      </c>
      <c r="S1563" s="21">
        <v>923</v>
      </c>
      <c r="T1563" s="21">
        <v>-68.192620000000005</v>
      </c>
      <c r="U1563" s="21">
        <v>-16.535270000000001</v>
      </c>
      <c r="V1563" s="21" t="s">
        <v>2985</v>
      </c>
      <c r="W1563" s="21" t="s">
        <v>51</v>
      </c>
      <c r="X1563" s="21" t="s">
        <v>2986</v>
      </c>
      <c r="Y1563" s="23">
        <v>46246</v>
      </c>
      <c r="Z1563" s="24">
        <f>+E1563-Y1563</f>
        <v>18</v>
      </c>
      <c r="AA1563" s="25">
        <f>+Tabla_DatosExternos_142[[#This Row],[Saldo]]/Tabla_DatosExternos_142[[#This Row],[Importe]]</f>
        <v>1</v>
      </c>
      <c r="AB1563" s="21"/>
      <c r="AC1563" s="26">
        <f>IF(AND(-Z1563&gt;=1,-Z1563&lt;=30),D1563,0)</f>
        <v>0</v>
      </c>
      <c r="AD1563" s="26">
        <f>IF(AND(-Z1563&gt;=31,-Z1563&lt;=60),D1563,0)</f>
        <v>0</v>
      </c>
      <c r="AE1563" s="26">
        <f>IF(AND(-Z1563&gt;=61,-Z1563&lt;=90),D1563,0)</f>
        <v>0</v>
      </c>
      <c r="AF1563" s="26">
        <f>IF(AND(-Z1563&gt;=91,-Z1563&lt;=120),D1563,0)</f>
        <v>0</v>
      </c>
      <c r="AG1563" s="26">
        <f>IF(AND(-Z1563&gt;=121,-Z1563&lt;=150),D1563,0)</f>
        <v>0</v>
      </c>
      <c r="AH1563" s="26">
        <f>IF(AND(-Z1563&gt;=151,-Z1563&lt;=180),D1563,0)</f>
        <v>0</v>
      </c>
      <c r="AI1563" s="26">
        <f>IF(AND(-Z1563&gt;=181,-Z1563&lt;=210),D1563,0)</f>
        <v>0</v>
      </c>
      <c r="AJ1563" s="26">
        <f>IF(AND(-Z1563&gt;=211,-Z1563&lt;=250),D1563,0)</f>
        <v>0</v>
      </c>
      <c r="AK1563" s="26">
        <f>IF(-Z1563&gt;=251,D1563,0)</f>
        <v>0</v>
      </c>
      <c r="AL1563" s="26">
        <f>SUM(AE1563:AF1563)</f>
        <v>0</v>
      </c>
      <c r="AM1563" s="26">
        <f>SUM(AG1563:AK1563)</f>
        <v>0</v>
      </c>
      <c r="AN1563" s="26">
        <f>SUM(AI1563:AK1563)</f>
        <v>0</v>
      </c>
      <c r="AO1563" s="26">
        <f>+IF(SUM(AC1563:AK1563)=0,D1563,0)</f>
        <v>9999.86</v>
      </c>
      <c r="AP1563" s="26">
        <f>+SUM(AC1563:AK1563)</f>
        <v>0</v>
      </c>
      <c r="AQ1563" s="26">
        <f>+Tabla_DatosExternos_142[[#This Row],[Total Vigente]]+Tabla_DatosExternos_142[[#This Row],[Total Vencido]]</f>
        <v>9999.86</v>
      </c>
      <c r="AR1563" s="26">
        <f>SUM(AG1563:AK1563)</f>
        <v>0</v>
      </c>
      <c r="AS1563" s="27">
        <f>+Tabla_DatosExternos_142[[#This Row],[Fecha]]-Tabla_DatosExternos_142[[#This Row],[Vence]]</f>
        <v>-30</v>
      </c>
      <c r="AT1563" s="21"/>
      <c r="AU1563" s="28" t="e">
        <f>+AR1563-W1563</f>
        <v>#VALUE!</v>
      </c>
    </row>
    <row r="1564" spans="1:47" x14ac:dyDescent="0.35">
      <c r="A1564" s="20">
        <v>46235</v>
      </c>
      <c r="B1564" s="21">
        <v>159674</v>
      </c>
      <c r="C1564" s="21">
        <v>9999.86</v>
      </c>
      <c r="D1564" s="21">
        <v>9999.86</v>
      </c>
      <c r="E1564" s="22">
        <v>46265</v>
      </c>
      <c r="F1564" s="21">
        <v>19</v>
      </c>
      <c r="G1564" s="21" t="s">
        <v>90</v>
      </c>
      <c r="H1564" s="21" t="s">
        <v>95</v>
      </c>
      <c r="I1564" s="21" t="s">
        <v>3014</v>
      </c>
      <c r="J1564" s="21" t="s">
        <v>49</v>
      </c>
      <c r="K1564" s="21" t="s">
        <v>2881</v>
      </c>
      <c r="L1564" s="21" t="s">
        <v>578</v>
      </c>
      <c r="M1564" s="21" t="s">
        <v>579</v>
      </c>
      <c r="N1564" s="21">
        <v>30</v>
      </c>
      <c r="O1564" s="20"/>
      <c r="P1564" s="21" t="s">
        <v>49</v>
      </c>
      <c r="Q1564" s="21" t="s">
        <v>3015</v>
      </c>
      <c r="R1564" s="21">
        <v>40000</v>
      </c>
      <c r="S1564" s="21">
        <v>931</v>
      </c>
      <c r="T1564" s="21">
        <v>-68.162120000000002</v>
      </c>
      <c r="U1564" s="21">
        <v>-16.510950000000001</v>
      </c>
      <c r="V1564" s="21" t="s">
        <v>3016</v>
      </c>
      <c r="W1564" s="21" t="s">
        <v>51</v>
      </c>
      <c r="X1564" s="21" t="s">
        <v>3017</v>
      </c>
      <c r="Y1564" s="23">
        <v>46246</v>
      </c>
      <c r="Z1564" s="24">
        <f>+E1564-Y1564</f>
        <v>19</v>
      </c>
      <c r="AA1564" s="25">
        <f>+Tabla_DatosExternos_142[[#This Row],[Saldo]]/Tabla_DatosExternos_142[[#This Row],[Importe]]</f>
        <v>1</v>
      </c>
      <c r="AB1564" s="21"/>
      <c r="AC1564" s="26">
        <f>IF(AND(-Z1564&gt;=1,-Z1564&lt;=30),D1564,0)</f>
        <v>0</v>
      </c>
      <c r="AD1564" s="26">
        <f>IF(AND(-Z1564&gt;=31,-Z1564&lt;=60),D1564,0)</f>
        <v>0</v>
      </c>
      <c r="AE1564" s="26">
        <f>IF(AND(-Z1564&gt;=61,-Z1564&lt;=90),D1564,0)</f>
        <v>0</v>
      </c>
      <c r="AF1564" s="26">
        <f>IF(AND(-Z1564&gt;=91,-Z1564&lt;=120),D1564,0)</f>
        <v>0</v>
      </c>
      <c r="AG1564" s="26">
        <f>IF(AND(-Z1564&gt;=121,-Z1564&lt;=150),D1564,0)</f>
        <v>0</v>
      </c>
      <c r="AH1564" s="26">
        <f>IF(AND(-Z1564&gt;=151,-Z1564&lt;=180),D1564,0)</f>
        <v>0</v>
      </c>
      <c r="AI1564" s="26">
        <f>IF(AND(-Z1564&gt;=181,-Z1564&lt;=210),D1564,0)</f>
        <v>0</v>
      </c>
      <c r="AJ1564" s="26">
        <f>IF(AND(-Z1564&gt;=211,-Z1564&lt;=250),D1564,0)</f>
        <v>0</v>
      </c>
      <c r="AK1564" s="26">
        <f>IF(-Z1564&gt;=251,D1564,0)</f>
        <v>0</v>
      </c>
      <c r="AL1564" s="26">
        <f>SUM(AE1564:AF1564)</f>
        <v>0</v>
      </c>
      <c r="AM1564" s="26">
        <f>SUM(AG1564:AK1564)</f>
        <v>0</v>
      </c>
      <c r="AN1564" s="26">
        <f>SUM(AI1564:AK1564)</f>
        <v>0</v>
      </c>
      <c r="AO1564" s="26">
        <f>+IF(SUM(AC1564:AK1564)=0,D1564,0)</f>
        <v>9999.86</v>
      </c>
      <c r="AP1564" s="26">
        <f>+SUM(AC1564:AK1564)</f>
        <v>0</v>
      </c>
      <c r="AQ1564" s="26">
        <f>+Tabla_DatosExternos_142[[#This Row],[Total Vigente]]+Tabla_DatosExternos_142[[#This Row],[Total Vencido]]</f>
        <v>9999.86</v>
      </c>
      <c r="AR1564" s="26">
        <f>SUM(AG1564:AK1564)</f>
        <v>0</v>
      </c>
      <c r="AS1564" s="27">
        <f>+Tabla_DatosExternos_142[[#This Row],[Fecha]]-Tabla_DatosExternos_142[[#This Row],[Vence]]</f>
        <v>-30</v>
      </c>
      <c r="AT1564" s="21"/>
      <c r="AU1564" s="28" t="e">
        <f>+AR1564-W1564</f>
        <v>#VALUE!</v>
      </c>
    </row>
    <row r="1565" spans="1:47" x14ac:dyDescent="0.35">
      <c r="A1565" s="20">
        <v>46235</v>
      </c>
      <c r="B1565" s="21">
        <v>159676</v>
      </c>
      <c r="C1565" s="21">
        <v>4806.9399999999996</v>
      </c>
      <c r="D1565" s="21">
        <v>4806.9399999999996</v>
      </c>
      <c r="E1565" s="22">
        <v>46265</v>
      </c>
      <c r="F1565" s="21">
        <v>19</v>
      </c>
      <c r="G1565" s="21" t="s">
        <v>90</v>
      </c>
      <c r="H1565" s="21" t="s">
        <v>95</v>
      </c>
      <c r="I1565" s="21" t="s">
        <v>3018</v>
      </c>
      <c r="J1565" s="21" t="s">
        <v>49</v>
      </c>
      <c r="K1565" s="21" t="s">
        <v>2881</v>
      </c>
      <c r="L1565" s="21" t="s">
        <v>578</v>
      </c>
      <c r="M1565" s="21" t="s">
        <v>579</v>
      </c>
      <c r="N1565" s="21">
        <v>30</v>
      </c>
      <c r="O1565" s="20"/>
      <c r="P1565" s="21" t="s">
        <v>49</v>
      </c>
      <c r="Q1565" s="21" t="s">
        <v>3019</v>
      </c>
      <c r="R1565" s="21">
        <v>20000</v>
      </c>
      <c r="S1565" s="21">
        <v>931</v>
      </c>
      <c r="T1565" s="21">
        <v>-68.163413000000006</v>
      </c>
      <c r="U1565" s="21">
        <v>-16.510925</v>
      </c>
      <c r="V1565" s="21" t="s">
        <v>3020</v>
      </c>
      <c r="W1565" s="21" t="s">
        <v>51</v>
      </c>
      <c r="X1565" s="21" t="s">
        <v>3021</v>
      </c>
      <c r="Y1565" s="23">
        <v>46246</v>
      </c>
      <c r="Z1565" s="24">
        <f>+E1565-Y1565</f>
        <v>19</v>
      </c>
      <c r="AA1565" s="25">
        <f>+Tabla_DatosExternos_142[[#This Row],[Saldo]]/Tabla_DatosExternos_142[[#This Row],[Importe]]</f>
        <v>1</v>
      </c>
      <c r="AB1565" s="21"/>
      <c r="AC1565" s="26">
        <f>IF(AND(-Z1565&gt;=1,-Z1565&lt;=30),D1565,0)</f>
        <v>0</v>
      </c>
      <c r="AD1565" s="26">
        <f>IF(AND(-Z1565&gt;=31,-Z1565&lt;=60),D1565,0)</f>
        <v>0</v>
      </c>
      <c r="AE1565" s="26">
        <f>IF(AND(-Z1565&gt;=61,-Z1565&lt;=90),D1565,0)</f>
        <v>0</v>
      </c>
      <c r="AF1565" s="26">
        <f>IF(AND(-Z1565&gt;=91,-Z1565&lt;=120),D1565,0)</f>
        <v>0</v>
      </c>
      <c r="AG1565" s="26">
        <f>IF(AND(-Z1565&gt;=121,-Z1565&lt;=150),D1565,0)</f>
        <v>0</v>
      </c>
      <c r="AH1565" s="26">
        <f>IF(AND(-Z1565&gt;=151,-Z1565&lt;=180),D1565,0)</f>
        <v>0</v>
      </c>
      <c r="AI1565" s="26">
        <f>IF(AND(-Z1565&gt;=181,-Z1565&lt;=210),D1565,0)</f>
        <v>0</v>
      </c>
      <c r="AJ1565" s="26">
        <f>IF(AND(-Z1565&gt;=211,-Z1565&lt;=250),D1565,0)</f>
        <v>0</v>
      </c>
      <c r="AK1565" s="26">
        <f>IF(-Z1565&gt;=251,D1565,0)</f>
        <v>0</v>
      </c>
      <c r="AL1565" s="26">
        <f>SUM(AE1565:AF1565)</f>
        <v>0</v>
      </c>
      <c r="AM1565" s="26">
        <f>SUM(AG1565:AK1565)</f>
        <v>0</v>
      </c>
      <c r="AN1565" s="26">
        <f>SUM(AI1565:AK1565)</f>
        <v>0</v>
      </c>
      <c r="AO1565" s="26">
        <f>+IF(SUM(AC1565:AK1565)=0,D1565,0)</f>
        <v>4806.9399999999996</v>
      </c>
      <c r="AP1565" s="26">
        <f>+SUM(AC1565:AK1565)</f>
        <v>0</v>
      </c>
      <c r="AQ1565" s="26">
        <f>+Tabla_DatosExternos_142[[#This Row],[Total Vigente]]+Tabla_DatosExternos_142[[#This Row],[Total Vencido]]</f>
        <v>4806.9399999999996</v>
      </c>
      <c r="AR1565" s="26">
        <f>SUM(AG1565:AK1565)</f>
        <v>0</v>
      </c>
      <c r="AS1565" s="27">
        <f>+Tabla_DatosExternos_142[[#This Row],[Fecha]]-Tabla_DatosExternos_142[[#This Row],[Vence]]</f>
        <v>-30</v>
      </c>
      <c r="AT1565" s="21"/>
      <c r="AU1565" s="28" t="e">
        <f>+AR1565-W1565</f>
        <v>#VALUE!</v>
      </c>
    </row>
    <row r="1566" spans="1:47" x14ac:dyDescent="0.35">
      <c r="A1566" s="20">
        <v>46235</v>
      </c>
      <c r="B1566" s="21">
        <v>159679</v>
      </c>
      <c r="C1566" s="21">
        <v>5049.92</v>
      </c>
      <c r="D1566" s="21">
        <v>5049.92</v>
      </c>
      <c r="E1566" s="22">
        <v>46265</v>
      </c>
      <c r="F1566" s="21">
        <v>19</v>
      </c>
      <c r="G1566" s="21" t="s">
        <v>90</v>
      </c>
      <c r="H1566" s="21" t="s">
        <v>95</v>
      </c>
      <c r="I1566" s="21" t="s">
        <v>3022</v>
      </c>
      <c r="J1566" s="21" t="s">
        <v>49</v>
      </c>
      <c r="K1566" s="21" t="s">
        <v>2881</v>
      </c>
      <c r="L1566" s="21" t="s">
        <v>578</v>
      </c>
      <c r="M1566" s="21" t="s">
        <v>579</v>
      </c>
      <c r="N1566" s="21">
        <v>30</v>
      </c>
      <c r="O1566" s="20"/>
      <c r="P1566" s="21" t="s">
        <v>49</v>
      </c>
      <c r="Q1566" s="21" t="s">
        <v>3023</v>
      </c>
      <c r="R1566" s="21">
        <v>20000</v>
      </c>
      <c r="S1566" s="21">
        <v>931</v>
      </c>
      <c r="T1566" s="21">
        <v>-68.163787799999994</v>
      </c>
      <c r="U1566" s="21">
        <v>-16.543083200000002</v>
      </c>
      <c r="V1566" s="21" t="s">
        <v>3024</v>
      </c>
      <c r="W1566" s="21" t="s">
        <v>51</v>
      </c>
      <c r="X1566" s="21" t="s">
        <v>3025</v>
      </c>
      <c r="Y1566" s="23">
        <v>46246</v>
      </c>
      <c r="Z1566" s="24">
        <f>+E1566-Y1566</f>
        <v>19</v>
      </c>
      <c r="AA1566" s="25">
        <f>+Tabla_DatosExternos_142[[#This Row],[Saldo]]/Tabla_DatosExternos_142[[#This Row],[Importe]]</f>
        <v>1</v>
      </c>
      <c r="AB1566" s="21"/>
      <c r="AC1566" s="26">
        <f>IF(AND(-Z1566&gt;=1,-Z1566&lt;=30),D1566,0)</f>
        <v>0</v>
      </c>
      <c r="AD1566" s="26">
        <f>IF(AND(-Z1566&gt;=31,-Z1566&lt;=60),D1566,0)</f>
        <v>0</v>
      </c>
      <c r="AE1566" s="26">
        <f>IF(AND(-Z1566&gt;=61,-Z1566&lt;=90),D1566,0)</f>
        <v>0</v>
      </c>
      <c r="AF1566" s="26">
        <f>IF(AND(-Z1566&gt;=91,-Z1566&lt;=120),D1566,0)</f>
        <v>0</v>
      </c>
      <c r="AG1566" s="26">
        <f>IF(AND(-Z1566&gt;=121,-Z1566&lt;=150),D1566,0)</f>
        <v>0</v>
      </c>
      <c r="AH1566" s="26">
        <f>IF(AND(-Z1566&gt;=151,-Z1566&lt;=180),D1566,0)</f>
        <v>0</v>
      </c>
      <c r="AI1566" s="26">
        <f>IF(AND(-Z1566&gt;=181,-Z1566&lt;=210),D1566,0)</f>
        <v>0</v>
      </c>
      <c r="AJ1566" s="26">
        <f>IF(AND(-Z1566&gt;=211,-Z1566&lt;=250),D1566,0)</f>
        <v>0</v>
      </c>
      <c r="AK1566" s="26">
        <f>IF(-Z1566&gt;=251,D1566,0)</f>
        <v>0</v>
      </c>
      <c r="AL1566" s="26">
        <f>SUM(AE1566:AF1566)</f>
        <v>0</v>
      </c>
      <c r="AM1566" s="26">
        <f>SUM(AG1566:AK1566)</f>
        <v>0</v>
      </c>
      <c r="AN1566" s="26">
        <f>SUM(AI1566:AK1566)</f>
        <v>0</v>
      </c>
      <c r="AO1566" s="26">
        <f>+IF(SUM(AC1566:AK1566)=0,D1566,0)</f>
        <v>5049.92</v>
      </c>
      <c r="AP1566" s="26">
        <f>+SUM(AC1566:AK1566)</f>
        <v>0</v>
      </c>
      <c r="AQ1566" s="26">
        <f>+Tabla_DatosExternos_142[[#This Row],[Total Vigente]]+Tabla_DatosExternos_142[[#This Row],[Total Vencido]]</f>
        <v>5049.92</v>
      </c>
      <c r="AR1566" s="26">
        <f>SUM(AG1566:AK1566)</f>
        <v>0</v>
      </c>
      <c r="AS1566" s="27">
        <f>+Tabla_DatosExternos_142[[#This Row],[Fecha]]-Tabla_DatosExternos_142[[#This Row],[Vence]]</f>
        <v>-30</v>
      </c>
      <c r="AT1566" s="21"/>
      <c r="AU1566" s="28" t="e">
        <f>+AR1566-W1566</f>
        <v>#VALUE!</v>
      </c>
    </row>
    <row r="1567" spans="1:47" x14ac:dyDescent="0.35">
      <c r="A1567" s="20">
        <v>46242</v>
      </c>
      <c r="B1567" s="21">
        <v>161215</v>
      </c>
      <c r="C1567" s="21">
        <v>3959.94</v>
      </c>
      <c r="D1567" s="21">
        <v>3959.94</v>
      </c>
      <c r="E1567" s="22">
        <v>46272</v>
      </c>
      <c r="F1567" s="21">
        <v>26</v>
      </c>
      <c r="G1567" s="21" t="s">
        <v>90</v>
      </c>
      <c r="H1567" s="21" t="s">
        <v>95</v>
      </c>
      <c r="I1567" s="21" t="s">
        <v>3272</v>
      </c>
      <c r="J1567" s="21" t="s">
        <v>49</v>
      </c>
      <c r="K1567" s="21" t="s">
        <v>2881</v>
      </c>
      <c r="L1567" s="21" t="s">
        <v>578</v>
      </c>
      <c r="M1567" s="21" t="s">
        <v>579</v>
      </c>
      <c r="N1567" s="21">
        <v>30</v>
      </c>
      <c r="O1567" s="20"/>
      <c r="P1567" s="21" t="s">
        <v>49</v>
      </c>
      <c r="Q1567" s="21" t="s">
        <v>3273</v>
      </c>
      <c r="R1567" s="21">
        <v>20000</v>
      </c>
      <c r="S1567" s="21">
        <v>931</v>
      </c>
      <c r="T1567" s="21">
        <v>-68.172749999999994</v>
      </c>
      <c r="U1567" s="21">
        <v>-16.525860000000002</v>
      </c>
      <c r="V1567" s="21" t="s">
        <v>3274</v>
      </c>
      <c r="W1567" s="21" t="s">
        <v>51</v>
      </c>
      <c r="X1567" s="21" t="s">
        <v>3275</v>
      </c>
      <c r="Y1567" s="23">
        <v>46246</v>
      </c>
      <c r="Z1567" s="24">
        <f>+E1567-Y1567</f>
        <v>26</v>
      </c>
      <c r="AA1567" s="25">
        <f>+Tabla_DatosExternos_142[[#This Row],[Saldo]]/Tabla_DatosExternos_142[[#This Row],[Importe]]</f>
        <v>1</v>
      </c>
      <c r="AB1567" s="21"/>
      <c r="AC1567" s="26">
        <f>IF(AND(-Z1567&gt;=1,-Z1567&lt;=30),D1567,0)</f>
        <v>0</v>
      </c>
      <c r="AD1567" s="26">
        <f>IF(AND(-Z1567&gt;=31,-Z1567&lt;=60),D1567,0)</f>
        <v>0</v>
      </c>
      <c r="AE1567" s="26">
        <f>IF(AND(-Z1567&gt;=61,-Z1567&lt;=90),D1567,0)</f>
        <v>0</v>
      </c>
      <c r="AF1567" s="26">
        <f>IF(AND(-Z1567&gt;=91,-Z1567&lt;=120),D1567,0)</f>
        <v>0</v>
      </c>
      <c r="AG1567" s="26">
        <f>IF(AND(-Z1567&gt;=121,-Z1567&lt;=150),D1567,0)</f>
        <v>0</v>
      </c>
      <c r="AH1567" s="26">
        <f>IF(AND(-Z1567&gt;=151,-Z1567&lt;=180),D1567,0)</f>
        <v>0</v>
      </c>
      <c r="AI1567" s="26">
        <f>IF(AND(-Z1567&gt;=181,-Z1567&lt;=210),D1567,0)</f>
        <v>0</v>
      </c>
      <c r="AJ1567" s="26">
        <f>IF(AND(-Z1567&gt;=211,-Z1567&lt;=250),D1567,0)</f>
        <v>0</v>
      </c>
      <c r="AK1567" s="26">
        <f>IF(-Z1567&gt;=251,D1567,0)</f>
        <v>0</v>
      </c>
      <c r="AL1567" s="26">
        <f>SUM(AE1567:AF1567)</f>
        <v>0</v>
      </c>
      <c r="AM1567" s="26">
        <f>SUM(AG1567:AK1567)</f>
        <v>0</v>
      </c>
      <c r="AN1567" s="26">
        <f>SUM(AI1567:AK1567)</f>
        <v>0</v>
      </c>
      <c r="AO1567" s="26">
        <f>+IF(SUM(AC1567:AK1567)=0,D1567,0)</f>
        <v>3959.94</v>
      </c>
      <c r="AP1567" s="26">
        <f>+SUM(AC1567:AK1567)</f>
        <v>0</v>
      </c>
      <c r="AQ1567" s="26">
        <f>+Tabla_DatosExternos_142[[#This Row],[Total Vigente]]+Tabla_DatosExternos_142[[#This Row],[Total Vencido]]</f>
        <v>3959.94</v>
      </c>
      <c r="AR1567" s="26">
        <f>SUM(AG1567:AK1567)</f>
        <v>0</v>
      </c>
      <c r="AS1567" s="27">
        <f>+Tabla_DatosExternos_142[[#This Row],[Fecha]]-Tabla_DatosExternos_142[[#This Row],[Vence]]</f>
        <v>-30</v>
      </c>
      <c r="AT1567" s="21"/>
      <c r="AU1567" s="28" t="e">
        <f>+AR1567-W1567</f>
        <v>#VALUE!</v>
      </c>
    </row>
    <row r="1568" spans="1:47" x14ac:dyDescent="0.35">
      <c r="A1568" s="20">
        <v>45607</v>
      </c>
      <c r="B1568" s="21">
        <v>85</v>
      </c>
      <c r="C1568" s="21">
        <v>13250</v>
      </c>
      <c r="D1568" s="21">
        <v>3280</v>
      </c>
      <c r="E1568" s="22">
        <v>45626</v>
      </c>
      <c r="F1568" s="21">
        <v>620</v>
      </c>
      <c r="G1568" s="21" t="s">
        <v>47</v>
      </c>
      <c r="H1568" s="21" t="s">
        <v>48</v>
      </c>
      <c r="I1568" s="21" t="s">
        <v>710</v>
      </c>
      <c r="J1568" s="21" t="s">
        <v>49</v>
      </c>
      <c r="K1568" s="21" t="s">
        <v>711</v>
      </c>
      <c r="L1568" s="21" t="s">
        <v>712</v>
      </c>
      <c r="M1568" s="21" t="s">
        <v>713</v>
      </c>
      <c r="N1568" s="21">
        <v>19</v>
      </c>
      <c r="O1568" s="20">
        <v>45940</v>
      </c>
      <c r="P1568" s="21" t="s">
        <v>49</v>
      </c>
      <c r="Q1568" s="21" t="s">
        <v>714</v>
      </c>
      <c r="R1568" s="21">
        <v>200000</v>
      </c>
      <c r="S1568" s="21">
        <v>932</v>
      </c>
      <c r="T1568" s="21">
        <v>-68.166426000000001</v>
      </c>
      <c r="U1568" s="21">
        <v>-16.533047</v>
      </c>
      <c r="V1568" s="21" t="s">
        <v>715</v>
      </c>
      <c r="W1568" s="21" t="s">
        <v>51</v>
      </c>
      <c r="X1568" s="21" t="s">
        <v>716</v>
      </c>
      <c r="Y1568" s="23">
        <v>46246</v>
      </c>
      <c r="Z1568" s="24">
        <f>+E1568-Y1568</f>
        <v>-620</v>
      </c>
      <c r="AA1568" s="25">
        <f>+Tabla_DatosExternos_142[[#This Row],[Saldo]]/Tabla_DatosExternos_142[[#This Row],[Importe]]</f>
        <v>0.24754716981132074</v>
      </c>
      <c r="AB1568" s="21"/>
      <c r="AC1568" s="26">
        <f>IF(AND(-Z1568&gt;=1,-Z1568&lt;=30),D1568,0)</f>
        <v>0</v>
      </c>
      <c r="AD1568" s="26">
        <f>IF(AND(-Z1568&gt;=31,-Z1568&lt;=60),D1568,0)</f>
        <v>0</v>
      </c>
      <c r="AE1568" s="26">
        <f>IF(AND(-Z1568&gt;=61,-Z1568&lt;=90),D1568,0)</f>
        <v>0</v>
      </c>
      <c r="AF1568" s="26">
        <f>IF(AND(-Z1568&gt;=91,-Z1568&lt;=120),D1568,0)</f>
        <v>0</v>
      </c>
      <c r="AG1568" s="26">
        <f>IF(AND(-Z1568&gt;=121,-Z1568&lt;=150),D1568,0)</f>
        <v>0</v>
      </c>
      <c r="AH1568" s="26">
        <f>IF(AND(-Z1568&gt;=151,-Z1568&lt;=180),D1568,0)</f>
        <v>0</v>
      </c>
      <c r="AI1568" s="26">
        <f>IF(AND(-Z1568&gt;=181,-Z1568&lt;=210),D1568,0)</f>
        <v>0</v>
      </c>
      <c r="AJ1568" s="26">
        <f>IF(AND(-Z1568&gt;=211,-Z1568&lt;=250),D1568,0)</f>
        <v>0</v>
      </c>
      <c r="AK1568" s="26">
        <f>IF(-Z1568&gt;=251,D1568,0)</f>
        <v>3280</v>
      </c>
      <c r="AL1568" s="26">
        <f>SUM(AE1568:AF1568)</f>
        <v>0</v>
      </c>
      <c r="AM1568" s="26">
        <f>SUM(AG1568:AK1568)</f>
        <v>3280</v>
      </c>
      <c r="AN1568" s="26">
        <f>SUM(AI1568:AK1568)</f>
        <v>3280</v>
      </c>
      <c r="AO1568" s="26">
        <f>+IF(SUM(AC1568:AK1568)=0,D1568,0)</f>
        <v>0</v>
      </c>
      <c r="AP1568" s="26">
        <f>+SUM(AC1568:AK1568)</f>
        <v>3280</v>
      </c>
      <c r="AQ1568" s="26">
        <f>+Tabla_DatosExternos_142[[#This Row],[Total Vigente]]+Tabla_DatosExternos_142[[#This Row],[Total Vencido]]</f>
        <v>3280</v>
      </c>
      <c r="AR1568" s="26">
        <f>SUM(AG1568:AK1568)</f>
        <v>3280</v>
      </c>
      <c r="AS1568" s="27">
        <f>+Tabla_DatosExternos_142[[#This Row],[Fecha]]-Tabla_DatosExternos_142[[#This Row],[Vence]]</f>
        <v>-19</v>
      </c>
      <c r="AT1568" s="21"/>
      <c r="AU1568" s="28" t="e">
        <f>+AR1568-W1568</f>
        <v>#VALUE!</v>
      </c>
    </row>
    <row r="1569" spans="1:47" x14ac:dyDescent="0.35">
      <c r="A1569" s="20">
        <v>45834</v>
      </c>
      <c r="B1569" s="21">
        <v>50648</v>
      </c>
      <c r="C1569" s="21">
        <v>975</v>
      </c>
      <c r="D1569" s="21">
        <v>475</v>
      </c>
      <c r="E1569" s="22">
        <v>45864</v>
      </c>
      <c r="F1569" s="21">
        <v>382</v>
      </c>
      <c r="G1569" s="21" t="s">
        <v>47</v>
      </c>
      <c r="H1569" s="21" t="s">
        <v>48</v>
      </c>
      <c r="I1569" s="21" t="s">
        <v>905</v>
      </c>
      <c r="J1569" s="21" t="s">
        <v>49</v>
      </c>
      <c r="K1569" s="21" t="s">
        <v>711</v>
      </c>
      <c r="L1569" s="21" t="s">
        <v>712</v>
      </c>
      <c r="M1569" s="21" t="s">
        <v>906</v>
      </c>
      <c r="N1569" s="21">
        <v>30</v>
      </c>
      <c r="O1569" s="20">
        <v>46150</v>
      </c>
      <c r="P1569" s="21" t="s">
        <v>49</v>
      </c>
      <c r="Q1569" s="21" t="s">
        <v>907</v>
      </c>
      <c r="R1569" s="21">
        <v>2000</v>
      </c>
      <c r="S1569" s="21">
        <v>401</v>
      </c>
      <c r="T1569" s="21">
        <v>-68.136993000000004</v>
      </c>
      <c r="U1569" s="21">
        <v>-16.498059000000001</v>
      </c>
      <c r="V1569" s="21" t="s">
        <v>908</v>
      </c>
      <c r="W1569" s="21" t="s">
        <v>51</v>
      </c>
      <c r="X1569" s="21" t="s">
        <v>909</v>
      </c>
      <c r="Y1569" s="23">
        <v>46246</v>
      </c>
      <c r="Z1569" s="24">
        <f>+E1569-Y1569</f>
        <v>-382</v>
      </c>
      <c r="AA1569" s="25">
        <f>+Tabla_DatosExternos_142[[#This Row],[Saldo]]/Tabla_DatosExternos_142[[#This Row],[Importe]]</f>
        <v>0.48717948717948717</v>
      </c>
      <c r="AB1569" s="21"/>
      <c r="AC1569" s="26">
        <f>IF(AND(-Z1569&gt;=1,-Z1569&lt;=30),D1569,0)</f>
        <v>0</v>
      </c>
      <c r="AD1569" s="26">
        <f>IF(AND(-Z1569&gt;=31,-Z1569&lt;=60),D1569,0)</f>
        <v>0</v>
      </c>
      <c r="AE1569" s="26">
        <f>IF(AND(-Z1569&gt;=61,-Z1569&lt;=90),D1569,0)</f>
        <v>0</v>
      </c>
      <c r="AF1569" s="26">
        <f>IF(AND(-Z1569&gt;=91,-Z1569&lt;=120),D1569,0)</f>
        <v>0</v>
      </c>
      <c r="AG1569" s="26">
        <f>IF(AND(-Z1569&gt;=121,-Z1569&lt;=150),D1569,0)</f>
        <v>0</v>
      </c>
      <c r="AH1569" s="26">
        <f>IF(AND(-Z1569&gt;=151,-Z1569&lt;=180),D1569,0)</f>
        <v>0</v>
      </c>
      <c r="AI1569" s="26">
        <f>IF(AND(-Z1569&gt;=181,-Z1569&lt;=210),D1569,0)</f>
        <v>0</v>
      </c>
      <c r="AJ1569" s="26">
        <f>IF(AND(-Z1569&gt;=211,-Z1569&lt;=250),D1569,0)</f>
        <v>0</v>
      </c>
      <c r="AK1569" s="26">
        <f>IF(-Z1569&gt;=251,D1569,0)</f>
        <v>475</v>
      </c>
      <c r="AL1569" s="26">
        <f>SUM(AE1569:AF1569)</f>
        <v>0</v>
      </c>
      <c r="AM1569" s="26">
        <f>SUM(AG1569:AK1569)</f>
        <v>475</v>
      </c>
      <c r="AN1569" s="26">
        <f>SUM(AI1569:AK1569)</f>
        <v>475</v>
      </c>
      <c r="AO1569" s="26">
        <f>+IF(SUM(AC1569:AK1569)=0,D1569,0)</f>
        <v>0</v>
      </c>
      <c r="AP1569" s="26">
        <f>+SUM(AC1569:AK1569)</f>
        <v>475</v>
      </c>
      <c r="AQ1569" s="26">
        <f>+Tabla_DatosExternos_142[[#This Row],[Total Vigente]]+Tabla_DatosExternos_142[[#This Row],[Total Vencido]]</f>
        <v>475</v>
      </c>
      <c r="AR1569" s="26">
        <f>SUM(AG1569:AK1569)</f>
        <v>475</v>
      </c>
      <c r="AS1569" s="27">
        <f>+Tabla_DatosExternos_142[[#This Row],[Fecha]]-Tabla_DatosExternos_142[[#This Row],[Vence]]</f>
        <v>-30</v>
      </c>
      <c r="AT1569" s="21"/>
      <c r="AU1569" s="28" t="e">
        <f>+AR1569-W1569</f>
        <v>#VALUE!</v>
      </c>
    </row>
    <row r="1570" spans="1:47" x14ac:dyDescent="0.35">
      <c r="A1570" s="20">
        <v>45869</v>
      </c>
      <c r="B1570" s="21">
        <v>217</v>
      </c>
      <c r="C1570" s="21">
        <v>5000</v>
      </c>
      <c r="D1570" s="21">
        <v>5000</v>
      </c>
      <c r="E1570" s="22">
        <v>45884</v>
      </c>
      <c r="F1570" s="21">
        <v>362</v>
      </c>
      <c r="G1570" s="21" t="s">
        <v>47</v>
      </c>
      <c r="H1570" s="21" t="s">
        <v>48</v>
      </c>
      <c r="I1570" s="21" t="s">
        <v>954</v>
      </c>
      <c r="J1570" s="21" t="s">
        <v>49</v>
      </c>
      <c r="K1570" s="21" t="s">
        <v>711</v>
      </c>
      <c r="L1570" s="21" t="s">
        <v>712</v>
      </c>
      <c r="M1570" s="21" t="s">
        <v>955</v>
      </c>
      <c r="N1570" s="21">
        <v>15</v>
      </c>
      <c r="O1570" s="20"/>
      <c r="P1570" s="21" t="s">
        <v>50</v>
      </c>
      <c r="Q1570" s="21" t="s">
        <v>956</v>
      </c>
      <c r="R1570" s="21">
        <v>420000</v>
      </c>
      <c r="S1570" s="21">
        <v>402</v>
      </c>
      <c r="T1570" s="21">
        <v>-68.003448000000006</v>
      </c>
      <c r="U1570" s="21">
        <v>-17.095707000000001</v>
      </c>
      <c r="V1570" s="21" t="s">
        <v>957</v>
      </c>
      <c r="W1570" s="21" t="s">
        <v>51</v>
      </c>
      <c r="X1570" s="21" t="s">
        <v>958</v>
      </c>
      <c r="Y1570" s="23">
        <v>46246</v>
      </c>
      <c r="Z1570" s="24">
        <f>+E1570-Y1570</f>
        <v>-362</v>
      </c>
      <c r="AA1570" s="25">
        <f>+Tabla_DatosExternos_142[[#This Row],[Saldo]]/Tabla_DatosExternos_142[[#This Row],[Importe]]</f>
        <v>1</v>
      </c>
      <c r="AB1570" s="21"/>
      <c r="AC1570" s="26">
        <f>IF(AND(-Z1570&gt;=1,-Z1570&lt;=30),D1570,0)</f>
        <v>0</v>
      </c>
      <c r="AD1570" s="26">
        <f>IF(AND(-Z1570&gt;=31,-Z1570&lt;=60),D1570,0)</f>
        <v>0</v>
      </c>
      <c r="AE1570" s="26">
        <f>IF(AND(-Z1570&gt;=61,-Z1570&lt;=90),D1570,0)</f>
        <v>0</v>
      </c>
      <c r="AF1570" s="26">
        <f>IF(AND(-Z1570&gt;=91,-Z1570&lt;=120),D1570,0)</f>
        <v>0</v>
      </c>
      <c r="AG1570" s="26">
        <f>IF(AND(-Z1570&gt;=121,-Z1570&lt;=150),D1570,0)</f>
        <v>0</v>
      </c>
      <c r="AH1570" s="26">
        <f>IF(AND(-Z1570&gt;=151,-Z1570&lt;=180),D1570,0)</f>
        <v>0</v>
      </c>
      <c r="AI1570" s="26">
        <f>IF(AND(-Z1570&gt;=181,-Z1570&lt;=210),D1570,0)</f>
        <v>0</v>
      </c>
      <c r="AJ1570" s="26">
        <f>IF(AND(-Z1570&gt;=211,-Z1570&lt;=250),D1570,0)</f>
        <v>0</v>
      </c>
      <c r="AK1570" s="26">
        <f>IF(-Z1570&gt;=251,D1570,0)</f>
        <v>5000</v>
      </c>
      <c r="AL1570" s="26">
        <f>SUM(AE1570:AF1570)</f>
        <v>0</v>
      </c>
      <c r="AM1570" s="26">
        <f>SUM(AG1570:AK1570)</f>
        <v>5000</v>
      </c>
      <c r="AN1570" s="26">
        <f>SUM(AI1570:AK1570)</f>
        <v>5000</v>
      </c>
      <c r="AO1570" s="26">
        <f>+IF(SUM(AC1570:AK1570)=0,D1570,0)</f>
        <v>0</v>
      </c>
      <c r="AP1570" s="26">
        <f>+SUM(AC1570:AK1570)</f>
        <v>5000</v>
      </c>
      <c r="AQ1570" s="26">
        <f>+Tabla_DatosExternos_142[[#This Row],[Total Vigente]]+Tabla_DatosExternos_142[[#This Row],[Total Vencido]]</f>
        <v>5000</v>
      </c>
      <c r="AR1570" s="26">
        <f>SUM(AG1570:AK1570)</f>
        <v>5000</v>
      </c>
      <c r="AS1570" s="27">
        <f>+Tabla_DatosExternos_142[[#This Row],[Fecha]]-Tabla_DatosExternos_142[[#This Row],[Vence]]</f>
        <v>-15</v>
      </c>
      <c r="AT1570" s="21"/>
      <c r="AU1570" s="28" t="e">
        <f>+AR1570-W1570</f>
        <v>#VALUE!</v>
      </c>
    </row>
    <row r="1571" spans="1:47" x14ac:dyDescent="0.35">
      <c r="A1571" s="20">
        <v>45869</v>
      </c>
      <c r="B1571" s="21">
        <v>218</v>
      </c>
      <c r="C1571" s="21">
        <v>5000</v>
      </c>
      <c r="D1571" s="21">
        <v>5000</v>
      </c>
      <c r="E1571" s="22">
        <v>45915</v>
      </c>
      <c r="F1571" s="21">
        <v>331</v>
      </c>
      <c r="G1571" s="21" t="s">
        <v>47</v>
      </c>
      <c r="H1571" s="21" t="s">
        <v>48</v>
      </c>
      <c r="I1571" s="21" t="s">
        <v>954</v>
      </c>
      <c r="J1571" s="21" t="s">
        <v>49</v>
      </c>
      <c r="K1571" s="21" t="s">
        <v>711</v>
      </c>
      <c r="L1571" s="21" t="s">
        <v>712</v>
      </c>
      <c r="M1571" s="21" t="s">
        <v>955</v>
      </c>
      <c r="N1571" s="21">
        <v>46</v>
      </c>
      <c r="O1571" s="20"/>
      <c r="P1571" s="21" t="s">
        <v>50</v>
      </c>
      <c r="Q1571" s="21" t="s">
        <v>956</v>
      </c>
      <c r="R1571" s="21">
        <v>420000</v>
      </c>
      <c r="S1571" s="21">
        <v>402</v>
      </c>
      <c r="T1571" s="21">
        <v>-68.003448000000006</v>
      </c>
      <c r="U1571" s="21">
        <v>-17.095707000000001</v>
      </c>
      <c r="V1571" s="21" t="s">
        <v>957</v>
      </c>
      <c r="W1571" s="21" t="s">
        <v>51</v>
      </c>
      <c r="X1571" s="21" t="s">
        <v>958</v>
      </c>
      <c r="Y1571" s="23">
        <v>46246</v>
      </c>
      <c r="Z1571" s="24">
        <f>+E1571-Y1571</f>
        <v>-331</v>
      </c>
      <c r="AA1571" s="25">
        <f>+Tabla_DatosExternos_142[[#This Row],[Saldo]]/Tabla_DatosExternos_142[[#This Row],[Importe]]</f>
        <v>1</v>
      </c>
      <c r="AB1571" s="21"/>
      <c r="AC1571" s="26">
        <f>IF(AND(-Z1571&gt;=1,-Z1571&lt;=30),D1571,0)</f>
        <v>0</v>
      </c>
      <c r="AD1571" s="26">
        <f>IF(AND(-Z1571&gt;=31,-Z1571&lt;=60),D1571,0)</f>
        <v>0</v>
      </c>
      <c r="AE1571" s="26">
        <f>IF(AND(-Z1571&gt;=61,-Z1571&lt;=90),D1571,0)</f>
        <v>0</v>
      </c>
      <c r="AF1571" s="26">
        <f>IF(AND(-Z1571&gt;=91,-Z1571&lt;=120),D1571,0)</f>
        <v>0</v>
      </c>
      <c r="AG1571" s="26">
        <f>IF(AND(-Z1571&gt;=121,-Z1571&lt;=150),D1571,0)</f>
        <v>0</v>
      </c>
      <c r="AH1571" s="26">
        <f>IF(AND(-Z1571&gt;=151,-Z1571&lt;=180),D1571,0)</f>
        <v>0</v>
      </c>
      <c r="AI1571" s="26">
        <f>IF(AND(-Z1571&gt;=181,-Z1571&lt;=210),D1571,0)</f>
        <v>0</v>
      </c>
      <c r="AJ1571" s="26">
        <f>IF(AND(-Z1571&gt;=211,-Z1571&lt;=250),D1571,0)</f>
        <v>0</v>
      </c>
      <c r="AK1571" s="26">
        <f>IF(-Z1571&gt;=251,D1571,0)</f>
        <v>5000</v>
      </c>
      <c r="AL1571" s="26">
        <f>SUM(AE1571:AF1571)</f>
        <v>0</v>
      </c>
      <c r="AM1571" s="26">
        <f>SUM(AG1571:AK1571)</f>
        <v>5000</v>
      </c>
      <c r="AN1571" s="26">
        <f>SUM(AI1571:AK1571)</f>
        <v>5000</v>
      </c>
      <c r="AO1571" s="26">
        <f>+IF(SUM(AC1571:AK1571)=0,D1571,0)</f>
        <v>0</v>
      </c>
      <c r="AP1571" s="26">
        <f>+SUM(AC1571:AK1571)</f>
        <v>5000</v>
      </c>
      <c r="AQ1571" s="26">
        <f>+Tabla_DatosExternos_142[[#This Row],[Total Vigente]]+Tabla_DatosExternos_142[[#This Row],[Total Vencido]]</f>
        <v>5000</v>
      </c>
      <c r="AR1571" s="26">
        <f>SUM(AG1571:AK1571)</f>
        <v>5000</v>
      </c>
      <c r="AS1571" s="27">
        <f>+Tabla_DatosExternos_142[[#This Row],[Fecha]]-Tabla_DatosExternos_142[[#This Row],[Vence]]</f>
        <v>-46</v>
      </c>
      <c r="AT1571" s="21"/>
      <c r="AU1571" s="28" t="e">
        <f>+AR1571-W1571</f>
        <v>#VALUE!</v>
      </c>
    </row>
    <row r="1572" spans="1:47" x14ac:dyDescent="0.35">
      <c r="A1572" s="20">
        <v>45869</v>
      </c>
      <c r="B1572" s="21">
        <v>219</v>
      </c>
      <c r="C1572" s="21">
        <v>5000</v>
      </c>
      <c r="D1572" s="21">
        <v>5000</v>
      </c>
      <c r="E1572" s="22">
        <v>45945</v>
      </c>
      <c r="F1572" s="21">
        <v>301</v>
      </c>
      <c r="G1572" s="21" t="s">
        <v>47</v>
      </c>
      <c r="H1572" s="21" t="s">
        <v>48</v>
      </c>
      <c r="I1572" s="21" t="s">
        <v>954</v>
      </c>
      <c r="J1572" s="21" t="s">
        <v>49</v>
      </c>
      <c r="K1572" s="21" t="s">
        <v>711</v>
      </c>
      <c r="L1572" s="21" t="s">
        <v>712</v>
      </c>
      <c r="M1572" s="21" t="s">
        <v>955</v>
      </c>
      <c r="N1572" s="21">
        <v>76</v>
      </c>
      <c r="O1572" s="20"/>
      <c r="P1572" s="21" t="s">
        <v>50</v>
      </c>
      <c r="Q1572" s="21" t="s">
        <v>956</v>
      </c>
      <c r="R1572" s="21">
        <v>420000</v>
      </c>
      <c r="S1572" s="21">
        <v>402</v>
      </c>
      <c r="T1572" s="21">
        <v>-68.003448000000006</v>
      </c>
      <c r="U1572" s="21">
        <v>-17.095707000000001</v>
      </c>
      <c r="V1572" s="21" t="s">
        <v>957</v>
      </c>
      <c r="W1572" s="21" t="s">
        <v>51</v>
      </c>
      <c r="X1572" s="21" t="s">
        <v>958</v>
      </c>
      <c r="Y1572" s="23">
        <v>46246</v>
      </c>
      <c r="Z1572" s="24">
        <f>+E1572-Y1572</f>
        <v>-301</v>
      </c>
      <c r="AA1572" s="25">
        <f>+Tabla_DatosExternos_142[[#This Row],[Saldo]]/Tabla_DatosExternos_142[[#This Row],[Importe]]</f>
        <v>1</v>
      </c>
      <c r="AB1572" s="21"/>
      <c r="AC1572" s="26">
        <f>IF(AND(-Z1572&gt;=1,-Z1572&lt;=30),D1572,0)</f>
        <v>0</v>
      </c>
      <c r="AD1572" s="26">
        <f>IF(AND(-Z1572&gt;=31,-Z1572&lt;=60),D1572,0)</f>
        <v>0</v>
      </c>
      <c r="AE1572" s="26">
        <f>IF(AND(-Z1572&gt;=61,-Z1572&lt;=90),D1572,0)</f>
        <v>0</v>
      </c>
      <c r="AF1572" s="26">
        <f>IF(AND(-Z1572&gt;=91,-Z1572&lt;=120),D1572,0)</f>
        <v>0</v>
      </c>
      <c r="AG1572" s="26">
        <f>IF(AND(-Z1572&gt;=121,-Z1572&lt;=150),D1572,0)</f>
        <v>0</v>
      </c>
      <c r="AH1572" s="26">
        <f>IF(AND(-Z1572&gt;=151,-Z1572&lt;=180),D1572,0)</f>
        <v>0</v>
      </c>
      <c r="AI1572" s="26">
        <f>IF(AND(-Z1572&gt;=181,-Z1572&lt;=210),D1572,0)</f>
        <v>0</v>
      </c>
      <c r="AJ1572" s="26">
        <f>IF(AND(-Z1572&gt;=211,-Z1572&lt;=250),D1572,0)</f>
        <v>0</v>
      </c>
      <c r="AK1572" s="26">
        <f>IF(-Z1572&gt;=251,D1572,0)</f>
        <v>5000</v>
      </c>
      <c r="AL1572" s="26">
        <f>SUM(AE1572:AF1572)</f>
        <v>0</v>
      </c>
      <c r="AM1572" s="26">
        <f>SUM(AG1572:AK1572)</f>
        <v>5000</v>
      </c>
      <c r="AN1572" s="26">
        <f>SUM(AI1572:AK1572)</f>
        <v>5000</v>
      </c>
      <c r="AO1572" s="26">
        <f>+IF(SUM(AC1572:AK1572)=0,D1572,0)</f>
        <v>0</v>
      </c>
      <c r="AP1572" s="26">
        <f>+SUM(AC1572:AK1572)</f>
        <v>5000</v>
      </c>
      <c r="AQ1572" s="26">
        <f>+Tabla_DatosExternos_142[[#This Row],[Total Vigente]]+Tabla_DatosExternos_142[[#This Row],[Total Vencido]]</f>
        <v>5000</v>
      </c>
      <c r="AR1572" s="26">
        <f>SUM(AG1572:AK1572)</f>
        <v>5000</v>
      </c>
      <c r="AS1572" s="27">
        <f>+Tabla_DatosExternos_142[[#This Row],[Fecha]]-Tabla_DatosExternos_142[[#This Row],[Vence]]</f>
        <v>-76</v>
      </c>
      <c r="AT1572" s="21"/>
      <c r="AU1572" s="28" t="e">
        <f>+AR1572-W1572</f>
        <v>#VALUE!</v>
      </c>
    </row>
    <row r="1573" spans="1:47" x14ac:dyDescent="0.35">
      <c r="A1573" s="20">
        <v>45869</v>
      </c>
      <c r="B1573" s="21">
        <v>220</v>
      </c>
      <c r="C1573" s="21">
        <v>5000</v>
      </c>
      <c r="D1573" s="21">
        <v>5000</v>
      </c>
      <c r="E1573" s="22">
        <v>45976</v>
      </c>
      <c r="F1573" s="21">
        <v>270</v>
      </c>
      <c r="G1573" s="21" t="s">
        <v>47</v>
      </c>
      <c r="H1573" s="21" t="s">
        <v>48</v>
      </c>
      <c r="I1573" s="21" t="s">
        <v>954</v>
      </c>
      <c r="J1573" s="21" t="s">
        <v>49</v>
      </c>
      <c r="K1573" s="21" t="s">
        <v>711</v>
      </c>
      <c r="L1573" s="21" t="s">
        <v>712</v>
      </c>
      <c r="M1573" s="21" t="s">
        <v>955</v>
      </c>
      <c r="N1573" s="21">
        <v>107</v>
      </c>
      <c r="O1573" s="20"/>
      <c r="P1573" s="21" t="s">
        <v>50</v>
      </c>
      <c r="Q1573" s="21" t="s">
        <v>956</v>
      </c>
      <c r="R1573" s="21">
        <v>420000</v>
      </c>
      <c r="S1573" s="21">
        <v>402</v>
      </c>
      <c r="T1573" s="21">
        <v>-68.003448000000006</v>
      </c>
      <c r="U1573" s="21">
        <v>-17.095707000000001</v>
      </c>
      <c r="V1573" s="21" t="s">
        <v>957</v>
      </c>
      <c r="W1573" s="21" t="s">
        <v>51</v>
      </c>
      <c r="X1573" s="21" t="s">
        <v>958</v>
      </c>
      <c r="Y1573" s="23">
        <v>46246</v>
      </c>
      <c r="Z1573" s="24">
        <f>+E1573-Y1573</f>
        <v>-270</v>
      </c>
      <c r="AA1573" s="25">
        <f>+Tabla_DatosExternos_142[[#This Row],[Saldo]]/Tabla_DatosExternos_142[[#This Row],[Importe]]</f>
        <v>1</v>
      </c>
      <c r="AB1573" s="21"/>
      <c r="AC1573" s="26">
        <f>IF(AND(-Z1573&gt;=1,-Z1573&lt;=30),D1573,0)</f>
        <v>0</v>
      </c>
      <c r="AD1573" s="26">
        <f>IF(AND(-Z1573&gt;=31,-Z1573&lt;=60),D1573,0)</f>
        <v>0</v>
      </c>
      <c r="AE1573" s="26">
        <f>IF(AND(-Z1573&gt;=61,-Z1573&lt;=90),D1573,0)</f>
        <v>0</v>
      </c>
      <c r="AF1573" s="26">
        <f>IF(AND(-Z1573&gt;=91,-Z1573&lt;=120),D1573,0)</f>
        <v>0</v>
      </c>
      <c r="AG1573" s="26">
        <f>IF(AND(-Z1573&gt;=121,-Z1573&lt;=150),D1573,0)</f>
        <v>0</v>
      </c>
      <c r="AH1573" s="26">
        <f>IF(AND(-Z1573&gt;=151,-Z1573&lt;=180),D1573,0)</f>
        <v>0</v>
      </c>
      <c r="AI1573" s="26">
        <f>IF(AND(-Z1573&gt;=181,-Z1573&lt;=210),D1573,0)</f>
        <v>0</v>
      </c>
      <c r="AJ1573" s="26">
        <f>IF(AND(-Z1573&gt;=211,-Z1573&lt;=250),D1573,0)</f>
        <v>0</v>
      </c>
      <c r="AK1573" s="26">
        <f>IF(-Z1573&gt;=251,D1573,0)</f>
        <v>5000</v>
      </c>
      <c r="AL1573" s="26">
        <f>SUM(AE1573:AF1573)</f>
        <v>0</v>
      </c>
      <c r="AM1573" s="26">
        <f>SUM(AG1573:AK1573)</f>
        <v>5000</v>
      </c>
      <c r="AN1573" s="26">
        <f>SUM(AI1573:AK1573)</f>
        <v>5000</v>
      </c>
      <c r="AO1573" s="26">
        <f>+IF(SUM(AC1573:AK1573)=0,D1573,0)</f>
        <v>0</v>
      </c>
      <c r="AP1573" s="26">
        <f>+SUM(AC1573:AK1573)</f>
        <v>5000</v>
      </c>
      <c r="AQ1573" s="26">
        <f>+Tabla_DatosExternos_142[[#This Row],[Total Vigente]]+Tabla_DatosExternos_142[[#This Row],[Total Vencido]]</f>
        <v>5000</v>
      </c>
      <c r="AR1573" s="26">
        <f>SUM(AG1573:AK1573)</f>
        <v>5000</v>
      </c>
      <c r="AS1573" s="27">
        <f>+Tabla_DatosExternos_142[[#This Row],[Fecha]]-Tabla_DatosExternos_142[[#This Row],[Vence]]</f>
        <v>-107</v>
      </c>
      <c r="AT1573" s="21"/>
      <c r="AU1573" s="28" t="e">
        <f>+AR1573-W1573</f>
        <v>#VALUE!</v>
      </c>
    </row>
    <row r="1574" spans="1:47" x14ac:dyDescent="0.35">
      <c r="A1574" s="20">
        <v>45869</v>
      </c>
      <c r="B1574" s="21">
        <v>221</v>
      </c>
      <c r="C1574" s="21">
        <v>5000</v>
      </c>
      <c r="D1574" s="21">
        <v>5000</v>
      </c>
      <c r="E1574" s="22">
        <v>46006</v>
      </c>
      <c r="F1574" s="21">
        <v>240</v>
      </c>
      <c r="G1574" s="21" t="s">
        <v>47</v>
      </c>
      <c r="H1574" s="21" t="s">
        <v>48</v>
      </c>
      <c r="I1574" s="21" t="s">
        <v>954</v>
      </c>
      <c r="J1574" s="21" t="s">
        <v>49</v>
      </c>
      <c r="K1574" s="21" t="s">
        <v>711</v>
      </c>
      <c r="L1574" s="21" t="s">
        <v>712</v>
      </c>
      <c r="M1574" s="21" t="s">
        <v>955</v>
      </c>
      <c r="N1574" s="21">
        <v>137</v>
      </c>
      <c r="O1574" s="20"/>
      <c r="P1574" s="21" t="s">
        <v>50</v>
      </c>
      <c r="Q1574" s="21" t="s">
        <v>956</v>
      </c>
      <c r="R1574" s="21">
        <v>420000</v>
      </c>
      <c r="S1574" s="21">
        <v>402</v>
      </c>
      <c r="T1574" s="21">
        <v>-68.003448000000006</v>
      </c>
      <c r="U1574" s="21">
        <v>-17.095707000000001</v>
      </c>
      <c r="V1574" s="21" t="s">
        <v>957</v>
      </c>
      <c r="W1574" s="21" t="s">
        <v>51</v>
      </c>
      <c r="X1574" s="21" t="s">
        <v>958</v>
      </c>
      <c r="Y1574" s="23">
        <v>46246</v>
      </c>
      <c r="Z1574" s="24">
        <f>+E1574-Y1574</f>
        <v>-240</v>
      </c>
      <c r="AA1574" s="25">
        <f>+Tabla_DatosExternos_142[[#This Row],[Saldo]]/Tabla_DatosExternos_142[[#This Row],[Importe]]</f>
        <v>1</v>
      </c>
      <c r="AB1574" s="21"/>
      <c r="AC1574" s="26">
        <f>IF(AND(-Z1574&gt;=1,-Z1574&lt;=30),D1574,0)</f>
        <v>0</v>
      </c>
      <c r="AD1574" s="26">
        <f>IF(AND(-Z1574&gt;=31,-Z1574&lt;=60),D1574,0)</f>
        <v>0</v>
      </c>
      <c r="AE1574" s="26">
        <f>IF(AND(-Z1574&gt;=61,-Z1574&lt;=90),D1574,0)</f>
        <v>0</v>
      </c>
      <c r="AF1574" s="26">
        <f>IF(AND(-Z1574&gt;=91,-Z1574&lt;=120),D1574,0)</f>
        <v>0</v>
      </c>
      <c r="AG1574" s="26">
        <f>IF(AND(-Z1574&gt;=121,-Z1574&lt;=150),D1574,0)</f>
        <v>0</v>
      </c>
      <c r="AH1574" s="26">
        <f>IF(AND(-Z1574&gt;=151,-Z1574&lt;=180),D1574,0)</f>
        <v>0</v>
      </c>
      <c r="AI1574" s="26">
        <f>IF(AND(-Z1574&gt;=181,-Z1574&lt;=210),D1574,0)</f>
        <v>0</v>
      </c>
      <c r="AJ1574" s="26">
        <f>IF(AND(-Z1574&gt;=211,-Z1574&lt;=250),D1574,0)</f>
        <v>5000</v>
      </c>
      <c r="AK1574" s="26">
        <f>IF(-Z1574&gt;=251,D1574,0)</f>
        <v>0</v>
      </c>
      <c r="AL1574" s="26">
        <f>SUM(AE1574:AF1574)</f>
        <v>0</v>
      </c>
      <c r="AM1574" s="26">
        <f>SUM(AG1574:AK1574)</f>
        <v>5000</v>
      </c>
      <c r="AN1574" s="26">
        <f>SUM(AI1574:AK1574)</f>
        <v>5000</v>
      </c>
      <c r="AO1574" s="26">
        <f>+IF(SUM(AC1574:AK1574)=0,D1574,0)</f>
        <v>0</v>
      </c>
      <c r="AP1574" s="26">
        <f>+SUM(AC1574:AK1574)</f>
        <v>5000</v>
      </c>
      <c r="AQ1574" s="26">
        <f>+Tabla_DatosExternos_142[[#This Row],[Total Vigente]]+Tabla_DatosExternos_142[[#This Row],[Total Vencido]]</f>
        <v>5000</v>
      </c>
      <c r="AR1574" s="26">
        <f>SUM(AG1574:AK1574)</f>
        <v>5000</v>
      </c>
      <c r="AS1574" s="27">
        <f>+Tabla_DatosExternos_142[[#This Row],[Fecha]]-Tabla_DatosExternos_142[[#This Row],[Vence]]</f>
        <v>-137</v>
      </c>
      <c r="AT1574" s="21"/>
      <c r="AU1574" s="28" t="e">
        <f>+AR1574-W1574</f>
        <v>#VALUE!</v>
      </c>
    </row>
    <row r="1575" spans="1:47" x14ac:dyDescent="0.35">
      <c r="A1575" s="20">
        <v>45869</v>
      </c>
      <c r="B1575" s="21">
        <v>222</v>
      </c>
      <c r="C1575" s="21">
        <v>5000</v>
      </c>
      <c r="D1575" s="21">
        <v>5000</v>
      </c>
      <c r="E1575" s="22">
        <v>46037</v>
      </c>
      <c r="F1575" s="21">
        <v>209</v>
      </c>
      <c r="G1575" s="21" t="s">
        <v>47</v>
      </c>
      <c r="H1575" s="21" t="s">
        <v>48</v>
      </c>
      <c r="I1575" s="21" t="s">
        <v>954</v>
      </c>
      <c r="J1575" s="21" t="s">
        <v>49</v>
      </c>
      <c r="K1575" s="21" t="s">
        <v>711</v>
      </c>
      <c r="L1575" s="21" t="s">
        <v>712</v>
      </c>
      <c r="M1575" s="21" t="s">
        <v>955</v>
      </c>
      <c r="N1575" s="21">
        <v>168</v>
      </c>
      <c r="O1575" s="20"/>
      <c r="P1575" s="21" t="s">
        <v>50</v>
      </c>
      <c r="Q1575" s="21" t="s">
        <v>956</v>
      </c>
      <c r="R1575" s="21">
        <v>420000</v>
      </c>
      <c r="S1575" s="21">
        <v>402</v>
      </c>
      <c r="T1575" s="21">
        <v>-68.003448000000006</v>
      </c>
      <c r="U1575" s="21">
        <v>-17.095707000000001</v>
      </c>
      <c r="V1575" s="21" t="s">
        <v>957</v>
      </c>
      <c r="W1575" s="21" t="s">
        <v>51</v>
      </c>
      <c r="X1575" s="21" t="s">
        <v>958</v>
      </c>
      <c r="Y1575" s="23">
        <v>46246</v>
      </c>
      <c r="Z1575" s="24">
        <f>+E1575-Y1575</f>
        <v>-209</v>
      </c>
      <c r="AA1575" s="25">
        <f>+Tabla_DatosExternos_142[[#This Row],[Saldo]]/Tabla_DatosExternos_142[[#This Row],[Importe]]</f>
        <v>1</v>
      </c>
      <c r="AB1575" s="21"/>
      <c r="AC1575" s="26">
        <f>IF(AND(-Z1575&gt;=1,-Z1575&lt;=30),D1575,0)</f>
        <v>0</v>
      </c>
      <c r="AD1575" s="26">
        <f>IF(AND(-Z1575&gt;=31,-Z1575&lt;=60),D1575,0)</f>
        <v>0</v>
      </c>
      <c r="AE1575" s="26">
        <f>IF(AND(-Z1575&gt;=61,-Z1575&lt;=90),D1575,0)</f>
        <v>0</v>
      </c>
      <c r="AF1575" s="26">
        <f>IF(AND(-Z1575&gt;=91,-Z1575&lt;=120),D1575,0)</f>
        <v>0</v>
      </c>
      <c r="AG1575" s="26">
        <f>IF(AND(-Z1575&gt;=121,-Z1575&lt;=150),D1575,0)</f>
        <v>0</v>
      </c>
      <c r="AH1575" s="26">
        <f>IF(AND(-Z1575&gt;=151,-Z1575&lt;=180),D1575,0)</f>
        <v>0</v>
      </c>
      <c r="AI1575" s="26">
        <f>IF(AND(-Z1575&gt;=181,-Z1575&lt;=210),D1575,0)</f>
        <v>5000</v>
      </c>
      <c r="AJ1575" s="26">
        <f>IF(AND(-Z1575&gt;=211,-Z1575&lt;=250),D1575,0)</f>
        <v>0</v>
      </c>
      <c r="AK1575" s="26">
        <f>IF(-Z1575&gt;=251,D1575,0)</f>
        <v>0</v>
      </c>
      <c r="AL1575" s="26">
        <f>SUM(AE1575:AF1575)</f>
        <v>0</v>
      </c>
      <c r="AM1575" s="26">
        <f>SUM(AG1575:AK1575)</f>
        <v>5000</v>
      </c>
      <c r="AN1575" s="26">
        <f>SUM(AI1575:AK1575)</f>
        <v>5000</v>
      </c>
      <c r="AO1575" s="26">
        <f>+IF(SUM(AC1575:AK1575)=0,D1575,0)</f>
        <v>0</v>
      </c>
      <c r="AP1575" s="26">
        <f>+SUM(AC1575:AK1575)</f>
        <v>5000</v>
      </c>
      <c r="AQ1575" s="26">
        <f>+Tabla_DatosExternos_142[[#This Row],[Total Vigente]]+Tabla_DatosExternos_142[[#This Row],[Total Vencido]]</f>
        <v>5000</v>
      </c>
      <c r="AR1575" s="26">
        <f>SUM(AG1575:AK1575)</f>
        <v>5000</v>
      </c>
      <c r="AS1575" s="27">
        <f>+Tabla_DatosExternos_142[[#This Row],[Fecha]]-Tabla_DatosExternos_142[[#This Row],[Vence]]</f>
        <v>-168</v>
      </c>
      <c r="AT1575" s="21"/>
      <c r="AU1575" s="28" t="e">
        <f>+AR1575-W1575</f>
        <v>#VALUE!</v>
      </c>
    </row>
    <row r="1576" spans="1:47" x14ac:dyDescent="0.35">
      <c r="A1576" s="20">
        <v>45869</v>
      </c>
      <c r="B1576" s="21">
        <v>223</v>
      </c>
      <c r="C1576" s="21">
        <v>5000</v>
      </c>
      <c r="D1576" s="21">
        <v>5000</v>
      </c>
      <c r="E1576" s="22">
        <v>46068</v>
      </c>
      <c r="F1576" s="21">
        <v>178</v>
      </c>
      <c r="G1576" s="21" t="s">
        <v>47</v>
      </c>
      <c r="H1576" s="21" t="s">
        <v>48</v>
      </c>
      <c r="I1576" s="21" t="s">
        <v>954</v>
      </c>
      <c r="J1576" s="21" t="s">
        <v>49</v>
      </c>
      <c r="K1576" s="21" t="s">
        <v>711</v>
      </c>
      <c r="L1576" s="21" t="s">
        <v>712</v>
      </c>
      <c r="M1576" s="21" t="s">
        <v>955</v>
      </c>
      <c r="N1576" s="21">
        <v>199</v>
      </c>
      <c r="O1576" s="20"/>
      <c r="P1576" s="21" t="s">
        <v>50</v>
      </c>
      <c r="Q1576" s="21" t="s">
        <v>956</v>
      </c>
      <c r="R1576" s="21">
        <v>420000</v>
      </c>
      <c r="S1576" s="21">
        <v>402</v>
      </c>
      <c r="T1576" s="21">
        <v>-68.003448000000006</v>
      </c>
      <c r="U1576" s="21">
        <v>-17.095707000000001</v>
      </c>
      <c r="V1576" s="21" t="s">
        <v>957</v>
      </c>
      <c r="W1576" s="21" t="s">
        <v>51</v>
      </c>
      <c r="X1576" s="21" t="s">
        <v>958</v>
      </c>
      <c r="Y1576" s="23">
        <v>46246</v>
      </c>
      <c r="Z1576" s="24">
        <f>+E1576-Y1576</f>
        <v>-178</v>
      </c>
      <c r="AA1576" s="25">
        <f>+Tabla_DatosExternos_142[[#This Row],[Saldo]]/Tabla_DatosExternos_142[[#This Row],[Importe]]</f>
        <v>1</v>
      </c>
      <c r="AB1576" s="21"/>
      <c r="AC1576" s="26">
        <f>IF(AND(-Z1576&gt;=1,-Z1576&lt;=30),D1576,0)</f>
        <v>0</v>
      </c>
      <c r="AD1576" s="26">
        <f>IF(AND(-Z1576&gt;=31,-Z1576&lt;=60),D1576,0)</f>
        <v>0</v>
      </c>
      <c r="AE1576" s="26">
        <f>IF(AND(-Z1576&gt;=61,-Z1576&lt;=90),D1576,0)</f>
        <v>0</v>
      </c>
      <c r="AF1576" s="26">
        <f>IF(AND(-Z1576&gt;=91,-Z1576&lt;=120),D1576,0)</f>
        <v>0</v>
      </c>
      <c r="AG1576" s="26">
        <f>IF(AND(-Z1576&gt;=121,-Z1576&lt;=150),D1576,0)</f>
        <v>0</v>
      </c>
      <c r="AH1576" s="26">
        <f>IF(AND(-Z1576&gt;=151,-Z1576&lt;=180),D1576,0)</f>
        <v>5000</v>
      </c>
      <c r="AI1576" s="26">
        <f>IF(AND(-Z1576&gt;=181,-Z1576&lt;=210),D1576,0)</f>
        <v>0</v>
      </c>
      <c r="AJ1576" s="26">
        <f>IF(AND(-Z1576&gt;=211,-Z1576&lt;=250),D1576,0)</f>
        <v>0</v>
      </c>
      <c r="AK1576" s="26">
        <f>IF(-Z1576&gt;=251,D1576,0)</f>
        <v>0</v>
      </c>
      <c r="AL1576" s="26">
        <f>SUM(AE1576:AF1576)</f>
        <v>0</v>
      </c>
      <c r="AM1576" s="26">
        <f>SUM(AG1576:AK1576)</f>
        <v>5000</v>
      </c>
      <c r="AN1576" s="26">
        <f>SUM(AI1576:AK1576)</f>
        <v>0</v>
      </c>
      <c r="AO1576" s="26">
        <f>+IF(SUM(AC1576:AK1576)=0,D1576,0)</f>
        <v>0</v>
      </c>
      <c r="AP1576" s="26">
        <f>+SUM(AC1576:AK1576)</f>
        <v>5000</v>
      </c>
      <c r="AQ1576" s="26">
        <f>+Tabla_DatosExternos_142[[#This Row],[Total Vigente]]+Tabla_DatosExternos_142[[#This Row],[Total Vencido]]</f>
        <v>5000</v>
      </c>
      <c r="AR1576" s="26">
        <f>SUM(AG1576:AK1576)</f>
        <v>5000</v>
      </c>
      <c r="AS1576" s="27">
        <f>+Tabla_DatosExternos_142[[#This Row],[Fecha]]-Tabla_DatosExternos_142[[#This Row],[Vence]]</f>
        <v>-199</v>
      </c>
      <c r="AT1576" s="21"/>
      <c r="AU1576" s="28" t="e">
        <f>+AR1576-W1576</f>
        <v>#VALUE!</v>
      </c>
    </row>
    <row r="1577" spans="1:47" x14ac:dyDescent="0.35">
      <c r="A1577" s="20">
        <v>45869</v>
      </c>
      <c r="B1577" s="21">
        <v>224</v>
      </c>
      <c r="C1577" s="21">
        <v>5000</v>
      </c>
      <c r="D1577" s="21">
        <v>5000</v>
      </c>
      <c r="E1577" s="22">
        <v>46096</v>
      </c>
      <c r="F1577" s="21">
        <v>150</v>
      </c>
      <c r="G1577" s="21" t="s">
        <v>89</v>
      </c>
      <c r="H1577" s="21" t="s">
        <v>48</v>
      </c>
      <c r="I1577" s="21" t="s">
        <v>954</v>
      </c>
      <c r="J1577" s="21" t="s">
        <v>49</v>
      </c>
      <c r="K1577" s="21" t="s">
        <v>711</v>
      </c>
      <c r="L1577" s="21" t="s">
        <v>712</v>
      </c>
      <c r="M1577" s="21" t="s">
        <v>955</v>
      </c>
      <c r="N1577" s="21">
        <v>227</v>
      </c>
      <c r="O1577" s="20"/>
      <c r="P1577" s="21" t="s">
        <v>50</v>
      </c>
      <c r="Q1577" s="21" t="s">
        <v>956</v>
      </c>
      <c r="R1577" s="21">
        <v>420000</v>
      </c>
      <c r="S1577" s="21">
        <v>402</v>
      </c>
      <c r="T1577" s="21">
        <v>-68.003448000000006</v>
      </c>
      <c r="U1577" s="21">
        <v>-17.095707000000001</v>
      </c>
      <c r="V1577" s="21" t="s">
        <v>957</v>
      </c>
      <c r="W1577" s="21" t="s">
        <v>51</v>
      </c>
      <c r="X1577" s="21" t="s">
        <v>958</v>
      </c>
      <c r="Y1577" s="23">
        <v>46246</v>
      </c>
      <c r="Z1577" s="24">
        <f>+E1577-Y1577</f>
        <v>-150</v>
      </c>
      <c r="AA1577" s="25">
        <f>+Tabla_DatosExternos_142[[#This Row],[Saldo]]/Tabla_DatosExternos_142[[#This Row],[Importe]]</f>
        <v>1</v>
      </c>
      <c r="AB1577" s="21"/>
      <c r="AC1577" s="26">
        <f>IF(AND(-Z1577&gt;=1,-Z1577&lt;=30),D1577,0)</f>
        <v>0</v>
      </c>
      <c r="AD1577" s="26">
        <f>IF(AND(-Z1577&gt;=31,-Z1577&lt;=60),D1577,0)</f>
        <v>0</v>
      </c>
      <c r="AE1577" s="26">
        <f>IF(AND(-Z1577&gt;=61,-Z1577&lt;=90),D1577,0)</f>
        <v>0</v>
      </c>
      <c r="AF1577" s="26">
        <f>IF(AND(-Z1577&gt;=91,-Z1577&lt;=120),D1577,0)</f>
        <v>0</v>
      </c>
      <c r="AG1577" s="26">
        <f>IF(AND(-Z1577&gt;=121,-Z1577&lt;=150),D1577,0)</f>
        <v>5000</v>
      </c>
      <c r="AH1577" s="26">
        <f>IF(AND(-Z1577&gt;=151,-Z1577&lt;=180),D1577,0)</f>
        <v>0</v>
      </c>
      <c r="AI1577" s="26">
        <f>IF(AND(-Z1577&gt;=181,-Z1577&lt;=210),D1577,0)</f>
        <v>0</v>
      </c>
      <c r="AJ1577" s="26">
        <f>IF(AND(-Z1577&gt;=211,-Z1577&lt;=250),D1577,0)</f>
        <v>0</v>
      </c>
      <c r="AK1577" s="26">
        <f>IF(-Z1577&gt;=251,D1577,0)</f>
        <v>0</v>
      </c>
      <c r="AL1577" s="26">
        <f>SUM(AE1577:AF1577)</f>
        <v>0</v>
      </c>
      <c r="AM1577" s="26">
        <f>SUM(AG1577:AK1577)</f>
        <v>5000</v>
      </c>
      <c r="AN1577" s="26">
        <f>SUM(AI1577:AK1577)</f>
        <v>0</v>
      </c>
      <c r="AO1577" s="26">
        <f>+IF(SUM(AC1577:AK1577)=0,D1577,0)</f>
        <v>0</v>
      </c>
      <c r="AP1577" s="26">
        <f>+SUM(AC1577:AK1577)</f>
        <v>5000</v>
      </c>
      <c r="AQ1577" s="26">
        <f>+Tabla_DatosExternos_142[[#This Row],[Total Vigente]]+Tabla_DatosExternos_142[[#This Row],[Total Vencido]]</f>
        <v>5000</v>
      </c>
      <c r="AR1577" s="26">
        <f>SUM(AG1577:AK1577)</f>
        <v>5000</v>
      </c>
      <c r="AS1577" s="27">
        <f>+Tabla_DatosExternos_142[[#This Row],[Fecha]]-Tabla_DatosExternos_142[[#This Row],[Vence]]</f>
        <v>-227</v>
      </c>
      <c r="AT1577" s="21"/>
      <c r="AU1577" s="28" t="e">
        <f>+AR1577-W1577</f>
        <v>#VALUE!</v>
      </c>
    </row>
    <row r="1578" spans="1:47" x14ac:dyDescent="0.35">
      <c r="A1578" s="20">
        <v>45869</v>
      </c>
      <c r="B1578" s="21">
        <v>225</v>
      </c>
      <c r="C1578" s="21">
        <v>5000</v>
      </c>
      <c r="D1578" s="21">
        <v>5000</v>
      </c>
      <c r="E1578" s="22">
        <v>46127</v>
      </c>
      <c r="F1578" s="21">
        <v>119</v>
      </c>
      <c r="G1578" s="21" t="s">
        <v>88</v>
      </c>
      <c r="H1578" s="21" t="s">
        <v>48</v>
      </c>
      <c r="I1578" s="21" t="s">
        <v>954</v>
      </c>
      <c r="J1578" s="21" t="s">
        <v>49</v>
      </c>
      <c r="K1578" s="21" t="s">
        <v>711</v>
      </c>
      <c r="L1578" s="21" t="s">
        <v>712</v>
      </c>
      <c r="M1578" s="21" t="s">
        <v>955</v>
      </c>
      <c r="N1578" s="21">
        <v>258</v>
      </c>
      <c r="O1578" s="20"/>
      <c r="P1578" s="21" t="s">
        <v>50</v>
      </c>
      <c r="Q1578" s="21" t="s">
        <v>956</v>
      </c>
      <c r="R1578" s="21">
        <v>420000</v>
      </c>
      <c r="S1578" s="21">
        <v>402</v>
      </c>
      <c r="T1578" s="21">
        <v>-68.003448000000006</v>
      </c>
      <c r="U1578" s="21">
        <v>-17.095707000000001</v>
      </c>
      <c r="V1578" s="21" t="s">
        <v>957</v>
      </c>
      <c r="W1578" s="21" t="s">
        <v>51</v>
      </c>
      <c r="X1578" s="21" t="s">
        <v>958</v>
      </c>
      <c r="Y1578" s="23">
        <v>46246</v>
      </c>
      <c r="Z1578" s="24">
        <f>+E1578-Y1578</f>
        <v>-119</v>
      </c>
      <c r="AA1578" s="25">
        <f>+Tabla_DatosExternos_142[[#This Row],[Saldo]]/Tabla_DatosExternos_142[[#This Row],[Importe]]</f>
        <v>1</v>
      </c>
      <c r="AB1578" s="21"/>
      <c r="AC1578" s="26">
        <f>IF(AND(-Z1578&gt;=1,-Z1578&lt;=30),D1578,0)</f>
        <v>0</v>
      </c>
      <c r="AD1578" s="26">
        <f>IF(AND(-Z1578&gt;=31,-Z1578&lt;=60),D1578,0)</f>
        <v>0</v>
      </c>
      <c r="AE1578" s="26">
        <f>IF(AND(-Z1578&gt;=61,-Z1578&lt;=90),D1578,0)</f>
        <v>0</v>
      </c>
      <c r="AF1578" s="26">
        <f>IF(AND(-Z1578&gt;=91,-Z1578&lt;=120),D1578,0)</f>
        <v>5000</v>
      </c>
      <c r="AG1578" s="26">
        <f>IF(AND(-Z1578&gt;=121,-Z1578&lt;=150),D1578,0)</f>
        <v>0</v>
      </c>
      <c r="AH1578" s="26">
        <f>IF(AND(-Z1578&gt;=151,-Z1578&lt;=180),D1578,0)</f>
        <v>0</v>
      </c>
      <c r="AI1578" s="26">
        <f>IF(AND(-Z1578&gt;=181,-Z1578&lt;=210),D1578,0)</f>
        <v>0</v>
      </c>
      <c r="AJ1578" s="26">
        <f>IF(AND(-Z1578&gt;=211,-Z1578&lt;=250),D1578,0)</f>
        <v>0</v>
      </c>
      <c r="AK1578" s="26">
        <f>IF(-Z1578&gt;=251,D1578,0)</f>
        <v>0</v>
      </c>
      <c r="AL1578" s="26">
        <f>SUM(AE1578:AF1578)</f>
        <v>5000</v>
      </c>
      <c r="AM1578" s="26">
        <f>SUM(AG1578:AK1578)</f>
        <v>0</v>
      </c>
      <c r="AN1578" s="26">
        <f>SUM(AI1578:AK1578)</f>
        <v>0</v>
      </c>
      <c r="AO1578" s="26">
        <f>+IF(SUM(AC1578:AK1578)=0,D1578,0)</f>
        <v>0</v>
      </c>
      <c r="AP1578" s="26">
        <f>+SUM(AC1578:AK1578)</f>
        <v>5000</v>
      </c>
      <c r="AQ1578" s="26">
        <f>+Tabla_DatosExternos_142[[#This Row],[Total Vigente]]+Tabla_DatosExternos_142[[#This Row],[Total Vencido]]</f>
        <v>5000</v>
      </c>
      <c r="AR1578" s="26">
        <f>SUM(AG1578:AK1578)</f>
        <v>0</v>
      </c>
      <c r="AS1578" s="27">
        <f>+Tabla_DatosExternos_142[[#This Row],[Fecha]]-Tabla_DatosExternos_142[[#This Row],[Vence]]</f>
        <v>-258</v>
      </c>
      <c r="AT1578" s="21"/>
      <c r="AU1578" s="28" t="e">
        <f>+AR1578-W1578</f>
        <v>#VALUE!</v>
      </c>
    </row>
    <row r="1579" spans="1:47" x14ac:dyDescent="0.35">
      <c r="A1579" s="20">
        <v>45869</v>
      </c>
      <c r="B1579" s="21">
        <v>226</v>
      </c>
      <c r="C1579" s="21">
        <v>5000</v>
      </c>
      <c r="D1579" s="21">
        <v>5000</v>
      </c>
      <c r="E1579" s="22">
        <v>46157</v>
      </c>
      <c r="F1579" s="21">
        <v>89</v>
      </c>
      <c r="G1579" s="21" t="s">
        <v>81</v>
      </c>
      <c r="H1579" s="21" t="s">
        <v>48</v>
      </c>
      <c r="I1579" s="21" t="s">
        <v>954</v>
      </c>
      <c r="J1579" s="21" t="s">
        <v>49</v>
      </c>
      <c r="K1579" s="21" t="s">
        <v>711</v>
      </c>
      <c r="L1579" s="21" t="s">
        <v>712</v>
      </c>
      <c r="M1579" s="21" t="s">
        <v>955</v>
      </c>
      <c r="N1579" s="21">
        <v>288</v>
      </c>
      <c r="O1579" s="20"/>
      <c r="P1579" s="21" t="s">
        <v>50</v>
      </c>
      <c r="Q1579" s="21" t="s">
        <v>956</v>
      </c>
      <c r="R1579" s="21">
        <v>420000</v>
      </c>
      <c r="S1579" s="21">
        <v>402</v>
      </c>
      <c r="T1579" s="21">
        <v>-68.003448000000006</v>
      </c>
      <c r="U1579" s="21">
        <v>-17.095707000000001</v>
      </c>
      <c r="V1579" s="21" t="s">
        <v>957</v>
      </c>
      <c r="W1579" s="21" t="s">
        <v>51</v>
      </c>
      <c r="X1579" s="21" t="s">
        <v>958</v>
      </c>
      <c r="Y1579" s="23">
        <v>46246</v>
      </c>
      <c r="Z1579" s="24">
        <f>+E1579-Y1579</f>
        <v>-89</v>
      </c>
      <c r="AA1579" s="25">
        <f>+Tabla_DatosExternos_142[[#This Row],[Saldo]]/Tabla_DatosExternos_142[[#This Row],[Importe]]</f>
        <v>1</v>
      </c>
      <c r="AB1579" s="21"/>
      <c r="AC1579" s="26">
        <f>IF(AND(-Z1579&gt;=1,-Z1579&lt;=30),D1579,0)</f>
        <v>0</v>
      </c>
      <c r="AD1579" s="26">
        <f>IF(AND(-Z1579&gt;=31,-Z1579&lt;=60),D1579,0)</f>
        <v>0</v>
      </c>
      <c r="AE1579" s="26">
        <f>IF(AND(-Z1579&gt;=61,-Z1579&lt;=90),D1579,0)</f>
        <v>5000</v>
      </c>
      <c r="AF1579" s="26">
        <f>IF(AND(-Z1579&gt;=91,-Z1579&lt;=120),D1579,0)</f>
        <v>0</v>
      </c>
      <c r="AG1579" s="26">
        <f>IF(AND(-Z1579&gt;=121,-Z1579&lt;=150),D1579,0)</f>
        <v>0</v>
      </c>
      <c r="AH1579" s="26">
        <f>IF(AND(-Z1579&gt;=151,-Z1579&lt;=180),D1579,0)</f>
        <v>0</v>
      </c>
      <c r="AI1579" s="26">
        <f>IF(AND(-Z1579&gt;=181,-Z1579&lt;=210),D1579,0)</f>
        <v>0</v>
      </c>
      <c r="AJ1579" s="26">
        <f>IF(AND(-Z1579&gt;=211,-Z1579&lt;=250),D1579,0)</f>
        <v>0</v>
      </c>
      <c r="AK1579" s="26">
        <f>IF(-Z1579&gt;=251,D1579,0)</f>
        <v>0</v>
      </c>
      <c r="AL1579" s="26">
        <f>SUM(AE1579:AF1579)</f>
        <v>5000</v>
      </c>
      <c r="AM1579" s="26">
        <f>SUM(AG1579:AK1579)</f>
        <v>0</v>
      </c>
      <c r="AN1579" s="26">
        <f>SUM(AI1579:AK1579)</f>
        <v>0</v>
      </c>
      <c r="AO1579" s="26">
        <f>+IF(SUM(AC1579:AK1579)=0,D1579,0)</f>
        <v>0</v>
      </c>
      <c r="AP1579" s="26">
        <f>+SUM(AC1579:AK1579)</f>
        <v>5000</v>
      </c>
      <c r="AQ1579" s="26">
        <f>+Tabla_DatosExternos_142[[#This Row],[Total Vigente]]+Tabla_DatosExternos_142[[#This Row],[Total Vencido]]</f>
        <v>5000</v>
      </c>
      <c r="AR1579" s="26">
        <f>SUM(AG1579:AK1579)</f>
        <v>0</v>
      </c>
      <c r="AS1579" s="27">
        <f>+Tabla_DatosExternos_142[[#This Row],[Fecha]]-Tabla_DatosExternos_142[[#This Row],[Vence]]</f>
        <v>-288</v>
      </c>
      <c r="AT1579" s="21"/>
      <c r="AU1579" s="28" t="e">
        <f>+AR1579-W1579</f>
        <v>#VALUE!</v>
      </c>
    </row>
    <row r="1580" spans="1:47" x14ac:dyDescent="0.35">
      <c r="A1580" s="20">
        <v>45869</v>
      </c>
      <c r="B1580" s="21">
        <v>227</v>
      </c>
      <c r="C1580" s="21">
        <v>5000</v>
      </c>
      <c r="D1580" s="21">
        <v>5000</v>
      </c>
      <c r="E1580" s="22">
        <v>46188</v>
      </c>
      <c r="F1580" s="21">
        <v>58</v>
      </c>
      <c r="G1580" s="21" t="s">
        <v>96</v>
      </c>
      <c r="H1580" s="21" t="s">
        <v>48</v>
      </c>
      <c r="I1580" s="21" t="s">
        <v>954</v>
      </c>
      <c r="J1580" s="21" t="s">
        <v>49</v>
      </c>
      <c r="K1580" s="21" t="s">
        <v>711</v>
      </c>
      <c r="L1580" s="21" t="s">
        <v>712</v>
      </c>
      <c r="M1580" s="21" t="s">
        <v>955</v>
      </c>
      <c r="N1580" s="21">
        <v>319</v>
      </c>
      <c r="O1580" s="20"/>
      <c r="P1580" s="21" t="s">
        <v>50</v>
      </c>
      <c r="Q1580" s="21" t="s">
        <v>956</v>
      </c>
      <c r="R1580" s="21">
        <v>420000</v>
      </c>
      <c r="S1580" s="21">
        <v>402</v>
      </c>
      <c r="T1580" s="21">
        <v>-68.003448000000006</v>
      </c>
      <c r="U1580" s="21">
        <v>-17.095707000000001</v>
      </c>
      <c r="V1580" s="21" t="s">
        <v>957</v>
      </c>
      <c r="W1580" s="21" t="s">
        <v>51</v>
      </c>
      <c r="X1580" s="21" t="s">
        <v>958</v>
      </c>
      <c r="Y1580" s="23">
        <v>46246</v>
      </c>
      <c r="Z1580" s="24">
        <f>+E1580-Y1580</f>
        <v>-58</v>
      </c>
      <c r="AA1580" s="25">
        <f>+Tabla_DatosExternos_142[[#This Row],[Saldo]]/Tabla_DatosExternos_142[[#This Row],[Importe]]</f>
        <v>1</v>
      </c>
      <c r="AB1580" s="21"/>
      <c r="AC1580" s="26">
        <f>IF(AND(-Z1580&gt;=1,-Z1580&lt;=30),D1580,0)</f>
        <v>0</v>
      </c>
      <c r="AD1580" s="26">
        <f>IF(AND(-Z1580&gt;=31,-Z1580&lt;=60),D1580,0)</f>
        <v>5000</v>
      </c>
      <c r="AE1580" s="26">
        <f>IF(AND(-Z1580&gt;=61,-Z1580&lt;=90),D1580,0)</f>
        <v>0</v>
      </c>
      <c r="AF1580" s="26">
        <f>IF(AND(-Z1580&gt;=91,-Z1580&lt;=120),D1580,0)</f>
        <v>0</v>
      </c>
      <c r="AG1580" s="26">
        <f>IF(AND(-Z1580&gt;=121,-Z1580&lt;=150),D1580,0)</f>
        <v>0</v>
      </c>
      <c r="AH1580" s="26">
        <f>IF(AND(-Z1580&gt;=151,-Z1580&lt;=180),D1580,0)</f>
        <v>0</v>
      </c>
      <c r="AI1580" s="26">
        <f>IF(AND(-Z1580&gt;=181,-Z1580&lt;=210),D1580,0)</f>
        <v>0</v>
      </c>
      <c r="AJ1580" s="26">
        <f>IF(AND(-Z1580&gt;=211,-Z1580&lt;=250),D1580,0)</f>
        <v>0</v>
      </c>
      <c r="AK1580" s="26">
        <f>IF(-Z1580&gt;=251,D1580,0)</f>
        <v>0</v>
      </c>
      <c r="AL1580" s="26">
        <f>SUM(AE1580:AF1580)</f>
        <v>0</v>
      </c>
      <c r="AM1580" s="26">
        <f>SUM(AG1580:AK1580)</f>
        <v>0</v>
      </c>
      <c r="AN1580" s="26">
        <f>SUM(AI1580:AK1580)</f>
        <v>0</v>
      </c>
      <c r="AO1580" s="26">
        <f>+IF(SUM(AC1580:AK1580)=0,D1580,0)</f>
        <v>0</v>
      </c>
      <c r="AP1580" s="26">
        <f>+SUM(AC1580:AK1580)</f>
        <v>5000</v>
      </c>
      <c r="AQ1580" s="26">
        <f>+Tabla_DatosExternos_142[[#This Row],[Total Vigente]]+Tabla_DatosExternos_142[[#This Row],[Total Vencido]]</f>
        <v>5000</v>
      </c>
      <c r="AR1580" s="26">
        <f>SUM(AG1580:AK1580)</f>
        <v>0</v>
      </c>
      <c r="AS1580" s="27">
        <f>+Tabla_DatosExternos_142[[#This Row],[Fecha]]-Tabla_DatosExternos_142[[#This Row],[Vence]]</f>
        <v>-319</v>
      </c>
      <c r="AT1580" s="21"/>
      <c r="AU1580" s="28" t="e">
        <f>+AR1580-W1580</f>
        <v>#VALUE!</v>
      </c>
    </row>
    <row r="1581" spans="1:47" x14ac:dyDescent="0.35">
      <c r="A1581" s="20">
        <v>45869</v>
      </c>
      <c r="B1581" s="21">
        <v>228</v>
      </c>
      <c r="C1581" s="21">
        <v>5000</v>
      </c>
      <c r="D1581" s="21">
        <v>5000</v>
      </c>
      <c r="E1581" s="22">
        <v>46218</v>
      </c>
      <c r="F1581" s="21">
        <v>28</v>
      </c>
      <c r="G1581" s="21" t="s">
        <v>90</v>
      </c>
      <c r="H1581" s="21" t="s">
        <v>48</v>
      </c>
      <c r="I1581" s="21" t="s">
        <v>954</v>
      </c>
      <c r="J1581" s="21" t="s">
        <v>49</v>
      </c>
      <c r="K1581" s="21" t="s">
        <v>711</v>
      </c>
      <c r="L1581" s="21" t="s">
        <v>712</v>
      </c>
      <c r="M1581" s="21" t="s">
        <v>955</v>
      </c>
      <c r="N1581" s="21">
        <v>349</v>
      </c>
      <c r="O1581" s="20"/>
      <c r="P1581" s="21" t="s">
        <v>50</v>
      </c>
      <c r="Q1581" s="21" t="s">
        <v>956</v>
      </c>
      <c r="R1581" s="21">
        <v>420000</v>
      </c>
      <c r="S1581" s="21">
        <v>402</v>
      </c>
      <c r="T1581" s="21">
        <v>-68.003448000000006</v>
      </c>
      <c r="U1581" s="21">
        <v>-17.095707000000001</v>
      </c>
      <c r="V1581" s="21" t="s">
        <v>957</v>
      </c>
      <c r="W1581" s="21" t="s">
        <v>51</v>
      </c>
      <c r="X1581" s="21" t="s">
        <v>958</v>
      </c>
      <c r="Y1581" s="23">
        <v>46246</v>
      </c>
      <c r="Z1581" s="24">
        <f>+E1581-Y1581</f>
        <v>-28</v>
      </c>
      <c r="AA1581" s="25">
        <f>+Tabla_DatosExternos_142[[#This Row],[Saldo]]/Tabla_DatosExternos_142[[#This Row],[Importe]]</f>
        <v>1</v>
      </c>
      <c r="AB1581" s="21"/>
      <c r="AC1581" s="26">
        <f>IF(AND(-Z1581&gt;=1,-Z1581&lt;=30),D1581,0)</f>
        <v>5000</v>
      </c>
      <c r="AD1581" s="26">
        <f>IF(AND(-Z1581&gt;=31,-Z1581&lt;=60),D1581,0)</f>
        <v>0</v>
      </c>
      <c r="AE1581" s="26">
        <f>IF(AND(-Z1581&gt;=61,-Z1581&lt;=90),D1581,0)</f>
        <v>0</v>
      </c>
      <c r="AF1581" s="26">
        <f>IF(AND(-Z1581&gt;=91,-Z1581&lt;=120),D1581,0)</f>
        <v>0</v>
      </c>
      <c r="AG1581" s="26">
        <f>IF(AND(-Z1581&gt;=121,-Z1581&lt;=150),D1581,0)</f>
        <v>0</v>
      </c>
      <c r="AH1581" s="26">
        <f>IF(AND(-Z1581&gt;=151,-Z1581&lt;=180),D1581,0)</f>
        <v>0</v>
      </c>
      <c r="AI1581" s="26">
        <f>IF(AND(-Z1581&gt;=181,-Z1581&lt;=210),D1581,0)</f>
        <v>0</v>
      </c>
      <c r="AJ1581" s="26">
        <f>IF(AND(-Z1581&gt;=211,-Z1581&lt;=250),D1581,0)</f>
        <v>0</v>
      </c>
      <c r="AK1581" s="26">
        <f>IF(-Z1581&gt;=251,D1581,0)</f>
        <v>0</v>
      </c>
      <c r="AL1581" s="26">
        <f>SUM(AE1581:AF1581)</f>
        <v>0</v>
      </c>
      <c r="AM1581" s="26">
        <f>SUM(AG1581:AK1581)</f>
        <v>0</v>
      </c>
      <c r="AN1581" s="26">
        <f>SUM(AI1581:AK1581)</f>
        <v>0</v>
      </c>
      <c r="AO1581" s="26">
        <f>+IF(SUM(AC1581:AK1581)=0,D1581,0)</f>
        <v>0</v>
      </c>
      <c r="AP1581" s="26">
        <f>+SUM(AC1581:AK1581)</f>
        <v>5000</v>
      </c>
      <c r="AQ1581" s="26">
        <f>+Tabla_DatosExternos_142[[#This Row],[Total Vigente]]+Tabla_DatosExternos_142[[#This Row],[Total Vencido]]</f>
        <v>5000</v>
      </c>
      <c r="AR1581" s="26">
        <f>SUM(AG1581:AK1581)</f>
        <v>0</v>
      </c>
      <c r="AS1581" s="27">
        <f>+Tabla_DatosExternos_142[[#This Row],[Fecha]]-Tabla_DatosExternos_142[[#This Row],[Vence]]</f>
        <v>-349</v>
      </c>
      <c r="AT1581" s="21"/>
      <c r="AU1581" s="28" t="e">
        <f>+AR1581-W1581</f>
        <v>#VALUE!</v>
      </c>
    </row>
    <row r="1582" spans="1:47" x14ac:dyDescent="0.35">
      <c r="A1582" s="20">
        <v>45869</v>
      </c>
      <c r="B1582" s="21">
        <v>229</v>
      </c>
      <c r="C1582" s="21">
        <v>5000</v>
      </c>
      <c r="D1582" s="21">
        <v>5000</v>
      </c>
      <c r="E1582" s="22">
        <v>46249</v>
      </c>
      <c r="F1582" s="21">
        <v>3</v>
      </c>
      <c r="G1582" s="21" t="s">
        <v>90</v>
      </c>
      <c r="H1582" s="21" t="s">
        <v>95</v>
      </c>
      <c r="I1582" s="21" t="s">
        <v>954</v>
      </c>
      <c r="J1582" s="21" t="s">
        <v>49</v>
      </c>
      <c r="K1582" s="21" t="s">
        <v>711</v>
      </c>
      <c r="L1582" s="21" t="s">
        <v>712</v>
      </c>
      <c r="M1582" s="21" t="s">
        <v>955</v>
      </c>
      <c r="N1582" s="21">
        <v>380</v>
      </c>
      <c r="O1582" s="20"/>
      <c r="P1582" s="21" t="s">
        <v>50</v>
      </c>
      <c r="Q1582" s="21" t="s">
        <v>956</v>
      </c>
      <c r="R1582" s="21">
        <v>420000</v>
      </c>
      <c r="S1582" s="21">
        <v>402</v>
      </c>
      <c r="T1582" s="21">
        <v>-68.003448000000006</v>
      </c>
      <c r="U1582" s="21">
        <v>-17.095707000000001</v>
      </c>
      <c r="V1582" s="21" t="s">
        <v>957</v>
      </c>
      <c r="W1582" s="21" t="s">
        <v>51</v>
      </c>
      <c r="X1582" s="21" t="s">
        <v>958</v>
      </c>
      <c r="Y1582" s="23">
        <v>46246</v>
      </c>
      <c r="Z1582" s="24">
        <f>+E1582-Y1582</f>
        <v>3</v>
      </c>
      <c r="AA1582" s="25">
        <f>+Tabla_DatosExternos_142[[#This Row],[Saldo]]/Tabla_DatosExternos_142[[#This Row],[Importe]]</f>
        <v>1</v>
      </c>
      <c r="AB1582" s="21"/>
      <c r="AC1582" s="26">
        <f>IF(AND(-Z1582&gt;=1,-Z1582&lt;=30),D1582,0)</f>
        <v>0</v>
      </c>
      <c r="AD1582" s="26">
        <f>IF(AND(-Z1582&gt;=31,-Z1582&lt;=60),D1582,0)</f>
        <v>0</v>
      </c>
      <c r="AE1582" s="26">
        <f>IF(AND(-Z1582&gt;=61,-Z1582&lt;=90),D1582,0)</f>
        <v>0</v>
      </c>
      <c r="AF1582" s="26">
        <f>IF(AND(-Z1582&gt;=91,-Z1582&lt;=120),D1582,0)</f>
        <v>0</v>
      </c>
      <c r="AG1582" s="26">
        <f>IF(AND(-Z1582&gt;=121,-Z1582&lt;=150),D1582,0)</f>
        <v>0</v>
      </c>
      <c r="AH1582" s="26">
        <f>IF(AND(-Z1582&gt;=151,-Z1582&lt;=180),D1582,0)</f>
        <v>0</v>
      </c>
      <c r="AI1582" s="26">
        <f>IF(AND(-Z1582&gt;=181,-Z1582&lt;=210),D1582,0)</f>
        <v>0</v>
      </c>
      <c r="AJ1582" s="26">
        <f>IF(AND(-Z1582&gt;=211,-Z1582&lt;=250),D1582,0)</f>
        <v>0</v>
      </c>
      <c r="AK1582" s="26">
        <f>IF(-Z1582&gt;=251,D1582,0)</f>
        <v>0</v>
      </c>
      <c r="AL1582" s="26">
        <f>SUM(AE1582:AF1582)</f>
        <v>0</v>
      </c>
      <c r="AM1582" s="26">
        <f>SUM(AG1582:AK1582)</f>
        <v>0</v>
      </c>
      <c r="AN1582" s="26">
        <f>SUM(AI1582:AK1582)</f>
        <v>0</v>
      </c>
      <c r="AO1582" s="26">
        <f>+IF(SUM(AC1582:AK1582)=0,D1582,0)</f>
        <v>5000</v>
      </c>
      <c r="AP1582" s="26">
        <f>+SUM(AC1582:AK1582)</f>
        <v>0</v>
      </c>
      <c r="AQ1582" s="26">
        <f>+Tabla_DatosExternos_142[[#This Row],[Total Vigente]]+Tabla_DatosExternos_142[[#This Row],[Total Vencido]]</f>
        <v>5000</v>
      </c>
      <c r="AR1582" s="26">
        <f>SUM(AG1582:AK1582)</f>
        <v>0</v>
      </c>
      <c r="AS1582" s="27">
        <f>+Tabla_DatosExternos_142[[#This Row],[Fecha]]-Tabla_DatosExternos_142[[#This Row],[Vence]]</f>
        <v>-380</v>
      </c>
      <c r="AT1582" s="21"/>
      <c r="AU1582" s="28" t="e">
        <f>+AR1582-W1582</f>
        <v>#VALUE!</v>
      </c>
    </row>
    <row r="1583" spans="1:47" x14ac:dyDescent="0.35">
      <c r="A1583" s="20">
        <v>45869</v>
      </c>
      <c r="B1583" s="21">
        <v>230</v>
      </c>
      <c r="C1583" s="21">
        <v>5000</v>
      </c>
      <c r="D1583" s="21">
        <v>5000</v>
      </c>
      <c r="E1583" s="22">
        <v>46280</v>
      </c>
      <c r="F1583" s="21">
        <v>34</v>
      </c>
      <c r="G1583" s="21" t="s">
        <v>96</v>
      </c>
      <c r="H1583" s="21" t="s">
        <v>95</v>
      </c>
      <c r="I1583" s="21" t="s">
        <v>954</v>
      </c>
      <c r="J1583" s="21" t="s">
        <v>49</v>
      </c>
      <c r="K1583" s="21" t="s">
        <v>711</v>
      </c>
      <c r="L1583" s="21" t="s">
        <v>712</v>
      </c>
      <c r="M1583" s="21" t="s">
        <v>955</v>
      </c>
      <c r="N1583" s="21">
        <v>411</v>
      </c>
      <c r="O1583" s="20"/>
      <c r="P1583" s="21" t="s">
        <v>50</v>
      </c>
      <c r="Q1583" s="21" t="s">
        <v>956</v>
      </c>
      <c r="R1583" s="21">
        <v>420000</v>
      </c>
      <c r="S1583" s="21">
        <v>402</v>
      </c>
      <c r="T1583" s="21">
        <v>-68.003448000000006</v>
      </c>
      <c r="U1583" s="21">
        <v>-17.095707000000001</v>
      </c>
      <c r="V1583" s="21" t="s">
        <v>957</v>
      </c>
      <c r="W1583" s="21" t="s">
        <v>51</v>
      </c>
      <c r="X1583" s="21" t="s">
        <v>958</v>
      </c>
      <c r="Y1583" s="23">
        <v>46246</v>
      </c>
      <c r="Z1583" s="24">
        <f>+E1583-Y1583</f>
        <v>34</v>
      </c>
      <c r="AA1583" s="25">
        <f>+Tabla_DatosExternos_142[[#This Row],[Saldo]]/Tabla_DatosExternos_142[[#This Row],[Importe]]</f>
        <v>1</v>
      </c>
      <c r="AB1583" s="21"/>
      <c r="AC1583" s="26">
        <f>IF(AND(-Z1583&gt;=1,-Z1583&lt;=30),D1583,0)</f>
        <v>0</v>
      </c>
      <c r="AD1583" s="26">
        <f>IF(AND(-Z1583&gt;=31,-Z1583&lt;=60),D1583,0)</f>
        <v>0</v>
      </c>
      <c r="AE1583" s="26">
        <f>IF(AND(-Z1583&gt;=61,-Z1583&lt;=90),D1583,0)</f>
        <v>0</v>
      </c>
      <c r="AF1583" s="26">
        <f>IF(AND(-Z1583&gt;=91,-Z1583&lt;=120),D1583,0)</f>
        <v>0</v>
      </c>
      <c r="AG1583" s="26">
        <f>IF(AND(-Z1583&gt;=121,-Z1583&lt;=150),D1583,0)</f>
        <v>0</v>
      </c>
      <c r="AH1583" s="26">
        <f>IF(AND(-Z1583&gt;=151,-Z1583&lt;=180),D1583,0)</f>
        <v>0</v>
      </c>
      <c r="AI1583" s="26">
        <f>IF(AND(-Z1583&gt;=181,-Z1583&lt;=210),D1583,0)</f>
        <v>0</v>
      </c>
      <c r="AJ1583" s="26">
        <f>IF(AND(-Z1583&gt;=211,-Z1583&lt;=250),D1583,0)</f>
        <v>0</v>
      </c>
      <c r="AK1583" s="26">
        <f>IF(-Z1583&gt;=251,D1583,0)</f>
        <v>0</v>
      </c>
      <c r="AL1583" s="26">
        <f>SUM(AE1583:AF1583)</f>
        <v>0</v>
      </c>
      <c r="AM1583" s="26">
        <f>SUM(AG1583:AK1583)</f>
        <v>0</v>
      </c>
      <c r="AN1583" s="26">
        <f>SUM(AI1583:AK1583)</f>
        <v>0</v>
      </c>
      <c r="AO1583" s="26">
        <f>+IF(SUM(AC1583:AK1583)=0,D1583,0)</f>
        <v>5000</v>
      </c>
      <c r="AP1583" s="26">
        <f>+SUM(AC1583:AK1583)</f>
        <v>0</v>
      </c>
      <c r="AQ1583" s="26">
        <f>+Tabla_DatosExternos_142[[#This Row],[Total Vigente]]+Tabla_DatosExternos_142[[#This Row],[Total Vencido]]</f>
        <v>5000</v>
      </c>
      <c r="AR1583" s="26">
        <f>SUM(AG1583:AK1583)</f>
        <v>0</v>
      </c>
      <c r="AS1583" s="27">
        <f>+Tabla_DatosExternos_142[[#This Row],[Fecha]]-Tabla_DatosExternos_142[[#This Row],[Vence]]</f>
        <v>-411</v>
      </c>
      <c r="AT1583" s="21"/>
      <c r="AU1583" s="28" t="e">
        <f>+AR1583-W1583</f>
        <v>#VALUE!</v>
      </c>
    </row>
    <row r="1584" spans="1:47" x14ac:dyDescent="0.35">
      <c r="A1584" s="20">
        <v>45869</v>
      </c>
      <c r="B1584" s="21">
        <v>231</v>
      </c>
      <c r="C1584" s="21">
        <v>5000</v>
      </c>
      <c r="D1584" s="21">
        <v>5000</v>
      </c>
      <c r="E1584" s="22">
        <v>46310</v>
      </c>
      <c r="F1584" s="21">
        <v>64</v>
      </c>
      <c r="G1584" s="21" t="s">
        <v>81</v>
      </c>
      <c r="H1584" s="21" t="s">
        <v>95</v>
      </c>
      <c r="I1584" s="21" t="s">
        <v>954</v>
      </c>
      <c r="J1584" s="21" t="s">
        <v>49</v>
      </c>
      <c r="K1584" s="21" t="s">
        <v>711</v>
      </c>
      <c r="L1584" s="21" t="s">
        <v>712</v>
      </c>
      <c r="M1584" s="21" t="s">
        <v>955</v>
      </c>
      <c r="N1584" s="21">
        <v>441</v>
      </c>
      <c r="O1584" s="20"/>
      <c r="P1584" s="21" t="s">
        <v>50</v>
      </c>
      <c r="Q1584" s="21" t="s">
        <v>956</v>
      </c>
      <c r="R1584" s="21">
        <v>420000</v>
      </c>
      <c r="S1584" s="21">
        <v>402</v>
      </c>
      <c r="T1584" s="21">
        <v>-68.003448000000006</v>
      </c>
      <c r="U1584" s="21">
        <v>-17.095707000000001</v>
      </c>
      <c r="V1584" s="21" t="s">
        <v>957</v>
      </c>
      <c r="W1584" s="21" t="s">
        <v>51</v>
      </c>
      <c r="X1584" s="21" t="s">
        <v>958</v>
      </c>
      <c r="Y1584" s="23">
        <v>46246</v>
      </c>
      <c r="Z1584" s="24">
        <f>+E1584-Y1584</f>
        <v>64</v>
      </c>
      <c r="AA1584" s="25">
        <f>+Tabla_DatosExternos_142[[#This Row],[Saldo]]/Tabla_DatosExternos_142[[#This Row],[Importe]]</f>
        <v>1</v>
      </c>
      <c r="AB1584" s="21"/>
      <c r="AC1584" s="26">
        <f>IF(AND(-Z1584&gt;=1,-Z1584&lt;=30),D1584,0)</f>
        <v>0</v>
      </c>
      <c r="AD1584" s="26">
        <f>IF(AND(-Z1584&gt;=31,-Z1584&lt;=60),D1584,0)</f>
        <v>0</v>
      </c>
      <c r="AE1584" s="26">
        <f>IF(AND(-Z1584&gt;=61,-Z1584&lt;=90),D1584,0)</f>
        <v>0</v>
      </c>
      <c r="AF1584" s="26">
        <f>IF(AND(-Z1584&gt;=91,-Z1584&lt;=120),D1584,0)</f>
        <v>0</v>
      </c>
      <c r="AG1584" s="26">
        <f>IF(AND(-Z1584&gt;=121,-Z1584&lt;=150),D1584,0)</f>
        <v>0</v>
      </c>
      <c r="AH1584" s="26">
        <f>IF(AND(-Z1584&gt;=151,-Z1584&lt;=180),D1584,0)</f>
        <v>0</v>
      </c>
      <c r="AI1584" s="26">
        <f>IF(AND(-Z1584&gt;=181,-Z1584&lt;=210),D1584,0)</f>
        <v>0</v>
      </c>
      <c r="AJ1584" s="26">
        <f>IF(AND(-Z1584&gt;=211,-Z1584&lt;=250),D1584,0)</f>
        <v>0</v>
      </c>
      <c r="AK1584" s="26">
        <f>IF(-Z1584&gt;=251,D1584,0)</f>
        <v>0</v>
      </c>
      <c r="AL1584" s="26">
        <f>SUM(AE1584:AF1584)</f>
        <v>0</v>
      </c>
      <c r="AM1584" s="26">
        <f>SUM(AG1584:AK1584)</f>
        <v>0</v>
      </c>
      <c r="AN1584" s="26">
        <f>SUM(AI1584:AK1584)</f>
        <v>0</v>
      </c>
      <c r="AO1584" s="26">
        <f>+IF(SUM(AC1584:AK1584)=0,D1584,0)</f>
        <v>5000</v>
      </c>
      <c r="AP1584" s="26">
        <f>+SUM(AC1584:AK1584)</f>
        <v>0</v>
      </c>
      <c r="AQ1584" s="26">
        <f>+Tabla_DatosExternos_142[[#This Row],[Total Vigente]]+Tabla_DatosExternos_142[[#This Row],[Total Vencido]]</f>
        <v>5000</v>
      </c>
      <c r="AR1584" s="26">
        <f>SUM(AG1584:AK1584)</f>
        <v>0</v>
      </c>
      <c r="AS1584" s="27">
        <f>+Tabla_DatosExternos_142[[#This Row],[Fecha]]-Tabla_DatosExternos_142[[#This Row],[Vence]]</f>
        <v>-441</v>
      </c>
      <c r="AT1584" s="21"/>
      <c r="AU1584" s="28" t="e">
        <f>+AR1584-W1584</f>
        <v>#VALUE!</v>
      </c>
    </row>
    <row r="1585" spans="1:47" x14ac:dyDescent="0.35">
      <c r="A1585" s="20">
        <v>45869</v>
      </c>
      <c r="B1585" s="21">
        <v>232</v>
      </c>
      <c r="C1585" s="21">
        <v>5000</v>
      </c>
      <c r="D1585" s="21">
        <v>5000</v>
      </c>
      <c r="E1585" s="22">
        <v>46341</v>
      </c>
      <c r="F1585" s="21">
        <v>95</v>
      </c>
      <c r="G1585" s="21" t="s">
        <v>88</v>
      </c>
      <c r="H1585" s="21" t="s">
        <v>95</v>
      </c>
      <c r="I1585" s="21" t="s">
        <v>954</v>
      </c>
      <c r="J1585" s="21" t="s">
        <v>49</v>
      </c>
      <c r="K1585" s="21" t="s">
        <v>711</v>
      </c>
      <c r="L1585" s="21" t="s">
        <v>712</v>
      </c>
      <c r="M1585" s="21" t="s">
        <v>955</v>
      </c>
      <c r="N1585" s="21">
        <v>472</v>
      </c>
      <c r="O1585" s="20"/>
      <c r="P1585" s="21" t="s">
        <v>50</v>
      </c>
      <c r="Q1585" s="21" t="s">
        <v>956</v>
      </c>
      <c r="R1585" s="21">
        <v>420000</v>
      </c>
      <c r="S1585" s="21">
        <v>402</v>
      </c>
      <c r="T1585" s="21">
        <v>-68.003448000000006</v>
      </c>
      <c r="U1585" s="21">
        <v>-17.095707000000001</v>
      </c>
      <c r="V1585" s="21" t="s">
        <v>957</v>
      </c>
      <c r="W1585" s="21" t="s">
        <v>51</v>
      </c>
      <c r="X1585" s="21" t="s">
        <v>958</v>
      </c>
      <c r="Y1585" s="23">
        <v>46246</v>
      </c>
      <c r="Z1585" s="24">
        <f>+E1585-Y1585</f>
        <v>95</v>
      </c>
      <c r="AA1585" s="25">
        <f>+Tabla_DatosExternos_142[[#This Row],[Saldo]]/Tabla_DatosExternos_142[[#This Row],[Importe]]</f>
        <v>1</v>
      </c>
      <c r="AB1585" s="21"/>
      <c r="AC1585" s="26">
        <f>IF(AND(-Z1585&gt;=1,-Z1585&lt;=30),D1585,0)</f>
        <v>0</v>
      </c>
      <c r="AD1585" s="26">
        <f>IF(AND(-Z1585&gt;=31,-Z1585&lt;=60),D1585,0)</f>
        <v>0</v>
      </c>
      <c r="AE1585" s="26">
        <f>IF(AND(-Z1585&gt;=61,-Z1585&lt;=90),D1585,0)</f>
        <v>0</v>
      </c>
      <c r="AF1585" s="26">
        <f>IF(AND(-Z1585&gt;=91,-Z1585&lt;=120),D1585,0)</f>
        <v>0</v>
      </c>
      <c r="AG1585" s="26">
        <f>IF(AND(-Z1585&gt;=121,-Z1585&lt;=150),D1585,0)</f>
        <v>0</v>
      </c>
      <c r="AH1585" s="26">
        <f>IF(AND(-Z1585&gt;=151,-Z1585&lt;=180),D1585,0)</f>
        <v>0</v>
      </c>
      <c r="AI1585" s="26">
        <f>IF(AND(-Z1585&gt;=181,-Z1585&lt;=210),D1585,0)</f>
        <v>0</v>
      </c>
      <c r="AJ1585" s="26">
        <f>IF(AND(-Z1585&gt;=211,-Z1585&lt;=250),D1585,0)</f>
        <v>0</v>
      </c>
      <c r="AK1585" s="26">
        <f>IF(-Z1585&gt;=251,D1585,0)</f>
        <v>0</v>
      </c>
      <c r="AL1585" s="26">
        <f>SUM(AE1585:AF1585)</f>
        <v>0</v>
      </c>
      <c r="AM1585" s="26">
        <f>SUM(AG1585:AK1585)</f>
        <v>0</v>
      </c>
      <c r="AN1585" s="26">
        <f>SUM(AI1585:AK1585)</f>
        <v>0</v>
      </c>
      <c r="AO1585" s="26">
        <f>+IF(SUM(AC1585:AK1585)=0,D1585,0)</f>
        <v>5000</v>
      </c>
      <c r="AP1585" s="26">
        <f>+SUM(AC1585:AK1585)</f>
        <v>0</v>
      </c>
      <c r="AQ1585" s="26">
        <f>+Tabla_DatosExternos_142[[#This Row],[Total Vigente]]+Tabla_DatosExternos_142[[#This Row],[Total Vencido]]</f>
        <v>5000</v>
      </c>
      <c r="AR1585" s="26">
        <f>SUM(AG1585:AK1585)</f>
        <v>0</v>
      </c>
      <c r="AS1585" s="27">
        <f>+Tabla_DatosExternos_142[[#This Row],[Fecha]]-Tabla_DatosExternos_142[[#This Row],[Vence]]</f>
        <v>-472</v>
      </c>
      <c r="AT1585" s="21"/>
      <c r="AU1585" s="28" t="e">
        <f>+AR1585-W1585</f>
        <v>#VALUE!</v>
      </c>
    </row>
    <row r="1586" spans="1:47" x14ac:dyDescent="0.35">
      <c r="A1586" s="20">
        <v>45869</v>
      </c>
      <c r="B1586" s="21">
        <v>233</v>
      </c>
      <c r="C1586" s="21">
        <v>5000</v>
      </c>
      <c r="D1586" s="21">
        <v>5000</v>
      </c>
      <c r="E1586" s="22">
        <v>46371</v>
      </c>
      <c r="F1586" s="21">
        <v>125</v>
      </c>
      <c r="G1586" s="21" t="s">
        <v>89</v>
      </c>
      <c r="H1586" s="21" t="s">
        <v>95</v>
      </c>
      <c r="I1586" s="21" t="s">
        <v>954</v>
      </c>
      <c r="J1586" s="21" t="s">
        <v>49</v>
      </c>
      <c r="K1586" s="21" t="s">
        <v>711</v>
      </c>
      <c r="L1586" s="21" t="s">
        <v>712</v>
      </c>
      <c r="M1586" s="21" t="s">
        <v>955</v>
      </c>
      <c r="N1586" s="21">
        <v>502</v>
      </c>
      <c r="O1586" s="20"/>
      <c r="P1586" s="21" t="s">
        <v>50</v>
      </c>
      <c r="Q1586" s="21" t="s">
        <v>956</v>
      </c>
      <c r="R1586" s="21">
        <v>420000</v>
      </c>
      <c r="S1586" s="21">
        <v>402</v>
      </c>
      <c r="T1586" s="21">
        <v>-68.003448000000006</v>
      </c>
      <c r="U1586" s="21">
        <v>-17.095707000000001</v>
      </c>
      <c r="V1586" s="21" t="s">
        <v>957</v>
      </c>
      <c r="W1586" s="21" t="s">
        <v>51</v>
      </c>
      <c r="X1586" s="21" t="s">
        <v>958</v>
      </c>
      <c r="Y1586" s="23">
        <v>46246</v>
      </c>
      <c r="Z1586" s="24">
        <f>+E1586-Y1586</f>
        <v>125</v>
      </c>
      <c r="AA1586" s="25">
        <f>+Tabla_DatosExternos_142[[#This Row],[Saldo]]/Tabla_DatosExternos_142[[#This Row],[Importe]]</f>
        <v>1</v>
      </c>
      <c r="AB1586" s="21"/>
      <c r="AC1586" s="26">
        <f>IF(AND(-Z1586&gt;=1,-Z1586&lt;=30),D1586,0)</f>
        <v>0</v>
      </c>
      <c r="AD1586" s="26">
        <f>IF(AND(-Z1586&gt;=31,-Z1586&lt;=60),D1586,0)</f>
        <v>0</v>
      </c>
      <c r="AE1586" s="26">
        <f>IF(AND(-Z1586&gt;=61,-Z1586&lt;=90),D1586,0)</f>
        <v>0</v>
      </c>
      <c r="AF1586" s="26">
        <f>IF(AND(-Z1586&gt;=91,-Z1586&lt;=120),D1586,0)</f>
        <v>0</v>
      </c>
      <c r="AG1586" s="26">
        <f>IF(AND(-Z1586&gt;=121,-Z1586&lt;=150),D1586,0)</f>
        <v>0</v>
      </c>
      <c r="AH1586" s="26">
        <f>IF(AND(-Z1586&gt;=151,-Z1586&lt;=180),D1586,0)</f>
        <v>0</v>
      </c>
      <c r="AI1586" s="26">
        <f>IF(AND(-Z1586&gt;=181,-Z1586&lt;=210),D1586,0)</f>
        <v>0</v>
      </c>
      <c r="AJ1586" s="26">
        <f>IF(AND(-Z1586&gt;=211,-Z1586&lt;=250),D1586,0)</f>
        <v>0</v>
      </c>
      <c r="AK1586" s="26">
        <f>IF(-Z1586&gt;=251,D1586,0)</f>
        <v>0</v>
      </c>
      <c r="AL1586" s="26">
        <f>SUM(AE1586:AF1586)</f>
        <v>0</v>
      </c>
      <c r="AM1586" s="26">
        <f>SUM(AG1586:AK1586)</f>
        <v>0</v>
      </c>
      <c r="AN1586" s="26">
        <f>SUM(AI1586:AK1586)</f>
        <v>0</v>
      </c>
      <c r="AO1586" s="26">
        <f>+IF(SUM(AC1586:AK1586)=0,D1586,0)</f>
        <v>5000</v>
      </c>
      <c r="AP1586" s="26">
        <f>+SUM(AC1586:AK1586)</f>
        <v>0</v>
      </c>
      <c r="AQ1586" s="26">
        <f>+Tabla_DatosExternos_142[[#This Row],[Total Vigente]]+Tabla_DatosExternos_142[[#This Row],[Total Vencido]]</f>
        <v>5000</v>
      </c>
      <c r="AR1586" s="26">
        <f>SUM(AG1586:AK1586)</f>
        <v>0</v>
      </c>
      <c r="AS1586" s="27">
        <f>+Tabla_DatosExternos_142[[#This Row],[Fecha]]-Tabla_DatosExternos_142[[#This Row],[Vence]]</f>
        <v>-502</v>
      </c>
      <c r="AT1586" s="21"/>
      <c r="AU1586" s="28" t="e">
        <f>+AR1586-W1586</f>
        <v>#VALUE!</v>
      </c>
    </row>
    <row r="1587" spans="1:47" x14ac:dyDescent="0.35">
      <c r="A1587" s="20">
        <v>45869</v>
      </c>
      <c r="B1587" s="21">
        <v>234</v>
      </c>
      <c r="C1587" s="21">
        <v>5000</v>
      </c>
      <c r="D1587" s="21">
        <v>5000</v>
      </c>
      <c r="E1587" s="22">
        <v>46402</v>
      </c>
      <c r="F1587" s="21">
        <v>156</v>
      </c>
      <c r="G1587" s="21" t="s">
        <v>47</v>
      </c>
      <c r="H1587" s="21" t="s">
        <v>95</v>
      </c>
      <c r="I1587" s="21" t="s">
        <v>954</v>
      </c>
      <c r="J1587" s="21" t="s">
        <v>49</v>
      </c>
      <c r="K1587" s="21" t="s">
        <v>711</v>
      </c>
      <c r="L1587" s="21" t="s">
        <v>712</v>
      </c>
      <c r="M1587" s="21" t="s">
        <v>955</v>
      </c>
      <c r="N1587" s="21">
        <v>533</v>
      </c>
      <c r="O1587" s="20"/>
      <c r="P1587" s="21" t="s">
        <v>50</v>
      </c>
      <c r="Q1587" s="21" t="s">
        <v>956</v>
      </c>
      <c r="R1587" s="21">
        <v>420000</v>
      </c>
      <c r="S1587" s="21">
        <v>402</v>
      </c>
      <c r="T1587" s="21">
        <v>-68.003448000000006</v>
      </c>
      <c r="U1587" s="21">
        <v>-17.095707000000001</v>
      </c>
      <c r="V1587" s="21" t="s">
        <v>957</v>
      </c>
      <c r="W1587" s="21" t="s">
        <v>51</v>
      </c>
      <c r="X1587" s="21" t="s">
        <v>958</v>
      </c>
      <c r="Y1587" s="23">
        <v>46246</v>
      </c>
      <c r="Z1587" s="24">
        <f>+E1587-Y1587</f>
        <v>156</v>
      </c>
      <c r="AA1587" s="25">
        <f>+Tabla_DatosExternos_142[[#This Row],[Saldo]]/Tabla_DatosExternos_142[[#This Row],[Importe]]</f>
        <v>1</v>
      </c>
      <c r="AB1587" s="21"/>
      <c r="AC1587" s="26">
        <f>IF(AND(-Z1587&gt;=1,-Z1587&lt;=30),D1587,0)</f>
        <v>0</v>
      </c>
      <c r="AD1587" s="26">
        <f>IF(AND(-Z1587&gt;=31,-Z1587&lt;=60),D1587,0)</f>
        <v>0</v>
      </c>
      <c r="AE1587" s="26">
        <f>IF(AND(-Z1587&gt;=61,-Z1587&lt;=90),D1587,0)</f>
        <v>0</v>
      </c>
      <c r="AF1587" s="26">
        <f>IF(AND(-Z1587&gt;=91,-Z1587&lt;=120),D1587,0)</f>
        <v>0</v>
      </c>
      <c r="AG1587" s="26">
        <f>IF(AND(-Z1587&gt;=121,-Z1587&lt;=150),D1587,0)</f>
        <v>0</v>
      </c>
      <c r="AH1587" s="26">
        <f>IF(AND(-Z1587&gt;=151,-Z1587&lt;=180),D1587,0)</f>
        <v>0</v>
      </c>
      <c r="AI1587" s="26">
        <f>IF(AND(-Z1587&gt;=181,-Z1587&lt;=210),D1587,0)</f>
        <v>0</v>
      </c>
      <c r="AJ1587" s="26">
        <f>IF(AND(-Z1587&gt;=211,-Z1587&lt;=250),D1587,0)</f>
        <v>0</v>
      </c>
      <c r="AK1587" s="26">
        <f>IF(-Z1587&gt;=251,D1587,0)</f>
        <v>0</v>
      </c>
      <c r="AL1587" s="26">
        <f>SUM(AE1587:AF1587)</f>
        <v>0</v>
      </c>
      <c r="AM1587" s="26">
        <f>SUM(AG1587:AK1587)</f>
        <v>0</v>
      </c>
      <c r="AN1587" s="26">
        <f>SUM(AI1587:AK1587)</f>
        <v>0</v>
      </c>
      <c r="AO1587" s="26">
        <f>+IF(SUM(AC1587:AK1587)=0,D1587,0)</f>
        <v>5000</v>
      </c>
      <c r="AP1587" s="26">
        <f>+SUM(AC1587:AK1587)</f>
        <v>0</v>
      </c>
      <c r="AQ1587" s="26">
        <f>+Tabla_DatosExternos_142[[#This Row],[Total Vigente]]+Tabla_DatosExternos_142[[#This Row],[Total Vencido]]</f>
        <v>5000</v>
      </c>
      <c r="AR1587" s="26">
        <f>SUM(AG1587:AK1587)</f>
        <v>0</v>
      </c>
      <c r="AS1587" s="27">
        <f>+Tabla_DatosExternos_142[[#This Row],[Fecha]]-Tabla_DatosExternos_142[[#This Row],[Vence]]</f>
        <v>-533</v>
      </c>
      <c r="AT1587" s="21"/>
      <c r="AU1587" s="28" t="e">
        <f>+AR1587-W1587</f>
        <v>#VALUE!</v>
      </c>
    </row>
    <row r="1588" spans="1:47" x14ac:dyDescent="0.35">
      <c r="A1588" s="20">
        <v>45869</v>
      </c>
      <c r="B1588" s="21">
        <v>235</v>
      </c>
      <c r="C1588" s="21">
        <v>5000</v>
      </c>
      <c r="D1588" s="21">
        <v>5000</v>
      </c>
      <c r="E1588" s="22">
        <v>46433</v>
      </c>
      <c r="F1588" s="21">
        <v>187</v>
      </c>
      <c r="G1588" s="21" t="s">
        <v>47</v>
      </c>
      <c r="H1588" s="21" t="s">
        <v>95</v>
      </c>
      <c r="I1588" s="21" t="s">
        <v>954</v>
      </c>
      <c r="J1588" s="21" t="s">
        <v>49</v>
      </c>
      <c r="K1588" s="21" t="s">
        <v>711</v>
      </c>
      <c r="L1588" s="21" t="s">
        <v>712</v>
      </c>
      <c r="M1588" s="21" t="s">
        <v>955</v>
      </c>
      <c r="N1588" s="21">
        <v>564</v>
      </c>
      <c r="O1588" s="20"/>
      <c r="P1588" s="21" t="s">
        <v>50</v>
      </c>
      <c r="Q1588" s="21" t="s">
        <v>956</v>
      </c>
      <c r="R1588" s="21">
        <v>420000</v>
      </c>
      <c r="S1588" s="21">
        <v>402</v>
      </c>
      <c r="T1588" s="21">
        <v>-68.003448000000006</v>
      </c>
      <c r="U1588" s="21">
        <v>-17.095707000000001</v>
      </c>
      <c r="V1588" s="21" t="s">
        <v>957</v>
      </c>
      <c r="W1588" s="21" t="s">
        <v>51</v>
      </c>
      <c r="X1588" s="21" t="s">
        <v>958</v>
      </c>
      <c r="Y1588" s="23">
        <v>46246</v>
      </c>
      <c r="Z1588" s="24">
        <f>+E1588-Y1588</f>
        <v>187</v>
      </c>
      <c r="AA1588" s="25">
        <f>+Tabla_DatosExternos_142[[#This Row],[Saldo]]/Tabla_DatosExternos_142[[#This Row],[Importe]]</f>
        <v>1</v>
      </c>
      <c r="AB1588" s="21"/>
      <c r="AC1588" s="26">
        <f>IF(AND(-Z1588&gt;=1,-Z1588&lt;=30),D1588,0)</f>
        <v>0</v>
      </c>
      <c r="AD1588" s="26">
        <f>IF(AND(-Z1588&gt;=31,-Z1588&lt;=60),D1588,0)</f>
        <v>0</v>
      </c>
      <c r="AE1588" s="26">
        <f>IF(AND(-Z1588&gt;=61,-Z1588&lt;=90),D1588,0)</f>
        <v>0</v>
      </c>
      <c r="AF1588" s="26">
        <f>IF(AND(-Z1588&gt;=91,-Z1588&lt;=120),D1588,0)</f>
        <v>0</v>
      </c>
      <c r="AG1588" s="26">
        <f>IF(AND(-Z1588&gt;=121,-Z1588&lt;=150),D1588,0)</f>
        <v>0</v>
      </c>
      <c r="AH1588" s="26">
        <f>IF(AND(-Z1588&gt;=151,-Z1588&lt;=180),D1588,0)</f>
        <v>0</v>
      </c>
      <c r="AI1588" s="26">
        <f>IF(AND(-Z1588&gt;=181,-Z1588&lt;=210),D1588,0)</f>
        <v>0</v>
      </c>
      <c r="AJ1588" s="26">
        <f>IF(AND(-Z1588&gt;=211,-Z1588&lt;=250),D1588,0)</f>
        <v>0</v>
      </c>
      <c r="AK1588" s="26">
        <f>IF(-Z1588&gt;=251,D1588,0)</f>
        <v>0</v>
      </c>
      <c r="AL1588" s="26">
        <f>SUM(AE1588:AF1588)</f>
        <v>0</v>
      </c>
      <c r="AM1588" s="26">
        <f>SUM(AG1588:AK1588)</f>
        <v>0</v>
      </c>
      <c r="AN1588" s="26">
        <f>SUM(AI1588:AK1588)</f>
        <v>0</v>
      </c>
      <c r="AO1588" s="26">
        <f>+IF(SUM(AC1588:AK1588)=0,D1588,0)</f>
        <v>5000</v>
      </c>
      <c r="AP1588" s="26">
        <f>+SUM(AC1588:AK1588)</f>
        <v>0</v>
      </c>
      <c r="AQ1588" s="26">
        <f>+Tabla_DatosExternos_142[[#This Row],[Total Vigente]]+Tabla_DatosExternos_142[[#This Row],[Total Vencido]]</f>
        <v>5000</v>
      </c>
      <c r="AR1588" s="26">
        <f>SUM(AG1588:AK1588)</f>
        <v>0</v>
      </c>
      <c r="AS1588" s="27">
        <f>+Tabla_DatosExternos_142[[#This Row],[Fecha]]-Tabla_DatosExternos_142[[#This Row],[Vence]]</f>
        <v>-564</v>
      </c>
      <c r="AT1588" s="21"/>
      <c r="AU1588" s="28" t="e">
        <f>+AR1588-W1588</f>
        <v>#VALUE!</v>
      </c>
    </row>
    <row r="1589" spans="1:47" x14ac:dyDescent="0.35">
      <c r="A1589" s="20">
        <v>45869</v>
      </c>
      <c r="B1589" s="21">
        <v>236</v>
      </c>
      <c r="C1589" s="21">
        <v>5000</v>
      </c>
      <c r="D1589" s="21">
        <v>5000</v>
      </c>
      <c r="E1589" s="22">
        <v>46461</v>
      </c>
      <c r="F1589" s="21">
        <v>215</v>
      </c>
      <c r="G1589" s="21" t="s">
        <v>47</v>
      </c>
      <c r="H1589" s="21" t="s">
        <v>95</v>
      </c>
      <c r="I1589" s="21" t="s">
        <v>954</v>
      </c>
      <c r="J1589" s="21" t="s">
        <v>49</v>
      </c>
      <c r="K1589" s="21" t="s">
        <v>711</v>
      </c>
      <c r="L1589" s="21" t="s">
        <v>712</v>
      </c>
      <c r="M1589" s="21" t="s">
        <v>955</v>
      </c>
      <c r="N1589" s="21">
        <v>592</v>
      </c>
      <c r="O1589" s="20"/>
      <c r="P1589" s="21" t="s">
        <v>50</v>
      </c>
      <c r="Q1589" s="21" t="s">
        <v>956</v>
      </c>
      <c r="R1589" s="21">
        <v>420000</v>
      </c>
      <c r="S1589" s="21">
        <v>402</v>
      </c>
      <c r="T1589" s="21">
        <v>-68.003448000000006</v>
      </c>
      <c r="U1589" s="21">
        <v>-17.095707000000001</v>
      </c>
      <c r="V1589" s="21" t="s">
        <v>957</v>
      </c>
      <c r="W1589" s="21" t="s">
        <v>51</v>
      </c>
      <c r="X1589" s="21" t="s">
        <v>958</v>
      </c>
      <c r="Y1589" s="23">
        <v>46246</v>
      </c>
      <c r="Z1589" s="24">
        <f>+E1589-Y1589</f>
        <v>215</v>
      </c>
      <c r="AA1589" s="25">
        <f>+Tabla_DatosExternos_142[[#This Row],[Saldo]]/Tabla_DatosExternos_142[[#This Row],[Importe]]</f>
        <v>1</v>
      </c>
      <c r="AB1589" s="21"/>
      <c r="AC1589" s="26">
        <f>IF(AND(-Z1589&gt;=1,-Z1589&lt;=30),D1589,0)</f>
        <v>0</v>
      </c>
      <c r="AD1589" s="26">
        <f>IF(AND(-Z1589&gt;=31,-Z1589&lt;=60),D1589,0)</f>
        <v>0</v>
      </c>
      <c r="AE1589" s="26">
        <f>IF(AND(-Z1589&gt;=61,-Z1589&lt;=90),D1589,0)</f>
        <v>0</v>
      </c>
      <c r="AF1589" s="26">
        <f>IF(AND(-Z1589&gt;=91,-Z1589&lt;=120),D1589,0)</f>
        <v>0</v>
      </c>
      <c r="AG1589" s="26">
        <f>IF(AND(-Z1589&gt;=121,-Z1589&lt;=150),D1589,0)</f>
        <v>0</v>
      </c>
      <c r="AH1589" s="26">
        <f>IF(AND(-Z1589&gt;=151,-Z1589&lt;=180),D1589,0)</f>
        <v>0</v>
      </c>
      <c r="AI1589" s="26">
        <f>IF(AND(-Z1589&gt;=181,-Z1589&lt;=210),D1589,0)</f>
        <v>0</v>
      </c>
      <c r="AJ1589" s="26">
        <f>IF(AND(-Z1589&gt;=211,-Z1589&lt;=250),D1589,0)</f>
        <v>0</v>
      </c>
      <c r="AK1589" s="26">
        <f>IF(-Z1589&gt;=251,D1589,0)</f>
        <v>0</v>
      </c>
      <c r="AL1589" s="26">
        <f>SUM(AE1589:AF1589)</f>
        <v>0</v>
      </c>
      <c r="AM1589" s="26">
        <f>SUM(AG1589:AK1589)</f>
        <v>0</v>
      </c>
      <c r="AN1589" s="26">
        <f>SUM(AI1589:AK1589)</f>
        <v>0</v>
      </c>
      <c r="AO1589" s="26">
        <f>+IF(SUM(AC1589:AK1589)=0,D1589,0)</f>
        <v>5000</v>
      </c>
      <c r="AP1589" s="26">
        <f>+SUM(AC1589:AK1589)</f>
        <v>0</v>
      </c>
      <c r="AQ1589" s="26">
        <f>+Tabla_DatosExternos_142[[#This Row],[Total Vigente]]+Tabla_DatosExternos_142[[#This Row],[Total Vencido]]</f>
        <v>5000</v>
      </c>
      <c r="AR1589" s="26">
        <f>SUM(AG1589:AK1589)</f>
        <v>0</v>
      </c>
      <c r="AS1589" s="27">
        <f>+Tabla_DatosExternos_142[[#This Row],[Fecha]]-Tabla_DatosExternos_142[[#This Row],[Vence]]</f>
        <v>-592</v>
      </c>
      <c r="AT1589" s="21"/>
      <c r="AU1589" s="28" t="e">
        <f>+AR1589-W1589</f>
        <v>#VALUE!</v>
      </c>
    </row>
    <row r="1590" spans="1:47" x14ac:dyDescent="0.35">
      <c r="A1590" s="20">
        <v>45869</v>
      </c>
      <c r="B1590" s="21">
        <v>237</v>
      </c>
      <c r="C1590" s="21">
        <v>5000</v>
      </c>
      <c r="D1590" s="21">
        <v>5000</v>
      </c>
      <c r="E1590" s="22">
        <v>46492</v>
      </c>
      <c r="F1590" s="21">
        <v>246</v>
      </c>
      <c r="G1590" s="21" t="s">
        <v>47</v>
      </c>
      <c r="H1590" s="21" t="s">
        <v>95</v>
      </c>
      <c r="I1590" s="21" t="s">
        <v>954</v>
      </c>
      <c r="J1590" s="21" t="s">
        <v>49</v>
      </c>
      <c r="K1590" s="21" t="s">
        <v>711</v>
      </c>
      <c r="L1590" s="21" t="s">
        <v>712</v>
      </c>
      <c r="M1590" s="21" t="s">
        <v>955</v>
      </c>
      <c r="N1590" s="21">
        <v>623</v>
      </c>
      <c r="O1590" s="20"/>
      <c r="P1590" s="21" t="s">
        <v>50</v>
      </c>
      <c r="Q1590" s="21" t="s">
        <v>956</v>
      </c>
      <c r="R1590" s="21">
        <v>420000</v>
      </c>
      <c r="S1590" s="21">
        <v>402</v>
      </c>
      <c r="T1590" s="21">
        <v>-68.003448000000006</v>
      </c>
      <c r="U1590" s="21">
        <v>-17.095707000000001</v>
      </c>
      <c r="V1590" s="21" t="s">
        <v>957</v>
      </c>
      <c r="W1590" s="21" t="s">
        <v>51</v>
      </c>
      <c r="X1590" s="21" t="s">
        <v>958</v>
      </c>
      <c r="Y1590" s="23">
        <v>46246</v>
      </c>
      <c r="Z1590" s="24">
        <f>+E1590-Y1590</f>
        <v>246</v>
      </c>
      <c r="AA1590" s="25">
        <f>+Tabla_DatosExternos_142[[#This Row],[Saldo]]/Tabla_DatosExternos_142[[#This Row],[Importe]]</f>
        <v>1</v>
      </c>
      <c r="AB1590" s="21"/>
      <c r="AC1590" s="26">
        <f>IF(AND(-Z1590&gt;=1,-Z1590&lt;=30),D1590,0)</f>
        <v>0</v>
      </c>
      <c r="AD1590" s="26">
        <f>IF(AND(-Z1590&gt;=31,-Z1590&lt;=60),D1590,0)</f>
        <v>0</v>
      </c>
      <c r="AE1590" s="26">
        <f>IF(AND(-Z1590&gt;=61,-Z1590&lt;=90),D1590,0)</f>
        <v>0</v>
      </c>
      <c r="AF1590" s="26">
        <f>IF(AND(-Z1590&gt;=91,-Z1590&lt;=120),D1590,0)</f>
        <v>0</v>
      </c>
      <c r="AG1590" s="26">
        <f>IF(AND(-Z1590&gt;=121,-Z1590&lt;=150),D1590,0)</f>
        <v>0</v>
      </c>
      <c r="AH1590" s="26">
        <f>IF(AND(-Z1590&gt;=151,-Z1590&lt;=180),D1590,0)</f>
        <v>0</v>
      </c>
      <c r="AI1590" s="26">
        <f>IF(AND(-Z1590&gt;=181,-Z1590&lt;=210),D1590,0)</f>
        <v>0</v>
      </c>
      <c r="AJ1590" s="26">
        <f>IF(AND(-Z1590&gt;=211,-Z1590&lt;=250),D1590,0)</f>
        <v>0</v>
      </c>
      <c r="AK1590" s="26">
        <f>IF(-Z1590&gt;=251,D1590,0)</f>
        <v>0</v>
      </c>
      <c r="AL1590" s="26">
        <f>SUM(AE1590:AF1590)</f>
        <v>0</v>
      </c>
      <c r="AM1590" s="26">
        <f>SUM(AG1590:AK1590)</f>
        <v>0</v>
      </c>
      <c r="AN1590" s="26">
        <f>SUM(AI1590:AK1590)</f>
        <v>0</v>
      </c>
      <c r="AO1590" s="26">
        <f>+IF(SUM(AC1590:AK1590)=0,D1590,0)</f>
        <v>5000</v>
      </c>
      <c r="AP1590" s="26">
        <f>+SUM(AC1590:AK1590)</f>
        <v>0</v>
      </c>
      <c r="AQ1590" s="26">
        <f>+Tabla_DatosExternos_142[[#This Row],[Total Vigente]]+Tabla_DatosExternos_142[[#This Row],[Total Vencido]]</f>
        <v>5000</v>
      </c>
      <c r="AR1590" s="26">
        <f>SUM(AG1590:AK1590)</f>
        <v>0</v>
      </c>
      <c r="AS1590" s="27">
        <f>+Tabla_DatosExternos_142[[#This Row],[Fecha]]-Tabla_DatosExternos_142[[#This Row],[Vence]]</f>
        <v>-623</v>
      </c>
      <c r="AT1590" s="21"/>
      <c r="AU1590" s="28" t="e">
        <f>+AR1590-W1590</f>
        <v>#VALUE!</v>
      </c>
    </row>
    <row r="1591" spans="1:47" x14ac:dyDescent="0.35">
      <c r="A1591" s="20">
        <v>45869</v>
      </c>
      <c r="B1591" s="21">
        <v>238</v>
      </c>
      <c r="C1591" s="21">
        <v>5000</v>
      </c>
      <c r="D1591" s="21">
        <v>5000</v>
      </c>
      <c r="E1591" s="22">
        <v>46522</v>
      </c>
      <c r="F1591" s="21">
        <v>276</v>
      </c>
      <c r="G1591" s="21" t="s">
        <v>47</v>
      </c>
      <c r="H1591" s="21" t="s">
        <v>95</v>
      </c>
      <c r="I1591" s="21" t="s">
        <v>954</v>
      </c>
      <c r="J1591" s="21" t="s">
        <v>49</v>
      </c>
      <c r="K1591" s="21" t="s">
        <v>711</v>
      </c>
      <c r="L1591" s="21" t="s">
        <v>712</v>
      </c>
      <c r="M1591" s="21" t="s">
        <v>955</v>
      </c>
      <c r="N1591" s="21">
        <v>653</v>
      </c>
      <c r="O1591" s="20"/>
      <c r="P1591" s="21" t="s">
        <v>50</v>
      </c>
      <c r="Q1591" s="21" t="s">
        <v>956</v>
      </c>
      <c r="R1591" s="21">
        <v>420000</v>
      </c>
      <c r="S1591" s="21">
        <v>402</v>
      </c>
      <c r="T1591" s="21">
        <v>-68.003448000000006</v>
      </c>
      <c r="U1591" s="21">
        <v>-17.095707000000001</v>
      </c>
      <c r="V1591" s="21" t="s">
        <v>957</v>
      </c>
      <c r="W1591" s="21" t="s">
        <v>51</v>
      </c>
      <c r="X1591" s="21" t="s">
        <v>958</v>
      </c>
      <c r="Y1591" s="23">
        <v>46246</v>
      </c>
      <c r="Z1591" s="24">
        <f>+E1591-Y1591</f>
        <v>276</v>
      </c>
      <c r="AA1591" s="25">
        <f>+Tabla_DatosExternos_142[[#This Row],[Saldo]]/Tabla_DatosExternos_142[[#This Row],[Importe]]</f>
        <v>1</v>
      </c>
      <c r="AB1591" s="21"/>
      <c r="AC1591" s="26">
        <f>IF(AND(-Z1591&gt;=1,-Z1591&lt;=30),D1591,0)</f>
        <v>0</v>
      </c>
      <c r="AD1591" s="26">
        <f>IF(AND(-Z1591&gt;=31,-Z1591&lt;=60),D1591,0)</f>
        <v>0</v>
      </c>
      <c r="AE1591" s="26">
        <f>IF(AND(-Z1591&gt;=61,-Z1591&lt;=90),D1591,0)</f>
        <v>0</v>
      </c>
      <c r="AF1591" s="26">
        <f>IF(AND(-Z1591&gt;=91,-Z1591&lt;=120),D1591,0)</f>
        <v>0</v>
      </c>
      <c r="AG1591" s="26">
        <f>IF(AND(-Z1591&gt;=121,-Z1591&lt;=150),D1591,0)</f>
        <v>0</v>
      </c>
      <c r="AH1591" s="26">
        <f>IF(AND(-Z1591&gt;=151,-Z1591&lt;=180),D1591,0)</f>
        <v>0</v>
      </c>
      <c r="AI1591" s="26">
        <f>IF(AND(-Z1591&gt;=181,-Z1591&lt;=210),D1591,0)</f>
        <v>0</v>
      </c>
      <c r="AJ1591" s="26">
        <f>IF(AND(-Z1591&gt;=211,-Z1591&lt;=250),D1591,0)</f>
        <v>0</v>
      </c>
      <c r="AK1591" s="26">
        <f>IF(-Z1591&gt;=251,D1591,0)</f>
        <v>0</v>
      </c>
      <c r="AL1591" s="26">
        <f>SUM(AE1591:AF1591)</f>
        <v>0</v>
      </c>
      <c r="AM1591" s="26">
        <f>SUM(AG1591:AK1591)</f>
        <v>0</v>
      </c>
      <c r="AN1591" s="26">
        <f>SUM(AI1591:AK1591)</f>
        <v>0</v>
      </c>
      <c r="AO1591" s="26">
        <f>+IF(SUM(AC1591:AK1591)=0,D1591,0)</f>
        <v>5000</v>
      </c>
      <c r="AP1591" s="26">
        <f>+SUM(AC1591:AK1591)</f>
        <v>0</v>
      </c>
      <c r="AQ1591" s="26">
        <f>+Tabla_DatosExternos_142[[#This Row],[Total Vigente]]+Tabla_DatosExternos_142[[#This Row],[Total Vencido]]</f>
        <v>5000</v>
      </c>
      <c r="AR1591" s="26">
        <f>SUM(AG1591:AK1591)</f>
        <v>0</v>
      </c>
      <c r="AS1591" s="27">
        <f>+Tabla_DatosExternos_142[[#This Row],[Fecha]]-Tabla_DatosExternos_142[[#This Row],[Vence]]</f>
        <v>-653</v>
      </c>
      <c r="AT1591" s="21"/>
      <c r="AU1591" s="28" t="e">
        <f>+AR1591-W1591</f>
        <v>#VALUE!</v>
      </c>
    </row>
    <row r="1592" spans="1:47" x14ac:dyDescent="0.35">
      <c r="A1592" s="20">
        <v>45869</v>
      </c>
      <c r="B1592" s="21">
        <v>239</v>
      </c>
      <c r="C1592" s="21">
        <v>5000</v>
      </c>
      <c r="D1592" s="21">
        <v>5000</v>
      </c>
      <c r="E1592" s="22">
        <v>46553</v>
      </c>
      <c r="F1592" s="21">
        <v>307</v>
      </c>
      <c r="G1592" s="21" t="s">
        <v>47</v>
      </c>
      <c r="H1592" s="21" t="s">
        <v>95</v>
      </c>
      <c r="I1592" s="21" t="s">
        <v>954</v>
      </c>
      <c r="J1592" s="21" t="s">
        <v>49</v>
      </c>
      <c r="K1592" s="21" t="s">
        <v>711</v>
      </c>
      <c r="L1592" s="21" t="s">
        <v>712</v>
      </c>
      <c r="M1592" s="21" t="s">
        <v>955</v>
      </c>
      <c r="N1592" s="21">
        <v>684</v>
      </c>
      <c r="O1592" s="20"/>
      <c r="P1592" s="21" t="s">
        <v>50</v>
      </c>
      <c r="Q1592" s="21" t="s">
        <v>956</v>
      </c>
      <c r="R1592" s="21">
        <v>420000</v>
      </c>
      <c r="S1592" s="21">
        <v>402</v>
      </c>
      <c r="T1592" s="21">
        <v>-68.003448000000006</v>
      </c>
      <c r="U1592" s="21">
        <v>-17.095707000000001</v>
      </c>
      <c r="V1592" s="21" t="s">
        <v>957</v>
      </c>
      <c r="W1592" s="21" t="s">
        <v>51</v>
      </c>
      <c r="X1592" s="21" t="s">
        <v>958</v>
      </c>
      <c r="Y1592" s="23">
        <v>46246</v>
      </c>
      <c r="Z1592" s="24">
        <f>+E1592-Y1592</f>
        <v>307</v>
      </c>
      <c r="AA1592" s="25">
        <f>+Tabla_DatosExternos_142[[#This Row],[Saldo]]/Tabla_DatosExternos_142[[#This Row],[Importe]]</f>
        <v>1</v>
      </c>
      <c r="AB1592" s="21"/>
      <c r="AC1592" s="26">
        <f>IF(AND(-Z1592&gt;=1,-Z1592&lt;=30),D1592,0)</f>
        <v>0</v>
      </c>
      <c r="AD1592" s="26">
        <f>IF(AND(-Z1592&gt;=31,-Z1592&lt;=60),D1592,0)</f>
        <v>0</v>
      </c>
      <c r="AE1592" s="26">
        <f>IF(AND(-Z1592&gt;=61,-Z1592&lt;=90),D1592,0)</f>
        <v>0</v>
      </c>
      <c r="AF1592" s="26">
        <f>IF(AND(-Z1592&gt;=91,-Z1592&lt;=120),D1592,0)</f>
        <v>0</v>
      </c>
      <c r="AG1592" s="26">
        <f>IF(AND(-Z1592&gt;=121,-Z1592&lt;=150),D1592,0)</f>
        <v>0</v>
      </c>
      <c r="AH1592" s="26">
        <f>IF(AND(-Z1592&gt;=151,-Z1592&lt;=180),D1592,0)</f>
        <v>0</v>
      </c>
      <c r="AI1592" s="26">
        <f>IF(AND(-Z1592&gt;=181,-Z1592&lt;=210),D1592,0)</f>
        <v>0</v>
      </c>
      <c r="AJ1592" s="26">
        <f>IF(AND(-Z1592&gt;=211,-Z1592&lt;=250),D1592,0)</f>
        <v>0</v>
      </c>
      <c r="AK1592" s="26">
        <f>IF(-Z1592&gt;=251,D1592,0)</f>
        <v>0</v>
      </c>
      <c r="AL1592" s="26">
        <f>SUM(AE1592:AF1592)</f>
        <v>0</v>
      </c>
      <c r="AM1592" s="26">
        <f>SUM(AG1592:AK1592)</f>
        <v>0</v>
      </c>
      <c r="AN1592" s="26">
        <f>SUM(AI1592:AK1592)</f>
        <v>0</v>
      </c>
      <c r="AO1592" s="26">
        <f>+IF(SUM(AC1592:AK1592)=0,D1592,0)</f>
        <v>5000</v>
      </c>
      <c r="AP1592" s="26">
        <f>+SUM(AC1592:AK1592)</f>
        <v>0</v>
      </c>
      <c r="AQ1592" s="26">
        <f>+Tabla_DatosExternos_142[[#This Row],[Total Vigente]]+Tabla_DatosExternos_142[[#This Row],[Total Vencido]]</f>
        <v>5000</v>
      </c>
      <c r="AR1592" s="26">
        <f>SUM(AG1592:AK1592)</f>
        <v>0</v>
      </c>
      <c r="AS1592" s="27">
        <f>+Tabla_DatosExternos_142[[#This Row],[Fecha]]-Tabla_DatosExternos_142[[#This Row],[Vence]]</f>
        <v>-684</v>
      </c>
      <c r="AT1592" s="21"/>
      <c r="AU1592" s="28" t="e">
        <f>+AR1592-W1592</f>
        <v>#VALUE!</v>
      </c>
    </row>
    <row r="1593" spans="1:47" x14ac:dyDescent="0.35">
      <c r="A1593" s="20">
        <v>45869</v>
      </c>
      <c r="B1593" s="21">
        <v>240</v>
      </c>
      <c r="C1593" s="21">
        <v>5000</v>
      </c>
      <c r="D1593" s="21">
        <v>5000</v>
      </c>
      <c r="E1593" s="22">
        <v>46583</v>
      </c>
      <c r="F1593" s="21">
        <v>337</v>
      </c>
      <c r="G1593" s="21" t="s">
        <v>47</v>
      </c>
      <c r="H1593" s="21" t="s">
        <v>95</v>
      </c>
      <c r="I1593" s="21" t="s">
        <v>954</v>
      </c>
      <c r="J1593" s="21" t="s">
        <v>49</v>
      </c>
      <c r="K1593" s="21" t="s">
        <v>711</v>
      </c>
      <c r="L1593" s="21" t="s">
        <v>712</v>
      </c>
      <c r="M1593" s="21" t="s">
        <v>955</v>
      </c>
      <c r="N1593" s="21">
        <v>714</v>
      </c>
      <c r="O1593" s="20"/>
      <c r="P1593" s="21" t="s">
        <v>50</v>
      </c>
      <c r="Q1593" s="21" t="s">
        <v>956</v>
      </c>
      <c r="R1593" s="21">
        <v>420000</v>
      </c>
      <c r="S1593" s="21">
        <v>402</v>
      </c>
      <c r="T1593" s="21">
        <v>-68.003448000000006</v>
      </c>
      <c r="U1593" s="21">
        <v>-17.095707000000001</v>
      </c>
      <c r="V1593" s="21" t="s">
        <v>957</v>
      </c>
      <c r="W1593" s="21" t="s">
        <v>51</v>
      </c>
      <c r="X1593" s="21" t="s">
        <v>958</v>
      </c>
      <c r="Y1593" s="23">
        <v>46246</v>
      </c>
      <c r="Z1593" s="24">
        <f>+E1593-Y1593</f>
        <v>337</v>
      </c>
      <c r="AA1593" s="25">
        <f>+Tabla_DatosExternos_142[[#This Row],[Saldo]]/Tabla_DatosExternos_142[[#This Row],[Importe]]</f>
        <v>1</v>
      </c>
      <c r="AB1593" s="21"/>
      <c r="AC1593" s="26">
        <f>IF(AND(-Z1593&gt;=1,-Z1593&lt;=30),D1593,0)</f>
        <v>0</v>
      </c>
      <c r="AD1593" s="26">
        <f>IF(AND(-Z1593&gt;=31,-Z1593&lt;=60),D1593,0)</f>
        <v>0</v>
      </c>
      <c r="AE1593" s="26">
        <f>IF(AND(-Z1593&gt;=61,-Z1593&lt;=90),D1593,0)</f>
        <v>0</v>
      </c>
      <c r="AF1593" s="26">
        <f>IF(AND(-Z1593&gt;=91,-Z1593&lt;=120),D1593,0)</f>
        <v>0</v>
      </c>
      <c r="AG1593" s="26">
        <f>IF(AND(-Z1593&gt;=121,-Z1593&lt;=150),D1593,0)</f>
        <v>0</v>
      </c>
      <c r="AH1593" s="26">
        <f>IF(AND(-Z1593&gt;=151,-Z1593&lt;=180),D1593,0)</f>
        <v>0</v>
      </c>
      <c r="AI1593" s="26">
        <f>IF(AND(-Z1593&gt;=181,-Z1593&lt;=210),D1593,0)</f>
        <v>0</v>
      </c>
      <c r="AJ1593" s="26">
        <f>IF(AND(-Z1593&gt;=211,-Z1593&lt;=250),D1593,0)</f>
        <v>0</v>
      </c>
      <c r="AK1593" s="26">
        <f>IF(-Z1593&gt;=251,D1593,0)</f>
        <v>0</v>
      </c>
      <c r="AL1593" s="26">
        <f>SUM(AE1593:AF1593)</f>
        <v>0</v>
      </c>
      <c r="AM1593" s="26">
        <f>SUM(AG1593:AK1593)</f>
        <v>0</v>
      </c>
      <c r="AN1593" s="26">
        <f>SUM(AI1593:AK1593)</f>
        <v>0</v>
      </c>
      <c r="AO1593" s="26">
        <f>+IF(SUM(AC1593:AK1593)=0,D1593,0)</f>
        <v>5000</v>
      </c>
      <c r="AP1593" s="26">
        <f>+SUM(AC1593:AK1593)</f>
        <v>0</v>
      </c>
      <c r="AQ1593" s="26">
        <f>+Tabla_DatosExternos_142[[#This Row],[Total Vigente]]+Tabla_DatosExternos_142[[#This Row],[Total Vencido]]</f>
        <v>5000</v>
      </c>
      <c r="AR1593" s="26">
        <f>SUM(AG1593:AK1593)</f>
        <v>0</v>
      </c>
      <c r="AS1593" s="27">
        <f>+Tabla_DatosExternos_142[[#This Row],[Fecha]]-Tabla_DatosExternos_142[[#This Row],[Vence]]</f>
        <v>-714</v>
      </c>
      <c r="AT1593" s="21"/>
      <c r="AU1593" s="28" t="e">
        <f>+AR1593-W1593</f>
        <v>#VALUE!</v>
      </c>
    </row>
    <row r="1594" spans="1:47" x14ac:dyDescent="0.35">
      <c r="A1594" s="20">
        <v>45869</v>
      </c>
      <c r="B1594" s="21">
        <v>241</v>
      </c>
      <c r="C1594" s="21">
        <v>5000</v>
      </c>
      <c r="D1594" s="21">
        <v>5000</v>
      </c>
      <c r="E1594" s="22">
        <v>46614</v>
      </c>
      <c r="F1594" s="21">
        <v>368</v>
      </c>
      <c r="G1594" s="21" t="s">
        <v>47</v>
      </c>
      <c r="H1594" s="21" t="s">
        <v>95</v>
      </c>
      <c r="I1594" s="21" t="s">
        <v>954</v>
      </c>
      <c r="J1594" s="21" t="s">
        <v>49</v>
      </c>
      <c r="K1594" s="21" t="s">
        <v>711</v>
      </c>
      <c r="L1594" s="21" t="s">
        <v>712</v>
      </c>
      <c r="M1594" s="21" t="s">
        <v>955</v>
      </c>
      <c r="N1594" s="21">
        <v>745</v>
      </c>
      <c r="O1594" s="20"/>
      <c r="P1594" s="21" t="s">
        <v>50</v>
      </c>
      <c r="Q1594" s="21" t="s">
        <v>956</v>
      </c>
      <c r="R1594" s="21">
        <v>420000</v>
      </c>
      <c r="S1594" s="21">
        <v>402</v>
      </c>
      <c r="T1594" s="21">
        <v>-68.003448000000006</v>
      </c>
      <c r="U1594" s="21">
        <v>-17.095707000000001</v>
      </c>
      <c r="V1594" s="21" t="s">
        <v>957</v>
      </c>
      <c r="W1594" s="21" t="s">
        <v>51</v>
      </c>
      <c r="X1594" s="21" t="s">
        <v>958</v>
      </c>
      <c r="Y1594" s="23">
        <v>46246</v>
      </c>
      <c r="Z1594" s="24">
        <f>+E1594-Y1594</f>
        <v>368</v>
      </c>
      <c r="AA1594" s="25">
        <f>+Tabla_DatosExternos_142[[#This Row],[Saldo]]/Tabla_DatosExternos_142[[#This Row],[Importe]]</f>
        <v>1</v>
      </c>
      <c r="AB1594" s="21"/>
      <c r="AC1594" s="26">
        <f>IF(AND(-Z1594&gt;=1,-Z1594&lt;=30),D1594,0)</f>
        <v>0</v>
      </c>
      <c r="AD1594" s="26">
        <f>IF(AND(-Z1594&gt;=31,-Z1594&lt;=60),D1594,0)</f>
        <v>0</v>
      </c>
      <c r="AE1594" s="26">
        <f>IF(AND(-Z1594&gt;=61,-Z1594&lt;=90),D1594,0)</f>
        <v>0</v>
      </c>
      <c r="AF1594" s="26">
        <f>IF(AND(-Z1594&gt;=91,-Z1594&lt;=120),D1594,0)</f>
        <v>0</v>
      </c>
      <c r="AG1594" s="26">
        <f>IF(AND(-Z1594&gt;=121,-Z1594&lt;=150),D1594,0)</f>
        <v>0</v>
      </c>
      <c r="AH1594" s="26">
        <f>IF(AND(-Z1594&gt;=151,-Z1594&lt;=180),D1594,0)</f>
        <v>0</v>
      </c>
      <c r="AI1594" s="26">
        <f>IF(AND(-Z1594&gt;=181,-Z1594&lt;=210),D1594,0)</f>
        <v>0</v>
      </c>
      <c r="AJ1594" s="26">
        <f>IF(AND(-Z1594&gt;=211,-Z1594&lt;=250),D1594,0)</f>
        <v>0</v>
      </c>
      <c r="AK1594" s="26">
        <f>IF(-Z1594&gt;=251,D1594,0)</f>
        <v>0</v>
      </c>
      <c r="AL1594" s="26">
        <f>SUM(AE1594:AF1594)</f>
        <v>0</v>
      </c>
      <c r="AM1594" s="26">
        <f>SUM(AG1594:AK1594)</f>
        <v>0</v>
      </c>
      <c r="AN1594" s="26">
        <f>SUM(AI1594:AK1594)</f>
        <v>0</v>
      </c>
      <c r="AO1594" s="26">
        <f>+IF(SUM(AC1594:AK1594)=0,D1594,0)</f>
        <v>5000</v>
      </c>
      <c r="AP1594" s="26">
        <f>+SUM(AC1594:AK1594)</f>
        <v>0</v>
      </c>
      <c r="AQ1594" s="26">
        <f>+Tabla_DatosExternos_142[[#This Row],[Total Vigente]]+Tabla_DatosExternos_142[[#This Row],[Total Vencido]]</f>
        <v>5000</v>
      </c>
      <c r="AR1594" s="26">
        <f>SUM(AG1594:AK1594)</f>
        <v>0</v>
      </c>
      <c r="AS1594" s="27">
        <f>+Tabla_DatosExternos_142[[#This Row],[Fecha]]-Tabla_DatosExternos_142[[#This Row],[Vence]]</f>
        <v>-745</v>
      </c>
      <c r="AT1594" s="21"/>
      <c r="AU1594" s="28" t="e">
        <f>+AR1594-W1594</f>
        <v>#VALUE!</v>
      </c>
    </row>
    <row r="1595" spans="1:47" x14ac:dyDescent="0.35">
      <c r="A1595" s="20">
        <v>45869</v>
      </c>
      <c r="B1595" s="21">
        <v>242</v>
      </c>
      <c r="C1595" s="21">
        <v>5000</v>
      </c>
      <c r="D1595" s="21">
        <v>5000</v>
      </c>
      <c r="E1595" s="22">
        <v>46645</v>
      </c>
      <c r="F1595" s="21">
        <v>399</v>
      </c>
      <c r="G1595" s="21" t="s">
        <v>47</v>
      </c>
      <c r="H1595" s="21" t="s">
        <v>95</v>
      </c>
      <c r="I1595" s="21" t="s">
        <v>954</v>
      </c>
      <c r="J1595" s="21" t="s">
        <v>49</v>
      </c>
      <c r="K1595" s="21" t="s">
        <v>711</v>
      </c>
      <c r="L1595" s="21" t="s">
        <v>712</v>
      </c>
      <c r="M1595" s="21" t="s">
        <v>955</v>
      </c>
      <c r="N1595" s="21">
        <v>776</v>
      </c>
      <c r="O1595" s="20"/>
      <c r="P1595" s="21" t="s">
        <v>50</v>
      </c>
      <c r="Q1595" s="21" t="s">
        <v>956</v>
      </c>
      <c r="R1595" s="21">
        <v>420000</v>
      </c>
      <c r="S1595" s="21">
        <v>402</v>
      </c>
      <c r="T1595" s="21">
        <v>-68.003448000000006</v>
      </c>
      <c r="U1595" s="21">
        <v>-17.095707000000001</v>
      </c>
      <c r="V1595" s="21" t="s">
        <v>957</v>
      </c>
      <c r="W1595" s="21" t="s">
        <v>51</v>
      </c>
      <c r="X1595" s="21" t="s">
        <v>958</v>
      </c>
      <c r="Y1595" s="23">
        <v>46246</v>
      </c>
      <c r="Z1595" s="24">
        <f>+E1595-Y1595</f>
        <v>399</v>
      </c>
      <c r="AA1595" s="25">
        <f>+Tabla_DatosExternos_142[[#This Row],[Saldo]]/Tabla_DatosExternos_142[[#This Row],[Importe]]</f>
        <v>1</v>
      </c>
      <c r="AB1595" s="21"/>
      <c r="AC1595" s="26">
        <f>IF(AND(-Z1595&gt;=1,-Z1595&lt;=30),D1595,0)</f>
        <v>0</v>
      </c>
      <c r="AD1595" s="26">
        <f>IF(AND(-Z1595&gt;=31,-Z1595&lt;=60),D1595,0)</f>
        <v>0</v>
      </c>
      <c r="AE1595" s="26">
        <f>IF(AND(-Z1595&gt;=61,-Z1595&lt;=90),D1595,0)</f>
        <v>0</v>
      </c>
      <c r="AF1595" s="26">
        <f>IF(AND(-Z1595&gt;=91,-Z1595&lt;=120),D1595,0)</f>
        <v>0</v>
      </c>
      <c r="AG1595" s="26">
        <f>IF(AND(-Z1595&gt;=121,-Z1595&lt;=150),D1595,0)</f>
        <v>0</v>
      </c>
      <c r="AH1595" s="26">
        <f>IF(AND(-Z1595&gt;=151,-Z1595&lt;=180),D1595,0)</f>
        <v>0</v>
      </c>
      <c r="AI1595" s="26">
        <f>IF(AND(-Z1595&gt;=181,-Z1595&lt;=210),D1595,0)</f>
        <v>0</v>
      </c>
      <c r="AJ1595" s="26">
        <f>IF(AND(-Z1595&gt;=211,-Z1595&lt;=250),D1595,0)</f>
        <v>0</v>
      </c>
      <c r="AK1595" s="26">
        <f>IF(-Z1595&gt;=251,D1595,0)</f>
        <v>0</v>
      </c>
      <c r="AL1595" s="26">
        <f>SUM(AE1595:AF1595)</f>
        <v>0</v>
      </c>
      <c r="AM1595" s="26">
        <f>SUM(AG1595:AK1595)</f>
        <v>0</v>
      </c>
      <c r="AN1595" s="26">
        <f>SUM(AI1595:AK1595)</f>
        <v>0</v>
      </c>
      <c r="AO1595" s="26">
        <f>+IF(SUM(AC1595:AK1595)=0,D1595,0)</f>
        <v>5000</v>
      </c>
      <c r="AP1595" s="26">
        <f>+SUM(AC1595:AK1595)</f>
        <v>0</v>
      </c>
      <c r="AQ1595" s="26">
        <f>+Tabla_DatosExternos_142[[#This Row],[Total Vigente]]+Tabla_DatosExternos_142[[#This Row],[Total Vencido]]</f>
        <v>5000</v>
      </c>
      <c r="AR1595" s="26">
        <f>SUM(AG1595:AK1595)</f>
        <v>0</v>
      </c>
      <c r="AS1595" s="27">
        <f>+Tabla_DatosExternos_142[[#This Row],[Fecha]]-Tabla_DatosExternos_142[[#This Row],[Vence]]</f>
        <v>-776</v>
      </c>
      <c r="AT1595" s="21"/>
      <c r="AU1595" s="28" t="e">
        <f>+AR1595-W1595</f>
        <v>#VALUE!</v>
      </c>
    </row>
    <row r="1596" spans="1:47" x14ac:dyDescent="0.35">
      <c r="A1596" s="20">
        <v>45869</v>
      </c>
      <c r="B1596" s="21">
        <v>243</v>
      </c>
      <c r="C1596" s="21">
        <v>5000</v>
      </c>
      <c r="D1596" s="21">
        <v>5000</v>
      </c>
      <c r="E1596" s="22">
        <v>46675</v>
      </c>
      <c r="F1596" s="21">
        <v>429</v>
      </c>
      <c r="G1596" s="21" t="s">
        <v>47</v>
      </c>
      <c r="H1596" s="21" t="s">
        <v>95</v>
      </c>
      <c r="I1596" s="21" t="s">
        <v>954</v>
      </c>
      <c r="J1596" s="21" t="s">
        <v>49</v>
      </c>
      <c r="K1596" s="21" t="s">
        <v>711</v>
      </c>
      <c r="L1596" s="21" t="s">
        <v>712</v>
      </c>
      <c r="M1596" s="21" t="s">
        <v>955</v>
      </c>
      <c r="N1596" s="21">
        <v>806</v>
      </c>
      <c r="O1596" s="20"/>
      <c r="P1596" s="21" t="s">
        <v>50</v>
      </c>
      <c r="Q1596" s="21" t="s">
        <v>956</v>
      </c>
      <c r="R1596" s="21">
        <v>420000</v>
      </c>
      <c r="S1596" s="21">
        <v>402</v>
      </c>
      <c r="T1596" s="21">
        <v>-68.003448000000006</v>
      </c>
      <c r="U1596" s="21">
        <v>-17.095707000000001</v>
      </c>
      <c r="V1596" s="21" t="s">
        <v>957</v>
      </c>
      <c r="W1596" s="21" t="s">
        <v>51</v>
      </c>
      <c r="X1596" s="21" t="s">
        <v>958</v>
      </c>
      <c r="Y1596" s="23">
        <v>46246</v>
      </c>
      <c r="Z1596" s="24">
        <f>+E1596-Y1596</f>
        <v>429</v>
      </c>
      <c r="AA1596" s="25">
        <f>+Tabla_DatosExternos_142[[#This Row],[Saldo]]/Tabla_DatosExternos_142[[#This Row],[Importe]]</f>
        <v>1</v>
      </c>
      <c r="AB1596" s="21"/>
      <c r="AC1596" s="26">
        <f>IF(AND(-Z1596&gt;=1,-Z1596&lt;=30),D1596,0)</f>
        <v>0</v>
      </c>
      <c r="AD1596" s="26">
        <f>IF(AND(-Z1596&gt;=31,-Z1596&lt;=60),D1596,0)</f>
        <v>0</v>
      </c>
      <c r="AE1596" s="26">
        <f>IF(AND(-Z1596&gt;=61,-Z1596&lt;=90),D1596,0)</f>
        <v>0</v>
      </c>
      <c r="AF1596" s="26">
        <f>IF(AND(-Z1596&gt;=91,-Z1596&lt;=120),D1596,0)</f>
        <v>0</v>
      </c>
      <c r="AG1596" s="26">
        <f>IF(AND(-Z1596&gt;=121,-Z1596&lt;=150),D1596,0)</f>
        <v>0</v>
      </c>
      <c r="AH1596" s="26">
        <f>IF(AND(-Z1596&gt;=151,-Z1596&lt;=180),D1596,0)</f>
        <v>0</v>
      </c>
      <c r="AI1596" s="26">
        <f>IF(AND(-Z1596&gt;=181,-Z1596&lt;=210),D1596,0)</f>
        <v>0</v>
      </c>
      <c r="AJ1596" s="26">
        <f>IF(AND(-Z1596&gt;=211,-Z1596&lt;=250),D1596,0)</f>
        <v>0</v>
      </c>
      <c r="AK1596" s="26">
        <f>IF(-Z1596&gt;=251,D1596,0)</f>
        <v>0</v>
      </c>
      <c r="AL1596" s="26">
        <f>SUM(AE1596:AF1596)</f>
        <v>0</v>
      </c>
      <c r="AM1596" s="26">
        <f>SUM(AG1596:AK1596)</f>
        <v>0</v>
      </c>
      <c r="AN1596" s="26">
        <f>SUM(AI1596:AK1596)</f>
        <v>0</v>
      </c>
      <c r="AO1596" s="26">
        <f>+IF(SUM(AC1596:AK1596)=0,D1596,0)</f>
        <v>5000</v>
      </c>
      <c r="AP1596" s="26">
        <f>+SUM(AC1596:AK1596)</f>
        <v>0</v>
      </c>
      <c r="AQ1596" s="26">
        <f>+Tabla_DatosExternos_142[[#This Row],[Total Vigente]]+Tabla_DatosExternos_142[[#This Row],[Total Vencido]]</f>
        <v>5000</v>
      </c>
      <c r="AR1596" s="26">
        <f>SUM(AG1596:AK1596)</f>
        <v>0</v>
      </c>
      <c r="AS1596" s="27">
        <f>+Tabla_DatosExternos_142[[#This Row],[Fecha]]-Tabla_DatosExternos_142[[#This Row],[Vence]]</f>
        <v>-806</v>
      </c>
      <c r="AT1596" s="21"/>
      <c r="AU1596" s="28" t="e">
        <f>+AR1596-W1596</f>
        <v>#VALUE!</v>
      </c>
    </row>
    <row r="1597" spans="1:47" x14ac:dyDescent="0.35">
      <c r="A1597" s="20">
        <v>45869</v>
      </c>
      <c r="B1597" s="21">
        <v>244</v>
      </c>
      <c r="C1597" s="21">
        <v>5000</v>
      </c>
      <c r="D1597" s="21">
        <v>5000</v>
      </c>
      <c r="E1597" s="22">
        <v>46706</v>
      </c>
      <c r="F1597" s="21">
        <v>460</v>
      </c>
      <c r="G1597" s="21" t="s">
        <v>47</v>
      </c>
      <c r="H1597" s="21" t="s">
        <v>95</v>
      </c>
      <c r="I1597" s="21" t="s">
        <v>954</v>
      </c>
      <c r="J1597" s="21" t="s">
        <v>49</v>
      </c>
      <c r="K1597" s="21" t="s">
        <v>711</v>
      </c>
      <c r="L1597" s="21" t="s">
        <v>712</v>
      </c>
      <c r="M1597" s="21" t="s">
        <v>955</v>
      </c>
      <c r="N1597" s="21">
        <v>837</v>
      </c>
      <c r="O1597" s="20"/>
      <c r="P1597" s="21" t="s">
        <v>50</v>
      </c>
      <c r="Q1597" s="21" t="s">
        <v>956</v>
      </c>
      <c r="R1597" s="21">
        <v>420000</v>
      </c>
      <c r="S1597" s="21">
        <v>402</v>
      </c>
      <c r="T1597" s="21">
        <v>-68.003448000000006</v>
      </c>
      <c r="U1597" s="21">
        <v>-17.095707000000001</v>
      </c>
      <c r="V1597" s="21" t="s">
        <v>957</v>
      </c>
      <c r="W1597" s="21" t="s">
        <v>51</v>
      </c>
      <c r="X1597" s="21" t="s">
        <v>958</v>
      </c>
      <c r="Y1597" s="23">
        <v>46246</v>
      </c>
      <c r="Z1597" s="24">
        <f>+E1597-Y1597</f>
        <v>460</v>
      </c>
      <c r="AA1597" s="25">
        <f>+Tabla_DatosExternos_142[[#This Row],[Saldo]]/Tabla_DatosExternos_142[[#This Row],[Importe]]</f>
        <v>1</v>
      </c>
      <c r="AB1597" s="21"/>
      <c r="AC1597" s="26">
        <f>IF(AND(-Z1597&gt;=1,-Z1597&lt;=30),D1597,0)</f>
        <v>0</v>
      </c>
      <c r="AD1597" s="26">
        <f>IF(AND(-Z1597&gt;=31,-Z1597&lt;=60),D1597,0)</f>
        <v>0</v>
      </c>
      <c r="AE1597" s="26">
        <f>IF(AND(-Z1597&gt;=61,-Z1597&lt;=90),D1597,0)</f>
        <v>0</v>
      </c>
      <c r="AF1597" s="26">
        <f>IF(AND(-Z1597&gt;=91,-Z1597&lt;=120),D1597,0)</f>
        <v>0</v>
      </c>
      <c r="AG1597" s="26">
        <f>IF(AND(-Z1597&gt;=121,-Z1597&lt;=150),D1597,0)</f>
        <v>0</v>
      </c>
      <c r="AH1597" s="26">
        <f>IF(AND(-Z1597&gt;=151,-Z1597&lt;=180),D1597,0)</f>
        <v>0</v>
      </c>
      <c r="AI1597" s="26">
        <f>IF(AND(-Z1597&gt;=181,-Z1597&lt;=210),D1597,0)</f>
        <v>0</v>
      </c>
      <c r="AJ1597" s="26">
        <f>IF(AND(-Z1597&gt;=211,-Z1597&lt;=250),D1597,0)</f>
        <v>0</v>
      </c>
      <c r="AK1597" s="26">
        <f>IF(-Z1597&gt;=251,D1597,0)</f>
        <v>0</v>
      </c>
      <c r="AL1597" s="26">
        <f>SUM(AE1597:AF1597)</f>
        <v>0</v>
      </c>
      <c r="AM1597" s="26">
        <f>SUM(AG1597:AK1597)</f>
        <v>0</v>
      </c>
      <c r="AN1597" s="26">
        <f>SUM(AI1597:AK1597)</f>
        <v>0</v>
      </c>
      <c r="AO1597" s="26">
        <f>+IF(SUM(AC1597:AK1597)=0,D1597,0)</f>
        <v>5000</v>
      </c>
      <c r="AP1597" s="26">
        <f>+SUM(AC1597:AK1597)</f>
        <v>0</v>
      </c>
      <c r="AQ1597" s="26">
        <f>+Tabla_DatosExternos_142[[#This Row],[Total Vigente]]+Tabla_DatosExternos_142[[#This Row],[Total Vencido]]</f>
        <v>5000</v>
      </c>
      <c r="AR1597" s="26">
        <f>SUM(AG1597:AK1597)</f>
        <v>0</v>
      </c>
      <c r="AS1597" s="27">
        <f>+Tabla_DatosExternos_142[[#This Row],[Fecha]]-Tabla_DatosExternos_142[[#This Row],[Vence]]</f>
        <v>-837</v>
      </c>
      <c r="AT1597" s="21"/>
      <c r="AU1597" s="28" t="e">
        <f>+AR1597-W1597</f>
        <v>#VALUE!</v>
      </c>
    </row>
    <row r="1598" spans="1:47" x14ac:dyDescent="0.35">
      <c r="A1598" s="20">
        <v>45869</v>
      </c>
      <c r="B1598" s="21">
        <v>245</v>
      </c>
      <c r="C1598" s="21">
        <v>5000</v>
      </c>
      <c r="D1598" s="21">
        <v>5000</v>
      </c>
      <c r="E1598" s="22">
        <v>46736</v>
      </c>
      <c r="F1598" s="21">
        <v>490</v>
      </c>
      <c r="G1598" s="21" t="s">
        <v>47</v>
      </c>
      <c r="H1598" s="21" t="s">
        <v>95</v>
      </c>
      <c r="I1598" s="21" t="s">
        <v>954</v>
      </c>
      <c r="J1598" s="21" t="s">
        <v>49</v>
      </c>
      <c r="K1598" s="21" t="s">
        <v>711</v>
      </c>
      <c r="L1598" s="21" t="s">
        <v>712</v>
      </c>
      <c r="M1598" s="21" t="s">
        <v>955</v>
      </c>
      <c r="N1598" s="21">
        <v>867</v>
      </c>
      <c r="O1598" s="20"/>
      <c r="P1598" s="21" t="s">
        <v>50</v>
      </c>
      <c r="Q1598" s="21" t="s">
        <v>956</v>
      </c>
      <c r="R1598" s="21">
        <v>420000</v>
      </c>
      <c r="S1598" s="21">
        <v>402</v>
      </c>
      <c r="T1598" s="21">
        <v>-68.003448000000006</v>
      </c>
      <c r="U1598" s="21">
        <v>-17.095707000000001</v>
      </c>
      <c r="V1598" s="21" t="s">
        <v>957</v>
      </c>
      <c r="W1598" s="21" t="s">
        <v>51</v>
      </c>
      <c r="X1598" s="21" t="s">
        <v>958</v>
      </c>
      <c r="Y1598" s="23">
        <v>46246</v>
      </c>
      <c r="Z1598" s="24">
        <f>+E1598-Y1598</f>
        <v>490</v>
      </c>
      <c r="AA1598" s="25">
        <f>+Tabla_DatosExternos_142[[#This Row],[Saldo]]/Tabla_DatosExternos_142[[#This Row],[Importe]]</f>
        <v>1</v>
      </c>
      <c r="AB1598" s="21"/>
      <c r="AC1598" s="26">
        <f>IF(AND(-Z1598&gt;=1,-Z1598&lt;=30),D1598,0)</f>
        <v>0</v>
      </c>
      <c r="AD1598" s="26">
        <f>IF(AND(-Z1598&gt;=31,-Z1598&lt;=60),D1598,0)</f>
        <v>0</v>
      </c>
      <c r="AE1598" s="26">
        <f>IF(AND(-Z1598&gt;=61,-Z1598&lt;=90),D1598,0)</f>
        <v>0</v>
      </c>
      <c r="AF1598" s="26">
        <f>IF(AND(-Z1598&gt;=91,-Z1598&lt;=120),D1598,0)</f>
        <v>0</v>
      </c>
      <c r="AG1598" s="26">
        <f>IF(AND(-Z1598&gt;=121,-Z1598&lt;=150),D1598,0)</f>
        <v>0</v>
      </c>
      <c r="AH1598" s="26">
        <f>IF(AND(-Z1598&gt;=151,-Z1598&lt;=180),D1598,0)</f>
        <v>0</v>
      </c>
      <c r="AI1598" s="26">
        <f>IF(AND(-Z1598&gt;=181,-Z1598&lt;=210),D1598,0)</f>
        <v>0</v>
      </c>
      <c r="AJ1598" s="26">
        <f>IF(AND(-Z1598&gt;=211,-Z1598&lt;=250),D1598,0)</f>
        <v>0</v>
      </c>
      <c r="AK1598" s="26">
        <f>IF(-Z1598&gt;=251,D1598,0)</f>
        <v>0</v>
      </c>
      <c r="AL1598" s="26">
        <f>SUM(AE1598:AF1598)</f>
        <v>0</v>
      </c>
      <c r="AM1598" s="26">
        <f>SUM(AG1598:AK1598)</f>
        <v>0</v>
      </c>
      <c r="AN1598" s="26">
        <f>SUM(AI1598:AK1598)</f>
        <v>0</v>
      </c>
      <c r="AO1598" s="26">
        <f>+IF(SUM(AC1598:AK1598)=0,D1598,0)</f>
        <v>5000</v>
      </c>
      <c r="AP1598" s="26">
        <f>+SUM(AC1598:AK1598)</f>
        <v>0</v>
      </c>
      <c r="AQ1598" s="26">
        <f>+Tabla_DatosExternos_142[[#This Row],[Total Vigente]]+Tabla_DatosExternos_142[[#This Row],[Total Vencido]]</f>
        <v>5000</v>
      </c>
      <c r="AR1598" s="26">
        <f>SUM(AG1598:AK1598)</f>
        <v>0</v>
      </c>
      <c r="AS1598" s="27">
        <f>+Tabla_DatosExternos_142[[#This Row],[Fecha]]-Tabla_DatosExternos_142[[#This Row],[Vence]]</f>
        <v>-867</v>
      </c>
      <c r="AT1598" s="21"/>
      <c r="AU1598" s="28" t="e">
        <f>+AR1598-W1598</f>
        <v>#VALUE!</v>
      </c>
    </row>
    <row r="1599" spans="1:47" x14ac:dyDescent="0.35">
      <c r="A1599" s="20">
        <v>45869</v>
      </c>
      <c r="B1599" s="21">
        <v>246</v>
      </c>
      <c r="C1599" s="21">
        <v>5000</v>
      </c>
      <c r="D1599" s="21">
        <v>5000</v>
      </c>
      <c r="E1599" s="22">
        <v>46767</v>
      </c>
      <c r="F1599" s="21">
        <v>521</v>
      </c>
      <c r="G1599" s="21" t="s">
        <v>47</v>
      </c>
      <c r="H1599" s="21" t="s">
        <v>95</v>
      </c>
      <c r="I1599" s="21" t="s">
        <v>954</v>
      </c>
      <c r="J1599" s="21" t="s">
        <v>49</v>
      </c>
      <c r="K1599" s="21" t="s">
        <v>711</v>
      </c>
      <c r="L1599" s="21" t="s">
        <v>712</v>
      </c>
      <c r="M1599" s="21" t="s">
        <v>955</v>
      </c>
      <c r="N1599" s="21">
        <v>898</v>
      </c>
      <c r="O1599" s="20"/>
      <c r="P1599" s="21" t="s">
        <v>50</v>
      </c>
      <c r="Q1599" s="21" t="s">
        <v>956</v>
      </c>
      <c r="R1599" s="21">
        <v>420000</v>
      </c>
      <c r="S1599" s="21">
        <v>402</v>
      </c>
      <c r="T1599" s="21">
        <v>-68.003448000000006</v>
      </c>
      <c r="U1599" s="21">
        <v>-17.095707000000001</v>
      </c>
      <c r="V1599" s="21" t="s">
        <v>957</v>
      </c>
      <c r="W1599" s="21" t="s">
        <v>51</v>
      </c>
      <c r="X1599" s="21" t="s">
        <v>958</v>
      </c>
      <c r="Y1599" s="23">
        <v>46246</v>
      </c>
      <c r="Z1599" s="24">
        <f>+E1599-Y1599</f>
        <v>521</v>
      </c>
      <c r="AA1599" s="25">
        <f>+Tabla_DatosExternos_142[[#This Row],[Saldo]]/Tabla_DatosExternos_142[[#This Row],[Importe]]</f>
        <v>1</v>
      </c>
      <c r="AB1599" s="21"/>
      <c r="AC1599" s="26">
        <f>IF(AND(-Z1599&gt;=1,-Z1599&lt;=30),D1599,0)</f>
        <v>0</v>
      </c>
      <c r="AD1599" s="26">
        <f>IF(AND(-Z1599&gt;=31,-Z1599&lt;=60),D1599,0)</f>
        <v>0</v>
      </c>
      <c r="AE1599" s="26">
        <f>IF(AND(-Z1599&gt;=61,-Z1599&lt;=90),D1599,0)</f>
        <v>0</v>
      </c>
      <c r="AF1599" s="26">
        <f>IF(AND(-Z1599&gt;=91,-Z1599&lt;=120),D1599,0)</f>
        <v>0</v>
      </c>
      <c r="AG1599" s="26">
        <f>IF(AND(-Z1599&gt;=121,-Z1599&lt;=150),D1599,0)</f>
        <v>0</v>
      </c>
      <c r="AH1599" s="26">
        <f>IF(AND(-Z1599&gt;=151,-Z1599&lt;=180),D1599,0)</f>
        <v>0</v>
      </c>
      <c r="AI1599" s="26">
        <f>IF(AND(-Z1599&gt;=181,-Z1599&lt;=210),D1599,0)</f>
        <v>0</v>
      </c>
      <c r="AJ1599" s="26">
        <f>IF(AND(-Z1599&gt;=211,-Z1599&lt;=250),D1599,0)</f>
        <v>0</v>
      </c>
      <c r="AK1599" s="26">
        <f>IF(-Z1599&gt;=251,D1599,0)</f>
        <v>0</v>
      </c>
      <c r="AL1599" s="26">
        <f>SUM(AE1599:AF1599)</f>
        <v>0</v>
      </c>
      <c r="AM1599" s="26">
        <f>SUM(AG1599:AK1599)</f>
        <v>0</v>
      </c>
      <c r="AN1599" s="26">
        <f>SUM(AI1599:AK1599)</f>
        <v>0</v>
      </c>
      <c r="AO1599" s="26">
        <f>+IF(SUM(AC1599:AK1599)=0,D1599,0)</f>
        <v>5000</v>
      </c>
      <c r="AP1599" s="26">
        <f>+SUM(AC1599:AK1599)</f>
        <v>0</v>
      </c>
      <c r="AQ1599" s="26">
        <f>+Tabla_DatosExternos_142[[#This Row],[Total Vigente]]+Tabla_DatosExternos_142[[#This Row],[Total Vencido]]</f>
        <v>5000</v>
      </c>
      <c r="AR1599" s="26">
        <f>SUM(AG1599:AK1599)</f>
        <v>0</v>
      </c>
      <c r="AS1599" s="27">
        <f>+Tabla_DatosExternos_142[[#This Row],[Fecha]]-Tabla_DatosExternos_142[[#This Row],[Vence]]</f>
        <v>-898</v>
      </c>
      <c r="AT1599" s="21"/>
      <c r="AU1599" s="28" t="e">
        <f>+AR1599-W1599</f>
        <v>#VALUE!</v>
      </c>
    </row>
    <row r="1600" spans="1:47" x14ac:dyDescent="0.35">
      <c r="A1600" s="20">
        <v>45869</v>
      </c>
      <c r="B1600" s="21">
        <v>247</v>
      </c>
      <c r="C1600" s="21">
        <v>5000</v>
      </c>
      <c r="D1600" s="21">
        <v>5000</v>
      </c>
      <c r="E1600" s="22">
        <v>46798</v>
      </c>
      <c r="F1600" s="21">
        <v>552</v>
      </c>
      <c r="G1600" s="21" t="s">
        <v>47</v>
      </c>
      <c r="H1600" s="21" t="s">
        <v>95</v>
      </c>
      <c r="I1600" s="21" t="s">
        <v>954</v>
      </c>
      <c r="J1600" s="21" t="s">
        <v>49</v>
      </c>
      <c r="K1600" s="21" t="s">
        <v>711</v>
      </c>
      <c r="L1600" s="21" t="s">
        <v>712</v>
      </c>
      <c r="M1600" s="21" t="s">
        <v>955</v>
      </c>
      <c r="N1600" s="21">
        <v>929</v>
      </c>
      <c r="O1600" s="20"/>
      <c r="P1600" s="21" t="s">
        <v>50</v>
      </c>
      <c r="Q1600" s="21" t="s">
        <v>956</v>
      </c>
      <c r="R1600" s="21">
        <v>420000</v>
      </c>
      <c r="S1600" s="21">
        <v>402</v>
      </c>
      <c r="T1600" s="21">
        <v>-68.003448000000006</v>
      </c>
      <c r="U1600" s="21">
        <v>-17.095707000000001</v>
      </c>
      <c r="V1600" s="21" t="s">
        <v>957</v>
      </c>
      <c r="W1600" s="21" t="s">
        <v>51</v>
      </c>
      <c r="X1600" s="21" t="s">
        <v>958</v>
      </c>
      <c r="Y1600" s="23">
        <v>46246</v>
      </c>
      <c r="Z1600" s="24">
        <f>+E1600-Y1600</f>
        <v>552</v>
      </c>
      <c r="AA1600" s="25">
        <f>+Tabla_DatosExternos_142[[#This Row],[Saldo]]/Tabla_DatosExternos_142[[#This Row],[Importe]]</f>
        <v>1</v>
      </c>
      <c r="AB1600" s="21"/>
      <c r="AC1600" s="26">
        <f>IF(AND(-Z1600&gt;=1,-Z1600&lt;=30),D1600,0)</f>
        <v>0</v>
      </c>
      <c r="AD1600" s="26">
        <f>IF(AND(-Z1600&gt;=31,-Z1600&lt;=60),D1600,0)</f>
        <v>0</v>
      </c>
      <c r="AE1600" s="26">
        <f>IF(AND(-Z1600&gt;=61,-Z1600&lt;=90),D1600,0)</f>
        <v>0</v>
      </c>
      <c r="AF1600" s="26">
        <f>IF(AND(-Z1600&gt;=91,-Z1600&lt;=120),D1600,0)</f>
        <v>0</v>
      </c>
      <c r="AG1600" s="26">
        <f>IF(AND(-Z1600&gt;=121,-Z1600&lt;=150),D1600,0)</f>
        <v>0</v>
      </c>
      <c r="AH1600" s="26">
        <f>IF(AND(-Z1600&gt;=151,-Z1600&lt;=180),D1600,0)</f>
        <v>0</v>
      </c>
      <c r="AI1600" s="26">
        <f>IF(AND(-Z1600&gt;=181,-Z1600&lt;=210),D1600,0)</f>
        <v>0</v>
      </c>
      <c r="AJ1600" s="26">
        <f>IF(AND(-Z1600&gt;=211,-Z1600&lt;=250),D1600,0)</f>
        <v>0</v>
      </c>
      <c r="AK1600" s="26">
        <f>IF(-Z1600&gt;=251,D1600,0)</f>
        <v>0</v>
      </c>
      <c r="AL1600" s="26">
        <f>SUM(AE1600:AF1600)</f>
        <v>0</v>
      </c>
      <c r="AM1600" s="26">
        <f>SUM(AG1600:AK1600)</f>
        <v>0</v>
      </c>
      <c r="AN1600" s="26">
        <f>SUM(AI1600:AK1600)</f>
        <v>0</v>
      </c>
      <c r="AO1600" s="26">
        <f>+IF(SUM(AC1600:AK1600)=0,D1600,0)</f>
        <v>5000</v>
      </c>
      <c r="AP1600" s="26">
        <f>+SUM(AC1600:AK1600)</f>
        <v>0</v>
      </c>
      <c r="AQ1600" s="26">
        <f>+Tabla_DatosExternos_142[[#This Row],[Total Vigente]]+Tabla_DatosExternos_142[[#This Row],[Total Vencido]]</f>
        <v>5000</v>
      </c>
      <c r="AR1600" s="26">
        <f>SUM(AG1600:AK1600)</f>
        <v>0</v>
      </c>
      <c r="AS1600" s="27">
        <f>+Tabla_DatosExternos_142[[#This Row],[Fecha]]-Tabla_DatosExternos_142[[#This Row],[Vence]]</f>
        <v>-929</v>
      </c>
      <c r="AT1600" s="21"/>
      <c r="AU1600" s="28" t="e">
        <f>+AR1600-W1600</f>
        <v>#VALUE!</v>
      </c>
    </row>
    <row r="1601" spans="1:47" x14ac:dyDescent="0.35">
      <c r="A1601" s="20">
        <v>45869</v>
      </c>
      <c r="B1601" s="21">
        <v>248</v>
      </c>
      <c r="C1601" s="21">
        <v>5000</v>
      </c>
      <c r="D1601" s="21">
        <v>5000</v>
      </c>
      <c r="E1601" s="22">
        <v>46827</v>
      </c>
      <c r="F1601" s="21">
        <v>581</v>
      </c>
      <c r="G1601" s="21" t="s">
        <v>47</v>
      </c>
      <c r="H1601" s="21" t="s">
        <v>95</v>
      </c>
      <c r="I1601" s="21" t="s">
        <v>954</v>
      </c>
      <c r="J1601" s="21" t="s">
        <v>49</v>
      </c>
      <c r="K1601" s="21" t="s">
        <v>711</v>
      </c>
      <c r="L1601" s="21" t="s">
        <v>712</v>
      </c>
      <c r="M1601" s="21" t="s">
        <v>955</v>
      </c>
      <c r="N1601" s="21">
        <v>958</v>
      </c>
      <c r="O1601" s="20"/>
      <c r="P1601" s="21" t="s">
        <v>50</v>
      </c>
      <c r="Q1601" s="21" t="s">
        <v>956</v>
      </c>
      <c r="R1601" s="21">
        <v>420000</v>
      </c>
      <c r="S1601" s="21">
        <v>402</v>
      </c>
      <c r="T1601" s="21">
        <v>-68.003448000000006</v>
      </c>
      <c r="U1601" s="21">
        <v>-17.095707000000001</v>
      </c>
      <c r="V1601" s="21" t="s">
        <v>957</v>
      </c>
      <c r="W1601" s="21" t="s">
        <v>51</v>
      </c>
      <c r="X1601" s="21" t="s">
        <v>958</v>
      </c>
      <c r="Y1601" s="23">
        <v>46246</v>
      </c>
      <c r="Z1601" s="24">
        <f>+E1601-Y1601</f>
        <v>581</v>
      </c>
      <c r="AA1601" s="25">
        <f>+Tabla_DatosExternos_142[[#This Row],[Saldo]]/Tabla_DatosExternos_142[[#This Row],[Importe]]</f>
        <v>1</v>
      </c>
      <c r="AB1601" s="21"/>
      <c r="AC1601" s="26">
        <f>IF(AND(-Z1601&gt;=1,-Z1601&lt;=30),D1601,0)</f>
        <v>0</v>
      </c>
      <c r="AD1601" s="26">
        <f>IF(AND(-Z1601&gt;=31,-Z1601&lt;=60),D1601,0)</f>
        <v>0</v>
      </c>
      <c r="AE1601" s="26">
        <f>IF(AND(-Z1601&gt;=61,-Z1601&lt;=90),D1601,0)</f>
        <v>0</v>
      </c>
      <c r="AF1601" s="26">
        <f>IF(AND(-Z1601&gt;=91,-Z1601&lt;=120),D1601,0)</f>
        <v>0</v>
      </c>
      <c r="AG1601" s="26">
        <f>IF(AND(-Z1601&gt;=121,-Z1601&lt;=150),D1601,0)</f>
        <v>0</v>
      </c>
      <c r="AH1601" s="26">
        <f>IF(AND(-Z1601&gt;=151,-Z1601&lt;=180),D1601,0)</f>
        <v>0</v>
      </c>
      <c r="AI1601" s="26">
        <f>IF(AND(-Z1601&gt;=181,-Z1601&lt;=210),D1601,0)</f>
        <v>0</v>
      </c>
      <c r="AJ1601" s="26">
        <f>IF(AND(-Z1601&gt;=211,-Z1601&lt;=250),D1601,0)</f>
        <v>0</v>
      </c>
      <c r="AK1601" s="26">
        <f>IF(-Z1601&gt;=251,D1601,0)</f>
        <v>0</v>
      </c>
      <c r="AL1601" s="26">
        <f>SUM(AE1601:AF1601)</f>
        <v>0</v>
      </c>
      <c r="AM1601" s="26">
        <f>SUM(AG1601:AK1601)</f>
        <v>0</v>
      </c>
      <c r="AN1601" s="26">
        <f>SUM(AI1601:AK1601)</f>
        <v>0</v>
      </c>
      <c r="AO1601" s="26">
        <f>+IF(SUM(AC1601:AK1601)=0,D1601,0)</f>
        <v>5000</v>
      </c>
      <c r="AP1601" s="26">
        <f>+SUM(AC1601:AK1601)</f>
        <v>0</v>
      </c>
      <c r="AQ1601" s="26">
        <f>+Tabla_DatosExternos_142[[#This Row],[Total Vigente]]+Tabla_DatosExternos_142[[#This Row],[Total Vencido]]</f>
        <v>5000</v>
      </c>
      <c r="AR1601" s="26">
        <f>SUM(AG1601:AK1601)</f>
        <v>0</v>
      </c>
      <c r="AS1601" s="27">
        <f>+Tabla_DatosExternos_142[[#This Row],[Fecha]]-Tabla_DatosExternos_142[[#This Row],[Vence]]</f>
        <v>-958</v>
      </c>
      <c r="AT1601" s="21"/>
      <c r="AU1601" s="28" t="e">
        <f>+AR1601-W1601</f>
        <v>#VALUE!</v>
      </c>
    </row>
    <row r="1602" spans="1:47" x14ac:dyDescent="0.35">
      <c r="A1602" s="20">
        <v>45869</v>
      </c>
      <c r="B1602" s="21">
        <v>249</v>
      </c>
      <c r="C1602" s="21">
        <v>5000</v>
      </c>
      <c r="D1602" s="21">
        <v>5000</v>
      </c>
      <c r="E1602" s="22">
        <v>46858</v>
      </c>
      <c r="F1602" s="21">
        <v>612</v>
      </c>
      <c r="G1602" s="21" t="s">
        <v>47</v>
      </c>
      <c r="H1602" s="21" t="s">
        <v>95</v>
      </c>
      <c r="I1602" s="21" t="s">
        <v>954</v>
      </c>
      <c r="J1602" s="21" t="s">
        <v>49</v>
      </c>
      <c r="K1602" s="21" t="s">
        <v>711</v>
      </c>
      <c r="L1602" s="21" t="s">
        <v>712</v>
      </c>
      <c r="M1602" s="21" t="s">
        <v>955</v>
      </c>
      <c r="N1602" s="21">
        <v>989</v>
      </c>
      <c r="O1602" s="20"/>
      <c r="P1602" s="21" t="s">
        <v>50</v>
      </c>
      <c r="Q1602" s="21" t="s">
        <v>956</v>
      </c>
      <c r="R1602" s="21">
        <v>420000</v>
      </c>
      <c r="S1602" s="21">
        <v>402</v>
      </c>
      <c r="T1602" s="21">
        <v>-68.003448000000006</v>
      </c>
      <c r="U1602" s="21">
        <v>-17.095707000000001</v>
      </c>
      <c r="V1602" s="21" t="s">
        <v>957</v>
      </c>
      <c r="W1602" s="21" t="s">
        <v>51</v>
      </c>
      <c r="X1602" s="21" t="s">
        <v>958</v>
      </c>
      <c r="Y1602" s="23">
        <v>46246</v>
      </c>
      <c r="Z1602" s="24">
        <f>+E1602-Y1602</f>
        <v>612</v>
      </c>
      <c r="AA1602" s="25">
        <f>+Tabla_DatosExternos_142[[#This Row],[Saldo]]/Tabla_DatosExternos_142[[#This Row],[Importe]]</f>
        <v>1</v>
      </c>
      <c r="AB1602" s="21"/>
      <c r="AC1602" s="26">
        <f>IF(AND(-Z1602&gt;=1,-Z1602&lt;=30),D1602,0)</f>
        <v>0</v>
      </c>
      <c r="AD1602" s="26">
        <f>IF(AND(-Z1602&gt;=31,-Z1602&lt;=60),D1602,0)</f>
        <v>0</v>
      </c>
      <c r="AE1602" s="26">
        <f>IF(AND(-Z1602&gt;=61,-Z1602&lt;=90),D1602,0)</f>
        <v>0</v>
      </c>
      <c r="AF1602" s="26">
        <f>IF(AND(-Z1602&gt;=91,-Z1602&lt;=120),D1602,0)</f>
        <v>0</v>
      </c>
      <c r="AG1602" s="26">
        <f>IF(AND(-Z1602&gt;=121,-Z1602&lt;=150),D1602,0)</f>
        <v>0</v>
      </c>
      <c r="AH1602" s="26">
        <f>IF(AND(-Z1602&gt;=151,-Z1602&lt;=180),D1602,0)</f>
        <v>0</v>
      </c>
      <c r="AI1602" s="26">
        <f>IF(AND(-Z1602&gt;=181,-Z1602&lt;=210),D1602,0)</f>
        <v>0</v>
      </c>
      <c r="AJ1602" s="26">
        <f>IF(AND(-Z1602&gt;=211,-Z1602&lt;=250),D1602,0)</f>
        <v>0</v>
      </c>
      <c r="AK1602" s="26">
        <f>IF(-Z1602&gt;=251,D1602,0)</f>
        <v>0</v>
      </c>
      <c r="AL1602" s="26">
        <f>SUM(AE1602:AF1602)</f>
        <v>0</v>
      </c>
      <c r="AM1602" s="26">
        <f>SUM(AG1602:AK1602)</f>
        <v>0</v>
      </c>
      <c r="AN1602" s="26">
        <f>SUM(AI1602:AK1602)</f>
        <v>0</v>
      </c>
      <c r="AO1602" s="26">
        <f>+IF(SUM(AC1602:AK1602)=0,D1602,0)</f>
        <v>5000</v>
      </c>
      <c r="AP1602" s="26">
        <f>+SUM(AC1602:AK1602)</f>
        <v>0</v>
      </c>
      <c r="AQ1602" s="26">
        <f>+Tabla_DatosExternos_142[[#This Row],[Total Vigente]]+Tabla_DatosExternos_142[[#This Row],[Total Vencido]]</f>
        <v>5000</v>
      </c>
      <c r="AR1602" s="26">
        <f>SUM(AG1602:AK1602)</f>
        <v>0</v>
      </c>
      <c r="AS1602" s="27">
        <f>+Tabla_DatosExternos_142[[#This Row],[Fecha]]-Tabla_DatosExternos_142[[#This Row],[Vence]]</f>
        <v>-989</v>
      </c>
      <c r="AT1602" s="21"/>
      <c r="AU1602" s="28" t="e">
        <f>+AR1602-W1602</f>
        <v>#VALUE!</v>
      </c>
    </row>
    <row r="1603" spans="1:47" x14ac:dyDescent="0.35">
      <c r="A1603" s="20">
        <v>45869</v>
      </c>
      <c r="B1603" s="21">
        <v>250</v>
      </c>
      <c r="C1603" s="21">
        <v>5000</v>
      </c>
      <c r="D1603" s="21">
        <v>5000</v>
      </c>
      <c r="E1603" s="22">
        <v>46888</v>
      </c>
      <c r="F1603" s="21">
        <v>642</v>
      </c>
      <c r="G1603" s="21" t="s">
        <v>47</v>
      </c>
      <c r="H1603" s="21" t="s">
        <v>95</v>
      </c>
      <c r="I1603" s="21" t="s">
        <v>954</v>
      </c>
      <c r="J1603" s="21" t="s">
        <v>49</v>
      </c>
      <c r="K1603" s="21" t="s">
        <v>711</v>
      </c>
      <c r="L1603" s="21" t="s">
        <v>712</v>
      </c>
      <c r="M1603" s="21" t="s">
        <v>955</v>
      </c>
      <c r="N1603" s="21">
        <v>1019</v>
      </c>
      <c r="O1603" s="20"/>
      <c r="P1603" s="21" t="s">
        <v>50</v>
      </c>
      <c r="Q1603" s="21" t="s">
        <v>956</v>
      </c>
      <c r="R1603" s="21">
        <v>420000</v>
      </c>
      <c r="S1603" s="21">
        <v>402</v>
      </c>
      <c r="T1603" s="21">
        <v>-68.003448000000006</v>
      </c>
      <c r="U1603" s="21">
        <v>-17.095707000000001</v>
      </c>
      <c r="V1603" s="21" t="s">
        <v>957</v>
      </c>
      <c r="W1603" s="21" t="s">
        <v>51</v>
      </c>
      <c r="X1603" s="21" t="s">
        <v>958</v>
      </c>
      <c r="Y1603" s="23">
        <v>46246</v>
      </c>
      <c r="Z1603" s="24">
        <f>+E1603-Y1603</f>
        <v>642</v>
      </c>
      <c r="AA1603" s="25">
        <f>+Tabla_DatosExternos_142[[#This Row],[Saldo]]/Tabla_DatosExternos_142[[#This Row],[Importe]]</f>
        <v>1</v>
      </c>
      <c r="AB1603" s="21"/>
      <c r="AC1603" s="26">
        <f>IF(AND(-Z1603&gt;=1,-Z1603&lt;=30),D1603,0)</f>
        <v>0</v>
      </c>
      <c r="AD1603" s="26">
        <f>IF(AND(-Z1603&gt;=31,-Z1603&lt;=60),D1603,0)</f>
        <v>0</v>
      </c>
      <c r="AE1603" s="26">
        <f>IF(AND(-Z1603&gt;=61,-Z1603&lt;=90),D1603,0)</f>
        <v>0</v>
      </c>
      <c r="AF1603" s="26">
        <f>IF(AND(-Z1603&gt;=91,-Z1603&lt;=120),D1603,0)</f>
        <v>0</v>
      </c>
      <c r="AG1603" s="26">
        <f>IF(AND(-Z1603&gt;=121,-Z1603&lt;=150),D1603,0)</f>
        <v>0</v>
      </c>
      <c r="AH1603" s="26">
        <f>IF(AND(-Z1603&gt;=151,-Z1603&lt;=180),D1603,0)</f>
        <v>0</v>
      </c>
      <c r="AI1603" s="26">
        <f>IF(AND(-Z1603&gt;=181,-Z1603&lt;=210),D1603,0)</f>
        <v>0</v>
      </c>
      <c r="AJ1603" s="26">
        <f>IF(AND(-Z1603&gt;=211,-Z1603&lt;=250),D1603,0)</f>
        <v>0</v>
      </c>
      <c r="AK1603" s="26">
        <f>IF(-Z1603&gt;=251,D1603,0)</f>
        <v>0</v>
      </c>
      <c r="AL1603" s="26">
        <f>SUM(AE1603:AF1603)</f>
        <v>0</v>
      </c>
      <c r="AM1603" s="26">
        <f>SUM(AG1603:AK1603)</f>
        <v>0</v>
      </c>
      <c r="AN1603" s="26">
        <f>SUM(AI1603:AK1603)</f>
        <v>0</v>
      </c>
      <c r="AO1603" s="26">
        <f>+IF(SUM(AC1603:AK1603)=0,D1603,0)</f>
        <v>5000</v>
      </c>
      <c r="AP1603" s="26">
        <f>+SUM(AC1603:AK1603)</f>
        <v>0</v>
      </c>
      <c r="AQ1603" s="26">
        <f>+Tabla_DatosExternos_142[[#This Row],[Total Vigente]]+Tabla_DatosExternos_142[[#This Row],[Total Vencido]]</f>
        <v>5000</v>
      </c>
      <c r="AR1603" s="26">
        <f>SUM(AG1603:AK1603)</f>
        <v>0</v>
      </c>
      <c r="AS1603" s="27">
        <f>+Tabla_DatosExternos_142[[#This Row],[Fecha]]-Tabla_DatosExternos_142[[#This Row],[Vence]]</f>
        <v>-1019</v>
      </c>
      <c r="AT1603" s="21"/>
      <c r="AU1603" s="28" t="e">
        <f>+AR1603-W1603</f>
        <v>#VALUE!</v>
      </c>
    </row>
    <row r="1604" spans="1:47" x14ac:dyDescent="0.35">
      <c r="A1604" s="20">
        <v>45869</v>
      </c>
      <c r="B1604" s="21">
        <v>251</v>
      </c>
      <c r="C1604" s="21">
        <v>5000</v>
      </c>
      <c r="D1604" s="21">
        <v>5000</v>
      </c>
      <c r="E1604" s="22">
        <v>46919</v>
      </c>
      <c r="F1604" s="21">
        <v>673</v>
      </c>
      <c r="G1604" s="21" t="s">
        <v>47</v>
      </c>
      <c r="H1604" s="21" t="s">
        <v>95</v>
      </c>
      <c r="I1604" s="21" t="s">
        <v>954</v>
      </c>
      <c r="J1604" s="21" t="s">
        <v>49</v>
      </c>
      <c r="K1604" s="21" t="s">
        <v>711</v>
      </c>
      <c r="L1604" s="21" t="s">
        <v>712</v>
      </c>
      <c r="M1604" s="21" t="s">
        <v>955</v>
      </c>
      <c r="N1604" s="21">
        <v>1050</v>
      </c>
      <c r="O1604" s="20"/>
      <c r="P1604" s="21" t="s">
        <v>50</v>
      </c>
      <c r="Q1604" s="21" t="s">
        <v>956</v>
      </c>
      <c r="R1604" s="21">
        <v>420000</v>
      </c>
      <c r="S1604" s="21">
        <v>402</v>
      </c>
      <c r="T1604" s="21">
        <v>-68.003448000000006</v>
      </c>
      <c r="U1604" s="21">
        <v>-17.095707000000001</v>
      </c>
      <c r="V1604" s="21" t="s">
        <v>957</v>
      </c>
      <c r="W1604" s="21" t="s">
        <v>51</v>
      </c>
      <c r="X1604" s="21" t="s">
        <v>958</v>
      </c>
      <c r="Y1604" s="23">
        <v>46246</v>
      </c>
      <c r="Z1604" s="24">
        <f>+E1604-Y1604</f>
        <v>673</v>
      </c>
      <c r="AA1604" s="25">
        <f>+Tabla_DatosExternos_142[[#This Row],[Saldo]]/Tabla_DatosExternos_142[[#This Row],[Importe]]</f>
        <v>1</v>
      </c>
      <c r="AB1604" s="21"/>
      <c r="AC1604" s="26">
        <f>IF(AND(-Z1604&gt;=1,-Z1604&lt;=30),D1604,0)</f>
        <v>0</v>
      </c>
      <c r="AD1604" s="26">
        <f>IF(AND(-Z1604&gt;=31,-Z1604&lt;=60),D1604,0)</f>
        <v>0</v>
      </c>
      <c r="AE1604" s="26">
        <f>IF(AND(-Z1604&gt;=61,-Z1604&lt;=90),D1604,0)</f>
        <v>0</v>
      </c>
      <c r="AF1604" s="26">
        <f>IF(AND(-Z1604&gt;=91,-Z1604&lt;=120),D1604,0)</f>
        <v>0</v>
      </c>
      <c r="AG1604" s="26">
        <f>IF(AND(-Z1604&gt;=121,-Z1604&lt;=150),D1604,0)</f>
        <v>0</v>
      </c>
      <c r="AH1604" s="26">
        <f>IF(AND(-Z1604&gt;=151,-Z1604&lt;=180),D1604,0)</f>
        <v>0</v>
      </c>
      <c r="AI1604" s="26">
        <f>IF(AND(-Z1604&gt;=181,-Z1604&lt;=210),D1604,0)</f>
        <v>0</v>
      </c>
      <c r="AJ1604" s="26">
        <f>IF(AND(-Z1604&gt;=211,-Z1604&lt;=250),D1604,0)</f>
        <v>0</v>
      </c>
      <c r="AK1604" s="26">
        <f>IF(-Z1604&gt;=251,D1604,0)</f>
        <v>0</v>
      </c>
      <c r="AL1604" s="26">
        <f>SUM(AE1604:AF1604)</f>
        <v>0</v>
      </c>
      <c r="AM1604" s="26">
        <f>SUM(AG1604:AK1604)</f>
        <v>0</v>
      </c>
      <c r="AN1604" s="26">
        <f>SUM(AI1604:AK1604)</f>
        <v>0</v>
      </c>
      <c r="AO1604" s="26">
        <f>+IF(SUM(AC1604:AK1604)=0,D1604,0)</f>
        <v>5000</v>
      </c>
      <c r="AP1604" s="26">
        <f>+SUM(AC1604:AK1604)</f>
        <v>0</v>
      </c>
      <c r="AQ1604" s="26">
        <f>+Tabla_DatosExternos_142[[#This Row],[Total Vigente]]+Tabla_DatosExternos_142[[#This Row],[Total Vencido]]</f>
        <v>5000</v>
      </c>
      <c r="AR1604" s="26">
        <f>SUM(AG1604:AK1604)</f>
        <v>0</v>
      </c>
      <c r="AS1604" s="27">
        <f>+Tabla_DatosExternos_142[[#This Row],[Fecha]]-Tabla_DatosExternos_142[[#This Row],[Vence]]</f>
        <v>-1050</v>
      </c>
      <c r="AT1604" s="21"/>
      <c r="AU1604" s="28" t="e">
        <f>+AR1604-W1604</f>
        <v>#VALUE!</v>
      </c>
    </row>
    <row r="1605" spans="1:47" x14ac:dyDescent="0.35">
      <c r="A1605" s="20">
        <v>45869</v>
      </c>
      <c r="B1605" s="21">
        <v>252</v>
      </c>
      <c r="C1605" s="21">
        <v>5000</v>
      </c>
      <c r="D1605" s="21">
        <v>5000</v>
      </c>
      <c r="E1605" s="22">
        <v>46949</v>
      </c>
      <c r="F1605" s="21">
        <v>703</v>
      </c>
      <c r="G1605" s="21" t="s">
        <v>47</v>
      </c>
      <c r="H1605" s="21" t="s">
        <v>95</v>
      </c>
      <c r="I1605" s="21" t="s">
        <v>954</v>
      </c>
      <c r="J1605" s="21" t="s">
        <v>49</v>
      </c>
      <c r="K1605" s="21" t="s">
        <v>711</v>
      </c>
      <c r="L1605" s="21" t="s">
        <v>712</v>
      </c>
      <c r="M1605" s="21" t="s">
        <v>955</v>
      </c>
      <c r="N1605" s="21">
        <v>1080</v>
      </c>
      <c r="O1605" s="20"/>
      <c r="P1605" s="21" t="s">
        <v>50</v>
      </c>
      <c r="Q1605" s="21" t="s">
        <v>956</v>
      </c>
      <c r="R1605" s="21">
        <v>420000</v>
      </c>
      <c r="S1605" s="21">
        <v>402</v>
      </c>
      <c r="T1605" s="21">
        <v>-68.003448000000006</v>
      </c>
      <c r="U1605" s="21">
        <v>-17.095707000000001</v>
      </c>
      <c r="V1605" s="21" t="s">
        <v>957</v>
      </c>
      <c r="W1605" s="21" t="s">
        <v>51</v>
      </c>
      <c r="X1605" s="21" t="s">
        <v>958</v>
      </c>
      <c r="Y1605" s="23">
        <v>46246</v>
      </c>
      <c r="Z1605" s="24">
        <f>+E1605-Y1605</f>
        <v>703</v>
      </c>
      <c r="AA1605" s="25">
        <f>+Tabla_DatosExternos_142[[#This Row],[Saldo]]/Tabla_DatosExternos_142[[#This Row],[Importe]]</f>
        <v>1</v>
      </c>
      <c r="AB1605" s="21"/>
      <c r="AC1605" s="26">
        <f>IF(AND(-Z1605&gt;=1,-Z1605&lt;=30),D1605,0)</f>
        <v>0</v>
      </c>
      <c r="AD1605" s="26">
        <f>IF(AND(-Z1605&gt;=31,-Z1605&lt;=60),D1605,0)</f>
        <v>0</v>
      </c>
      <c r="AE1605" s="26">
        <f>IF(AND(-Z1605&gt;=61,-Z1605&lt;=90),D1605,0)</f>
        <v>0</v>
      </c>
      <c r="AF1605" s="26">
        <f>IF(AND(-Z1605&gt;=91,-Z1605&lt;=120),D1605,0)</f>
        <v>0</v>
      </c>
      <c r="AG1605" s="26">
        <f>IF(AND(-Z1605&gt;=121,-Z1605&lt;=150),D1605,0)</f>
        <v>0</v>
      </c>
      <c r="AH1605" s="26">
        <f>IF(AND(-Z1605&gt;=151,-Z1605&lt;=180),D1605,0)</f>
        <v>0</v>
      </c>
      <c r="AI1605" s="26">
        <f>IF(AND(-Z1605&gt;=181,-Z1605&lt;=210),D1605,0)</f>
        <v>0</v>
      </c>
      <c r="AJ1605" s="26">
        <f>IF(AND(-Z1605&gt;=211,-Z1605&lt;=250),D1605,0)</f>
        <v>0</v>
      </c>
      <c r="AK1605" s="26">
        <f>IF(-Z1605&gt;=251,D1605,0)</f>
        <v>0</v>
      </c>
      <c r="AL1605" s="26">
        <f>SUM(AE1605:AF1605)</f>
        <v>0</v>
      </c>
      <c r="AM1605" s="26">
        <f>SUM(AG1605:AK1605)</f>
        <v>0</v>
      </c>
      <c r="AN1605" s="26">
        <f>SUM(AI1605:AK1605)</f>
        <v>0</v>
      </c>
      <c r="AO1605" s="26">
        <f>+IF(SUM(AC1605:AK1605)=0,D1605,0)</f>
        <v>5000</v>
      </c>
      <c r="AP1605" s="26">
        <f>+SUM(AC1605:AK1605)</f>
        <v>0</v>
      </c>
      <c r="AQ1605" s="26">
        <f>+Tabla_DatosExternos_142[[#This Row],[Total Vigente]]+Tabla_DatosExternos_142[[#This Row],[Total Vencido]]</f>
        <v>5000</v>
      </c>
      <c r="AR1605" s="26">
        <f>SUM(AG1605:AK1605)</f>
        <v>0</v>
      </c>
      <c r="AS1605" s="27">
        <f>+Tabla_DatosExternos_142[[#This Row],[Fecha]]-Tabla_DatosExternos_142[[#This Row],[Vence]]</f>
        <v>-1080</v>
      </c>
      <c r="AT1605" s="21"/>
      <c r="AU1605" s="28" t="e">
        <f>+AR1605-W1605</f>
        <v>#VALUE!</v>
      </c>
    </row>
    <row r="1606" spans="1:47" x14ac:dyDescent="0.35">
      <c r="A1606" s="20">
        <v>45869</v>
      </c>
      <c r="B1606" s="21">
        <v>253</v>
      </c>
      <c r="C1606" s="21">
        <v>5000</v>
      </c>
      <c r="D1606" s="21">
        <v>5000</v>
      </c>
      <c r="E1606" s="22">
        <v>46980</v>
      </c>
      <c r="F1606" s="21">
        <v>734</v>
      </c>
      <c r="G1606" s="21" t="s">
        <v>47</v>
      </c>
      <c r="H1606" s="21" t="s">
        <v>95</v>
      </c>
      <c r="I1606" s="21" t="s">
        <v>954</v>
      </c>
      <c r="J1606" s="21" t="s">
        <v>49</v>
      </c>
      <c r="K1606" s="21" t="s">
        <v>711</v>
      </c>
      <c r="L1606" s="21" t="s">
        <v>712</v>
      </c>
      <c r="M1606" s="21" t="s">
        <v>955</v>
      </c>
      <c r="N1606" s="21">
        <v>1111</v>
      </c>
      <c r="O1606" s="20"/>
      <c r="P1606" s="21" t="s">
        <v>50</v>
      </c>
      <c r="Q1606" s="21" t="s">
        <v>956</v>
      </c>
      <c r="R1606" s="21">
        <v>420000</v>
      </c>
      <c r="S1606" s="21">
        <v>402</v>
      </c>
      <c r="T1606" s="21">
        <v>-68.003448000000006</v>
      </c>
      <c r="U1606" s="21">
        <v>-17.095707000000001</v>
      </c>
      <c r="V1606" s="21" t="s">
        <v>957</v>
      </c>
      <c r="W1606" s="21" t="s">
        <v>51</v>
      </c>
      <c r="X1606" s="21" t="s">
        <v>958</v>
      </c>
      <c r="Y1606" s="23">
        <v>46246</v>
      </c>
      <c r="Z1606" s="24">
        <f>+E1606-Y1606</f>
        <v>734</v>
      </c>
      <c r="AA1606" s="25">
        <f>+Tabla_DatosExternos_142[[#This Row],[Saldo]]/Tabla_DatosExternos_142[[#This Row],[Importe]]</f>
        <v>1</v>
      </c>
      <c r="AB1606" s="21"/>
      <c r="AC1606" s="26">
        <f>IF(AND(-Z1606&gt;=1,-Z1606&lt;=30),D1606,0)</f>
        <v>0</v>
      </c>
      <c r="AD1606" s="26">
        <f>IF(AND(-Z1606&gt;=31,-Z1606&lt;=60),D1606,0)</f>
        <v>0</v>
      </c>
      <c r="AE1606" s="26">
        <f>IF(AND(-Z1606&gt;=61,-Z1606&lt;=90),D1606,0)</f>
        <v>0</v>
      </c>
      <c r="AF1606" s="26">
        <f>IF(AND(-Z1606&gt;=91,-Z1606&lt;=120),D1606,0)</f>
        <v>0</v>
      </c>
      <c r="AG1606" s="26">
        <f>IF(AND(-Z1606&gt;=121,-Z1606&lt;=150),D1606,0)</f>
        <v>0</v>
      </c>
      <c r="AH1606" s="26">
        <f>IF(AND(-Z1606&gt;=151,-Z1606&lt;=180),D1606,0)</f>
        <v>0</v>
      </c>
      <c r="AI1606" s="26">
        <f>IF(AND(-Z1606&gt;=181,-Z1606&lt;=210),D1606,0)</f>
        <v>0</v>
      </c>
      <c r="AJ1606" s="26">
        <f>IF(AND(-Z1606&gt;=211,-Z1606&lt;=250),D1606,0)</f>
        <v>0</v>
      </c>
      <c r="AK1606" s="26">
        <f>IF(-Z1606&gt;=251,D1606,0)</f>
        <v>0</v>
      </c>
      <c r="AL1606" s="26">
        <f>SUM(AE1606:AF1606)</f>
        <v>0</v>
      </c>
      <c r="AM1606" s="26">
        <f>SUM(AG1606:AK1606)</f>
        <v>0</v>
      </c>
      <c r="AN1606" s="26">
        <f>SUM(AI1606:AK1606)</f>
        <v>0</v>
      </c>
      <c r="AO1606" s="26">
        <f>+IF(SUM(AC1606:AK1606)=0,D1606,0)</f>
        <v>5000</v>
      </c>
      <c r="AP1606" s="26">
        <f>+SUM(AC1606:AK1606)</f>
        <v>0</v>
      </c>
      <c r="AQ1606" s="26">
        <f>+Tabla_DatosExternos_142[[#This Row],[Total Vigente]]+Tabla_DatosExternos_142[[#This Row],[Total Vencido]]</f>
        <v>5000</v>
      </c>
      <c r="AR1606" s="26">
        <f>SUM(AG1606:AK1606)</f>
        <v>0</v>
      </c>
      <c r="AS1606" s="27">
        <f>+Tabla_DatosExternos_142[[#This Row],[Fecha]]-Tabla_DatosExternos_142[[#This Row],[Vence]]</f>
        <v>-1111</v>
      </c>
      <c r="AT1606" s="21"/>
      <c r="AU1606" s="28" t="e">
        <f>+AR1606-W1606</f>
        <v>#VALUE!</v>
      </c>
    </row>
    <row r="1607" spans="1:47" x14ac:dyDescent="0.35">
      <c r="A1607" s="20">
        <v>45869</v>
      </c>
      <c r="B1607" s="21">
        <v>254</v>
      </c>
      <c r="C1607" s="21">
        <v>5000</v>
      </c>
      <c r="D1607" s="21">
        <v>5000</v>
      </c>
      <c r="E1607" s="22">
        <v>47011</v>
      </c>
      <c r="F1607" s="21">
        <v>765</v>
      </c>
      <c r="G1607" s="21" t="s">
        <v>47</v>
      </c>
      <c r="H1607" s="21" t="s">
        <v>95</v>
      </c>
      <c r="I1607" s="21" t="s">
        <v>954</v>
      </c>
      <c r="J1607" s="21" t="s">
        <v>49</v>
      </c>
      <c r="K1607" s="21" t="s">
        <v>711</v>
      </c>
      <c r="L1607" s="21" t="s">
        <v>712</v>
      </c>
      <c r="M1607" s="21" t="s">
        <v>955</v>
      </c>
      <c r="N1607" s="21">
        <v>1142</v>
      </c>
      <c r="O1607" s="20"/>
      <c r="P1607" s="21" t="s">
        <v>50</v>
      </c>
      <c r="Q1607" s="21" t="s">
        <v>956</v>
      </c>
      <c r="R1607" s="21">
        <v>420000</v>
      </c>
      <c r="S1607" s="21">
        <v>402</v>
      </c>
      <c r="T1607" s="21">
        <v>-68.003448000000006</v>
      </c>
      <c r="U1607" s="21">
        <v>-17.095707000000001</v>
      </c>
      <c r="V1607" s="21" t="s">
        <v>957</v>
      </c>
      <c r="W1607" s="21" t="s">
        <v>51</v>
      </c>
      <c r="X1607" s="21" t="s">
        <v>958</v>
      </c>
      <c r="Y1607" s="23">
        <v>46246</v>
      </c>
      <c r="Z1607" s="24">
        <f>+E1607-Y1607</f>
        <v>765</v>
      </c>
      <c r="AA1607" s="25">
        <f>+Tabla_DatosExternos_142[[#This Row],[Saldo]]/Tabla_DatosExternos_142[[#This Row],[Importe]]</f>
        <v>1</v>
      </c>
      <c r="AB1607" s="21"/>
      <c r="AC1607" s="26">
        <f>IF(AND(-Z1607&gt;=1,-Z1607&lt;=30),D1607,0)</f>
        <v>0</v>
      </c>
      <c r="AD1607" s="26">
        <f>IF(AND(-Z1607&gt;=31,-Z1607&lt;=60),D1607,0)</f>
        <v>0</v>
      </c>
      <c r="AE1607" s="26">
        <f>IF(AND(-Z1607&gt;=61,-Z1607&lt;=90),D1607,0)</f>
        <v>0</v>
      </c>
      <c r="AF1607" s="26">
        <f>IF(AND(-Z1607&gt;=91,-Z1607&lt;=120),D1607,0)</f>
        <v>0</v>
      </c>
      <c r="AG1607" s="26">
        <f>IF(AND(-Z1607&gt;=121,-Z1607&lt;=150),D1607,0)</f>
        <v>0</v>
      </c>
      <c r="AH1607" s="26">
        <f>IF(AND(-Z1607&gt;=151,-Z1607&lt;=180),D1607,0)</f>
        <v>0</v>
      </c>
      <c r="AI1607" s="26">
        <f>IF(AND(-Z1607&gt;=181,-Z1607&lt;=210),D1607,0)</f>
        <v>0</v>
      </c>
      <c r="AJ1607" s="26">
        <f>IF(AND(-Z1607&gt;=211,-Z1607&lt;=250),D1607,0)</f>
        <v>0</v>
      </c>
      <c r="AK1607" s="26">
        <f>IF(-Z1607&gt;=251,D1607,0)</f>
        <v>0</v>
      </c>
      <c r="AL1607" s="26">
        <f>SUM(AE1607:AF1607)</f>
        <v>0</v>
      </c>
      <c r="AM1607" s="26">
        <f>SUM(AG1607:AK1607)</f>
        <v>0</v>
      </c>
      <c r="AN1607" s="26">
        <f>SUM(AI1607:AK1607)</f>
        <v>0</v>
      </c>
      <c r="AO1607" s="26">
        <f>+IF(SUM(AC1607:AK1607)=0,D1607,0)</f>
        <v>5000</v>
      </c>
      <c r="AP1607" s="26">
        <f>+SUM(AC1607:AK1607)</f>
        <v>0</v>
      </c>
      <c r="AQ1607" s="26">
        <f>+Tabla_DatosExternos_142[[#This Row],[Total Vigente]]+Tabla_DatosExternos_142[[#This Row],[Total Vencido]]</f>
        <v>5000</v>
      </c>
      <c r="AR1607" s="26">
        <f>SUM(AG1607:AK1607)</f>
        <v>0</v>
      </c>
      <c r="AS1607" s="27">
        <f>+Tabla_DatosExternos_142[[#This Row],[Fecha]]-Tabla_DatosExternos_142[[#This Row],[Vence]]</f>
        <v>-1142</v>
      </c>
      <c r="AT1607" s="21"/>
      <c r="AU1607" s="28" t="e">
        <f>+AR1607-W1607</f>
        <v>#VALUE!</v>
      </c>
    </row>
    <row r="1608" spans="1:47" x14ac:dyDescent="0.35">
      <c r="A1608" s="20">
        <v>45869</v>
      </c>
      <c r="B1608" s="21">
        <v>255</v>
      </c>
      <c r="C1608" s="21">
        <v>5000</v>
      </c>
      <c r="D1608" s="21">
        <v>5000</v>
      </c>
      <c r="E1608" s="22">
        <v>47041</v>
      </c>
      <c r="F1608" s="21">
        <v>795</v>
      </c>
      <c r="G1608" s="21" t="s">
        <v>47</v>
      </c>
      <c r="H1608" s="21" t="s">
        <v>95</v>
      </c>
      <c r="I1608" s="21" t="s">
        <v>954</v>
      </c>
      <c r="J1608" s="21" t="s">
        <v>49</v>
      </c>
      <c r="K1608" s="21" t="s">
        <v>711</v>
      </c>
      <c r="L1608" s="21" t="s">
        <v>712</v>
      </c>
      <c r="M1608" s="21" t="s">
        <v>955</v>
      </c>
      <c r="N1608" s="21">
        <v>1172</v>
      </c>
      <c r="O1608" s="20"/>
      <c r="P1608" s="21" t="s">
        <v>50</v>
      </c>
      <c r="Q1608" s="21" t="s">
        <v>956</v>
      </c>
      <c r="R1608" s="21">
        <v>420000</v>
      </c>
      <c r="S1608" s="21">
        <v>402</v>
      </c>
      <c r="T1608" s="21">
        <v>-68.003448000000006</v>
      </c>
      <c r="U1608" s="21">
        <v>-17.095707000000001</v>
      </c>
      <c r="V1608" s="21" t="s">
        <v>957</v>
      </c>
      <c r="W1608" s="21" t="s">
        <v>51</v>
      </c>
      <c r="X1608" s="21" t="s">
        <v>958</v>
      </c>
      <c r="Y1608" s="23">
        <v>46246</v>
      </c>
      <c r="Z1608" s="24">
        <f>+E1608-Y1608</f>
        <v>795</v>
      </c>
      <c r="AA1608" s="25">
        <f>+Tabla_DatosExternos_142[[#This Row],[Saldo]]/Tabla_DatosExternos_142[[#This Row],[Importe]]</f>
        <v>1</v>
      </c>
      <c r="AB1608" s="21"/>
      <c r="AC1608" s="26">
        <f>IF(AND(-Z1608&gt;=1,-Z1608&lt;=30),D1608,0)</f>
        <v>0</v>
      </c>
      <c r="AD1608" s="26">
        <f>IF(AND(-Z1608&gt;=31,-Z1608&lt;=60),D1608,0)</f>
        <v>0</v>
      </c>
      <c r="AE1608" s="26">
        <f>IF(AND(-Z1608&gt;=61,-Z1608&lt;=90),D1608,0)</f>
        <v>0</v>
      </c>
      <c r="AF1608" s="26">
        <f>IF(AND(-Z1608&gt;=91,-Z1608&lt;=120),D1608,0)</f>
        <v>0</v>
      </c>
      <c r="AG1608" s="26">
        <f>IF(AND(-Z1608&gt;=121,-Z1608&lt;=150),D1608,0)</f>
        <v>0</v>
      </c>
      <c r="AH1608" s="26">
        <f>IF(AND(-Z1608&gt;=151,-Z1608&lt;=180),D1608,0)</f>
        <v>0</v>
      </c>
      <c r="AI1608" s="26">
        <f>IF(AND(-Z1608&gt;=181,-Z1608&lt;=210),D1608,0)</f>
        <v>0</v>
      </c>
      <c r="AJ1608" s="26">
        <f>IF(AND(-Z1608&gt;=211,-Z1608&lt;=250),D1608,0)</f>
        <v>0</v>
      </c>
      <c r="AK1608" s="26">
        <f>IF(-Z1608&gt;=251,D1608,0)</f>
        <v>0</v>
      </c>
      <c r="AL1608" s="26">
        <f>SUM(AE1608:AF1608)</f>
        <v>0</v>
      </c>
      <c r="AM1608" s="26">
        <f>SUM(AG1608:AK1608)</f>
        <v>0</v>
      </c>
      <c r="AN1608" s="26">
        <f>SUM(AI1608:AK1608)</f>
        <v>0</v>
      </c>
      <c r="AO1608" s="26">
        <f>+IF(SUM(AC1608:AK1608)=0,D1608,0)</f>
        <v>5000</v>
      </c>
      <c r="AP1608" s="26">
        <f>+SUM(AC1608:AK1608)</f>
        <v>0</v>
      </c>
      <c r="AQ1608" s="26">
        <f>+Tabla_DatosExternos_142[[#This Row],[Total Vigente]]+Tabla_DatosExternos_142[[#This Row],[Total Vencido]]</f>
        <v>5000</v>
      </c>
      <c r="AR1608" s="26">
        <f>SUM(AG1608:AK1608)</f>
        <v>0</v>
      </c>
      <c r="AS1608" s="27">
        <f>+Tabla_DatosExternos_142[[#This Row],[Fecha]]-Tabla_DatosExternos_142[[#This Row],[Vence]]</f>
        <v>-1172</v>
      </c>
      <c r="AT1608" s="21"/>
      <c r="AU1608" s="28" t="e">
        <f>+AR1608-W1608</f>
        <v>#VALUE!</v>
      </c>
    </row>
    <row r="1609" spans="1:47" x14ac:dyDescent="0.35">
      <c r="A1609" s="20">
        <v>45869</v>
      </c>
      <c r="B1609" s="21">
        <v>256</v>
      </c>
      <c r="C1609" s="21">
        <v>5000</v>
      </c>
      <c r="D1609" s="21">
        <v>5000</v>
      </c>
      <c r="E1609" s="22">
        <v>47072</v>
      </c>
      <c r="F1609" s="21">
        <v>826</v>
      </c>
      <c r="G1609" s="21" t="s">
        <v>47</v>
      </c>
      <c r="H1609" s="21" t="s">
        <v>95</v>
      </c>
      <c r="I1609" s="21" t="s">
        <v>954</v>
      </c>
      <c r="J1609" s="21" t="s">
        <v>49</v>
      </c>
      <c r="K1609" s="21" t="s">
        <v>711</v>
      </c>
      <c r="L1609" s="21" t="s">
        <v>712</v>
      </c>
      <c r="M1609" s="21" t="s">
        <v>955</v>
      </c>
      <c r="N1609" s="21">
        <v>1203</v>
      </c>
      <c r="O1609" s="20"/>
      <c r="P1609" s="21" t="s">
        <v>50</v>
      </c>
      <c r="Q1609" s="21" t="s">
        <v>956</v>
      </c>
      <c r="R1609" s="21">
        <v>420000</v>
      </c>
      <c r="S1609" s="21">
        <v>402</v>
      </c>
      <c r="T1609" s="21">
        <v>-68.003448000000006</v>
      </c>
      <c r="U1609" s="21">
        <v>-17.095707000000001</v>
      </c>
      <c r="V1609" s="21" t="s">
        <v>957</v>
      </c>
      <c r="W1609" s="21" t="s">
        <v>51</v>
      </c>
      <c r="X1609" s="21" t="s">
        <v>958</v>
      </c>
      <c r="Y1609" s="23">
        <v>46246</v>
      </c>
      <c r="Z1609" s="24">
        <f>+E1609-Y1609</f>
        <v>826</v>
      </c>
      <c r="AA1609" s="25">
        <f>+Tabla_DatosExternos_142[[#This Row],[Saldo]]/Tabla_DatosExternos_142[[#This Row],[Importe]]</f>
        <v>1</v>
      </c>
      <c r="AB1609" s="21"/>
      <c r="AC1609" s="26">
        <f>IF(AND(-Z1609&gt;=1,-Z1609&lt;=30),D1609,0)</f>
        <v>0</v>
      </c>
      <c r="AD1609" s="26">
        <f>IF(AND(-Z1609&gt;=31,-Z1609&lt;=60),D1609,0)</f>
        <v>0</v>
      </c>
      <c r="AE1609" s="26">
        <f>IF(AND(-Z1609&gt;=61,-Z1609&lt;=90),D1609,0)</f>
        <v>0</v>
      </c>
      <c r="AF1609" s="26">
        <f>IF(AND(-Z1609&gt;=91,-Z1609&lt;=120),D1609,0)</f>
        <v>0</v>
      </c>
      <c r="AG1609" s="26">
        <f>IF(AND(-Z1609&gt;=121,-Z1609&lt;=150),D1609,0)</f>
        <v>0</v>
      </c>
      <c r="AH1609" s="26">
        <f>IF(AND(-Z1609&gt;=151,-Z1609&lt;=180),D1609,0)</f>
        <v>0</v>
      </c>
      <c r="AI1609" s="26">
        <f>IF(AND(-Z1609&gt;=181,-Z1609&lt;=210),D1609,0)</f>
        <v>0</v>
      </c>
      <c r="AJ1609" s="26">
        <f>IF(AND(-Z1609&gt;=211,-Z1609&lt;=250),D1609,0)</f>
        <v>0</v>
      </c>
      <c r="AK1609" s="26">
        <f>IF(-Z1609&gt;=251,D1609,0)</f>
        <v>0</v>
      </c>
      <c r="AL1609" s="26">
        <f>SUM(AE1609:AF1609)</f>
        <v>0</v>
      </c>
      <c r="AM1609" s="26">
        <f>SUM(AG1609:AK1609)</f>
        <v>0</v>
      </c>
      <c r="AN1609" s="26">
        <f>SUM(AI1609:AK1609)</f>
        <v>0</v>
      </c>
      <c r="AO1609" s="26">
        <f>+IF(SUM(AC1609:AK1609)=0,D1609,0)</f>
        <v>5000</v>
      </c>
      <c r="AP1609" s="26">
        <f>+SUM(AC1609:AK1609)</f>
        <v>0</v>
      </c>
      <c r="AQ1609" s="26">
        <f>+Tabla_DatosExternos_142[[#This Row],[Total Vigente]]+Tabla_DatosExternos_142[[#This Row],[Total Vencido]]</f>
        <v>5000</v>
      </c>
      <c r="AR1609" s="26">
        <f>SUM(AG1609:AK1609)</f>
        <v>0</v>
      </c>
      <c r="AS1609" s="27">
        <f>+Tabla_DatosExternos_142[[#This Row],[Fecha]]-Tabla_DatosExternos_142[[#This Row],[Vence]]</f>
        <v>-1203</v>
      </c>
      <c r="AT1609" s="21"/>
      <c r="AU1609" s="28" t="e">
        <f>+AR1609-W1609</f>
        <v>#VALUE!</v>
      </c>
    </row>
    <row r="1610" spans="1:47" x14ac:dyDescent="0.35">
      <c r="A1610" s="20">
        <v>45869</v>
      </c>
      <c r="B1610" s="21">
        <v>257</v>
      </c>
      <c r="C1610" s="21">
        <v>5000</v>
      </c>
      <c r="D1610" s="21">
        <v>5000</v>
      </c>
      <c r="E1610" s="22">
        <v>47102</v>
      </c>
      <c r="F1610" s="21">
        <v>856</v>
      </c>
      <c r="G1610" s="21" t="s">
        <v>47</v>
      </c>
      <c r="H1610" s="21" t="s">
        <v>95</v>
      </c>
      <c r="I1610" s="21" t="s">
        <v>954</v>
      </c>
      <c r="J1610" s="21" t="s">
        <v>49</v>
      </c>
      <c r="K1610" s="21" t="s">
        <v>711</v>
      </c>
      <c r="L1610" s="21" t="s">
        <v>712</v>
      </c>
      <c r="M1610" s="21" t="s">
        <v>955</v>
      </c>
      <c r="N1610" s="21">
        <v>1233</v>
      </c>
      <c r="O1610" s="20"/>
      <c r="P1610" s="21" t="s">
        <v>50</v>
      </c>
      <c r="Q1610" s="21" t="s">
        <v>956</v>
      </c>
      <c r="R1610" s="21">
        <v>420000</v>
      </c>
      <c r="S1610" s="21">
        <v>402</v>
      </c>
      <c r="T1610" s="21">
        <v>-68.003448000000006</v>
      </c>
      <c r="U1610" s="21">
        <v>-17.095707000000001</v>
      </c>
      <c r="V1610" s="21" t="s">
        <v>957</v>
      </c>
      <c r="W1610" s="21" t="s">
        <v>51</v>
      </c>
      <c r="X1610" s="21" t="s">
        <v>958</v>
      </c>
      <c r="Y1610" s="23">
        <v>46246</v>
      </c>
      <c r="Z1610" s="24">
        <f>+E1610-Y1610</f>
        <v>856</v>
      </c>
      <c r="AA1610" s="25">
        <f>+Tabla_DatosExternos_142[[#This Row],[Saldo]]/Tabla_DatosExternos_142[[#This Row],[Importe]]</f>
        <v>1</v>
      </c>
      <c r="AB1610" s="21"/>
      <c r="AC1610" s="26">
        <f>IF(AND(-Z1610&gt;=1,-Z1610&lt;=30),D1610,0)</f>
        <v>0</v>
      </c>
      <c r="AD1610" s="26">
        <f>IF(AND(-Z1610&gt;=31,-Z1610&lt;=60),D1610,0)</f>
        <v>0</v>
      </c>
      <c r="AE1610" s="26">
        <f>IF(AND(-Z1610&gt;=61,-Z1610&lt;=90),D1610,0)</f>
        <v>0</v>
      </c>
      <c r="AF1610" s="26">
        <f>IF(AND(-Z1610&gt;=91,-Z1610&lt;=120),D1610,0)</f>
        <v>0</v>
      </c>
      <c r="AG1610" s="26">
        <f>IF(AND(-Z1610&gt;=121,-Z1610&lt;=150),D1610,0)</f>
        <v>0</v>
      </c>
      <c r="AH1610" s="26">
        <f>IF(AND(-Z1610&gt;=151,-Z1610&lt;=180),D1610,0)</f>
        <v>0</v>
      </c>
      <c r="AI1610" s="26">
        <f>IF(AND(-Z1610&gt;=181,-Z1610&lt;=210),D1610,0)</f>
        <v>0</v>
      </c>
      <c r="AJ1610" s="26">
        <f>IF(AND(-Z1610&gt;=211,-Z1610&lt;=250),D1610,0)</f>
        <v>0</v>
      </c>
      <c r="AK1610" s="26">
        <f>IF(-Z1610&gt;=251,D1610,0)</f>
        <v>0</v>
      </c>
      <c r="AL1610" s="26">
        <f>SUM(AE1610:AF1610)</f>
        <v>0</v>
      </c>
      <c r="AM1610" s="26">
        <f>SUM(AG1610:AK1610)</f>
        <v>0</v>
      </c>
      <c r="AN1610" s="26">
        <f>SUM(AI1610:AK1610)</f>
        <v>0</v>
      </c>
      <c r="AO1610" s="26">
        <f>+IF(SUM(AC1610:AK1610)=0,D1610,0)</f>
        <v>5000</v>
      </c>
      <c r="AP1610" s="26">
        <f>+SUM(AC1610:AK1610)</f>
        <v>0</v>
      </c>
      <c r="AQ1610" s="26">
        <f>+Tabla_DatosExternos_142[[#This Row],[Total Vigente]]+Tabla_DatosExternos_142[[#This Row],[Total Vencido]]</f>
        <v>5000</v>
      </c>
      <c r="AR1610" s="26">
        <f>SUM(AG1610:AK1610)</f>
        <v>0</v>
      </c>
      <c r="AS1610" s="27">
        <f>+Tabla_DatosExternos_142[[#This Row],[Fecha]]-Tabla_DatosExternos_142[[#This Row],[Vence]]</f>
        <v>-1233</v>
      </c>
      <c r="AT1610" s="21"/>
      <c r="AU1610" s="28" t="e">
        <f>+AR1610-W1610</f>
        <v>#VALUE!</v>
      </c>
    </row>
    <row r="1611" spans="1:47" x14ac:dyDescent="0.35">
      <c r="A1611" s="20">
        <v>45869</v>
      </c>
      <c r="B1611" s="21">
        <v>258</v>
      </c>
      <c r="C1611" s="21">
        <v>5000</v>
      </c>
      <c r="D1611" s="21">
        <v>5000</v>
      </c>
      <c r="E1611" s="22">
        <v>47133</v>
      </c>
      <c r="F1611" s="21">
        <v>887</v>
      </c>
      <c r="G1611" s="21" t="s">
        <v>47</v>
      </c>
      <c r="H1611" s="21" t="s">
        <v>95</v>
      </c>
      <c r="I1611" s="21" t="s">
        <v>954</v>
      </c>
      <c r="J1611" s="21" t="s">
        <v>49</v>
      </c>
      <c r="K1611" s="21" t="s">
        <v>711</v>
      </c>
      <c r="L1611" s="21" t="s">
        <v>712</v>
      </c>
      <c r="M1611" s="21" t="s">
        <v>955</v>
      </c>
      <c r="N1611" s="21">
        <v>1264</v>
      </c>
      <c r="O1611" s="20"/>
      <c r="P1611" s="21" t="s">
        <v>50</v>
      </c>
      <c r="Q1611" s="21" t="s">
        <v>956</v>
      </c>
      <c r="R1611" s="21">
        <v>420000</v>
      </c>
      <c r="S1611" s="21">
        <v>402</v>
      </c>
      <c r="T1611" s="21">
        <v>-68.003448000000006</v>
      </c>
      <c r="U1611" s="21">
        <v>-17.095707000000001</v>
      </c>
      <c r="V1611" s="21" t="s">
        <v>957</v>
      </c>
      <c r="W1611" s="21" t="s">
        <v>51</v>
      </c>
      <c r="X1611" s="21" t="s">
        <v>958</v>
      </c>
      <c r="Y1611" s="23">
        <v>46246</v>
      </c>
      <c r="Z1611" s="24">
        <f>+E1611-Y1611</f>
        <v>887</v>
      </c>
      <c r="AA1611" s="25">
        <f>+Tabla_DatosExternos_142[[#This Row],[Saldo]]/Tabla_DatosExternos_142[[#This Row],[Importe]]</f>
        <v>1</v>
      </c>
      <c r="AB1611" s="21"/>
      <c r="AC1611" s="26">
        <f>IF(AND(-Z1611&gt;=1,-Z1611&lt;=30),D1611,0)</f>
        <v>0</v>
      </c>
      <c r="AD1611" s="26">
        <f>IF(AND(-Z1611&gt;=31,-Z1611&lt;=60),D1611,0)</f>
        <v>0</v>
      </c>
      <c r="AE1611" s="26">
        <f>IF(AND(-Z1611&gt;=61,-Z1611&lt;=90),D1611,0)</f>
        <v>0</v>
      </c>
      <c r="AF1611" s="26">
        <f>IF(AND(-Z1611&gt;=91,-Z1611&lt;=120),D1611,0)</f>
        <v>0</v>
      </c>
      <c r="AG1611" s="26">
        <f>IF(AND(-Z1611&gt;=121,-Z1611&lt;=150),D1611,0)</f>
        <v>0</v>
      </c>
      <c r="AH1611" s="26">
        <f>IF(AND(-Z1611&gt;=151,-Z1611&lt;=180),D1611,0)</f>
        <v>0</v>
      </c>
      <c r="AI1611" s="26">
        <f>IF(AND(-Z1611&gt;=181,-Z1611&lt;=210),D1611,0)</f>
        <v>0</v>
      </c>
      <c r="AJ1611" s="26">
        <f>IF(AND(-Z1611&gt;=211,-Z1611&lt;=250),D1611,0)</f>
        <v>0</v>
      </c>
      <c r="AK1611" s="26">
        <f>IF(-Z1611&gt;=251,D1611,0)</f>
        <v>0</v>
      </c>
      <c r="AL1611" s="26">
        <f>SUM(AE1611:AF1611)</f>
        <v>0</v>
      </c>
      <c r="AM1611" s="26">
        <f>SUM(AG1611:AK1611)</f>
        <v>0</v>
      </c>
      <c r="AN1611" s="26">
        <f>SUM(AI1611:AK1611)</f>
        <v>0</v>
      </c>
      <c r="AO1611" s="26">
        <f>+IF(SUM(AC1611:AK1611)=0,D1611,0)</f>
        <v>5000</v>
      </c>
      <c r="AP1611" s="26">
        <f>+SUM(AC1611:AK1611)</f>
        <v>0</v>
      </c>
      <c r="AQ1611" s="26">
        <f>+Tabla_DatosExternos_142[[#This Row],[Total Vigente]]+Tabla_DatosExternos_142[[#This Row],[Total Vencido]]</f>
        <v>5000</v>
      </c>
      <c r="AR1611" s="26">
        <f>SUM(AG1611:AK1611)</f>
        <v>0</v>
      </c>
      <c r="AS1611" s="27">
        <f>+Tabla_DatosExternos_142[[#This Row],[Fecha]]-Tabla_DatosExternos_142[[#This Row],[Vence]]</f>
        <v>-1264</v>
      </c>
      <c r="AT1611" s="21"/>
      <c r="AU1611" s="28" t="e">
        <f>+AR1611-W1611</f>
        <v>#VALUE!</v>
      </c>
    </row>
    <row r="1612" spans="1:47" x14ac:dyDescent="0.35">
      <c r="A1612" s="20">
        <v>45869</v>
      </c>
      <c r="B1612" s="21">
        <v>259</v>
      </c>
      <c r="C1612" s="21">
        <v>5000</v>
      </c>
      <c r="D1612" s="21">
        <v>5000</v>
      </c>
      <c r="E1612" s="22">
        <v>47164</v>
      </c>
      <c r="F1612" s="21">
        <v>918</v>
      </c>
      <c r="G1612" s="21" t="s">
        <v>47</v>
      </c>
      <c r="H1612" s="21" t="s">
        <v>95</v>
      </c>
      <c r="I1612" s="21" t="s">
        <v>954</v>
      </c>
      <c r="J1612" s="21" t="s">
        <v>49</v>
      </c>
      <c r="K1612" s="21" t="s">
        <v>711</v>
      </c>
      <c r="L1612" s="21" t="s">
        <v>712</v>
      </c>
      <c r="M1612" s="21" t="s">
        <v>955</v>
      </c>
      <c r="N1612" s="21">
        <v>1295</v>
      </c>
      <c r="O1612" s="20"/>
      <c r="P1612" s="21" t="s">
        <v>50</v>
      </c>
      <c r="Q1612" s="21" t="s">
        <v>956</v>
      </c>
      <c r="R1612" s="21">
        <v>420000</v>
      </c>
      <c r="S1612" s="21">
        <v>402</v>
      </c>
      <c r="T1612" s="21">
        <v>-68.003448000000006</v>
      </c>
      <c r="U1612" s="21">
        <v>-17.095707000000001</v>
      </c>
      <c r="V1612" s="21" t="s">
        <v>957</v>
      </c>
      <c r="W1612" s="21" t="s">
        <v>51</v>
      </c>
      <c r="X1612" s="21" t="s">
        <v>958</v>
      </c>
      <c r="Y1612" s="23">
        <v>46246</v>
      </c>
      <c r="Z1612" s="24">
        <f>+E1612-Y1612</f>
        <v>918</v>
      </c>
      <c r="AA1612" s="25">
        <f>+Tabla_DatosExternos_142[[#This Row],[Saldo]]/Tabla_DatosExternos_142[[#This Row],[Importe]]</f>
        <v>1</v>
      </c>
      <c r="AB1612" s="21"/>
      <c r="AC1612" s="26">
        <f>IF(AND(-Z1612&gt;=1,-Z1612&lt;=30),D1612,0)</f>
        <v>0</v>
      </c>
      <c r="AD1612" s="26">
        <f>IF(AND(-Z1612&gt;=31,-Z1612&lt;=60),D1612,0)</f>
        <v>0</v>
      </c>
      <c r="AE1612" s="26">
        <f>IF(AND(-Z1612&gt;=61,-Z1612&lt;=90),D1612,0)</f>
        <v>0</v>
      </c>
      <c r="AF1612" s="26">
        <f>IF(AND(-Z1612&gt;=91,-Z1612&lt;=120),D1612,0)</f>
        <v>0</v>
      </c>
      <c r="AG1612" s="26">
        <f>IF(AND(-Z1612&gt;=121,-Z1612&lt;=150),D1612,0)</f>
        <v>0</v>
      </c>
      <c r="AH1612" s="26">
        <f>IF(AND(-Z1612&gt;=151,-Z1612&lt;=180),D1612,0)</f>
        <v>0</v>
      </c>
      <c r="AI1612" s="26">
        <f>IF(AND(-Z1612&gt;=181,-Z1612&lt;=210),D1612,0)</f>
        <v>0</v>
      </c>
      <c r="AJ1612" s="26">
        <f>IF(AND(-Z1612&gt;=211,-Z1612&lt;=250),D1612,0)</f>
        <v>0</v>
      </c>
      <c r="AK1612" s="26">
        <f>IF(-Z1612&gt;=251,D1612,0)</f>
        <v>0</v>
      </c>
      <c r="AL1612" s="26">
        <f>SUM(AE1612:AF1612)</f>
        <v>0</v>
      </c>
      <c r="AM1612" s="26">
        <f>SUM(AG1612:AK1612)</f>
        <v>0</v>
      </c>
      <c r="AN1612" s="26">
        <f>SUM(AI1612:AK1612)</f>
        <v>0</v>
      </c>
      <c r="AO1612" s="26">
        <f>+IF(SUM(AC1612:AK1612)=0,D1612,0)</f>
        <v>5000</v>
      </c>
      <c r="AP1612" s="26">
        <f>+SUM(AC1612:AK1612)</f>
        <v>0</v>
      </c>
      <c r="AQ1612" s="26">
        <f>+Tabla_DatosExternos_142[[#This Row],[Total Vigente]]+Tabla_DatosExternos_142[[#This Row],[Total Vencido]]</f>
        <v>5000</v>
      </c>
      <c r="AR1612" s="26">
        <f>SUM(AG1612:AK1612)</f>
        <v>0</v>
      </c>
      <c r="AS1612" s="27">
        <f>+Tabla_DatosExternos_142[[#This Row],[Fecha]]-Tabla_DatosExternos_142[[#This Row],[Vence]]</f>
        <v>-1295</v>
      </c>
      <c r="AT1612" s="21"/>
      <c r="AU1612" s="28" t="e">
        <f>+AR1612-W1612</f>
        <v>#VALUE!</v>
      </c>
    </row>
    <row r="1613" spans="1:47" x14ac:dyDescent="0.35">
      <c r="A1613" s="20">
        <v>45869</v>
      </c>
      <c r="B1613" s="21">
        <v>260</v>
      </c>
      <c r="C1613" s="21">
        <v>5000</v>
      </c>
      <c r="D1613" s="21">
        <v>5000</v>
      </c>
      <c r="E1613" s="22">
        <v>47192</v>
      </c>
      <c r="F1613" s="21">
        <v>946</v>
      </c>
      <c r="G1613" s="21" t="s">
        <v>47</v>
      </c>
      <c r="H1613" s="21" t="s">
        <v>95</v>
      </c>
      <c r="I1613" s="21" t="s">
        <v>954</v>
      </c>
      <c r="J1613" s="21" t="s">
        <v>49</v>
      </c>
      <c r="K1613" s="21" t="s">
        <v>711</v>
      </c>
      <c r="L1613" s="21" t="s">
        <v>712</v>
      </c>
      <c r="M1613" s="21" t="s">
        <v>955</v>
      </c>
      <c r="N1613" s="21">
        <v>1323</v>
      </c>
      <c r="O1613" s="20"/>
      <c r="P1613" s="21" t="s">
        <v>50</v>
      </c>
      <c r="Q1613" s="21" t="s">
        <v>956</v>
      </c>
      <c r="R1613" s="21">
        <v>420000</v>
      </c>
      <c r="S1613" s="21">
        <v>402</v>
      </c>
      <c r="T1613" s="21">
        <v>-68.003448000000006</v>
      </c>
      <c r="U1613" s="21">
        <v>-17.095707000000001</v>
      </c>
      <c r="V1613" s="21" t="s">
        <v>957</v>
      </c>
      <c r="W1613" s="21" t="s">
        <v>51</v>
      </c>
      <c r="X1613" s="21" t="s">
        <v>958</v>
      </c>
      <c r="Y1613" s="23">
        <v>46246</v>
      </c>
      <c r="Z1613" s="24">
        <f>+E1613-Y1613</f>
        <v>946</v>
      </c>
      <c r="AA1613" s="25">
        <f>+Tabla_DatosExternos_142[[#This Row],[Saldo]]/Tabla_DatosExternos_142[[#This Row],[Importe]]</f>
        <v>1</v>
      </c>
      <c r="AB1613" s="21"/>
      <c r="AC1613" s="26">
        <f>IF(AND(-Z1613&gt;=1,-Z1613&lt;=30),D1613,0)</f>
        <v>0</v>
      </c>
      <c r="AD1613" s="26">
        <f>IF(AND(-Z1613&gt;=31,-Z1613&lt;=60),D1613,0)</f>
        <v>0</v>
      </c>
      <c r="AE1613" s="26">
        <f>IF(AND(-Z1613&gt;=61,-Z1613&lt;=90),D1613,0)</f>
        <v>0</v>
      </c>
      <c r="AF1613" s="26">
        <f>IF(AND(-Z1613&gt;=91,-Z1613&lt;=120),D1613,0)</f>
        <v>0</v>
      </c>
      <c r="AG1613" s="26">
        <f>IF(AND(-Z1613&gt;=121,-Z1613&lt;=150),D1613,0)</f>
        <v>0</v>
      </c>
      <c r="AH1613" s="26">
        <f>IF(AND(-Z1613&gt;=151,-Z1613&lt;=180),D1613,0)</f>
        <v>0</v>
      </c>
      <c r="AI1613" s="26">
        <f>IF(AND(-Z1613&gt;=181,-Z1613&lt;=210),D1613,0)</f>
        <v>0</v>
      </c>
      <c r="AJ1613" s="26">
        <f>IF(AND(-Z1613&gt;=211,-Z1613&lt;=250),D1613,0)</f>
        <v>0</v>
      </c>
      <c r="AK1613" s="26">
        <f>IF(-Z1613&gt;=251,D1613,0)</f>
        <v>0</v>
      </c>
      <c r="AL1613" s="26">
        <f>SUM(AE1613:AF1613)</f>
        <v>0</v>
      </c>
      <c r="AM1613" s="26">
        <f>SUM(AG1613:AK1613)</f>
        <v>0</v>
      </c>
      <c r="AN1613" s="26">
        <f>SUM(AI1613:AK1613)</f>
        <v>0</v>
      </c>
      <c r="AO1613" s="26">
        <f>+IF(SUM(AC1613:AK1613)=0,D1613,0)</f>
        <v>5000</v>
      </c>
      <c r="AP1613" s="26">
        <f>+SUM(AC1613:AK1613)</f>
        <v>0</v>
      </c>
      <c r="AQ1613" s="26">
        <f>+Tabla_DatosExternos_142[[#This Row],[Total Vigente]]+Tabla_DatosExternos_142[[#This Row],[Total Vencido]]</f>
        <v>5000</v>
      </c>
      <c r="AR1613" s="26">
        <f>SUM(AG1613:AK1613)</f>
        <v>0</v>
      </c>
      <c r="AS1613" s="27">
        <f>+Tabla_DatosExternos_142[[#This Row],[Fecha]]-Tabla_DatosExternos_142[[#This Row],[Vence]]</f>
        <v>-1323</v>
      </c>
      <c r="AT1613" s="21"/>
      <c r="AU1613" s="28" t="e">
        <f>+AR1613-W1613</f>
        <v>#VALUE!</v>
      </c>
    </row>
    <row r="1614" spans="1:47" x14ac:dyDescent="0.35">
      <c r="A1614" s="20">
        <v>45869</v>
      </c>
      <c r="B1614" s="21">
        <v>261</v>
      </c>
      <c r="C1614" s="21">
        <v>5000</v>
      </c>
      <c r="D1614" s="21">
        <v>5000</v>
      </c>
      <c r="E1614" s="22">
        <v>47223</v>
      </c>
      <c r="F1614" s="21">
        <v>977</v>
      </c>
      <c r="G1614" s="21" t="s">
        <v>47</v>
      </c>
      <c r="H1614" s="21" t="s">
        <v>95</v>
      </c>
      <c r="I1614" s="21" t="s">
        <v>954</v>
      </c>
      <c r="J1614" s="21" t="s">
        <v>49</v>
      </c>
      <c r="K1614" s="21" t="s">
        <v>711</v>
      </c>
      <c r="L1614" s="21" t="s">
        <v>712</v>
      </c>
      <c r="M1614" s="21" t="s">
        <v>955</v>
      </c>
      <c r="N1614" s="21">
        <v>1354</v>
      </c>
      <c r="O1614" s="20"/>
      <c r="P1614" s="21" t="s">
        <v>50</v>
      </c>
      <c r="Q1614" s="21" t="s">
        <v>956</v>
      </c>
      <c r="R1614" s="21">
        <v>420000</v>
      </c>
      <c r="S1614" s="21">
        <v>402</v>
      </c>
      <c r="T1614" s="21">
        <v>-68.003448000000006</v>
      </c>
      <c r="U1614" s="21">
        <v>-17.095707000000001</v>
      </c>
      <c r="V1614" s="21" t="s">
        <v>957</v>
      </c>
      <c r="W1614" s="21" t="s">
        <v>51</v>
      </c>
      <c r="X1614" s="21" t="s">
        <v>958</v>
      </c>
      <c r="Y1614" s="23">
        <v>46246</v>
      </c>
      <c r="Z1614" s="24">
        <f>+E1614-Y1614</f>
        <v>977</v>
      </c>
      <c r="AA1614" s="25">
        <f>+Tabla_DatosExternos_142[[#This Row],[Saldo]]/Tabla_DatosExternos_142[[#This Row],[Importe]]</f>
        <v>1</v>
      </c>
      <c r="AB1614" s="21"/>
      <c r="AC1614" s="26">
        <f>IF(AND(-Z1614&gt;=1,-Z1614&lt;=30),D1614,0)</f>
        <v>0</v>
      </c>
      <c r="AD1614" s="26">
        <f>IF(AND(-Z1614&gt;=31,-Z1614&lt;=60),D1614,0)</f>
        <v>0</v>
      </c>
      <c r="AE1614" s="26">
        <f>IF(AND(-Z1614&gt;=61,-Z1614&lt;=90),D1614,0)</f>
        <v>0</v>
      </c>
      <c r="AF1614" s="26">
        <f>IF(AND(-Z1614&gt;=91,-Z1614&lt;=120),D1614,0)</f>
        <v>0</v>
      </c>
      <c r="AG1614" s="26">
        <f>IF(AND(-Z1614&gt;=121,-Z1614&lt;=150),D1614,0)</f>
        <v>0</v>
      </c>
      <c r="AH1614" s="26">
        <f>IF(AND(-Z1614&gt;=151,-Z1614&lt;=180),D1614,0)</f>
        <v>0</v>
      </c>
      <c r="AI1614" s="26">
        <f>IF(AND(-Z1614&gt;=181,-Z1614&lt;=210),D1614,0)</f>
        <v>0</v>
      </c>
      <c r="AJ1614" s="26">
        <f>IF(AND(-Z1614&gt;=211,-Z1614&lt;=250),D1614,0)</f>
        <v>0</v>
      </c>
      <c r="AK1614" s="26">
        <f>IF(-Z1614&gt;=251,D1614,0)</f>
        <v>0</v>
      </c>
      <c r="AL1614" s="26">
        <f>SUM(AE1614:AF1614)</f>
        <v>0</v>
      </c>
      <c r="AM1614" s="26">
        <f>SUM(AG1614:AK1614)</f>
        <v>0</v>
      </c>
      <c r="AN1614" s="26">
        <f>SUM(AI1614:AK1614)</f>
        <v>0</v>
      </c>
      <c r="AO1614" s="26">
        <f>+IF(SUM(AC1614:AK1614)=0,D1614,0)</f>
        <v>5000</v>
      </c>
      <c r="AP1614" s="26">
        <f>+SUM(AC1614:AK1614)</f>
        <v>0</v>
      </c>
      <c r="AQ1614" s="26">
        <f>+Tabla_DatosExternos_142[[#This Row],[Total Vigente]]+Tabla_DatosExternos_142[[#This Row],[Total Vencido]]</f>
        <v>5000</v>
      </c>
      <c r="AR1614" s="26">
        <f>SUM(AG1614:AK1614)</f>
        <v>0</v>
      </c>
      <c r="AS1614" s="27">
        <f>+Tabla_DatosExternos_142[[#This Row],[Fecha]]-Tabla_DatosExternos_142[[#This Row],[Vence]]</f>
        <v>-1354</v>
      </c>
      <c r="AT1614" s="21"/>
      <c r="AU1614" s="28" t="e">
        <f>+AR1614-W1614</f>
        <v>#VALUE!</v>
      </c>
    </row>
    <row r="1615" spans="1:47" x14ac:dyDescent="0.35">
      <c r="A1615" s="20">
        <v>45869</v>
      </c>
      <c r="B1615" s="21">
        <v>262</v>
      </c>
      <c r="C1615" s="21">
        <v>5000</v>
      </c>
      <c r="D1615" s="21">
        <v>5000</v>
      </c>
      <c r="E1615" s="22">
        <v>47253</v>
      </c>
      <c r="F1615" s="21">
        <v>1007</v>
      </c>
      <c r="G1615" s="21" t="s">
        <v>47</v>
      </c>
      <c r="H1615" s="21" t="s">
        <v>95</v>
      </c>
      <c r="I1615" s="21" t="s">
        <v>954</v>
      </c>
      <c r="J1615" s="21" t="s">
        <v>49</v>
      </c>
      <c r="K1615" s="21" t="s">
        <v>711</v>
      </c>
      <c r="L1615" s="21" t="s">
        <v>712</v>
      </c>
      <c r="M1615" s="21" t="s">
        <v>955</v>
      </c>
      <c r="N1615" s="21">
        <v>1384</v>
      </c>
      <c r="O1615" s="20"/>
      <c r="P1615" s="21" t="s">
        <v>50</v>
      </c>
      <c r="Q1615" s="21" t="s">
        <v>956</v>
      </c>
      <c r="R1615" s="21">
        <v>420000</v>
      </c>
      <c r="S1615" s="21">
        <v>402</v>
      </c>
      <c r="T1615" s="21">
        <v>-68.003448000000006</v>
      </c>
      <c r="U1615" s="21">
        <v>-17.095707000000001</v>
      </c>
      <c r="V1615" s="21" t="s">
        <v>957</v>
      </c>
      <c r="W1615" s="21" t="s">
        <v>51</v>
      </c>
      <c r="X1615" s="21" t="s">
        <v>958</v>
      </c>
      <c r="Y1615" s="23">
        <v>46246</v>
      </c>
      <c r="Z1615" s="24">
        <f>+E1615-Y1615</f>
        <v>1007</v>
      </c>
      <c r="AA1615" s="25">
        <f>+Tabla_DatosExternos_142[[#This Row],[Saldo]]/Tabla_DatosExternos_142[[#This Row],[Importe]]</f>
        <v>1</v>
      </c>
      <c r="AB1615" s="21"/>
      <c r="AC1615" s="26">
        <f>IF(AND(-Z1615&gt;=1,-Z1615&lt;=30),D1615,0)</f>
        <v>0</v>
      </c>
      <c r="AD1615" s="26">
        <f>IF(AND(-Z1615&gt;=31,-Z1615&lt;=60),D1615,0)</f>
        <v>0</v>
      </c>
      <c r="AE1615" s="26">
        <f>IF(AND(-Z1615&gt;=61,-Z1615&lt;=90),D1615,0)</f>
        <v>0</v>
      </c>
      <c r="AF1615" s="26">
        <f>IF(AND(-Z1615&gt;=91,-Z1615&lt;=120),D1615,0)</f>
        <v>0</v>
      </c>
      <c r="AG1615" s="26">
        <f>IF(AND(-Z1615&gt;=121,-Z1615&lt;=150),D1615,0)</f>
        <v>0</v>
      </c>
      <c r="AH1615" s="26">
        <f>IF(AND(-Z1615&gt;=151,-Z1615&lt;=180),D1615,0)</f>
        <v>0</v>
      </c>
      <c r="AI1615" s="26">
        <f>IF(AND(-Z1615&gt;=181,-Z1615&lt;=210),D1615,0)</f>
        <v>0</v>
      </c>
      <c r="AJ1615" s="26">
        <f>IF(AND(-Z1615&gt;=211,-Z1615&lt;=250),D1615,0)</f>
        <v>0</v>
      </c>
      <c r="AK1615" s="26">
        <f>IF(-Z1615&gt;=251,D1615,0)</f>
        <v>0</v>
      </c>
      <c r="AL1615" s="26">
        <f>SUM(AE1615:AF1615)</f>
        <v>0</v>
      </c>
      <c r="AM1615" s="26">
        <f>SUM(AG1615:AK1615)</f>
        <v>0</v>
      </c>
      <c r="AN1615" s="26">
        <f>SUM(AI1615:AK1615)</f>
        <v>0</v>
      </c>
      <c r="AO1615" s="26">
        <f>+IF(SUM(AC1615:AK1615)=0,D1615,0)</f>
        <v>5000</v>
      </c>
      <c r="AP1615" s="26">
        <f>+SUM(AC1615:AK1615)</f>
        <v>0</v>
      </c>
      <c r="AQ1615" s="26">
        <f>+Tabla_DatosExternos_142[[#This Row],[Total Vigente]]+Tabla_DatosExternos_142[[#This Row],[Total Vencido]]</f>
        <v>5000</v>
      </c>
      <c r="AR1615" s="26">
        <f>SUM(AG1615:AK1615)</f>
        <v>0</v>
      </c>
      <c r="AS1615" s="27">
        <f>+Tabla_DatosExternos_142[[#This Row],[Fecha]]-Tabla_DatosExternos_142[[#This Row],[Vence]]</f>
        <v>-1384</v>
      </c>
      <c r="AT1615" s="21"/>
      <c r="AU1615" s="28" t="e">
        <f>+AR1615-W1615</f>
        <v>#VALUE!</v>
      </c>
    </row>
    <row r="1616" spans="1:47" x14ac:dyDescent="0.35">
      <c r="A1616" s="20">
        <v>45869</v>
      </c>
      <c r="B1616" s="21">
        <v>263</v>
      </c>
      <c r="C1616" s="21">
        <v>5000</v>
      </c>
      <c r="D1616" s="21">
        <v>5000</v>
      </c>
      <c r="E1616" s="22">
        <v>47284</v>
      </c>
      <c r="F1616" s="21">
        <v>1038</v>
      </c>
      <c r="G1616" s="21" t="s">
        <v>47</v>
      </c>
      <c r="H1616" s="21" t="s">
        <v>95</v>
      </c>
      <c r="I1616" s="21" t="s">
        <v>954</v>
      </c>
      <c r="J1616" s="21" t="s">
        <v>49</v>
      </c>
      <c r="K1616" s="21" t="s">
        <v>711</v>
      </c>
      <c r="L1616" s="21" t="s">
        <v>712</v>
      </c>
      <c r="M1616" s="21" t="s">
        <v>955</v>
      </c>
      <c r="N1616" s="21">
        <v>1415</v>
      </c>
      <c r="O1616" s="20"/>
      <c r="P1616" s="21" t="s">
        <v>50</v>
      </c>
      <c r="Q1616" s="21" t="s">
        <v>956</v>
      </c>
      <c r="R1616" s="21">
        <v>420000</v>
      </c>
      <c r="S1616" s="21">
        <v>402</v>
      </c>
      <c r="T1616" s="21">
        <v>-68.003448000000006</v>
      </c>
      <c r="U1616" s="21">
        <v>-17.095707000000001</v>
      </c>
      <c r="V1616" s="21" t="s">
        <v>957</v>
      </c>
      <c r="W1616" s="21" t="s">
        <v>51</v>
      </c>
      <c r="X1616" s="21" t="s">
        <v>958</v>
      </c>
      <c r="Y1616" s="23">
        <v>46246</v>
      </c>
      <c r="Z1616" s="24">
        <f>+E1616-Y1616</f>
        <v>1038</v>
      </c>
      <c r="AA1616" s="25">
        <f>+Tabla_DatosExternos_142[[#This Row],[Saldo]]/Tabla_DatosExternos_142[[#This Row],[Importe]]</f>
        <v>1</v>
      </c>
      <c r="AB1616" s="21"/>
      <c r="AC1616" s="26">
        <f>IF(AND(-Z1616&gt;=1,-Z1616&lt;=30),D1616,0)</f>
        <v>0</v>
      </c>
      <c r="AD1616" s="26">
        <f>IF(AND(-Z1616&gt;=31,-Z1616&lt;=60),D1616,0)</f>
        <v>0</v>
      </c>
      <c r="AE1616" s="26">
        <f>IF(AND(-Z1616&gt;=61,-Z1616&lt;=90),D1616,0)</f>
        <v>0</v>
      </c>
      <c r="AF1616" s="26">
        <f>IF(AND(-Z1616&gt;=91,-Z1616&lt;=120),D1616,0)</f>
        <v>0</v>
      </c>
      <c r="AG1616" s="26">
        <f>IF(AND(-Z1616&gt;=121,-Z1616&lt;=150),D1616,0)</f>
        <v>0</v>
      </c>
      <c r="AH1616" s="26">
        <f>IF(AND(-Z1616&gt;=151,-Z1616&lt;=180),D1616,0)</f>
        <v>0</v>
      </c>
      <c r="AI1616" s="26">
        <f>IF(AND(-Z1616&gt;=181,-Z1616&lt;=210),D1616,0)</f>
        <v>0</v>
      </c>
      <c r="AJ1616" s="26">
        <f>IF(AND(-Z1616&gt;=211,-Z1616&lt;=250),D1616,0)</f>
        <v>0</v>
      </c>
      <c r="AK1616" s="26">
        <f>IF(-Z1616&gt;=251,D1616,0)</f>
        <v>0</v>
      </c>
      <c r="AL1616" s="26">
        <f>SUM(AE1616:AF1616)</f>
        <v>0</v>
      </c>
      <c r="AM1616" s="26">
        <f>SUM(AG1616:AK1616)</f>
        <v>0</v>
      </c>
      <c r="AN1616" s="26">
        <f>SUM(AI1616:AK1616)</f>
        <v>0</v>
      </c>
      <c r="AO1616" s="26">
        <f>+IF(SUM(AC1616:AK1616)=0,D1616,0)</f>
        <v>5000</v>
      </c>
      <c r="AP1616" s="26">
        <f>+SUM(AC1616:AK1616)</f>
        <v>0</v>
      </c>
      <c r="AQ1616" s="26">
        <f>+Tabla_DatosExternos_142[[#This Row],[Total Vigente]]+Tabla_DatosExternos_142[[#This Row],[Total Vencido]]</f>
        <v>5000</v>
      </c>
      <c r="AR1616" s="26">
        <f>SUM(AG1616:AK1616)</f>
        <v>0</v>
      </c>
      <c r="AS1616" s="27">
        <f>+Tabla_DatosExternos_142[[#This Row],[Fecha]]-Tabla_DatosExternos_142[[#This Row],[Vence]]</f>
        <v>-1415</v>
      </c>
      <c r="AT1616" s="21"/>
      <c r="AU1616" s="28" t="e">
        <f>+AR1616-W1616</f>
        <v>#VALUE!</v>
      </c>
    </row>
    <row r="1617" spans="1:47" x14ac:dyDescent="0.35">
      <c r="A1617" s="20">
        <v>45869</v>
      </c>
      <c r="B1617" s="21">
        <v>264</v>
      </c>
      <c r="C1617" s="21">
        <v>5000</v>
      </c>
      <c r="D1617" s="21">
        <v>5000</v>
      </c>
      <c r="E1617" s="22">
        <v>47314</v>
      </c>
      <c r="F1617" s="21">
        <v>1068</v>
      </c>
      <c r="G1617" s="21" t="s">
        <v>47</v>
      </c>
      <c r="H1617" s="21" t="s">
        <v>95</v>
      </c>
      <c r="I1617" s="21" t="s">
        <v>954</v>
      </c>
      <c r="J1617" s="21" t="s">
        <v>49</v>
      </c>
      <c r="K1617" s="21" t="s">
        <v>711</v>
      </c>
      <c r="L1617" s="21" t="s">
        <v>712</v>
      </c>
      <c r="M1617" s="21" t="s">
        <v>955</v>
      </c>
      <c r="N1617" s="21">
        <v>1445</v>
      </c>
      <c r="O1617" s="20"/>
      <c r="P1617" s="21" t="s">
        <v>50</v>
      </c>
      <c r="Q1617" s="21" t="s">
        <v>956</v>
      </c>
      <c r="R1617" s="21">
        <v>420000</v>
      </c>
      <c r="S1617" s="21">
        <v>402</v>
      </c>
      <c r="T1617" s="21">
        <v>-68.003448000000006</v>
      </c>
      <c r="U1617" s="21">
        <v>-17.095707000000001</v>
      </c>
      <c r="V1617" s="21" t="s">
        <v>957</v>
      </c>
      <c r="W1617" s="21" t="s">
        <v>51</v>
      </c>
      <c r="X1617" s="21" t="s">
        <v>958</v>
      </c>
      <c r="Y1617" s="23">
        <v>46246</v>
      </c>
      <c r="Z1617" s="24">
        <f>+E1617-Y1617</f>
        <v>1068</v>
      </c>
      <c r="AA1617" s="25">
        <f>+Tabla_DatosExternos_142[[#This Row],[Saldo]]/Tabla_DatosExternos_142[[#This Row],[Importe]]</f>
        <v>1</v>
      </c>
      <c r="AB1617" s="21"/>
      <c r="AC1617" s="26">
        <f>IF(AND(-Z1617&gt;=1,-Z1617&lt;=30),D1617,0)</f>
        <v>0</v>
      </c>
      <c r="AD1617" s="26">
        <f>IF(AND(-Z1617&gt;=31,-Z1617&lt;=60),D1617,0)</f>
        <v>0</v>
      </c>
      <c r="AE1617" s="26">
        <f>IF(AND(-Z1617&gt;=61,-Z1617&lt;=90),D1617,0)</f>
        <v>0</v>
      </c>
      <c r="AF1617" s="26">
        <f>IF(AND(-Z1617&gt;=91,-Z1617&lt;=120),D1617,0)</f>
        <v>0</v>
      </c>
      <c r="AG1617" s="26">
        <f>IF(AND(-Z1617&gt;=121,-Z1617&lt;=150),D1617,0)</f>
        <v>0</v>
      </c>
      <c r="AH1617" s="26">
        <f>IF(AND(-Z1617&gt;=151,-Z1617&lt;=180),D1617,0)</f>
        <v>0</v>
      </c>
      <c r="AI1617" s="26">
        <f>IF(AND(-Z1617&gt;=181,-Z1617&lt;=210),D1617,0)</f>
        <v>0</v>
      </c>
      <c r="AJ1617" s="26">
        <f>IF(AND(-Z1617&gt;=211,-Z1617&lt;=250),D1617,0)</f>
        <v>0</v>
      </c>
      <c r="AK1617" s="26">
        <f>IF(-Z1617&gt;=251,D1617,0)</f>
        <v>0</v>
      </c>
      <c r="AL1617" s="26">
        <f>SUM(AE1617:AF1617)</f>
        <v>0</v>
      </c>
      <c r="AM1617" s="26">
        <f>SUM(AG1617:AK1617)</f>
        <v>0</v>
      </c>
      <c r="AN1617" s="26">
        <f>SUM(AI1617:AK1617)</f>
        <v>0</v>
      </c>
      <c r="AO1617" s="26">
        <f>+IF(SUM(AC1617:AK1617)=0,D1617,0)</f>
        <v>5000</v>
      </c>
      <c r="AP1617" s="26">
        <f>+SUM(AC1617:AK1617)</f>
        <v>0</v>
      </c>
      <c r="AQ1617" s="26">
        <f>+Tabla_DatosExternos_142[[#This Row],[Total Vigente]]+Tabla_DatosExternos_142[[#This Row],[Total Vencido]]</f>
        <v>5000</v>
      </c>
      <c r="AR1617" s="26">
        <f>SUM(AG1617:AK1617)</f>
        <v>0</v>
      </c>
      <c r="AS1617" s="27">
        <f>+Tabla_DatosExternos_142[[#This Row],[Fecha]]-Tabla_DatosExternos_142[[#This Row],[Vence]]</f>
        <v>-1445</v>
      </c>
      <c r="AT1617" s="21"/>
      <c r="AU1617" s="28" t="e">
        <f>+AR1617-W1617</f>
        <v>#VALUE!</v>
      </c>
    </row>
    <row r="1618" spans="1:47" x14ac:dyDescent="0.35">
      <c r="A1618" s="20">
        <v>45869</v>
      </c>
      <c r="B1618" s="21">
        <v>265</v>
      </c>
      <c r="C1618" s="21">
        <v>5000</v>
      </c>
      <c r="D1618" s="21">
        <v>5000</v>
      </c>
      <c r="E1618" s="22">
        <v>47345</v>
      </c>
      <c r="F1618" s="21">
        <v>1099</v>
      </c>
      <c r="G1618" s="21" t="s">
        <v>47</v>
      </c>
      <c r="H1618" s="21" t="s">
        <v>95</v>
      </c>
      <c r="I1618" s="21" t="s">
        <v>954</v>
      </c>
      <c r="J1618" s="21" t="s">
        <v>49</v>
      </c>
      <c r="K1618" s="21" t="s">
        <v>711</v>
      </c>
      <c r="L1618" s="21" t="s">
        <v>712</v>
      </c>
      <c r="M1618" s="21" t="s">
        <v>955</v>
      </c>
      <c r="N1618" s="21">
        <v>1476</v>
      </c>
      <c r="O1618" s="20"/>
      <c r="P1618" s="21" t="s">
        <v>50</v>
      </c>
      <c r="Q1618" s="21" t="s">
        <v>956</v>
      </c>
      <c r="R1618" s="21">
        <v>420000</v>
      </c>
      <c r="S1618" s="21">
        <v>402</v>
      </c>
      <c r="T1618" s="21">
        <v>-68.003448000000006</v>
      </c>
      <c r="U1618" s="21">
        <v>-17.095707000000001</v>
      </c>
      <c r="V1618" s="21" t="s">
        <v>957</v>
      </c>
      <c r="W1618" s="21" t="s">
        <v>51</v>
      </c>
      <c r="X1618" s="21" t="s">
        <v>958</v>
      </c>
      <c r="Y1618" s="23">
        <v>46246</v>
      </c>
      <c r="Z1618" s="24">
        <f>+E1618-Y1618</f>
        <v>1099</v>
      </c>
      <c r="AA1618" s="25">
        <f>+Tabla_DatosExternos_142[[#This Row],[Saldo]]/Tabla_DatosExternos_142[[#This Row],[Importe]]</f>
        <v>1</v>
      </c>
      <c r="AB1618" s="21"/>
      <c r="AC1618" s="26">
        <f>IF(AND(-Z1618&gt;=1,-Z1618&lt;=30),D1618,0)</f>
        <v>0</v>
      </c>
      <c r="AD1618" s="26">
        <f>IF(AND(-Z1618&gt;=31,-Z1618&lt;=60),D1618,0)</f>
        <v>0</v>
      </c>
      <c r="AE1618" s="26">
        <f>IF(AND(-Z1618&gt;=61,-Z1618&lt;=90),D1618,0)</f>
        <v>0</v>
      </c>
      <c r="AF1618" s="26">
        <f>IF(AND(-Z1618&gt;=91,-Z1618&lt;=120),D1618,0)</f>
        <v>0</v>
      </c>
      <c r="AG1618" s="26">
        <f>IF(AND(-Z1618&gt;=121,-Z1618&lt;=150),D1618,0)</f>
        <v>0</v>
      </c>
      <c r="AH1618" s="26">
        <f>IF(AND(-Z1618&gt;=151,-Z1618&lt;=180),D1618,0)</f>
        <v>0</v>
      </c>
      <c r="AI1618" s="26">
        <f>IF(AND(-Z1618&gt;=181,-Z1618&lt;=210),D1618,0)</f>
        <v>0</v>
      </c>
      <c r="AJ1618" s="26">
        <f>IF(AND(-Z1618&gt;=211,-Z1618&lt;=250),D1618,0)</f>
        <v>0</v>
      </c>
      <c r="AK1618" s="26">
        <f>IF(-Z1618&gt;=251,D1618,0)</f>
        <v>0</v>
      </c>
      <c r="AL1618" s="26">
        <f>SUM(AE1618:AF1618)</f>
        <v>0</v>
      </c>
      <c r="AM1618" s="26">
        <f>SUM(AG1618:AK1618)</f>
        <v>0</v>
      </c>
      <c r="AN1618" s="26">
        <f>SUM(AI1618:AK1618)</f>
        <v>0</v>
      </c>
      <c r="AO1618" s="26">
        <f>+IF(SUM(AC1618:AK1618)=0,D1618,0)</f>
        <v>5000</v>
      </c>
      <c r="AP1618" s="26">
        <f>+SUM(AC1618:AK1618)</f>
        <v>0</v>
      </c>
      <c r="AQ1618" s="26">
        <f>+Tabla_DatosExternos_142[[#This Row],[Total Vigente]]+Tabla_DatosExternos_142[[#This Row],[Total Vencido]]</f>
        <v>5000</v>
      </c>
      <c r="AR1618" s="26">
        <f>SUM(AG1618:AK1618)</f>
        <v>0</v>
      </c>
      <c r="AS1618" s="27">
        <f>+Tabla_DatosExternos_142[[#This Row],[Fecha]]-Tabla_DatosExternos_142[[#This Row],[Vence]]</f>
        <v>-1476</v>
      </c>
      <c r="AT1618" s="21"/>
      <c r="AU1618" s="28" t="e">
        <f>+AR1618-W1618</f>
        <v>#VALUE!</v>
      </c>
    </row>
    <row r="1619" spans="1:47" x14ac:dyDescent="0.35">
      <c r="A1619" s="20">
        <v>45869</v>
      </c>
      <c r="B1619" s="21">
        <v>266</v>
      </c>
      <c r="C1619" s="21">
        <v>5000</v>
      </c>
      <c r="D1619" s="21">
        <v>5000</v>
      </c>
      <c r="E1619" s="22">
        <v>47376</v>
      </c>
      <c r="F1619" s="21">
        <v>1130</v>
      </c>
      <c r="G1619" s="21" t="s">
        <v>47</v>
      </c>
      <c r="H1619" s="21" t="s">
        <v>95</v>
      </c>
      <c r="I1619" s="21" t="s">
        <v>954</v>
      </c>
      <c r="J1619" s="21" t="s">
        <v>49</v>
      </c>
      <c r="K1619" s="21" t="s">
        <v>711</v>
      </c>
      <c r="L1619" s="21" t="s">
        <v>712</v>
      </c>
      <c r="M1619" s="21" t="s">
        <v>955</v>
      </c>
      <c r="N1619" s="21">
        <v>1507</v>
      </c>
      <c r="O1619" s="20"/>
      <c r="P1619" s="21" t="s">
        <v>50</v>
      </c>
      <c r="Q1619" s="21" t="s">
        <v>956</v>
      </c>
      <c r="R1619" s="21">
        <v>420000</v>
      </c>
      <c r="S1619" s="21">
        <v>402</v>
      </c>
      <c r="T1619" s="21">
        <v>-68.003448000000006</v>
      </c>
      <c r="U1619" s="21">
        <v>-17.095707000000001</v>
      </c>
      <c r="V1619" s="21" t="s">
        <v>957</v>
      </c>
      <c r="W1619" s="21" t="s">
        <v>51</v>
      </c>
      <c r="X1619" s="21" t="s">
        <v>958</v>
      </c>
      <c r="Y1619" s="23">
        <v>46246</v>
      </c>
      <c r="Z1619" s="24">
        <f>+E1619-Y1619</f>
        <v>1130</v>
      </c>
      <c r="AA1619" s="25">
        <f>+Tabla_DatosExternos_142[[#This Row],[Saldo]]/Tabla_DatosExternos_142[[#This Row],[Importe]]</f>
        <v>1</v>
      </c>
      <c r="AB1619" s="21"/>
      <c r="AC1619" s="26">
        <f>IF(AND(-Z1619&gt;=1,-Z1619&lt;=30),D1619,0)</f>
        <v>0</v>
      </c>
      <c r="AD1619" s="26">
        <f>IF(AND(-Z1619&gt;=31,-Z1619&lt;=60),D1619,0)</f>
        <v>0</v>
      </c>
      <c r="AE1619" s="26">
        <f>IF(AND(-Z1619&gt;=61,-Z1619&lt;=90),D1619,0)</f>
        <v>0</v>
      </c>
      <c r="AF1619" s="26">
        <f>IF(AND(-Z1619&gt;=91,-Z1619&lt;=120),D1619,0)</f>
        <v>0</v>
      </c>
      <c r="AG1619" s="26">
        <f>IF(AND(-Z1619&gt;=121,-Z1619&lt;=150),D1619,0)</f>
        <v>0</v>
      </c>
      <c r="AH1619" s="26">
        <f>IF(AND(-Z1619&gt;=151,-Z1619&lt;=180),D1619,0)</f>
        <v>0</v>
      </c>
      <c r="AI1619" s="26">
        <f>IF(AND(-Z1619&gt;=181,-Z1619&lt;=210),D1619,0)</f>
        <v>0</v>
      </c>
      <c r="AJ1619" s="26">
        <f>IF(AND(-Z1619&gt;=211,-Z1619&lt;=250),D1619,0)</f>
        <v>0</v>
      </c>
      <c r="AK1619" s="26">
        <f>IF(-Z1619&gt;=251,D1619,0)</f>
        <v>0</v>
      </c>
      <c r="AL1619" s="26">
        <f>SUM(AE1619:AF1619)</f>
        <v>0</v>
      </c>
      <c r="AM1619" s="26">
        <f>SUM(AG1619:AK1619)</f>
        <v>0</v>
      </c>
      <c r="AN1619" s="26">
        <f>SUM(AI1619:AK1619)</f>
        <v>0</v>
      </c>
      <c r="AO1619" s="26">
        <f>+IF(SUM(AC1619:AK1619)=0,D1619,0)</f>
        <v>5000</v>
      </c>
      <c r="AP1619" s="26">
        <f>+SUM(AC1619:AK1619)</f>
        <v>0</v>
      </c>
      <c r="AQ1619" s="26">
        <f>+Tabla_DatosExternos_142[[#This Row],[Total Vigente]]+Tabla_DatosExternos_142[[#This Row],[Total Vencido]]</f>
        <v>5000</v>
      </c>
      <c r="AR1619" s="26">
        <f>SUM(AG1619:AK1619)</f>
        <v>0</v>
      </c>
      <c r="AS1619" s="27">
        <f>+Tabla_DatosExternos_142[[#This Row],[Fecha]]-Tabla_DatosExternos_142[[#This Row],[Vence]]</f>
        <v>-1507</v>
      </c>
      <c r="AT1619" s="21"/>
      <c r="AU1619" s="28" t="e">
        <f>+AR1619-W1619</f>
        <v>#VALUE!</v>
      </c>
    </row>
    <row r="1620" spans="1:47" x14ac:dyDescent="0.35">
      <c r="A1620" s="20">
        <v>45869</v>
      </c>
      <c r="B1620" s="21">
        <v>267</v>
      </c>
      <c r="C1620" s="21">
        <v>4599.99</v>
      </c>
      <c r="D1620" s="21">
        <v>4599.99</v>
      </c>
      <c r="E1620" s="22">
        <v>47406</v>
      </c>
      <c r="F1620" s="21">
        <v>1160</v>
      </c>
      <c r="G1620" s="21" t="s">
        <v>47</v>
      </c>
      <c r="H1620" s="21" t="s">
        <v>95</v>
      </c>
      <c r="I1620" s="21" t="s">
        <v>954</v>
      </c>
      <c r="J1620" s="21" t="s">
        <v>49</v>
      </c>
      <c r="K1620" s="21" t="s">
        <v>711</v>
      </c>
      <c r="L1620" s="21" t="s">
        <v>712</v>
      </c>
      <c r="M1620" s="21" t="s">
        <v>955</v>
      </c>
      <c r="N1620" s="21">
        <v>1537</v>
      </c>
      <c r="O1620" s="20"/>
      <c r="P1620" s="21" t="s">
        <v>50</v>
      </c>
      <c r="Q1620" s="21" t="s">
        <v>956</v>
      </c>
      <c r="R1620" s="21">
        <v>420000</v>
      </c>
      <c r="S1620" s="21">
        <v>402</v>
      </c>
      <c r="T1620" s="21">
        <v>-68.003448000000006</v>
      </c>
      <c r="U1620" s="21">
        <v>-17.095707000000001</v>
      </c>
      <c r="V1620" s="21" t="s">
        <v>957</v>
      </c>
      <c r="W1620" s="21" t="s">
        <v>51</v>
      </c>
      <c r="X1620" s="21" t="s">
        <v>958</v>
      </c>
      <c r="Y1620" s="23">
        <v>46246</v>
      </c>
      <c r="Z1620" s="24">
        <f>+E1620-Y1620</f>
        <v>1160</v>
      </c>
      <c r="AA1620" s="25">
        <f>+Tabla_DatosExternos_142[[#This Row],[Saldo]]/Tabla_DatosExternos_142[[#This Row],[Importe]]</f>
        <v>1</v>
      </c>
      <c r="AB1620" s="21"/>
      <c r="AC1620" s="26">
        <f>IF(AND(-Z1620&gt;=1,-Z1620&lt;=30),D1620,0)</f>
        <v>0</v>
      </c>
      <c r="AD1620" s="26">
        <f>IF(AND(-Z1620&gt;=31,-Z1620&lt;=60),D1620,0)</f>
        <v>0</v>
      </c>
      <c r="AE1620" s="26">
        <f>IF(AND(-Z1620&gt;=61,-Z1620&lt;=90),D1620,0)</f>
        <v>0</v>
      </c>
      <c r="AF1620" s="26">
        <f>IF(AND(-Z1620&gt;=91,-Z1620&lt;=120),D1620,0)</f>
        <v>0</v>
      </c>
      <c r="AG1620" s="26">
        <f>IF(AND(-Z1620&gt;=121,-Z1620&lt;=150),D1620,0)</f>
        <v>0</v>
      </c>
      <c r="AH1620" s="26">
        <f>IF(AND(-Z1620&gt;=151,-Z1620&lt;=180),D1620,0)</f>
        <v>0</v>
      </c>
      <c r="AI1620" s="26">
        <f>IF(AND(-Z1620&gt;=181,-Z1620&lt;=210),D1620,0)</f>
        <v>0</v>
      </c>
      <c r="AJ1620" s="26">
        <f>IF(AND(-Z1620&gt;=211,-Z1620&lt;=250),D1620,0)</f>
        <v>0</v>
      </c>
      <c r="AK1620" s="26">
        <f>IF(-Z1620&gt;=251,D1620,0)</f>
        <v>0</v>
      </c>
      <c r="AL1620" s="26">
        <f>SUM(AE1620:AF1620)</f>
        <v>0</v>
      </c>
      <c r="AM1620" s="26">
        <f>SUM(AG1620:AK1620)</f>
        <v>0</v>
      </c>
      <c r="AN1620" s="26">
        <f>SUM(AI1620:AK1620)</f>
        <v>0</v>
      </c>
      <c r="AO1620" s="26">
        <f>+IF(SUM(AC1620:AK1620)=0,D1620,0)</f>
        <v>4599.99</v>
      </c>
      <c r="AP1620" s="26">
        <f>+SUM(AC1620:AK1620)</f>
        <v>0</v>
      </c>
      <c r="AQ1620" s="26">
        <f>+Tabla_DatosExternos_142[[#This Row],[Total Vigente]]+Tabla_DatosExternos_142[[#This Row],[Total Vencido]]</f>
        <v>4599.99</v>
      </c>
      <c r="AR1620" s="26">
        <f>SUM(AG1620:AK1620)</f>
        <v>0</v>
      </c>
      <c r="AS1620" s="27">
        <f>+Tabla_DatosExternos_142[[#This Row],[Fecha]]-Tabla_DatosExternos_142[[#This Row],[Vence]]</f>
        <v>-1537</v>
      </c>
      <c r="AT1620" s="21"/>
      <c r="AU1620" s="28" t="e">
        <f>+AR1620-W1620</f>
        <v>#VALUE!</v>
      </c>
    </row>
    <row r="1621" spans="1:47" x14ac:dyDescent="0.35">
      <c r="A1621" s="20">
        <v>45869</v>
      </c>
      <c r="B1621" s="21">
        <v>274</v>
      </c>
      <c r="C1621" s="21">
        <v>22153.33</v>
      </c>
      <c r="D1621" s="21">
        <v>22153.33</v>
      </c>
      <c r="E1621" s="22">
        <v>45915</v>
      </c>
      <c r="F1621" s="21">
        <v>331</v>
      </c>
      <c r="G1621" s="21" t="s">
        <v>47</v>
      </c>
      <c r="H1621" s="21" t="s">
        <v>48</v>
      </c>
      <c r="I1621" s="21" t="s">
        <v>963</v>
      </c>
      <c r="J1621" s="21" t="s">
        <v>49</v>
      </c>
      <c r="K1621" s="21" t="s">
        <v>711</v>
      </c>
      <c r="L1621" s="21" t="s">
        <v>712</v>
      </c>
      <c r="M1621" s="21" t="s">
        <v>713</v>
      </c>
      <c r="N1621" s="21">
        <v>46</v>
      </c>
      <c r="O1621" s="20"/>
      <c r="P1621" s="21" t="s">
        <v>50</v>
      </c>
      <c r="Q1621" s="21" t="s">
        <v>964</v>
      </c>
      <c r="R1621" s="21">
        <v>200000</v>
      </c>
      <c r="S1621" s="21">
        <v>932</v>
      </c>
      <c r="T1621" s="21">
        <v>-68.249797999999998</v>
      </c>
      <c r="U1621" s="21">
        <v>-16.480004999999998</v>
      </c>
      <c r="V1621" s="21" t="s">
        <v>965</v>
      </c>
      <c r="W1621" s="21" t="s">
        <v>51</v>
      </c>
      <c r="X1621" s="21" t="s">
        <v>966</v>
      </c>
      <c r="Y1621" s="23">
        <v>46246</v>
      </c>
      <c r="Z1621" s="24">
        <f>+E1621-Y1621</f>
        <v>-331</v>
      </c>
      <c r="AA1621" s="25">
        <f>+Tabla_DatosExternos_142[[#This Row],[Saldo]]/Tabla_DatosExternos_142[[#This Row],[Importe]]</f>
        <v>1</v>
      </c>
      <c r="AB1621" s="21"/>
      <c r="AC1621" s="26">
        <f>IF(AND(-Z1621&gt;=1,-Z1621&lt;=30),D1621,0)</f>
        <v>0</v>
      </c>
      <c r="AD1621" s="26">
        <f>IF(AND(-Z1621&gt;=31,-Z1621&lt;=60),D1621,0)</f>
        <v>0</v>
      </c>
      <c r="AE1621" s="26">
        <f>IF(AND(-Z1621&gt;=61,-Z1621&lt;=90),D1621,0)</f>
        <v>0</v>
      </c>
      <c r="AF1621" s="26">
        <f>IF(AND(-Z1621&gt;=91,-Z1621&lt;=120),D1621,0)</f>
        <v>0</v>
      </c>
      <c r="AG1621" s="26">
        <f>IF(AND(-Z1621&gt;=121,-Z1621&lt;=150),D1621,0)</f>
        <v>0</v>
      </c>
      <c r="AH1621" s="26">
        <f>IF(AND(-Z1621&gt;=151,-Z1621&lt;=180),D1621,0)</f>
        <v>0</v>
      </c>
      <c r="AI1621" s="26">
        <f>IF(AND(-Z1621&gt;=181,-Z1621&lt;=210),D1621,0)</f>
        <v>0</v>
      </c>
      <c r="AJ1621" s="26">
        <f>IF(AND(-Z1621&gt;=211,-Z1621&lt;=250),D1621,0)</f>
        <v>0</v>
      </c>
      <c r="AK1621" s="26">
        <f>IF(-Z1621&gt;=251,D1621,0)</f>
        <v>22153.33</v>
      </c>
      <c r="AL1621" s="26">
        <f>SUM(AE1621:AF1621)</f>
        <v>0</v>
      </c>
      <c r="AM1621" s="26">
        <f>SUM(AG1621:AK1621)</f>
        <v>22153.33</v>
      </c>
      <c r="AN1621" s="26">
        <f>SUM(AI1621:AK1621)</f>
        <v>22153.33</v>
      </c>
      <c r="AO1621" s="26">
        <f>+IF(SUM(AC1621:AK1621)=0,D1621,0)</f>
        <v>0</v>
      </c>
      <c r="AP1621" s="26">
        <f>+SUM(AC1621:AK1621)</f>
        <v>22153.33</v>
      </c>
      <c r="AQ1621" s="26">
        <f>+Tabla_DatosExternos_142[[#This Row],[Total Vigente]]+Tabla_DatosExternos_142[[#This Row],[Total Vencido]]</f>
        <v>22153.33</v>
      </c>
      <c r="AR1621" s="26">
        <f>SUM(AG1621:AK1621)</f>
        <v>22153.33</v>
      </c>
      <c r="AS1621" s="27">
        <f>+Tabla_DatosExternos_142[[#This Row],[Fecha]]-Tabla_DatosExternos_142[[#This Row],[Vence]]</f>
        <v>-46</v>
      </c>
      <c r="AT1621" s="21"/>
      <c r="AU1621" s="28" t="e">
        <f>+AR1621-W1621</f>
        <v>#VALUE!</v>
      </c>
    </row>
    <row r="1622" spans="1:47" x14ac:dyDescent="0.35">
      <c r="A1622" s="20">
        <v>45869</v>
      </c>
      <c r="B1622" s="21">
        <v>275</v>
      </c>
      <c r="C1622" s="21">
        <v>22153.33</v>
      </c>
      <c r="D1622" s="21">
        <v>22153.33</v>
      </c>
      <c r="E1622" s="22">
        <v>45945</v>
      </c>
      <c r="F1622" s="21">
        <v>301</v>
      </c>
      <c r="G1622" s="21" t="s">
        <v>47</v>
      </c>
      <c r="H1622" s="21" t="s">
        <v>48</v>
      </c>
      <c r="I1622" s="21" t="s">
        <v>963</v>
      </c>
      <c r="J1622" s="21" t="s">
        <v>49</v>
      </c>
      <c r="K1622" s="21" t="s">
        <v>711</v>
      </c>
      <c r="L1622" s="21" t="s">
        <v>712</v>
      </c>
      <c r="M1622" s="21" t="s">
        <v>713</v>
      </c>
      <c r="N1622" s="21">
        <v>76</v>
      </c>
      <c r="O1622" s="20"/>
      <c r="P1622" s="21" t="s">
        <v>50</v>
      </c>
      <c r="Q1622" s="21" t="s">
        <v>964</v>
      </c>
      <c r="R1622" s="21">
        <v>200000</v>
      </c>
      <c r="S1622" s="21">
        <v>932</v>
      </c>
      <c r="T1622" s="21">
        <v>-68.249797999999998</v>
      </c>
      <c r="U1622" s="21">
        <v>-16.480004999999998</v>
      </c>
      <c r="V1622" s="21" t="s">
        <v>965</v>
      </c>
      <c r="W1622" s="21" t="s">
        <v>51</v>
      </c>
      <c r="X1622" s="21" t="s">
        <v>966</v>
      </c>
      <c r="Y1622" s="23">
        <v>46246</v>
      </c>
      <c r="Z1622" s="24">
        <f>+E1622-Y1622</f>
        <v>-301</v>
      </c>
      <c r="AA1622" s="25">
        <f>+Tabla_DatosExternos_142[[#This Row],[Saldo]]/Tabla_DatosExternos_142[[#This Row],[Importe]]</f>
        <v>1</v>
      </c>
      <c r="AB1622" s="21"/>
      <c r="AC1622" s="26">
        <f>IF(AND(-Z1622&gt;=1,-Z1622&lt;=30),D1622,0)</f>
        <v>0</v>
      </c>
      <c r="AD1622" s="26">
        <f>IF(AND(-Z1622&gt;=31,-Z1622&lt;=60),D1622,0)</f>
        <v>0</v>
      </c>
      <c r="AE1622" s="26">
        <f>IF(AND(-Z1622&gt;=61,-Z1622&lt;=90),D1622,0)</f>
        <v>0</v>
      </c>
      <c r="AF1622" s="26">
        <f>IF(AND(-Z1622&gt;=91,-Z1622&lt;=120),D1622,0)</f>
        <v>0</v>
      </c>
      <c r="AG1622" s="26">
        <f>IF(AND(-Z1622&gt;=121,-Z1622&lt;=150),D1622,0)</f>
        <v>0</v>
      </c>
      <c r="AH1622" s="26">
        <f>IF(AND(-Z1622&gt;=151,-Z1622&lt;=180),D1622,0)</f>
        <v>0</v>
      </c>
      <c r="AI1622" s="26">
        <f>IF(AND(-Z1622&gt;=181,-Z1622&lt;=210),D1622,0)</f>
        <v>0</v>
      </c>
      <c r="AJ1622" s="26">
        <f>IF(AND(-Z1622&gt;=211,-Z1622&lt;=250),D1622,0)</f>
        <v>0</v>
      </c>
      <c r="AK1622" s="26">
        <f>IF(-Z1622&gt;=251,D1622,0)</f>
        <v>22153.33</v>
      </c>
      <c r="AL1622" s="26">
        <f>SUM(AE1622:AF1622)</f>
        <v>0</v>
      </c>
      <c r="AM1622" s="26">
        <f>SUM(AG1622:AK1622)</f>
        <v>22153.33</v>
      </c>
      <c r="AN1622" s="26">
        <f>SUM(AI1622:AK1622)</f>
        <v>22153.33</v>
      </c>
      <c r="AO1622" s="26">
        <f>+IF(SUM(AC1622:AK1622)=0,D1622,0)</f>
        <v>0</v>
      </c>
      <c r="AP1622" s="26">
        <f>+SUM(AC1622:AK1622)</f>
        <v>22153.33</v>
      </c>
      <c r="AQ1622" s="26">
        <f>+Tabla_DatosExternos_142[[#This Row],[Total Vigente]]+Tabla_DatosExternos_142[[#This Row],[Total Vencido]]</f>
        <v>22153.33</v>
      </c>
      <c r="AR1622" s="26">
        <f>SUM(AG1622:AK1622)</f>
        <v>22153.33</v>
      </c>
      <c r="AS1622" s="27">
        <f>+Tabla_DatosExternos_142[[#This Row],[Fecha]]-Tabla_DatosExternos_142[[#This Row],[Vence]]</f>
        <v>-76</v>
      </c>
      <c r="AT1622" s="21"/>
      <c r="AU1622" s="28" t="e">
        <f>+AR1622-W1622</f>
        <v>#VALUE!</v>
      </c>
    </row>
    <row r="1623" spans="1:47" x14ac:dyDescent="0.35">
      <c r="A1623" s="20">
        <v>45930</v>
      </c>
      <c r="B1623" s="21">
        <v>380</v>
      </c>
      <c r="C1623" s="21">
        <v>36277.839999999997</v>
      </c>
      <c r="D1623" s="21">
        <v>26277.84</v>
      </c>
      <c r="E1623" s="22">
        <v>46006</v>
      </c>
      <c r="F1623" s="21">
        <v>240</v>
      </c>
      <c r="G1623" s="21" t="s">
        <v>47</v>
      </c>
      <c r="H1623" s="21" t="s">
        <v>48</v>
      </c>
      <c r="I1623" s="21" t="s">
        <v>1069</v>
      </c>
      <c r="J1623" s="21" t="s">
        <v>49</v>
      </c>
      <c r="K1623" s="21" t="s">
        <v>711</v>
      </c>
      <c r="L1623" s="21" t="s">
        <v>712</v>
      </c>
      <c r="M1623" s="21" t="s">
        <v>955</v>
      </c>
      <c r="N1623" s="21">
        <v>76</v>
      </c>
      <c r="O1623" s="20">
        <v>46092</v>
      </c>
      <c r="P1623" s="21" t="s">
        <v>509</v>
      </c>
      <c r="Q1623" s="21" t="s">
        <v>1070</v>
      </c>
      <c r="R1623" s="21">
        <v>0</v>
      </c>
      <c r="S1623" s="21">
        <v>402</v>
      </c>
      <c r="T1623" s="21">
        <v>-68.171972999999994</v>
      </c>
      <c r="U1623" s="21">
        <v>-16.541612000000001</v>
      </c>
      <c r="V1623" s="21" t="s">
        <v>1071</v>
      </c>
      <c r="W1623" s="21" t="s">
        <v>51</v>
      </c>
      <c r="X1623" s="21" t="s">
        <v>1072</v>
      </c>
      <c r="Y1623" s="23">
        <v>46246</v>
      </c>
      <c r="Z1623" s="24">
        <f>+E1623-Y1623</f>
        <v>-240</v>
      </c>
      <c r="AA1623" s="25">
        <f>+Tabla_DatosExternos_142[[#This Row],[Saldo]]/Tabla_DatosExternos_142[[#This Row],[Importe]]</f>
        <v>0.72434963051824486</v>
      </c>
      <c r="AB1623" s="21"/>
      <c r="AC1623" s="26">
        <f>IF(AND(-Z1623&gt;=1,-Z1623&lt;=30),D1623,0)</f>
        <v>0</v>
      </c>
      <c r="AD1623" s="26">
        <f>IF(AND(-Z1623&gt;=31,-Z1623&lt;=60),D1623,0)</f>
        <v>0</v>
      </c>
      <c r="AE1623" s="26">
        <f>IF(AND(-Z1623&gt;=61,-Z1623&lt;=90),D1623,0)</f>
        <v>0</v>
      </c>
      <c r="AF1623" s="26">
        <f>IF(AND(-Z1623&gt;=91,-Z1623&lt;=120),D1623,0)</f>
        <v>0</v>
      </c>
      <c r="AG1623" s="26">
        <f>IF(AND(-Z1623&gt;=121,-Z1623&lt;=150),D1623,0)</f>
        <v>0</v>
      </c>
      <c r="AH1623" s="26">
        <f>IF(AND(-Z1623&gt;=151,-Z1623&lt;=180),D1623,0)</f>
        <v>0</v>
      </c>
      <c r="AI1623" s="26">
        <f>IF(AND(-Z1623&gt;=181,-Z1623&lt;=210),D1623,0)</f>
        <v>0</v>
      </c>
      <c r="AJ1623" s="26">
        <f>IF(AND(-Z1623&gt;=211,-Z1623&lt;=250),D1623,0)</f>
        <v>26277.84</v>
      </c>
      <c r="AK1623" s="26">
        <f>IF(-Z1623&gt;=251,D1623,0)</f>
        <v>0</v>
      </c>
      <c r="AL1623" s="26">
        <f>SUM(AE1623:AF1623)</f>
        <v>0</v>
      </c>
      <c r="AM1623" s="26">
        <f>SUM(AG1623:AK1623)</f>
        <v>26277.84</v>
      </c>
      <c r="AN1623" s="26">
        <f>SUM(AI1623:AK1623)</f>
        <v>26277.84</v>
      </c>
      <c r="AO1623" s="26">
        <f>+IF(SUM(AC1623:AK1623)=0,D1623,0)</f>
        <v>0</v>
      </c>
      <c r="AP1623" s="26">
        <f>+SUM(AC1623:AK1623)</f>
        <v>26277.84</v>
      </c>
      <c r="AQ1623" s="26">
        <f>+Tabla_DatosExternos_142[[#This Row],[Total Vigente]]+Tabla_DatosExternos_142[[#This Row],[Total Vencido]]</f>
        <v>26277.84</v>
      </c>
      <c r="AR1623" s="26">
        <f>SUM(AG1623:AK1623)</f>
        <v>26277.84</v>
      </c>
      <c r="AS1623" s="27">
        <f>+Tabla_DatosExternos_142[[#This Row],[Fecha]]-Tabla_DatosExternos_142[[#This Row],[Vence]]</f>
        <v>-76</v>
      </c>
      <c r="AT1623" s="21"/>
      <c r="AU1623" s="28" t="e">
        <f>+AR1623-W1623</f>
        <v>#VALUE!</v>
      </c>
    </row>
    <row r="1624" spans="1:47" x14ac:dyDescent="0.35">
      <c r="A1624" s="20">
        <v>45930</v>
      </c>
      <c r="B1624" s="21">
        <v>381</v>
      </c>
      <c r="C1624" s="21">
        <v>36277.839999999997</v>
      </c>
      <c r="D1624" s="21">
        <v>4827.84</v>
      </c>
      <c r="E1624" s="22">
        <v>46037</v>
      </c>
      <c r="F1624" s="21">
        <v>209</v>
      </c>
      <c r="G1624" s="21" t="s">
        <v>47</v>
      </c>
      <c r="H1624" s="21" t="s">
        <v>48</v>
      </c>
      <c r="I1624" s="21" t="s">
        <v>1069</v>
      </c>
      <c r="J1624" s="21" t="s">
        <v>49</v>
      </c>
      <c r="K1624" s="21" t="s">
        <v>711</v>
      </c>
      <c r="L1624" s="21" t="s">
        <v>712</v>
      </c>
      <c r="M1624" s="21" t="s">
        <v>955</v>
      </c>
      <c r="N1624" s="21">
        <v>107</v>
      </c>
      <c r="O1624" s="20">
        <v>45985</v>
      </c>
      <c r="P1624" s="21" t="s">
        <v>509</v>
      </c>
      <c r="Q1624" s="21" t="s">
        <v>1070</v>
      </c>
      <c r="R1624" s="21">
        <v>0</v>
      </c>
      <c r="S1624" s="21">
        <v>402</v>
      </c>
      <c r="T1624" s="21">
        <v>-68.171972999999994</v>
      </c>
      <c r="U1624" s="21">
        <v>-16.541612000000001</v>
      </c>
      <c r="V1624" s="21" t="s">
        <v>1071</v>
      </c>
      <c r="W1624" s="21" t="s">
        <v>51</v>
      </c>
      <c r="X1624" s="21" t="s">
        <v>1072</v>
      </c>
      <c r="Y1624" s="23">
        <v>46246</v>
      </c>
      <c r="Z1624" s="24">
        <f>+E1624-Y1624</f>
        <v>-209</v>
      </c>
      <c r="AA1624" s="25">
        <f>+Tabla_DatosExternos_142[[#This Row],[Saldo]]/Tabla_DatosExternos_142[[#This Row],[Importe]]</f>
        <v>0.13307958797987973</v>
      </c>
      <c r="AB1624" s="21"/>
      <c r="AC1624" s="26">
        <f>IF(AND(-Z1624&gt;=1,-Z1624&lt;=30),D1624,0)</f>
        <v>0</v>
      </c>
      <c r="AD1624" s="26">
        <f>IF(AND(-Z1624&gt;=31,-Z1624&lt;=60),D1624,0)</f>
        <v>0</v>
      </c>
      <c r="AE1624" s="26">
        <f>IF(AND(-Z1624&gt;=61,-Z1624&lt;=90),D1624,0)</f>
        <v>0</v>
      </c>
      <c r="AF1624" s="26">
        <f>IF(AND(-Z1624&gt;=91,-Z1624&lt;=120),D1624,0)</f>
        <v>0</v>
      </c>
      <c r="AG1624" s="26">
        <f>IF(AND(-Z1624&gt;=121,-Z1624&lt;=150),D1624,0)</f>
        <v>0</v>
      </c>
      <c r="AH1624" s="26">
        <f>IF(AND(-Z1624&gt;=151,-Z1624&lt;=180),D1624,0)</f>
        <v>0</v>
      </c>
      <c r="AI1624" s="26">
        <f>IF(AND(-Z1624&gt;=181,-Z1624&lt;=210),D1624,0)</f>
        <v>4827.84</v>
      </c>
      <c r="AJ1624" s="26">
        <f>IF(AND(-Z1624&gt;=211,-Z1624&lt;=250),D1624,0)</f>
        <v>0</v>
      </c>
      <c r="AK1624" s="26">
        <f>IF(-Z1624&gt;=251,D1624,0)</f>
        <v>0</v>
      </c>
      <c r="AL1624" s="26">
        <f>SUM(AE1624:AF1624)</f>
        <v>0</v>
      </c>
      <c r="AM1624" s="26">
        <f>SUM(AG1624:AK1624)</f>
        <v>4827.84</v>
      </c>
      <c r="AN1624" s="26">
        <f>SUM(AI1624:AK1624)</f>
        <v>4827.84</v>
      </c>
      <c r="AO1624" s="26">
        <f>+IF(SUM(AC1624:AK1624)=0,D1624,0)</f>
        <v>0</v>
      </c>
      <c r="AP1624" s="26">
        <f>+SUM(AC1624:AK1624)</f>
        <v>4827.84</v>
      </c>
      <c r="AQ1624" s="26">
        <f>+Tabla_DatosExternos_142[[#This Row],[Total Vigente]]+Tabla_DatosExternos_142[[#This Row],[Total Vencido]]</f>
        <v>4827.84</v>
      </c>
      <c r="AR1624" s="26">
        <f>SUM(AG1624:AK1624)</f>
        <v>4827.84</v>
      </c>
      <c r="AS1624" s="27">
        <f>+Tabla_DatosExternos_142[[#This Row],[Fecha]]-Tabla_DatosExternos_142[[#This Row],[Vence]]</f>
        <v>-107</v>
      </c>
      <c r="AT1624" s="21"/>
      <c r="AU1624" s="28" t="e">
        <f>+AR1624-W1624</f>
        <v>#VALUE!</v>
      </c>
    </row>
    <row r="1625" spans="1:47" x14ac:dyDescent="0.35">
      <c r="A1625" s="20">
        <v>45930</v>
      </c>
      <c r="B1625" s="21">
        <v>382</v>
      </c>
      <c r="C1625" s="21">
        <v>36277.839999999997</v>
      </c>
      <c r="D1625" s="21">
        <v>36277.839999999997</v>
      </c>
      <c r="E1625" s="22">
        <v>46037</v>
      </c>
      <c r="F1625" s="21">
        <v>209</v>
      </c>
      <c r="G1625" s="21" t="s">
        <v>47</v>
      </c>
      <c r="H1625" s="21" t="s">
        <v>48</v>
      </c>
      <c r="I1625" s="21" t="s">
        <v>1069</v>
      </c>
      <c r="J1625" s="21" t="s">
        <v>49</v>
      </c>
      <c r="K1625" s="21" t="s">
        <v>711</v>
      </c>
      <c r="L1625" s="21" t="s">
        <v>712</v>
      </c>
      <c r="M1625" s="21" t="s">
        <v>955</v>
      </c>
      <c r="N1625" s="21">
        <v>107</v>
      </c>
      <c r="O1625" s="20"/>
      <c r="P1625" s="21" t="s">
        <v>509</v>
      </c>
      <c r="Q1625" s="21" t="s">
        <v>1070</v>
      </c>
      <c r="R1625" s="21">
        <v>0</v>
      </c>
      <c r="S1625" s="21">
        <v>402</v>
      </c>
      <c r="T1625" s="21">
        <v>-68.171972999999994</v>
      </c>
      <c r="U1625" s="21">
        <v>-16.541612000000001</v>
      </c>
      <c r="V1625" s="21" t="s">
        <v>1071</v>
      </c>
      <c r="W1625" s="21" t="s">
        <v>51</v>
      </c>
      <c r="X1625" s="21" t="s">
        <v>1072</v>
      </c>
      <c r="Y1625" s="23">
        <v>46246</v>
      </c>
      <c r="Z1625" s="24">
        <f>+E1625-Y1625</f>
        <v>-209</v>
      </c>
      <c r="AA1625" s="25">
        <f>+Tabla_DatosExternos_142[[#This Row],[Saldo]]/Tabla_DatosExternos_142[[#This Row],[Importe]]</f>
        <v>1</v>
      </c>
      <c r="AB1625" s="21"/>
      <c r="AC1625" s="26">
        <f>IF(AND(-Z1625&gt;=1,-Z1625&lt;=30),D1625,0)</f>
        <v>0</v>
      </c>
      <c r="AD1625" s="26">
        <f>IF(AND(-Z1625&gt;=31,-Z1625&lt;=60),D1625,0)</f>
        <v>0</v>
      </c>
      <c r="AE1625" s="26">
        <f>IF(AND(-Z1625&gt;=61,-Z1625&lt;=90),D1625,0)</f>
        <v>0</v>
      </c>
      <c r="AF1625" s="26">
        <f>IF(AND(-Z1625&gt;=91,-Z1625&lt;=120),D1625,0)</f>
        <v>0</v>
      </c>
      <c r="AG1625" s="26">
        <f>IF(AND(-Z1625&gt;=121,-Z1625&lt;=150),D1625,0)</f>
        <v>0</v>
      </c>
      <c r="AH1625" s="26">
        <f>IF(AND(-Z1625&gt;=151,-Z1625&lt;=180),D1625,0)</f>
        <v>0</v>
      </c>
      <c r="AI1625" s="26">
        <f>IF(AND(-Z1625&gt;=181,-Z1625&lt;=210),D1625,0)</f>
        <v>36277.839999999997</v>
      </c>
      <c r="AJ1625" s="26">
        <f>IF(AND(-Z1625&gt;=211,-Z1625&lt;=250),D1625,0)</f>
        <v>0</v>
      </c>
      <c r="AK1625" s="26">
        <f>IF(-Z1625&gt;=251,D1625,0)</f>
        <v>0</v>
      </c>
      <c r="AL1625" s="26">
        <f>SUM(AE1625:AF1625)</f>
        <v>0</v>
      </c>
      <c r="AM1625" s="26">
        <f>SUM(AG1625:AK1625)</f>
        <v>36277.839999999997</v>
      </c>
      <c r="AN1625" s="26">
        <f>SUM(AI1625:AK1625)</f>
        <v>36277.839999999997</v>
      </c>
      <c r="AO1625" s="26">
        <f>+IF(SUM(AC1625:AK1625)=0,D1625,0)</f>
        <v>0</v>
      </c>
      <c r="AP1625" s="26">
        <f>+SUM(AC1625:AK1625)</f>
        <v>36277.839999999997</v>
      </c>
      <c r="AQ1625" s="26">
        <f>+Tabla_DatosExternos_142[[#This Row],[Total Vigente]]+Tabla_DatosExternos_142[[#This Row],[Total Vencido]]</f>
        <v>36277.839999999997</v>
      </c>
      <c r="AR1625" s="26">
        <f>SUM(AG1625:AK1625)</f>
        <v>36277.839999999997</v>
      </c>
      <c r="AS1625" s="27">
        <f>+Tabla_DatosExternos_142[[#This Row],[Fecha]]-Tabla_DatosExternos_142[[#This Row],[Vence]]</f>
        <v>-107</v>
      </c>
      <c r="AT1625" s="21"/>
      <c r="AU1625" s="28" t="e">
        <f>+AR1625-W1625</f>
        <v>#VALUE!</v>
      </c>
    </row>
    <row r="1626" spans="1:47" x14ac:dyDescent="0.35">
      <c r="A1626" s="20">
        <v>45960</v>
      </c>
      <c r="B1626" s="21">
        <v>92495</v>
      </c>
      <c r="C1626" s="21">
        <v>81000</v>
      </c>
      <c r="D1626" s="21">
        <v>61820</v>
      </c>
      <c r="E1626" s="22">
        <v>46006</v>
      </c>
      <c r="F1626" s="21">
        <v>240</v>
      </c>
      <c r="G1626" s="21" t="s">
        <v>47</v>
      </c>
      <c r="H1626" s="21" t="s">
        <v>48</v>
      </c>
      <c r="I1626" s="21" t="s">
        <v>1078</v>
      </c>
      <c r="J1626" s="21" t="s">
        <v>49</v>
      </c>
      <c r="K1626" s="21" t="s">
        <v>711</v>
      </c>
      <c r="L1626" s="21" t="s">
        <v>712</v>
      </c>
      <c r="M1626" s="21" t="s">
        <v>713</v>
      </c>
      <c r="N1626" s="21">
        <v>46</v>
      </c>
      <c r="O1626" s="20">
        <v>46071</v>
      </c>
      <c r="P1626" s="21" t="s">
        <v>49</v>
      </c>
      <c r="Q1626" s="21" t="s">
        <v>1079</v>
      </c>
      <c r="R1626" s="21">
        <v>0</v>
      </c>
      <c r="S1626" s="21">
        <v>932</v>
      </c>
      <c r="T1626" s="21">
        <v>-68.172375599999995</v>
      </c>
      <c r="U1626" s="21">
        <v>-16.5339919</v>
      </c>
      <c r="V1626" s="21" t="s">
        <v>1080</v>
      </c>
      <c r="W1626" s="21" t="s">
        <v>51</v>
      </c>
      <c r="X1626" s="21" t="s">
        <v>1081</v>
      </c>
      <c r="Y1626" s="23">
        <v>46246</v>
      </c>
      <c r="Z1626" s="24">
        <f>+E1626-Y1626</f>
        <v>-240</v>
      </c>
      <c r="AA1626" s="25">
        <f>+Tabla_DatosExternos_142[[#This Row],[Saldo]]/Tabla_DatosExternos_142[[#This Row],[Importe]]</f>
        <v>0.76320987654320993</v>
      </c>
      <c r="AB1626" s="21"/>
      <c r="AC1626" s="26">
        <f>IF(AND(-Z1626&gt;=1,-Z1626&lt;=30),D1626,0)</f>
        <v>0</v>
      </c>
      <c r="AD1626" s="26">
        <f>IF(AND(-Z1626&gt;=31,-Z1626&lt;=60),D1626,0)</f>
        <v>0</v>
      </c>
      <c r="AE1626" s="26">
        <f>IF(AND(-Z1626&gt;=61,-Z1626&lt;=90),D1626,0)</f>
        <v>0</v>
      </c>
      <c r="AF1626" s="26">
        <f>IF(AND(-Z1626&gt;=91,-Z1626&lt;=120),D1626,0)</f>
        <v>0</v>
      </c>
      <c r="AG1626" s="26">
        <f>IF(AND(-Z1626&gt;=121,-Z1626&lt;=150),D1626,0)</f>
        <v>0</v>
      </c>
      <c r="AH1626" s="26">
        <f>IF(AND(-Z1626&gt;=151,-Z1626&lt;=180),D1626,0)</f>
        <v>0</v>
      </c>
      <c r="AI1626" s="26">
        <f>IF(AND(-Z1626&gt;=181,-Z1626&lt;=210),D1626,0)</f>
        <v>0</v>
      </c>
      <c r="AJ1626" s="26">
        <f>IF(AND(-Z1626&gt;=211,-Z1626&lt;=250),D1626,0)</f>
        <v>61820</v>
      </c>
      <c r="AK1626" s="26">
        <f>IF(-Z1626&gt;=251,D1626,0)</f>
        <v>0</v>
      </c>
      <c r="AL1626" s="26">
        <f>SUM(AE1626:AF1626)</f>
        <v>0</v>
      </c>
      <c r="AM1626" s="26">
        <f>SUM(AG1626:AK1626)</f>
        <v>61820</v>
      </c>
      <c r="AN1626" s="26">
        <f>SUM(AI1626:AK1626)</f>
        <v>61820</v>
      </c>
      <c r="AO1626" s="26">
        <f>+IF(SUM(AC1626:AK1626)=0,D1626,0)</f>
        <v>0</v>
      </c>
      <c r="AP1626" s="26">
        <f>+SUM(AC1626:AK1626)</f>
        <v>61820</v>
      </c>
      <c r="AQ1626" s="26">
        <f>+Tabla_DatosExternos_142[[#This Row],[Total Vigente]]+Tabla_DatosExternos_142[[#This Row],[Total Vencido]]</f>
        <v>61820</v>
      </c>
      <c r="AR1626" s="26">
        <f>SUM(AG1626:AK1626)</f>
        <v>61820</v>
      </c>
      <c r="AS1626" s="27">
        <f>+Tabla_DatosExternos_142[[#This Row],[Fecha]]-Tabla_DatosExternos_142[[#This Row],[Vence]]</f>
        <v>-46</v>
      </c>
      <c r="AT1626" s="21"/>
      <c r="AU1626" s="28" t="e">
        <f>+AR1626-W1626</f>
        <v>#VALUE!</v>
      </c>
    </row>
    <row r="1627" spans="1:47" x14ac:dyDescent="0.35">
      <c r="A1627" s="20">
        <v>45982</v>
      </c>
      <c r="B1627" s="21">
        <v>97907</v>
      </c>
      <c r="C1627" s="21">
        <v>4590</v>
      </c>
      <c r="D1627" s="21">
        <v>4590</v>
      </c>
      <c r="E1627" s="22">
        <v>46012</v>
      </c>
      <c r="F1627" s="21">
        <v>234</v>
      </c>
      <c r="G1627" s="21" t="s">
        <v>47</v>
      </c>
      <c r="H1627" s="21" t="s">
        <v>48</v>
      </c>
      <c r="I1627" s="21" t="s">
        <v>1101</v>
      </c>
      <c r="J1627" s="21" t="s">
        <v>49</v>
      </c>
      <c r="K1627" s="21" t="s">
        <v>711</v>
      </c>
      <c r="L1627" s="21" t="s">
        <v>712</v>
      </c>
      <c r="M1627" s="21" t="s">
        <v>906</v>
      </c>
      <c r="N1627" s="21">
        <v>30</v>
      </c>
      <c r="O1627" s="20"/>
      <c r="P1627" s="21" t="s">
        <v>49</v>
      </c>
      <c r="Q1627" s="21" t="s">
        <v>1102</v>
      </c>
      <c r="R1627" s="21">
        <v>5000</v>
      </c>
      <c r="S1627" s="21">
        <v>401</v>
      </c>
      <c r="T1627" s="21">
        <v>-68.124696999999998</v>
      </c>
      <c r="U1627" s="21">
        <v>-16.499845000000001</v>
      </c>
      <c r="V1627" s="21" t="s">
        <v>1103</v>
      </c>
      <c r="W1627" s="21" t="s">
        <v>51</v>
      </c>
      <c r="X1627" s="21" t="s">
        <v>1104</v>
      </c>
      <c r="Y1627" s="23">
        <v>46246</v>
      </c>
      <c r="Z1627" s="24">
        <f>+E1627-Y1627</f>
        <v>-234</v>
      </c>
      <c r="AA1627" s="25">
        <f>+Tabla_DatosExternos_142[[#This Row],[Saldo]]/Tabla_DatosExternos_142[[#This Row],[Importe]]</f>
        <v>1</v>
      </c>
      <c r="AB1627" s="21"/>
      <c r="AC1627" s="26">
        <f>IF(AND(-Z1627&gt;=1,-Z1627&lt;=30),D1627,0)</f>
        <v>0</v>
      </c>
      <c r="AD1627" s="26">
        <f>IF(AND(-Z1627&gt;=31,-Z1627&lt;=60),D1627,0)</f>
        <v>0</v>
      </c>
      <c r="AE1627" s="26">
        <f>IF(AND(-Z1627&gt;=61,-Z1627&lt;=90),D1627,0)</f>
        <v>0</v>
      </c>
      <c r="AF1627" s="26">
        <f>IF(AND(-Z1627&gt;=91,-Z1627&lt;=120),D1627,0)</f>
        <v>0</v>
      </c>
      <c r="AG1627" s="26">
        <f>IF(AND(-Z1627&gt;=121,-Z1627&lt;=150),D1627,0)</f>
        <v>0</v>
      </c>
      <c r="AH1627" s="26">
        <f>IF(AND(-Z1627&gt;=151,-Z1627&lt;=180),D1627,0)</f>
        <v>0</v>
      </c>
      <c r="AI1627" s="26">
        <f>IF(AND(-Z1627&gt;=181,-Z1627&lt;=210),D1627,0)</f>
        <v>0</v>
      </c>
      <c r="AJ1627" s="26">
        <f>IF(AND(-Z1627&gt;=211,-Z1627&lt;=250),D1627,0)</f>
        <v>4590</v>
      </c>
      <c r="AK1627" s="26">
        <f>IF(-Z1627&gt;=251,D1627,0)</f>
        <v>0</v>
      </c>
      <c r="AL1627" s="26">
        <f>SUM(AE1627:AF1627)</f>
        <v>0</v>
      </c>
      <c r="AM1627" s="26">
        <f>SUM(AG1627:AK1627)</f>
        <v>4590</v>
      </c>
      <c r="AN1627" s="26">
        <f>SUM(AI1627:AK1627)</f>
        <v>4590</v>
      </c>
      <c r="AO1627" s="26">
        <f>+IF(SUM(AC1627:AK1627)=0,D1627,0)</f>
        <v>0</v>
      </c>
      <c r="AP1627" s="26">
        <f>+SUM(AC1627:AK1627)</f>
        <v>4590</v>
      </c>
      <c r="AQ1627" s="26">
        <f>+Tabla_DatosExternos_142[[#This Row],[Total Vigente]]+Tabla_DatosExternos_142[[#This Row],[Total Vencido]]</f>
        <v>4590</v>
      </c>
      <c r="AR1627" s="26">
        <f>SUM(AG1627:AK1627)</f>
        <v>4590</v>
      </c>
      <c r="AS1627" s="27">
        <f>+Tabla_DatosExternos_142[[#This Row],[Fecha]]-Tabla_DatosExternos_142[[#This Row],[Vence]]</f>
        <v>-30</v>
      </c>
      <c r="AT1627" s="21"/>
      <c r="AU1627" s="28" t="e">
        <f>+AR1627-W1627</f>
        <v>#VALUE!</v>
      </c>
    </row>
    <row r="1628" spans="1:47" x14ac:dyDescent="0.35">
      <c r="A1628" s="20">
        <v>46004</v>
      </c>
      <c r="B1628" s="21">
        <v>104252</v>
      </c>
      <c r="C1628" s="21">
        <v>98000</v>
      </c>
      <c r="D1628" s="21">
        <v>56000</v>
      </c>
      <c r="E1628" s="22">
        <v>46034</v>
      </c>
      <c r="F1628" s="21">
        <v>212</v>
      </c>
      <c r="G1628" s="21" t="s">
        <v>47</v>
      </c>
      <c r="H1628" s="21" t="s">
        <v>48</v>
      </c>
      <c r="I1628" s="21" t="s">
        <v>1139</v>
      </c>
      <c r="J1628" s="21" t="s">
        <v>49</v>
      </c>
      <c r="K1628" s="21" t="s">
        <v>711</v>
      </c>
      <c r="L1628" s="21" t="s">
        <v>712</v>
      </c>
      <c r="M1628" s="21" t="s">
        <v>955</v>
      </c>
      <c r="N1628" s="21">
        <v>30</v>
      </c>
      <c r="O1628" s="20">
        <v>46031</v>
      </c>
      <c r="P1628" s="21" t="s">
        <v>49</v>
      </c>
      <c r="Q1628" s="21" t="s">
        <v>1140</v>
      </c>
      <c r="R1628" s="21">
        <v>98000</v>
      </c>
      <c r="S1628" s="21">
        <v>402</v>
      </c>
      <c r="T1628" s="21">
        <v>-68.035550000000001</v>
      </c>
      <c r="U1628" s="21">
        <v>-16.537158999999999</v>
      </c>
      <c r="V1628" s="21" t="s">
        <v>1141</v>
      </c>
      <c r="W1628" s="21" t="s">
        <v>51</v>
      </c>
      <c r="X1628" s="21" t="s">
        <v>1142</v>
      </c>
      <c r="Y1628" s="23">
        <v>46246</v>
      </c>
      <c r="Z1628" s="24">
        <f>+E1628-Y1628</f>
        <v>-212</v>
      </c>
      <c r="AA1628" s="25">
        <f>+Tabla_DatosExternos_142[[#This Row],[Saldo]]/Tabla_DatosExternos_142[[#This Row],[Importe]]</f>
        <v>0.5714285714285714</v>
      </c>
      <c r="AB1628" s="21"/>
      <c r="AC1628" s="26">
        <f>IF(AND(-Z1628&gt;=1,-Z1628&lt;=30),D1628,0)</f>
        <v>0</v>
      </c>
      <c r="AD1628" s="26">
        <f>IF(AND(-Z1628&gt;=31,-Z1628&lt;=60),D1628,0)</f>
        <v>0</v>
      </c>
      <c r="AE1628" s="26">
        <f>IF(AND(-Z1628&gt;=61,-Z1628&lt;=90),D1628,0)</f>
        <v>0</v>
      </c>
      <c r="AF1628" s="26">
        <f>IF(AND(-Z1628&gt;=91,-Z1628&lt;=120),D1628,0)</f>
        <v>0</v>
      </c>
      <c r="AG1628" s="26">
        <f>IF(AND(-Z1628&gt;=121,-Z1628&lt;=150),D1628,0)</f>
        <v>0</v>
      </c>
      <c r="AH1628" s="26">
        <f>IF(AND(-Z1628&gt;=151,-Z1628&lt;=180),D1628,0)</f>
        <v>0</v>
      </c>
      <c r="AI1628" s="26">
        <f>IF(AND(-Z1628&gt;=181,-Z1628&lt;=210),D1628,0)</f>
        <v>0</v>
      </c>
      <c r="AJ1628" s="26">
        <f>IF(AND(-Z1628&gt;=211,-Z1628&lt;=250),D1628,0)</f>
        <v>56000</v>
      </c>
      <c r="AK1628" s="26">
        <f>IF(-Z1628&gt;=251,D1628,0)</f>
        <v>0</v>
      </c>
      <c r="AL1628" s="26">
        <f>SUM(AE1628:AF1628)</f>
        <v>0</v>
      </c>
      <c r="AM1628" s="26">
        <f>SUM(AG1628:AK1628)</f>
        <v>56000</v>
      </c>
      <c r="AN1628" s="26">
        <f>SUM(AI1628:AK1628)</f>
        <v>56000</v>
      </c>
      <c r="AO1628" s="26">
        <f>+IF(SUM(AC1628:AK1628)=0,D1628,0)</f>
        <v>0</v>
      </c>
      <c r="AP1628" s="26">
        <f>+SUM(AC1628:AK1628)</f>
        <v>56000</v>
      </c>
      <c r="AQ1628" s="26">
        <f>+Tabla_DatosExternos_142[[#This Row],[Total Vigente]]+Tabla_DatosExternos_142[[#This Row],[Total Vencido]]</f>
        <v>56000</v>
      </c>
      <c r="AR1628" s="26">
        <f>SUM(AG1628:AK1628)</f>
        <v>56000</v>
      </c>
      <c r="AS1628" s="27">
        <f>+Tabla_DatosExternos_142[[#This Row],[Fecha]]-Tabla_DatosExternos_142[[#This Row],[Vence]]</f>
        <v>-30</v>
      </c>
      <c r="AT1628" s="21"/>
      <c r="AU1628" s="28" t="e">
        <f>+AR1628-W1628</f>
        <v>#VALUE!</v>
      </c>
    </row>
    <row r="1629" spans="1:47" x14ac:dyDescent="0.35">
      <c r="A1629" s="20">
        <v>46052</v>
      </c>
      <c r="B1629" s="21">
        <v>115861</v>
      </c>
      <c r="C1629" s="21">
        <v>36029.99</v>
      </c>
      <c r="D1629" s="21">
        <v>22119.96</v>
      </c>
      <c r="E1629" s="22">
        <v>46082</v>
      </c>
      <c r="F1629" s="21">
        <v>164</v>
      </c>
      <c r="G1629" s="21" t="s">
        <v>47</v>
      </c>
      <c r="H1629" s="21" t="s">
        <v>48</v>
      </c>
      <c r="I1629" s="21" t="s">
        <v>1262</v>
      </c>
      <c r="J1629" s="21" t="s">
        <v>49</v>
      </c>
      <c r="K1629" s="21" t="s">
        <v>711</v>
      </c>
      <c r="L1629" s="21" t="s">
        <v>712</v>
      </c>
      <c r="M1629" s="21" t="s">
        <v>955</v>
      </c>
      <c r="N1629" s="21">
        <v>30</v>
      </c>
      <c r="O1629" s="20">
        <v>46218</v>
      </c>
      <c r="P1629" s="21" t="s">
        <v>49</v>
      </c>
      <c r="Q1629" s="21" t="s">
        <v>1263</v>
      </c>
      <c r="R1629" s="21">
        <v>100000</v>
      </c>
      <c r="S1629" s="21">
        <v>402</v>
      </c>
      <c r="T1629" s="21">
        <v>-67.914270999999999</v>
      </c>
      <c r="U1629" s="21">
        <v>-16.732274</v>
      </c>
      <c r="V1629" s="21" t="s">
        <v>1264</v>
      </c>
      <c r="W1629" s="21" t="s">
        <v>51</v>
      </c>
      <c r="X1629" s="21" t="s">
        <v>1265</v>
      </c>
      <c r="Y1629" s="23">
        <v>46246</v>
      </c>
      <c r="Z1629" s="24">
        <f>+E1629-Y1629</f>
        <v>-164</v>
      </c>
      <c r="AA1629" s="25">
        <f>+Tabla_DatosExternos_142[[#This Row],[Saldo]]/Tabla_DatosExternos_142[[#This Row],[Importe]]</f>
        <v>0.61393189395833858</v>
      </c>
      <c r="AB1629" s="21"/>
      <c r="AC1629" s="26">
        <f>IF(AND(-Z1629&gt;=1,-Z1629&lt;=30),D1629,0)</f>
        <v>0</v>
      </c>
      <c r="AD1629" s="26">
        <f>IF(AND(-Z1629&gt;=31,-Z1629&lt;=60),D1629,0)</f>
        <v>0</v>
      </c>
      <c r="AE1629" s="26">
        <f>IF(AND(-Z1629&gt;=61,-Z1629&lt;=90),D1629,0)</f>
        <v>0</v>
      </c>
      <c r="AF1629" s="26">
        <f>IF(AND(-Z1629&gt;=91,-Z1629&lt;=120),D1629,0)</f>
        <v>0</v>
      </c>
      <c r="AG1629" s="26">
        <f>IF(AND(-Z1629&gt;=121,-Z1629&lt;=150),D1629,0)</f>
        <v>0</v>
      </c>
      <c r="AH1629" s="26">
        <f>IF(AND(-Z1629&gt;=151,-Z1629&lt;=180),D1629,0)</f>
        <v>22119.96</v>
      </c>
      <c r="AI1629" s="26">
        <f>IF(AND(-Z1629&gt;=181,-Z1629&lt;=210),D1629,0)</f>
        <v>0</v>
      </c>
      <c r="AJ1629" s="26">
        <f>IF(AND(-Z1629&gt;=211,-Z1629&lt;=250),D1629,0)</f>
        <v>0</v>
      </c>
      <c r="AK1629" s="26">
        <f>IF(-Z1629&gt;=251,D1629,0)</f>
        <v>0</v>
      </c>
      <c r="AL1629" s="26">
        <f>SUM(AE1629:AF1629)</f>
        <v>0</v>
      </c>
      <c r="AM1629" s="26">
        <f>SUM(AG1629:AK1629)</f>
        <v>22119.96</v>
      </c>
      <c r="AN1629" s="26">
        <f>SUM(AI1629:AK1629)</f>
        <v>0</v>
      </c>
      <c r="AO1629" s="26">
        <f>+IF(SUM(AC1629:AK1629)=0,D1629,0)</f>
        <v>0</v>
      </c>
      <c r="AP1629" s="26">
        <f>+SUM(AC1629:AK1629)</f>
        <v>22119.96</v>
      </c>
      <c r="AQ1629" s="26">
        <f>+Tabla_DatosExternos_142[[#This Row],[Total Vigente]]+Tabla_DatosExternos_142[[#This Row],[Total Vencido]]</f>
        <v>22119.96</v>
      </c>
      <c r="AR1629" s="26">
        <f>SUM(AG1629:AK1629)</f>
        <v>22119.96</v>
      </c>
      <c r="AS1629" s="27">
        <f>+Tabla_DatosExternos_142[[#This Row],[Fecha]]-Tabla_DatosExternos_142[[#This Row],[Vence]]</f>
        <v>-30</v>
      </c>
      <c r="AT1629" s="21"/>
      <c r="AU1629" s="28" t="e">
        <f>+AR1629-W1629</f>
        <v>#VALUE!</v>
      </c>
    </row>
    <row r="1630" spans="1:47" x14ac:dyDescent="0.35">
      <c r="A1630" s="20">
        <v>46066</v>
      </c>
      <c r="B1630" s="21">
        <v>120822</v>
      </c>
      <c r="C1630" s="21">
        <v>19200</v>
      </c>
      <c r="D1630" s="21">
        <v>19200</v>
      </c>
      <c r="E1630" s="22">
        <v>46096</v>
      </c>
      <c r="F1630" s="21">
        <v>150</v>
      </c>
      <c r="G1630" s="21" t="s">
        <v>89</v>
      </c>
      <c r="H1630" s="21" t="s">
        <v>48</v>
      </c>
      <c r="I1630" s="21" t="s">
        <v>1262</v>
      </c>
      <c r="J1630" s="21" t="s">
        <v>49</v>
      </c>
      <c r="K1630" s="21" t="s">
        <v>711</v>
      </c>
      <c r="L1630" s="21" t="s">
        <v>712</v>
      </c>
      <c r="M1630" s="21" t="s">
        <v>955</v>
      </c>
      <c r="N1630" s="21">
        <v>30</v>
      </c>
      <c r="O1630" s="20"/>
      <c r="P1630" s="21" t="s">
        <v>49</v>
      </c>
      <c r="Q1630" s="21" t="s">
        <v>1263</v>
      </c>
      <c r="R1630" s="21">
        <v>100000</v>
      </c>
      <c r="S1630" s="21">
        <v>402</v>
      </c>
      <c r="T1630" s="21">
        <v>-67.914270999999999</v>
      </c>
      <c r="U1630" s="21">
        <v>-16.732274</v>
      </c>
      <c r="V1630" s="21" t="s">
        <v>1264</v>
      </c>
      <c r="W1630" s="21" t="s">
        <v>51</v>
      </c>
      <c r="X1630" s="21" t="s">
        <v>1265</v>
      </c>
      <c r="Y1630" s="23">
        <v>46246</v>
      </c>
      <c r="Z1630" s="24">
        <f>+E1630-Y1630</f>
        <v>-150</v>
      </c>
      <c r="AA1630" s="25">
        <f>+Tabla_DatosExternos_142[[#This Row],[Saldo]]/Tabla_DatosExternos_142[[#This Row],[Importe]]</f>
        <v>1</v>
      </c>
      <c r="AB1630" s="21"/>
      <c r="AC1630" s="26">
        <f>IF(AND(-Z1630&gt;=1,-Z1630&lt;=30),D1630,0)</f>
        <v>0</v>
      </c>
      <c r="AD1630" s="26">
        <f>IF(AND(-Z1630&gt;=31,-Z1630&lt;=60),D1630,0)</f>
        <v>0</v>
      </c>
      <c r="AE1630" s="26">
        <f>IF(AND(-Z1630&gt;=61,-Z1630&lt;=90),D1630,0)</f>
        <v>0</v>
      </c>
      <c r="AF1630" s="26">
        <f>IF(AND(-Z1630&gt;=91,-Z1630&lt;=120),D1630,0)</f>
        <v>0</v>
      </c>
      <c r="AG1630" s="26">
        <f>IF(AND(-Z1630&gt;=121,-Z1630&lt;=150),D1630,0)</f>
        <v>19200</v>
      </c>
      <c r="AH1630" s="26">
        <f>IF(AND(-Z1630&gt;=151,-Z1630&lt;=180),D1630,0)</f>
        <v>0</v>
      </c>
      <c r="AI1630" s="26">
        <f>IF(AND(-Z1630&gt;=181,-Z1630&lt;=210),D1630,0)</f>
        <v>0</v>
      </c>
      <c r="AJ1630" s="26">
        <f>IF(AND(-Z1630&gt;=211,-Z1630&lt;=250),D1630,0)</f>
        <v>0</v>
      </c>
      <c r="AK1630" s="26">
        <f>IF(-Z1630&gt;=251,D1630,0)</f>
        <v>0</v>
      </c>
      <c r="AL1630" s="26">
        <f>SUM(AE1630:AF1630)</f>
        <v>0</v>
      </c>
      <c r="AM1630" s="26">
        <f>SUM(AG1630:AK1630)</f>
        <v>19200</v>
      </c>
      <c r="AN1630" s="26">
        <f>SUM(AI1630:AK1630)</f>
        <v>0</v>
      </c>
      <c r="AO1630" s="26">
        <f>+IF(SUM(AC1630:AK1630)=0,D1630,0)</f>
        <v>0</v>
      </c>
      <c r="AP1630" s="26">
        <f>+SUM(AC1630:AK1630)</f>
        <v>19200</v>
      </c>
      <c r="AQ1630" s="26">
        <f>+Tabla_DatosExternos_142[[#This Row],[Total Vigente]]+Tabla_DatosExternos_142[[#This Row],[Total Vencido]]</f>
        <v>19200</v>
      </c>
      <c r="AR1630" s="26">
        <f>SUM(AG1630:AK1630)</f>
        <v>19200</v>
      </c>
      <c r="AS1630" s="27">
        <f>+Tabla_DatosExternos_142[[#This Row],[Fecha]]-Tabla_DatosExternos_142[[#This Row],[Vence]]</f>
        <v>-30</v>
      </c>
      <c r="AT1630" s="21"/>
      <c r="AU1630" s="28" t="e">
        <f>+AR1630-W1630</f>
        <v>#VALUE!</v>
      </c>
    </row>
    <row r="1631" spans="1:47" x14ac:dyDescent="0.35">
      <c r="A1631" s="20">
        <v>46067</v>
      </c>
      <c r="B1631" s="21">
        <v>121063</v>
      </c>
      <c r="C1631" s="21">
        <v>7000</v>
      </c>
      <c r="D1631" s="21">
        <v>200</v>
      </c>
      <c r="E1631" s="22">
        <v>46097</v>
      </c>
      <c r="F1631" s="21">
        <v>149</v>
      </c>
      <c r="G1631" s="21" t="s">
        <v>89</v>
      </c>
      <c r="H1631" s="21" t="s">
        <v>48</v>
      </c>
      <c r="I1631" s="21" t="s">
        <v>1351</v>
      </c>
      <c r="J1631" s="21" t="s">
        <v>49</v>
      </c>
      <c r="K1631" s="21" t="s">
        <v>711</v>
      </c>
      <c r="L1631" s="21" t="s">
        <v>712</v>
      </c>
      <c r="M1631" s="21" t="s">
        <v>955</v>
      </c>
      <c r="N1631" s="21">
        <v>30</v>
      </c>
      <c r="O1631" s="20">
        <v>46184</v>
      </c>
      <c r="P1631" s="21" t="s">
        <v>49</v>
      </c>
      <c r="Q1631" s="21" t="s">
        <v>1352</v>
      </c>
      <c r="R1631" s="21">
        <v>20000</v>
      </c>
      <c r="S1631" s="21">
        <v>402</v>
      </c>
      <c r="T1631" s="21">
        <v>-68.228471999999996</v>
      </c>
      <c r="U1631" s="21">
        <v>-16.537991999999999</v>
      </c>
      <c r="V1631" s="21" t="s">
        <v>1353</v>
      </c>
      <c r="W1631" s="21" t="s">
        <v>51</v>
      </c>
      <c r="X1631" s="21" t="s">
        <v>1354</v>
      </c>
      <c r="Y1631" s="23">
        <v>46246</v>
      </c>
      <c r="Z1631" s="24">
        <f>+E1631-Y1631</f>
        <v>-149</v>
      </c>
      <c r="AA1631" s="25">
        <f>+Tabla_DatosExternos_142[[#This Row],[Saldo]]/Tabla_DatosExternos_142[[#This Row],[Importe]]</f>
        <v>2.8571428571428571E-2</v>
      </c>
      <c r="AB1631" s="21"/>
      <c r="AC1631" s="26">
        <f>IF(AND(-Z1631&gt;=1,-Z1631&lt;=30),D1631,0)</f>
        <v>0</v>
      </c>
      <c r="AD1631" s="26">
        <f>IF(AND(-Z1631&gt;=31,-Z1631&lt;=60),D1631,0)</f>
        <v>0</v>
      </c>
      <c r="AE1631" s="26">
        <f>IF(AND(-Z1631&gt;=61,-Z1631&lt;=90),D1631,0)</f>
        <v>0</v>
      </c>
      <c r="AF1631" s="26">
        <f>IF(AND(-Z1631&gt;=91,-Z1631&lt;=120),D1631,0)</f>
        <v>0</v>
      </c>
      <c r="AG1631" s="26">
        <f>IF(AND(-Z1631&gt;=121,-Z1631&lt;=150),D1631,0)</f>
        <v>200</v>
      </c>
      <c r="AH1631" s="26">
        <f>IF(AND(-Z1631&gt;=151,-Z1631&lt;=180),D1631,0)</f>
        <v>0</v>
      </c>
      <c r="AI1631" s="26">
        <f>IF(AND(-Z1631&gt;=181,-Z1631&lt;=210),D1631,0)</f>
        <v>0</v>
      </c>
      <c r="AJ1631" s="26">
        <f>IF(AND(-Z1631&gt;=211,-Z1631&lt;=250),D1631,0)</f>
        <v>0</v>
      </c>
      <c r="AK1631" s="26">
        <f>IF(-Z1631&gt;=251,D1631,0)</f>
        <v>0</v>
      </c>
      <c r="AL1631" s="26">
        <f>SUM(AE1631:AF1631)</f>
        <v>0</v>
      </c>
      <c r="AM1631" s="26">
        <f>SUM(AG1631:AK1631)</f>
        <v>200</v>
      </c>
      <c r="AN1631" s="26">
        <f>SUM(AI1631:AK1631)</f>
        <v>0</v>
      </c>
      <c r="AO1631" s="26">
        <f>+IF(SUM(AC1631:AK1631)=0,D1631,0)</f>
        <v>0</v>
      </c>
      <c r="AP1631" s="26">
        <f>+SUM(AC1631:AK1631)</f>
        <v>200</v>
      </c>
      <c r="AQ1631" s="26">
        <f>+Tabla_DatosExternos_142[[#This Row],[Total Vigente]]+Tabla_DatosExternos_142[[#This Row],[Total Vencido]]</f>
        <v>200</v>
      </c>
      <c r="AR1631" s="26">
        <f>SUM(AG1631:AK1631)</f>
        <v>200</v>
      </c>
      <c r="AS1631" s="27">
        <f>+Tabla_DatosExternos_142[[#This Row],[Fecha]]-Tabla_DatosExternos_142[[#This Row],[Vence]]</f>
        <v>-30</v>
      </c>
      <c r="AT1631" s="21"/>
      <c r="AU1631" s="28" t="e">
        <f>+AR1631-W1631</f>
        <v>#VALUE!</v>
      </c>
    </row>
    <row r="1632" spans="1:47" x14ac:dyDescent="0.35">
      <c r="A1632" s="20">
        <v>46067</v>
      </c>
      <c r="B1632" s="21">
        <v>121240</v>
      </c>
      <c r="C1632" s="21">
        <v>2500</v>
      </c>
      <c r="D1632" s="21">
        <v>2500</v>
      </c>
      <c r="E1632" s="22">
        <v>46097</v>
      </c>
      <c r="F1632" s="21">
        <v>149</v>
      </c>
      <c r="G1632" s="21" t="s">
        <v>89</v>
      </c>
      <c r="H1632" s="21" t="s">
        <v>48</v>
      </c>
      <c r="I1632" s="21" t="s">
        <v>1351</v>
      </c>
      <c r="J1632" s="21" t="s">
        <v>49</v>
      </c>
      <c r="K1632" s="21" t="s">
        <v>711</v>
      </c>
      <c r="L1632" s="21" t="s">
        <v>712</v>
      </c>
      <c r="M1632" s="21" t="s">
        <v>955</v>
      </c>
      <c r="N1632" s="21">
        <v>30</v>
      </c>
      <c r="O1632" s="20"/>
      <c r="P1632" s="21" t="s">
        <v>49</v>
      </c>
      <c r="Q1632" s="21" t="s">
        <v>1352</v>
      </c>
      <c r="R1632" s="21">
        <v>20000</v>
      </c>
      <c r="S1632" s="21">
        <v>402</v>
      </c>
      <c r="T1632" s="21">
        <v>-68.228471999999996</v>
      </c>
      <c r="U1632" s="21">
        <v>-16.537991999999999</v>
      </c>
      <c r="V1632" s="21" t="s">
        <v>1353</v>
      </c>
      <c r="W1632" s="21" t="s">
        <v>51</v>
      </c>
      <c r="X1632" s="21" t="s">
        <v>1354</v>
      </c>
      <c r="Y1632" s="23">
        <v>46246</v>
      </c>
      <c r="Z1632" s="24">
        <f>+E1632-Y1632</f>
        <v>-149</v>
      </c>
      <c r="AA1632" s="25">
        <f>+Tabla_DatosExternos_142[[#This Row],[Saldo]]/Tabla_DatosExternos_142[[#This Row],[Importe]]</f>
        <v>1</v>
      </c>
      <c r="AB1632" s="21"/>
      <c r="AC1632" s="26">
        <f>IF(AND(-Z1632&gt;=1,-Z1632&lt;=30),D1632,0)</f>
        <v>0</v>
      </c>
      <c r="AD1632" s="26">
        <f>IF(AND(-Z1632&gt;=31,-Z1632&lt;=60),D1632,0)</f>
        <v>0</v>
      </c>
      <c r="AE1632" s="26">
        <f>IF(AND(-Z1632&gt;=61,-Z1632&lt;=90),D1632,0)</f>
        <v>0</v>
      </c>
      <c r="AF1632" s="26">
        <f>IF(AND(-Z1632&gt;=91,-Z1632&lt;=120),D1632,0)</f>
        <v>0</v>
      </c>
      <c r="AG1632" s="26">
        <f>IF(AND(-Z1632&gt;=121,-Z1632&lt;=150),D1632,0)</f>
        <v>2500</v>
      </c>
      <c r="AH1632" s="26">
        <f>IF(AND(-Z1632&gt;=151,-Z1632&lt;=180),D1632,0)</f>
        <v>0</v>
      </c>
      <c r="AI1632" s="26">
        <f>IF(AND(-Z1632&gt;=181,-Z1632&lt;=210),D1632,0)</f>
        <v>0</v>
      </c>
      <c r="AJ1632" s="26">
        <f>IF(AND(-Z1632&gt;=211,-Z1632&lt;=250),D1632,0)</f>
        <v>0</v>
      </c>
      <c r="AK1632" s="26">
        <f>IF(-Z1632&gt;=251,D1632,0)</f>
        <v>0</v>
      </c>
      <c r="AL1632" s="26">
        <f>SUM(AE1632:AF1632)</f>
        <v>0</v>
      </c>
      <c r="AM1632" s="26">
        <f>SUM(AG1632:AK1632)</f>
        <v>2500</v>
      </c>
      <c r="AN1632" s="26">
        <f>SUM(AI1632:AK1632)</f>
        <v>0</v>
      </c>
      <c r="AO1632" s="26">
        <f>+IF(SUM(AC1632:AK1632)=0,D1632,0)</f>
        <v>0</v>
      </c>
      <c r="AP1632" s="26">
        <f>+SUM(AC1632:AK1632)</f>
        <v>2500</v>
      </c>
      <c r="AQ1632" s="26">
        <f>+Tabla_DatosExternos_142[[#This Row],[Total Vigente]]+Tabla_DatosExternos_142[[#This Row],[Total Vencido]]</f>
        <v>2500</v>
      </c>
      <c r="AR1632" s="26">
        <f>SUM(AG1632:AK1632)</f>
        <v>2500</v>
      </c>
      <c r="AS1632" s="27">
        <f>+Tabla_DatosExternos_142[[#This Row],[Fecha]]-Tabla_DatosExternos_142[[#This Row],[Vence]]</f>
        <v>-30</v>
      </c>
      <c r="AT1632" s="21"/>
      <c r="AU1632" s="28" t="e">
        <f>+AR1632-W1632</f>
        <v>#VALUE!</v>
      </c>
    </row>
    <row r="1633" spans="1:47" x14ac:dyDescent="0.35">
      <c r="A1633" s="20">
        <v>46074</v>
      </c>
      <c r="B1633" s="21">
        <v>121999</v>
      </c>
      <c r="C1633" s="21">
        <v>30800</v>
      </c>
      <c r="D1633" s="21">
        <v>9400</v>
      </c>
      <c r="E1633" s="22">
        <v>46104</v>
      </c>
      <c r="F1633" s="21">
        <v>142</v>
      </c>
      <c r="G1633" s="21" t="s">
        <v>89</v>
      </c>
      <c r="H1633" s="21" t="s">
        <v>48</v>
      </c>
      <c r="I1633" s="21" t="s">
        <v>1105</v>
      </c>
      <c r="J1633" s="21" t="s">
        <v>49</v>
      </c>
      <c r="K1633" s="21" t="s">
        <v>711</v>
      </c>
      <c r="L1633" s="21" t="s">
        <v>712</v>
      </c>
      <c r="M1633" s="21" t="s">
        <v>955</v>
      </c>
      <c r="N1633" s="21">
        <v>30</v>
      </c>
      <c r="O1633" s="20">
        <v>46230</v>
      </c>
      <c r="P1633" s="21" t="s">
        <v>49</v>
      </c>
      <c r="Q1633" s="21" t="s">
        <v>1106</v>
      </c>
      <c r="R1633" s="21">
        <v>0</v>
      </c>
      <c r="S1633" s="21">
        <v>402</v>
      </c>
      <c r="T1633" s="21">
        <v>-68.224345</v>
      </c>
      <c r="U1633" s="21">
        <v>-16.561568000000001</v>
      </c>
      <c r="V1633" s="21" t="s">
        <v>1107</v>
      </c>
      <c r="W1633" s="21" t="s">
        <v>51</v>
      </c>
      <c r="X1633" s="21" t="s">
        <v>1108</v>
      </c>
      <c r="Y1633" s="23">
        <v>46246</v>
      </c>
      <c r="Z1633" s="24">
        <f>+E1633-Y1633</f>
        <v>-142</v>
      </c>
      <c r="AA1633" s="25">
        <f>+Tabla_DatosExternos_142[[#This Row],[Saldo]]/Tabla_DatosExternos_142[[#This Row],[Importe]]</f>
        <v>0.30519480519480519</v>
      </c>
      <c r="AB1633" s="21"/>
      <c r="AC1633" s="26">
        <f>IF(AND(-Z1633&gt;=1,-Z1633&lt;=30),D1633,0)</f>
        <v>0</v>
      </c>
      <c r="AD1633" s="26">
        <f>IF(AND(-Z1633&gt;=31,-Z1633&lt;=60),D1633,0)</f>
        <v>0</v>
      </c>
      <c r="AE1633" s="26">
        <f>IF(AND(-Z1633&gt;=61,-Z1633&lt;=90),D1633,0)</f>
        <v>0</v>
      </c>
      <c r="AF1633" s="26">
        <f>IF(AND(-Z1633&gt;=91,-Z1633&lt;=120),D1633,0)</f>
        <v>0</v>
      </c>
      <c r="AG1633" s="26">
        <f>IF(AND(-Z1633&gt;=121,-Z1633&lt;=150),D1633,0)</f>
        <v>9400</v>
      </c>
      <c r="AH1633" s="26">
        <f>IF(AND(-Z1633&gt;=151,-Z1633&lt;=180),D1633,0)</f>
        <v>0</v>
      </c>
      <c r="AI1633" s="26">
        <f>IF(AND(-Z1633&gt;=181,-Z1633&lt;=210),D1633,0)</f>
        <v>0</v>
      </c>
      <c r="AJ1633" s="26">
        <f>IF(AND(-Z1633&gt;=211,-Z1633&lt;=250),D1633,0)</f>
        <v>0</v>
      </c>
      <c r="AK1633" s="26">
        <f>IF(-Z1633&gt;=251,D1633,0)</f>
        <v>0</v>
      </c>
      <c r="AL1633" s="26">
        <f>SUM(AE1633:AF1633)</f>
        <v>0</v>
      </c>
      <c r="AM1633" s="26">
        <f>SUM(AG1633:AK1633)</f>
        <v>9400</v>
      </c>
      <c r="AN1633" s="26">
        <f>SUM(AI1633:AK1633)</f>
        <v>0</v>
      </c>
      <c r="AO1633" s="26">
        <f>+IF(SUM(AC1633:AK1633)=0,D1633,0)</f>
        <v>0</v>
      </c>
      <c r="AP1633" s="26">
        <f>+SUM(AC1633:AK1633)</f>
        <v>9400</v>
      </c>
      <c r="AQ1633" s="26">
        <f>+Tabla_DatosExternos_142[[#This Row],[Total Vigente]]+Tabla_DatosExternos_142[[#This Row],[Total Vencido]]</f>
        <v>9400</v>
      </c>
      <c r="AR1633" s="26">
        <f>SUM(AG1633:AK1633)</f>
        <v>9400</v>
      </c>
      <c r="AS1633" s="27">
        <f>+Tabla_DatosExternos_142[[#This Row],[Fecha]]-Tabla_DatosExternos_142[[#This Row],[Vence]]</f>
        <v>-30</v>
      </c>
      <c r="AT1633" s="21"/>
      <c r="AU1633" s="28" t="e">
        <f>+AR1633-W1633</f>
        <v>#VALUE!</v>
      </c>
    </row>
    <row r="1634" spans="1:47" x14ac:dyDescent="0.35">
      <c r="A1634" s="20">
        <v>46098</v>
      </c>
      <c r="B1634" s="21">
        <v>128199</v>
      </c>
      <c r="C1634" s="21">
        <v>59999.19</v>
      </c>
      <c r="D1634" s="21">
        <v>26271.19</v>
      </c>
      <c r="E1634" s="22">
        <v>46128</v>
      </c>
      <c r="F1634" s="21">
        <v>118</v>
      </c>
      <c r="G1634" s="21" t="s">
        <v>88</v>
      </c>
      <c r="H1634" s="21" t="s">
        <v>48</v>
      </c>
      <c r="I1634" s="21" t="s">
        <v>1086</v>
      </c>
      <c r="J1634" s="21" t="s">
        <v>49</v>
      </c>
      <c r="K1634" s="21" t="s">
        <v>711</v>
      </c>
      <c r="L1634" s="21" t="s">
        <v>712</v>
      </c>
      <c r="M1634" s="21" t="s">
        <v>955</v>
      </c>
      <c r="N1634" s="21">
        <v>30</v>
      </c>
      <c r="O1634" s="20">
        <v>46246</v>
      </c>
      <c r="P1634" s="21" t="s">
        <v>49</v>
      </c>
      <c r="Q1634" s="21" t="s">
        <v>1087</v>
      </c>
      <c r="R1634" s="21">
        <v>100000</v>
      </c>
      <c r="S1634" s="21">
        <v>402</v>
      </c>
      <c r="T1634" s="21">
        <v>-68.183524399999996</v>
      </c>
      <c r="U1634" s="21">
        <v>-16.500244200000001</v>
      </c>
      <c r="V1634" s="21" t="s">
        <v>1088</v>
      </c>
      <c r="W1634" s="21" t="s">
        <v>51</v>
      </c>
      <c r="X1634" s="21" t="s">
        <v>1089</v>
      </c>
      <c r="Y1634" s="23">
        <v>46246</v>
      </c>
      <c r="Z1634" s="24">
        <f>+E1634-Y1634</f>
        <v>-118</v>
      </c>
      <c r="AA1634" s="25">
        <f>+Tabla_DatosExternos_142[[#This Row],[Saldo]]/Tabla_DatosExternos_142[[#This Row],[Importe]]</f>
        <v>0.43785907776421645</v>
      </c>
      <c r="AB1634" s="21"/>
      <c r="AC1634" s="26">
        <f>IF(AND(-Z1634&gt;=1,-Z1634&lt;=30),D1634,0)</f>
        <v>0</v>
      </c>
      <c r="AD1634" s="26">
        <f>IF(AND(-Z1634&gt;=31,-Z1634&lt;=60),D1634,0)</f>
        <v>0</v>
      </c>
      <c r="AE1634" s="26">
        <f>IF(AND(-Z1634&gt;=61,-Z1634&lt;=90),D1634,0)</f>
        <v>0</v>
      </c>
      <c r="AF1634" s="26">
        <f>IF(AND(-Z1634&gt;=91,-Z1634&lt;=120),D1634,0)</f>
        <v>26271.19</v>
      </c>
      <c r="AG1634" s="26">
        <f>IF(AND(-Z1634&gt;=121,-Z1634&lt;=150),D1634,0)</f>
        <v>0</v>
      </c>
      <c r="AH1634" s="26">
        <f>IF(AND(-Z1634&gt;=151,-Z1634&lt;=180),D1634,0)</f>
        <v>0</v>
      </c>
      <c r="AI1634" s="26">
        <f>IF(AND(-Z1634&gt;=181,-Z1634&lt;=210),D1634,0)</f>
        <v>0</v>
      </c>
      <c r="AJ1634" s="26">
        <f>IF(AND(-Z1634&gt;=211,-Z1634&lt;=250),D1634,0)</f>
        <v>0</v>
      </c>
      <c r="AK1634" s="26">
        <f>IF(-Z1634&gt;=251,D1634,0)</f>
        <v>0</v>
      </c>
      <c r="AL1634" s="26">
        <f>SUM(AE1634:AF1634)</f>
        <v>26271.19</v>
      </c>
      <c r="AM1634" s="26">
        <f>SUM(AG1634:AK1634)</f>
        <v>0</v>
      </c>
      <c r="AN1634" s="26">
        <f>SUM(AI1634:AK1634)</f>
        <v>0</v>
      </c>
      <c r="AO1634" s="26">
        <f>+IF(SUM(AC1634:AK1634)=0,D1634,0)</f>
        <v>0</v>
      </c>
      <c r="AP1634" s="26">
        <f>+SUM(AC1634:AK1634)</f>
        <v>26271.19</v>
      </c>
      <c r="AQ1634" s="26">
        <f>+Tabla_DatosExternos_142[[#This Row],[Total Vigente]]+Tabla_DatosExternos_142[[#This Row],[Total Vencido]]</f>
        <v>26271.19</v>
      </c>
      <c r="AR1634" s="26">
        <f>SUM(AG1634:AK1634)</f>
        <v>0</v>
      </c>
      <c r="AS1634" s="27">
        <f>+Tabla_DatosExternos_142[[#This Row],[Fecha]]-Tabla_DatosExternos_142[[#This Row],[Vence]]</f>
        <v>-30</v>
      </c>
      <c r="AT1634" s="21"/>
      <c r="AU1634" s="28" t="e">
        <f>+AR1634-W1634</f>
        <v>#VALUE!</v>
      </c>
    </row>
    <row r="1635" spans="1:47" x14ac:dyDescent="0.35">
      <c r="A1635" s="20">
        <v>46112</v>
      </c>
      <c r="B1635" s="21">
        <v>418</v>
      </c>
      <c r="C1635" s="21">
        <v>100000</v>
      </c>
      <c r="D1635" s="21">
        <v>20285.810000000001</v>
      </c>
      <c r="E1635" s="22">
        <v>46198</v>
      </c>
      <c r="F1635" s="21">
        <v>48</v>
      </c>
      <c r="G1635" s="21" t="s">
        <v>96</v>
      </c>
      <c r="H1635" s="21" t="s">
        <v>48</v>
      </c>
      <c r="I1635" s="21" t="s">
        <v>1489</v>
      </c>
      <c r="J1635" s="21" t="s">
        <v>49</v>
      </c>
      <c r="K1635" s="21" t="s">
        <v>711</v>
      </c>
      <c r="L1635" s="21" t="s">
        <v>712</v>
      </c>
      <c r="M1635" s="21" t="s">
        <v>713</v>
      </c>
      <c r="N1635" s="21">
        <v>86</v>
      </c>
      <c r="O1635" s="20">
        <v>46225</v>
      </c>
      <c r="P1635" s="21" t="s">
        <v>120</v>
      </c>
      <c r="Q1635" s="21" t="s">
        <v>1490</v>
      </c>
      <c r="R1635" s="21">
        <v>1300030</v>
      </c>
      <c r="S1635" s="21">
        <v>932</v>
      </c>
      <c r="T1635" s="21">
        <v>-68.196315999999996</v>
      </c>
      <c r="U1635" s="21">
        <v>-16.495543999999999</v>
      </c>
      <c r="V1635" s="21" t="s">
        <v>1491</v>
      </c>
      <c r="W1635" s="21" t="s">
        <v>51</v>
      </c>
      <c r="X1635" s="21" t="s">
        <v>1492</v>
      </c>
      <c r="Y1635" s="23">
        <v>46246</v>
      </c>
      <c r="Z1635" s="24">
        <f>+E1635-Y1635</f>
        <v>-48</v>
      </c>
      <c r="AA1635" s="25">
        <f>+Tabla_DatosExternos_142[[#This Row],[Saldo]]/Tabla_DatosExternos_142[[#This Row],[Importe]]</f>
        <v>0.20285810000000001</v>
      </c>
      <c r="AB1635" s="21"/>
      <c r="AC1635" s="26">
        <f>IF(AND(-Z1635&gt;=1,-Z1635&lt;=30),D1635,0)</f>
        <v>0</v>
      </c>
      <c r="AD1635" s="26">
        <f>IF(AND(-Z1635&gt;=31,-Z1635&lt;=60),D1635,0)</f>
        <v>20285.810000000001</v>
      </c>
      <c r="AE1635" s="26">
        <f>IF(AND(-Z1635&gt;=61,-Z1635&lt;=90),D1635,0)</f>
        <v>0</v>
      </c>
      <c r="AF1635" s="26">
        <f>IF(AND(-Z1635&gt;=91,-Z1635&lt;=120),D1635,0)</f>
        <v>0</v>
      </c>
      <c r="AG1635" s="26">
        <f>IF(AND(-Z1635&gt;=121,-Z1635&lt;=150),D1635,0)</f>
        <v>0</v>
      </c>
      <c r="AH1635" s="26">
        <f>IF(AND(-Z1635&gt;=151,-Z1635&lt;=180),D1635,0)</f>
        <v>0</v>
      </c>
      <c r="AI1635" s="26">
        <f>IF(AND(-Z1635&gt;=181,-Z1635&lt;=210),D1635,0)</f>
        <v>0</v>
      </c>
      <c r="AJ1635" s="26">
        <f>IF(AND(-Z1635&gt;=211,-Z1635&lt;=250),D1635,0)</f>
        <v>0</v>
      </c>
      <c r="AK1635" s="26">
        <f>IF(-Z1635&gt;=251,D1635,0)</f>
        <v>0</v>
      </c>
      <c r="AL1635" s="26">
        <f>SUM(AE1635:AF1635)</f>
        <v>0</v>
      </c>
      <c r="AM1635" s="26">
        <f>SUM(AG1635:AK1635)</f>
        <v>0</v>
      </c>
      <c r="AN1635" s="26">
        <f>SUM(AI1635:AK1635)</f>
        <v>0</v>
      </c>
      <c r="AO1635" s="26">
        <f>+IF(SUM(AC1635:AK1635)=0,D1635,0)</f>
        <v>0</v>
      </c>
      <c r="AP1635" s="26">
        <f>+SUM(AC1635:AK1635)</f>
        <v>20285.810000000001</v>
      </c>
      <c r="AQ1635" s="26">
        <f>+Tabla_DatosExternos_142[[#This Row],[Total Vigente]]+Tabla_DatosExternos_142[[#This Row],[Total Vencido]]</f>
        <v>20285.810000000001</v>
      </c>
      <c r="AR1635" s="26">
        <f>SUM(AG1635:AK1635)</f>
        <v>0</v>
      </c>
      <c r="AS1635" s="27">
        <f>+Tabla_DatosExternos_142[[#This Row],[Fecha]]-Tabla_DatosExternos_142[[#This Row],[Vence]]</f>
        <v>-86</v>
      </c>
      <c r="AT1635" s="21"/>
      <c r="AU1635" s="28" t="e">
        <f>+AR1635-W1635</f>
        <v>#VALUE!</v>
      </c>
    </row>
    <row r="1636" spans="1:47" x14ac:dyDescent="0.35">
      <c r="A1636" s="20">
        <v>46112</v>
      </c>
      <c r="B1636" s="21">
        <v>419</v>
      </c>
      <c r="C1636" s="21">
        <v>100000</v>
      </c>
      <c r="D1636" s="21">
        <v>100000</v>
      </c>
      <c r="E1636" s="22">
        <v>46228</v>
      </c>
      <c r="F1636" s="21">
        <v>18</v>
      </c>
      <c r="G1636" s="21" t="s">
        <v>90</v>
      </c>
      <c r="H1636" s="21" t="s">
        <v>48</v>
      </c>
      <c r="I1636" s="21" t="s">
        <v>1489</v>
      </c>
      <c r="J1636" s="21" t="s">
        <v>49</v>
      </c>
      <c r="K1636" s="21" t="s">
        <v>711</v>
      </c>
      <c r="L1636" s="21" t="s">
        <v>712</v>
      </c>
      <c r="M1636" s="21" t="s">
        <v>713</v>
      </c>
      <c r="N1636" s="21">
        <v>116</v>
      </c>
      <c r="O1636" s="20"/>
      <c r="P1636" s="21" t="s">
        <v>120</v>
      </c>
      <c r="Q1636" s="21" t="s">
        <v>1490</v>
      </c>
      <c r="R1636" s="21">
        <v>1300030</v>
      </c>
      <c r="S1636" s="21">
        <v>932</v>
      </c>
      <c r="T1636" s="21">
        <v>-68.196315999999996</v>
      </c>
      <c r="U1636" s="21">
        <v>-16.495543999999999</v>
      </c>
      <c r="V1636" s="21" t="s">
        <v>1491</v>
      </c>
      <c r="W1636" s="21" t="s">
        <v>51</v>
      </c>
      <c r="X1636" s="21" t="s">
        <v>1492</v>
      </c>
      <c r="Y1636" s="23">
        <v>46246</v>
      </c>
      <c r="Z1636" s="24">
        <f>+E1636-Y1636</f>
        <v>-18</v>
      </c>
      <c r="AA1636" s="25">
        <f>+Tabla_DatosExternos_142[[#This Row],[Saldo]]/Tabla_DatosExternos_142[[#This Row],[Importe]]</f>
        <v>1</v>
      </c>
      <c r="AB1636" s="21"/>
      <c r="AC1636" s="26">
        <f>IF(AND(-Z1636&gt;=1,-Z1636&lt;=30),D1636,0)</f>
        <v>100000</v>
      </c>
      <c r="AD1636" s="26">
        <f>IF(AND(-Z1636&gt;=31,-Z1636&lt;=60),D1636,0)</f>
        <v>0</v>
      </c>
      <c r="AE1636" s="26">
        <f>IF(AND(-Z1636&gt;=61,-Z1636&lt;=90),D1636,0)</f>
        <v>0</v>
      </c>
      <c r="AF1636" s="26">
        <f>IF(AND(-Z1636&gt;=91,-Z1636&lt;=120),D1636,0)</f>
        <v>0</v>
      </c>
      <c r="AG1636" s="26">
        <f>IF(AND(-Z1636&gt;=121,-Z1636&lt;=150),D1636,0)</f>
        <v>0</v>
      </c>
      <c r="AH1636" s="26">
        <f>IF(AND(-Z1636&gt;=151,-Z1636&lt;=180),D1636,0)</f>
        <v>0</v>
      </c>
      <c r="AI1636" s="26">
        <f>IF(AND(-Z1636&gt;=181,-Z1636&lt;=210),D1636,0)</f>
        <v>0</v>
      </c>
      <c r="AJ1636" s="26">
        <f>IF(AND(-Z1636&gt;=211,-Z1636&lt;=250),D1636,0)</f>
        <v>0</v>
      </c>
      <c r="AK1636" s="26">
        <f>IF(-Z1636&gt;=251,D1636,0)</f>
        <v>0</v>
      </c>
      <c r="AL1636" s="26">
        <f>SUM(AE1636:AF1636)</f>
        <v>0</v>
      </c>
      <c r="AM1636" s="26">
        <f>SUM(AG1636:AK1636)</f>
        <v>0</v>
      </c>
      <c r="AN1636" s="26">
        <f>SUM(AI1636:AK1636)</f>
        <v>0</v>
      </c>
      <c r="AO1636" s="26">
        <f>+IF(SUM(AC1636:AK1636)=0,D1636,0)</f>
        <v>0</v>
      </c>
      <c r="AP1636" s="26">
        <f>+SUM(AC1636:AK1636)</f>
        <v>100000</v>
      </c>
      <c r="AQ1636" s="26">
        <f>+Tabla_DatosExternos_142[[#This Row],[Total Vigente]]+Tabla_DatosExternos_142[[#This Row],[Total Vencido]]</f>
        <v>100000</v>
      </c>
      <c r="AR1636" s="26">
        <f>SUM(AG1636:AK1636)</f>
        <v>0</v>
      </c>
      <c r="AS1636" s="27">
        <f>+Tabla_DatosExternos_142[[#This Row],[Fecha]]-Tabla_DatosExternos_142[[#This Row],[Vence]]</f>
        <v>-116</v>
      </c>
      <c r="AT1636" s="21"/>
      <c r="AU1636" s="28" t="e">
        <f>+AR1636-W1636</f>
        <v>#VALUE!</v>
      </c>
    </row>
    <row r="1637" spans="1:47" x14ac:dyDescent="0.35">
      <c r="A1637" s="20">
        <v>46112</v>
      </c>
      <c r="B1637" s="21">
        <v>420</v>
      </c>
      <c r="C1637" s="21">
        <v>100000</v>
      </c>
      <c r="D1637" s="21">
        <v>100000</v>
      </c>
      <c r="E1637" s="22">
        <v>46259</v>
      </c>
      <c r="F1637" s="21">
        <v>13</v>
      </c>
      <c r="G1637" s="21" t="s">
        <v>90</v>
      </c>
      <c r="H1637" s="21" t="s">
        <v>95</v>
      </c>
      <c r="I1637" s="21" t="s">
        <v>1489</v>
      </c>
      <c r="J1637" s="21" t="s">
        <v>49</v>
      </c>
      <c r="K1637" s="21" t="s">
        <v>711</v>
      </c>
      <c r="L1637" s="21" t="s">
        <v>712</v>
      </c>
      <c r="M1637" s="21" t="s">
        <v>713</v>
      </c>
      <c r="N1637" s="21">
        <v>147</v>
      </c>
      <c r="O1637" s="20"/>
      <c r="P1637" s="21" t="s">
        <v>120</v>
      </c>
      <c r="Q1637" s="21" t="s">
        <v>1490</v>
      </c>
      <c r="R1637" s="21">
        <v>1300030</v>
      </c>
      <c r="S1637" s="21">
        <v>932</v>
      </c>
      <c r="T1637" s="21">
        <v>-68.196315999999996</v>
      </c>
      <c r="U1637" s="21">
        <v>-16.495543999999999</v>
      </c>
      <c r="V1637" s="21" t="s">
        <v>1491</v>
      </c>
      <c r="W1637" s="21" t="s">
        <v>51</v>
      </c>
      <c r="X1637" s="21" t="s">
        <v>1492</v>
      </c>
      <c r="Y1637" s="23">
        <v>46246</v>
      </c>
      <c r="Z1637" s="24">
        <f>+E1637-Y1637</f>
        <v>13</v>
      </c>
      <c r="AA1637" s="25">
        <f>+Tabla_DatosExternos_142[[#This Row],[Saldo]]/Tabla_DatosExternos_142[[#This Row],[Importe]]</f>
        <v>1</v>
      </c>
      <c r="AB1637" s="21"/>
      <c r="AC1637" s="26">
        <f>IF(AND(-Z1637&gt;=1,-Z1637&lt;=30),D1637,0)</f>
        <v>0</v>
      </c>
      <c r="AD1637" s="26">
        <f>IF(AND(-Z1637&gt;=31,-Z1637&lt;=60),D1637,0)</f>
        <v>0</v>
      </c>
      <c r="AE1637" s="26">
        <f>IF(AND(-Z1637&gt;=61,-Z1637&lt;=90),D1637,0)</f>
        <v>0</v>
      </c>
      <c r="AF1637" s="26">
        <f>IF(AND(-Z1637&gt;=91,-Z1637&lt;=120),D1637,0)</f>
        <v>0</v>
      </c>
      <c r="AG1637" s="26">
        <f>IF(AND(-Z1637&gt;=121,-Z1637&lt;=150),D1637,0)</f>
        <v>0</v>
      </c>
      <c r="AH1637" s="26">
        <f>IF(AND(-Z1637&gt;=151,-Z1637&lt;=180),D1637,0)</f>
        <v>0</v>
      </c>
      <c r="AI1637" s="26">
        <f>IF(AND(-Z1637&gt;=181,-Z1637&lt;=210),D1637,0)</f>
        <v>0</v>
      </c>
      <c r="AJ1637" s="26">
        <f>IF(AND(-Z1637&gt;=211,-Z1637&lt;=250),D1637,0)</f>
        <v>0</v>
      </c>
      <c r="AK1637" s="26">
        <f>IF(-Z1637&gt;=251,D1637,0)</f>
        <v>0</v>
      </c>
      <c r="AL1637" s="26">
        <f>SUM(AE1637:AF1637)</f>
        <v>0</v>
      </c>
      <c r="AM1637" s="26">
        <f>SUM(AG1637:AK1637)</f>
        <v>0</v>
      </c>
      <c r="AN1637" s="26">
        <f>SUM(AI1637:AK1637)</f>
        <v>0</v>
      </c>
      <c r="AO1637" s="26">
        <f>+IF(SUM(AC1637:AK1637)=0,D1637,0)</f>
        <v>100000</v>
      </c>
      <c r="AP1637" s="26">
        <f>+SUM(AC1637:AK1637)</f>
        <v>0</v>
      </c>
      <c r="AQ1637" s="26">
        <f>+Tabla_DatosExternos_142[[#This Row],[Total Vigente]]+Tabla_DatosExternos_142[[#This Row],[Total Vencido]]</f>
        <v>100000</v>
      </c>
      <c r="AR1637" s="26">
        <f>SUM(AG1637:AK1637)</f>
        <v>0</v>
      </c>
      <c r="AS1637" s="27">
        <f>+Tabla_DatosExternos_142[[#This Row],[Fecha]]-Tabla_DatosExternos_142[[#This Row],[Vence]]</f>
        <v>-147</v>
      </c>
      <c r="AT1637" s="21"/>
      <c r="AU1637" s="28" t="e">
        <f>+AR1637-W1637</f>
        <v>#VALUE!</v>
      </c>
    </row>
    <row r="1638" spans="1:47" x14ac:dyDescent="0.35">
      <c r="A1638" s="20">
        <v>46112</v>
      </c>
      <c r="B1638" s="21">
        <v>421</v>
      </c>
      <c r="C1638" s="21">
        <v>100000</v>
      </c>
      <c r="D1638" s="21">
        <v>100000</v>
      </c>
      <c r="E1638" s="22">
        <v>46290</v>
      </c>
      <c r="F1638" s="21">
        <v>44</v>
      </c>
      <c r="G1638" s="21" t="s">
        <v>96</v>
      </c>
      <c r="H1638" s="21" t="s">
        <v>95</v>
      </c>
      <c r="I1638" s="21" t="s">
        <v>1489</v>
      </c>
      <c r="J1638" s="21" t="s">
        <v>49</v>
      </c>
      <c r="K1638" s="21" t="s">
        <v>711</v>
      </c>
      <c r="L1638" s="21" t="s">
        <v>712</v>
      </c>
      <c r="M1638" s="21" t="s">
        <v>713</v>
      </c>
      <c r="N1638" s="21">
        <v>178</v>
      </c>
      <c r="O1638" s="20"/>
      <c r="P1638" s="21" t="s">
        <v>120</v>
      </c>
      <c r="Q1638" s="21" t="s">
        <v>1490</v>
      </c>
      <c r="R1638" s="21">
        <v>1300030</v>
      </c>
      <c r="S1638" s="21">
        <v>932</v>
      </c>
      <c r="T1638" s="21">
        <v>-68.196315999999996</v>
      </c>
      <c r="U1638" s="21">
        <v>-16.495543999999999</v>
      </c>
      <c r="V1638" s="21" t="s">
        <v>1491</v>
      </c>
      <c r="W1638" s="21" t="s">
        <v>51</v>
      </c>
      <c r="X1638" s="21" t="s">
        <v>1492</v>
      </c>
      <c r="Y1638" s="23">
        <v>46246</v>
      </c>
      <c r="Z1638" s="24">
        <f>+E1638-Y1638</f>
        <v>44</v>
      </c>
      <c r="AA1638" s="25">
        <f>+Tabla_DatosExternos_142[[#This Row],[Saldo]]/Tabla_DatosExternos_142[[#This Row],[Importe]]</f>
        <v>1</v>
      </c>
      <c r="AB1638" s="21"/>
      <c r="AC1638" s="26">
        <f>IF(AND(-Z1638&gt;=1,-Z1638&lt;=30),D1638,0)</f>
        <v>0</v>
      </c>
      <c r="AD1638" s="26">
        <f>IF(AND(-Z1638&gt;=31,-Z1638&lt;=60),D1638,0)</f>
        <v>0</v>
      </c>
      <c r="AE1638" s="26">
        <f>IF(AND(-Z1638&gt;=61,-Z1638&lt;=90),D1638,0)</f>
        <v>0</v>
      </c>
      <c r="AF1638" s="26">
        <f>IF(AND(-Z1638&gt;=91,-Z1638&lt;=120),D1638,0)</f>
        <v>0</v>
      </c>
      <c r="AG1638" s="26">
        <f>IF(AND(-Z1638&gt;=121,-Z1638&lt;=150),D1638,0)</f>
        <v>0</v>
      </c>
      <c r="AH1638" s="26">
        <f>IF(AND(-Z1638&gt;=151,-Z1638&lt;=180),D1638,0)</f>
        <v>0</v>
      </c>
      <c r="AI1638" s="26">
        <f>IF(AND(-Z1638&gt;=181,-Z1638&lt;=210),D1638,0)</f>
        <v>0</v>
      </c>
      <c r="AJ1638" s="26">
        <f>IF(AND(-Z1638&gt;=211,-Z1638&lt;=250),D1638,0)</f>
        <v>0</v>
      </c>
      <c r="AK1638" s="26">
        <f>IF(-Z1638&gt;=251,D1638,0)</f>
        <v>0</v>
      </c>
      <c r="AL1638" s="26">
        <f>SUM(AE1638:AF1638)</f>
        <v>0</v>
      </c>
      <c r="AM1638" s="26">
        <f>SUM(AG1638:AK1638)</f>
        <v>0</v>
      </c>
      <c r="AN1638" s="26">
        <f>SUM(AI1638:AK1638)</f>
        <v>0</v>
      </c>
      <c r="AO1638" s="26">
        <f>+IF(SUM(AC1638:AK1638)=0,D1638,0)</f>
        <v>100000</v>
      </c>
      <c r="AP1638" s="26">
        <f>+SUM(AC1638:AK1638)</f>
        <v>0</v>
      </c>
      <c r="AQ1638" s="26">
        <f>+Tabla_DatosExternos_142[[#This Row],[Total Vigente]]+Tabla_DatosExternos_142[[#This Row],[Total Vencido]]</f>
        <v>100000</v>
      </c>
      <c r="AR1638" s="26">
        <f>SUM(AG1638:AK1638)</f>
        <v>0</v>
      </c>
      <c r="AS1638" s="27">
        <f>+Tabla_DatosExternos_142[[#This Row],[Fecha]]-Tabla_DatosExternos_142[[#This Row],[Vence]]</f>
        <v>-178</v>
      </c>
      <c r="AT1638" s="21"/>
      <c r="AU1638" s="28" t="e">
        <f>+AR1638-W1638</f>
        <v>#VALUE!</v>
      </c>
    </row>
    <row r="1639" spans="1:47" x14ac:dyDescent="0.35">
      <c r="A1639" s="20">
        <v>46112</v>
      </c>
      <c r="B1639" s="21">
        <v>422</v>
      </c>
      <c r="C1639" s="21">
        <v>100000</v>
      </c>
      <c r="D1639" s="21">
        <v>100000</v>
      </c>
      <c r="E1639" s="22">
        <v>46320</v>
      </c>
      <c r="F1639" s="21">
        <v>74</v>
      </c>
      <c r="G1639" s="21" t="s">
        <v>81</v>
      </c>
      <c r="H1639" s="21" t="s">
        <v>95</v>
      </c>
      <c r="I1639" s="21" t="s">
        <v>1489</v>
      </c>
      <c r="J1639" s="21" t="s">
        <v>49</v>
      </c>
      <c r="K1639" s="21" t="s">
        <v>711</v>
      </c>
      <c r="L1639" s="21" t="s">
        <v>712</v>
      </c>
      <c r="M1639" s="21" t="s">
        <v>713</v>
      </c>
      <c r="N1639" s="21">
        <v>208</v>
      </c>
      <c r="O1639" s="20"/>
      <c r="P1639" s="21" t="s">
        <v>120</v>
      </c>
      <c r="Q1639" s="21" t="s">
        <v>1490</v>
      </c>
      <c r="R1639" s="21">
        <v>1300030</v>
      </c>
      <c r="S1639" s="21">
        <v>932</v>
      </c>
      <c r="T1639" s="21">
        <v>-68.196315999999996</v>
      </c>
      <c r="U1639" s="21">
        <v>-16.495543999999999</v>
      </c>
      <c r="V1639" s="21" t="s">
        <v>1491</v>
      </c>
      <c r="W1639" s="21" t="s">
        <v>51</v>
      </c>
      <c r="X1639" s="21" t="s">
        <v>1492</v>
      </c>
      <c r="Y1639" s="23">
        <v>46246</v>
      </c>
      <c r="Z1639" s="24">
        <f>+E1639-Y1639</f>
        <v>74</v>
      </c>
      <c r="AA1639" s="25">
        <f>+Tabla_DatosExternos_142[[#This Row],[Saldo]]/Tabla_DatosExternos_142[[#This Row],[Importe]]</f>
        <v>1</v>
      </c>
      <c r="AB1639" s="21"/>
      <c r="AC1639" s="26">
        <f>IF(AND(-Z1639&gt;=1,-Z1639&lt;=30),D1639,0)</f>
        <v>0</v>
      </c>
      <c r="AD1639" s="26">
        <f>IF(AND(-Z1639&gt;=31,-Z1639&lt;=60),D1639,0)</f>
        <v>0</v>
      </c>
      <c r="AE1639" s="26">
        <f>IF(AND(-Z1639&gt;=61,-Z1639&lt;=90),D1639,0)</f>
        <v>0</v>
      </c>
      <c r="AF1639" s="26">
        <f>IF(AND(-Z1639&gt;=91,-Z1639&lt;=120),D1639,0)</f>
        <v>0</v>
      </c>
      <c r="AG1639" s="26">
        <f>IF(AND(-Z1639&gt;=121,-Z1639&lt;=150),D1639,0)</f>
        <v>0</v>
      </c>
      <c r="AH1639" s="26">
        <f>IF(AND(-Z1639&gt;=151,-Z1639&lt;=180),D1639,0)</f>
        <v>0</v>
      </c>
      <c r="AI1639" s="26">
        <f>IF(AND(-Z1639&gt;=181,-Z1639&lt;=210),D1639,0)</f>
        <v>0</v>
      </c>
      <c r="AJ1639" s="26">
        <f>IF(AND(-Z1639&gt;=211,-Z1639&lt;=250),D1639,0)</f>
        <v>0</v>
      </c>
      <c r="AK1639" s="26">
        <f>IF(-Z1639&gt;=251,D1639,0)</f>
        <v>0</v>
      </c>
      <c r="AL1639" s="26">
        <f>SUM(AE1639:AF1639)</f>
        <v>0</v>
      </c>
      <c r="AM1639" s="26">
        <f>SUM(AG1639:AK1639)</f>
        <v>0</v>
      </c>
      <c r="AN1639" s="26">
        <f>SUM(AI1639:AK1639)</f>
        <v>0</v>
      </c>
      <c r="AO1639" s="26">
        <f>+IF(SUM(AC1639:AK1639)=0,D1639,0)</f>
        <v>100000</v>
      </c>
      <c r="AP1639" s="26">
        <f>+SUM(AC1639:AK1639)</f>
        <v>0</v>
      </c>
      <c r="AQ1639" s="26">
        <f>+Tabla_DatosExternos_142[[#This Row],[Total Vigente]]+Tabla_DatosExternos_142[[#This Row],[Total Vencido]]</f>
        <v>100000</v>
      </c>
      <c r="AR1639" s="26">
        <f>SUM(AG1639:AK1639)</f>
        <v>0</v>
      </c>
      <c r="AS1639" s="27">
        <f>+Tabla_DatosExternos_142[[#This Row],[Fecha]]-Tabla_DatosExternos_142[[#This Row],[Vence]]</f>
        <v>-208</v>
      </c>
      <c r="AT1639" s="21"/>
      <c r="AU1639" s="28" t="e">
        <f>+AR1639-W1639</f>
        <v>#VALUE!</v>
      </c>
    </row>
    <row r="1640" spans="1:47" x14ac:dyDescent="0.35">
      <c r="A1640" s="20">
        <v>46112</v>
      </c>
      <c r="B1640" s="21">
        <v>423</v>
      </c>
      <c r="C1640" s="21">
        <v>72998</v>
      </c>
      <c r="D1640" s="21">
        <v>72998</v>
      </c>
      <c r="E1640" s="22">
        <v>46351</v>
      </c>
      <c r="F1640" s="21">
        <v>105</v>
      </c>
      <c r="G1640" s="21" t="s">
        <v>88</v>
      </c>
      <c r="H1640" s="21" t="s">
        <v>95</v>
      </c>
      <c r="I1640" s="21" t="s">
        <v>1489</v>
      </c>
      <c r="J1640" s="21" t="s">
        <v>49</v>
      </c>
      <c r="K1640" s="21" t="s">
        <v>711</v>
      </c>
      <c r="L1640" s="21" t="s">
        <v>712</v>
      </c>
      <c r="M1640" s="21" t="s">
        <v>713</v>
      </c>
      <c r="N1640" s="21">
        <v>239</v>
      </c>
      <c r="O1640" s="20"/>
      <c r="P1640" s="21" t="s">
        <v>120</v>
      </c>
      <c r="Q1640" s="21" t="s">
        <v>1490</v>
      </c>
      <c r="R1640" s="21">
        <v>1300030</v>
      </c>
      <c r="S1640" s="21">
        <v>932</v>
      </c>
      <c r="T1640" s="21">
        <v>-68.196315999999996</v>
      </c>
      <c r="U1640" s="21">
        <v>-16.495543999999999</v>
      </c>
      <c r="V1640" s="21" t="s">
        <v>1491</v>
      </c>
      <c r="W1640" s="21" t="s">
        <v>51</v>
      </c>
      <c r="X1640" s="21" t="s">
        <v>1492</v>
      </c>
      <c r="Y1640" s="23">
        <v>46246</v>
      </c>
      <c r="Z1640" s="24">
        <f>+E1640-Y1640</f>
        <v>105</v>
      </c>
      <c r="AA1640" s="25">
        <f>+Tabla_DatosExternos_142[[#This Row],[Saldo]]/Tabla_DatosExternos_142[[#This Row],[Importe]]</f>
        <v>1</v>
      </c>
      <c r="AB1640" s="21"/>
      <c r="AC1640" s="26">
        <f>IF(AND(-Z1640&gt;=1,-Z1640&lt;=30),D1640,0)</f>
        <v>0</v>
      </c>
      <c r="AD1640" s="26">
        <f>IF(AND(-Z1640&gt;=31,-Z1640&lt;=60),D1640,0)</f>
        <v>0</v>
      </c>
      <c r="AE1640" s="26">
        <f>IF(AND(-Z1640&gt;=61,-Z1640&lt;=90),D1640,0)</f>
        <v>0</v>
      </c>
      <c r="AF1640" s="26">
        <f>IF(AND(-Z1640&gt;=91,-Z1640&lt;=120),D1640,0)</f>
        <v>0</v>
      </c>
      <c r="AG1640" s="26">
        <f>IF(AND(-Z1640&gt;=121,-Z1640&lt;=150),D1640,0)</f>
        <v>0</v>
      </c>
      <c r="AH1640" s="26">
        <f>IF(AND(-Z1640&gt;=151,-Z1640&lt;=180),D1640,0)</f>
        <v>0</v>
      </c>
      <c r="AI1640" s="26">
        <f>IF(AND(-Z1640&gt;=181,-Z1640&lt;=210),D1640,0)</f>
        <v>0</v>
      </c>
      <c r="AJ1640" s="26">
        <f>IF(AND(-Z1640&gt;=211,-Z1640&lt;=250),D1640,0)</f>
        <v>0</v>
      </c>
      <c r="AK1640" s="26">
        <f>IF(-Z1640&gt;=251,D1640,0)</f>
        <v>0</v>
      </c>
      <c r="AL1640" s="26">
        <f>SUM(AE1640:AF1640)</f>
        <v>0</v>
      </c>
      <c r="AM1640" s="26">
        <f>SUM(AG1640:AK1640)</f>
        <v>0</v>
      </c>
      <c r="AN1640" s="26">
        <f>SUM(AI1640:AK1640)</f>
        <v>0</v>
      </c>
      <c r="AO1640" s="26">
        <f>+IF(SUM(AC1640:AK1640)=0,D1640,0)</f>
        <v>72998</v>
      </c>
      <c r="AP1640" s="26">
        <f>+SUM(AC1640:AK1640)</f>
        <v>0</v>
      </c>
      <c r="AQ1640" s="26">
        <f>+Tabla_DatosExternos_142[[#This Row],[Total Vigente]]+Tabla_DatosExternos_142[[#This Row],[Total Vencido]]</f>
        <v>72998</v>
      </c>
      <c r="AR1640" s="26">
        <f>SUM(AG1640:AK1640)</f>
        <v>0</v>
      </c>
      <c r="AS1640" s="27">
        <f>+Tabla_DatosExternos_142[[#This Row],[Fecha]]-Tabla_DatosExternos_142[[#This Row],[Vence]]</f>
        <v>-239</v>
      </c>
      <c r="AT1640" s="21"/>
      <c r="AU1640" s="28" t="e">
        <f>+AR1640-W1640</f>
        <v>#VALUE!</v>
      </c>
    </row>
    <row r="1641" spans="1:47" x14ac:dyDescent="0.35">
      <c r="A1641" s="20">
        <v>46112</v>
      </c>
      <c r="B1641" s="21">
        <v>424</v>
      </c>
      <c r="C1641" s="21">
        <v>264500</v>
      </c>
      <c r="D1641" s="21">
        <v>264500</v>
      </c>
      <c r="E1641" s="22">
        <v>46351</v>
      </c>
      <c r="F1641" s="21">
        <v>105</v>
      </c>
      <c r="G1641" s="21" t="s">
        <v>88</v>
      </c>
      <c r="H1641" s="21" t="s">
        <v>95</v>
      </c>
      <c r="I1641" s="21" t="s">
        <v>1489</v>
      </c>
      <c r="J1641" s="21" t="s">
        <v>49</v>
      </c>
      <c r="K1641" s="21" t="s">
        <v>711</v>
      </c>
      <c r="L1641" s="21" t="s">
        <v>712</v>
      </c>
      <c r="M1641" s="21" t="s">
        <v>713</v>
      </c>
      <c r="N1641" s="21">
        <v>239</v>
      </c>
      <c r="O1641" s="20"/>
      <c r="P1641" s="21" t="s">
        <v>120</v>
      </c>
      <c r="Q1641" s="21" t="s">
        <v>1490</v>
      </c>
      <c r="R1641" s="21">
        <v>1300030</v>
      </c>
      <c r="S1641" s="21">
        <v>932</v>
      </c>
      <c r="T1641" s="21">
        <v>-68.196315999999996</v>
      </c>
      <c r="U1641" s="21">
        <v>-16.495543999999999</v>
      </c>
      <c r="V1641" s="21" t="s">
        <v>1491</v>
      </c>
      <c r="W1641" s="21" t="s">
        <v>51</v>
      </c>
      <c r="X1641" s="21" t="s">
        <v>1492</v>
      </c>
      <c r="Y1641" s="23">
        <v>46246</v>
      </c>
      <c r="Z1641" s="24">
        <f>+E1641-Y1641</f>
        <v>105</v>
      </c>
      <c r="AA1641" s="25">
        <f>+Tabla_DatosExternos_142[[#This Row],[Saldo]]/Tabla_DatosExternos_142[[#This Row],[Importe]]</f>
        <v>1</v>
      </c>
      <c r="AB1641" s="21"/>
      <c r="AC1641" s="26">
        <f>IF(AND(-Z1641&gt;=1,-Z1641&lt;=30),D1641,0)</f>
        <v>0</v>
      </c>
      <c r="AD1641" s="26">
        <f>IF(AND(-Z1641&gt;=31,-Z1641&lt;=60),D1641,0)</f>
        <v>0</v>
      </c>
      <c r="AE1641" s="26">
        <f>IF(AND(-Z1641&gt;=61,-Z1641&lt;=90),D1641,0)</f>
        <v>0</v>
      </c>
      <c r="AF1641" s="26">
        <f>IF(AND(-Z1641&gt;=91,-Z1641&lt;=120),D1641,0)</f>
        <v>0</v>
      </c>
      <c r="AG1641" s="26">
        <f>IF(AND(-Z1641&gt;=121,-Z1641&lt;=150),D1641,0)</f>
        <v>0</v>
      </c>
      <c r="AH1641" s="26">
        <f>IF(AND(-Z1641&gt;=151,-Z1641&lt;=180),D1641,0)</f>
        <v>0</v>
      </c>
      <c r="AI1641" s="26">
        <f>IF(AND(-Z1641&gt;=181,-Z1641&lt;=210),D1641,0)</f>
        <v>0</v>
      </c>
      <c r="AJ1641" s="26">
        <f>IF(AND(-Z1641&gt;=211,-Z1641&lt;=250),D1641,0)</f>
        <v>0</v>
      </c>
      <c r="AK1641" s="26">
        <f>IF(-Z1641&gt;=251,D1641,0)</f>
        <v>0</v>
      </c>
      <c r="AL1641" s="26">
        <f>SUM(AE1641:AF1641)</f>
        <v>0</v>
      </c>
      <c r="AM1641" s="26">
        <f>SUM(AG1641:AK1641)</f>
        <v>0</v>
      </c>
      <c r="AN1641" s="26">
        <f>SUM(AI1641:AK1641)</f>
        <v>0</v>
      </c>
      <c r="AO1641" s="26">
        <f>+IF(SUM(AC1641:AK1641)=0,D1641,0)</f>
        <v>264500</v>
      </c>
      <c r="AP1641" s="26">
        <f>+SUM(AC1641:AK1641)</f>
        <v>0</v>
      </c>
      <c r="AQ1641" s="26">
        <f>+Tabla_DatosExternos_142[[#This Row],[Total Vigente]]+Tabla_DatosExternos_142[[#This Row],[Total Vencido]]</f>
        <v>264500</v>
      </c>
      <c r="AR1641" s="26">
        <f>SUM(AG1641:AK1641)</f>
        <v>0</v>
      </c>
      <c r="AS1641" s="27">
        <f>+Tabla_DatosExternos_142[[#This Row],[Fecha]]-Tabla_DatosExternos_142[[#This Row],[Vence]]</f>
        <v>-239</v>
      </c>
      <c r="AT1641" s="21"/>
      <c r="AU1641" s="28" t="e">
        <f>+AR1641-W1641</f>
        <v>#VALUE!</v>
      </c>
    </row>
    <row r="1642" spans="1:47" x14ac:dyDescent="0.35">
      <c r="A1642" s="20">
        <v>46112</v>
      </c>
      <c r="B1642" s="21">
        <v>428</v>
      </c>
      <c r="C1642" s="21">
        <v>10000</v>
      </c>
      <c r="D1642" s="21">
        <v>10000</v>
      </c>
      <c r="E1642" s="22">
        <v>46198</v>
      </c>
      <c r="F1642" s="21">
        <v>48</v>
      </c>
      <c r="G1642" s="21" t="s">
        <v>96</v>
      </c>
      <c r="H1642" s="21" t="s">
        <v>48</v>
      </c>
      <c r="I1642" s="21" t="s">
        <v>1493</v>
      </c>
      <c r="J1642" s="21" t="s">
        <v>49</v>
      </c>
      <c r="K1642" s="21" t="s">
        <v>711</v>
      </c>
      <c r="L1642" s="21" t="s">
        <v>712</v>
      </c>
      <c r="M1642" s="21" t="s">
        <v>955</v>
      </c>
      <c r="N1642" s="21">
        <v>86</v>
      </c>
      <c r="O1642" s="20"/>
      <c r="P1642" s="21" t="s">
        <v>120</v>
      </c>
      <c r="Q1642" s="21" t="s">
        <v>1494</v>
      </c>
      <c r="R1642" s="21">
        <v>200000</v>
      </c>
      <c r="S1642" s="21">
        <v>402</v>
      </c>
      <c r="T1642" s="21">
        <v>-68.170011000000002</v>
      </c>
      <c r="U1642" s="21">
        <v>-16.540533</v>
      </c>
      <c r="V1642" s="21" t="s">
        <v>1495</v>
      </c>
      <c r="W1642" s="21" t="s">
        <v>51</v>
      </c>
      <c r="X1642" s="21" t="s">
        <v>1496</v>
      </c>
      <c r="Y1642" s="23">
        <v>46246</v>
      </c>
      <c r="Z1642" s="24">
        <f>+E1642-Y1642</f>
        <v>-48</v>
      </c>
      <c r="AA1642" s="25">
        <f>+Tabla_DatosExternos_142[[#This Row],[Saldo]]/Tabla_DatosExternos_142[[#This Row],[Importe]]</f>
        <v>1</v>
      </c>
      <c r="AB1642" s="21"/>
      <c r="AC1642" s="26">
        <f>IF(AND(-Z1642&gt;=1,-Z1642&lt;=30),D1642,0)</f>
        <v>0</v>
      </c>
      <c r="AD1642" s="26">
        <f>IF(AND(-Z1642&gt;=31,-Z1642&lt;=60),D1642,0)</f>
        <v>10000</v>
      </c>
      <c r="AE1642" s="26">
        <f>IF(AND(-Z1642&gt;=61,-Z1642&lt;=90),D1642,0)</f>
        <v>0</v>
      </c>
      <c r="AF1642" s="26">
        <f>IF(AND(-Z1642&gt;=91,-Z1642&lt;=120),D1642,0)</f>
        <v>0</v>
      </c>
      <c r="AG1642" s="26">
        <f>IF(AND(-Z1642&gt;=121,-Z1642&lt;=150),D1642,0)</f>
        <v>0</v>
      </c>
      <c r="AH1642" s="26">
        <f>IF(AND(-Z1642&gt;=151,-Z1642&lt;=180),D1642,0)</f>
        <v>0</v>
      </c>
      <c r="AI1642" s="26">
        <f>IF(AND(-Z1642&gt;=181,-Z1642&lt;=210),D1642,0)</f>
        <v>0</v>
      </c>
      <c r="AJ1642" s="26">
        <f>IF(AND(-Z1642&gt;=211,-Z1642&lt;=250),D1642,0)</f>
        <v>0</v>
      </c>
      <c r="AK1642" s="26">
        <f>IF(-Z1642&gt;=251,D1642,0)</f>
        <v>0</v>
      </c>
      <c r="AL1642" s="26">
        <f>SUM(AE1642:AF1642)</f>
        <v>0</v>
      </c>
      <c r="AM1642" s="26">
        <f>SUM(AG1642:AK1642)</f>
        <v>0</v>
      </c>
      <c r="AN1642" s="26">
        <f>SUM(AI1642:AK1642)</f>
        <v>0</v>
      </c>
      <c r="AO1642" s="26">
        <f>+IF(SUM(AC1642:AK1642)=0,D1642,0)</f>
        <v>0</v>
      </c>
      <c r="AP1642" s="26">
        <f>+SUM(AC1642:AK1642)</f>
        <v>10000</v>
      </c>
      <c r="AQ1642" s="26">
        <f>+Tabla_DatosExternos_142[[#This Row],[Total Vigente]]+Tabla_DatosExternos_142[[#This Row],[Total Vencido]]</f>
        <v>10000</v>
      </c>
      <c r="AR1642" s="26">
        <f>SUM(AG1642:AK1642)</f>
        <v>0</v>
      </c>
      <c r="AS1642" s="27">
        <f>+Tabla_DatosExternos_142[[#This Row],[Fecha]]-Tabla_DatosExternos_142[[#This Row],[Vence]]</f>
        <v>-86</v>
      </c>
      <c r="AT1642" s="21"/>
      <c r="AU1642" s="28" t="e">
        <f>+AR1642-W1642</f>
        <v>#VALUE!</v>
      </c>
    </row>
    <row r="1643" spans="1:47" x14ac:dyDescent="0.35">
      <c r="A1643" s="20">
        <v>46112</v>
      </c>
      <c r="B1643" s="21">
        <v>429</v>
      </c>
      <c r="C1643" s="21">
        <v>10000</v>
      </c>
      <c r="D1643" s="21">
        <v>10000</v>
      </c>
      <c r="E1643" s="22">
        <v>46228</v>
      </c>
      <c r="F1643" s="21">
        <v>18</v>
      </c>
      <c r="G1643" s="21" t="s">
        <v>90</v>
      </c>
      <c r="H1643" s="21" t="s">
        <v>48</v>
      </c>
      <c r="I1643" s="21" t="s">
        <v>1493</v>
      </c>
      <c r="J1643" s="21" t="s">
        <v>49</v>
      </c>
      <c r="K1643" s="21" t="s">
        <v>711</v>
      </c>
      <c r="L1643" s="21" t="s">
        <v>712</v>
      </c>
      <c r="M1643" s="21" t="s">
        <v>955</v>
      </c>
      <c r="N1643" s="21">
        <v>116</v>
      </c>
      <c r="O1643" s="20"/>
      <c r="P1643" s="21" t="s">
        <v>120</v>
      </c>
      <c r="Q1643" s="21" t="s">
        <v>1494</v>
      </c>
      <c r="R1643" s="21">
        <v>200000</v>
      </c>
      <c r="S1643" s="21">
        <v>402</v>
      </c>
      <c r="T1643" s="21">
        <v>-68.170011000000002</v>
      </c>
      <c r="U1643" s="21">
        <v>-16.540533</v>
      </c>
      <c r="V1643" s="21" t="s">
        <v>1495</v>
      </c>
      <c r="W1643" s="21" t="s">
        <v>51</v>
      </c>
      <c r="X1643" s="21" t="s">
        <v>1496</v>
      </c>
      <c r="Y1643" s="23">
        <v>46246</v>
      </c>
      <c r="Z1643" s="24">
        <f>+E1643-Y1643</f>
        <v>-18</v>
      </c>
      <c r="AA1643" s="25">
        <f>+Tabla_DatosExternos_142[[#This Row],[Saldo]]/Tabla_DatosExternos_142[[#This Row],[Importe]]</f>
        <v>1</v>
      </c>
      <c r="AB1643" s="21"/>
      <c r="AC1643" s="26">
        <f>IF(AND(-Z1643&gt;=1,-Z1643&lt;=30),D1643,0)</f>
        <v>10000</v>
      </c>
      <c r="AD1643" s="26">
        <f>IF(AND(-Z1643&gt;=31,-Z1643&lt;=60),D1643,0)</f>
        <v>0</v>
      </c>
      <c r="AE1643" s="26">
        <f>IF(AND(-Z1643&gt;=61,-Z1643&lt;=90),D1643,0)</f>
        <v>0</v>
      </c>
      <c r="AF1643" s="26">
        <f>IF(AND(-Z1643&gt;=91,-Z1643&lt;=120),D1643,0)</f>
        <v>0</v>
      </c>
      <c r="AG1643" s="26">
        <f>IF(AND(-Z1643&gt;=121,-Z1643&lt;=150),D1643,0)</f>
        <v>0</v>
      </c>
      <c r="AH1643" s="26">
        <f>IF(AND(-Z1643&gt;=151,-Z1643&lt;=180),D1643,0)</f>
        <v>0</v>
      </c>
      <c r="AI1643" s="26">
        <f>IF(AND(-Z1643&gt;=181,-Z1643&lt;=210),D1643,0)</f>
        <v>0</v>
      </c>
      <c r="AJ1643" s="26">
        <f>IF(AND(-Z1643&gt;=211,-Z1643&lt;=250),D1643,0)</f>
        <v>0</v>
      </c>
      <c r="AK1643" s="26">
        <f>IF(-Z1643&gt;=251,D1643,0)</f>
        <v>0</v>
      </c>
      <c r="AL1643" s="26">
        <f>SUM(AE1643:AF1643)</f>
        <v>0</v>
      </c>
      <c r="AM1643" s="26">
        <f>SUM(AG1643:AK1643)</f>
        <v>0</v>
      </c>
      <c r="AN1643" s="26">
        <f>SUM(AI1643:AK1643)</f>
        <v>0</v>
      </c>
      <c r="AO1643" s="26">
        <f>+IF(SUM(AC1643:AK1643)=0,D1643,0)</f>
        <v>0</v>
      </c>
      <c r="AP1643" s="26">
        <f>+SUM(AC1643:AK1643)</f>
        <v>10000</v>
      </c>
      <c r="AQ1643" s="26">
        <f>+Tabla_DatosExternos_142[[#This Row],[Total Vigente]]+Tabla_DatosExternos_142[[#This Row],[Total Vencido]]</f>
        <v>10000</v>
      </c>
      <c r="AR1643" s="26">
        <f>SUM(AG1643:AK1643)</f>
        <v>0</v>
      </c>
      <c r="AS1643" s="27">
        <f>+Tabla_DatosExternos_142[[#This Row],[Fecha]]-Tabla_DatosExternos_142[[#This Row],[Vence]]</f>
        <v>-116</v>
      </c>
      <c r="AT1643" s="21"/>
      <c r="AU1643" s="28" t="e">
        <f>+AR1643-W1643</f>
        <v>#VALUE!</v>
      </c>
    </row>
    <row r="1644" spans="1:47" x14ac:dyDescent="0.35">
      <c r="A1644" s="20">
        <v>46112</v>
      </c>
      <c r="B1644" s="21">
        <v>430</v>
      </c>
      <c r="C1644" s="21">
        <v>10000</v>
      </c>
      <c r="D1644" s="21">
        <v>10000</v>
      </c>
      <c r="E1644" s="22">
        <v>46259</v>
      </c>
      <c r="F1644" s="21">
        <v>13</v>
      </c>
      <c r="G1644" s="21" t="s">
        <v>90</v>
      </c>
      <c r="H1644" s="21" t="s">
        <v>95</v>
      </c>
      <c r="I1644" s="21" t="s">
        <v>1493</v>
      </c>
      <c r="J1644" s="21" t="s">
        <v>49</v>
      </c>
      <c r="K1644" s="21" t="s">
        <v>711</v>
      </c>
      <c r="L1644" s="21" t="s">
        <v>712</v>
      </c>
      <c r="M1644" s="21" t="s">
        <v>955</v>
      </c>
      <c r="N1644" s="21">
        <v>147</v>
      </c>
      <c r="O1644" s="20"/>
      <c r="P1644" s="21" t="s">
        <v>120</v>
      </c>
      <c r="Q1644" s="21" t="s">
        <v>1494</v>
      </c>
      <c r="R1644" s="21">
        <v>200000</v>
      </c>
      <c r="S1644" s="21">
        <v>402</v>
      </c>
      <c r="T1644" s="21">
        <v>-68.170011000000002</v>
      </c>
      <c r="U1644" s="21">
        <v>-16.540533</v>
      </c>
      <c r="V1644" s="21" t="s">
        <v>1495</v>
      </c>
      <c r="W1644" s="21" t="s">
        <v>51</v>
      </c>
      <c r="X1644" s="21" t="s">
        <v>1496</v>
      </c>
      <c r="Y1644" s="23">
        <v>46246</v>
      </c>
      <c r="Z1644" s="24">
        <f>+E1644-Y1644</f>
        <v>13</v>
      </c>
      <c r="AA1644" s="25">
        <f>+Tabla_DatosExternos_142[[#This Row],[Saldo]]/Tabla_DatosExternos_142[[#This Row],[Importe]]</f>
        <v>1</v>
      </c>
      <c r="AB1644" s="21"/>
      <c r="AC1644" s="26">
        <f>IF(AND(-Z1644&gt;=1,-Z1644&lt;=30),D1644,0)</f>
        <v>0</v>
      </c>
      <c r="AD1644" s="26">
        <f>IF(AND(-Z1644&gt;=31,-Z1644&lt;=60),D1644,0)</f>
        <v>0</v>
      </c>
      <c r="AE1644" s="26">
        <f>IF(AND(-Z1644&gt;=61,-Z1644&lt;=90),D1644,0)</f>
        <v>0</v>
      </c>
      <c r="AF1644" s="26">
        <f>IF(AND(-Z1644&gt;=91,-Z1644&lt;=120),D1644,0)</f>
        <v>0</v>
      </c>
      <c r="AG1644" s="26">
        <f>IF(AND(-Z1644&gt;=121,-Z1644&lt;=150),D1644,0)</f>
        <v>0</v>
      </c>
      <c r="AH1644" s="26">
        <f>IF(AND(-Z1644&gt;=151,-Z1644&lt;=180),D1644,0)</f>
        <v>0</v>
      </c>
      <c r="AI1644" s="26">
        <f>IF(AND(-Z1644&gt;=181,-Z1644&lt;=210),D1644,0)</f>
        <v>0</v>
      </c>
      <c r="AJ1644" s="26">
        <f>IF(AND(-Z1644&gt;=211,-Z1644&lt;=250),D1644,0)</f>
        <v>0</v>
      </c>
      <c r="AK1644" s="26">
        <f>IF(-Z1644&gt;=251,D1644,0)</f>
        <v>0</v>
      </c>
      <c r="AL1644" s="26">
        <f>SUM(AE1644:AF1644)</f>
        <v>0</v>
      </c>
      <c r="AM1644" s="26">
        <f>SUM(AG1644:AK1644)</f>
        <v>0</v>
      </c>
      <c r="AN1644" s="26">
        <f>SUM(AI1644:AK1644)</f>
        <v>0</v>
      </c>
      <c r="AO1644" s="26">
        <f>+IF(SUM(AC1644:AK1644)=0,D1644,0)</f>
        <v>10000</v>
      </c>
      <c r="AP1644" s="26">
        <f>+SUM(AC1644:AK1644)</f>
        <v>0</v>
      </c>
      <c r="AQ1644" s="26">
        <f>+Tabla_DatosExternos_142[[#This Row],[Total Vigente]]+Tabla_DatosExternos_142[[#This Row],[Total Vencido]]</f>
        <v>10000</v>
      </c>
      <c r="AR1644" s="26">
        <f>SUM(AG1644:AK1644)</f>
        <v>0</v>
      </c>
      <c r="AS1644" s="27">
        <f>+Tabla_DatosExternos_142[[#This Row],[Fecha]]-Tabla_DatosExternos_142[[#This Row],[Vence]]</f>
        <v>-147</v>
      </c>
      <c r="AT1644" s="21"/>
      <c r="AU1644" s="28" t="e">
        <f>+AR1644-W1644</f>
        <v>#VALUE!</v>
      </c>
    </row>
    <row r="1645" spans="1:47" x14ac:dyDescent="0.35">
      <c r="A1645" s="20">
        <v>46112</v>
      </c>
      <c r="B1645" s="21">
        <v>431</v>
      </c>
      <c r="C1645" s="21">
        <v>10000</v>
      </c>
      <c r="D1645" s="21">
        <v>10000</v>
      </c>
      <c r="E1645" s="22">
        <v>46290</v>
      </c>
      <c r="F1645" s="21">
        <v>44</v>
      </c>
      <c r="G1645" s="21" t="s">
        <v>96</v>
      </c>
      <c r="H1645" s="21" t="s">
        <v>95</v>
      </c>
      <c r="I1645" s="21" t="s">
        <v>1493</v>
      </c>
      <c r="J1645" s="21" t="s">
        <v>49</v>
      </c>
      <c r="K1645" s="21" t="s">
        <v>711</v>
      </c>
      <c r="L1645" s="21" t="s">
        <v>712</v>
      </c>
      <c r="M1645" s="21" t="s">
        <v>955</v>
      </c>
      <c r="N1645" s="21">
        <v>178</v>
      </c>
      <c r="O1645" s="20"/>
      <c r="P1645" s="21" t="s">
        <v>120</v>
      </c>
      <c r="Q1645" s="21" t="s">
        <v>1494</v>
      </c>
      <c r="R1645" s="21">
        <v>200000</v>
      </c>
      <c r="S1645" s="21">
        <v>402</v>
      </c>
      <c r="T1645" s="21">
        <v>-68.170011000000002</v>
      </c>
      <c r="U1645" s="21">
        <v>-16.540533</v>
      </c>
      <c r="V1645" s="21" t="s">
        <v>1495</v>
      </c>
      <c r="W1645" s="21" t="s">
        <v>51</v>
      </c>
      <c r="X1645" s="21" t="s">
        <v>1496</v>
      </c>
      <c r="Y1645" s="23">
        <v>46246</v>
      </c>
      <c r="Z1645" s="24">
        <f>+E1645-Y1645</f>
        <v>44</v>
      </c>
      <c r="AA1645" s="25">
        <f>+Tabla_DatosExternos_142[[#This Row],[Saldo]]/Tabla_DatosExternos_142[[#This Row],[Importe]]</f>
        <v>1</v>
      </c>
      <c r="AB1645" s="21"/>
      <c r="AC1645" s="26">
        <f>IF(AND(-Z1645&gt;=1,-Z1645&lt;=30),D1645,0)</f>
        <v>0</v>
      </c>
      <c r="AD1645" s="26">
        <f>IF(AND(-Z1645&gt;=31,-Z1645&lt;=60),D1645,0)</f>
        <v>0</v>
      </c>
      <c r="AE1645" s="26">
        <f>IF(AND(-Z1645&gt;=61,-Z1645&lt;=90),D1645,0)</f>
        <v>0</v>
      </c>
      <c r="AF1645" s="26">
        <f>IF(AND(-Z1645&gt;=91,-Z1645&lt;=120),D1645,0)</f>
        <v>0</v>
      </c>
      <c r="AG1645" s="26">
        <f>IF(AND(-Z1645&gt;=121,-Z1645&lt;=150),D1645,0)</f>
        <v>0</v>
      </c>
      <c r="AH1645" s="26">
        <f>IF(AND(-Z1645&gt;=151,-Z1645&lt;=180),D1645,0)</f>
        <v>0</v>
      </c>
      <c r="AI1645" s="26">
        <f>IF(AND(-Z1645&gt;=181,-Z1645&lt;=210),D1645,0)</f>
        <v>0</v>
      </c>
      <c r="AJ1645" s="26">
        <f>IF(AND(-Z1645&gt;=211,-Z1645&lt;=250),D1645,0)</f>
        <v>0</v>
      </c>
      <c r="AK1645" s="26">
        <f>IF(-Z1645&gt;=251,D1645,0)</f>
        <v>0</v>
      </c>
      <c r="AL1645" s="26">
        <f>SUM(AE1645:AF1645)</f>
        <v>0</v>
      </c>
      <c r="AM1645" s="26">
        <f>SUM(AG1645:AK1645)</f>
        <v>0</v>
      </c>
      <c r="AN1645" s="26">
        <f>SUM(AI1645:AK1645)</f>
        <v>0</v>
      </c>
      <c r="AO1645" s="26">
        <f>+IF(SUM(AC1645:AK1645)=0,D1645,0)</f>
        <v>10000</v>
      </c>
      <c r="AP1645" s="26">
        <f>+SUM(AC1645:AK1645)</f>
        <v>0</v>
      </c>
      <c r="AQ1645" s="26">
        <f>+Tabla_DatosExternos_142[[#This Row],[Total Vigente]]+Tabla_DatosExternos_142[[#This Row],[Total Vencido]]</f>
        <v>10000</v>
      </c>
      <c r="AR1645" s="26">
        <f>SUM(AG1645:AK1645)</f>
        <v>0</v>
      </c>
      <c r="AS1645" s="27">
        <f>+Tabla_DatosExternos_142[[#This Row],[Fecha]]-Tabla_DatosExternos_142[[#This Row],[Vence]]</f>
        <v>-178</v>
      </c>
      <c r="AT1645" s="21"/>
      <c r="AU1645" s="28" t="e">
        <f>+AR1645-W1645</f>
        <v>#VALUE!</v>
      </c>
    </row>
    <row r="1646" spans="1:47" x14ac:dyDescent="0.35">
      <c r="A1646" s="20">
        <v>46112</v>
      </c>
      <c r="B1646" s="21">
        <v>432</v>
      </c>
      <c r="C1646" s="21">
        <v>10000</v>
      </c>
      <c r="D1646" s="21">
        <v>10000</v>
      </c>
      <c r="E1646" s="22">
        <v>46320</v>
      </c>
      <c r="F1646" s="21">
        <v>74</v>
      </c>
      <c r="G1646" s="21" t="s">
        <v>81</v>
      </c>
      <c r="H1646" s="21" t="s">
        <v>95</v>
      </c>
      <c r="I1646" s="21" t="s">
        <v>1493</v>
      </c>
      <c r="J1646" s="21" t="s">
        <v>49</v>
      </c>
      <c r="K1646" s="21" t="s">
        <v>711</v>
      </c>
      <c r="L1646" s="21" t="s">
        <v>712</v>
      </c>
      <c r="M1646" s="21" t="s">
        <v>955</v>
      </c>
      <c r="N1646" s="21">
        <v>208</v>
      </c>
      <c r="O1646" s="20"/>
      <c r="P1646" s="21" t="s">
        <v>120</v>
      </c>
      <c r="Q1646" s="21" t="s">
        <v>1494</v>
      </c>
      <c r="R1646" s="21">
        <v>200000</v>
      </c>
      <c r="S1646" s="21">
        <v>402</v>
      </c>
      <c r="T1646" s="21">
        <v>-68.170011000000002</v>
      </c>
      <c r="U1646" s="21">
        <v>-16.540533</v>
      </c>
      <c r="V1646" s="21" t="s">
        <v>1495</v>
      </c>
      <c r="W1646" s="21" t="s">
        <v>51</v>
      </c>
      <c r="X1646" s="21" t="s">
        <v>1496</v>
      </c>
      <c r="Y1646" s="23">
        <v>46246</v>
      </c>
      <c r="Z1646" s="24">
        <f>+E1646-Y1646</f>
        <v>74</v>
      </c>
      <c r="AA1646" s="25">
        <f>+Tabla_DatosExternos_142[[#This Row],[Saldo]]/Tabla_DatosExternos_142[[#This Row],[Importe]]</f>
        <v>1</v>
      </c>
      <c r="AB1646" s="21"/>
      <c r="AC1646" s="26">
        <f>IF(AND(-Z1646&gt;=1,-Z1646&lt;=30),D1646,0)</f>
        <v>0</v>
      </c>
      <c r="AD1646" s="26">
        <f>IF(AND(-Z1646&gt;=31,-Z1646&lt;=60),D1646,0)</f>
        <v>0</v>
      </c>
      <c r="AE1646" s="26">
        <f>IF(AND(-Z1646&gt;=61,-Z1646&lt;=90),D1646,0)</f>
        <v>0</v>
      </c>
      <c r="AF1646" s="26">
        <f>IF(AND(-Z1646&gt;=91,-Z1646&lt;=120),D1646,0)</f>
        <v>0</v>
      </c>
      <c r="AG1646" s="26">
        <f>IF(AND(-Z1646&gt;=121,-Z1646&lt;=150),D1646,0)</f>
        <v>0</v>
      </c>
      <c r="AH1646" s="26">
        <f>IF(AND(-Z1646&gt;=151,-Z1646&lt;=180),D1646,0)</f>
        <v>0</v>
      </c>
      <c r="AI1646" s="26">
        <f>IF(AND(-Z1646&gt;=181,-Z1646&lt;=210),D1646,0)</f>
        <v>0</v>
      </c>
      <c r="AJ1646" s="26">
        <f>IF(AND(-Z1646&gt;=211,-Z1646&lt;=250),D1646,0)</f>
        <v>0</v>
      </c>
      <c r="AK1646" s="26">
        <f>IF(-Z1646&gt;=251,D1646,0)</f>
        <v>0</v>
      </c>
      <c r="AL1646" s="26">
        <f>SUM(AE1646:AF1646)</f>
        <v>0</v>
      </c>
      <c r="AM1646" s="26">
        <f>SUM(AG1646:AK1646)</f>
        <v>0</v>
      </c>
      <c r="AN1646" s="26">
        <f>SUM(AI1646:AK1646)</f>
        <v>0</v>
      </c>
      <c r="AO1646" s="26">
        <f>+IF(SUM(AC1646:AK1646)=0,D1646,0)</f>
        <v>10000</v>
      </c>
      <c r="AP1646" s="26">
        <f>+SUM(AC1646:AK1646)</f>
        <v>0</v>
      </c>
      <c r="AQ1646" s="26">
        <f>+Tabla_DatosExternos_142[[#This Row],[Total Vigente]]+Tabla_DatosExternos_142[[#This Row],[Total Vencido]]</f>
        <v>10000</v>
      </c>
      <c r="AR1646" s="26">
        <f>SUM(AG1646:AK1646)</f>
        <v>0</v>
      </c>
      <c r="AS1646" s="27">
        <f>+Tabla_DatosExternos_142[[#This Row],[Fecha]]-Tabla_DatosExternos_142[[#This Row],[Vence]]</f>
        <v>-208</v>
      </c>
      <c r="AT1646" s="21"/>
      <c r="AU1646" s="28" t="e">
        <f>+AR1646-W1646</f>
        <v>#VALUE!</v>
      </c>
    </row>
    <row r="1647" spans="1:47" x14ac:dyDescent="0.35">
      <c r="A1647" s="20">
        <v>46112</v>
      </c>
      <c r="B1647" s="21">
        <v>433</v>
      </c>
      <c r="C1647" s="21">
        <v>28189.37</v>
      </c>
      <c r="D1647" s="21">
        <v>28189.37</v>
      </c>
      <c r="E1647" s="22">
        <v>46351</v>
      </c>
      <c r="F1647" s="21">
        <v>105</v>
      </c>
      <c r="G1647" s="21" t="s">
        <v>88</v>
      </c>
      <c r="H1647" s="21" t="s">
        <v>95</v>
      </c>
      <c r="I1647" s="21" t="s">
        <v>1493</v>
      </c>
      <c r="J1647" s="21" t="s">
        <v>49</v>
      </c>
      <c r="K1647" s="21" t="s">
        <v>711</v>
      </c>
      <c r="L1647" s="21" t="s">
        <v>712</v>
      </c>
      <c r="M1647" s="21" t="s">
        <v>955</v>
      </c>
      <c r="N1647" s="21">
        <v>239</v>
      </c>
      <c r="O1647" s="20"/>
      <c r="P1647" s="21" t="s">
        <v>120</v>
      </c>
      <c r="Q1647" s="21" t="s">
        <v>1494</v>
      </c>
      <c r="R1647" s="21">
        <v>200000</v>
      </c>
      <c r="S1647" s="21">
        <v>402</v>
      </c>
      <c r="T1647" s="21">
        <v>-68.170011000000002</v>
      </c>
      <c r="U1647" s="21">
        <v>-16.540533</v>
      </c>
      <c r="V1647" s="21" t="s">
        <v>1495</v>
      </c>
      <c r="W1647" s="21" t="s">
        <v>51</v>
      </c>
      <c r="X1647" s="21" t="s">
        <v>1496</v>
      </c>
      <c r="Y1647" s="23">
        <v>46246</v>
      </c>
      <c r="Z1647" s="24">
        <f>+E1647-Y1647</f>
        <v>105</v>
      </c>
      <c r="AA1647" s="25">
        <f>+Tabla_DatosExternos_142[[#This Row],[Saldo]]/Tabla_DatosExternos_142[[#This Row],[Importe]]</f>
        <v>1</v>
      </c>
      <c r="AB1647" s="21"/>
      <c r="AC1647" s="26">
        <f>IF(AND(-Z1647&gt;=1,-Z1647&lt;=30),D1647,0)</f>
        <v>0</v>
      </c>
      <c r="AD1647" s="26">
        <f>IF(AND(-Z1647&gt;=31,-Z1647&lt;=60),D1647,0)</f>
        <v>0</v>
      </c>
      <c r="AE1647" s="26">
        <f>IF(AND(-Z1647&gt;=61,-Z1647&lt;=90),D1647,0)</f>
        <v>0</v>
      </c>
      <c r="AF1647" s="26">
        <f>IF(AND(-Z1647&gt;=91,-Z1647&lt;=120),D1647,0)</f>
        <v>0</v>
      </c>
      <c r="AG1647" s="26">
        <f>IF(AND(-Z1647&gt;=121,-Z1647&lt;=150),D1647,0)</f>
        <v>0</v>
      </c>
      <c r="AH1647" s="26">
        <f>IF(AND(-Z1647&gt;=151,-Z1647&lt;=180),D1647,0)</f>
        <v>0</v>
      </c>
      <c r="AI1647" s="26">
        <f>IF(AND(-Z1647&gt;=181,-Z1647&lt;=210),D1647,0)</f>
        <v>0</v>
      </c>
      <c r="AJ1647" s="26">
        <f>IF(AND(-Z1647&gt;=211,-Z1647&lt;=250),D1647,0)</f>
        <v>0</v>
      </c>
      <c r="AK1647" s="26">
        <f>IF(-Z1647&gt;=251,D1647,0)</f>
        <v>0</v>
      </c>
      <c r="AL1647" s="26">
        <f>SUM(AE1647:AF1647)</f>
        <v>0</v>
      </c>
      <c r="AM1647" s="26">
        <f>SUM(AG1647:AK1647)</f>
        <v>0</v>
      </c>
      <c r="AN1647" s="26">
        <f>SUM(AI1647:AK1647)</f>
        <v>0</v>
      </c>
      <c r="AO1647" s="26">
        <f>+IF(SUM(AC1647:AK1647)=0,D1647,0)</f>
        <v>28189.37</v>
      </c>
      <c r="AP1647" s="26">
        <f>+SUM(AC1647:AK1647)</f>
        <v>0</v>
      </c>
      <c r="AQ1647" s="26">
        <f>+Tabla_DatosExternos_142[[#This Row],[Total Vigente]]+Tabla_DatosExternos_142[[#This Row],[Total Vencido]]</f>
        <v>28189.37</v>
      </c>
      <c r="AR1647" s="26">
        <f>SUM(AG1647:AK1647)</f>
        <v>0</v>
      </c>
      <c r="AS1647" s="27">
        <f>+Tabla_DatosExternos_142[[#This Row],[Fecha]]-Tabla_DatosExternos_142[[#This Row],[Vence]]</f>
        <v>-239</v>
      </c>
      <c r="AT1647" s="21"/>
      <c r="AU1647" s="28" t="e">
        <f>+AR1647-W1647</f>
        <v>#VALUE!</v>
      </c>
    </row>
    <row r="1648" spans="1:47" x14ac:dyDescent="0.35">
      <c r="A1648" s="20">
        <v>46112</v>
      </c>
      <c r="B1648" s="21">
        <v>445</v>
      </c>
      <c r="C1648" s="21">
        <v>90000</v>
      </c>
      <c r="D1648" s="21">
        <v>50000</v>
      </c>
      <c r="E1648" s="22">
        <v>46167</v>
      </c>
      <c r="F1648" s="21">
        <v>79</v>
      </c>
      <c r="G1648" s="21" t="s">
        <v>81</v>
      </c>
      <c r="H1648" s="21" t="s">
        <v>48</v>
      </c>
      <c r="I1648" s="21" t="s">
        <v>1500</v>
      </c>
      <c r="J1648" s="21" t="s">
        <v>49</v>
      </c>
      <c r="K1648" s="21" t="s">
        <v>711</v>
      </c>
      <c r="L1648" s="21" t="s">
        <v>712</v>
      </c>
      <c r="M1648" s="21" t="s">
        <v>713</v>
      </c>
      <c r="N1648" s="21">
        <v>55</v>
      </c>
      <c r="O1648" s="20">
        <v>46234</v>
      </c>
      <c r="P1648" s="21" t="s">
        <v>120</v>
      </c>
      <c r="Q1648" s="21" t="s">
        <v>1501</v>
      </c>
      <c r="R1648" s="21">
        <v>660000</v>
      </c>
      <c r="S1648" s="21">
        <v>932</v>
      </c>
      <c r="T1648" s="21">
        <v>-68.124443099999993</v>
      </c>
      <c r="U1648" s="21">
        <v>-16.513420100000001</v>
      </c>
      <c r="V1648" s="21" t="s">
        <v>1502</v>
      </c>
      <c r="W1648" s="21" t="s">
        <v>51</v>
      </c>
      <c r="X1648" s="21" t="s">
        <v>1503</v>
      </c>
      <c r="Y1648" s="23">
        <v>46246</v>
      </c>
      <c r="Z1648" s="24">
        <f>+E1648-Y1648</f>
        <v>-79</v>
      </c>
      <c r="AA1648" s="25">
        <f>+Tabla_DatosExternos_142[[#This Row],[Saldo]]/Tabla_DatosExternos_142[[#This Row],[Importe]]</f>
        <v>0.55555555555555558</v>
      </c>
      <c r="AB1648" s="21"/>
      <c r="AC1648" s="26">
        <f>IF(AND(-Z1648&gt;=1,-Z1648&lt;=30),D1648,0)</f>
        <v>0</v>
      </c>
      <c r="AD1648" s="26">
        <f>IF(AND(-Z1648&gt;=31,-Z1648&lt;=60),D1648,0)</f>
        <v>0</v>
      </c>
      <c r="AE1648" s="26">
        <f>IF(AND(-Z1648&gt;=61,-Z1648&lt;=90),D1648,0)</f>
        <v>50000</v>
      </c>
      <c r="AF1648" s="26">
        <f>IF(AND(-Z1648&gt;=91,-Z1648&lt;=120),D1648,0)</f>
        <v>0</v>
      </c>
      <c r="AG1648" s="26">
        <f>IF(AND(-Z1648&gt;=121,-Z1648&lt;=150),D1648,0)</f>
        <v>0</v>
      </c>
      <c r="AH1648" s="26">
        <f>IF(AND(-Z1648&gt;=151,-Z1648&lt;=180),D1648,0)</f>
        <v>0</v>
      </c>
      <c r="AI1648" s="26">
        <f>IF(AND(-Z1648&gt;=181,-Z1648&lt;=210),D1648,0)</f>
        <v>0</v>
      </c>
      <c r="AJ1648" s="26">
        <f>IF(AND(-Z1648&gt;=211,-Z1648&lt;=250),D1648,0)</f>
        <v>0</v>
      </c>
      <c r="AK1648" s="26">
        <f>IF(-Z1648&gt;=251,D1648,0)</f>
        <v>0</v>
      </c>
      <c r="AL1648" s="26">
        <f>SUM(AE1648:AF1648)</f>
        <v>50000</v>
      </c>
      <c r="AM1648" s="26">
        <f>SUM(AG1648:AK1648)</f>
        <v>0</v>
      </c>
      <c r="AN1648" s="26">
        <f>SUM(AI1648:AK1648)</f>
        <v>0</v>
      </c>
      <c r="AO1648" s="26">
        <f>+IF(SUM(AC1648:AK1648)=0,D1648,0)</f>
        <v>0</v>
      </c>
      <c r="AP1648" s="26">
        <f>+SUM(AC1648:AK1648)</f>
        <v>50000</v>
      </c>
      <c r="AQ1648" s="26">
        <f>+Tabla_DatosExternos_142[[#This Row],[Total Vigente]]+Tabla_DatosExternos_142[[#This Row],[Total Vencido]]</f>
        <v>50000</v>
      </c>
      <c r="AR1648" s="26">
        <f>SUM(AG1648:AK1648)</f>
        <v>0</v>
      </c>
      <c r="AS1648" s="27">
        <f>+Tabla_DatosExternos_142[[#This Row],[Fecha]]-Tabla_DatosExternos_142[[#This Row],[Vence]]</f>
        <v>-55</v>
      </c>
      <c r="AT1648" s="21"/>
      <c r="AU1648" s="28" t="e">
        <f>+AR1648-W1648</f>
        <v>#VALUE!</v>
      </c>
    </row>
    <row r="1649" spans="1:47" x14ac:dyDescent="0.35">
      <c r="A1649" s="20">
        <v>46112</v>
      </c>
      <c r="B1649" s="21">
        <v>446</v>
      </c>
      <c r="C1649" s="21">
        <v>90000</v>
      </c>
      <c r="D1649" s="21">
        <v>90000</v>
      </c>
      <c r="E1649" s="22">
        <v>46198</v>
      </c>
      <c r="F1649" s="21">
        <v>48</v>
      </c>
      <c r="G1649" s="21" t="s">
        <v>96</v>
      </c>
      <c r="H1649" s="21" t="s">
        <v>48</v>
      </c>
      <c r="I1649" s="21" t="s">
        <v>1500</v>
      </c>
      <c r="J1649" s="21" t="s">
        <v>49</v>
      </c>
      <c r="K1649" s="21" t="s">
        <v>711</v>
      </c>
      <c r="L1649" s="21" t="s">
        <v>712</v>
      </c>
      <c r="M1649" s="21" t="s">
        <v>713</v>
      </c>
      <c r="N1649" s="21">
        <v>86</v>
      </c>
      <c r="O1649" s="20"/>
      <c r="P1649" s="21" t="s">
        <v>120</v>
      </c>
      <c r="Q1649" s="21" t="s">
        <v>1501</v>
      </c>
      <c r="R1649" s="21">
        <v>660000</v>
      </c>
      <c r="S1649" s="21">
        <v>932</v>
      </c>
      <c r="T1649" s="21">
        <v>-68.124443099999993</v>
      </c>
      <c r="U1649" s="21">
        <v>-16.513420100000001</v>
      </c>
      <c r="V1649" s="21" t="s">
        <v>1502</v>
      </c>
      <c r="W1649" s="21" t="s">
        <v>51</v>
      </c>
      <c r="X1649" s="21" t="s">
        <v>1503</v>
      </c>
      <c r="Y1649" s="23">
        <v>46246</v>
      </c>
      <c r="Z1649" s="24">
        <f>+E1649-Y1649</f>
        <v>-48</v>
      </c>
      <c r="AA1649" s="25">
        <f>+Tabla_DatosExternos_142[[#This Row],[Saldo]]/Tabla_DatosExternos_142[[#This Row],[Importe]]</f>
        <v>1</v>
      </c>
      <c r="AB1649" s="21"/>
      <c r="AC1649" s="26">
        <f>IF(AND(-Z1649&gt;=1,-Z1649&lt;=30),D1649,0)</f>
        <v>0</v>
      </c>
      <c r="AD1649" s="26">
        <f>IF(AND(-Z1649&gt;=31,-Z1649&lt;=60),D1649,0)</f>
        <v>90000</v>
      </c>
      <c r="AE1649" s="26">
        <f>IF(AND(-Z1649&gt;=61,-Z1649&lt;=90),D1649,0)</f>
        <v>0</v>
      </c>
      <c r="AF1649" s="26">
        <f>IF(AND(-Z1649&gt;=91,-Z1649&lt;=120),D1649,0)</f>
        <v>0</v>
      </c>
      <c r="AG1649" s="26">
        <f>IF(AND(-Z1649&gt;=121,-Z1649&lt;=150),D1649,0)</f>
        <v>0</v>
      </c>
      <c r="AH1649" s="26">
        <f>IF(AND(-Z1649&gt;=151,-Z1649&lt;=180),D1649,0)</f>
        <v>0</v>
      </c>
      <c r="AI1649" s="26">
        <f>IF(AND(-Z1649&gt;=181,-Z1649&lt;=210),D1649,0)</f>
        <v>0</v>
      </c>
      <c r="AJ1649" s="26">
        <f>IF(AND(-Z1649&gt;=211,-Z1649&lt;=250),D1649,0)</f>
        <v>0</v>
      </c>
      <c r="AK1649" s="26">
        <f>IF(-Z1649&gt;=251,D1649,0)</f>
        <v>0</v>
      </c>
      <c r="AL1649" s="26">
        <f>SUM(AE1649:AF1649)</f>
        <v>0</v>
      </c>
      <c r="AM1649" s="26">
        <f>SUM(AG1649:AK1649)</f>
        <v>0</v>
      </c>
      <c r="AN1649" s="26">
        <f>SUM(AI1649:AK1649)</f>
        <v>0</v>
      </c>
      <c r="AO1649" s="26">
        <f>+IF(SUM(AC1649:AK1649)=0,D1649,0)</f>
        <v>0</v>
      </c>
      <c r="AP1649" s="26">
        <f>+SUM(AC1649:AK1649)</f>
        <v>90000</v>
      </c>
      <c r="AQ1649" s="26">
        <f>+Tabla_DatosExternos_142[[#This Row],[Total Vigente]]+Tabla_DatosExternos_142[[#This Row],[Total Vencido]]</f>
        <v>90000</v>
      </c>
      <c r="AR1649" s="26">
        <f>SUM(AG1649:AK1649)</f>
        <v>0</v>
      </c>
      <c r="AS1649" s="27">
        <f>+Tabla_DatosExternos_142[[#This Row],[Fecha]]-Tabla_DatosExternos_142[[#This Row],[Vence]]</f>
        <v>-86</v>
      </c>
      <c r="AT1649" s="21"/>
      <c r="AU1649" s="28" t="e">
        <f>+AR1649-W1649</f>
        <v>#VALUE!</v>
      </c>
    </row>
    <row r="1650" spans="1:47" x14ac:dyDescent="0.35">
      <c r="A1650" s="20">
        <v>46112</v>
      </c>
      <c r="B1650" s="21">
        <v>447</v>
      </c>
      <c r="C1650" s="21">
        <v>90000</v>
      </c>
      <c r="D1650" s="21">
        <v>90000</v>
      </c>
      <c r="E1650" s="22">
        <v>46228</v>
      </c>
      <c r="F1650" s="21">
        <v>18</v>
      </c>
      <c r="G1650" s="21" t="s">
        <v>90</v>
      </c>
      <c r="H1650" s="21" t="s">
        <v>48</v>
      </c>
      <c r="I1650" s="21" t="s">
        <v>1500</v>
      </c>
      <c r="J1650" s="21" t="s">
        <v>49</v>
      </c>
      <c r="K1650" s="21" t="s">
        <v>711</v>
      </c>
      <c r="L1650" s="21" t="s">
        <v>712</v>
      </c>
      <c r="M1650" s="21" t="s">
        <v>713</v>
      </c>
      <c r="N1650" s="21">
        <v>116</v>
      </c>
      <c r="O1650" s="20"/>
      <c r="P1650" s="21" t="s">
        <v>120</v>
      </c>
      <c r="Q1650" s="21" t="s">
        <v>1501</v>
      </c>
      <c r="R1650" s="21">
        <v>660000</v>
      </c>
      <c r="S1650" s="21">
        <v>932</v>
      </c>
      <c r="T1650" s="21">
        <v>-68.124443099999993</v>
      </c>
      <c r="U1650" s="21">
        <v>-16.513420100000001</v>
      </c>
      <c r="V1650" s="21" t="s">
        <v>1502</v>
      </c>
      <c r="W1650" s="21" t="s">
        <v>51</v>
      </c>
      <c r="X1650" s="21" t="s">
        <v>1503</v>
      </c>
      <c r="Y1650" s="23">
        <v>46246</v>
      </c>
      <c r="Z1650" s="24">
        <f>+E1650-Y1650</f>
        <v>-18</v>
      </c>
      <c r="AA1650" s="25">
        <f>+Tabla_DatosExternos_142[[#This Row],[Saldo]]/Tabla_DatosExternos_142[[#This Row],[Importe]]</f>
        <v>1</v>
      </c>
      <c r="AB1650" s="21"/>
      <c r="AC1650" s="26">
        <f>IF(AND(-Z1650&gt;=1,-Z1650&lt;=30),D1650,0)</f>
        <v>90000</v>
      </c>
      <c r="AD1650" s="26">
        <f>IF(AND(-Z1650&gt;=31,-Z1650&lt;=60),D1650,0)</f>
        <v>0</v>
      </c>
      <c r="AE1650" s="26">
        <f>IF(AND(-Z1650&gt;=61,-Z1650&lt;=90),D1650,0)</f>
        <v>0</v>
      </c>
      <c r="AF1650" s="26">
        <f>IF(AND(-Z1650&gt;=91,-Z1650&lt;=120),D1650,0)</f>
        <v>0</v>
      </c>
      <c r="AG1650" s="26">
        <f>IF(AND(-Z1650&gt;=121,-Z1650&lt;=150),D1650,0)</f>
        <v>0</v>
      </c>
      <c r="AH1650" s="26">
        <f>IF(AND(-Z1650&gt;=151,-Z1650&lt;=180),D1650,0)</f>
        <v>0</v>
      </c>
      <c r="AI1650" s="26">
        <f>IF(AND(-Z1650&gt;=181,-Z1650&lt;=210),D1650,0)</f>
        <v>0</v>
      </c>
      <c r="AJ1650" s="26">
        <f>IF(AND(-Z1650&gt;=211,-Z1650&lt;=250),D1650,0)</f>
        <v>0</v>
      </c>
      <c r="AK1650" s="26">
        <f>IF(-Z1650&gt;=251,D1650,0)</f>
        <v>0</v>
      </c>
      <c r="AL1650" s="26">
        <f>SUM(AE1650:AF1650)</f>
        <v>0</v>
      </c>
      <c r="AM1650" s="26">
        <f>SUM(AG1650:AK1650)</f>
        <v>0</v>
      </c>
      <c r="AN1650" s="26">
        <f>SUM(AI1650:AK1650)</f>
        <v>0</v>
      </c>
      <c r="AO1650" s="26">
        <f>+IF(SUM(AC1650:AK1650)=0,D1650,0)</f>
        <v>0</v>
      </c>
      <c r="AP1650" s="26">
        <f>+SUM(AC1650:AK1650)</f>
        <v>90000</v>
      </c>
      <c r="AQ1650" s="26">
        <f>+Tabla_DatosExternos_142[[#This Row],[Total Vigente]]+Tabla_DatosExternos_142[[#This Row],[Total Vencido]]</f>
        <v>90000</v>
      </c>
      <c r="AR1650" s="26">
        <f>SUM(AG1650:AK1650)</f>
        <v>0</v>
      </c>
      <c r="AS1650" s="27">
        <f>+Tabla_DatosExternos_142[[#This Row],[Fecha]]-Tabla_DatosExternos_142[[#This Row],[Vence]]</f>
        <v>-116</v>
      </c>
      <c r="AT1650" s="21"/>
      <c r="AU1650" s="28" t="e">
        <f>+AR1650-W1650</f>
        <v>#VALUE!</v>
      </c>
    </row>
    <row r="1651" spans="1:47" x14ac:dyDescent="0.35">
      <c r="A1651" s="20">
        <v>46112</v>
      </c>
      <c r="B1651" s="21">
        <v>448</v>
      </c>
      <c r="C1651" s="21">
        <v>90000</v>
      </c>
      <c r="D1651" s="21">
        <v>90000</v>
      </c>
      <c r="E1651" s="22">
        <v>46259</v>
      </c>
      <c r="F1651" s="21">
        <v>13</v>
      </c>
      <c r="G1651" s="21" t="s">
        <v>90</v>
      </c>
      <c r="H1651" s="21" t="s">
        <v>95</v>
      </c>
      <c r="I1651" s="21" t="s">
        <v>1500</v>
      </c>
      <c r="J1651" s="21" t="s">
        <v>49</v>
      </c>
      <c r="K1651" s="21" t="s">
        <v>711</v>
      </c>
      <c r="L1651" s="21" t="s">
        <v>712</v>
      </c>
      <c r="M1651" s="21" t="s">
        <v>713</v>
      </c>
      <c r="N1651" s="21">
        <v>147</v>
      </c>
      <c r="O1651" s="20"/>
      <c r="P1651" s="21" t="s">
        <v>120</v>
      </c>
      <c r="Q1651" s="21" t="s">
        <v>1501</v>
      </c>
      <c r="R1651" s="21">
        <v>660000</v>
      </c>
      <c r="S1651" s="21">
        <v>932</v>
      </c>
      <c r="T1651" s="21">
        <v>-68.124443099999993</v>
      </c>
      <c r="U1651" s="21">
        <v>-16.513420100000001</v>
      </c>
      <c r="V1651" s="21" t="s">
        <v>1502</v>
      </c>
      <c r="W1651" s="21" t="s">
        <v>51</v>
      </c>
      <c r="X1651" s="21" t="s">
        <v>1503</v>
      </c>
      <c r="Y1651" s="23">
        <v>46246</v>
      </c>
      <c r="Z1651" s="24">
        <f>+E1651-Y1651</f>
        <v>13</v>
      </c>
      <c r="AA1651" s="25">
        <f>+Tabla_DatosExternos_142[[#This Row],[Saldo]]/Tabla_DatosExternos_142[[#This Row],[Importe]]</f>
        <v>1</v>
      </c>
      <c r="AB1651" s="21"/>
      <c r="AC1651" s="26">
        <f>IF(AND(-Z1651&gt;=1,-Z1651&lt;=30),D1651,0)</f>
        <v>0</v>
      </c>
      <c r="AD1651" s="26">
        <f>IF(AND(-Z1651&gt;=31,-Z1651&lt;=60),D1651,0)</f>
        <v>0</v>
      </c>
      <c r="AE1651" s="26">
        <f>IF(AND(-Z1651&gt;=61,-Z1651&lt;=90),D1651,0)</f>
        <v>0</v>
      </c>
      <c r="AF1651" s="26">
        <f>IF(AND(-Z1651&gt;=91,-Z1651&lt;=120),D1651,0)</f>
        <v>0</v>
      </c>
      <c r="AG1651" s="26">
        <f>IF(AND(-Z1651&gt;=121,-Z1651&lt;=150),D1651,0)</f>
        <v>0</v>
      </c>
      <c r="AH1651" s="26">
        <f>IF(AND(-Z1651&gt;=151,-Z1651&lt;=180),D1651,0)</f>
        <v>0</v>
      </c>
      <c r="AI1651" s="26">
        <f>IF(AND(-Z1651&gt;=181,-Z1651&lt;=210),D1651,0)</f>
        <v>0</v>
      </c>
      <c r="AJ1651" s="26">
        <f>IF(AND(-Z1651&gt;=211,-Z1651&lt;=250),D1651,0)</f>
        <v>0</v>
      </c>
      <c r="AK1651" s="26">
        <f>IF(-Z1651&gt;=251,D1651,0)</f>
        <v>0</v>
      </c>
      <c r="AL1651" s="26">
        <f>SUM(AE1651:AF1651)</f>
        <v>0</v>
      </c>
      <c r="AM1651" s="26">
        <f>SUM(AG1651:AK1651)</f>
        <v>0</v>
      </c>
      <c r="AN1651" s="26">
        <f>SUM(AI1651:AK1651)</f>
        <v>0</v>
      </c>
      <c r="AO1651" s="26">
        <f>+IF(SUM(AC1651:AK1651)=0,D1651,0)</f>
        <v>90000</v>
      </c>
      <c r="AP1651" s="26">
        <f>+SUM(AC1651:AK1651)</f>
        <v>0</v>
      </c>
      <c r="AQ1651" s="26">
        <f>+Tabla_DatosExternos_142[[#This Row],[Total Vigente]]+Tabla_DatosExternos_142[[#This Row],[Total Vencido]]</f>
        <v>90000</v>
      </c>
      <c r="AR1651" s="26">
        <f>SUM(AG1651:AK1651)</f>
        <v>0</v>
      </c>
      <c r="AS1651" s="27">
        <f>+Tabla_DatosExternos_142[[#This Row],[Fecha]]-Tabla_DatosExternos_142[[#This Row],[Vence]]</f>
        <v>-147</v>
      </c>
      <c r="AT1651" s="21"/>
      <c r="AU1651" s="28" t="e">
        <f>+AR1651-W1651</f>
        <v>#VALUE!</v>
      </c>
    </row>
    <row r="1652" spans="1:47" x14ac:dyDescent="0.35">
      <c r="A1652" s="20">
        <v>46112</v>
      </c>
      <c r="B1652" s="21">
        <v>449</v>
      </c>
      <c r="C1652" s="21">
        <v>90000</v>
      </c>
      <c r="D1652" s="21">
        <v>90000</v>
      </c>
      <c r="E1652" s="22">
        <v>46290</v>
      </c>
      <c r="F1652" s="21">
        <v>44</v>
      </c>
      <c r="G1652" s="21" t="s">
        <v>96</v>
      </c>
      <c r="H1652" s="21" t="s">
        <v>95</v>
      </c>
      <c r="I1652" s="21" t="s">
        <v>1500</v>
      </c>
      <c r="J1652" s="21" t="s">
        <v>49</v>
      </c>
      <c r="K1652" s="21" t="s">
        <v>711</v>
      </c>
      <c r="L1652" s="21" t="s">
        <v>712</v>
      </c>
      <c r="M1652" s="21" t="s">
        <v>713</v>
      </c>
      <c r="N1652" s="21">
        <v>178</v>
      </c>
      <c r="O1652" s="20"/>
      <c r="P1652" s="21" t="s">
        <v>120</v>
      </c>
      <c r="Q1652" s="21" t="s">
        <v>1501</v>
      </c>
      <c r="R1652" s="21">
        <v>660000</v>
      </c>
      <c r="S1652" s="21">
        <v>932</v>
      </c>
      <c r="T1652" s="21">
        <v>-68.124443099999993</v>
      </c>
      <c r="U1652" s="21">
        <v>-16.513420100000001</v>
      </c>
      <c r="V1652" s="21" t="s">
        <v>1502</v>
      </c>
      <c r="W1652" s="21" t="s">
        <v>51</v>
      </c>
      <c r="X1652" s="21" t="s">
        <v>1503</v>
      </c>
      <c r="Y1652" s="23">
        <v>46246</v>
      </c>
      <c r="Z1652" s="24">
        <f>+E1652-Y1652</f>
        <v>44</v>
      </c>
      <c r="AA1652" s="25">
        <f>+Tabla_DatosExternos_142[[#This Row],[Saldo]]/Tabla_DatosExternos_142[[#This Row],[Importe]]</f>
        <v>1</v>
      </c>
      <c r="AB1652" s="21"/>
      <c r="AC1652" s="26">
        <f>IF(AND(-Z1652&gt;=1,-Z1652&lt;=30),D1652,0)</f>
        <v>0</v>
      </c>
      <c r="AD1652" s="26">
        <f>IF(AND(-Z1652&gt;=31,-Z1652&lt;=60),D1652,0)</f>
        <v>0</v>
      </c>
      <c r="AE1652" s="26">
        <f>IF(AND(-Z1652&gt;=61,-Z1652&lt;=90),D1652,0)</f>
        <v>0</v>
      </c>
      <c r="AF1652" s="26">
        <f>IF(AND(-Z1652&gt;=91,-Z1652&lt;=120),D1652,0)</f>
        <v>0</v>
      </c>
      <c r="AG1652" s="26">
        <f>IF(AND(-Z1652&gt;=121,-Z1652&lt;=150),D1652,0)</f>
        <v>0</v>
      </c>
      <c r="AH1652" s="26">
        <f>IF(AND(-Z1652&gt;=151,-Z1652&lt;=180),D1652,0)</f>
        <v>0</v>
      </c>
      <c r="AI1652" s="26">
        <f>IF(AND(-Z1652&gt;=181,-Z1652&lt;=210),D1652,0)</f>
        <v>0</v>
      </c>
      <c r="AJ1652" s="26">
        <f>IF(AND(-Z1652&gt;=211,-Z1652&lt;=250),D1652,0)</f>
        <v>0</v>
      </c>
      <c r="AK1652" s="26">
        <f>IF(-Z1652&gt;=251,D1652,0)</f>
        <v>0</v>
      </c>
      <c r="AL1652" s="26">
        <f>SUM(AE1652:AF1652)</f>
        <v>0</v>
      </c>
      <c r="AM1652" s="26">
        <f>SUM(AG1652:AK1652)</f>
        <v>0</v>
      </c>
      <c r="AN1652" s="26">
        <f>SUM(AI1652:AK1652)</f>
        <v>0</v>
      </c>
      <c r="AO1652" s="26">
        <f>+IF(SUM(AC1652:AK1652)=0,D1652,0)</f>
        <v>90000</v>
      </c>
      <c r="AP1652" s="26">
        <f>+SUM(AC1652:AK1652)</f>
        <v>0</v>
      </c>
      <c r="AQ1652" s="26">
        <f>+Tabla_DatosExternos_142[[#This Row],[Total Vigente]]+Tabla_DatosExternos_142[[#This Row],[Total Vencido]]</f>
        <v>90000</v>
      </c>
      <c r="AR1652" s="26">
        <f>SUM(AG1652:AK1652)</f>
        <v>0</v>
      </c>
      <c r="AS1652" s="27">
        <f>+Tabla_DatosExternos_142[[#This Row],[Fecha]]-Tabla_DatosExternos_142[[#This Row],[Vence]]</f>
        <v>-178</v>
      </c>
      <c r="AT1652" s="21"/>
      <c r="AU1652" s="28" t="e">
        <f>+AR1652-W1652</f>
        <v>#VALUE!</v>
      </c>
    </row>
    <row r="1653" spans="1:47" x14ac:dyDescent="0.35">
      <c r="A1653" s="20">
        <v>46112</v>
      </c>
      <c r="B1653" s="21">
        <v>450</v>
      </c>
      <c r="C1653" s="21">
        <v>86316.98</v>
      </c>
      <c r="D1653" s="21">
        <v>86316.98</v>
      </c>
      <c r="E1653" s="22">
        <v>46320</v>
      </c>
      <c r="F1653" s="21">
        <v>74</v>
      </c>
      <c r="G1653" s="21" t="s">
        <v>81</v>
      </c>
      <c r="H1653" s="21" t="s">
        <v>95</v>
      </c>
      <c r="I1653" s="21" t="s">
        <v>1500</v>
      </c>
      <c r="J1653" s="21" t="s">
        <v>49</v>
      </c>
      <c r="K1653" s="21" t="s">
        <v>711</v>
      </c>
      <c r="L1653" s="21" t="s">
        <v>712</v>
      </c>
      <c r="M1653" s="21" t="s">
        <v>713</v>
      </c>
      <c r="N1653" s="21">
        <v>208</v>
      </c>
      <c r="O1653" s="20"/>
      <c r="P1653" s="21" t="s">
        <v>120</v>
      </c>
      <c r="Q1653" s="21" t="s">
        <v>1501</v>
      </c>
      <c r="R1653" s="21">
        <v>660000</v>
      </c>
      <c r="S1653" s="21">
        <v>932</v>
      </c>
      <c r="T1653" s="21">
        <v>-68.124443099999993</v>
      </c>
      <c r="U1653" s="21">
        <v>-16.513420100000001</v>
      </c>
      <c r="V1653" s="21" t="s">
        <v>1502</v>
      </c>
      <c r="W1653" s="21" t="s">
        <v>51</v>
      </c>
      <c r="X1653" s="21" t="s">
        <v>1503</v>
      </c>
      <c r="Y1653" s="23">
        <v>46246</v>
      </c>
      <c r="Z1653" s="24">
        <f>+E1653-Y1653</f>
        <v>74</v>
      </c>
      <c r="AA1653" s="25">
        <f>+Tabla_DatosExternos_142[[#This Row],[Saldo]]/Tabla_DatosExternos_142[[#This Row],[Importe]]</f>
        <v>1</v>
      </c>
      <c r="AB1653" s="21"/>
      <c r="AC1653" s="26">
        <f>IF(AND(-Z1653&gt;=1,-Z1653&lt;=30),D1653,0)</f>
        <v>0</v>
      </c>
      <c r="AD1653" s="26">
        <f>IF(AND(-Z1653&gt;=31,-Z1653&lt;=60),D1653,0)</f>
        <v>0</v>
      </c>
      <c r="AE1653" s="26">
        <f>IF(AND(-Z1653&gt;=61,-Z1653&lt;=90),D1653,0)</f>
        <v>0</v>
      </c>
      <c r="AF1653" s="26">
        <f>IF(AND(-Z1653&gt;=91,-Z1653&lt;=120),D1653,0)</f>
        <v>0</v>
      </c>
      <c r="AG1653" s="26">
        <f>IF(AND(-Z1653&gt;=121,-Z1653&lt;=150),D1653,0)</f>
        <v>0</v>
      </c>
      <c r="AH1653" s="26">
        <f>IF(AND(-Z1653&gt;=151,-Z1653&lt;=180),D1653,0)</f>
        <v>0</v>
      </c>
      <c r="AI1653" s="26">
        <f>IF(AND(-Z1653&gt;=181,-Z1653&lt;=210),D1653,0)</f>
        <v>0</v>
      </c>
      <c r="AJ1653" s="26">
        <f>IF(AND(-Z1653&gt;=211,-Z1653&lt;=250),D1653,0)</f>
        <v>0</v>
      </c>
      <c r="AK1653" s="26">
        <f>IF(-Z1653&gt;=251,D1653,0)</f>
        <v>0</v>
      </c>
      <c r="AL1653" s="26">
        <f>SUM(AE1653:AF1653)</f>
        <v>0</v>
      </c>
      <c r="AM1653" s="26">
        <f>SUM(AG1653:AK1653)</f>
        <v>0</v>
      </c>
      <c r="AN1653" s="26">
        <f>SUM(AI1653:AK1653)</f>
        <v>0</v>
      </c>
      <c r="AO1653" s="26">
        <f>+IF(SUM(AC1653:AK1653)=0,D1653,0)</f>
        <v>86316.98</v>
      </c>
      <c r="AP1653" s="26">
        <f>+SUM(AC1653:AK1653)</f>
        <v>0</v>
      </c>
      <c r="AQ1653" s="26">
        <f>+Tabla_DatosExternos_142[[#This Row],[Total Vigente]]+Tabla_DatosExternos_142[[#This Row],[Total Vencido]]</f>
        <v>86316.98</v>
      </c>
      <c r="AR1653" s="26">
        <f>SUM(AG1653:AK1653)</f>
        <v>0</v>
      </c>
      <c r="AS1653" s="27">
        <f>+Tabla_DatosExternos_142[[#This Row],[Fecha]]-Tabla_DatosExternos_142[[#This Row],[Vence]]</f>
        <v>-208</v>
      </c>
      <c r="AT1653" s="21"/>
      <c r="AU1653" s="28" t="e">
        <f>+AR1653-W1653</f>
        <v>#VALUE!</v>
      </c>
    </row>
    <row r="1654" spans="1:47" x14ac:dyDescent="0.35">
      <c r="A1654" s="20">
        <v>46112</v>
      </c>
      <c r="B1654" s="21">
        <v>131841</v>
      </c>
      <c r="C1654" s="21">
        <v>52000</v>
      </c>
      <c r="D1654" s="21">
        <v>52000</v>
      </c>
      <c r="E1654" s="22">
        <v>46157</v>
      </c>
      <c r="F1654" s="21">
        <v>89</v>
      </c>
      <c r="G1654" s="21" t="s">
        <v>81</v>
      </c>
      <c r="H1654" s="21" t="s">
        <v>48</v>
      </c>
      <c r="I1654" s="21" t="s">
        <v>1489</v>
      </c>
      <c r="J1654" s="21" t="s">
        <v>49</v>
      </c>
      <c r="K1654" s="21" t="s">
        <v>711</v>
      </c>
      <c r="L1654" s="21" t="s">
        <v>712</v>
      </c>
      <c r="M1654" s="21" t="s">
        <v>713</v>
      </c>
      <c r="N1654" s="21">
        <v>45</v>
      </c>
      <c r="O1654" s="20"/>
      <c r="P1654" s="21" t="s">
        <v>49</v>
      </c>
      <c r="Q1654" s="21" t="s">
        <v>1490</v>
      </c>
      <c r="R1654" s="21">
        <v>1300030</v>
      </c>
      <c r="S1654" s="21">
        <v>932</v>
      </c>
      <c r="T1654" s="21">
        <v>-68.196315999999996</v>
      </c>
      <c r="U1654" s="21">
        <v>-16.495543999999999</v>
      </c>
      <c r="V1654" s="21" t="s">
        <v>1491</v>
      </c>
      <c r="W1654" s="21" t="s">
        <v>51</v>
      </c>
      <c r="X1654" s="21" t="s">
        <v>1492</v>
      </c>
      <c r="Y1654" s="23">
        <v>46246</v>
      </c>
      <c r="Z1654" s="24">
        <f>+E1654-Y1654</f>
        <v>-89</v>
      </c>
      <c r="AA1654" s="25">
        <f>+Tabla_DatosExternos_142[[#This Row],[Saldo]]/Tabla_DatosExternos_142[[#This Row],[Importe]]</f>
        <v>1</v>
      </c>
      <c r="AB1654" s="21"/>
      <c r="AC1654" s="26">
        <f>IF(AND(-Z1654&gt;=1,-Z1654&lt;=30),D1654,0)</f>
        <v>0</v>
      </c>
      <c r="AD1654" s="26">
        <f>IF(AND(-Z1654&gt;=31,-Z1654&lt;=60),D1654,0)</f>
        <v>0</v>
      </c>
      <c r="AE1654" s="26">
        <f>IF(AND(-Z1654&gt;=61,-Z1654&lt;=90),D1654,0)</f>
        <v>52000</v>
      </c>
      <c r="AF1654" s="26">
        <f>IF(AND(-Z1654&gt;=91,-Z1654&lt;=120),D1654,0)</f>
        <v>0</v>
      </c>
      <c r="AG1654" s="26">
        <f>IF(AND(-Z1654&gt;=121,-Z1654&lt;=150),D1654,0)</f>
        <v>0</v>
      </c>
      <c r="AH1654" s="26">
        <f>IF(AND(-Z1654&gt;=151,-Z1654&lt;=180),D1654,0)</f>
        <v>0</v>
      </c>
      <c r="AI1654" s="26">
        <f>IF(AND(-Z1654&gt;=181,-Z1654&lt;=210),D1654,0)</f>
        <v>0</v>
      </c>
      <c r="AJ1654" s="26">
        <f>IF(AND(-Z1654&gt;=211,-Z1654&lt;=250),D1654,0)</f>
        <v>0</v>
      </c>
      <c r="AK1654" s="26">
        <f>IF(-Z1654&gt;=251,D1654,0)</f>
        <v>0</v>
      </c>
      <c r="AL1654" s="26">
        <f>SUM(AE1654:AF1654)</f>
        <v>52000</v>
      </c>
      <c r="AM1654" s="26">
        <f>SUM(AG1654:AK1654)</f>
        <v>0</v>
      </c>
      <c r="AN1654" s="26">
        <f>SUM(AI1654:AK1654)</f>
        <v>0</v>
      </c>
      <c r="AO1654" s="26">
        <f>+IF(SUM(AC1654:AK1654)=0,D1654,0)</f>
        <v>0</v>
      </c>
      <c r="AP1654" s="26">
        <f>+SUM(AC1654:AK1654)</f>
        <v>52000</v>
      </c>
      <c r="AQ1654" s="26">
        <f>+Tabla_DatosExternos_142[[#This Row],[Total Vigente]]+Tabla_DatosExternos_142[[#This Row],[Total Vencido]]</f>
        <v>52000</v>
      </c>
      <c r="AR1654" s="26">
        <f>SUM(AG1654:AK1654)</f>
        <v>0</v>
      </c>
      <c r="AS1654" s="27">
        <f>+Tabla_DatosExternos_142[[#This Row],[Fecha]]-Tabla_DatosExternos_142[[#This Row],[Vence]]</f>
        <v>-45</v>
      </c>
      <c r="AT1654" s="21"/>
      <c r="AU1654" s="28" t="e">
        <f>+AR1654-W1654</f>
        <v>#VALUE!</v>
      </c>
    </row>
    <row r="1655" spans="1:47" x14ac:dyDescent="0.35">
      <c r="A1655" s="20">
        <v>46112</v>
      </c>
      <c r="B1655" s="21">
        <v>131842</v>
      </c>
      <c r="C1655" s="21">
        <v>54600</v>
      </c>
      <c r="D1655" s="21">
        <v>54600</v>
      </c>
      <c r="E1655" s="22">
        <v>46157</v>
      </c>
      <c r="F1655" s="21">
        <v>89</v>
      </c>
      <c r="G1655" s="21" t="s">
        <v>81</v>
      </c>
      <c r="H1655" s="21" t="s">
        <v>48</v>
      </c>
      <c r="I1655" s="21" t="s">
        <v>1489</v>
      </c>
      <c r="J1655" s="21" t="s">
        <v>49</v>
      </c>
      <c r="K1655" s="21" t="s">
        <v>711</v>
      </c>
      <c r="L1655" s="21" t="s">
        <v>712</v>
      </c>
      <c r="M1655" s="21" t="s">
        <v>713</v>
      </c>
      <c r="N1655" s="21">
        <v>45</v>
      </c>
      <c r="O1655" s="20"/>
      <c r="P1655" s="21" t="s">
        <v>49</v>
      </c>
      <c r="Q1655" s="21" t="s">
        <v>1490</v>
      </c>
      <c r="R1655" s="21">
        <v>1300030</v>
      </c>
      <c r="S1655" s="21">
        <v>932</v>
      </c>
      <c r="T1655" s="21">
        <v>-68.196315999999996</v>
      </c>
      <c r="U1655" s="21">
        <v>-16.495543999999999</v>
      </c>
      <c r="V1655" s="21" t="s">
        <v>1491</v>
      </c>
      <c r="W1655" s="21" t="s">
        <v>51</v>
      </c>
      <c r="X1655" s="21" t="s">
        <v>1492</v>
      </c>
      <c r="Y1655" s="23">
        <v>46246</v>
      </c>
      <c r="Z1655" s="24">
        <f>+E1655-Y1655</f>
        <v>-89</v>
      </c>
      <c r="AA1655" s="25">
        <f>+Tabla_DatosExternos_142[[#This Row],[Saldo]]/Tabla_DatosExternos_142[[#This Row],[Importe]]</f>
        <v>1</v>
      </c>
      <c r="AB1655" s="21"/>
      <c r="AC1655" s="26">
        <f>IF(AND(-Z1655&gt;=1,-Z1655&lt;=30),D1655,0)</f>
        <v>0</v>
      </c>
      <c r="AD1655" s="26">
        <f>IF(AND(-Z1655&gt;=31,-Z1655&lt;=60),D1655,0)</f>
        <v>0</v>
      </c>
      <c r="AE1655" s="26">
        <f>IF(AND(-Z1655&gt;=61,-Z1655&lt;=90),D1655,0)</f>
        <v>54600</v>
      </c>
      <c r="AF1655" s="26">
        <f>IF(AND(-Z1655&gt;=91,-Z1655&lt;=120),D1655,0)</f>
        <v>0</v>
      </c>
      <c r="AG1655" s="26">
        <f>IF(AND(-Z1655&gt;=121,-Z1655&lt;=150),D1655,0)</f>
        <v>0</v>
      </c>
      <c r="AH1655" s="26">
        <f>IF(AND(-Z1655&gt;=151,-Z1655&lt;=180),D1655,0)</f>
        <v>0</v>
      </c>
      <c r="AI1655" s="26">
        <f>IF(AND(-Z1655&gt;=181,-Z1655&lt;=210),D1655,0)</f>
        <v>0</v>
      </c>
      <c r="AJ1655" s="26">
        <f>IF(AND(-Z1655&gt;=211,-Z1655&lt;=250),D1655,0)</f>
        <v>0</v>
      </c>
      <c r="AK1655" s="26">
        <f>IF(-Z1655&gt;=251,D1655,0)</f>
        <v>0</v>
      </c>
      <c r="AL1655" s="26">
        <f>SUM(AE1655:AF1655)</f>
        <v>54600</v>
      </c>
      <c r="AM1655" s="26">
        <f>SUM(AG1655:AK1655)</f>
        <v>0</v>
      </c>
      <c r="AN1655" s="26">
        <f>SUM(AI1655:AK1655)</f>
        <v>0</v>
      </c>
      <c r="AO1655" s="26">
        <f>+IF(SUM(AC1655:AK1655)=0,D1655,0)</f>
        <v>0</v>
      </c>
      <c r="AP1655" s="26">
        <f>+SUM(AC1655:AK1655)</f>
        <v>54600</v>
      </c>
      <c r="AQ1655" s="26">
        <f>+Tabla_DatosExternos_142[[#This Row],[Total Vigente]]+Tabla_DatosExternos_142[[#This Row],[Total Vencido]]</f>
        <v>54600</v>
      </c>
      <c r="AR1655" s="26">
        <f>SUM(AG1655:AK1655)</f>
        <v>0</v>
      </c>
      <c r="AS1655" s="27">
        <f>+Tabla_DatosExternos_142[[#This Row],[Fecha]]-Tabla_DatosExternos_142[[#This Row],[Vence]]</f>
        <v>-45</v>
      </c>
      <c r="AT1655" s="21"/>
      <c r="AU1655" s="28" t="e">
        <f>+AR1655-W1655</f>
        <v>#VALUE!</v>
      </c>
    </row>
    <row r="1656" spans="1:47" x14ac:dyDescent="0.35">
      <c r="A1656" s="20">
        <v>46112</v>
      </c>
      <c r="B1656" s="21">
        <v>131843</v>
      </c>
      <c r="C1656" s="21">
        <v>52000</v>
      </c>
      <c r="D1656" s="21">
        <v>52000</v>
      </c>
      <c r="E1656" s="22">
        <v>46157</v>
      </c>
      <c r="F1656" s="21">
        <v>89</v>
      </c>
      <c r="G1656" s="21" t="s">
        <v>81</v>
      </c>
      <c r="H1656" s="21" t="s">
        <v>48</v>
      </c>
      <c r="I1656" s="21" t="s">
        <v>1489</v>
      </c>
      <c r="J1656" s="21" t="s">
        <v>49</v>
      </c>
      <c r="K1656" s="21" t="s">
        <v>711</v>
      </c>
      <c r="L1656" s="21" t="s">
        <v>712</v>
      </c>
      <c r="M1656" s="21" t="s">
        <v>713</v>
      </c>
      <c r="N1656" s="21">
        <v>45</v>
      </c>
      <c r="O1656" s="20"/>
      <c r="P1656" s="21" t="s">
        <v>49</v>
      </c>
      <c r="Q1656" s="21" t="s">
        <v>1490</v>
      </c>
      <c r="R1656" s="21">
        <v>1300030</v>
      </c>
      <c r="S1656" s="21">
        <v>932</v>
      </c>
      <c r="T1656" s="21">
        <v>-68.196315999999996</v>
      </c>
      <c r="U1656" s="21">
        <v>-16.495543999999999</v>
      </c>
      <c r="V1656" s="21" t="s">
        <v>1491</v>
      </c>
      <c r="W1656" s="21" t="s">
        <v>51</v>
      </c>
      <c r="X1656" s="21" t="s">
        <v>1492</v>
      </c>
      <c r="Y1656" s="23">
        <v>46246</v>
      </c>
      <c r="Z1656" s="24">
        <f>+E1656-Y1656</f>
        <v>-89</v>
      </c>
      <c r="AA1656" s="25">
        <f>+Tabla_DatosExternos_142[[#This Row],[Saldo]]/Tabla_DatosExternos_142[[#This Row],[Importe]]</f>
        <v>1</v>
      </c>
      <c r="AB1656" s="21"/>
      <c r="AC1656" s="26">
        <f>IF(AND(-Z1656&gt;=1,-Z1656&lt;=30),D1656,0)</f>
        <v>0</v>
      </c>
      <c r="AD1656" s="26">
        <f>IF(AND(-Z1656&gt;=31,-Z1656&lt;=60),D1656,0)</f>
        <v>0</v>
      </c>
      <c r="AE1656" s="26">
        <f>IF(AND(-Z1656&gt;=61,-Z1656&lt;=90),D1656,0)</f>
        <v>52000</v>
      </c>
      <c r="AF1656" s="26">
        <f>IF(AND(-Z1656&gt;=91,-Z1656&lt;=120),D1656,0)</f>
        <v>0</v>
      </c>
      <c r="AG1656" s="26">
        <f>IF(AND(-Z1656&gt;=121,-Z1656&lt;=150),D1656,0)</f>
        <v>0</v>
      </c>
      <c r="AH1656" s="26">
        <f>IF(AND(-Z1656&gt;=151,-Z1656&lt;=180),D1656,0)</f>
        <v>0</v>
      </c>
      <c r="AI1656" s="26">
        <f>IF(AND(-Z1656&gt;=181,-Z1656&lt;=210),D1656,0)</f>
        <v>0</v>
      </c>
      <c r="AJ1656" s="26">
        <f>IF(AND(-Z1656&gt;=211,-Z1656&lt;=250),D1656,0)</f>
        <v>0</v>
      </c>
      <c r="AK1656" s="26">
        <f>IF(-Z1656&gt;=251,D1656,0)</f>
        <v>0</v>
      </c>
      <c r="AL1656" s="26">
        <f>SUM(AE1656:AF1656)</f>
        <v>52000</v>
      </c>
      <c r="AM1656" s="26">
        <f>SUM(AG1656:AK1656)</f>
        <v>0</v>
      </c>
      <c r="AN1656" s="26">
        <f>SUM(AI1656:AK1656)</f>
        <v>0</v>
      </c>
      <c r="AO1656" s="26">
        <f>+IF(SUM(AC1656:AK1656)=0,D1656,0)</f>
        <v>0</v>
      </c>
      <c r="AP1656" s="26">
        <f>+SUM(AC1656:AK1656)</f>
        <v>52000</v>
      </c>
      <c r="AQ1656" s="26">
        <f>+Tabla_DatosExternos_142[[#This Row],[Total Vigente]]+Tabla_DatosExternos_142[[#This Row],[Total Vencido]]</f>
        <v>52000</v>
      </c>
      <c r="AR1656" s="26">
        <f>SUM(AG1656:AK1656)</f>
        <v>0</v>
      </c>
      <c r="AS1656" s="27">
        <f>+Tabla_DatosExternos_142[[#This Row],[Fecha]]-Tabla_DatosExternos_142[[#This Row],[Vence]]</f>
        <v>-45</v>
      </c>
      <c r="AT1656" s="21"/>
      <c r="AU1656" s="28" t="e">
        <f>+AR1656-W1656</f>
        <v>#VALUE!</v>
      </c>
    </row>
    <row r="1657" spans="1:47" x14ac:dyDescent="0.35">
      <c r="A1657" s="20">
        <v>46112</v>
      </c>
      <c r="B1657" s="21">
        <v>131844</v>
      </c>
      <c r="C1657" s="21">
        <v>52000</v>
      </c>
      <c r="D1657" s="21">
        <v>52000</v>
      </c>
      <c r="E1657" s="22">
        <v>46157</v>
      </c>
      <c r="F1657" s="21">
        <v>89</v>
      </c>
      <c r="G1657" s="21" t="s">
        <v>81</v>
      </c>
      <c r="H1657" s="21" t="s">
        <v>48</v>
      </c>
      <c r="I1657" s="21" t="s">
        <v>1489</v>
      </c>
      <c r="J1657" s="21" t="s">
        <v>49</v>
      </c>
      <c r="K1657" s="21" t="s">
        <v>711</v>
      </c>
      <c r="L1657" s="21" t="s">
        <v>712</v>
      </c>
      <c r="M1657" s="21" t="s">
        <v>713</v>
      </c>
      <c r="N1657" s="21">
        <v>45</v>
      </c>
      <c r="O1657" s="20"/>
      <c r="P1657" s="21" t="s">
        <v>49</v>
      </c>
      <c r="Q1657" s="21" t="s">
        <v>1490</v>
      </c>
      <c r="R1657" s="21">
        <v>1300030</v>
      </c>
      <c r="S1657" s="21">
        <v>932</v>
      </c>
      <c r="T1657" s="21">
        <v>-68.196315999999996</v>
      </c>
      <c r="U1657" s="21">
        <v>-16.495543999999999</v>
      </c>
      <c r="V1657" s="21" t="s">
        <v>1491</v>
      </c>
      <c r="W1657" s="21" t="s">
        <v>51</v>
      </c>
      <c r="X1657" s="21" t="s">
        <v>1492</v>
      </c>
      <c r="Y1657" s="23">
        <v>46246</v>
      </c>
      <c r="Z1657" s="24">
        <f>+E1657-Y1657</f>
        <v>-89</v>
      </c>
      <c r="AA1657" s="25">
        <f>+Tabla_DatosExternos_142[[#This Row],[Saldo]]/Tabla_DatosExternos_142[[#This Row],[Importe]]</f>
        <v>1</v>
      </c>
      <c r="AB1657" s="21"/>
      <c r="AC1657" s="26">
        <f>IF(AND(-Z1657&gt;=1,-Z1657&lt;=30),D1657,0)</f>
        <v>0</v>
      </c>
      <c r="AD1657" s="26">
        <f>IF(AND(-Z1657&gt;=31,-Z1657&lt;=60),D1657,0)</f>
        <v>0</v>
      </c>
      <c r="AE1657" s="26">
        <f>IF(AND(-Z1657&gt;=61,-Z1657&lt;=90),D1657,0)</f>
        <v>52000</v>
      </c>
      <c r="AF1657" s="26">
        <f>IF(AND(-Z1657&gt;=91,-Z1657&lt;=120),D1657,0)</f>
        <v>0</v>
      </c>
      <c r="AG1657" s="26">
        <f>IF(AND(-Z1657&gt;=121,-Z1657&lt;=150),D1657,0)</f>
        <v>0</v>
      </c>
      <c r="AH1657" s="26">
        <f>IF(AND(-Z1657&gt;=151,-Z1657&lt;=180),D1657,0)</f>
        <v>0</v>
      </c>
      <c r="AI1657" s="26">
        <f>IF(AND(-Z1657&gt;=181,-Z1657&lt;=210),D1657,0)</f>
        <v>0</v>
      </c>
      <c r="AJ1657" s="26">
        <f>IF(AND(-Z1657&gt;=211,-Z1657&lt;=250),D1657,0)</f>
        <v>0</v>
      </c>
      <c r="AK1657" s="26">
        <f>IF(-Z1657&gt;=251,D1657,0)</f>
        <v>0</v>
      </c>
      <c r="AL1657" s="26">
        <f>SUM(AE1657:AF1657)</f>
        <v>52000</v>
      </c>
      <c r="AM1657" s="26">
        <f>SUM(AG1657:AK1657)</f>
        <v>0</v>
      </c>
      <c r="AN1657" s="26">
        <f>SUM(AI1657:AK1657)</f>
        <v>0</v>
      </c>
      <c r="AO1657" s="26">
        <f>+IF(SUM(AC1657:AK1657)=0,D1657,0)</f>
        <v>0</v>
      </c>
      <c r="AP1657" s="26">
        <f>+SUM(AC1657:AK1657)</f>
        <v>52000</v>
      </c>
      <c r="AQ1657" s="26">
        <f>+Tabla_DatosExternos_142[[#This Row],[Total Vigente]]+Tabla_DatosExternos_142[[#This Row],[Total Vencido]]</f>
        <v>52000</v>
      </c>
      <c r="AR1657" s="26">
        <f>SUM(AG1657:AK1657)</f>
        <v>0</v>
      </c>
      <c r="AS1657" s="27">
        <f>+Tabla_DatosExternos_142[[#This Row],[Fecha]]-Tabla_DatosExternos_142[[#This Row],[Vence]]</f>
        <v>-45</v>
      </c>
      <c r="AT1657" s="21"/>
      <c r="AU1657" s="28" t="e">
        <f>+AR1657-W1657</f>
        <v>#VALUE!</v>
      </c>
    </row>
    <row r="1658" spans="1:47" x14ac:dyDescent="0.35">
      <c r="A1658" s="20">
        <v>46126</v>
      </c>
      <c r="B1658" s="21">
        <v>135686</v>
      </c>
      <c r="C1658" s="21">
        <v>904</v>
      </c>
      <c r="D1658" s="21">
        <v>904</v>
      </c>
      <c r="E1658" s="22">
        <v>46156</v>
      </c>
      <c r="F1658" s="21">
        <v>90</v>
      </c>
      <c r="G1658" s="21" t="s">
        <v>81</v>
      </c>
      <c r="H1658" s="21" t="s">
        <v>48</v>
      </c>
      <c r="I1658" s="21" t="s">
        <v>1576</v>
      </c>
      <c r="J1658" s="21" t="s">
        <v>49</v>
      </c>
      <c r="K1658" s="21" t="s">
        <v>711</v>
      </c>
      <c r="L1658" s="21" t="s">
        <v>712</v>
      </c>
      <c r="M1658" s="21" t="s">
        <v>906</v>
      </c>
      <c r="N1658" s="21">
        <v>30</v>
      </c>
      <c r="O1658" s="20"/>
      <c r="P1658" s="21" t="s">
        <v>49</v>
      </c>
      <c r="Q1658" s="21" t="s">
        <v>1577</v>
      </c>
      <c r="R1658" s="21">
        <v>8000</v>
      </c>
      <c r="S1658" s="21">
        <v>401</v>
      </c>
      <c r="T1658" s="21">
        <v>-68.148544000000001</v>
      </c>
      <c r="U1658" s="21">
        <v>-16.526806000000001</v>
      </c>
      <c r="V1658" s="21" t="s">
        <v>1578</v>
      </c>
      <c r="W1658" s="21" t="s">
        <v>51</v>
      </c>
      <c r="X1658" s="21" t="s">
        <v>1579</v>
      </c>
      <c r="Y1658" s="23">
        <v>46246</v>
      </c>
      <c r="Z1658" s="24">
        <f>+E1658-Y1658</f>
        <v>-90</v>
      </c>
      <c r="AA1658" s="25">
        <f>+Tabla_DatosExternos_142[[#This Row],[Saldo]]/Tabla_DatosExternos_142[[#This Row],[Importe]]</f>
        <v>1</v>
      </c>
      <c r="AB1658" s="21"/>
      <c r="AC1658" s="26">
        <f>IF(AND(-Z1658&gt;=1,-Z1658&lt;=30),D1658,0)</f>
        <v>0</v>
      </c>
      <c r="AD1658" s="26">
        <f>IF(AND(-Z1658&gt;=31,-Z1658&lt;=60),D1658,0)</f>
        <v>0</v>
      </c>
      <c r="AE1658" s="26">
        <f>IF(AND(-Z1658&gt;=61,-Z1658&lt;=90),D1658,0)</f>
        <v>904</v>
      </c>
      <c r="AF1658" s="26">
        <f>IF(AND(-Z1658&gt;=91,-Z1658&lt;=120),D1658,0)</f>
        <v>0</v>
      </c>
      <c r="AG1658" s="26">
        <f>IF(AND(-Z1658&gt;=121,-Z1658&lt;=150),D1658,0)</f>
        <v>0</v>
      </c>
      <c r="AH1658" s="26">
        <f>IF(AND(-Z1658&gt;=151,-Z1658&lt;=180),D1658,0)</f>
        <v>0</v>
      </c>
      <c r="AI1658" s="26">
        <f>IF(AND(-Z1658&gt;=181,-Z1658&lt;=210),D1658,0)</f>
        <v>0</v>
      </c>
      <c r="AJ1658" s="26">
        <f>IF(AND(-Z1658&gt;=211,-Z1658&lt;=250),D1658,0)</f>
        <v>0</v>
      </c>
      <c r="AK1658" s="26">
        <f>IF(-Z1658&gt;=251,D1658,0)</f>
        <v>0</v>
      </c>
      <c r="AL1658" s="26">
        <f>SUM(AE1658:AF1658)</f>
        <v>904</v>
      </c>
      <c r="AM1658" s="26">
        <f>SUM(AG1658:AK1658)</f>
        <v>0</v>
      </c>
      <c r="AN1658" s="26">
        <f>SUM(AI1658:AK1658)</f>
        <v>0</v>
      </c>
      <c r="AO1658" s="26">
        <f>+IF(SUM(AC1658:AK1658)=0,D1658,0)</f>
        <v>0</v>
      </c>
      <c r="AP1658" s="26">
        <f>+SUM(AC1658:AK1658)</f>
        <v>904</v>
      </c>
      <c r="AQ1658" s="26">
        <f>+Tabla_DatosExternos_142[[#This Row],[Total Vigente]]+Tabla_DatosExternos_142[[#This Row],[Total Vencido]]</f>
        <v>904</v>
      </c>
      <c r="AR1658" s="26">
        <f>SUM(AG1658:AK1658)</f>
        <v>0</v>
      </c>
      <c r="AS1658" s="27">
        <f>+Tabla_DatosExternos_142[[#This Row],[Fecha]]-Tabla_DatosExternos_142[[#This Row],[Vence]]</f>
        <v>-30</v>
      </c>
      <c r="AT1658" s="21"/>
      <c r="AU1658" s="28" t="e">
        <f>+AR1658-W1658</f>
        <v>#VALUE!</v>
      </c>
    </row>
    <row r="1659" spans="1:47" x14ac:dyDescent="0.35">
      <c r="A1659" s="20">
        <v>46137</v>
      </c>
      <c r="B1659" s="21">
        <v>139007</v>
      </c>
      <c r="C1659" s="21">
        <v>28000</v>
      </c>
      <c r="D1659" s="21">
        <v>28000</v>
      </c>
      <c r="E1659" s="22">
        <v>46197</v>
      </c>
      <c r="F1659" s="21">
        <v>49</v>
      </c>
      <c r="G1659" s="21" t="s">
        <v>96</v>
      </c>
      <c r="H1659" s="21" t="s">
        <v>48</v>
      </c>
      <c r="I1659" s="21" t="s">
        <v>1493</v>
      </c>
      <c r="J1659" s="21" t="s">
        <v>49</v>
      </c>
      <c r="K1659" s="21" t="s">
        <v>711</v>
      </c>
      <c r="L1659" s="21" t="s">
        <v>712</v>
      </c>
      <c r="M1659" s="21" t="s">
        <v>955</v>
      </c>
      <c r="N1659" s="21">
        <v>60</v>
      </c>
      <c r="O1659" s="20"/>
      <c r="P1659" s="21" t="s">
        <v>49</v>
      </c>
      <c r="Q1659" s="21" t="s">
        <v>1494</v>
      </c>
      <c r="R1659" s="21">
        <v>200000</v>
      </c>
      <c r="S1659" s="21">
        <v>402</v>
      </c>
      <c r="T1659" s="21">
        <v>-68.170011000000002</v>
      </c>
      <c r="U1659" s="21">
        <v>-16.540533</v>
      </c>
      <c r="V1659" s="21" t="s">
        <v>1495</v>
      </c>
      <c r="W1659" s="21" t="s">
        <v>51</v>
      </c>
      <c r="X1659" s="21" t="s">
        <v>1496</v>
      </c>
      <c r="Y1659" s="23">
        <v>46246</v>
      </c>
      <c r="Z1659" s="24">
        <f>+E1659-Y1659</f>
        <v>-49</v>
      </c>
      <c r="AA1659" s="25">
        <f>+Tabla_DatosExternos_142[[#This Row],[Saldo]]/Tabla_DatosExternos_142[[#This Row],[Importe]]</f>
        <v>1</v>
      </c>
      <c r="AB1659" s="21"/>
      <c r="AC1659" s="26">
        <f>IF(AND(-Z1659&gt;=1,-Z1659&lt;=30),D1659,0)</f>
        <v>0</v>
      </c>
      <c r="AD1659" s="26">
        <f>IF(AND(-Z1659&gt;=31,-Z1659&lt;=60),D1659,0)</f>
        <v>28000</v>
      </c>
      <c r="AE1659" s="26">
        <f>IF(AND(-Z1659&gt;=61,-Z1659&lt;=90),D1659,0)</f>
        <v>0</v>
      </c>
      <c r="AF1659" s="26">
        <f>IF(AND(-Z1659&gt;=91,-Z1659&lt;=120),D1659,0)</f>
        <v>0</v>
      </c>
      <c r="AG1659" s="26">
        <f>IF(AND(-Z1659&gt;=121,-Z1659&lt;=150),D1659,0)</f>
        <v>0</v>
      </c>
      <c r="AH1659" s="26">
        <f>IF(AND(-Z1659&gt;=151,-Z1659&lt;=180),D1659,0)</f>
        <v>0</v>
      </c>
      <c r="AI1659" s="26">
        <f>IF(AND(-Z1659&gt;=181,-Z1659&lt;=210),D1659,0)</f>
        <v>0</v>
      </c>
      <c r="AJ1659" s="26">
        <f>IF(AND(-Z1659&gt;=211,-Z1659&lt;=250),D1659,0)</f>
        <v>0</v>
      </c>
      <c r="AK1659" s="26">
        <f>IF(-Z1659&gt;=251,D1659,0)</f>
        <v>0</v>
      </c>
      <c r="AL1659" s="26">
        <f>SUM(AE1659:AF1659)</f>
        <v>0</v>
      </c>
      <c r="AM1659" s="26">
        <f>SUM(AG1659:AK1659)</f>
        <v>0</v>
      </c>
      <c r="AN1659" s="26">
        <f>SUM(AI1659:AK1659)</f>
        <v>0</v>
      </c>
      <c r="AO1659" s="26">
        <f>+IF(SUM(AC1659:AK1659)=0,D1659,0)</f>
        <v>0</v>
      </c>
      <c r="AP1659" s="26">
        <f>+SUM(AC1659:AK1659)</f>
        <v>28000</v>
      </c>
      <c r="AQ1659" s="26">
        <f>+Tabla_DatosExternos_142[[#This Row],[Total Vigente]]+Tabla_DatosExternos_142[[#This Row],[Total Vencido]]</f>
        <v>28000</v>
      </c>
      <c r="AR1659" s="26">
        <f>SUM(AG1659:AK1659)</f>
        <v>0</v>
      </c>
      <c r="AS1659" s="27">
        <f>+Tabla_DatosExternos_142[[#This Row],[Fecha]]-Tabla_DatosExternos_142[[#This Row],[Vence]]</f>
        <v>-60</v>
      </c>
      <c r="AT1659" s="21"/>
      <c r="AU1659" s="28" t="e">
        <f>+AR1659-W1659</f>
        <v>#VALUE!</v>
      </c>
    </row>
    <row r="1660" spans="1:47" x14ac:dyDescent="0.35">
      <c r="A1660" s="20">
        <v>46137</v>
      </c>
      <c r="B1660" s="21">
        <v>139008</v>
      </c>
      <c r="C1660" s="21">
        <v>21000</v>
      </c>
      <c r="D1660" s="21">
        <v>21000</v>
      </c>
      <c r="E1660" s="22">
        <v>46167</v>
      </c>
      <c r="F1660" s="21">
        <v>79</v>
      </c>
      <c r="G1660" s="21" t="s">
        <v>81</v>
      </c>
      <c r="H1660" s="21" t="s">
        <v>48</v>
      </c>
      <c r="I1660" s="21" t="s">
        <v>1262</v>
      </c>
      <c r="J1660" s="21" t="s">
        <v>49</v>
      </c>
      <c r="K1660" s="21" t="s">
        <v>711</v>
      </c>
      <c r="L1660" s="21" t="s">
        <v>712</v>
      </c>
      <c r="M1660" s="21" t="s">
        <v>955</v>
      </c>
      <c r="N1660" s="21">
        <v>30</v>
      </c>
      <c r="O1660" s="20"/>
      <c r="P1660" s="21" t="s">
        <v>49</v>
      </c>
      <c r="Q1660" s="21" t="s">
        <v>1263</v>
      </c>
      <c r="R1660" s="21">
        <v>100000</v>
      </c>
      <c r="S1660" s="21">
        <v>402</v>
      </c>
      <c r="T1660" s="21">
        <v>-67.914270999999999</v>
      </c>
      <c r="U1660" s="21">
        <v>-16.732274</v>
      </c>
      <c r="V1660" s="21" t="s">
        <v>1264</v>
      </c>
      <c r="W1660" s="21" t="s">
        <v>51</v>
      </c>
      <c r="X1660" s="21" t="s">
        <v>1265</v>
      </c>
      <c r="Y1660" s="23">
        <v>46246</v>
      </c>
      <c r="Z1660" s="24">
        <f>+E1660-Y1660</f>
        <v>-79</v>
      </c>
      <c r="AA1660" s="25">
        <f>+Tabla_DatosExternos_142[[#This Row],[Saldo]]/Tabla_DatosExternos_142[[#This Row],[Importe]]</f>
        <v>1</v>
      </c>
      <c r="AB1660" s="21"/>
      <c r="AC1660" s="26">
        <f>IF(AND(-Z1660&gt;=1,-Z1660&lt;=30),D1660,0)</f>
        <v>0</v>
      </c>
      <c r="AD1660" s="26">
        <f>IF(AND(-Z1660&gt;=31,-Z1660&lt;=60),D1660,0)</f>
        <v>0</v>
      </c>
      <c r="AE1660" s="26">
        <f>IF(AND(-Z1660&gt;=61,-Z1660&lt;=90),D1660,0)</f>
        <v>21000</v>
      </c>
      <c r="AF1660" s="26">
        <f>IF(AND(-Z1660&gt;=91,-Z1660&lt;=120),D1660,0)</f>
        <v>0</v>
      </c>
      <c r="AG1660" s="26">
        <f>IF(AND(-Z1660&gt;=121,-Z1660&lt;=150),D1660,0)</f>
        <v>0</v>
      </c>
      <c r="AH1660" s="26">
        <f>IF(AND(-Z1660&gt;=151,-Z1660&lt;=180),D1660,0)</f>
        <v>0</v>
      </c>
      <c r="AI1660" s="26">
        <f>IF(AND(-Z1660&gt;=181,-Z1660&lt;=210),D1660,0)</f>
        <v>0</v>
      </c>
      <c r="AJ1660" s="26">
        <f>IF(AND(-Z1660&gt;=211,-Z1660&lt;=250),D1660,0)</f>
        <v>0</v>
      </c>
      <c r="AK1660" s="26">
        <f>IF(-Z1660&gt;=251,D1660,0)</f>
        <v>0</v>
      </c>
      <c r="AL1660" s="26">
        <f>SUM(AE1660:AF1660)</f>
        <v>21000</v>
      </c>
      <c r="AM1660" s="26">
        <f>SUM(AG1660:AK1660)</f>
        <v>0</v>
      </c>
      <c r="AN1660" s="26">
        <f>SUM(AI1660:AK1660)</f>
        <v>0</v>
      </c>
      <c r="AO1660" s="26">
        <f>+IF(SUM(AC1660:AK1660)=0,D1660,0)</f>
        <v>0</v>
      </c>
      <c r="AP1660" s="26">
        <f>+SUM(AC1660:AK1660)</f>
        <v>21000</v>
      </c>
      <c r="AQ1660" s="26">
        <f>+Tabla_DatosExternos_142[[#This Row],[Total Vigente]]+Tabla_DatosExternos_142[[#This Row],[Total Vencido]]</f>
        <v>21000</v>
      </c>
      <c r="AR1660" s="26">
        <f>SUM(AG1660:AK1660)</f>
        <v>0</v>
      </c>
      <c r="AS1660" s="27">
        <f>+Tabla_DatosExternos_142[[#This Row],[Fecha]]-Tabla_DatosExternos_142[[#This Row],[Vence]]</f>
        <v>-30</v>
      </c>
      <c r="AT1660" s="21"/>
      <c r="AU1660" s="28" t="e">
        <f>+AR1660-W1660</f>
        <v>#VALUE!</v>
      </c>
    </row>
    <row r="1661" spans="1:47" x14ac:dyDescent="0.35">
      <c r="A1661" s="20">
        <v>46141</v>
      </c>
      <c r="B1661" s="21">
        <v>140140</v>
      </c>
      <c r="C1661" s="21">
        <v>5049.92</v>
      </c>
      <c r="D1661" s="21">
        <v>3049.92</v>
      </c>
      <c r="E1661" s="22">
        <v>46171</v>
      </c>
      <c r="F1661" s="21">
        <v>75</v>
      </c>
      <c r="G1661" s="21" t="s">
        <v>81</v>
      </c>
      <c r="H1661" s="21" t="s">
        <v>48</v>
      </c>
      <c r="I1661" s="21" t="s">
        <v>1634</v>
      </c>
      <c r="J1661" s="21" t="s">
        <v>49</v>
      </c>
      <c r="K1661" s="21" t="s">
        <v>711</v>
      </c>
      <c r="L1661" s="21" t="s">
        <v>712</v>
      </c>
      <c r="M1661" s="21" t="s">
        <v>906</v>
      </c>
      <c r="N1661" s="21">
        <v>30</v>
      </c>
      <c r="O1661" s="20">
        <v>46231</v>
      </c>
      <c r="P1661" s="21" t="s">
        <v>49</v>
      </c>
      <c r="Q1661" s="21" t="s">
        <v>1635</v>
      </c>
      <c r="R1661" s="21">
        <v>5050</v>
      </c>
      <c r="S1661" s="21">
        <v>401</v>
      </c>
      <c r="T1661" s="21">
        <v>-68.083459000000005</v>
      </c>
      <c r="U1661" s="21">
        <v>-16.540984999999999</v>
      </c>
      <c r="V1661" s="21" t="s">
        <v>1636</v>
      </c>
      <c r="W1661" s="21" t="s">
        <v>51</v>
      </c>
      <c r="X1661" s="21" t="s">
        <v>1637</v>
      </c>
      <c r="Y1661" s="23">
        <v>46246</v>
      </c>
      <c r="Z1661" s="24">
        <f>+E1661-Y1661</f>
        <v>-75</v>
      </c>
      <c r="AA1661" s="25">
        <f>+Tabla_DatosExternos_142[[#This Row],[Saldo]]/Tabla_DatosExternos_142[[#This Row],[Importe]]</f>
        <v>0.60395412204549781</v>
      </c>
      <c r="AB1661" s="21"/>
      <c r="AC1661" s="26">
        <f>IF(AND(-Z1661&gt;=1,-Z1661&lt;=30),D1661,0)</f>
        <v>0</v>
      </c>
      <c r="AD1661" s="26">
        <f>IF(AND(-Z1661&gt;=31,-Z1661&lt;=60),D1661,0)</f>
        <v>0</v>
      </c>
      <c r="AE1661" s="26">
        <f>IF(AND(-Z1661&gt;=61,-Z1661&lt;=90),D1661,0)</f>
        <v>3049.92</v>
      </c>
      <c r="AF1661" s="26">
        <f>IF(AND(-Z1661&gt;=91,-Z1661&lt;=120),D1661,0)</f>
        <v>0</v>
      </c>
      <c r="AG1661" s="26">
        <f>IF(AND(-Z1661&gt;=121,-Z1661&lt;=150),D1661,0)</f>
        <v>0</v>
      </c>
      <c r="AH1661" s="26">
        <f>IF(AND(-Z1661&gt;=151,-Z1661&lt;=180),D1661,0)</f>
        <v>0</v>
      </c>
      <c r="AI1661" s="26">
        <f>IF(AND(-Z1661&gt;=181,-Z1661&lt;=210),D1661,0)</f>
        <v>0</v>
      </c>
      <c r="AJ1661" s="26">
        <f>IF(AND(-Z1661&gt;=211,-Z1661&lt;=250),D1661,0)</f>
        <v>0</v>
      </c>
      <c r="AK1661" s="26">
        <f>IF(-Z1661&gt;=251,D1661,0)</f>
        <v>0</v>
      </c>
      <c r="AL1661" s="26">
        <f>SUM(AE1661:AF1661)</f>
        <v>3049.92</v>
      </c>
      <c r="AM1661" s="26">
        <f>SUM(AG1661:AK1661)</f>
        <v>0</v>
      </c>
      <c r="AN1661" s="26">
        <f>SUM(AI1661:AK1661)</f>
        <v>0</v>
      </c>
      <c r="AO1661" s="26">
        <f>+IF(SUM(AC1661:AK1661)=0,D1661,0)</f>
        <v>0</v>
      </c>
      <c r="AP1661" s="26">
        <f>+SUM(AC1661:AK1661)</f>
        <v>3049.92</v>
      </c>
      <c r="AQ1661" s="26">
        <f>+Tabla_DatosExternos_142[[#This Row],[Total Vigente]]+Tabla_DatosExternos_142[[#This Row],[Total Vencido]]</f>
        <v>3049.92</v>
      </c>
      <c r="AR1661" s="26">
        <f>SUM(AG1661:AK1661)</f>
        <v>0</v>
      </c>
      <c r="AS1661" s="27">
        <f>+Tabla_DatosExternos_142[[#This Row],[Fecha]]-Tabla_DatosExternos_142[[#This Row],[Vence]]</f>
        <v>-30</v>
      </c>
      <c r="AT1661" s="21"/>
      <c r="AU1661" s="28" t="e">
        <f>+AR1661-W1661</f>
        <v>#VALUE!</v>
      </c>
    </row>
    <row r="1662" spans="1:47" x14ac:dyDescent="0.35">
      <c r="A1662" s="20">
        <v>46142</v>
      </c>
      <c r="B1662" s="21">
        <v>140831</v>
      </c>
      <c r="C1662" s="21">
        <v>13300</v>
      </c>
      <c r="D1662" s="21">
        <v>13300</v>
      </c>
      <c r="E1662" s="22">
        <v>46172</v>
      </c>
      <c r="F1662" s="21">
        <v>74</v>
      </c>
      <c r="G1662" s="21" t="s">
        <v>81</v>
      </c>
      <c r="H1662" s="21" t="s">
        <v>48</v>
      </c>
      <c r="I1662" s="21" t="s">
        <v>1351</v>
      </c>
      <c r="J1662" s="21" t="s">
        <v>49</v>
      </c>
      <c r="K1662" s="21" t="s">
        <v>711</v>
      </c>
      <c r="L1662" s="21" t="s">
        <v>712</v>
      </c>
      <c r="M1662" s="21" t="s">
        <v>955</v>
      </c>
      <c r="N1662" s="21">
        <v>30</v>
      </c>
      <c r="O1662" s="20"/>
      <c r="P1662" s="21" t="s">
        <v>49</v>
      </c>
      <c r="Q1662" s="21" t="s">
        <v>1352</v>
      </c>
      <c r="R1662" s="21">
        <v>20000</v>
      </c>
      <c r="S1662" s="21">
        <v>402</v>
      </c>
      <c r="T1662" s="21">
        <v>-68.228471999999996</v>
      </c>
      <c r="U1662" s="21">
        <v>-16.537991999999999</v>
      </c>
      <c r="V1662" s="21" t="s">
        <v>1353</v>
      </c>
      <c r="W1662" s="21" t="s">
        <v>51</v>
      </c>
      <c r="X1662" s="21" t="s">
        <v>1354</v>
      </c>
      <c r="Y1662" s="23">
        <v>46246</v>
      </c>
      <c r="Z1662" s="24">
        <f>+E1662-Y1662</f>
        <v>-74</v>
      </c>
      <c r="AA1662" s="25">
        <f>+Tabla_DatosExternos_142[[#This Row],[Saldo]]/Tabla_DatosExternos_142[[#This Row],[Importe]]</f>
        <v>1</v>
      </c>
      <c r="AB1662" s="21"/>
      <c r="AC1662" s="26">
        <f>IF(AND(-Z1662&gt;=1,-Z1662&lt;=30),D1662,0)</f>
        <v>0</v>
      </c>
      <c r="AD1662" s="26">
        <f>IF(AND(-Z1662&gt;=31,-Z1662&lt;=60),D1662,0)</f>
        <v>0</v>
      </c>
      <c r="AE1662" s="26">
        <f>IF(AND(-Z1662&gt;=61,-Z1662&lt;=90),D1662,0)</f>
        <v>13300</v>
      </c>
      <c r="AF1662" s="26">
        <f>IF(AND(-Z1662&gt;=91,-Z1662&lt;=120),D1662,0)</f>
        <v>0</v>
      </c>
      <c r="AG1662" s="26">
        <f>IF(AND(-Z1662&gt;=121,-Z1662&lt;=150),D1662,0)</f>
        <v>0</v>
      </c>
      <c r="AH1662" s="26">
        <f>IF(AND(-Z1662&gt;=151,-Z1662&lt;=180),D1662,0)</f>
        <v>0</v>
      </c>
      <c r="AI1662" s="26">
        <f>IF(AND(-Z1662&gt;=181,-Z1662&lt;=210),D1662,0)</f>
        <v>0</v>
      </c>
      <c r="AJ1662" s="26">
        <f>IF(AND(-Z1662&gt;=211,-Z1662&lt;=250),D1662,0)</f>
        <v>0</v>
      </c>
      <c r="AK1662" s="26">
        <f>IF(-Z1662&gt;=251,D1662,0)</f>
        <v>0</v>
      </c>
      <c r="AL1662" s="26">
        <f>SUM(AE1662:AF1662)</f>
        <v>13300</v>
      </c>
      <c r="AM1662" s="26">
        <f>SUM(AG1662:AK1662)</f>
        <v>0</v>
      </c>
      <c r="AN1662" s="26">
        <f>SUM(AI1662:AK1662)</f>
        <v>0</v>
      </c>
      <c r="AO1662" s="26">
        <f>+IF(SUM(AC1662:AK1662)=0,D1662,0)</f>
        <v>0</v>
      </c>
      <c r="AP1662" s="26">
        <f>+SUM(AC1662:AK1662)</f>
        <v>13300</v>
      </c>
      <c r="AQ1662" s="26">
        <f>+Tabla_DatosExternos_142[[#This Row],[Total Vigente]]+Tabla_DatosExternos_142[[#This Row],[Total Vencido]]</f>
        <v>13300</v>
      </c>
      <c r="AR1662" s="26">
        <f>SUM(AG1662:AK1662)</f>
        <v>0</v>
      </c>
      <c r="AS1662" s="27">
        <f>+Tabla_DatosExternos_142[[#This Row],[Fecha]]-Tabla_DatosExternos_142[[#This Row],[Vence]]</f>
        <v>-30</v>
      </c>
      <c r="AT1662" s="21"/>
      <c r="AU1662" s="28" t="e">
        <f>+AR1662-W1662</f>
        <v>#VALUE!</v>
      </c>
    </row>
    <row r="1663" spans="1:47" x14ac:dyDescent="0.35">
      <c r="A1663" s="20">
        <v>46142</v>
      </c>
      <c r="B1663" s="21">
        <v>140833</v>
      </c>
      <c r="C1663" s="21">
        <v>38360</v>
      </c>
      <c r="D1663" s="21">
        <v>9750</v>
      </c>
      <c r="E1663" s="22">
        <v>46172</v>
      </c>
      <c r="F1663" s="21">
        <v>74</v>
      </c>
      <c r="G1663" s="21" t="s">
        <v>81</v>
      </c>
      <c r="H1663" s="21" t="s">
        <v>48</v>
      </c>
      <c r="I1663" s="21" t="s">
        <v>1688</v>
      </c>
      <c r="J1663" s="21" t="s">
        <v>49</v>
      </c>
      <c r="K1663" s="21" t="s">
        <v>711</v>
      </c>
      <c r="L1663" s="21" t="s">
        <v>712</v>
      </c>
      <c r="M1663" s="21" t="s">
        <v>955</v>
      </c>
      <c r="N1663" s="21">
        <v>30</v>
      </c>
      <c r="O1663" s="20">
        <v>46231</v>
      </c>
      <c r="P1663" s="21" t="s">
        <v>49</v>
      </c>
      <c r="Q1663" s="21" t="s">
        <v>1689</v>
      </c>
      <c r="R1663" s="21">
        <v>30000</v>
      </c>
      <c r="S1663" s="21">
        <v>402</v>
      </c>
      <c r="T1663" s="21">
        <v>-68.213424700000004</v>
      </c>
      <c r="U1663" s="21">
        <v>-16.531158399999999</v>
      </c>
      <c r="V1663" s="21" t="s">
        <v>1243</v>
      </c>
      <c r="W1663" s="21" t="s">
        <v>51</v>
      </c>
      <c r="X1663" s="21" t="s">
        <v>1690</v>
      </c>
      <c r="Y1663" s="23">
        <v>46246</v>
      </c>
      <c r="Z1663" s="24">
        <f>+E1663-Y1663</f>
        <v>-74</v>
      </c>
      <c r="AA1663" s="25">
        <f>+Tabla_DatosExternos_142[[#This Row],[Saldo]]/Tabla_DatosExternos_142[[#This Row],[Importe]]</f>
        <v>0.25417101147028154</v>
      </c>
      <c r="AB1663" s="21"/>
      <c r="AC1663" s="26">
        <f>IF(AND(-Z1663&gt;=1,-Z1663&lt;=30),D1663,0)</f>
        <v>0</v>
      </c>
      <c r="AD1663" s="26">
        <f>IF(AND(-Z1663&gt;=31,-Z1663&lt;=60),D1663,0)</f>
        <v>0</v>
      </c>
      <c r="AE1663" s="26">
        <f>IF(AND(-Z1663&gt;=61,-Z1663&lt;=90),D1663,0)</f>
        <v>9750</v>
      </c>
      <c r="AF1663" s="26">
        <f>IF(AND(-Z1663&gt;=91,-Z1663&lt;=120),D1663,0)</f>
        <v>0</v>
      </c>
      <c r="AG1663" s="26">
        <f>IF(AND(-Z1663&gt;=121,-Z1663&lt;=150),D1663,0)</f>
        <v>0</v>
      </c>
      <c r="AH1663" s="26">
        <f>IF(AND(-Z1663&gt;=151,-Z1663&lt;=180),D1663,0)</f>
        <v>0</v>
      </c>
      <c r="AI1663" s="26">
        <f>IF(AND(-Z1663&gt;=181,-Z1663&lt;=210),D1663,0)</f>
        <v>0</v>
      </c>
      <c r="AJ1663" s="26">
        <f>IF(AND(-Z1663&gt;=211,-Z1663&lt;=250),D1663,0)</f>
        <v>0</v>
      </c>
      <c r="AK1663" s="26">
        <f>IF(-Z1663&gt;=251,D1663,0)</f>
        <v>0</v>
      </c>
      <c r="AL1663" s="26">
        <f>SUM(AE1663:AF1663)</f>
        <v>9750</v>
      </c>
      <c r="AM1663" s="26">
        <f>SUM(AG1663:AK1663)</f>
        <v>0</v>
      </c>
      <c r="AN1663" s="26">
        <f>SUM(AI1663:AK1663)</f>
        <v>0</v>
      </c>
      <c r="AO1663" s="26">
        <f>+IF(SUM(AC1663:AK1663)=0,D1663,0)</f>
        <v>0</v>
      </c>
      <c r="AP1663" s="26">
        <f>+SUM(AC1663:AK1663)</f>
        <v>9750</v>
      </c>
      <c r="AQ1663" s="26">
        <f>+Tabla_DatosExternos_142[[#This Row],[Total Vigente]]+Tabla_DatosExternos_142[[#This Row],[Total Vencido]]</f>
        <v>9750</v>
      </c>
      <c r="AR1663" s="26">
        <f>SUM(AG1663:AK1663)</f>
        <v>0</v>
      </c>
      <c r="AS1663" s="27">
        <f>+Tabla_DatosExternos_142[[#This Row],[Fecha]]-Tabla_DatosExternos_142[[#This Row],[Vence]]</f>
        <v>-30</v>
      </c>
      <c r="AT1663" s="21"/>
      <c r="AU1663" s="28" t="e">
        <f>+AR1663-W1663</f>
        <v>#VALUE!</v>
      </c>
    </row>
    <row r="1664" spans="1:47" x14ac:dyDescent="0.35">
      <c r="A1664" s="20">
        <v>46155</v>
      </c>
      <c r="B1664" s="21">
        <v>144123</v>
      </c>
      <c r="C1664" s="21">
        <v>21000</v>
      </c>
      <c r="D1664" s="21">
        <v>6770</v>
      </c>
      <c r="E1664" s="22">
        <v>46185</v>
      </c>
      <c r="F1664" s="21">
        <v>61</v>
      </c>
      <c r="G1664" s="21" t="s">
        <v>81</v>
      </c>
      <c r="H1664" s="21" t="s">
        <v>48</v>
      </c>
      <c r="I1664" s="21" t="s">
        <v>1813</v>
      </c>
      <c r="J1664" s="21" t="s">
        <v>49</v>
      </c>
      <c r="K1664" s="21" t="s">
        <v>711</v>
      </c>
      <c r="L1664" s="21" t="s">
        <v>712</v>
      </c>
      <c r="M1664" s="21" t="s">
        <v>713</v>
      </c>
      <c r="N1664" s="21">
        <v>30</v>
      </c>
      <c r="O1664" s="20">
        <v>46206</v>
      </c>
      <c r="P1664" s="21" t="s">
        <v>49</v>
      </c>
      <c r="Q1664" s="21" t="s">
        <v>1814</v>
      </c>
      <c r="R1664" s="21">
        <v>25000</v>
      </c>
      <c r="S1664" s="21">
        <v>932</v>
      </c>
      <c r="T1664" s="21">
        <v>-68.043277000000003</v>
      </c>
      <c r="U1664" s="21">
        <v>-16.5265621</v>
      </c>
      <c r="V1664" s="21" t="s">
        <v>1815</v>
      </c>
      <c r="W1664" s="21" t="s">
        <v>51</v>
      </c>
      <c r="X1664" s="21" t="s">
        <v>1816</v>
      </c>
      <c r="Y1664" s="23">
        <v>46246</v>
      </c>
      <c r="Z1664" s="24">
        <f>+E1664-Y1664</f>
        <v>-61</v>
      </c>
      <c r="AA1664" s="25">
        <f>+Tabla_DatosExternos_142[[#This Row],[Saldo]]/Tabla_DatosExternos_142[[#This Row],[Importe]]</f>
        <v>0.32238095238095238</v>
      </c>
      <c r="AB1664" s="21"/>
      <c r="AC1664" s="26">
        <f>IF(AND(-Z1664&gt;=1,-Z1664&lt;=30),D1664,0)</f>
        <v>0</v>
      </c>
      <c r="AD1664" s="26">
        <f>IF(AND(-Z1664&gt;=31,-Z1664&lt;=60),D1664,0)</f>
        <v>0</v>
      </c>
      <c r="AE1664" s="26">
        <f>IF(AND(-Z1664&gt;=61,-Z1664&lt;=90),D1664,0)</f>
        <v>6770</v>
      </c>
      <c r="AF1664" s="26">
        <f>IF(AND(-Z1664&gt;=91,-Z1664&lt;=120),D1664,0)</f>
        <v>0</v>
      </c>
      <c r="AG1664" s="26">
        <f>IF(AND(-Z1664&gt;=121,-Z1664&lt;=150),D1664,0)</f>
        <v>0</v>
      </c>
      <c r="AH1664" s="26">
        <f>IF(AND(-Z1664&gt;=151,-Z1664&lt;=180),D1664,0)</f>
        <v>0</v>
      </c>
      <c r="AI1664" s="26">
        <f>IF(AND(-Z1664&gt;=181,-Z1664&lt;=210),D1664,0)</f>
        <v>0</v>
      </c>
      <c r="AJ1664" s="26">
        <f>IF(AND(-Z1664&gt;=211,-Z1664&lt;=250),D1664,0)</f>
        <v>0</v>
      </c>
      <c r="AK1664" s="26">
        <f>IF(-Z1664&gt;=251,D1664,0)</f>
        <v>0</v>
      </c>
      <c r="AL1664" s="26">
        <f>SUM(AE1664:AF1664)</f>
        <v>6770</v>
      </c>
      <c r="AM1664" s="26">
        <f>SUM(AG1664:AK1664)</f>
        <v>0</v>
      </c>
      <c r="AN1664" s="26">
        <f>SUM(AI1664:AK1664)</f>
        <v>0</v>
      </c>
      <c r="AO1664" s="26">
        <f>+IF(SUM(AC1664:AK1664)=0,D1664,0)</f>
        <v>0</v>
      </c>
      <c r="AP1664" s="26">
        <f>+SUM(AC1664:AK1664)</f>
        <v>6770</v>
      </c>
      <c r="AQ1664" s="26">
        <f>+Tabla_DatosExternos_142[[#This Row],[Total Vigente]]+Tabla_DatosExternos_142[[#This Row],[Total Vencido]]</f>
        <v>6770</v>
      </c>
      <c r="AR1664" s="26">
        <f>SUM(AG1664:AK1664)</f>
        <v>0</v>
      </c>
      <c r="AS1664" s="27">
        <f>+Tabla_DatosExternos_142[[#This Row],[Fecha]]-Tabla_DatosExternos_142[[#This Row],[Vence]]</f>
        <v>-30</v>
      </c>
      <c r="AT1664" s="21"/>
      <c r="AU1664" s="28" t="e">
        <f>+AR1664-W1664</f>
        <v>#VALUE!</v>
      </c>
    </row>
    <row r="1665" spans="1:47" x14ac:dyDescent="0.35">
      <c r="A1665" s="20">
        <v>46199</v>
      </c>
      <c r="B1665" s="21">
        <v>149249</v>
      </c>
      <c r="C1665" s="21">
        <v>8162.39</v>
      </c>
      <c r="D1665" s="21">
        <v>8162.39</v>
      </c>
      <c r="E1665" s="22">
        <v>46229</v>
      </c>
      <c r="F1665" s="21">
        <v>17</v>
      </c>
      <c r="G1665" s="21" t="s">
        <v>90</v>
      </c>
      <c r="H1665" s="21" t="s">
        <v>48</v>
      </c>
      <c r="I1665" s="21" t="s">
        <v>2195</v>
      </c>
      <c r="J1665" s="21" t="s">
        <v>49</v>
      </c>
      <c r="K1665" s="21" t="s">
        <v>711</v>
      </c>
      <c r="L1665" s="21" t="s">
        <v>712</v>
      </c>
      <c r="M1665" s="21" t="s">
        <v>906</v>
      </c>
      <c r="N1665" s="21">
        <v>30</v>
      </c>
      <c r="O1665" s="20"/>
      <c r="P1665" s="21" t="s">
        <v>49</v>
      </c>
      <c r="Q1665" s="21" t="s">
        <v>2196</v>
      </c>
      <c r="R1665" s="21">
        <v>20000</v>
      </c>
      <c r="S1665" s="21">
        <v>401</v>
      </c>
      <c r="T1665" s="21">
        <v>-68.141299399999994</v>
      </c>
      <c r="U1665" s="21">
        <v>-16.493266899999998</v>
      </c>
      <c r="V1665" s="21" t="s">
        <v>2197</v>
      </c>
      <c r="W1665" s="21" t="s">
        <v>51</v>
      </c>
      <c r="X1665" s="21" t="s">
        <v>2198</v>
      </c>
      <c r="Y1665" s="23">
        <v>46246</v>
      </c>
      <c r="Z1665" s="24">
        <f>+E1665-Y1665</f>
        <v>-17</v>
      </c>
      <c r="AA1665" s="25">
        <f>+Tabla_DatosExternos_142[[#This Row],[Saldo]]/Tabla_DatosExternos_142[[#This Row],[Importe]]</f>
        <v>1</v>
      </c>
      <c r="AB1665" s="21"/>
      <c r="AC1665" s="26">
        <f>IF(AND(-Z1665&gt;=1,-Z1665&lt;=30),D1665,0)</f>
        <v>8162.39</v>
      </c>
      <c r="AD1665" s="26">
        <f>IF(AND(-Z1665&gt;=31,-Z1665&lt;=60),D1665,0)</f>
        <v>0</v>
      </c>
      <c r="AE1665" s="26">
        <f>IF(AND(-Z1665&gt;=61,-Z1665&lt;=90),D1665,0)</f>
        <v>0</v>
      </c>
      <c r="AF1665" s="26">
        <f>IF(AND(-Z1665&gt;=91,-Z1665&lt;=120),D1665,0)</f>
        <v>0</v>
      </c>
      <c r="AG1665" s="26">
        <f>IF(AND(-Z1665&gt;=121,-Z1665&lt;=150),D1665,0)</f>
        <v>0</v>
      </c>
      <c r="AH1665" s="26">
        <f>IF(AND(-Z1665&gt;=151,-Z1665&lt;=180),D1665,0)</f>
        <v>0</v>
      </c>
      <c r="AI1665" s="26">
        <f>IF(AND(-Z1665&gt;=181,-Z1665&lt;=210),D1665,0)</f>
        <v>0</v>
      </c>
      <c r="AJ1665" s="26">
        <f>IF(AND(-Z1665&gt;=211,-Z1665&lt;=250),D1665,0)</f>
        <v>0</v>
      </c>
      <c r="AK1665" s="26">
        <f>IF(-Z1665&gt;=251,D1665,0)</f>
        <v>0</v>
      </c>
      <c r="AL1665" s="26">
        <f>SUM(AE1665:AF1665)</f>
        <v>0</v>
      </c>
      <c r="AM1665" s="26">
        <f>SUM(AG1665:AK1665)</f>
        <v>0</v>
      </c>
      <c r="AN1665" s="26">
        <f>SUM(AI1665:AK1665)</f>
        <v>0</v>
      </c>
      <c r="AO1665" s="26">
        <f>+IF(SUM(AC1665:AK1665)=0,D1665,0)</f>
        <v>0</v>
      </c>
      <c r="AP1665" s="26">
        <f>+SUM(AC1665:AK1665)</f>
        <v>8162.39</v>
      </c>
      <c r="AQ1665" s="26">
        <f>+Tabla_DatosExternos_142[[#This Row],[Total Vigente]]+Tabla_DatosExternos_142[[#This Row],[Total Vencido]]</f>
        <v>8162.39</v>
      </c>
      <c r="AR1665" s="26">
        <f>SUM(AG1665:AK1665)</f>
        <v>0</v>
      </c>
      <c r="AS1665" s="27">
        <f>+Tabla_DatosExternos_142[[#This Row],[Fecha]]-Tabla_DatosExternos_142[[#This Row],[Vence]]</f>
        <v>-30</v>
      </c>
      <c r="AT1665" s="21"/>
      <c r="AU1665" s="28" t="e">
        <f>+AR1665-W1665</f>
        <v>#VALUE!</v>
      </c>
    </row>
    <row r="1666" spans="1:47" x14ac:dyDescent="0.35">
      <c r="A1666" s="20">
        <v>46206</v>
      </c>
      <c r="B1666" s="21">
        <v>150908</v>
      </c>
      <c r="C1666" s="21">
        <v>960</v>
      </c>
      <c r="D1666" s="21">
        <v>960</v>
      </c>
      <c r="E1666" s="22">
        <v>46236</v>
      </c>
      <c r="F1666" s="21">
        <v>10</v>
      </c>
      <c r="G1666" s="21" t="s">
        <v>90</v>
      </c>
      <c r="H1666" s="21" t="s">
        <v>48</v>
      </c>
      <c r="I1666" s="21" t="s">
        <v>2354</v>
      </c>
      <c r="J1666" s="21" t="s">
        <v>49</v>
      </c>
      <c r="K1666" s="21" t="s">
        <v>711</v>
      </c>
      <c r="L1666" s="21" t="s">
        <v>712</v>
      </c>
      <c r="M1666" s="21" t="s">
        <v>906</v>
      </c>
      <c r="N1666" s="21">
        <v>30</v>
      </c>
      <c r="O1666" s="20"/>
      <c r="P1666" s="21" t="s">
        <v>49</v>
      </c>
      <c r="Q1666" s="21" t="s">
        <v>2355</v>
      </c>
      <c r="R1666" s="21">
        <v>4000</v>
      </c>
      <c r="S1666" s="21">
        <v>401</v>
      </c>
      <c r="T1666" s="21">
        <v>-68.072989000000007</v>
      </c>
      <c r="U1666" s="21">
        <v>-16.531942000000001</v>
      </c>
      <c r="V1666" s="21" t="s">
        <v>2356</v>
      </c>
      <c r="W1666" s="21" t="s">
        <v>51</v>
      </c>
      <c r="X1666" s="21" t="s">
        <v>2357</v>
      </c>
      <c r="Y1666" s="23">
        <v>46246</v>
      </c>
      <c r="Z1666" s="24">
        <f>+E1666-Y1666</f>
        <v>-10</v>
      </c>
      <c r="AA1666" s="25">
        <f>+Tabla_DatosExternos_142[[#This Row],[Saldo]]/Tabla_DatosExternos_142[[#This Row],[Importe]]</f>
        <v>1</v>
      </c>
      <c r="AB1666" s="21"/>
      <c r="AC1666" s="26">
        <f>IF(AND(-Z1666&gt;=1,-Z1666&lt;=30),D1666,0)</f>
        <v>960</v>
      </c>
      <c r="AD1666" s="26">
        <f>IF(AND(-Z1666&gt;=31,-Z1666&lt;=60),D1666,0)</f>
        <v>0</v>
      </c>
      <c r="AE1666" s="26">
        <f>IF(AND(-Z1666&gt;=61,-Z1666&lt;=90),D1666,0)</f>
        <v>0</v>
      </c>
      <c r="AF1666" s="26">
        <f>IF(AND(-Z1666&gt;=91,-Z1666&lt;=120),D1666,0)</f>
        <v>0</v>
      </c>
      <c r="AG1666" s="26">
        <f>IF(AND(-Z1666&gt;=121,-Z1666&lt;=150),D1666,0)</f>
        <v>0</v>
      </c>
      <c r="AH1666" s="26">
        <f>IF(AND(-Z1666&gt;=151,-Z1666&lt;=180),D1666,0)</f>
        <v>0</v>
      </c>
      <c r="AI1666" s="26">
        <f>IF(AND(-Z1666&gt;=181,-Z1666&lt;=210),D1666,0)</f>
        <v>0</v>
      </c>
      <c r="AJ1666" s="26">
        <f>IF(AND(-Z1666&gt;=211,-Z1666&lt;=250),D1666,0)</f>
        <v>0</v>
      </c>
      <c r="AK1666" s="26">
        <f>IF(-Z1666&gt;=251,D1666,0)</f>
        <v>0</v>
      </c>
      <c r="AL1666" s="26">
        <f>SUM(AE1666:AF1666)</f>
        <v>0</v>
      </c>
      <c r="AM1666" s="26">
        <f>SUM(AG1666:AK1666)</f>
        <v>0</v>
      </c>
      <c r="AN1666" s="26">
        <f>SUM(AI1666:AK1666)</f>
        <v>0</v>
      </c>
      <c r="AO1666" s="26">
        <f>+IF(SUM(AC1666:AK1666)=0,D1666,0)</f>
        <v>0</v>
      </c>
      <c r="AP1666" s="26">
        <f>+SUM(AC1666:AK1666)</f>
        <v>960</v>
      </c>
      <c r="AQ1666" s="26">
        <f>+Tabla_DatosExternos_142[[#This Row],[Total Vigente]]+Tabla_DatosExternos_142[[#This Row],[Total Vencido]]</f>
        <v>960</v>
      </c>
      <c r="AR1666" s="26">
        <f>SUM(AG1666:AK1666)</f>
        <v>0</v>
      </c>
      <c r="AS1666" s="27">
        <f>+Tabla_DatosExternos_142[[#This Row],[Fecha]]-Tabla_DatosExternos_142[[#This Row],[Vence]]</f>
        <v>-30</v>
      </c>
      <c r="AT1666" s="21"/>
      <c r="AU1666" s="28" t="e">
        <f>+AR1666-W1666</f>
        <v>#VALUE!</v>
      </c>
    </row>
    <row r="1667" spans="1:47" x14ac:dyDescent="0.35">
      <c r="A1667" s="20">
        <v>46206</v>
      </c>
      <c r="B1667" s="21">
        <v>150909</v>
      </c>
      <c r="C1667" s="21">
        <v>3300</v>
      </c>
      <c r="D1667" s="21">
        <v>3300</v>
      </c>
      <c r="E1667" s="22">
        <v>46236</v>
      </c>
      <c r="F1667" s="21">
        <v>10</v>
      </c>
      <c r="G1667" s="21" t="s">
        <v>90</v>
      </c>
      <c r="H1667" s="21" t="s">
        <v>48</v>
      </c>
      <c r="I1667" s="21" t="s">
        <v>1944</v>
      </c>
      <c r="J1667" s="21" t="s">
        <v>49</v>
      </c>
      <c r="K1667" s="21" t="s">
        <v>711</v>
      </c>
      <c r="L1667" s="21" t="s">
        <v>712</v>
      </c>
      <c r="M1667" s="21" t="s">
        <v>906</v>
      </c>
      <c r="N1667" s="21">
        <v>30</v>
      </c>
      <c r="O1667" s="20"/>
      <c r="P1667" s="21" t="s">
        <v>49</v>
      </c>
      <c r="Q1667" s="21" t="s">
        <v>1945</v>
      </c>
      <c r="R1667" s="21">
        <v>6000</v>
      </c>
      <c r="S1667" s="21">
        <v>401</v>
      </c>
      <c r="T1667" s="21">
        <v>-68.083708000000001</v>
      </c>
      <c r="U1667" s="21">
        <v>-16.539185</v>
      </c>
      <c r="V1667" s="21" t="s">
        <v>1946</v>
      </c>
      <c r="W1667" s="21" t="s">
        <v>51</v>
      </c>
      <c r="X1667" s="21" t="s">
        <v>1947</v>
      </c>
      <c r="Y1667" s="23">
        <v>46246</v>
      </c>
      <c r="Z1667" s="24">
        <f>+E1667-Y1667</f>
        <v>-10</v>
      </c>
      <c r="AA1667" s="25">
        <f>+Tabla_DatosExternos_142[[#This Row],[Saldo]]/Tabla_DatosExternos_142[[#This Row],[Importe]]</f>
        <v>1</v>
      </c>
      <c r="AB1667" s="21"/>
      <c r="AC1667" s="26">
        <f>IF(AND(-Z1667&gt;=1,-Z1667&lt;=30),D1667,0)</f>
        <v>3300</v>
      </c>
      <c r="AD1667" s="26">
        <f>IF(AND(-Z1667&gt;=31,-Z1667&lt;=60),D1667,0)</f>
        <v>0</v>
      </c>
      <c r="AE1667" s="26">
        <f>IF(AND(-Z1667&gt;=61,-Z1667&lt;=90),D1667,0)</f>
        <v>0</v>
      </c>
      <c r="AF1667" s="26">
        <f>IF(AND(-Z1667&gt;=91,-Z1667&lt;=120),D1667,0)</f>
        <v>0</v>
      </c>
      <c r="AG1667" s="26">
        <f>IF(AND(-Z1667&gt;=121,-Z1667&lt;=150),D1667,0)</f>
        <v>0</v>
      </c>
      <c r="AH1667" s="26">
        <f>IF(AND(-Z1667&gt;=151,-Z1667&lt;=180),D1667,0)</f>
        <v>0</v>
      </c>
      <c r="AI1667" s="26">
        <f>IF(AND(-Z1667&gt;=181,-Z1667&lt;=210),D1667,0)</f>
        <v>0</v>
      </c>
      <c r="AJ1667" s="26">
        <f>IF(AND(-Z1667&gt;=211,-Z1667&lt;=250),D1667,0)</f>
        <v>0</v>
      </c>
      <c r="AK1667" s="26">
        <f>IF(-Z1667&gt;=251,D1667,0)</f>
        <v>0</v>
      </c>
      <c r="AL1667" s="26">
        <f>SUM(AE1667:AF1667)</f>
        <v>0</v>
      </c>
      <c r="AM1667" s="26">
        <f>SUM(AG1667:AK1667)</f>
        <v>0</v>
      </c>
      <c r="AN1667" s="26">
        <f>SUM(AI1667:AK1667)</f>
        <v>0</v>
      </c>
      <c r="AO1667" s="26">
        <f>+IF(SUM(AC1667:AK1667)=0,D1667,0)</f>
        <v>0</v>
      </c>
      <c r="AP1667" s="26">
        <f>+SUM(AC1667:AK1667)</f>
        <v>3300</v>
      </c>
      <c r="AQ1667" s="26">
        <f>+Tabla_DatosExternos_142[[#This Row],[Total Vigente]]+Tabla_DatosExternos_142[[#This Row],[Total Vencido]]</f>
        <v>3300</v>
      </c>
      <c r="AR1667" s="26">
        <f>SUM(AG1667:AK1667)</f>
        <v>0</v>
      </c>
      <c r="AS1667" s="27">
        <f>+Tabla_DatosExternos_142[[#This Row],[Fecha]]-Tabla_DatosExternos_142[[#This Row],[Vence]]</f>
        <v>-30</v>
      </c>
      <c r="AT1667" s="21"/>
      <c r="AU1667" s="28" t="e">
        <f>+AR1667-W1667</f>
        <v>#VALUE!</v>
      </c>
    </row>
    <row r="1668" spans="1:47" x14ac:dyDescent="0.35">
      <c r="A1668" s="20">
        <v>46206</v>
      </c>
      <c r="B1668" s="21">
        <v>151273</v>
      </c>
      <c r="C1668" s="21">
        <v>2529.9899999999998</v>
      </c>
      <c r="D1668" s="21">
        <v>2529.9899999999998</v>
      </c>
      <c r="E1668" s="22">
        <v>46236</v>
      </c>
      <c r="F1668" s="21">
        <v>10</v>
      </c>
      <c r="G1668" s="21" t="s">
        <v>90</v>
      </c>
      <c r="H1668" s="21" t="s">
        <v>48</v>
      </c>
      <c r="I1668" s="21" t="s">
        <v>2382</v>
      </c>
      <c r="J1668" s="21" t="s">
        <v>49</v>
      </c>
      <c r="K1668" s="21" t="s">
        <v>711</v>
      </c>
      <c r="L1668" s="21" t="s">
        <v>712</v>
      </c>
      <c r="M1668" s="21" t="s">
        <v>906</v>
      </c>
      <c r="N1668" s="21">
        <v>30</v>
      </c>
      <c r="O1668" s="20"/>
      <c r="P1668" s="21" t="s">
        <v>49</v>
      </c>
      <c r="Q1668" s="21" t="s">
        <v>2383</v>
      </c>
      <c r="R1668" s="21">
        <v>10000</v>
      </c>
      <c r="S1668" s="21">
        <v>401</v>
      </c>
      <c r="T1668" s="21">
        <v>-68.124765999999994</v>
      </c>
      <c r="U1668" s="21">
        <v>-16.510735</v>
      </c>
      <c r="V1668" s="21" t="s">
        <v>2384</v>
      </c>
      <c r="W1668" s="21" t="s">
        <v>51</v>
      </c>
      <c r="X1668" s="21" t="s">
        <v>2385</v>
      </c>
      <c r="Y1668" s="23">
        <v>46246</v>
      </c>
      <c r="Z1668" s="24">
        <f>+E1668-Y1668</f>
        <v>-10</v>
      </c>
      <c r="AA1668" s="25">
        <f>+Tabla_DatosExternos_142[[#This Row],[Saldo]]/Tabla_DatosExternos_142[[#This Row],[Importe]]</f>
        <v>1</v>
      </c>
      <c r="AB1668" s="21"/>
      <c r="AC1668" s="26">
        <f>IF(AND(-Z1668&gt;=1,-Z1668&lt;=30),D1668,0)</f>
        <v>2529.9899999999998</v>
      </c>
      <c r="AD1668" s="26">
        <f>IF(AND(-Z1668&gt;=31,-Z1668&lt;=60),D1668,0)</f>
        <v>0</v>
      </c>
      <c r="AE1668" s="26">
        <f>IF(AND(-Z1668&gt;=61,-Z1668&lt;=90),D1668,0)</f>
        <v>0</v>
      </c>
      <c r="AF1668" s="26">
        <f>IF(AND(-Z1668&gt;=91,-Z1668&lt;=120),D1668,0)</f>
        <v>0</v>
      </c>
      <c r="AG1668" s="26">
        <f>IF(AND(-Z1668&gt;=121,-Z1668&lt;=150),D1668,0)</f>
        <v>0</v>
      </c>
      <c r="AH1668" s="26">
        <f>IF(AND(-Z1668&gt;=151,-Z1668&lt;=180),D1668,0)</f>
        <v>0</v>
      </c>
      <c r="AI1668" s="26">
        <f>IF(AND(-Z1668&gt;=181,-Z1668&lt;=210),D1668,0)</f>
        <v>0</v>
      </c>
      <c r="AJ1668" s="26">
        <f>IF(AND(-Z1668&gt;=211,-Z1668&lt;=250),D1668,0)</f>
        <v>0</v>
      </c>
      <c r="AK1668" s="26">
        <f>IF(-Z1668&gt;=251,D1668,0)</f>
        <v>0</v>
      </c>
      <c r="AL1668" s="26">
        <f>SUM(AE1668:AF1668)</f>
        <v>0</v>
      </c>
      <c r="AM1668" s="26">
        <f>SUM(AG1668:AK1668)</f>
        <v>0</v>
      </c>
      <c r="AN1668" s="26">
        <f>SUM(AI1668:AK1668)</f>
        <v>0</v>
      </c>
      <c r="AO1668" s="26">
        <f>+IF(SUM(AC1668:AK1668)=0,D1668,0)</f>
        <v>0</v>
      </c>
      <c r="AP1668" s="26">
        <f>+SUM(AC1668:AK1668)</f>
        <v>2529.9899999999998</v>
      </c>
      <c r="AQ1668" s="26">
        <f>+Tabla_DatosExternos_142[[#This Row],[Total Vigente]]+Tabla_DatosExternos_142[[#This Row],[Total Vencido]]</f>
        <v>2529.9899999999998</v>
      </c>
      <c r="AR1668" s="26">
        <f>SUM(AG1668:AK1668)</f>
        <v>0</v>
      </c>
      <c r="AS1668" s="27">
        <f>+Tabla_DatosExternos_142[[#This Row],[Fecha]]-Tabla_DatosExternos_142[[#This Row],[Vence]]</f>
        <v>-30</v>
      </c>
      <c r="AT1668" s="21"/>
      <c r="AU1668" s="28" t="e">
        <f>+AR1668-W1668</f>
        <v>#VALUE!</v>
      </c>
    </row>
    <row r="1669" spans="1:47" x14ac:dyDescent="0.35">
      <c r="A1669" s="20">
        <v>46207</v>
      </c>
      <c r="B1669" s="21">
        <v>151347</v>
      </c>
      <c r="C1669" s="21">
        <v>56000</v>
      </c>
      <c r="D1669" s="21">
        <v>56000</v>
      </c>
      <c r="E1669" s="22">
        <v>46267</v>
      </c>
      <c r="F1669" s="21">
        <v>21</v>
      </c>
      <c r="G1669" s="21" t="s">
        <v>90</v>
      </c>
      <c r="H1669" s="21" t="s">
        <v>95</v>
      </c>
      <c r="I1669" s="21" t="s">
        <v>1500</v>
      </c>
      <c r="J1669" s="21" t="s">
        <v>49</v>
      </c>
      <c r="K1669" s="21" t="s">
        <v>711</v>
      </c>
      <c r="L1669" s="21" t="s">
        <v>712</v>
      </c>
      <c r="M1669" s="21" t="s">
        <v>713</v>
      </c>
      <c r="N1669" s="21">
        <v>60</v>
      </c>
      <c r="O1669" s="20"/>
      <c r="P1669" s="21" t="s">
        <v>49</v>
      </c>
      <c r="Q1669" s="21" t="s">
        <v>1501</v>
      </c>
      <c r="R1669" s="21">
        <v>660000</v>
      </c>
      <c r="S1669" s="21">
        <v>932</v>
      </c>
      <c r="T1669" s="21">
        <v>-68.124443099999993</v>
      </c>
      <c r="U1669" s="21">
        <v>-16.513420100000001</v>
      </c>
      <c r="V1669" s="21" t="s">
        <v>1502</v>
      </c>
      <c r="W1669" s="21" t="s">
        <v>51</v>
      </c>
      <c r="X1669" s="21" t="s">
        <v>1503</v>
      </c>
      <c r="Y1669" s="23">
        <v>46246</v>
      </c>
      <c r="Z1669" s="24">
        <f>+E1669-Y1669</f>
        <v>21</v>
      </c>
      <c r="AA1669" s="25">
        <f>+Tabla_DatosExternos_142[[#This Row],[Saldo]]/Tabla_DatosExternos_142[[#This Row],[Importe]]</f>
        <v>1</v>
      </c>
      <c r="AB1669" s="21"/>
      <c r="AC1669" s="26">
        <f>IF(AND(-Z1669&gt;=1,-Z1669&lt;=30),D1669,0)</f>
        <v>0</v>
      </c>
      <c r="AD1669" s="26">
        <f>IF(AND(-Z1669&gt;=31,-Z1669&lt;=60),D1669,0)</f>
        <v>0</v>
      </c>
      <c r="AE1669" s="26">
        <f>IF(AND(-Z1669&gt;=61,-Z1669&lt;=90),D1669,0)</f>
        <v>0</v>
      </c>
      <c r="AF1669" s="26">
        <f>IF(AND(-Z1669&gt;=91,-Z1669&lt;=120),D1669,0)</f>
        <v>0</v>
      </c>
      <c r="AG1669" s="26">
        <f>IF(AND(-Z1669&gt;=121,-Z1669&lt;=150),D1669,0)</f>
        <v>0</v>
      </c>
      <c r="AH1669" s="26">
        <f>IF(AND(-Z1669&gt;=151,-Z1669&lt;=180),D1669,0)</f>
        <v>0</v>
      </c>
      <c r="AI1669" s="26">
        <f>IF(AND(-Z1669&gt;=181,-Z1669&lt;=210),D1669,0)</f>
        <v>0</v>
      </c>
      <c r="AJ1669" s="26">
        <f>IF(AND(-Z1669&gt;=211,-Z1669&lt;=250),D1669,0)</f>
        <v>0</v>
      </c>
      <c r="AK1669" s="26">
        <f>IF(-Z1669&gt;=251,D1669,0)</f>
        <v>0</v>
      </c>
      <c r="AL1669" s="26">
        <f>SUM(AE1669:AF1669)</f>
        <v>0</v>
      </c>
      <c r="AM1669" s="26">
        <f>SUM(AG1669:AK1669)</f>
        <v>0</v>
      </c>
      <c r="AN1669" s="26">
        <f>SUM(AI1669:AK1669)</f>
        <v>0</v>
      </c>
      <c r="AO1669" s="26">
        <f>+IF(SUM(AC1669:AK1669)=0,D1669,0)</f>
        <v>56000</v>
      </c>
      <c r="AP1669" s="26">
        <f>+SUM(AC1669:AK1669)</f>
        <v>0</v>
      </c>
      <c r="AQ1669" s="26">
        <f>+Tabla_DatosExternos_142[[#This Row],[Total Vigente]]+Tabla_DatosExternos_142[[#This Row],[Total Vencido]]</f>
        <v>56000</v>
      </c>
      <c r="AR1669" s="26">
        <f>SUM(AG1669:AK1669)</f>
        <v>0</v>
      </c>
      <c r="AS1669" s="27">
        <f>+Tabla_DatosExternos_142[[#This Row],[Fecha]]-Tabla_DatosExternos_142[[#This Row],[Vence]]</f>
        <v>-60</v>
      </c>
      <c r="AT1669" s="21"/>
      <c r="AU1669" s="28" t="e">
        <f>+AR1669-W1669</f>
        <v>#VALUE!</v>
      </c>
    </row>
    <row r="1670" spans="1:47" x14ac:dyDescent="0.35">
      <c r="A1670" s="20">
        <v>46207</v>
      </c>
      <c r="B1670" s="21">
        <v>151396</v>
      </c>
      <c r="C1670" s="21">
        <v>14000</v>
      </c>
      <c r="D1670" s="21">
        <v>14000</v>
      </c>
      <c r="E1670" s="22">
        <v>46237</v>
      </c>
      <c r="F1670" s="21">
        <v>9</v>
      </c>
      <c r="G1670" s="21" t="s">
        <v>90</v>
      </c>
      <c r="H1670" s="21" t="s">
        <v>48</v>
      </c>
      <c r="I1670" s="21" t="s">
        <v>1813</v>
      </c>
      <c r="J1670" s="21" t="s">
        <v>49</v>
      </c>
      <c r="K1670" s="21" t="s">
        <v>711</v>
      </c>
      <c r="L1670" s="21" t="s">
        <v>712</v>
      </c>
      <c r="M1670" s="21" t="s">
        <v>713</v>
      </c>
      <c r="N1670" s="21">
        <v>30</v>
      </c>
      <c r="O1670" s="20"/>
      <c r="P1670" s="21" t="s">
        <v>49</v>
      </c>
      <c r="Q1670" s="21" t="s">
        <v>1814</v>
      </c>
      <c r="R1670" s="21">
        <v>25000</v>
      </c>
      <c r="S1670" s="21">
        <v>932</v>
      </c>
      <c r="T1670" s="21">
        <v>-68.043277000000003</v>
      </c>
      <c r="U1670" s="21">
        <v>-16.5265621</v>
      </c>
      <c r="V1670" s="21" t="s">
        <v>1815</v>
      </c>
      <c r="W1670" s="21" t="s">
        <v>51</v>
      </c>
      <c r="X1670" s="21" t="s">
        <v>1816</v>
      </c>
      <c r="Y1670" s="23">
        <v>46246</v>
      </c>
      <c r="Z1670" s="24">
        <f>+E1670-Y1670</f>
        <v>-9</v>
      </c>
      <c r="AA1670" s="25">
        <f>+Tabla_DatosExternos_142[[#This Row],[Saldo]]/Tabla_DatosExternos_142[[#This Row],[Importe]]</f>
        <v>1</v>
      </c>
      <c r="AB1670" s="21"/>
      <c r="AC1670" s="26">
        <f>IF(AND(-Z1670&gt;=1,-Z1670&lt;=30),D1670,0)</f>
        <v>14000</v>
      </c>
      <c r="AD1670" s="26">
        <f>IF(AND(-Z1670&gt;=31,-Z1670&lt;=60),D1670,0)</f>
        <v>0</v>
      </c>
      <c r="AE1670" s="26">
        <f>IF(AND(-Z1670&gt;=61,-Z1670&lt;=90),D1670,0)</f>
        <v>0</v>
      </c>
      <c r="AF1670" s="26">
        <f>IF(AND(-Z1670&gt;=91,-Z1670&lt;=120),D1670,0)</f>
        <v>0</v>
      </c>
      <c r="AG1670" s="26">
        <f>IF(AND(-Z1670&gt;=121,-Z1670&lt;=150),D1670,0)</f>
        <v>0</v>
      </c>
      <c r="AH1670" s="26">
        <f>IF(AND(-Z1670&gt;=151,-Z1670&lt;=180),D1670,0)</f>
        <v>0</v>
      </c>
      <c r="AI1670" s="26">
        <f>IF(AND(-Z1670&gt;=181,-Z1670&lt;=210),D1670,0)</f>
        <v>0</v>
      </c>
      <c r="AJ1670" s="26">
        <f>IF(AND(-Z1670&gt;=211,-Z1670&lt;=250),D1670,0)</f>
        <v>0</v>
      </c>
      <c r="AK1670" s="26">
        <f>IF(-Z1670&gt;=251,D1670,0)</f>
        <v>0</v>
      </c>
      <c r="AL1670" s="26">
        <f>SUM(AE1670:AF1670)</f>
        <v>0</v>
      </c>
      <c r="AM1670" s="26">
        <f>SUM(AG1670:AK1670)</f>
        <v>0</v>
      </c>
      <c r="AN1670" s="26">
        <f>SUM(AI1670:AK1670)</f>
        <v>0</v>
      </c>
      <c r="AO1670" s="26">
        <f>+IF(SUM(AC1670:AK1670)=0,D1670,0)</f>
        <v>0</v>
      </c>
      <c r="AP1670" s="26">
        <f>+SUM(AC1670:AK1670)</f>
        <v>14000</v>
      </c>
      <c r="AQ1670" s="26">
        <f>+Tabla_DatosExternos_142[[#This Row],[Total Vigente]]+Tabla_DatosExternos_142[[#This Row],[Total Vencido]]</f>
        <v>14000</v>
      </c>
      <c r="AR1670" s="26">
        <f>SUM(AG1670:AK1670)</f>
        <v>0</v>
      </c>
      <c r="AS1670" s="27">
        <f>+Tabla_DatosExternos_142[[#This Row],[Fecha]]-Tabla_DatosExternos_142[[#This Row],[Vence]]</f>
        <v>-30</v>
      </c>
      <c r="AT1670" s="21"/>
      <c r="AU1670" s="28" t="e">
        <f>+AR1670-W1670</f>
        <v>#VALUE!</v>
      </c>
    </row>
    <row r="1671" spans="1:47" x14ac:dyDescent="0.35">
      <c r="A1671" s="20">
        <v>46207</v>
      </c>
      <c r="B1671" s="21">
        <v>151405</v>
      </c>
      <c r="C1671" s="21">
        <v>600</v>
      </c>
      <c r="D1671" s="21">
        <v>600</v>
      </c>
      <c r="E1671" s="22">
        <v>46237</v>
      </c>
      <c r="F1671" s="21">
        <v>9</v>
      </c>
      <c r="G1671" s="21" t="s">
        <v>90</v>
      </c>
      <c r="H1671" s="21" t="s">
        <v>48</v>
      </c>
      <c r="I1671" s="21" t="s">
        <v>2399</v>
      </c>
      <c r="J1671" s="21" t="s">
        <v>49</v>
      </c>
      <c r="K1671" s="21" t="s">
        <v>711</v>
      </c>
      <c r="L1671" s="21" t="s">
        <v>712</v>
      </c>
      <c r="M1671" s="21" t="s">
        <v>906</v>
      </c>
      <c r="N1671" s="21">
        <v>30</v>
      </c>
      <c r="O1671" s="20"/>
      <c r="P1671" s="21" t="s">
        <v>49</v>
      </c>
      <c r="Q1671" s="21" t="s">
        <v>2400</v>
      </c>
      <c r="R1671" s="21">
        <v>5000</v>
      </c>
      <c r="S1671" s="21">
        <v>401</v>
      </c>
      <c r="T1671" s="21">
        <v>-68.086692799999994</v>
      </c>
      <c r="U1671" s="21">
        <v>-16.5335979</v>
      </c>
      <c r="V1671" s="21" t="s">
        <v>2401</v>
      </c>
      <c r="W1671" s="21" t="s">
        <v>51</v>
      </c>
      <c r="X1671" s="21" t="s">
        <v>2402</v>
      </c>
      <c r="Y1671" s="23">
        <v>46246</v>
      </c>
      <c r="Z1671" s="24">
        <f>+E1671-Y1671</f>
        <v>-9</v>
      </c>
      <c r="AA1671" s="25">
        <f>+Tabla_DatosExternos_142[[#This Row],[Saldo]]/Tabla_DatosExternos_142[[#This Row],[Importe]]</f>
        <v>1</v>
      </c>
      <c r="AB1671" s="21"/>
      <c r="AC1671" s="26">
        <f>IF(AND(-Z1671&gt;=1,-Z1671&lt;=30),D1671,0)</f>
        <v>600</v>
      </c>
      <c r="AD1671" s="26">
        <f>IF(AND(-Z1671&gt;=31,-Z1671&lt;=60),D1671,0)</f>
        <v>0</v>
      </c>
      <c r="AE1671" s="26">
        <f>IF(AND(-Z1671&gt;=61,-Z1671&lt;=90),D1671,0)</f>
        <v>0</v>
      </c>
      <c r="AF1671" s="26">
        <f>IF(AND(-Z1671&gt;=91,-Z1671&lt;=120),D1671,0)</f>
        <v>0</v>
      </c>
      <c r="AG1671" s="26">
        <f>IF(AND(-Z1671&gt;=121,-Z1671&lt;=150),D1671,0)</f>
        <v>0</v>
      </c>
      <c r="AH1671" s="26">
        <f>IF(AND(-Z1671&gt;=151,-Z1671&lt;=180),D1671,0)</f>
        <v>0</v>
      </c>
      <c r="AI1671" s="26">
        <f>IF(AND(-Z1671&gt;=181,-Z1671&lt;=210),D1671,0)</f>
        <v>0</v>
      </c>
      <c r="AJ1671" s="26">
        <f>IF(AND(-Z1671&gt;=211,-Z1671&lt;=250),D1671,0)</f>
        <v>0</v>
      </c>
      <c r="AK1671" s="26">
        <f>IF(-Z1671&gt;=251,D1671,0)</f>
        <v>0</v>
      </c>
      <c r="AL1671" s="26">
        <f>SUM(AE1671:AF1671)</f>
        <v>0</v>
      </c>
      <c r="AM1671" s="26">
        <f>SUM(AG1671:AK1671)</f>
        <v>0</v>
      </c>
      <c r="AN1671" s="26">
        <f>SUM(AI1671:AK1671)</f>
        <v>0</v>
      </c>
      <c r="AO1671" s="26">
        <f>+IF(SUM(AC1671:AK1671)=0,D1671,0)</f>
        <v>0</v>
      </c>
      <c r="AP1671" s="26">
        <f>+SUM(AC1671:AK1671)</f>
        <v>600</v>
      </c>
      <c r="AQ1671" s="26">
        <f>+Tabla_DatosExternos_142[[#This Row],[Total Vigente]]+Tabla_DatosExternos_142[[#This Row],[Total Vencido]]</f>
        <v>600</v>
      </c>
      <c r="AR1671" s="26">
        <f>SUM(AG1671:AK1671)</f>
        <v>0</v>
      </c>
      <c r="AS1671" s="27">
        <f>+Tabla_DatosExternos_142[[#This Row],[Fecha]]-Tabla_DatosExternos_142[[#This Row],[Vence]]</f>
        <v>-30</v>
      </c>
      <c r="AT1671" s="21"/>
      <c r="AU1671" s="28" t="e">
        <f>+AR1671-W1671</f>
        <v>#VALUE!</v>
      </c>
    </row>
    <row r="1672" spans="1:47" x14ac:dyDescent="0.35">
      <c r="A1672" s="20">
        <v>46214</v>
      </c>
      <c r="B1672" s="21">
        <v>153804</v>
      </c>
      <c r="C1672" s="21">
        <v>15049.78</v>
      </c>
      <c r="D1672" s="21">
        <v>15049.78</v>
      </c>
      <c r="E1672" s="22">
        <v>46274</v>
      </c>
      <c r="F1672" s="21">
        <v>28</v>
      </c>
      <c r="G1672" s="21" t="s">
        <v>90</v>
      </c>
      <c r="H1672" s="21" t="s">
        <v>95</v>
      </c>
      <c r="I1672" s="21" t="s">
        <v>1493</v>
      </c>
      <c r="J1672" s="21" t="s">
        <v>49</v>
      </c>
      <c r="K1672" s="21" t="s">
        <v>711</v>
      </c>
      <c r="L1672" s="21" t="s">
        <v>712</v>
      </c>
      <c r="M1672" s="21" t="s">
        <v>955</v>
      </c>
      <c r="N1672" s="21">
        <v>60</v>
      </c>
      <c r="O1672" s="20"/>
      <c r="P1672" s="21" t="s">
        <v>49</v>
      </c>
      <c r="Q1672" s="21" t="s">
        <v>1494</v>
      </c>
      <c r="R1672" s="21">
        <v>200000</v>
      </c>
      <c r="S1672" s="21">
        <v>402</v>
      </c>
      <c r="T1672" s="21">
        <v>-68.170011000000002</v>
      </c>
      <c r="U1672" s="21">
        <v>-16.540533</v>
      </c>
      <c r="V1672" s="21" t="s">
        <v>1495</v>
      </c>
      <c r="W1672" s="21" t="s">
        <v>51</v>
      </c>
      <c r="X1672" s="21" t="s">
        <v>1496</v>
      </c>
      <c r="Y1672" s="23">
        <v>46246</v>
      </c>
      <c r="Z1672" s="24">
        <f>+E1672-Y1672</f>
        <v>28</v>
      </c>
      <c r="AA1672" s="25">
        <f>+Tabla_DatosExternos_142[[#This Row],[Saldo]]/Tabla_DatosExternos_142[[#This Row],[Importe]]</f>
        <v>1</v>
      </c>
      <c r="AB1672" s="21"/>
      <c r="AC1672" s="26">
        <f>IF(AND(-Z1672&gt;=1,-Z1672&lt;=30),D1672,0)</f>
        <v>0</v>
      </c>
      <c r="AD1672" s="26">
        <f>IF(AND(-Z1672&gt;=31,-Z1672&lt;=60),D1672,0)</f>
        <v>0</v>
      </c>
      <c r="AE1672" s="26">
        <f>IF(AND(-Z1672&gt;=61,-Z1672&lt;=90),D1672,0)</f>
        <v>0</v>
      </c>
      <c r="AF1672" s="26">
        <f>IF(AND(-Z1672&gt;=91,-Z1672&lt;=120),D1672,0)</f>
        <v>0</v>
      </c>
      <c r="AG1672" s="26">
        <f>IF(AND(-Z1672&gt;=121,-Z1672&lt;=150),D1672,0)</f>
        <v>0</v>
      </c>
      <c r="AH1672" s="26">
        <f>IF(AND(-Z1672&gt;=151,-Z1672&lt;=180),D1672,0)</f>
        <v>0</v>
      </c>
      <c r="AI1672" s="26">
        <f>IF(AND(-Z1672&gt;=181,-Z1672&lt;=210),D1672,0)</f>
        <v>0</v>
      </c>
      <c r="AJ1672" s="26">
        <f>IF(AND(-Z1672&gt;=211,-Z1672&lt;=250),D1672,0)</f>
        <v>0</v>
      </c>
      <c r="AK1672" s="26">
        <f>IF(-Z1672&gt;=251,D1672,0)</f>
        <v>0</v>
      </c>
      <c r="AL1672" s="26">
        <f>SUM(AE1672:AF1672)</f>
        <v>0</v>
      </c>
      <c r="AM1672" s="26">
        <f>SUM(AG1672:AK1672)</f>
        <v>0</v>
      </c>
      <c r="AN1672" s="26">
        <f>SUM(AI1672:AK1672)</f>
        <v>0</v>
      </c>
      <c r="AO1672" s="26">
        <f>+IF(SUM(AC1672:AK1672)=0,D1672,0)</f>
        <v>15049.78</v>
      </c>
      <c r="AP1672" s="26">
        <f>+SUM(AC1672:AK1672)</f>
        <v>0</v>
      </c>
      <c r="AQ1672" s="26">
        <f>+Tabla_DatosExternos_142[[#This Row],[Total Vigente]]+Tabla_DatosExternos_142[[#This Row],[Total Vencido]]</f>
        <v>15049.78</v>
      </c>
      <c r="AR1672" s="26">
        <f>SUM(AG1672:AK1672)</f>
        <v>0</v>
      </c>
      <c r="AS1672" s="27">
        <f>+Tabla_DatosExternos_142[[#This Row],[Fecha]]-Tabla_DatosExternos_142[[#This Row],[Vence]]</f>
        <v>-60</v>
      </c>
      <c r="AT1672" s="21"/>
      <c r="AU1672" s="28" t="e">
        <f>+AR1672-W1672</f>
        <v>#VALUE!</v>
      </c>
    </row>
    <row r="1673" spans="1:47" x14ac:dyDescent="0.35">
      <c r="A1673" s="20">
        <v>46214</v>
      </c>
      <c r="B1673" s="21">
        <v>153807</v>
      </c>
      <c r="C1673" s="21">
        <v>14000</v>
      </c>
      <c r="D1673" s="21">
        <v>14000</v>
      </c>
      <c r="E1673" s="22">
        <v>46244</v>
      </c>
      <c r="F1673" s="21">
        <v>2</v>
      </c>
      <c r="G1673" s="21" t="s">
        <v>90</v>
      </c>
      <c r="H1673" s="21" t="s">
        <v>48</v>
      </c>
      <c r="I1673" s="21" t="s">
        <v>1664</v>
      </c>
      <c r="J1673" s="21" t="s">
        <v>49</v>
      </c>
      <c r="K1673" s="21" t="s">
        <v>711</v>
      </c>
      <c r="L1673" s="21" t="s">
        <v>712</v>
      </c>
      <c r="M1673" s="21" t="s">
        <v>713</v>
      </c>
      <c r="N1673" s="21">
        <v>30</v>
      </c>
      <c r="O1673" s="20"/>
      <c r="P1673" s="21" t="s">
        <v>49</v>
      </c>
      <c r="Q1673" s="21" t="s">
        <v>1665</v>
      </c>
      <c r="R1673" s="21">
        <v>35000</v>
      </c>
      <c r="S1673" s="21">
        <v>932</v>
      </c>
      <c r="T1673" s="21">
        <v>-68.049728000000002</v>
      </c>
      <c r="U1673" s="21">
        <v>-16.535229999999999</v>
      </c>
      <c r="V1673" s="21" t="s">
        <v>1666</v>
      </c>
      <c r="W1673" s="21" t="s">
        <v>51</v>
      </c>
      <c r="X1673" s="21" t="s">
        <v>1667</v>
      </c>
      <c r="Y1673" s="23">
        <v>46246</v>
      </c>
      <c r="Z1673" s="24">
        <f>+E1673-Y1673</f>
        <v>-2</v>
      </c>
      <c r="AA1673" s="25">
        <f>+Tabla_DatosExternos_142[[#This Row],[Saldo]]/Tabla_DatosExternos_142[[#This Row],[Importe]]</f>
        <v>1</v>
      </c>
      <c r="AB1673" s="21"/>
      <c r="AC1673" s="26">
        <f>IF(AND(-Z1673&gt;=1,-Z1673&lt;=30),D1673,0)</f>
        <v>14000</v>
      </c>
      <c r="AD1673" s="26">
        <f>IF(AND(-Z1673&gt;=31,-Z1673&lt;=60),D1673,0)</f>
        <v>0</v>
      </c>
      <c r="AE1673" s="26">
        <f>IF(AND(-Z1673&gt;=61,-Z1673&lt;=90),D1673,0)</f>
        <v>0</v>
      </c>
      <c r="AF1673" s="26">
        <f>IF(AND(-Z1673&gt;=91,-Z1673&lt;=120),D1673,0)</f>
        <v>0</v>
      </c>
      <c r="AG1673" s="26">
        <f>IF(AND(-Z1673&gt;=121,-Z1673&lt;=150),D1673,0)</f>
        <v>0</v>
      </c>
      <c r="AH1673" s="26">
        <f>IF(AND(-Z1673&gt;=151,-Z1673&lt;=180),D1673,0)</f>
        <v>0</v>
      </c>
      <c r="AI1673" s="26">
        <f>IF(AND(-Z1673&gt;=181,-Z1673&lt;=210),D1673,0)</f>
        <v>0</v>
      </c>
      <c r="AJ1673" s="26">
        <f>IF(AND(-Z1673&gt;=211,-Z1673&lt;=250),D1673,0)</f>
        <v>0</v>
      </c>
      <c r="AK1673" s="26">
        <f>IF(-Z1673&gt;=251,D1673,0)</f>
        <v>0</v>
      </c>
      <c r="AL1673" s="26">
        <f>SUM(AE1673:AF1673)</f>
        <v>0</v>
      </c>
      <c r="AM1673" s="26">
        <f>SUM(AG1673:AK1673)</f>
        <v>0</v>
      </c>
      <c r="AN1673" s="26">
        <f>SUM(AI1673:AK1673)</f>
        <v>0</v>
      </c>
      <c r="AO1673" s="26">
        <f>+IF(SUM(AC1673:AK1673)=0,D1673,0)</f>
        <v>0</v>
      </c>
      <c r="AP1673" s="26">
        <f>+SUM(AC1673:AK1673)</f>
        <v>14000</v>
      </c>
      <c r="AQ1673" s="26">
        <f>+Tabla_DatosExternos_142[[#This Row],[Total Vigente]]+Tabla_DatosExternos_142[[#This Row],[Total Vencido]]</f>
        <v>14000</v>
      </c>
      <c r="AR1673" s="26">
        <f>SUM(AG1673:AK1673)</f>
        <v>0</v>
      </c>
      <c r="AS1673" s="27">
        <f>+Tabla_DatosExternos_142[[#This Row],[Fecha]]-Tabla_DatosExternos_142[[#This Row],[Vence]]</f>
        <v>-30</v>
      </c>
      <c r="AT1673" s="21"/>
      <c r="AU1673" s="28" t="e">
        <f>+AR1673-W1673</f>
        <v>#VALUE!</v>
      </c>
    </row>
    <row r="1674" spans="1:47" x14ac:dyDescent="0.35">
      <c r="A1674" s="20">
        <v>46214</v>
      </c>
      <c r="B1674" s="21">
        <v>153808</v>
      </c>
      <c r="C1674" s="21">
        <v>759</v>
      </c>
      <c r="D1674" s="21">
        <v>759</v>
      </c>
      <c r="E1674" s="22">
        <v>46244</v>
      </c>
      <c r="F1674" s="21">
        <v>2</v>
      </c>
      <c r="G1674" s="21" t="s">
        <v>90</v>
      </c>
      <c r="H1674" s="21" t="s">
        <v>48</v>
      </c>
      <c r="I1674" s="21" t="s">
        <v>2520</v>
      </c>
      <c r="J1674" s="21" t="s">
        <v>49</v>
      </c>
      <c r="K1674" s="21" t="s">
        <v>711</v>
      </c>
      <c r="L1674" s="21" t="s">
        <v>712</v>
      </c>
      <c r="M1674" s="21" t="s">
        <v>906</v>
      </c>
      <c r="N1674" s="21">
        <v>30</v>
      </c>
      <c r="O1674" s="20"/>
      <c r="P1674" s="21" t="s">
        <v>49</v>
      </c>
      <c r="Q1674" s="21" t="s">
        <v>2521</v>
      </c>
      <c r="R1674" s="21">
        <v>10000</v>
      </c>
      <c r="S1674" s="21">
        <v>401</v>
      </c>
      <c r="T1674" s="21">
        <v>-68.80377</v>
      </c>
      <c r="U1674" s="21">
        <v>-16.544861000000001</v>
      </c>
      <c r="V1674" s="21" t="s">
        <v>2522</v>
      </c>
      <c r="W1674" s="21" t="s">
        <v>51</v>
      </c>
      <c r="X1674" s="21" t="s">
        <v>2523</v>
      </c>
      <c r="Y1674" s="23">
        <v>46246</v>
      </c>
      <c r="Z1674" s="24">
        <f>+E1674-Y1674</f>
        <v>-2</v>
      </c>
      <c r="AA1674" s="25">
        <f>+Tabla_DatosExternos_142[[#This Row],[Saldo]]/Tabla_DatosExternos_142[[#This Row],[Importe]]</f>
        <v>1</v>
      </c>
      <c r="AB1674" s="21"/>
      <c r="AC1674" s="26">
        <f>IF(AND(-Z1674&gt;=1,-Z1674&lt;=30),D1674,0)</f>
        <v>759</v>
      </c>
      <c r="AD1674" s="26">
        <f>IF(AND(-Z1674&gt;=31,-Z1674&lt;=60),D1674,0)</f>
        <v>0</v>
      </c>
      <c r="AE1674" s="26">
        <f>IF(AND(-Z1674&gt;=61,-Z1674&lt;=90),D1674,0)</f>
        <v>0</v>
      </c>
      <c r="AF1674" s="26">
        <f>IF(AND(-Z1674&gt;=91,-Z1674&lt;=120),D1674,0)</f>
        <v>0</v>
      </c>
      <c r="AG1674" s="26">
        <f>IF(AND(-Z1674&gt;=121,-Z1674&lt;=150),D1674,0)</f>
        <v>0</v>
      </c>
      <c r="AH1674" s="26">
        <f>IF(AND(-Z1674&gt;=151,-Z1674&lt;=180),D1674,0)</f>
        <v>0</v>
      </c>
      <c r="AI1674" s="26">
        <f>IF(AND(-Z1674&gt;=181,-Z1674&lt;=210),D1674,0)</f>
        <v>0</v>
      </c>
      <c r="AJ1674" s="26">
        <f>IF(AND(-Z1674&gt;=211,-Z1674&lt;=250),D1674,0)</f>
        <v>0</v>
      </c>
      <c r="AK1674" s="26">
        <f>IF(-Z1674&gt;=251,D1674,0)</f>
        <v>0</v>
      </c>
      <c r="AL1674" s="26">
        <f>SUM(AE1674:AF1674)</f>
        <v>0</v>
      </c>
      <c r="AM1674" s="26">
        <f>SUM(AG1674:AK1674)</f>
        <v>0</v>
      </c>
      <c r="AN1674" s="26">
        <f>SUM(AI1674:AK1674)</f>
        <v>0</v>
      </c>
      <c r="AO1674" s="26">
        <f>+IF(SUM(AC1674:AK1674)=0,D1674,0)</f>
        <v>0</v>
      </c>
      <c r="AP1674" s="26">
        <f>+SUM(AC1674:AK1674)</f>
        <v>759</v>
      </c>
      <c r="AQ1674" s="26">
        <f>+Tabla_DatosExternos_142[[#This Row],[Total Vigente]]+Tabla_DatosExternos_142[[#This Row],[Total Vencido]]</f>
        <v>759</v>
      </c>
      <c r="AR1674" s="26">
        <f>SUM(AG1674:AK1674)</f>
        <v>0</v>
      </c>
      <c r="AS1674" s="27">
        <f>+Tabla_DatosExternos_142[[#This Row],[Fecha]]-Tabla_DatosExternos_142[[#This Row],[Vence]]</f>
        <v>-30</v>
      </c>
      <c r="AT1674" s="21"/>
      <c r="AU1674" s="28" t="e">
        <f>+AR1674-W1674</f>
        <v>#VALUE!</v>
      </c>
    </row>
    <row r="1675" spans="1:47" x14ac:dyDescent="0.35">
      <c r="A1675" s="20">
        <v>46214</v>
      </c>
      <c r="B1675" s="21">
        <v>153812</v>
      </c>
      <c r="C1675" s="21">
        <v>5049.92</v>
      </c>
      <c r="D1675" s="21">
        <v>5049.92</v>
      </c>
      <c r="E1675" s="22">
        <v>46244</v>
      </c>
      <c r="F1675" s="21">
        <v>2</v>
      </c>
      <c r="G1675" s="21" t="s">
        <v>90</v>
      </c>
      <c r="H1675" s="21" t="s">
        <v>48</v>
      </c>
      <c r="I1675" s="21" t="s">
        <v>2489</v>
      </c>
      <c r="J1675" s="21" t="s">
        <v>49</v>
      </c>
      <c r="K1675" s="21" t="s">
        <v>711</v>
      </c>
      <c r="L1675" s="21" t="s">
        <v>712</v>
      </c>
      <c r="M1675" s="21" t="s">
        <v>906</v>
      </c>
      <c r="N1675" s="21">
        <v>30</v>
      </c>
      <c r="O1675" s="20"/>
      <c r="P1675" s="21" t="s">
        <v>49</v>
      </c>
      <c r="Q1675" s="21" t="s">
        <v>2490</v>
      </c>
      <c r="R1675" s="21">
        <v>10000</v>
      </c>
      <c r="S1675" s="21">
        <v>401</v>
      </c>
      <c r="T1675" s="21">
        <v>-68.082860999999994</v>
      </c>
      <c r="U1675" s="21">
        <v>-16.538249</v>
      </c>
      <c r="V1675" s="21" t="s">
        <v>2491</v>
      </c>
      <c r="W1675" s="21" t="s">
        <v>51</v>
      </c>
      <c r="X1675" s="21" t="s">
        <v>2492</v>
      </c>
      <c r="Y1675" s="23">
        <v>46246</v>
      </c>
      <c r="Z1675" s="24">
        <f>+E1675-Y1675</f>
        <v>-2</v>
      </c>
      <c r="AA1675" s="25">
        <f>+Tabla_DatosExternos_142[[#This Row],[Saldo]]/Tabla_DatosExternos_142[[#This Row],[Importe]]</f>
        <v>1</v>
      </c>
      <c r="AB1675" s="21"/>
      <c r="AC1675" s="26">
        <f>IF(AND(-Z1675&gt;=1,-Z1675&lt;=30),D1675,0)</f>
        <v>5049.92</v>
      </c>
      <c r="AD1675" s="26">
        <f>IF(AND(-Z1675&gt;=31,-Z1675&lt;=60),D1675,0)</f>
        <v>0</v>
      </c>
      <c r="AE1675" s="26">
        <f>IF(AND(-Z1675&gt;=61,-Z1675&lt;=90),D1675,0)</f>
        <v>0</v>
      </c>
      <c r="AF1675" s="26">
        <f>IF(AND(-Z1675&gt;=91,-Z1675&lt;=120),D1675,0)</f>
        <v>0</v>
      </c>
      <c r="AG1675" s="26">
        <f>IF(AND(-Z1675&gt;=121,-Z1675&lt;=150),D1675,0)</f>
        <v>0</v>
      </c>
      <c r="AH1675" s="26">
        <f>IF(AND(-Z1675&gt;=151,-Z1675&lt;=180),D1675,0)</f>
        <v>0</v>
      </c>
      <c r="AI1675" s="26">
        <f>IF(AND(-Z1675&gt;=181,-Z1675&lt;=210),D1675,0)</f>
        <v>0</v>
      </c>
      <c r="AJ1675" s="26">
        <f>IF(AND(-Z1675&gt;=211,-Z1675&lt;=250),D1675,0)</f>
        <v>0</v>
      </c>
      <c r="AK1675" s="26">
        <f>IF(-Z1675&gt;=251,D1675,0)</f>
        <v>0</v>
      </c>
      <c r="AL1675" s="26">
        <f>SUM(AE1675:AF1675)</f>
        <v>0</v>
      </c>
      <c r="AM1675" s="26">
        <f>SUM(AG1675:AK1675)</f>
        <v>0</v>
      </c>
      <c r="AN1675" s="26">
        <f>SUM(AI1675:AK1675)</f>
        <v>0</v>
      </c>
      <c r="AO1675" s="26">
        <f>+IF(SUM(AC1675:AK1675)=0,D1675,0)</f>
        <v>0</v>
      </c>
      <c r="AP1675" s="26">
        <f>+SUM(AC1675:AK1675)</f>
        <v>5049.92</v>
      </c>
      <c r="AQ1675" s="26">
        <f>+Tabla_DatosExternos_142[[#This Row],[Total Vigente]]+Tabla_DatosExternos_142[[#This Row],[Total Vencido]]</f>
        <v>5049.92</v>
      </c>
      <c r="AR1675" s="26">
        <f>SUM(AG1675:AK1675)</f>
        <v>0</v>
      </c>
      <c r="AS1675" s="27">
        <f>+Tabla_DatosExternos_142[[#This Row],[Fecha]]-Tabla_DatosExternos_142[[#This Row],[Vence]]</f>
        <v>-30</v>
      </c>
      <c r="AT1675" s="21"/>
      <c r="AU1675" s="28" t="e">
        <f>+AR1675-W1675</f>
        <v>#VALUE!</v>
      </c>
    </row>
    <row r="1676" spans="1:47" x14ac:dyDescent="0.35">
      <c r="A1676" s="20">
        <v>46216</v>
      </c>
      <c r="B1676" s="21">
        <v>154336</v>
      </c>
      <c r="C1676" s="21">
        <v>42000</v>
      </c>
      <c r="D1676" s="21">
        <v>42000</v>
      </c>
      <c r="E1676" s="22">
        <v>46276</v>
      </c>
      <c r="F1676" s="21">
        <v>30</v>
      </c>
      <c r="G1676" s="21" t="s">
        <v>90</v>
      </c>
      <c r="H1676" s="21" t="s">
        <v>95</v>
      </c>
      <c r="I1676" s="21" t="s">
        <v>1500</v>
      </c>
      <c r="J1676" s="21" t="s">
        <v>49</v>
      </c>
      <c r="K1676" s="21" t="s">
        <v>711</v>
      </c>
      <c r="L1676" s="21" t="s">
        <v>712</v>
      </c>
      <c r="M1676" s="21" t="s">
        <v>713</v>
      </c>
      <c r="N1676" s="21">
        <v>60</v>
      </c>
      <c r="O1676" s="20"/>
      <c r="P1676" s="21" t="s">
        <v>49</v>
      </c>
      <c r="Q1676" s="21" t="s">
        <v>1501</v>
      </c>
      <c r="R1676" s="21">
        <v>660000</v>
      </c>
      <c r="S1676" s="21">
        <v>932</v>
      </c>
      <c r="T1676" s="21">
        <v>-68.124443099999993</v>
      </c>
      <c r="U1676" s="21">
        <v>-16.513420100000001</v>
      </c>
      <c r="V1676" s="21" t="s">
        <v>1502</v>
      </c>
      <c r="W1676" s="21" t="s">
        <v>51</v>
      </c>
      <c r="X1676" s="21" t="s">
        <v>1503</v>
      </c>
      <c r="Y1676" s="23">
        <v>46246</v>
      </c>
      <c r="Z1676" s="24">
        <f>+E1676-Y1676</f>
        <v>30</v>
      </c>
      <c r="AA1676" s="25">
        <f>+Tabla_DatosExternos_142[[#This Row],[Saldo]]/Tabla_DatosExternos_142[[#This Row],[Importe]]</f>
        <v>1</v>
      </c>
      <c r="AB1676" s="21"/>
      <c r="AC1676" s="26">
        <f>IF(AND(-Z1676&gt;=1,-Z1676&lt;=30),D1676,0)</f>
        <v>0</v>
      </c>
      <c r="AD1676" s="26">
        <f>IF(AND(-Z1676&gt;=31,-Z1676&lt;=60),D1676,0)</f>
        <v>0</v>
      </c>
      <c r="AE1676" s="26">
        <f>IF(AND(-Z1676&gt;=61,-Z1676&lt;=90),D1676,0)</f>
        <v>0</v>
      </c>
      <c r="AF1676" s="26">
        <f>IF(AND(-Z1676&gt;=91,-Z1676&lt;=120),D1676,0)</f>
        <v>0</v>
      </c>
      <c r="AG1676" s="26">
        <f>IF(AND(-Z1676&gt;=121,-Z1676&lt;=150),D1676,0)</f>
        <v>0</v>
      </c>
      <c r="AH1676" s="26">
        <f>IF(AND(-Z1676&gt;=151,-Z1676&lt;=180),D1676,0)</f>
        <v>0</v>
      </c>
      <c r="AI1676" s="26">
        <f>IF(AND(-Z1676&gt;=181,-Z1676&lt;=210),D1676,0)</f>
        <v>0</v>
      </c>
      <c r="AJ1676" s="26">
        <f>IF(AND(-Z1676&gt;=211,-Z1676&lt;=250),D1676,0)</f>
        <v>0</v>
      </c>
      <c r="AK1676" s="26">
        <f>IF(-Z1676&gt;=251,D1676,0)</f>
        <v>0</v>
      </c>
      <c r="AL1676" s="26">
        <f>SUM(AE1676:AF1676)</f>
        <v>0</v>
      </c>
      <c r="AM1676" s="26">
        <f>SUM(AG1676:AK1676)</f>
        <v>0</v>
      </c>
      <c r="AN1676" s="26">
        <f>SUM(AI1676:AK1676)</f>
        <v>0</v>
      </c>
      <c r="AO1676" s="26">
        <f>+IF(SUM(AC1676:AK1676)=0,D1676,0)</f>
        <v>42000</v>
      </c>
      <c r="AP1676" s="26">
        <f>+SUM(AC1676:AK1676)</f>
        <v>0</v>
      </c>
      <c r="AQ1676" s="26">
        <f>+Tabla_DatosExternos_142[[#This Row],[Total Vigente]]+Tabla_DatosExternos_142[[#This Row],[Total Vencido]]</f>
        <v>42000</v>
      </c>
      <c r="AR1676" s="26">
        <f>SUM(AG1676:AK1676)</f>
        <v>0</v>
      </c>
      <c r="AS1676" s="27">
        <f>+Tabla_DatosExternos_142[[#This Row],[Fecha]]-Tabla_DatosExternos_142[[#This Row],[Vence]]</f>
        <v>-60</v>
      </c>
      <c r="AT1676" s="21"/>
      <c r="AU1676" s="28" t="e">
        <f>+AR1676-W1676</f>
        <v>#VALUE!</v>
      </c>
    </row>
    <row r="1677" spans="1:47" x14ac:dyDescent="0.35">
      <c r="A1677" s="20">
        <v>46220</v>
      </c>
      <c r="B1677" s="21">
        <v>155500</v>
      </c>
      <c r="C1677" s="21">
        <v>105560</v>
      </c>
      <c r="D1677" s="21">
        <v>72459.990000000005</v>
      </c>
      <c r="E1677" s="22">
        <v>46250</v>
      </c>
      <c r="F1677" s="21">
        <v>4</v>
      </c>
      <c r="G1677" s="21" t="s">
        <v>90</v>
      </c>
      <c r="H1677" s="21" t="s">
        <v>95</v>
      </c>
      <c r="I1677" s="21" t="s">
        <v>1335</v>
      </c>
      <c r="J1677" s="21" t="s">
        <v>49</v>
      </c>
      <c r="K1677" s="21" t="s">
        <v>711</v>
      </c>
      <c r="L1677" s="21" t="s">
        <v>712</v>
      </c>
      <c r="M1677" s="21" t="s">
        <v>955</v>
      </c>
      <c r="N1677" s="21">
        <v>30</v>
      </c>
      <c r="O1677" s="20">
        <v>46227</v>
      </c>
      <c r="P1677" s="21" t="s">
        <v>49</v>
      </c>
      <c r="Q1677" s="21" t="s">
        <v>1336</v>
      </c>
      <c r="R1677" s="21">
        <v>155000</v>
      </c>
      <c r="S1677" s="21">
        <v>402</v>
      </c>
      <c r="T1677" s="21">
        <v>-68.1991704</v>
      </c>
      <c r="U1677" s="21">
        <v>-16.563553899999999</v>
      </c>
      <c r="V1677" s="21" t="s">
        <v>1337</v>
      </c>
      <c r="W1677" s="21" t="s">
        <v>51</v>
      </c>
      <c r="X1677" s="21" t="s">
        <v>1338</v>
      </c>
      <c r="Y1677" s="23">
        <v>46246</v>
      </c>
      <c r="Z1677" s="24">
        <f>+E1677-Y1677</f>
        <v>4</v>
      </c>
      <c r="AA1677" s="25">
        <f>+Tabla_DatosExternos_142[[#This Row],[Saldo]]/Tabla_DatosExternos_142[[#This Row],[Importe]]</f>
        <v>0.68643416066691931</v>
      </c>
      <c r="AB1677" s="21"/>
      <c r="AC1677" s="26">
        <f>IF(AND(-Z1677&gt;=1,-Z1677&lt;=30),D1677,0)</f>
        <v>0</v>
      </c>
      <c r="AD1677" s="26">
        <f>IF(AND(-Z1677&gt;=31,-Z1677&lt;=60),D1677,0)</f>
        <v>0</v>
      </c>
      <c r="AE1677" s="26">
        <f>IF(AND(-Z1677&gt;=61,-Z1677&lt;=90),D1677,0)</f>
        <v>0</v>
      </c>
      <c r="AF1677" s="26">
        <f>IF(AND(-Z1677&gt;=91,-Z1677&lt;=120),D1677,0)</f>
        <v>0</v>
      </c>
      <c r="AG1677" s="26">
        <f>IF(AND(-Z1677&gt;=121,-Z1677&lt;=150),D1677,0)</f>
        <v>0</v>
      </c>
      <c r="AH1677" s="26">
        <f>IF(AND(-Z1677&gt;=151,-Z1677&lt;=180),D1677,0)</f>
        <v>0</v>
      </c>
      <c r="AI1677" s="26">
        <f>IF(AND(-Z1677&gt;=181,-Z1677&lt;=210),D1677,0)</f>
        <v>0</v>
      </c>
      <c r="AJ1677" s="26">
        <f>IF(AND(-Z1677&gt;=211,-Z1677&lt;=250),D1677,0)</f>
        <v>0</v>
      </c>
      <c r="AK1677" s="26">
        <f>IF(-Z1677&gt;=251,D1677,0)</f>
        <v>0</v>
      </c>
      <c r="AL1677" s="26">
        <f>SUM(AE1677:AF1677)</f>
        <v>0</v>
      </c>
      <c r="AM1677" s="26">
        <f>SUM(AG1677:AK1677)</f>
        <v>0</v>
      </c>
      <c r="AN1677" s="26">
        <f>SUM(AI1677:AK1677)</f>
        <v>0</v>
      </c>
      <c r="AO1677" s="26">
        <f>+IF(SUM(AC1677:AK1677)=0,D1677,0)</f>
        <v>72459.990000000005</v>
      </c>
      <c r="AP1677" s="26">
        <f>+SUM(AC1677:AK1677)</f>
        <v>0</v>
      </c>
      <c r="AQ1677" s="26">
        <f>+Tabla_DatosExternos_142[[#This Row],[Total Vigente]]+Tabla_DatosExternos_142[[#This Row],[Total Vencido]]</f>
        <v>72459.990000000005</v>
      </c>
      <c r="AR1677" s="26">
        <f>SUM(AG1677:AK1677)</f>
        <v>0</v>
      </c>
      <c r="AS1677" s="27">
        <f>+Tabla_DatosExternos_142[[#This Row],[Fecha]]-Tabla_DatosExternos_142[[#This Row],[Vence]]</f>
        <v>-30</v>
      </c>
      <c r="AT1677" s="21"/>
      <c r="AU1677" s="28" t="e">
        <f>+AR1677-W1677</f>
        <v>#VALUE!</v>
      </c>
    </row>
    <row r="1678" spans="1:47" x14ac:dyDescent="0.35">
      <c r="A1678" s="20">
        <v>46221</v>
      </c>
      <c r="B1678" s="21">
        <v>155603</v>
      </c>
      <c r="C1678" s="21">
        <v>1680</v>
      </c>
      <c r="D1678" s="21">
        <v>1680</v>
      </c>
      <c r="E1678" s="22">
        <v>46251</v>
      </c>
      <c r="F1678" s="21">
        <v>5</v>
      </c>
      <c r="G1678" s="21" t="s">
        <v>90</v>
      </c>
      <c r="H1678" s="21" t="s">
        <v>95</v>
      </c>
      <c r="I1678" s="21" t="s">
        <v>2520</v>
      </c>
      <c r="J1678" s="21" t="s">
        <v>49</v>
      </c>
      <c r="K1678" s="21" t="s">
        <v>711</v>
      </c>
      <c r="L1678" s="21" t="s">
        <v>712</v>
      </c>
      <c r="M1678" s="21" t="s">
        <v>906</v>
      </c>
      <c r="N1678" s="21">
        <v>30</v>
      </c>
      <c r="O1678" s="20"/>
      <c r="P1678" s="21" t="s">
        <v>49</v>
      </c>
      <c r="Q1678" s="21" t="s">
        <v>2521</v>
      </c>
      <c r="R1678" s="21">
        <v>10000</v>
      </c>
      <c r="S1678" s="21">
        <v>401</v>
      </c>
      <c r="T1678" s="21">
        <v>-68.80377</v>
      </c>
      <c r="U1678" s="21">
        <v>-16.544861000000001</v>
      </c>
      <c r="V1678" s="21" t="s">
        <v>2522</v>
      </c>
      <c r="W1678" s="21" t="s">
        <v>51</v>
      </c>
      <c r="X1678" s="21" t="s">
        <v>2523</v>
      </c>
      <c r="Y1678" s="23">
        <v>46246</v>
      </c>
      <c r="Z1678" s="24">
        <f>+E1678-Y1678</f>
        <v>5</v>
      </c>
      <c r="AA1678" s="25">
        <f>+Tabla_DatosExternos_142[[#This Row],[Saldo]]/Tabla_DatosExternos_142[[#This Row],[Importe]]</f>
        <v>1</v>
      </c>
      <c r="AB1678" s="21"/>
      <c r="AC1678" s="26">
        <f>IF(AND(-Z1678&gt;=1,-Z1678&lt;=30),D1678,0)</f>
        <v>0</v>
      </c>
      <c r="AD1678" s="26">
        <f>IF(AND(-Z1678&gt;=31,-Z1678&lt;=60),D1678,0)</f>
        <v>0</v>
      </c>
      <c r="AE1678" s="26">
        <f>IF(AND(-Z1678&gt;=61,-Z1678&lt;=90),D1678,0)</f>
        <v>0</v>
      </c>
      <c r="AF1678" s="26">
        <f>IF(AND(-Z1678&gt;=91,-Z1678&lt;=120),D1678,0)</f>
        <v>0</v>
      </c>
      <c r="AG1678" s="26">
        <f>IF(AND(-Z1678&gt;=121,-Z1678&lt;=150),D1678,0)</f>
        <v>0</v>
      </c>
      <c r="AH1678" s="26">
        <f>IF(AND(-Z1678&gt;=151,-Z1678&lt;=180),D1678,0)</f>
        <v>0</v>
      </c>
      <c r="AI1678" s="26">
        <f>IF(AND(-Z1678&gt;=181,-Z1678&lt;=210),D1678,0)</f>
        <v>0</v>
      </c>
      <c r="AJ1678" s="26">
        <f>IF(AND(-Z1678&gt;=211,-Z1678&lt;=250),D1678,0)</f>
        <v>0</v>
      </c>
      <c r="AK1678" s="26">
        <f>IF(-Z1678&gt;=251,D1678,0)</f>
        <v>0</v>
      </c>
      <c r="AL1678" s="26">
        <f>SUM(AE1678:AF1678)</f>
        <v>0</v>
      </c>
      <c r="AM1678" s="26">
        <f>SUM(AG1678:AK1678)</f>
        <v>0</v>
      </c>
      <c r="AN1678" s="26">
        <f>SUM(AI1678:AK1678)</f>
        <v>0</v>
      </c>
      <c r="AO1678" s="26">
        <f>+IF(SUM(AC1678:AK1678)=0,D1678,0)</f>
        <v>1680</v>
      </c>
      <c r="AP1678" s="26">
        <f>+SUM(AC1678:AK1678)</f>
        <v>0</v>
      </c>
      <c r="AQ1678" s="26">
        <f>+Tabla_DatosExternos_142[[#This Row],[Total Vigente]]+Tabla_DatosExternos_142[[#This Row],[Total Vencido]]</f>
        <v>1680</v>
      </c>
      <c r="AR1678" s="26">
        <f>SUM(AG1678:AK1678)</f>
        <v>0</v>
      </c>
      <c r="AS1678" s="27">
        <f>+Tabla_DatosExternos_142[[#This Row],[Fecha]]-Tabla_DatosExternos_142[[#This Row],[Vence]]</f>
        <v>-30</v>
      </c>
      <c r="AT1678" s="21"/>
      <c r="AU1678" s="28" t="e">
        <f>+AR1678-W1678</f>
        <v>#VALUE!</v>
      </c>
    </row>
    <row r="1679" spans="1:47" x14ac:dyDescent="0.35">
      <c r="A1679" s="20">
        <v>46221</v>
      </c>
      <c r="B1679" s="21">
        <v>155604</v>
      </c>
      <c r="C1679" s="21">
        <v>820</v>
      </c>
      <c r="D1679" s="21">
        <v>820</v>
      </c>
      <c r="E1679" s="22">
        <v>46251</v>
      </c>
      <c r="F1679" s="21">
        <v>5</v>
      </c>
      <c r="G1679" s="21" t="s">
        <v>90</v>
      </c>
      <c r="H1679" s="21" t="s">
        <v>95</v>
      </c>
      <c r="I1679" s="21" t="s">
        <v>2524</v>
      </c>
      <c r="J1679" s="21" t="s">
        <v>49</v>
      </c>
      <c r="K1679" s="21" t="s">
        <v>711</v>
      </c>
      <c r="L1679" s="21" t="s">
        <v>712</v>
      </c>
      <c r="M1679" s="21" t="s">
        <v>906</v>
      </c>
      <c r="N1679" s="21">
        <v>30</v>
      </c>
      <c r="O1679" s="20"/>
      <c r="P1679" s="21" t="s">
        <v>49</v>
      </c>
      <c r="Q1679" s="21" t="s">
        <v>2525</v>
      </c>
      <c r="R1679" s="21">
        <v>4500</v>
      </c>
      <c r="S1679" s="21">
        <v>401</v>
      </c>
      <c r="T1679" s="21">
        <v>-68.091904</v>
      </c>
      <c r="U1679" s="21">
        <v>-16.549825999999999</v>
      </c>
      <c r="V1679" s="21" t="s">
        <v>2526</v>
      </c>
      <c r="W1679" s="21" t="s">
        <v>51</v>
      </c>
      <c r="X1679" s="21" t="s">
        <v>2527</v>
      </c>
      <c r="Y1679" s="23">
        <v>46246</v>
      </c>
      <c r="Z1679" s="24">
        <f>+E1679-Y1679</f>
        <v>5</v>
      </c>
      <c r="AA1679" s="25">
        <f>+Tabla_DatosExternos_142[[#This Row],[Saldo]]/Tabla_DatosExternos_142[[#This Row],[Importe]]</f>
        <v>1</v>
      </c>
      <c r="AB1679" s="21"/>
      <c r="AC1679" s="26">
        <f>IF(AND(-Z1679&gt;=1,-Z1679&lt;=30),D1679,0)</f>
        <v>0</v>
      </c>
      <c r="AD1679" s="26">
        <f>IF(AND(-Z1679&gt;=31,-Z1679&lt;=60),D1679,0)</f>
        <v>0</v>
      </c>
      <c r="AE1679" s="26">
        <f>IF(AND(-Z1679&gt;=61,-Z1679&lt;=90),D1679,0)</f>
        <v>0</v>
      </c>
      <c r="AF1679" s="26">
        <f>IF(AND(-Z1679&gt;=91,-Z1679&lt;=120),D1679,0)</f>
        <v>0</v>
      </c>
      <c r="AG1679" s="26">
        <f>IF(AND(-Z1679&gt;=121,-Z1679&lt;=150),D1679,0)</f>
        <v>0</v>
      </c>
      <c r="AH1679" s="26">
        <f>IF(AND(-Z1679&gt;=151,-Z1679&lt;=180),D1679,0)</f>
        <v>0</v>
      </c>
      <c r="AI1679" s="26">
        <f>IF(AND(-Z1679&gt;=181,-Z1679&lt;=210),D1679,0)</f>
        <v>0</v>
      </c>
      <c r="AJ1679" s="26">
        <f>IF(AND(-Z1679&gt;=211,-Z1679&lt;=250),D1679,0)</f>
        <v>0</v>
      </c>
      <c r="AK1679" s="26">
        <f>IF(-Z1679&gt;=251,D1679,0)</f>
        <v>0</v>
      </c>
      <c r="AL1679" s="26">
        <f>SUM(AE1679:AF1679)</f>
        <v>0</v>
      </c>
      <c r="AM1679" s="26">
        <f>SUM(AG1679:AK1679)</f>
        <v>0</v>
      </c>
      <c r="AN1679" s="26">
        <f>SUM(AI1679:AK1679)</f>
        <v>0</v>
      </c>
      <c r="AO1679" s="26">
        <f>+IF(SUM(AC1679:AK1679)=0,D1679,0)</f>
        <v>820</v>
      </c>
      <c r="AP1679" s="26">
        <f>+SUM(AC1679:AK1679)</f>
        <v>0</v>
      </c>
      <c r="AQ1679" s="26">
        <f>+Tabla_DatosExternos_142[[#This Row],[Total Vigente]]+Tabla_DatosExternos_142[[#This Row],[Total Vencido]]</f>
        <v>820</v>
      </c>
      <c r="AR1679" s="26">
        <f>SUM(AG1679:AK1679)</f>
        <v>0</v>
      </c>
      <c r="AS1679" s="27">
        <f>+Tabla_DatosExternos_142[[#This Row],[Fecha]]-Tabla_DatosExternos_142[[#This Row],[Vence]]</f>
        <v>-30</v>
      </c>
      <c r="AT1679" s="21"/>
      <c r="AU1679" s="28" t="e">
        <f>+AR1679-W1679</f>
        <v>#VALUE!</v>
      </c>
    </row>
    <row r="1680" spans="1:47" x14ac:dyDescent="0.35">
      <c r="A1680" s="20">
        <v>46225</v>
      </c>
      <c r="B1680" s="21">
        <v>156690</v>
      </c>
      <c r="C1680" s="21">
        <v>2145</v>
      </c>
      <c r="D1680" s="21">
        <v>2145</v>
      </c>
      <c r="E1680" s="22">
        <v>46255</v>
      </c>
      <c r="F1680" s="21">
        <v>9</v>
      </c>
      <c r="G1680" s="21" t="s">
        <v>90</v>
      </c>
      <c r="H1680" s="21" t="s">
        <v>95</v>
      </c>
      <c r="I1680" s="21" t="s">
        <v>2382</v>
      </c>
      <c r="J1680" s="21" t="s">
        <v>49</v>
      </c>
      <c r="K1680" s="21" t="s">
        <v>711</v>
      </c>
      <c r="L1680" s="21" t="s">
        <v>712</v>
      </c>
      <c r="M1680" s="21" t="s">
        <v>906</v>
      </c>
      <c r="N1680" s="21">
        <v>30</v>
      </c>
      <c r="O1680" s="20"/>
      <c r="P1680" s="21" t="s">
        <v>49</v>
      </c>
      <c r="Q1680" s="21" t="s">
        <v>2383</v>
      </c>
      <c r="R1680" s="21">
        <v>10000</v>
      </c>
      <c r="S1680" s="21">
        <v>401</v>
      </c>
      <c r="T1680" s="21">
        <v>-68.124765999999994</v>
      </c>
      <c r="U1680" s="21">
        <v>-16.510735</v>
      </c>
      <c r="V1680" s="21" t="s">
        <v>2384</v>
      </c>
      <c r="W1680" s="21" t="s">
        <v>51</v>
      </c>
      <c r="X1680" s="21" t="s">
        <v>2385</v>
      </c>
      <c r="Y1680" s="23">
        <v>46246</v>
      </c>
      <c r="Z1680" s="24">
        <f>+E1680-Y1680</f>
        <v>9</v>
      </c>
      <c r="AA1680" s="25">
        <f>+Tabla_DatosExternos_142[[#This Row],[Saldo]]/Tabla_DatosExternos_142[[#This Row],[Importe]]</f>
        <v>1</v>
      </c>
      <c r="AB1680" s="21"/>
      <c r="AC1680" s="26">
        <f>IF(AND(-Z1680&gt;=1,-Z1680&lt;=30),D1680,0)</f>
        <v>0</v>
      </c>
      <c r="AD1680" s="26">
        <f>IF(AND(-Z1680&gt;=31,-Z1680&lt;=60),D1680,0)</f>
        <v>0</v>
      </c>
      <c r="AE1680" s="26">
        <f>IF(AND(-Z1680&gt;=61,-Z1680&lt;=90),D1680,0)</f>
        <v>0</v>
      </c>
      <c r="AF1680" s="26">
        <f>IF(AND(-Z1680&gt;=91,-Z1680&lt;=120),D1680,0)</f>
        <v>0</v>
      </c>
      <c r="AG1680" s="26">
        <f>IF(AND(-Z1680&gt;=121,-Z1680&lt;=150),D1680,0)</f>
        <v>0</v>
      </c>
      <c r="AH1680" s="26">
        <f>IF(AND(-Z1680&gt;=151,-Z1680&lt;=180),D1680,0)</f>
        <v>0</v>
      </c>
      <c r="AI1680" s="26">
        <f>IF(AND(-Z1680&gt;=181,-Z1680&lt;=210),D1680,0)</f>
        <v>0</v>
      </c>
      <c r="AJ1680" s="26">
        <f>IF(AND(-Z1680&gt;=211,-Z1680&lt;=250),D1680,0)</f>
        <v>0</v>
      </c>
      <c r="AK1680" s="26">
        <f>IF(-Z1680&gt;=251,D1680,0)</f>
        <v>0</v>
      </c>
      <c r="AL1680" s="26">
        <f>SUM(AE1680:AF1680)</f>
        <v>0</v>
      </c>
      <c r="AM1680" s="26">
        <f>SUM(AG1680:AK1680)</f>
        <v>0</v>
      </c>
      <c r="AN1680" s="26">
        <f>SUM(AI1680:AK1680)</f>
        <v>0</v>
      </c>
      <c r="AO1680" s="26">
        <f>+IF(SUM(AC1680:AK1680)=0,D1680,0)</f>
        <v>2145</v>
      </c>
      <c r="AP1680" s="26">
        <f>+SUM(AC1680:AK1680)</f>
        <v>0</v>
      </c>
      <c r="AQ1680" s="26">
        <f>+Tabla_DatosExternos_142[[#This Row],[Total Vigente]]+Tabla_DatosExternos_142[[#This Row],[Total Vencido]]</f>
        <v>2145</v>
      </c>
      <c r="AR1680" s="26">
        <f>SUM(AG1680:AK1680)</f>
        <v>0</v>
      </c>
      <c r="AS1680" s="27">
        <f>+Tabla_DatosExternos_142[[#This Row],[Fecha]]-Tabla_DatosExternos_142[[#This Row],[Vence]]</f>
        <v>-30</v>
      </c>
      <c r="AT1680" s="21"/>
      <c r="AU1680" s="28" t="e">
        <f>+AR1680-W1680</f>
        <v>#VALUE!</v>
      </c>
    </row>
    <row r="1681" spans="1:47" x14ac:dyDescent="0.35">
      <c r="A1681" s="20">
        <v>46225</v>
      </c>
      <c r="B1681" s="21">
        <v>156691</v>
      </c>
      <c r="C1681" s="21">
        <v>1545</v>
      </c>
      <c r="D1681" s="21">
        <v>1545</v>
      </c>
      <c r="E1681" s="22">
        <v>46255</v>
      </c>
      <c r="F1681" s="21">
        <v>9</v>
      </c>
      <c r="G1681" s="21" t="s">
        <v>90</v>
      </c>
      <c r="H1681" s="21" t="s">
        <v>95</v>
      </c>
      <c r="I1681" s="21" t="s">
        <v>2382</v>
      </c>
      <c r="J1681" s="21" t="s">
        <v>49</v>
      </c>
      <c r="K1681" s="21" t="s">
        <v>711</v>
      </c>
      <c r="L1681" s="21" t="s">
        <v>712</v>
      </c>
      <c r="M1681" s="21" t="s">
        <v>906</v>
      </c>
      <c r="N1681" s="21">
        <v>30</v>
      </c>
      <c r="O1681" s="20"/>
      <c r="P1681" s="21" t="s">
        <v>49</v>
      </c>
      <c r="Q1681" s="21" t="s">
        <v>2383</v>
      </c>
      <c r="R1681" s="21">
        <v>10000</v>
      </c>
      <c r="S1681" s="21">
        <v>401</v>
      </c>
      <c r="T1681" s="21">
        <v>-68.124765999999994</v>
      </c>
      <c r="U1681" s="21">
        <v>-16.510735</v>
      </c>
      <c r="V1681" s="21" t="s">
        <v>2384</v>
      </c>
      <c r="W1681" s="21" t="s">
        <v>51</v>
      </c>
      <c r="X1681" s="21" t="s">
        <v>2385</v>
      </c>
      <c r="Y1681" s="23">
        <v>46246</v>
      </c>
      <c r="Z1681" s="24">
        <f>+E1681-Y1681</f>
        <v>9</v>
      </c>
      <c r="AA1681" s="25">
        <f>+Tabla_DatosExternos_142[[#This Row],[Saldo]]/Tabla_DatosExternos_142[[#This Row],[Importe]]</f>
        <v>1</v>
      </c>
      <c r="AB1681" s="21"/>
      <c r="AC1681" s="26">
        <f>IF(AND(-Z1681&gt;=1,-Z1681&lt;=30),D1681,0)</f>
        <v>0</v>
      </c>
      <c r="AD1681" s="26">
        <f>IF(AND(-Z1681&gt;=31,-Z1681&lt;=60),D1681,0)</f>
        <v>0</v>
      </c>
      <c r="AE1681" s="26">
        <f>IF(AND(-Z1681&gt;=61,-Z1681&lt;=90),D1681,0)</f>
        <v>0</v>
      </c>
      <c r="AF1681" s="26">
        <f>IF(AND(-Z1681&gt;=91,-Z1681&lt;=120),D1681,0)</f>
        <v>0</v>
      </c>
      <c r="AG1681" s="26">
        <f>IF(AND(-Z1681&gt;=121,-Z1681&lt;=150),D1681,0)</f>
        <v>0</v>
      </c>
      <c r="AH1681" s="26">
        <f>IF(AND(-Z1681&gt;=151,-Z1681&lt;=180),D1681,0)</f>
        <v>0</v>
      </c>
      <c r="AI1681" s="26">
        <f>IF(AND(-Z1681&gt;=181,-Z1681&lt;=210),D1681,0)</f>
        <v>0</v>
      </c>
      <c r="AJ1681" s="26">
        <f>IF(AND(-Z1681&gt;=211,-Z1681&lt;=250),D1681,0)</f>
        <v>0</v>
      </c>
      <c r="AK1681" s="26">
        <f>IF(-Z1681&gt;=251,D1681,0)</f>
        <v>0</v>
      </c>
      <c r="AL1681" s="26">
        <f>SUM(AE1681:AF1681)</f>
        <v>0</v>
      </c>
      <c r="AM1681" s="26">
        <f>SUM(AG1681:AK1681)</f>
        <v>0</v>
      </c>
      <c r="AN1681" s="26">
        <f>SUM(AI1681:AK1681)</f>
        <v>0</v>
      </c>
      <c r="AO1681" s="26">
        <f>+IF(SUM(AC1681:AK1681)=0,D1681,0)</f>
        <v>1545</v>
      </c>
      <c r="AP1681" s="26">
        <f>+SUM(AC1681:AK1681)</f>
        <v>0</v>
      </c>
      <c r="AQ1681" s="26">
        <f>+Tabla_DatosExternos_142[[#This Row],[Total Vigente]]+Tabla_DatosExternos_142[[#This Row],[Total Vencido]]</f>
        <v>1545</v>
      </c>
      <c r="AR1681" s="26">
        <f>SUM(AG1681:AK1681)</f>
        <v>0</v>
      </c>
      <c r="AS1681" s="27">
        <f>+Tabla_DatosExternos_142[[#This Row],[Fecha]]-Tabla_DatosExternos_142[[#This Row],[Vence]]</f>
        <v>-30</v>
      </c>
      <c r="AT1681" s="21"/>
      <c r="AU1681" s="28" t="e">
        <f>+AR1681-W1681</f>
        <v>#VALUE!</v>
      </c>
    </row>
    <row r="1682" spans="1:47" x14ac:dyDescent="0.35">
      <c r="A1682" s="20">
        <v>46227</v>
      </c>
      <c r="B1682" s="21">
        <v>157430</v>
      </c>
      <c r="C1682" s="21">
        <v>19880</v>
      </c>
      <c r="D1682" s="21">
        <v>19880</v>
      </c>
      <c r="E1682" s="22">
        <v>46257</v>
      </c>
      <c r="F1682" s="21">
        <v>11</v>
      </c>
      <c r="G1682" s="21" t="s">
        <v>90</v>
      </c>
      <c r="H1682" s="21" t="s">
        <v>95</v>
      </c>
      <c r="I1682" s="21" t="s">
        <v>2760</v>
      </c>
      <c r="J1682" s="21" t="s">
        <v>49</v>
      </c>
      <c r="K1682" s="21" t="s">
        <v>711</v>
      </c>
      <c r="L1682" s="21" t="s">
        <v>712</v>
      </c>
      <c r="M1682" s="21" t="s">
        <v>955</v>
      </c>
      <c r="N1682" s="21">
        <v>30</v>
      </c>
      <c r="O1682" s="20"/>
      <c r="P1682" s="21" t="s">
        <v>49</v>
      </c>
      <c r="Q1682" s="21" t="s">
        <v>2761</v>
      </c>
      <c r="R1682" s="21">
        <v>20000</v>
      </c>
      <c r="S1682" s="21">
        <v>402</v>
      </c>
      <c r="T1682" s="21">
        <v>-68.146891999999994</v>
      </c>
      <c r="U1682" s="21">
        <v>-16.474803999999999</v>
      </c>
      <c r="V1682" s="21" t="s">
        <v>2762</v>
      </c>
      <c r="W1682" s="21" t="s">
        <v>51</v>
      </c>
      <c r="X1682" s="21" t="s">
        <v>2763</v>
      </c>
      <c r="Y1682" s="23">
        <v>46246</v>
      </c>
      <c r="Z1682" s="24">
        <f>+E1682-Y1682</f>
        <v>11</v>
      </c>
      <c r="AA1682" s="25">
        <f>+Tabla_DatosExternos_142[[#This Row],[Saldo]]/Tabla_DatosExternos_142[[#This Row],[Importe]]</f>
        <v>1</v>
      </c>
      <c r="AB1682" s="21"/>
      <c r="AC1682" s="26">
        <f>IF(AND(-Z1682&gt;=1,-Z1682&lt;=30),D1682,0)</f>
        <v>0</v>
      </c>
      <c r="AD1682" s="26">
        <f>IF(AND(-Z1682&gt;=31,-Z1682&lt;=60),D1682,0)</f>
        <v>0</v>
      </c>
      <c r="AE1682" s="26">
        <f>IF(AND(-Z1682&gt;=61,-Z1682&lt;=90),D1682,0)</f>
        <v>0</v>
      </c>
      <c r="AF1682" s="26">
        <f>IF(AND(-Z1682&gt;=91,-Z1682&lt;=120),D1682,0)</f>
        <v>0</v>
      </c>
      <c r="AG1682" s="26">
        <f>IF(AND(-Z1682&gt;=121,-Z1682&lt;=150),D1682,0)</f>
        <v>0</v>
      </c>
      <c r="AH1682" s="26">
        <f>IF(AND(-Z1682&gt;=151,-Z1682&lt;=180),D1682,0)</f>
        <v>0</v>
      </c>
      <c r="AI1682" s="26">
        <f>IF(AND(-Z1682&gt;=181,-Z1682&lt;=210),D1682,0)</f>
        <v>0</v>
      </c>
      <c r="AJ1682" s="26">
        <f>IF(AND(-Z1682&gt;=211,-Z1682&lt;=250),D1682,0)</f>
        <v>0</v>
      </c>
      <c r="AK1682" s="26">
        <f>IF(-Z1682&gt;=251,D1682,0)</f>
        <v>0</v>
      </c>
      <c r="AL1682" s="26">
        <f>SUM(AE1682:AF1682)</f>
        <v>0</v>
      </c>
      <c r="AM1682" s="26">
        <f>SUM(AG1682:AK1682)</f>
        <v>0</v>
      </c>
      <c r="AN1682" s="26">
        <f>SUM(AI1682:AK1682)</f>
        <v>0</v>
      </c>
      <c r="AO1682" s="26">
        <f>+IF(SUM(AC1682:AK1682)=0,D1682,0)</f>
        <v>19880</v>
      </c>
      <c r="AP1682" s="26">
        <f>+SUM(AC1682:AK1682)</f>
        <v>0</v>
      </c>
      <c r="AQ1682" s="26">
        <f>+Tabla_DatosExternos_142[[#This Row],[Total Vigente]]+Tabla_DatosExternos_142[[#This Row],[Total Vencido]]</f>
        <v>19880</v>
      </c>
      <c r="AR1682" s="26">
        <f>SUM(AG1682:AK1682)</f>
        <v>0</v>
      </c>
      <c r="AS1682" s="27">
        <f>+Tabla_DatosExternos_142[[#This Row],[Fecha]]-Tabla_DatosExternos_142[[#This Row],[Vence]]</f>
        <v>-30</v>
      </c>
      <c r="AT1682" s="21"/>
      <c r="AU1682" s="28" t="e">
        <f>+AR1682-W1682</f>
        <v>#VALUE!</v>
      </c>
    </row>
    <row r="1683" spans="1:47" x14ac:dyDescent="0.35">
      <c r="A1683" s="20">
        <v>46227</v>
      </c>
      <c r="B1683" s="21">
        <v>157622</v>
      </c>
      <c r="C1683" s="21">
        <v>9999.86</v>
      </c>
      <c r="D1683" s="21">
        <v>9999.86</v>
      </c>
      <c r="E1683" s="22">
        <v>46257</v>
      </c>
      <c r="F1683" s="21">
        <v>11</v>
      </c>
      <c r="G1683" s="21" t="s">
        <v>90</v>
      </c>
      <c r="H1683" s="21" t="s">
        <v>95</v>
      </c>
      <c r="I1683" s="21" t="s">
        <v>2195</v>
      </c>
      <c r="J1683" s="21" t="s">
        <v>49</v>
      </c>
      <c r="K1683" s="21" t="s">
        <v>711</v>
      </c>
      <c r="L1683" s="21" t="s">
        <v>712</v>
      </c>
      <c r="M1683" s="21" t="s">
        <v>906</v>
      </c>
      <c r="N1683" s="21">
        <v>30</v>
      </c>
      <c r="O1683" s="20"/>
      <c r="P1683" s="21" t="s">
        <v>49</v>
      </c>
      <c r="Q1683" s="21" t="s">
        <v>2196</v>
      </c>
      <c r="R1683" s="21">
        <v>20000</v>
      </c>
      <c r="S1683" s="21">
        <v>401</v>
      </c>
      <c r="T1683" s="21">
        <v>-68.141299399999994</v>
      </c>
      <c r="U1683" s="21">
        <v>-16.493266899999998</v>
      </c>
      <c r="V1683" s="21" t="s">
        <v>2197</v>
      </c>
      <c r="W1683" s="21" t="s">
        <v>51</v>
      </c>
      <c r="X1683" s="21" t="s">
        <v>2198</v>
      </c>
      <c r="Y1683" s="23">
        <v>46246</v>
      </c>
      <c r="Z1683" s="24">
        <f>+E1683-Y1683</f>
        <v>11</v>
      </c>
      <c r="AA1683" s="25">
        <f>+Tabla_DatosExternos_142[[#This Row],[Saldo]]/Tabla_DatosExternos_142[[#This Row],[Importe]]</f>
        <v>1</v>
      </c>
      <c r="AB1683" s="21"/>
      <c r="AC1683" s="26">
        <f>IF(AND(-Z1683&gt;=1,-Z1683&lt;=30),D1683,0)</f>
        <v>0</v>
      </c>
      <c r="AD1683" s="26">
        <f>IF(AND(-Z1683&gt;=31,-Z1683&lt;=60),D1683,0)</f>
        <v>0</v>
      </c>
      <c r="AE1683" s="26">
        <f>IF(AND(-Z1683&gt;=61,-Z1683&lt;=90),D1683,0)</f>
        <v>0</v>
      </c>
      <c r="AF1683" s="26">
        <f>IF(AND(-Z1683&gt;=91,-Z1683&lt;=120),D1683,0)</f>
        <v>0</v>
      </c>
      <c r="AG1683" s="26">
        <f>IF(AND(-Z1683&gt;=121,-Z1683&lt;=150),D1683,0)</f>
        <v>0</v>
      </c>
      <c r="AH1683" s="26">
        <f>IF(AND(-Z1683&gt;=151,-Z1683&lt;=180),D1683,0)</f>
        <v>0</v>
      </c>
      <c r="AI1683" s="26">
        <f>IF(AND(-Z1683&gt;=181,-Z1683&lt;=210),D1683,0)</f>
        <v>0</v>
      </c>
      <c r="AJ1683" s="26">
        <f>IF(AND(-Z1683&gt;=211,-Z1683&lt;=250),D1683,0)</f>
        <v>0</v>
      </c>
      <c r="AK1683" s="26">
        <f>IF(-Z1683&gt;=251,D1683,0)</f>
        <v>0</v>
      </c>
      <c r="AL1683" s="26">
        <f>SUM(AE1683:AF1683)</f>
        <v>0</v>
      </c>
      <c r="AM1683" s="26">
        <f>SUM(AG1683:AK1683)</f>
        <v>0</v>
      </c>
      <c r="AN1683" s="26">
        <f>SUM(AI1683:AK1683)</f>
        <v>0</v>
      </c>
      <c r="AO1683" s="26">
        <f>+IF(SUM(AC1683:AK1683)=0,D1683,0)</f>
        <v>9999.86</v>
      </c>
      <c r="AP1683" s="26">
        <f>+SUM(AC1683:AK1683)</f>
        <v>0</v>
      </c>
      <c r="AQ1683" s="26">
        <f>+Tabla_DatosExternos_142[[#This Row],[Total Vigente]]+Tabla_DatosExternos_142[[#This Row],[Total Vencido]]</f>
        <v>9999.86</v>
      </c>
      <c r="AR1683" s="26">
        <f>SUM(AG1683:AK1683)</f>
        <v>0</v>
      </c>
      <c r="AS1683" s="27">
        <f>+Tabla_DatosExternos_142[[#This Row],[Fecha]]-Tabla_DatosExternos_142[[#This Row],[Vence]]</f>
        <v>-30</v>
      </c>
      <c r="AT1683" s="21"/>
      <c r="AU1683" s="28" t="e">
        <f>+AR1683-W1683</f>
        <v>#VALUE!</v>
      </c>
    </row>
    <row r="1684" spans="1:47" x14ac:dyDescent="0.35">
      <c r="A1684" s="20">
        <v>46227</v>
      </c>
      <c r="B1684" s="21">
        <v>157623</v>
      </c>
      <c r="C1684" s="21">
        <v>1241.99</v>
      </c>
      <c r="D1684" s="21">
        <v>1241.99</v>
      </c>
      <c r="E1684" s="22">
        <v>46257</v>
      </c>
      <c r="F1684" s="21">
        <v>11</v>
      </c>
      <c r="G1684" s="21" t="s">
        <v>90</v>
      </c>
      <c r="H1684" s="21" t="s">
        <v>95</v>
      </c>
      <c r="I1684" s="21" t="s">
        <v>2764</v>
      </c>
      <c r="J1684" s="21" t="s">
        <v>49</v>
      </c>
      <c r="K1684" s="21" t="s">
        <v>711</v>
      </c>
      <c r="L1684" s="21" t="s">
        <v>712</v>
      </c>
      <c r="M1684" s="21" t="s">
        <v>906</v>
      </c>
      <c r="N1684" s="21">
        <v>30</v>
      </c>
      <c r="O1684" s="20"/>
      <c r="P1684" s="21" t="s">
        <v>49</v>
      </c>
      <c r="Q1684" s="21" t="s">
        <v>2765</v>
      </c>
      <c r="R1684" s="21">
        <v>3000</v>
      </c>
      <c r="S1684" s="21">
        <v>401</v>
      </c>
      <c r="T1684" s="21">
        <v>-68.129141000000004</v>
      </c>
      <c r="U1684" s="21">
        <v>-16.50723</v>
      </c>
      <c r="V1684" s="21" t="s">
        <v>2766</v>
      </c>
      <c r="W1684" s="21" t="s">
        <v>51</v>
      </c>
      <c r="X1684" s="21" t="s">
        <v>2767</v>
      </c>
      <c r="Y1684" s="23">
        <v>46246</v>
      </c>
      <c r="Z1684" s="24">
        <f>+E1684-Y1684</f>
        <v>11</v>
      </c>
      <c r="AA1684" s="25">
        <f>+Tabla_DatosExternos_142[[#This Row],[Saldo]]/Tabla_DatosExternos_142[[#This Row],[Importe]]</f>
        <v>1</v>
      </c>
      <c r="AB1684" s="21"/>
      <c r="AC1684" s="26">
        <f>IF(AND(-Z1684&gt;=1,-Z1684&lt;=30),D1684,0)</f>
        <v>0</v>
      </c>
      <c r="AD1684" s="26">
        <f>IF(AND(-Z1684&gt;=31,-Z1684&lt;=60),D1684,0)</f>
        <v>0</v>
      </c>
      <c r="AE1684" s="26">
        <f>IF(AND(-Z1684&gt;=61,-Z1684&lt;=90),D1684,0)</f>
        <v>0</v>
      </c>
      <c r="AF1684" s="26">
        <f>IF(AND(-Z1684&gt;=91,-Z1684&lt;=120),D1684,0)</f>
        <v>0</v>
      </c>
      <c r="AG1684" s="26">
        <f>IF(AND(-Z1684&gt;=121,-Z1684&lt;=150),D1684,0)</f>
        <v>0</v>
      </c>
      <c r="AH1684" s="26">
        <f>IF(AND(-Z1684&gt;=151,-Z1684&lt;=180),D1684,0)</f>
        <v>0</v>
      </c>
      <c r="AI1684" s="26">
        <f>IF(AND(-Z1684&gt;=181,-Z1684&lt;=210),D1684,0)</f>
        <v>0</v>
      </c>
      <c r="AJ1684" s="26">
        <f>IF(AND(-Z1684&gt;=211,-Z1684&lt;=250),D1684,0)</f>
        <v>0</v>
      </c>
      <c r="AK1684" s="26">
        <f>IF(-Z1684&gt;=251,D1684,0)</f>
        <v>0</v>
      </c>
      <c r="AL1684" s="26">
        <f>SUM(AE1684:AF1684)</f>
        <v>0</v>
      </c>
      <c r="AM1684" s="26">
        <f>SUM(AG1684:AK1684)</f>
        <v>0</v>
      </c>
      <c r="AN1684" s="26">
        <f>SUM(AI1684:AK1684)</f>
        <v>0</v>
      </c>
      <c r="AO1684" s="26">
        <f>+IF(SUM(AC1684:AK1684)=0,D1684,0)</f>
        <v>1241.99</v>
      </c>
      <c r="AP1684" s="26">
        <f>+SUM(AC1684:AK1684)</f>
        <v>0</v>
      </c>
      <c r="AQ1684" s="26">
        <f>+Tabla_DatosExternos_142[[#This Row],[Total Vigente]]+Tabla_DatosExternos_142[[#This Row],[Total Vencido]]</f>
        <v>1241.99</v>
      </c>
      <c r="AR1684" s="26">
        <f>SUM(AG1684:AK1684)</f>
        <v>0</v>
      </c>
      <c r="AS1684" s="27">
        <f>+Tabla_DatosExternos_142[[#This Row],[Fecha]]-Tabla_DatosExternos_142[[#This Row],[Vence]]</f>
        <v>-30</v>
      </c>
      <c r="AT1684" s="21"/>
      <c r="AU1684" s="28" t="e">
        <f>+AR1684-W1684</f>
        <v>#VALUE!</v>
      </c>
    </row>
    <row r="1685" spans="1:47" x14ac:dyDescent="0.35">
      <c r="A1685" s="20">
        <v>46228</v>
      </c>
      <c r="B1685" s="21">
        <v>157793</v>
      </c>
      <c r="C1685" s="21">
        <v>10640</v>
      </c>
      <c r="D1685" s="21">
        <v>4580</v>
      </c>
      <c r="E1685" s="22">
        <v>46258</v>
      </c>
      <c r="F1685" s="21">
        <v>12</v>
      </c>
      <c r="G1685" s="21" t="s">
        <v>90</v>
      </c>
      <c r="H1685" s="21" t="s">
        <v>95</v>
      </c>
      <c r="I1685" s="21" t="s">
        <v>2203</v>
      </c>
      <c r="J1685" s="21" t="s">
        <v>49</v>
      </c>
      <c r="K1685" s="21" t="s">
        <v>711</v>
      </c>
      <c r="L1685" s="21" t="s">
        <v>712</v>
      </c>
      <c r="M1685" s="21" t="s">
        <v>713</v>
      </c>
      <c r="N1685" s="21">
        <v>30</v>
      </c>
      <c r="O1685" s="20">
        <v>46239</v>
      </c>
      <c r="P1685" s="21" t="s">
        <v>49</v>
      </c>
      <c r="Q1685" s="21" t="s">
        <v>2204</v>
      </c>
      <c r="R1685" s="21">
        <v>20000</v>
      </c>
      <c r="S1685" s="21">
        <v>932</v>
      </c>
      <c r="T1685" s="21">
        <v>-68.081921300000005</v>
      </c>
      <c r="U1685" s="21">
        <v>-16.521779899999999</v>
      </c>
      <c r="V1685" s="21" t="s">
        <v>2205</v>
      </c>
      <c r="W1685" s="21" t="s">
        <v>51</v>
      </c>
      <c r="X1685" s="21" t="s">
        <v>2206</v>
      </c>
      <c r="Y1685" s="23">
        <v>46246</v>
      </c>
      <c r="Z1685" s="24">
        <f>+E1685-Y1685</f>
        <v>12</v>
      </c>
      <c r="AA1685" s="25">
        <f>+Tabla_DatosExternos_142[[#This Row],[Saldo]]/Tabla_DatosExternos_142[[#This Row],[Importe]]</f>
        <v>0.43045112781954886</v>
      </c>
      <c r="AB1685" s="21"/>
      <c r="AC1685" s="26">
        <f>IF(AND(-Z1685&gt;=1,-Z1685&lt;=30),D1685,0)</f>
        <v>0</v>
      </c>
      <c r="AD1685" s="26">
        <f>IF(AND(-Z1685&gt;=31,-Z1685&lt;=60),D1685,0)</f>
        <v>0</v>
      </c>
      <c r="AE1685" s="26">
        <f>IF(AND(-Z1685&gt;=61,-Z1685&lt;=90),D1685,0)</f>
        <v>0</v>
      </c>
      <c r="AF1685" s="26">
        <f>IF(AND(-Z1685&gt;=91,-Z1685&lt;=120),D1685,0)</f>
        <v>0</v>
      </c>
      <c r="AG1685" s="26">
        <f>IF(AND(-Z1685&gt;=121,-Z1685&lt;=150),D1685,0)</f>
        <v>0</v>
      </c>
      <c r="AH1685" s="26">
        <f>IF(AND(-Z1685&gt;=151,-Z1685&lt;=180),D1685,0)</f>
        <v>0</v>
      </c>
      <c r="AI1685" s="26">
        <f>IF(AND(-Z1685&gt;=181,-Z1685&lt;=210),D1685,0)</f>
        <v>0</v>
      </c>
      <c r="AJ1685" s="26">
        <f>IF(AND(-Z1685&gt;=211,-Z1685&lt;=250),D1685,0)</f>
        <v>0</v>
      </c>
      <c r="AK1685" s="26">
        <f>IF(-Z1685&gt;=251,D1685,0)</f>
        <v>0</v>
      </c>
      <c r="AL1685" s="26">
        <f>SUM(AE1685:AF1685)</f>
        <v>0</v>
      </c>
      <c r="AM1685" s="26">
        <f>SUM(AG1685:AK1685)</f>
        <v>0</v>
      </c>
      <c r="AN1685" s="26">
        <f>SUM(AI1685:AK1685)</f>
        <v>0</v>
      </c>
      <c r="AO1685" s="26">
        <f>+IF(SUM(AC1685:AK1685)=0,D1685,0)</f>
        <v>4580</v>
      </c>
      <c r="AP1685" s="26">
        <f>+SUM(AC1685:AK1685)</f>
        <v>0</v>
      </c>
      <c r="AQ1685" s="26">
        <f>+Tabla_DatosExternos_142[[#This Row],[Total Vigente]]+Tabla_DatosExternos_142[[#This Row],[Total Vencido]]</f>
        <v>4580</v>
      </c>
      <c r="AR1685" s="26">
        <f>SUM(AG1685:AK1685)</f>
        <v>0</v>
      </c>
      <c r="AS1685" s="27">
        <f>+Tabla_DatosExternos_142[[#This Row],[Fecha]]-Tabla_DatosExternos_142[[#This Row],[Vence]]</f>
        <v>-30</v>
      </c>
      <c r="AT1685" s="21"/>
      <c r="AU1685" s="28" t="e">
        <f>+AR1685-W1685</f>
        <v>#VALUE!</v>
      </c>
    </row>
    <row r="1686" spans="1:47" x14ac:dyDescent="0.35">
      <c r="A1686" s="20">
        <v>46228</v>
      </c>
      <c r="B1686" s="21">
        <v>157794</v>
      </c>
      <c r="C1686" s="21">
        <v>14000</v>
      </c>
      <c r="D1686" s="21">
        <v>14000</v>
      </c>
      <c r="E1686" s="22">
        <v>46258</v>
      </c>
      <c r="F1686" s="21">
        <v>12</v>
      </c>
      <c r="G1686" s="21" t="s">
        <v>90</v>
      </c>
      <c r="H1686" s="21" t="s">
        <v>95</v>
      </c>
      <c r="I1686" s="21" t="s">
        <v>1664</v>
      </c>
      <c r="J1686" s="21" t="s">
        <v>49</v>
      </c>
      <c r="K1686" s="21" t="s">
        <v>711</v>
      </c>
      <c r="L1686" s="21" t="s">
        <v>712</v>
      </c>
      <c r="M1686" s="21" t="s">
        <v>713</v>
      </c>
      <c r="N1686" s="21">
        <v>30</v>
      </c>
      <c r="O1686" s="20"/>
      <c r="P1686" s="21" t="s">
        <v>49</v>
      </c>
      <c r="Q1686" s="21" t="s">
        <v>1665</v>
      </c>
      <c r="R1686" s="21">
        <v>35000</v>
      </c>
      <c r="S1686" s="21">
        <v>932</v>
      </c>
      <c r="T1686" s="21">
        <v>-68.049728000000002</v>
      </c>
      <c r="U1686" s="21">
        <v>-16.535229999999999</v>
      </c>
      <c r="V1686" s="21" t="s">
        <v>1666</v>
      </c>
      <c r="W1686" s="21" t="s">
        <v>51</v>
      </c>
      <c r="X1686" s="21" t="s">
        <v>1667</v>
      </c>
      <c r="Y1686" s="23">
        <v>46246</v>
      </c>
      <c r="Z1686" s="24">
        <f>+E1686-Y1686</f>
        <v>12</v>
      </c>
      <c r="AA1686" s="25">
        <f>+Tabla_DatosExternos_142[[#This Row],[Saldo]]/Tabla_DatosExternos_142[[#This Row],[Importe]]</f>
        <v>1</v>
      </c>
      <c r="AB1686" s="21"/>
      <c r="AC1686" s="26">
        <f>IF(AND(-Z1686&gt;=1,-Z1686&lt;=30),D1686,0)</f>
        <v>0</v>
      </c>
      <c r="AD1686" s="26">
        <f>IF(AND(-Z1686&gt;=31,-Z1686&lt;=60),D1686,0)</f>
        <v>0</v>
      </c>
      <c r="AE1686" s="26">
        <f>IF(AND(-Z1686&gt;=61,-Z1686&lt;=90),D1686,0)</f>
        <v>0</v>
      </c>
      <c r="AF1686" s="26">
        <f>IF(AND(-Z1686&gt;=91,-Z1686&lt;=120),D1686,0)</f>
        <v>0</v>
      </c>
      <c r="AG1686" s="26">
        <f>IF(AND(-Z1686&gt;=121,-Z1686&lt;=150),D1686,0)</f>
        <v>0</v>
      </c>
      <c r="AH1686" s="26">
        <f>IF(AND(-Z1686&gt;=151,-Z1686&lt;=180),D1686,0)</f>
        <v>0</v>
      </c>
      <c r="AI1686" s="26">
        <f>IF(AND(-Z1686&gt;=181,-Z1686&lt;=210),D1686,0)</f>
        <v>0</v>
      </c>
      <c r="AJ1686" s="26">
        <f>IF(AND(-Z1686&gt;=211,-Z1686&lt;=250),D1686,0)</f>
        <v>0</v>
      </c>
      <c r="AK1686" s="26">
        <f>IF(-Z1686&gt;=251,D1686,0)</f>
        <v>0</v>
      </c>
      <c r="AL1686" s="26">
        <f>SUM(AE1686:AF1686)</f>
        <v>0</v>
      </c>
      <c r="AM1686" s="26">
        <f>SUM(AG1686:AK1686)</f>
        <v>0</v>
      </c>
      <c r="AN1686" s="26">
        <f>SUM(AI1686:AK1686)</f>
        <v>0</v>
      </c>
      <c r="AO1686" s="26">
        <f>+IF(SUM(AC1686:AK1686)=0,D1686,0)</f>
        <v>14000</v>
      </c>
      <c r="AP1686" s="26">
        <f>+SUM(AC1686:AK1686)</f>
        <v>0</v>
      </c>
      <c r="AQ1686" s="26">
        <f>+Tabla_DatosExternos_142[[#This Row],[Total Vigente]]+Tabla_DatosExternos_142[[#This Row],[Total Vencido]]</f>
        <v>14000</v>
      </c>
      <c r="AR1686" s="26">
        <f>SUM(AG1686:AK1686)</f>
        <v>0</v>
      </c>
      <c r="AS1686" s="27">
        <f>+Tabla_DatosExternos_142[[#This Row],[Fecha]]-Tabla_DatosExternos_142[[#This Row],[Vence]]</f>
        <v>-30</v>
      </c>
      <c r="AT1686" s="21"/>
      <c r="AU1686" s="28" t="e">
        <f>+AR1686-W1686</f>
        <v>#VALUE!</v>
      </c>
    </row>
    <row r="1687" spans="1:47" x14ac:dyDescent="0.35">
      <c r="A1687" s="20">
        <v>46228</v>
      </c>
      <c r="B1687" s="21">
        <v>157837</v>
      </c>
      <c r="C1687" s="21">
        <v>18200</v>
      </c>
      <c r="D1687" s="21">
        <v>18200</v>
      </c>
      <c r="E1687" s="22">
        <v>46258</v>
      </c>
      <c r="F1687" s="21">
        <v>12</v>
      </c>
      <c r="G1687" s="21" t="s">
        <v>90</v>
      </c>
      <c r="H1687" s="21" t="s">
        <v>95</v>
      </c>
      <c r="I1687" s="21" t="s">
        <v>1688</v>
      </c>
      <c r="J1687" s="21" t="s">
        <v>49</v>
      </c>
      <c r="K1687" s="21" t="s">
        <v>711</v>
      </c>
      <c r="L1687" s="21" t="s">
        <v>712</v>
      </c>
      <c r="M1687" s="21" t="s">
        <v>955</v>
      </c>
      <c r="N1687" s="21">
        <v>30</v>
      </c>
      <c r="O1687" s="20"/>
      <c r="P1687" s="21" t="s">
        <v>49</v>
      </c>
      <c r="Q1687" s="21" t="s">
        <v>1689</v>
      </c>
      <c r="R1687" s="21">
        <v>30000</v>
      </c>
      <c r="S1687" s="21">
        <v>402</v>
      </c>
      <c r="T1687" s="21">
        <v>-68.213424700000004</v>
      </c>
      <c r="U1687" s="21">
        <v>-16.531158399999999</v>
      </c>
      <c r="V1687" s="21" t="s">
        <v>1243</v>
      </c>
      <c r="W1687" s="21" t="s">
        <v>51</v>
      </c>
      <c r="X1687" s="21" t="s">
        <v>1690</v>
      </c>
      <c r="Y1687" s="23">
        <v>46246</v>
      </c>
      <c r="Z1687" s="24">
        <f>+E1687-Y1687</f>
        <v>12</v>
      </c>
      <c r="AA1687" s="25">
        <f>+Tabla_DatosExternos_142[[#This Row],[Saldo]]/Tabla_DatosExternos_142[[#This Row],[Importe]]</f>
        <v>1</v>
      </c>
      <c r="AB1687" s="21"/>
      <c r="AC1687" s="26">
        <f>IF(AND(-Z1687&gt;=1,-Z1687&lt;=30),D1687,0)</f>
        <v>0</v>
      </c>
      <c r="AD1687" s="26">
        <f>IF(AND(-Z1687&gt;=31,-Z1687&lt;=60),D1687,0)</f>
        <v>0</v>
      </c>
      <c r="AE1687" s="26">
        <f>IF(AND(-Z1687&gt;=61,-Z1687&lt;=90),D1687,0)</f>
        <v>0</v>
      </c>
      <c r="AF1687" s="26">
        <f>IF(AND(-Z1687&gt;=91,-Z1687&lt;=120),D1687,0)</f>
        <v>0</v>
      </c>
      <c r="AG1687" s="26">
        <f>IF(AND(-Z1687&gt;=121,-Z1687&lt;=150),D1687,0)</f>
        <v>0</v>
      </c>
      <c r="AH1687" s="26">
        <f>IF(AND(-Z1687&gt;=151,-Z1687&lt;=180),D1687,0)</f>
        <v>0</v>
      </c>
      <c r="AI1687" s="26">
        <f>IF(AND(-Z1687&gt;=181,-Z1687&lt;=210),D1687,0)</f>
        <v>0</v>
      </c>
      <c r="AJ1687" s="26">
        <f>IF(AND(-Z1687&gt;=211,-Z1687&lt;=250),D1687,0)</f>
        <v>0</v>
      </c>
      <c r="AK1687" s="26">
        <f>IF(-Z1687&gt;=251,D1687,0)</f>
        <v>0</v>
      </c>
      <c r="AL1687" s="26">
        <f>SUM(AE1687:AF1687)</f>
        <v>0</v>
      </c>
      <c r="AM1687" s="26">
        <f>SUM(AG1687:AK1687)</f>
        <v>0</v>
      </c>
      <c r="AN1687" s="26">
        <f>SUM(AI1687:AK1687)</f>
        <v>0</v>
      </c>
      <c r="AO1687" s="26">
        <f>+IF(SUM(AC1687:AK1687)=0,D1687,0)</f>
        <v>18200</v>
      </c>
      <c r="AP1687" s="26">
        <f>+SUM(AC1687:AK1687)</f>
        <v>0</v>
      </c>
      <c r="AQ1687" s="26">
        <f>+Tabla_DatosExternos_142[[#This Row],[Total Vigente]]+Tabla_DatosExternos_142[[#This Row],[Total Vencido]]</f>
        <v>18200</v>
      </c>
      <c r="AR1687" s="26">
        <f>SUM(AG1687:AK1687)</f>
        <v>0</v>
      </c>
      <c r="AS1687" s="27">
        <f>+Tabla_DatosExternos_142[[#This Row],[Fecha]]-Tabla_DatosExternos_142[[#This Row],[Vence]]</f>
        <v>-30</v>
      </c>
      <c r="AT1687" s="21"/>
      <c r="AU1687" s="28" t="e">
        <f>+AR1687-W1687</f>
        <v>#VALUE!</v>
      </c>
    </row>
    <row r="1688" spans="1:47" x14ac:dyDescent="0.35">
      <c r="A1688" s="20">
        <v>46230</v>
      </c>
      <c r="B1688" s="21">
        <v>158244</v>
      </c>
      <c r="C1688" s="21">
        <v>1500</v>
      </c>
      <c r="D1688" s="21">
        <v>1500</v>
      </c>
      <c r="E1688" s="22">
        <v>46260</v>
      </c>
      <c r="F1688" s="21">
        <v>14</v>
      </c>
      <c r="G1688" s="21" t="s">
        <v>90</v>
      </c>
      <c r="H1688" s="21" t="s">
        <v>95</v>
      </c>
      <c r="I1688" s="21" t="s">
        <v>2520</v>
      </c>
      <c r="J1688" s="21" t="s">
        <v>49</v>
      </c>
      <c r="K1688" s="21" t="s">
        <v>711</v>
      </c>
      <c r="L1688" s="21" t="s">
        <v>712</v>
      </c>
      <c r="M1688" s="21" t="s">
        <v>906</v>
      </c>
      <c r="N1688" s="21">
        <v>30</v>
      </c>
      <c r="O1688" s="20"/>
      <c r="P1688" s="21" t="s">
        <v>49</v>
      </c>
      <c r="Q1688" s="21" t="s">
        <v>2521</v>
      </c>
      <c r="R1688" s="21">
        <v>10000</v>
      </c>
      <c r="S1688" s="21">
        <v>401</v>
      </c>
      <c r="T1688" s="21">
        <v>-68.80377</v>
      </c>
      <c r="U1688" s="21">
        <v>-16.544861000000001</v>
      </c>
      <c r="V1688" s="21" t="s">
        <v>2522</v>
      </c>
      <c r="W1688" s="21" t="s">
        <v>51</v>
      </c>
      <c r="X1688" s="21" t="s">
        <v>2523</v>
      </c>
      <c r="Y1688" s="23">
        <v>46246</v>
      </c>
      <c r="Z1688" s="24">
        <f>+E1688-Y1688</f>
        <v>14</v>
      </c>
      <c r="AA1688" s="25">
        <f>+Tabla_DatosExternos_142[[#This Row],[Saldo]]/Tabla_DatosExternos_142[[#This Row],[Importe]]</f>
        <v>1</v>
      </c>
      <c r="AB1688" s="21"/>
      <c r="AC1688" s="26">
        <f>IF(AND(-Z1688&gt;=1,-Z1688&lt;=30),D1688,0)</f>
        <v>0</v>
      </c>
      <c r="AD1688" s="26">
        <f>IF(AND(-Z1688&gt;=31,-Z1688&lt;=60),D1688,0)</f>
        <v>0</v>
      </c>
      <c r="AE1688" s="26">
        <f>IF(AND(-Z1688&gt;=61,-Z1688&lt;=90),D1688,0)</f>
        <v>0</v>
      </c>
      <c r="AF1688" s="26">
        <f>IF(AND(-Z1688&gt;=91,-Z1688&lt;=120),D1688,0)</f>
        <v>0</v>
      </c>
      <c r="AG1688" s="26">
        <f>IF(AND(-Z1688&gt;=121,-Z1688&lt;=150),D1688,0)</f>
        <v>0</v>
      </c>
      <c r="AH1688" s="26">
        <f>IF(AND(-Z1688&gt;=151,-Z1688&lt;=180),D1688,0)</f>
        <v>0</v>
      </c>
      <c r="AI1688" s="26">
        <f>IF(AND(-Z1688&gt;=181,-Z1688&lt;=210),D1688,0)</f>
        <v>0</v>
      </c>
      <c r="AJ1688" s="26">
        <f>IF(AND(-Z1688&gt;=211,-Z1688&lt;=250),D1688,0)</f>
        <v>0</v>
      </c>
      <c r="AK1688" s="26">
        <f>IF(-Z1688&gt;=251,D1688,0)</f>
        <v>0</v>
      </c>
      <c r="AL1688" s="26">
        <f>SUM(AE1688:AF1688)</f>
        <v>0</v>
      </c>
      <c r="AM1688" s="26">
        <f>SUM(AG1688:AK1688)</f>
        <v>0</v>
      </c>
      <c r="AN1688" s="26">
        <f>SUM(AI1688:AK1688)</f>
        <v>0</v>
      </c>
      <c r="AO1688" s="26">
        <f>+IF(SUM(AC1688:AK1688)=0,D1688,0)</f>
        <v>1500</v>
      </c>
      <c r="AP1688" s="26">
        <f>+SUM(AC1688:AK1688)</f>
        <v>0</v>
      </c>
      <c r="AQ1688" s="26">
        <f>+Tabla_DatosExternos_142[[#This Row],[Total Vigente]]+Tabla_DatosExternos_142[[#This Row],[Total Vencido]]</f>
        <v>1500</v>
      </c>
      <c r="AR1688" s="26">
        <f>SUM(AG1688:AK1688)</f>
        <v>0</v>
      </c>
      <c r="AS1688" s="27">
        <f>+Tabla_DatosExternos_142[[#This Row],[Fecha]]-Tabla_DatosExternos_142[[#This Row],[Vence]]</f>
        <v>-30</v>
      </c>
      <c r="AT1688" s="21"/>
      <c r="AU1688" s="28" t="e">
        <f>+AR1688-W1688</f>
        <v>#VALUE!</v>
      </c>
    </row>
    <row r="1689" spans="1:47" x14ac:dyDescent="0.35">
      <c r="A1689" s="20">
        <v>46234</v>
      </c>
      <c r="B1689" s="21">
        <v>159618</v>
      </c>
      <c r="C1689" s="21">
        <v>30800</v>
      </c>
      <c r="D1689" s="21">
        <v>30800</v>
      </c>
      <c r="E1689" s="22">
        <v>46264</v>
      </c>
      <c r="F1689" s="21">
        <v>18</v>
      </c>
      <c r="G1689" s="21" t="s">
        <v>90</v>
      </c>
      <c r="H1689" s="21" t="s">
        <v>95</v>
      </c>
      <c r="I1689" s="21" t="s">
        <v>1298</v>
      </c>
      <c r="J1689" s="21" t="s">
        <v>49</v>
      </c>
      <c r="K1689" s="21" t="s">
        <v>711</v>
      </c>
      <c r="L1689" s="21" t="s">
        <v>712</v>
      </c>
      <c r="M1689" s="21" t="s">
        <v>955</v>
      </c>
      <c r="N1689" s="21">
        <v>30</v>
      </c>
      <c r="O1689" s="20"/>
      <c r="P1689" s="21" t="s">
        <v>49</v>
      </c>
      <c r="Q1689" s="21" t="s">
        <v>1299</v>
      </c>
      <c r="R1689" s="21">
        <v>50000</v>
      </c>
      <c r="S1689" s="21">
        <v>402</v>
      </c>
      <c r="T1689" s="21">
        <v>-68.211781000000002</v>
      </c>
      <c r="U1689" s="21">
        <v>-16.503001000000001</v>
      </c>
      <c r="V1689" s="21" t="s">
        <v>1300</v>
      </c>
      <c r="W1689" s="21" t="s">
        <v>51</v>
      </c>
      <c r="X1689" s="21" t="s">
        <v>1301</v>
      </c>
      <c r="Y1689" s="23">
        <v>46246</v>
      </c>
      <c r="Z1689" s="24">
        <f>+E1689-Y1689</f>
        <v>18</v>
      </c>
      <c r="AA1689" s="25">
        <f>+Tabla_DatosExternos_142[[#This Row],[Saldo]]/Tabla_DatosExternos_142[[#This Row],[Importe]]</f>
        <v>1</v>
      </c>
      <c r="AB1689" s="21"/>
      <c r="AC1689" s="26">
        <f>IF(AND(-Z1689&gt;=1,-Z1689&lt;=30),D1689,0)</f>
        <v>0</v>
      </c>
      <c r="AD1689" s="26">
        <f>IF(AND(-Z1689&gt;=31,-Z1689&lt;=60),D1689,0)</f>
        <v>0</v>
      </c>
      <c r="AE1689" s="26">
        <f>IF(AND(-Z1689&gt;=61,-Z1689&lt;=90),D1689,0)</f>
        <v>0</v>
      </c>
      <c r="AF1689" s="26">
        <f>IF(AND(-Z1689&gt;=91,-Z1689&lt;=120),D1689,0)</f>
        <v>0</v>
      </c>
      <c r="AG1689" s="26">
        <f>IF(AND(-Z1689&gt;=121,-Z1689&lt;=150),D1689,0)</f>
        <v>0</v>
      </c>
      <c r="AH1689" s="26">
        <f>IF(AND(-Z1689&gt;=151,-Z1689&lt;=180),D1689,0)</f>
        <v>0</v>
      </c>
      <c r="AI1689" s="26">
        <f>IF(AND(-Z1689&gt;=181,-Z1689&lt;=210),D1689,0)</f>
        <v>0</v>
      </c>
      <c r="AJ1689" s="26">
        <f>IF(AND(-Z1689&gt;=211,-Z1689&lt;=250),D1689,0)</f>
        <v>0</v>
      </c>
      <c r="AK1689" s="26">
        <f>IF(-Z1689&gt;=251,D1689,0)</f>
        <v>0</v>
      </c>
      <c r="AL1689" s="26">
        <f>SUM(AE1689:AF1689)</f>
        <v>0</v>
      </c>
      <c r="AM1689" s="26">
        <f>SUM(AG1689:AK1689)</f>
        <v>0</v>
      </c>
      <c r="AN1689" s="26">
        <f>SUM(AI1689:AK1689)</f>
        <v>0</v>
      </c>
      <c r="AO1689" s="26">
        <f>+IF(SUM(AC1689:AK1689)=0,D1689,0)</f>
        <v>30800</v>
      </c>
      <c r="AP1689" s="26">
        <f>+SUM(AC1689:AK1689)</f>
        <v>0</v>
      </c>
      <c r="AQ1689" s="26">
        <f>+Tabla_DatosExternos_142[[#This Row],[Total Vigente]]+Tabla_DatosExternos_142[[#This Row],[Total Vencido]]</f>
        <v>30800</v>
      </c>
      <c r="AR1689" s="26">
        <f>SUM(AG1689:AK1689)</f>
        <v>0</v>
      </c>
      <c r="AS1689" s="27">
        <f>+Tabla_DatosExternos_142[[#This Row],[Fecha]]-Tabla_DatosExternos_142[[#This Row],[Vence]]</f>
        <v>-30</v>
      </c>
      <c r="AT1689" s="21"/>
      <c r="AU1689" s="28" t="e">
        <f>+AR1689-W1689</f>
        <v>#VALUE!</v>
      </c>
    </row>
    <row r="1690" spans="1:47" x14ac:dyDescent="0.35">
      <c r="A1690" s="20">
        <v>46235</v>
      </c>
      <c r="B1690" s="21">
        <v>159798</v>
      </c>
      <c r="C1690" s="21">
        <v>21000</v>
      </c>
      <c r="D1690" s="21">
        <v>21000</v>
      </c>
      <c r="E1690" s="22">
        <v>46265</v>
      </c>
      <c r="F1690" s="21">
        <v>19</v>
      </c>
      <c r="G1690" s="21" t="s">
        <v>90</v>
      </c>
      <c r="H1690" s="21" t="s">
        <v>95</v>
      </c>
      <c r="I1690" s="21" t="s">
        <v>3085</v>
      </c>
      <c r="J1690" s="21" t="s">
        <v>49</v>
      </c>
      <c r="K1690" s="21" t="s">
        <v>711</v>
      </c>
      <c r="L1690" s="21" t="s">
        <v>712</v>
      </c>
      <c r="M1690" s="21" t="s">
        <v>713</v>
      </c>
      <c r="N1690" s="21">
        <v>30</v>
      </c>
      <c r="O1690" s="20"/>
      <c r="P1690" s="21" t="s">
        <v>49</v>
      </c>
      <c r="Q1690" s="21" t="s">
        <v>3086</v>
      </c>
      <c r="R1690" s="21">
        <v>80000</v>
      </c>
      <c r="S1690" s="21">
        <v>932</v>
      </c>
      <c r="T1690" s="21">
        <v>-68.144525000000002</v>
      </c>
      <c r="U1690" s="21">
        <v>-16.441564</v>
      </c>
      <c r="V1690" s="21" t="s">
        <v>3087</v>
      </c>
      <c r="W1690" s="21" t="s">
        <v>51</v>
      </c>
      <c r="X1690" s="21" t="s">
        <v>3088</v>
      </c>
      <c r="Y1690" s="23">
        <v>46246</v>
      </c>
      <c r="Z1690" s="24">
        <f>+E1690-Y1690</f>
        <v>19</v>
      </c>
      <c r="AA1690" s="25">
        <f>+Tabla_DatosExternos_142[[#This Row],[Saldo]]/Tabla_DatosExternos_142[[#This Row],[Importe]]</f>
        <v>1</v>
      </c>
      <c r="AB1690" s="21"/>
      <c r="AC1690" s="26">
        <f>IF(AND(-Z1690&gt;=1,-Z1690&lt;=30),D1690,0)</f>
        <v>0</v>
      </c>
      <c r="AD1690" s="26">
        <f>IF(AND(-Z1690&gt;=31,-Z1690&lt;=60),D1690,0)</f>
        <v>0</v>
      </c>
      <c r="AE1690" s="26">
        <f>IF(AND(-Z1690&gt;=61,-Z1690&lt;=90),D1690,0)</f>
        <v>0</v>
      </c>
      <c r="AF1690" s="26">
        <f>IF(AND(-Z1690&gt;=91,-Z1690&lt;=120),D1690,0)</f>
        <v>0</v>
      </c>
      <c r="AG1690" s="26">
        <f>IF(AND(-Z1690&gt;=121,-Z1690&lt;=150),D1690,0)</f>
        <v>0</v>
      </c>
      <c r="AH1690" s="26">
        <f>IF(AND(-Z1690&gt;=151,-Z1690&lt;=180),D1690,0)</f>
        <v>0</v>
      </c>
      <c r="AI1690" s="26">
        <f>IF(AND(-Z1690&gt;=181,-Z1690&lt;=210),D1690,0)</f>
        <v>0</v>
      </c>
      <c r="AJ1690" s="26">
        <f>IF(AND(-Z1690&gt;=211,-Z1690&lt;=250),D1690,0)</f>
        <v>0</v>
      </c>
      <c r="AK1690" s="26">
        <f>IF(-Z1690&gt;=251,D1690,0)</f>
        <v>0</v>
      </c>
      <c r="AL1690" s="26">
        <f>SUM(AE1690:AF1690)</f>
        <v>0</v>
      </c>
      <c r="AM1690" s="26">
        <f>SUM(AG1690:AK1690)</f>
        <v>0</v>
      </c>
      <c r="AN1690" s="26">
        <f>SUM(AI1690:AK1690)</f>
        <v>0</v>
      </c>
      <c r="AO1690" s="26">
        <f>+IF(SUM(AC1690:AK1690)=0,D1690,0)</f>
        <v>21000</v>
      </c>
      <c r="AP1690" s="26">
        <f>+SUM(AC1690:AK1690)</f>
        <v>0</v>
      </c>
      <c r="AQ1690" s="26">
        <f>+Tabla_DatosExternos_142[[#This Row],[Total Vigente]]+Tabla_DatosExternos_142[[#This Row],[Total Vencido]]</f>
        <v>21000</v>
      </c>
      <c r="AR1690" s="26">
        <f>SUM(AG1690:AK1690)</f>
        <v>0</v>
      </c>
      <c r="AS1690" s="27">
        <f>+Tabla_DatosExternos_142[[#This Row],[Fecha]]-Tabla_DatosExternos_142[[#This Row],[Vence]]</f>
        <v>-30</v>
      </c>
      <c r="AT1690" s="21"/>
      <c r="AU1690" s="28" t="e">
        <f>+AR1690-W1690</f>
        <v>#VALUE!</v>
      </c>
    </row>
    <row r="1691" spans="1:47" x14ac:dyDescent="0.35">
      <c r="A1691" s="20">
        <v>46235</v>
      </c>
      <c r="B1691" s="21">
        <v>159931</v>
      </c>
      <c r="C1691" s="21">
        <v>780</v>
      </c>
      <c r="D1691" s="21">
        <v>780</v>
      </c>
      <c r="E1691" s="22">
        <v>46265</v>
      </c>
      <c r="F1691" s="21">
        <v>19</v>
      </c>
      <c r="G1691" s="21" t="s">
        <v>90</v>
      </c>
      <c r="H1691" s="21" t="s">
        <v>95</v>
      </c>
      <c r="I1691" s="21" t="s">
        <v>2520</v>
      </c>
      <c r="J1691" s="21" t="s">
        <v>49</v>
      </c>
      <c r="K1691" s="21" t="s">
        <v>711</v>
      </c>
      <c r="L1691" s="21" t="s">
        <v>712</v>
      </c>
      <c r="M1691" s="21" t="s">
        <v>906</v>
      </c>
      <c r="N1691" s="21">
        <v>30</v>
      </c>
      <c r="O1691" s="20"/>
      <c r="P1691" s="21" t="s">
        <v>49</v>
      </c>
      <c r="Q1691" s="21" t="s">
        <v>2521</v>
      </c>
      <c r="R1691" s="21">
        <v>10000</v>
      </c>
      <c r="S1691" s="21">
        <v>401</v>
      </c>
      <c r="T1691" s="21">
        <v>-68.80377</v>
      </c>
      <c r="U1691" s="21">
        <v>-16.544861000000001</v>
      </c>
      <c r="V1691" s="21" t="s">
        <v>2522</v>
      </c>
      <c r="W1691" s="21" t="s">
        <v>51</v>
      </c>
      <c r="X1691" s="21" t="s">
        <v>2523</v>
      </c>
      <c r="Y1691" s="23">
        <v>46246</v>
      </c>
      <c r="Z1691" s="24">
        <f>+E1691-Y1691</f>
        <v>19</v>
      </c>
      <c r="AA1691" s="25">
        <f>+Tabla_DatosExternos_142[[#This Row],[Saldo]]/Tabla_DatosExternos_142[[#This Row],[Importe]]</f>
        <v>1</v>
      </c>
      <c r="AB1691" s="21"/>
      <c r="AC1691" s="26">
        <f>IF(AND(-Z1691&gt;=1,-Z1691&lt;=30),D1691,0)</f>
        <v>0</v>
      </c>
      <c r="AD1691" s="26">
        <f>IF(AND(-Z1691&gt;=31,-Z1691&lt;=60),D1691,0)</f>
        <v>0</v>
      </c>
      <c r="AE1691" s="26">
        <f>IF(AND(-Z1691&gt;=61,-Z1691&lt;=90),D1691,0)</f>
        <v>0</v>
      </c>
      <c r="AF1691" s="26">
        <f>IF(AND(-Z1691&gt;=91,-Z1691&lt;=120),D1691,0)</f>
        <v>0</v>
      </c>
      <c r="AG1691" s="26">
        <f>IF(AND(-Z1691&gt;=121,-Z1691&lt;=150),D1691,0)</f>
        <v>0</v>
      </c>
      <c r="AH1691" s="26">
        <f>IF(AND(-Z1691&gt;=151,-Z1691&lt;=180),D1691,0)</f>
        <v>0</v>
      </c>
      <c r="AI1691" s="26">
        <f>IF(AND(-Z1691&gt;=181,-Z1691&lt;=210),D1691,0)</f>
        <v>0</v>
      </c>
      <c r="AJ1691" s="26">
        <f>IF(AND(-Z1691&gt;=211,-Z1691&lt;=250),D1691,0)</f>
        <v>0</v>
      </c>
      <c r="AK1691" s="26">
        <f>IF(-Z1691&gt;=251,D1691,0)</f>
        <v>0</v>
      </c>
      <c r="AL1691" s="26">
        <f>SUM(AE1691:AF1691)</f>
        <v>0</v>
      </c>
      <c r="AM1691" s="26">
        <f>SUM(AG1691:AK1691)</f>
        <v>0</v>
      </c>
      <c r="AN1691" s="26">
        <f>SUM(AI1691:AK1691)</f>
        <v>0</v>
      </c>
      <c r="AO1691" s="26">
        <f>+IF(SUM(AC1691:AK1691)=0,D1691,0)</f>
        <v>780</v>
      </c>
      <c r="AP1691" s="26">
        <f>+SUM(AC1691:AK1691)</f>
        <v>0</v>
      </c>
      <c r="AQ1691" s="26">
        <f>+Tabla_DatosExternos_142[[#This Row],[Total Vigente]]+Tabla_DatosExternos_142[[#This Row],[Total Vencido]]</f>
        <v>780</v>
      </c>
      <c r="AR1691" s="26">
        <f>SUM(AG1691:AK1691)</f>
        <v>0</v>
      </c>
      <c r="AS1691" s="27">
        <f>+Tabla_DatosExternos_142[[#This Row],[Fecha]]-Tabla_DatosExternos_142[[#This Row],[Vence]]</f>
        <v>-30</v>
      </c>
      <c r="AT1691" s="21"/>
      <c r="AU1691" s="28" t="e">
        <f>+AR1691-W1691</f>
        <v>#VALUE!</v>
      </c>
    </row>
    <row r="1692" spans="1:47" x14ac:dyDescent="0.35">
      <c r="A1692" s="20">
        <v>46235</v>
      </c>
      <c r="B1692" s="21">
        <v>159932</v>
      </c>
      <c r="C1692" s="21">
        <v>320</v>
      </c>
      <c r="D1692" s="21">
        <v>320</v>
      </c>
      <c r="E1692" s="22">
        <v>46265</v>
      </c>
      <c r="F1692" s="21">
        <v>19</v>
      </c>
      <c r="G1692" s="21" t="s">
        <v>90</v>
      </c>
      <c r="H1692" s="21" t="s">
        <v>95</v>
      </c>
      <c r="I1692" s="21" t="s">
        <v>2524</v>
      </c>
      <c r="J1692" s="21" t="s">
        <v>49</v>
      </c>
      <c r="K1692" s="21" t="s">
        <v>711</v>
      </c>
      <c r="L1692" s="21" t="s">
        <v>712</v>
      </c>
      <c r="M1692" s="21" t="s">
        <v>906</v>
      </c>
      <c r="N1692" s="21">
        <v>30</v>
      </c>
      <c r="O1692" s="20"/>
      <c r="P1692" s="21" t="s">
        <v>49</v>
      </c>
      <c r="Q1692" s="21" t="s">
        <v>2525</v>
      </c>
      <c r="R1692" s="21">
        <v>4500</v>
      </c>
      <c r="S1692" s="21">
        <v>401</v>
      </c>
      <c r="T1692" s="21">
        <v>-68.091904</v>
      </c>
      <c r="U1692" s="21">
        <v>-16.549825999999999</v>
      </c>
      <c r="V1692" s="21" t="s">
        <v>2526</v>
      </c>
      <c r="W1692" s="21" t="s">
        <v>51</v>
      </c>
      <c r="X1692" s="21" t="s">
        <v>2527</v>
      </c>
      <c r="Y1692" s="23">
        <v>46246</v>
      </c>
      <c r="Z1692" s="24">
        <f>+E1692-Y1692</f>
        <v>19</v>
      </c>
      <c r="AA1692" s="25">
        <f>+Tabla_DatosExternos_142[[#This Row],[Saldo]]/Tabla_DatosExternos_142[[#This Row],[Importe]]</f>
        <v>1</v>
      </c>
      <c r="AB1692" s="21"/>
      <c r="AC1692" s="26">
        <f>IF(AND(-Z1692&gt;=1,-Z1692&lt;=30),D1692,0)</f>
        <v>0</v>
      </c>
      <c r="AD1692" s="26">
        <f>IF(AND(-Z1692&gt;=31,-Z1692&lt;=60),D1692,0)</f>
        <v>0</v>
      </c>
      <c r="AE1692" s="26">
        <f>IF(AND(-Z1692&gt;=61,-Z1692&lt;=90),D1692,0)</f>
        <v>0</v>
      </c>
      <c r="AF1692" s="26">
        <f>IF(AND(-Z1692&gt;=91,-Z1692&lt;=120),D1692,0)</f>
        <v>0</v>
      </c>
      <c r="AG1692" s="26">
        <f>IF(AND(-Z1692&gt;=121,-Z1692&lt;=150),D1692,0)</f>
        <v>0</v>
      </c>
      <c r="AH1692" s="26">
        <f>IF(AND(-Z1692&gt;=151,-Z1692&lt;=180),D1692,0)</f>
        <v>0</v>
      </c>
      <c r="AI1692" s="26">
        <f>IF(AND(-Z1692&gt;=181,-Z1692&lt;=210),D1692,0)</f>
        <v>0</v>
      </c>
      <c r="AJ1692" s="26">
        <f>IF(AND(-Z1692&gt;=211,-Z1692&lt;=250),D1692,0)</f>
        <v>0</v>
      </c>
      <c r="AK1692" s="26">
        <f>IF(-Z1692&gt;=251,D1692,0)</f>
        <v>0</v>
      </c>
      <c r="AL1692" s="26">
        <f>SUM(AE1692:AF1692)</f>
        <v>0</v>
      </c>
      <c r="AM1692" s="26">
        <f>SUM(AG1692:AK1692)</f>
        <v>0</v>
      </c>
      <c r="AN1692" s="26">
        <f>SUM(AI1692:AK1692)</f>
        <v>0</v>
      </c>
      <c r="AO1692" s="26">
        <f>+IF(SUM(AC1692:AK1692)=0,D1692,0)</f>
        <v>320</v>
      </c>
      <c r="AP1692" s="26">
        <f>+SUM(AC1692:AK1692)</f>
        <v>0</v>
      </c>
      <c r="AQ1692" s="26">
        <f>+Tabla_DatosExternos_142[[#This Row],[Total Vigente]]+Tabla_DatosExternos_142[[#This Row],[Total Vencido]]</f>
        <v>320</v>
      </c>
      <c r="AR1692" s="26">
        <f>SUM(AG1692:AK1692)</f>
        <v>0</v>
      </c>
      <c r="AS1692" s="27">
        <f>+Tabla_DatosExternos_142[[#This Row],[Fecha]]-Tabla_DatosExternos_142[[#This Row],[Vence]]</f>
        <v>-30</v>
      </c>
      <c r="AT1692" s="21"/>
      <c r="AU1692" s="28" t="e">
        <f>+AR1692-W1692</f>
        <v>#VALUE!</v>
      </c>
    </row>
    <row r="1693" spans="1:47" x14ac:dyDescent="0.35">
      <c r="A1693" s="20">
        <v>46235</v>
      </c>
      <c r="B1693" s="21">
        <v>159934</v>
      </c>
      <c r="C1693" s="21">
        <v>5600</v>
      </c>
      <c r="D1693" s="21">
        <v>5600</v>
      </c>
      <c r="E1693" s="22">
        <v>46265</v>
      </c>
      <c r="F1693" s="21">
        <v>19</v>
      </c>
      <c r="G1693" s="21" t="s">
        <v>90</v>
      </c>
      <c r="H1693" s="21" t="s">
        <v>95</v>
      </c>
      <c r="I1693" s="21" t="s">
        <v>1664</v>
      </c>
      <c r="J1693" s="21" t="s">
        <v>49</v>
      </c>
      <c r="K1693" s="21" t="s">
        <v>711</v>
      </c>
      <c r="L1693" s="21" t="s">
        <v>712</v>
      </c>
      <c r="M1693" s="21" t="s">
        <v>713</v>
      </c>
      <c r="N1693" s="21">
        <v>30</v>
      </c>
      <c r="O1693" s="20"/>
      <c r="P1693" s="21" t="s">
        <v>49</v>
      </c>
      <c r="Q1693" s="21" t="s">
        <v>1665</v>
      </c>
      <c r="R1693" s="21">
        <v>35000</v>
      </c>
      <c r="S1693" s="21">
        <v>932</v>
      </c>
      <c r="T1693" s="21">
        <v>-68.049728000000002</v>
      </c>
      <c r="U1693" s="21">
        <v>-16.535229999999999</v>
      </c>
      <c r="V1693" s="21" t="s">
        <v>1666</v>
      </c>
      <c r="W1693" s="21" t="s">
        <v>51</v>
      </c>
      <c r="X1693" s="21" t="s">
        <v>1667</v>
      </c>
      <c r="Y1693" s="23">
        <v>46246</v>
      </c>
      <c r="Z1693" s="24">
        <f>+E1693-Y1693</f>
        <v>19</v>
      </c>
      <c r="AA1693" s="25">
        <f>+Tabla_DatosExternos_142[[#This Row],[Saldo]]/Tabla_DatosExternos_142[[#This Row],[Importe]]</f>
        <v>1</v>
      </c>
      <c r="AB1693" s="21"/>
      <c r="AC1693" s="26">
        <f>IF(AND(-Z1693&gt;=1,-Z1693&lt;=30),D1693,0)</f>
        <v>0</v>
      </c>
      <c r="AD1693" s="26">
        <f>IF(AND(-Z1693&gt;=31,-Z1693&lt;=60),D1693,0)</f>
        <v>0</v>
      </c>
      <c r="AE1693" s="26">
        <f>IF(AND(-Z1693&gt;=61,-Z1693&lt;=90),D1693,0)</f>
        <v>0</v>
      </c>
      <c r="AF1693" s="26">
        <f>IF(AND(-Z1693&gt;=91,-Z1693&lt;=120),D1693,0)</f>
        <v>0</v>
      </c>
      <c r="AG1693" s="26">
        <f>IF(AND(-Z1693&gt;=121,-Z1693&lt;=150),D1693,0)</f>
        <v>0</v>
      </c>
      <c r="AH1693" s="26">
        <f>IF(AND(-Z1693&gt;=151,-Z1693&lt;=180),D1693,0)</f>
        <v>0</v>
      </c>
      <c r="AI1693" s="26">
        <f>IF(AND(-Z1693&gt;=181,-Z1693&lt;=210),D1693,0)</f>
        <v>0</v>
      </c>
      <c r="AJ1693" s="26">
        <f>IF(AND(-Z1693&gt;=211,-Z1693&lt;=250),D1693,0)</f>
        <v>0</v>
      </c>
      <c r="AK1693" s="26">
        <f>IF(-Z1693&gt;=251,D1693,0)</f>
        <v>0</v>
      </c>
      <c r="AL1693" s="26">
        <f>SUM(AE1693:AF1693)</f>
        <v>0</v>
      </c>
      <c r="AM1693" s="26">
        <f>SUM(AG1693:AK1693)</f>
        <v>0</v>
      </c>
      <c r="AN1693" s="26">
        <f>SUM(AI1693:AK1693)</f>
        <v>0</v>
      </c>
      <c r="AO1693" s="26">
        <f>+IF(SUM(AC1693:AK1693)=0,D1693,0)</f>
        <v>5600</v>
      </c>
      <c r="AP1693" s="26">
        <f>+SUM(AC1693:AK1693)</f>
        <v>0</v>
      </c>
      <c r="AQ1693" s="26">
        <f>+Tabla_DatosExternos_142[[#This Row],[Total Vigente]]+Tabla_DatosExternos_142[[#This Row],[Total Vencido]]</f>
        <v>5600</v>
      </c>
      <c r="AR1693" s="26">
        <f>SUM(AG1693:AK1693)</f>
        <v>0</v>
      </c>
      <c r="AS1693" s="27">
        <f>+Tabla_DatosExternos_142[[#This Row],[Fecha]]-Tabla_DatosExternos_142[[#This Row],[Vence]]</f>
        <v>-30</v>
      </c>
      <c r="AT1693" s="21"/>
      <c r="AU1693" s="28" t="e">
        <f>+AR1693-W1693</f>
        <v>#VALUE!</v>
      </c>
    </row>
    <row r="1694" spans="1:47" x14ac:dyDescent="0.35">
      <c r="A1694" s="20">
        <v>46238</v>
      </c>
      <c r="B1694" s="21">
        <v>160601</v>
      </c>
      <c r="C1694" s="21">
        <v>1029.99</v>
      </c>
      <c r="D1694" s="21">
        <v>1029.99</v>
      </c>
      <c r="E1694" s="22">
        <v>46268</v>
      </c>
      <c r="F1694" s="21">
        <v>22</v>
      </c>
      <c r="G1694" s="21" t="s">
        <v>90</v>
      </c>
      <c r="H1694" s="21" t="s">
        <v>95</v>
      </c>
      <c r="I1694" s="21" t="s">
        <v>2764</v>
      </c>
      <c r="J1694" s="21" t="s">
        <v>49</v>
      </c>
      <c r="K1694" s="21" t="s">
        <v>711</v>
      </c>
      <c r="L1694" s="21" t="s">
        <v>712</v>
      </c>
      <c r="M1694" s="21" t="s">
        <v>906</v>
      </c>
      <c r="N1694" s="21">
        <v>30</v>
      </c>
      <c r="O1694" s="20"/>
      <c r="P1694" s="21" t="s">
        <v>49</v>
      </c>
      <c r="Q1694" s="21" t="s">
        <v>2765</v>
      </c>
      <c r="R1694" s="21">
        <v>3000</v>
      </c>
      <c r="S1694" s="21">
        <v>401</v>
      </c>
      <c r="T1694" s="21">
        <v>-68.129141000000004</v>
      </c>
      <c r="U1694" s="21">
        <v>-16.50723</v>
      </c>
      <c r="V1694" s="21" t="s">
        <v>2766</v>
      </c>
      <c r="W1694" s="21" t="s">
        <v>51</v>
      </c>
      <c r="X1694" s="21" t="s">
        <v>2767</v>
      </c>
      <c r="Y1694" s="23">
        <v>46246</v>
      </c>
      <c r="Z1694" s="24">
        <f>+E1694-Y1694</f>
        <v>22</v>
      </c>
      <c r="AA1694" s="25">
        <f>+Tabla_DatosExternos_142[[#This Row],[Saldo]]/Tabla_DatosExternos_142[[#This Row],[Importe]]</f>
        <v>1</v>
      </c>
      <c r="AB1694" s="21"/>
      <c r="AC1694" s="26">
        <f>IF(AND(-Z1694&gt;=1,-Z1694&lt;=30),D1694,0)</f>
        <v>0</v>
      </c>
      <c r="AD1694" s="26">
        <f>IF(AND(-Z1694&gt;=31,-Z1694&lt;=60),D1694,0)</f>
        <v>0</v>
      </c>
      <c r="AE1694" s="26">
        <f>IF(AND(-Z1694&gt;=61,-Z1694&lt;=90),D1694,0)</f>
        <v>0</v>
      </c>
      <c r="AF1694" s="26">
        <f>IF(AND(-Z1694&gt;=91,-Z1694&lt;=120),D1694,0)</f>
        <v>0</v>
      </c>
      <c r="AG1694" s="26">
        <f>IF(AND(-Z1694&gt;=121,-Z1694&lt;=150),D1694,0)</f>
        <v>0</v>
      </c>
      <c r="AH1694" s="26">
        <f>IF(AND(-Z1694&gt;=151,-Z1694&lt;=180),D1694,0)</f>
        <v>0</v>
      </c>
      <c r="AI1694" s="26">
        <f>IF(AND(-Z1694&gt;=181,-Z1694&lt;=210),D1694,0)</f>
        <v>0</v>
      </c>
      <c r="AJ1694" s="26">
        <f>IF(AND(-Z1694&gt;=211,-Z1694&lt;=250),D1694,0)</f>
        <v>0</v>
      </c>
      <c r="AK1694" s="26">
        <f>IF(-Z1694&gt;=251,D1694,0)</f>
        <v>0</v>
      </c>
      <c r="AL1694" s="26">
        <f>SUM(AE1694:AF1694)</f>
        <v>0</v>
      </c>
      <c r="AM1694" s="26">
        <f>SUM(AG1694:AK1694)</f>
        <v>0</v>
      </c>
      <c r="AN1694" s="26">
        <f>SUM(AI1694:AK1694)</f>
        <v>0</v>
      </c>
      <c r="AO1694" s="26">
        <f>+IF(SUM(AC1694:AK1694)=0,D1694,0)</f>
        <v>1029.99</v>
      </c>
      <c r="AP1694" s="26">
        <f>+SUM(AC1694:AK1694)</f>
        <v>0</v>
      </c>
      <c r="AQ1694" s="26">
        <f>+Tabla_DatosExternos_142[[#This Row],[Total Vigente]]+Tabla_DatosExternos_142[[#This Row],[Total Vencido]]</f>
        <v>1029.99</v>
      </c>
      <c r="AR1694" s="26">
        <f>SUM(AG1694:AK1694)</f>
        <v>0</v>
      </c>
      <c r="AS1694" s="27">
        <f>+Tabla_DatosExternos_142[[#This Row],[Fecha]]-Tabla_DatosExternos_142[[#This Row],[Vence]]</f>
        <v>-30</v>
      </c>
      <c r="AT1694" s="21"/>
      <c r="AU1694" s="28" t="e">
        <f>+AR1694-W1694</f>
        <v>#VALUE!</v>
      </c>
    </row>
    <row r="1695" spans="1:47" x14ac:dyDescent="0.35">
      <c r="A1695" s="20">
        <v>46239</v>
      </c>
      <c r="B1695" s="21">
        <v>160911</v>
      </c>
      <c r="C1695" s="21">
        <v>960</v>
      </c>
      <c r="D1695" s="21">
        <v>960</v>
      </c>
      <c r="E1695" s="22">
        <v>46269</v>
      </c>
      <c r="F1695" s="21">
        <v>23</v>
      </c>
      <c r="G1695" s="21" t="s">
        <v>90</v>
      </c>
      <c r="H1695" s="21" t="s">
        <v>95</v>
      </c>
      <c r="I1695" s="21" t="s">
        <v>2520</v>
      </c>
      <c r="J1695" s="21" t="s">
        <v>49</v>
      </c>
      <c r="K1695" s="21" t="s">
        <v>711</v>
      </c>
      <c r="L1695" s="21" t="s">
        <v>712</v>
      </c>
      <c r="M1695" s="21" t="s">
        <v>906</v>
      </c>
      <c r="N1695" s="21">
        <v>30</v>
      </c>
      <c r="O1695" s="20"/>
      <c r="P1695" s="21" t="s">
        <v>49</v>
      </c>
      <c r="Q1695" s="21" t="s">
        <v>2521</v>
      </c>
      <c r="R1695" s="21">
        <v>10000</v>
      </c>
      <c r="S1695" s="21">
        <v>401</v>
      </c>
      <c r="T1695" s="21">
        <v>-68.80377</v>
      </c>
      <c r="U1695" s="21">
        <v>-16.544861000000001</v>
      </c>
      <c r="V1695" s="21" t="s">
        <v>2522</v>
      </c>
      <c r="W1695" s="21" t="s">
        <v>51</v>
      </c>
      <c r="X1695" s="21" t="s">
        <v>2523</v>
      </c>
      <c r="Y1695" s="23">
        <v>46246</v>
      </c>
      <c r="Z1695" s="24">
        <f>+E1695-Y1695</f>
        <v>23</v>
      </c>
      <c r="AA1695" s="25">
        <f>+Tabla_DatosExternos_142[[#This Row],[Saldo]]/Tabla_DatosExternos_142[[#This Row],[Importe]]</f>
        <v>1</v>
      </c>
      <c r="AB1695" s="21"/>
      <c r="AC1695" s="26">
        <f>IF(AND(-Z1695&gt;=1,-Z1695&lt;=30),D1695,0)</f>
        <v>0</v>
      </c>
      <c r="AD1695" s="26">
        <f>IF(AND(-Z1695&gt;=31,-Z1695&lt;=60),D1695,0)</f>
        <v>0</v>
      </c>
      <c r="AE1695" s="26">
        <f>IF(AND(-Z1695&gt;=61,-Z1695&lt;=90),D1695,0)</f>
        <v>0</v>
      </c>
      <c r="AF1695" s="26">
        <f>IF(AND(-Z1695&gt;=91,-Z1695&lt;=120),D1695,0)</f>
        <v>0</v>
      </c>
      <c r="AG1695" s="26">
        <f>IF(AND(-Z1695&gt;=121,-Z1695&lt;=150),D1695,0)</f>
        <v>0</v>
      </c>
      <c r="AH1695" s="26">
        <f>IF(AND(-Z1695&gt;=151,-Z1695&lt;=180),D1695,0)</f>
        <v>0</v>
      </c>
      <c r="AI1695" s="26">
        <f>IF(AND(-Z1695&gt;=181,-Z1695&lt;=210),D1695,0)</f>
        <v>0</v>
      </c>
      <c r="AJ1695" s="26">
        <f>IF(AND(-Z1695&gt;=211,-Z1695&lt;=250),D1695,0)</f>
        <v>0</v>
      </c>
      <c r="AK1695" s="26">
        <f>IF(-Z1695&gt;=251,D1695,0)</f>
        <v>0</v>
      </c>
      <c r="AL1695" s="26">
        <f>SUM(AE1695:AF1695)</f>
        <v>0</v>
      </c>
      <c r="AM1695" s="26">
        <f>SUM(AG1695:AK1695)</f>
        <v>0</v>
      </c>
      <c r="AN1695" s="26">
        <f>SUM(AI1695:AK1695)</f>
        <v>0</v>
      </c>
      <c r="AO1695" s="26">
        <f>+IF(SUM(AC1695:AK1695)=0,D1695,0)</f>
        <v>960</v>
      </c>
      <c r="AP1695" s="26">
        <f>+SUM(AC1695:AK1695)</f>
        <v>0</v>
      </c>
      <c r="AQ1695" s="26">
        <f>+Tabla_DatosExternos_142[[#This Row],[Total Vigente]]+Tabla_DatosExternos_142[[#This Row],[Total Vencido]]</f>
        <v>960</v>
      </c>
      <c r="AR1695" s="26">
        <f>SUM(AG1695:AK1695)</f>
        <v>0</v>
      </c>
      <c r="AS1695" s="27">
        <f>+Tabla_DatosExternos_142[[#This Row],[Fecha]]-Tabla_DatosExternos_142[[#This Row],[Vence]]</f>
        <v>-30</v>
      </c>
      <c r="AT1695" s="21"/>
      <c r="AU1695" s="28" t="e">
        <f>+AR1695-W1695</f>
        <v>#VALUE!</v>
      </c>
    </row>
    <row r="1696" spans="1:47" x14ac:dyDescent="0.35">
      <c r="A1696" s="20">
        <v>46239</v>
      </c>
      <c r="B1696" s="21">
        <v>160912</v>
      </c>
      <c r="C1696" s="21">
        <v>640</v>
      </c>
      <c r="D1696" s="21">
        <v>640</v>
      </c>
      <c r="E1696" s="22">
        <v>46269</v>
      </c>
      <c r="F1696" s="21">
        <v>23</v>
      </c>
      <c r="G1696" s="21" t="s">
        <v>90</v>
      </c>
      <c r="H1696" s="21" t="s">
        <v>95</v>
      </c>
      <c r="I1696" s="21" t="s">
        <v>2524</v>
      </c>
      <c r="J1696" s="21" t="s">
        <v>49</v>
      </c>
      <c r="K1696" s="21" t="s">
        <v>711</v>
      </c>
      <c r="L1696" s="21" t="s">
        <v>712</v>
      </c>
      <c r="M1696" s="21" t="s">
        <v>906</v>
      </c>
      <c r="N1696" s="21">
        <v>30</v>
      </c>
      <c r="O1696" s="20"/>
      <c r="P1696" s="21" t="s">
        <v>49</v>
      </c>
      <c r="Q1696" s="21" t="s">
        <v>2525</v>
      </c>
      <c r="R1696" s="21">
        <v>4500</v>
      </c>
      <c r="S1696" s="21">
        <v>401</v>
      </c>
      <c r="T1696" s="21">
        <v>-68.091904</v>
      </c>
      <c r="U1696" s="21">
        <v>-16.549825999999999</v>
      </c>
      <c r="V1696" s="21" t="s">
        <v>2526</v>
      </c>
      <c r="W1696" s="21" t="s">
        <v>51</v>
      </c>
      <c r="X1696" s="21" t="s">
        <v>2527</v>
      </c>
      <c r="Y1696" s="23">
        <v>46246</v>
      </c>
      <c r="Z1696" s="24">
        <f>+E1696-Y1696</f>
        <v>23</v>
      </c>
      <c r="AA1696" s="25">
        <f>+Tabla_DatosExternos_142[[#This Row],[Saldo]]/Tabla_DatosExternos_142[[#This Row],[Importe]]</f>
        <v>1</v>
      </c>
      <c r="AB1696" s="21"/>
      <c r="AC1696" s="26">
        <f>IF(AND(-Z1696&gt;=1,-Z1696&lt;=30),D1696,0)</f>
        <v>0</v>
      </c>
      <c r="AD1696" s="26">
        <f>IF(AND(-Z1696&gt;=31,-Z1696&lt;=60),D1696,0)</f>
        <v>0</v>
      </c>
      <c r="AE1696" s="26">
        <f>IF(AND(-Z1696&gt;=61,-Z1696&lt;=90),D1696,0)</f>
        <v>0</v>
      </c>
      <c r="AF1696" s="26">
        <f>IF(AND(-Z1696&gt;=91,-Z1696&lt;=120),D1696,0)</f>
        <v>0</v>
      </c>
      <c r="AG1696" s="26">
        <f>IF(AND(-Z1696&gt;=121,-Z1696&lt;=150),D1696,0)</f>
        <v>0</v>
      </c>
      <c r="AH1696" s="26">
        <f>IF(AND(-Z1696&gt;=151,-Z1696&lt;=180),D1696,0)</f>
        <v>0</v>
      </c>
      <c r="AI1696" s="26">
        <f>IF(AND(-Z1696&gt;=181,-Z1696&lt;=210),D1696,0)</f>
        <v>0</v>
      </c>
      <c r="AJ1696" s="26">
        <f>IF(AND(-Z1696&gt;=211,-Z1696&lt;=250),D1696,0)</f>
        <v>0</v>
      </c>
      <c r="AK1696" s="26">
        <f>IF(-Z1696&gt;=251,D1696,0)</f>
        <v>0</v>
      </c>
      <c r="AL1696" s="26">
        <f>SUM(AE1696:AF1696)</f>
        <v>0</v>
      </c>
      <c r="AM1696" s="26">
        <f>SUM(AG1696:AK1696)</f>
        <v>0</v>
      </c>
      <c r="AN1696" s="26">
        <f>SUM(AI1696:AK1696)</f>
        <v>0</v>
      </c>
      <c r="AO1696" s="26">
        <f>+IF(SUM(AC1696:AK1696)=0,D1696,0)</f>
        <v>640</v>
      </c>
      <c r="AP1696" s="26">
        <f>+SUM(AC1696:AK1696)</f>
        <v>0</v>
      </c>
      <c r="AQ1696" s="26">
        <f>+Tabla_DatosExternos_142[[#This Row],[Total Vigente]]+Tabla_DatosExternos_142[[#This Row],[Total Vencido]]</f>
        <v>640</v>
      </c>
      <c r="AR1696" s="26">
        <f>SUM(AG1696:AK1696)</f>
        <v>0</v>
      </c>
      <c r="AS1696" s="27">
        <f>+Tabla_DatosExternos_142[[#This Row],[Fecha]]-Tabla_DatosExternos_142[[#This Row],[Vence]]</f>
        <v>-30</v>
      </c>
      <c r="AT1696" s="21"/>
      <c r="AU1696" s="28" t="e">
        <f>+AR1696-W1696</f>
        <v>#VALUE!</v>
      </c>
    </row>
    <row r="1697" spans="1:47" x14ac:dyDescent="0.35">
      <c r="A1697" s="20">
        <v>46239</v>
      </c>
      <c r="B1697" s="21">
        <v>160913</v>
      </c>
      <c r="C1697" s="21">
        <v>3060</v>
      </c>
      <c r="D1697" s="21">
        <v>3060</v>
      </c>
      <c r="E1697" s="22">
        <v>46269</v>
      </c>
      <c r="F1697" s="21">
        <v>23</v>
      </c>
      <c r="G1697" s="21" t="s">
        <v>90</v>
      </c>
      <c r="H1697" s="21" t="s">
        <v>95</v>
      </c>
      <c r="I1697" s="21" t="s">
        <v>3230</v>
      </c>
      <c r="J1697" s="21" t="s">
        <v>49</v>
      </c>
      <c r="K1697" s="21" t="s">
        <v>711</v>
      </c>
      <c r="L1697" s="21" t="s">
        <v>712</v>
      </c>
      <c r="M1697" s="21" t="s">
        <v>906</v>
      </c>
      <c r="N1697" s="21">
        <v>30</v>
      </c>
      <c r="O1697" s="20"/>
      <c r="P1697" s="21" t="s">
        <v>49</v>
      </c>
      <c r="Q1697" s="21" t="s">
        <v>3231</v>
      </c>
      <c r="R1697" s="21">
        <v>5000</v>
      </c>
      <c r="S1697" s="21">
        <v>401</v>
      </c>
      <c r="T1697" s="21">
        <v>-68.092399999999998</v>
      </c>
      <c r="U1697" s="21">
        <v>-16.547266</v>
      </c>
      <c r="V1697" s="21" t="s">
        <v>3232</v>
      </c>
      <c r="W1697" s="21" t="s">
        <v>51</v>
      </c>
      <c r="X1697" s="21" t="s">
        <v>3233</v>
      </c>
      <c r="Y1697" s="23">
        <v>46246</v>
      </c>
      <c r="Z1697" s="24">
        <f>+E1697-Y1697</f>
        <v>23</v>
      </c>
      <c r="AA1697" s="25">
        <f>+Tabla_DatosExternos_142[[#This Row],[Saldo]]/Tabla_DatosExternos_142[[#This Row],[Importe]]</f>
        <v>1</v>
      </c>
      <c r="AB1697" s="21"/>
      <c r="AC1697" s="26">
        <f>IF(AND(-Z1697&gt;=1,-Z1697&lt;=30),D1697,0)</f>
        <v>0</v>
      </c>
      <c r="AD1697" s="26">
        <f>IF(AND(-Z1697&gt;=31,-Z1697&lt;=60),D1697,0)</f>
        <v>0</v>
      </c>
      <c r="AE1697" s="26">
        <f>IF(AND(-Z1697&gt;=61,-Z1697&lt;=90),D1697,0)</f>
        <v>0</v>
      </c>
      <c r="AF1697" s="26">
        <f>IF(AND(-Z1697&gt;=91,-Z1697&lt;=120),D1697,0)</f>
        <v>0</v>
      </c>
      <c r="AG1697" s="26">
        <f>IF(AND(-Z1697&gt;=121,-Z1697&lt;=150),D1697,0)</f>
        <v>0</v>
      </c>
      <c r="AH1697" s="26">
        <f>IF(AND(-Z1697&gt;=151,-Z1697&lt;=180),D1697,0)</f>
        <v>0</v>
      </c>
      <c r="AI1697" s="26">
        <f>IF(AND(-Z1697&gt;=181,-Z1697&lt;=210),D1697,0)</f>
        <v>0</v>
      </c>
      <c r="AJ1697" s="26">
        <f>IF(AND(-Z1697&gt;=211,-Z1697&lt;=250),D1697,0)</f>
        <v>0</v>
      </c>
      <c r="AK1697" s="26">
        <f>IF(-Z1697&gt;=251,D1697,0)</f>
        <v>0</v>
      </c>
      <c r="AL1697" s="26">
        <f>SUM(AE1697:AF1697)</f>
        <v>0</v>
      </c>
      <c r="AM1697" s="26">
        <f>SUM(AG1697:AK1697)</f>
        <v>0</v>
      </c>
      <c r="AN1697" s="26">
        <f>SUM(AI1697:AK1697)</f>
        <v>0</v>
      </c>
      <c r="AO1697" s="26">
        <f>+IF(SUM(AC1697:AK1697)=0,D1697,0)</f>
        <v>3060</v>
      </c>
      <c r="AP1697" s="26">
        <f>+SUM(AC1697:AK1697)</f>
        <v>0</v>
      </c>
      <c r="AQ1697" s="26">
        <f>+Tabla_DatosExternos_142[[#This Row],[Total Vigente]]+Tabla_DatosExternos_142[[#This Row],[Total Vencido]]</f>
        <v>3060</v>
      </c>
      <c r="AR1697" s="26">
        <f>SUM(AG1697:AK1697)</f>
        <v>0</v>
      </c>
      <c r="AS1697" s="27">
        <f>+Tabla_DatosExternos_142[[#This Row],[Fecha]]-Tabla_DatosExternos_142[[#This Row],[Vence]]</f>
        <v>-30</v>
      </c>
      <c r="AT1697" s="21"/>
      <c r="AU1697" s="28" t="e">
        <f>+AR1697-W1697</f>
        <v>#VALUE!</v>
      </c>
    </row>
    <row r="1698" spans="1:47" x14ac:dyDescent="0.35">
      <c r="A1698" s="20">
        <v>46239</v>
      </c>
      <c r="B1698" s="21">
        <v>160945</v>
      </c>
      <c r="C1698" s="21">
        <v>1530</v>
      </c>
      <c r="D1698" s="21">
        <v>1530</v>
      </c>
      <c r="E1698" s="22">
        <v>46269</v>
      </c>
      <c r="F1698" s="21">
        <v>23</v>
      </c>
      <c r="G1698" s="21" t="s">
        <v>90</v>
      </c>
      <c r="H1698" s="21" t="s">
        <v>95</v>
      </c>
      <c r="I1698" s="21" t="s">
        <v>2212</v>
      </c>
      <c r="J1698" s="21" t="s">
        <v>49</v>
      </c>
      <c r="K1698" s="21" t="s">
        <v>711</v>
      </c>
      <c r="L1698" s="21" t="s">
        <v>712</v>
      </c>
      <c r="M1698" s="21" t="s">
        <v>906</v>
      </c>
      <c r="N1698" s="21">
        <v>30</v>
      </c>
      <c r="O1698" s="20"/>
      <c r="P1698" s="21" t="s">
        <v>49</v>
      </c>
      <c r="Q1698" s="21" t="s">
        <v>2213</v>
      </c>
      <c r="R1698" s="21">
        <v>7000</v>
      </c>
      <c r="S1698" s="21">
        <v>401</v>
      </c>
      <c r="T1698" s="21">
        <v>-68.142750000000007</v>
      </c>
      <c r="U1698" s="21">
        <v>-16.481166699999999</v>
      </c>
      <c r="V1698" s="21" t="s">
        <v>2214</v>
      </c>
      <c r="W1698" s="21" t="s">
        <v>51</v>
      </c>
      <c r="X1698" s="21" t="s">
        <v>2215</v>
      </c>
      <c r="Y1698" s="23">
        <v>46246</v>
      </c>
      <c r="Z1698" s="24">
        <f>+E1698-Y1698</f>
        <v>23</v>
      </c>
      <c r="AA1698" s="25">
        <f>+Tabla_DatosExternos_142[[#This Row],[Saldo]]/Tabla_DatosExternos_142[[#This Row],[Importe]]</f>
        <v>1</v>
      </c>
      <c r="AB1698" s="21"/>
      <c r="AC1698" s="26">
        <f>IF(AND(-Z1698&gt;=1,-Z1698&lt;=30),D1698,0)</f>
        <v>0</v>
      </c>
      <c r="AD1698" s="26">
        <f>IF(AND(-Z1698&gt;=31,-Z1698&lt;=60),D1698,0)</f>
        <v>0</v>
      </c>
      <c r="AE1698" s="26">
        <f>IF(AND(-Z1698&gt;=61,-Z1698&lt;=90),D1698,0)</f>
        <v>0</v>
      </c>
      <c r="AF1698" s="26">
        <f>IF(AND(-Z1698&gt;=91,-Z1698&lt;=120),D1698,0)</f>
        <v>0</v>
      </c>
      <c r="AG1698" s="26">
        <f>IF(AND(-Z1698&gt;=121,-Z1698&lt;=150),D1698,0)</f>
        <v>0</v>
      </c>
      <c r="AH1698" s="26">
        <f>IF(AND(-Z1698&gt;=151,-Z1698&lt;=180),D1698,0)</f>
        <v>0</v>
      </c>
      <c r="AI1698" s="26">
        <f>IF(AND(-Z1698&gt;=181,-Z1698&lt;=210),D1698,0)</f>
        <v>0</v>
      </c>
      <c r="AJ1698" s="26">
        <f>IF(AND(-Z1698&gt;=211,-Z1698&lt;=250),D1698,0)</f>
        <v>0</v>
      </c>
      <c r="AK1698" s="26">
        <f>IF(-Z1698&gt;=251,D1698,0)</f>
        <v>0</v>
      </c>
      <c r="AL1698" s="26">
        <f>SUM(AE1698:AF1698)</f>
        <v>0</v>
      </c>
      <c r="AM1698" s="26">
        <f>SUM(AG1698:AK1698)</f>
        <v>0</v>
      </c>
      <c r="AN1698" s="26">
        <f>SUM(AI1698:AK1698)</f>
        <v>0</v>
      </c>
      <c r="AO1698" s="26">
        <f>+IF(SUM(AC1698:AK1698)=0,D1698,0)</f>
        <v>1530</v>
      </c>
      <c r="AP1698" s="26">
        <f>+SUM(AC1698:AK1698)</f>
        <v>0</v>
      </c>
      <c r="AQ1698" s="26">
        <f>+Tabla_DatosExternos_142[[#This Row],[Total Vigente]]+Tabla_DatosExternos_142[[#This Row],[Total Vencido]]</f>
        <v>1530</v>
      </c>
      <c r="AR1698" s="26">
        <f>SUM(AG1698:AK1698)</f>
        <v>0</v>
      </c>
      <c r="AS1698" s="27">
        <f>+Tabla_DatosExternos_142[[#This Row],[Fecha]]-Tabla_DatosExternos_142[[#This Row],[Vence]]</f>
        <v>-30</v>
      </c>
      <c r="AT1698" s="21"/>
      <c r="AU1698" s="28" t="e">
        <f>+AR1698-W1698</f>
        <v>#VALUE!</v>
      </c>
    </row>
    <row r="1699" spans="1:47" x14ac:dyDescent="0.35">
      <c r="A1699" s="20">
        <v>46242</v>
      </c>
      <c r="B1699" s="21">
        <v>161271</v>
      </c>
      <c r="C1699" s="21">
        <v>15400</v>
      </c>
      <c r="D1699" s="21">
        <v>15400</v>
      </c>
      <c r="E1699" s="22">
        <v>46272</v>
      </c>
      <c r="F1699" s="21">
        <v>26</v>
      </c>
      <c r="G1699" s="21" t="s">
        <v>90</v>
      </c>
      <c r="H1699" s="21" t="s">
        <v>95</v>
      </c>
      <c r="I1699" s="21" t="s">
        <v>2203</v>
      </c>
      <c r="J1699" s="21" t="s">
        <v>49</v>
      </c>
      <c r="K1699" s="21" t="s">
        <v>711</v>
      </c>
      <c r="L1699" s="21" t="s">
        <v>712</v>
      </c>
      <c r="M1699" s="21" t="s">
        <v>713</v>
      </c>
      <c r="N1699" s="21">
        <v>30</v>
      </c>
      <c r="O1699" s="20"/>
      <c r="P1699" s="21" t="s">
        <v>49</v>
      </c>
      <c r="Q1699" s="21" t="s">
        <v>2204</v>
      </c>
      <c r="R1699" s="21">
        <v>20000</v>
      </c>
      <c r="S1699" s="21">
        <v>932</v>
      </c>
      <c r="T1699" s="21">
        <v>-68.081921300000005</v>
      </c>
      <c r="U1699" s="21">
        <v>-16.521779899999999</v>
      </c>
      <c r="V1699" s="21" t="s">
        <v>2205</v>
      </c>
      <c r="W1699" s="21" t="s">
        <v>51</v>
      </c>
      <c r="X1699" s="21" t="s">
        <v>2206</v>
      </c>
      <c r="Y1699" s="23">
        <v>46246</v>
      </c>
      <c r="Z1699" s="24">
        <f>+E1699-Y1699</f>
        <v>26</v>
      </c>
      <c r="AA1699" s="25">
        <f>+Tabla_DatosExternos_142[[#This Row],[Saldo]]/Tabla_DatosExternos_142[[#This Row],[Importe]]</f>
        <v>1</v>
      </c>
      <c r="AB1699" s="21"/>
      <c r="AC1699" s="26">
        <f>IF(AND(-Z1699&gt;=1,-Z1699&lt;=30),D1699,0)</f>
        <v>0</v>
      </c>
      <c r="AD1699" s="26">
        <f>IF(AND(-Z1699&gt;=31,-Z1699&lt;=60),D1699,0)</f>
        <v>0</v>
      </c>
      <c r="AE1699" s="26">
        <f>IF(AND(-Z1699&gt;=61,-Z1699&lt;=90),D1699,0)</f>
        <v>0</v>
      </c>
      <c r="AF1699" s="26">
        <f>IF(AND(-Z1699&gt;=91,-Z1699&lt;=120),D1699,0)</f>
        <v>0</v>
      </c>
      <c r="AG1699" s="26">
        <f>IF(AND(-Z1699&gt;=121,-Z1699&lt;=150),D1699,0)</f>
        <v>0</v>
      </c>
      <c r="AH1699" s="26">
        <f>IF(AND(-Z1699&gt;=151,-Z1699&lt;=180),D1699,0)</f>
        <v>0</v>
      </c>
      <c r="AI1699" s="26">
        <f>IF(AND(-Z1699&gt;=181,-Z1699&lt;=210),D1699,0)</f>
        <v>0</v>
      </c>
      <c r="AJ1699" s="26">
        <f>IF(AND(-Z1699&gt;=211,-Z1699&lt;=250),D1699,0)</f>
        <v>0</v>
      </c>
      <c r="AK1699" s="26">
        <f>IF(-Z1699&gt;=251,D1699,0)</f>
        <v>0</v>
      </c>
      <c r="AL1699" s="26">
        <f>SUM(AE1699:AF1699)</f>
        <v>0</v>
      </c>
      <c r="AM1699" s="26">
        <f>SUM(AG1699:AK1699)</f>
        <v>0</v>
      </c>
      <c r="AN1699" s="26">
        <f>SUM(AI1699:AK1699)</f>
        <v>0</v>
      </c>
      <c r="AO1699" s="26">
        <f>+IF(SUM(AC1699:AK1699)=0,D1699,0)</f>
        <v>15400</v>
      </c>
      <c r="AP1699" s="26">
        <f>+SUM(AC1699:AK1699)</f>
        <v>0</v>
      </c>
      <c r="AQ1699" s="26">
        <f>+Tabla_DatosExternos_142[[#This Row],[Total Vigente]]+Tabla_DatosExternos_142[[#This Row],[Total Vencido]]</f>
        <v>15400</v>
      </c>
      <c r="AR1699" s="26">
        <f>SUM(AG1699:AK1699)</f>
        <v>0</v>
      </c>
      <c r="AS1699" s="27">
        <f>+Tabla_DatosExternos_142[[#This Row],[Fecha]]-Tabla_DatosExternos_142[[#This Row],[Vence]]</f>
        <v>-30</v>
      </c>
      <c r="AT1699" s="21"/>
      <c r="AU1699" s="28" t="e">
        <f>+AR1699-W1699</f>
        <v>#VALUE!</v>
      </c>
    </row>
    <row r="1700" spans="1:47" x14ac:dyDescent="0.35">
      <c r="A1700" s="20">
        <v>45038</v>
      </c>
      <c r="B1700" s="21">
        <v>105516</v>
      </c>
      <c r="C1700" s="21">
        <v>4617.21</v>
      </c>
      <c r="D1700" s="21">
        <v>4617.21</v>
      </c>
      <c r="E1700" s="22">
        <v>45068</v>
      </c>
      <c r="F1700" s="21">
        <v>1178</v>
      </c>
      <c r="G1700" s="21" t="s">
        <v>47</v>
      </c>
      <c r="H1700" s="21" t="s">
        <v>48</v>
      </c>
      <c r="I1700" s="21" t="s">
        <v>331</v>
      </c>
      <c r="J1700" s="21" t="s">
        <v>52</v>
      </c>
      <c r="K1700" s="21" t="s">
        <v>74</v>
      </c>
      <c r="L1700" s="21" t="s">
        <v>333</v>
      </c>
      <c r="M1700" s="21" t="s">
        <v>334</v>
      </c>
      <c r="N1700" s="21">
        <v>30</v>
      </c>
      <c r="O1700" s="20"/>
      <c r="P1700" s="21" t="s">
        <v>50</v>
      </c>
      <c r="Q1700" s="21" t="s">
        <v>335</v>
      </c>
      <c r="R1700" s="21">
        <v>0</v>
      </c>
      <c r="S1700" s="21">
        <v>19</v>
      </c>
      <c r="T1700" s="21">
        <v>-63.020114</v>
      </c>
      <c r="U1700" s="21">
        <v>-17.789966</v>
      </c>
      <c r="V1700" s="21" t="s">
        <v>336</v>
      </c>
      <c r="W1700" s="21" t="s">
        <v>51</v>
      </c>
      <c r="X1700" s="21" t="s">
        <v>337</v>
      </c>
      <c r="Y1700" s="23">
        <v>46246</v>
      </c>
      <c r="Z1700" s="24">
        <f>+E1700-Y1700</f>
        <v>-1178</v>
      </c>
      <c r="AA1700" s="25">
        <f>+Tabla_DatosExternos_142[[#This Row],[Saldo]]/Tabla_DatosExternos_142[[#This Row],[Importe]]</f>
        <v>1</v>
      </c>
      <c r="AB1700" s="21"/>
      <c r="AC1700" s="26">
        <f>IF(AND(-Z1700&gt;=1,-Z1700&lt;=30),D1700,0)</f>
        <v>0</v>
      </c>
      <c r="AD1700" s="26">
        <f>IF(AND(-Z1700&gt;=31,-Z1700&lt;=60),D1700,0)</f>
        <v>0</v>
      </c>
      <c r="AE1700" s="26">
        <f>IF(AND(-Z1700&gt;=61,-Z1700&lt;=90),D1700,0)</f>
        <v>0</v>
      </c>
      <c r="AF1700" s="26">
        <f>IF(AND(-Z1700&gt;=91,-Z1700&lt;=120),D1700,0)</f>
        <v>0</v>
      </c>
      <c r="AG1700" s="26">
        <f>IF(AND(-Z1700&gt;=121,-Z1700&lt;=150),D1700,0)</f>
        <v>0</v>
      </c>
      <c r="AH1700" s="26">
        <f>IF(AND(-Z1700&gt;=151,-Z1700&lt;=180),D1700,0)</f>
        <v>0</v>
      </c>
      <c r="AI1700" s="26">
        <f>IF(AND(-Z1700&gt;=181,-Z1700&lt;=210),D1700,0)</f>
        <v>0</v>
      </c>
      <c r="AJ1700" s="26">
        <f>IF(AND(-Z1700&gt;=211,-Z1700&lt;=250),D1700,0)</f>
        <v>0</v>
      </c>
      <c r="AK1700" s="26">
        <f>IF(-Z1700&gt;=251,D1700,0)</f>
        <v>4617.21</v>
      </c>
      <c r="AL1700" s="26">
        <f>SUM(AE1700:AF1700)</f>
        <v>0</v>
      </c>
      <c r="AM1700" s="26">
        <f>SUM(AG1700:AK1700)</f>
        <v>4617.21</v>
      </c>
      <c r="AN1700" s="26">
        <f>SUM(AI1700:AK1700)</f>
        <v>4617.21</v>
      </c>
      <c r="AO1700" s="26">
        <f>+IF(SUM(AC1700:AK1700)=0,D1700,0)</f>
        <v>0</v>
      </c>
      <c r="AP1700" s="26">
        <f>+SUM(AC1700:AK1700)</f>
        <v>4617.21</v>
      </c>
      <c r="AQ1700" s="26">
        <f>+Tabla_DatosExternos_142[[#This Row],[Total Vigente]]+Tabla_DatosExternos_142[[#This Row],[Total Vencido]]</f>
        <v>4617.21</v>
      </c>
      <c r="AR1700" s="26">
        <f>SUM(AG1700:AK1700)</f>
        <v>4617.21</v>
      </c>
      <c r="AS1700" s="27">
        <f>+Tabla_DatosExternos_142[[#This Row],[Fecha]]-Tabla_DatosExternos_142[[#This Row],[Vence]]</f>
        <v>-30</v>
      </c>
      <c r="AT1700" s="21"/>
      <c r="AU1700" s="28" t="e">
        <f>+AR1700-W1700</f>
        <v>#VALUE!</v>
      </c>
    </row>
    <row r="1701" spans="1:47" x14ac:dyDescent="0.35">
      <c r="A1701" s="20">
        <v>45240</v>
      </c>
      <c r="B1701" s="21">
        <v>240715</v>
      </c>
      <c r="C1701" s="21">
        <v>3200</v>
      </c>
      <c r="D1701" s="21">
        <v>900</v>
      </c>
      <c r="E1701" s="22">
        <v>45270</v>
      </c>
      <c r="F1701" s="21">
        <v>976</v>
      </c>
      <c r="G1701" s="21" t="s">
        <v>47</v>
      </c>
      <c r="H1701" s="21" t="s">
        <v>48</v>
      </c>
      <c r="I1701" s="21" t="s">
        <v>401</v>
      </c>
      <c r="J1701" s="21" t="s">
        <v>52</v>
      </c>
      <c r="K1701" s="21" t="s">
        <v>74</v>
      </c>
      <c r="L1701" s="21" t="s">
        <v>333</v>
      </c>
      <c r="M1701" s="21" t="s">
        <v>402</v>
      </c>
      <c r="N1701" s="21">
        <v>30</v>
      </c>
      <c r="O1701" s="20">
        <v>45642</v>
      </c>
      <c r="P1701" s="21" t="s">
        <v>50</v>
      </c>
      <c r="Q1701" s="21" t="s">
        <v>403</v>
      </c>
      <c r="R1701" s="21">
        <v>0</v>
      </c>
      <c r="S1701" s="21">
        <v>31</v>
      </c>
      <c r="T1701" s="21">
        <v>-63.122410000000002</v>
      </c>
      <c r="U1701" s="21">
        <v>-17.747520000000002</v>
      </c>
      <c r="V1701" s="21" t="s">
        <v>404</v>
      </c>
      <c r="W1701" s="21" t="s">
        <v>51</v>
      </c>
      <c r="X1701" s="21" t="s">
        <v>405</v>
      </c>
      <c r="Y1701" s="23">
        <v>46246</v>
      </c>
      <c r="Z1701" s="24">
        <f>+E1701-Y1701</f>
        <v>-976</v>
      </c>
      <c r="AA1701" s="25">
        <f>+Tabla_DatosExternos_142[[#This Row],[Saldo]]/Tabla_DatosExternos_142[[#This Row],[Importe]]</f>
        <v>0.28125</v>
      </c>
      <c r="AB1701" s="21"/>
      <c r="AC1701" s="26">
        <f>IF(AND(-Z1701&gt;=1,-Z1701&lt;=30),D1701,0)</f>
        <v>0</v>
      </c>
      <c r="AD1701" s="26">
        <f>IF(AND(-Z1701&gt;=31,-Z1701&lt;=60),D1701,0)</f>
        <v>0</v>
      </c>
      <c r="AE1701" s="26">
        <f>IF(AND(-Z1701&gt;=61,-Z1701&lt;=90),D1701,0)</f>
        <v>0</v>
      </c>
      <c r="AF1701" s="26">
        <f>IF(AND(-Z1701&gt;=91,-Z1701&lt;=120),D1701,0)</f>
        <v>0</v>
      </c>
      <c r="AG1701" s="26">
        <f>IF(AND(-Z1701&gt;=121,-Z1701&lt;=150),D1701,0)</f>
        <v>0</v>
      </c>
      <c r="AH1701" s="26">
        <f>IF(AND(-Z1701&gt;=151,-Z1701&lt;=180),D1701,0)</f>
        <v>0</v>
      </c>
      <c r="AI1701" s="26">
        <f>IF(AND(-Z1701&gt;=181,-Z1701&lt;=210),D1701,0)</f>
        <v>0</v>
      </c>
      <c r="AJ1701" s="26">
        <f>IF(AND(-Z1701&gt;=211,-Z1701&lt;=250),D1701,0)</f>
        <v>0</v>
      </c>
      <c r="AK1701" s="26">
        <f>IF(-Z1701&gt;=251,D1701,0)</f>
        <v>900</v>
      </c>
      <c r="AL1701" s="26">
        <f>SUM(AE1701:AF1701)</f>
        <v>0</v>
      </c>
      <c r="AM1701" s="26">
        <f>SUM(AG1701:AK1701)</f>
        <v>900</v>
      </c>
      <c r="AN1701" s="26">
        <f>SUM(AI1701:AK1701)</f>
        <v>900</v>
      </c>
      <c r="AO1701" s="26">
        <f>+IF(SUM(AC1701:AK1701)=0,D1701,0)</f>
        <v>0</v>
      </c>
      <c r="AP1701" s="26">
        <f>+SUM(AC1701:AK1701)</f>
        <v>900</v>
      </c>
      <c r="AQ1701" s="26">
        <f>+Tabla_DatosExternos_142[[#This Row],[Total Vigente]]+Tabla_DatosExternos_142[[#This Row],[Total Vencido]]</f>
        <v>900</v>
      </c>
      <c r="AR1701" s="26">
        <f>SUM(AG1701:AK1701)</f>
        <v>900</v>
      </c>
      <c r="AS1701" s="27">
        <f>+Tabla_DatosExternos_142[[#This Row],[Fecha]]-Tabla_DatosExternos_142[[#This Row],[Vence]]</f>
        <v>-30</v>
      </c>
      <c r="AT1701" s="21"/>
      <c r="AU1701" s="28" t="e">
        <f>+AR1701-W1701</f>
        <v>#VALUE!</v>
      </c>
    </row>
    <row r="1702" spans="1:47" x14ac:dyDescent="0.35">
      <c r="A1702" s="20">
        <v>45246</v>
      </c>
      <c r="B1702" s="21">
        <v>244506</v>
      </c>
      <c r="C1702" s="21">
        <v>2366.6999999999998</v>
      </c>
      <c r="D1702" s="21">
        <v>1266.7</v>
      </c>
      <c r="E1702" s="22">
        <v>45276</v>
      </c>
      <c r="F1702" s="21">
        <v>970</v>
      </c>
      <c r="G1702" s="21" t="s">
        <v>47</v>
      </c>
      <c r="H1702" s="21" t="s">
        <v>48</v>
      </c>
      <c r="I1702" s="21" t="s">
        <v>410</v>
      </c>
      <c r="J1702" s="21" t="s">
        <v>52</v>
      </c>
      <c r="K1702" s="21" t="s">
        <v>74</v>
      </c>
      <c r="L1702" s="21" t="s">
        <v>333</v>
      </c>
      <c r="M1702" s="21" t="s">
        <v>411</v>
      </c>
      <c r="N1702" s="21">
        <v>30</v>
      </c>
      <c r="O1702" s="20">
        <v>45612</v>
      </c>
      <c r="P1702" s="21" t="s">
        <v>50</v>
      </c>
      <c r="Q1702" s="21" t="s">
        <v>412</v>
      </c>
      <c r="R1702" s="21">
        <v>5000</v>
      </c>
      <c r="S1702" s="21">
        <v>18</v>
      </c>
      <c r="T1702" s="21">
        <v>-63.108683999999997</v>
      </c>
      <c r="U1702" s="21">
        <v>-17.792234000000001</v>
      </c>
      <c r="V1702" s="21" t="s">
        <v>413</v>
      </c>
      <c r="W1702" s="21" t="s">
        <v>51</v>
      </c>
      <c r="X1702" s="21" t="s">
        <v>67</v>
      </c>
      <c r="Y1702" s="23">
        <v>46246</v>
      </c>
      <c r="Z1702" s="24">
        <f>+E1702-Y1702</f>
        <v>-970</v>
      </c>
      <c r="AA1702" s="25">
        <f>+Tabla_DatosExternos_142[[#This Row],[Saldo]]/Tabla_DatosExternos_142[[#This Row],[Importe]]</f>
        <v>0.535217813833608</v>
      </c>
      <c r="AB1702" s="21"/>
      <c r="AC1702" s="26">
        <f>IF(AND(-Z1702&gt;=1,-Z1702&lt;=30),D1702,0)</f>
        <v>0</v>
      </c>
      <c r="AD1702" s="26">
        <f>IF(AND(-Z1702&gt;=31,-Z1702&lt;=60),D1702,0)</f>
        <v>0</v>
      </c>
      <c r="AE1702" s="26">
        <f>IF(AND(-Z1702&gt;=61,-Z1702&lt;=90),D1702,0)</f>
        <v>0</v>
      </c>
      <c r="AF1702" s="26">
        <f>IF(AND(-Z1702&gt;=91,-Z1702&lt;=120),D1702,0)</f>
        <v>0</v>
      </c>
      <c r="AG1702" s="26">
        <f>IF(AND(-Z1702&gt;=121,-Z1702&lt;=150),D1702,0)</f>
        <v>0</v>
      </c>
      <c r="AH1702" s="26">
        <f>IF(AND(-Z1702&gt;=151,-Z1702&lt;=180),D1702,0)</f>
        <v>0</v>
      </c>
      <c r="AI1702" s="26">
        <f>IF(AND(-Z1702&gt;=181,-Z1702&lt;=210),D1702,0)</f>
        <v>0</v>
      </c>
      <c r="AJ1702" s="26">
        <f>IF(AND(-Z1702&gt;=211,-Z1702&lt;=250),D1702,0)</f>
        <v>0</v>
      </c>
      <c r="AK1702" s="26">
        <f>IF(-Z1702&gt;=251,D1702,0)</f>
        <v>1266.7</v>
      </c>
      <c r="AL1702" s="26">
        <f>SUM(AE1702:AF1702)</f>
        <v>0</v>
      </c>
      <c r="AM1702" s="26">
        <f>SUM(AG1702:AK1702)</f>
        <v>1266.7</v>
      </c>
      <c r="AN1702" s="26">
        <f>SUM(AI1702:AK1702)</f>
        <v>1266.7</v>
      </c>
      <c r="AO1702" s="26">
        <f>+IF(SUM(AC1702:AK1702)=0,D1702,0)</f>
        <v>0</v>
      </c>
      <c r="AP1702" s="26">
        <f>+SUM(AC1702:AK1702)</f>
        <v>1266.7</v>
      </c>
      <c r="AQ1702" s="26">
        <f>+Tabla_DatosExternos_142[[#This Row],[Total Vigente]]+Tabla_DatosExternos_142[[#This Row],[Total Vencido]]</f>
        <v>1266.7</v>
      </c>
      <c r="AR1702" s="26">
        <f>SUM(AG1702:AK1702)</f>
        <v>1266.7</v>
      </c>
      <c r="AS1702" s="27">
        <f>+Tabla_DatosExternos_142[[#This Row],[Fecha]]-Tabla_DatosExternos_142[[#This Row],[Vence]]</f>
        <v>-30</v>
      </c>
      <c r="AT1702" s="21"/>
      <c r="AU1702" s="28" t="e">
        <f>+AR1702-W1702</f>
        <v>#VALUE!</v>
      </c>
    </row>
    <row r="1703" spans="1:47" x14ac:dyDescent="0.35">
      <c r="A1703" s="20">
        <v>45247</v>
      </c>
      <c r="B1703" s="21">
        <v>245234</v>
      </c>
      <c r="C1703" s="21">
        <v>1835.45</v>
      </c>
      <c r="D1703" s="21">
        <v>835.45</v>
      </c>
      <c r="E1703" s="22">
        <v>45277</v>
      </c>
      <c r="F1703" s="21">
        <v>969</v>
      </c>
      <c r="G1703" s="21" t="s">
        <v>47</v>
      </c>
      <c r="H1703" s="21" t="s">
        <v>48</v>
      </c>
      <c r="I1703" s="21" t="s">
        <v>428</v>
      </c>
      <c r="J1703" s="21" t="s">
        <v>52</v>
      </c>
      <c r="K1703" s="21" t="s">
        <v>74</v>
      </c>
      <c r="L1703" s="21" t="s">
        <v>333</v>
      </c>
      <c r="M1703" s="21" t="s">
        <v>411</v>
      </c>
      <c r="N1703" s="21">
        <v>30</v>
      </c>
      <c r="O1703" s="20">
        <v>45608</v>
      </c>
      <c r="P1703" s="21" t="s">
        <v>50</v>
      </c>
      <c r="Q1703" s="21" t="s">
        <v>429</v>
      </c>
      <c r="R1703" s="21">
        <v>5000</v>
      </c>
      <c r="S1703" s="21">
        <v>18</v>
      </c>
      <c r="T1703" s="21">
        <v>-63.093074000000001</v>
      </c>
      <c r="U1703" s="21">
        <v>-17.800114000000001</v>
      </c>
      <c r="V1703" s="21" t="s">
        <v>430</v>
      </c>
      <c r="W1703" s="21" t="s">
        <v>51</v>
      </c>
      <c r="X1703" s="21" t="s">
        <v>431</v>
      </c>
      <c r="Y1703" s="23">
        <v>46246</v>
      </c>
      <c r="Z1703" s="24">
        <f>+E1703-Y1703</f>
        <v>-969</v>
      </c>
      <c r="AA1703" s="25">
        <f>+Tabla_DatosExternos_142[[#This Row],[Saldo]]/Tabla_DatosExternos_142[[#This Row],[Importe]]</f>
        <v>0.45517448037266067</v>
      </c>
      <c r="AB1703" s="21"/>
      <c r="AC1703" s="26">
        <f>IF(AND(-Z1703&gt;=1,-Z1703&lt;=30),D1703,0)</f>
        <v>0</v>
      </c>
      <c r="AD1703" s="26">
        <f>IF(AND(-Z1703&gt;=31,-Z1703&lt;=60),D1703,0)</f>
        <v>0</v>
      </c>
      <c r="AE1703" s="26">
        <f>IF(AND(-Z1703&gt;=61,-Z1703&lt;=90),D1703,0)</f>
        <v>0</v>
      </c>
      <c r="AF1703" s="26">
        <f>IF(AND(-Z1703&gt;=91,-Z1703&lt;=120),D1703,0)</f>
        <v>0</v>
      </c>
      <c r="AG1703" s="26">
        <f>IF(AND(-Z1703&gt;=121,-Z1703&lt;=150),D1703,0)</f>
        <v>0</v>
      </c>
      <c r="AH1703" s="26">
        <f>IF(AND(-Z1703&gt;=151,-Z1703&lt;=180),D1703,0)</f>
        <v>0</v>
      </c>
      <c r="AI1703" s="26">
        <f>IF(AND(-Z1703&gt;=181,-Z1703&lt;=210),D1703,0)</f>
        <v>0</v>
      </c>
      <c r="AJ1703" s="26">
        <f>IF(AND(-Z1703&gt;=211,-Z1703&lt;=250),D1703,0)</f>
        <v>0</v>
      </c>
      <c r="AK1703" s="26">
        <f>IF(-Z1703&gt;=251,D1703,0)</f>
        <v>835.45</v>
      </c>
      <c r="AL1703" s="26">
        <f>SUM(AE1703:AF1703)</f>
        <v>0</v>
      </c>
      <c r="AM1703" s="26">
        <f>SUM(AG1703:AK1703)</f>
        <v>835.45</v>
      </c>
      <c r="AN1703" s="26">
        <f>SUM(AI1703:AK1703)</f>
        <v>835.45</v>
      </c>
      <c r="AO1703" s="26">
        <f>+IF(SUM(AC1703:AK1703)=0,D1703,0)</f>
        <v>0</v>
      </c>
      <c r="AP1703" s="26">
        <f>+SUM(AC1703:AK1703)</f>
        <v>835.45</v>
      </c>
      <c r="AQ1703" s="26">
        <f>+Tabla_DatosExternos_142[[#This Row],[Total Vigente]]+Tabla_DatosExternos_142[[#This Row],[Total Vencido]]</f>
        <v>835.45</v>
      </c>
      <c r="AR1703" s="26">
        <f>SUM(AG1703:AK1703)</f>
        <v>835.45</v>
      </c>
      <c r="AS1703" s="27">
        <f>+Tabla_DatosExternos_142[[#This Row],[Fecha]]-Tabla_DatosExternos_142[[#This Row],[Vence]]</f>
        <v>-30</v>
      </c>
      <c r="AT1703" s="21"/>
      <c r="AU1703" s="28" t="e">
        <f>+AR1703-W1703</f>
        <v>#VALUE!</v>
      </c>
    </row>
    <row r="1704" spans="1:47" x14ac:dyDescent="0.35">
      <c r="A1704" s="20">
        <v>45253</v>
      </c>
      <c r="B1704" s="21">
        <v>249163</v>
      </c>
      <c r="C1704" s="21">
        <v>2007.15</v>
      </c>
      <c r="D1704" s="21">
        <v>1707.15</v>
      </c>
      <c r="E1704" s="22">
        <v>45283</v>
      </c>
      <c r="F1704" s="21">
        <v>963</v>
      </c>
      <c r="G1704" s="21" t="s">
        <v>47</v>
      </c>
      <c r="H1704" s="21" t="s">
        <v>48</v>
      </c>
      <c r="I1704" s="21" t="s">
        <v>432</v>
      </c>
      <c r="J1704" s="21" t="s">
        <v>52</v>
      </c>
      <c r="K1704" s="21" t="s">
        <v>74</v>
      </c>
      <c r="L1704" s="21" t="s">
        <v>333</v>
      </c>
      <c r="M1704" s="21" t="s">
        <v>411</v>
      </c>
      <c r="N1704" s="21">
        <v>30</v>
      </c>
      <c r="O1704" s="20">
        <v>45572</v>
      </c>
      <c r="P1704" s="21" t="s">
        <v>50</v>
      </c>
      <c r="Q1704" s="21" t="s">
        <v>433</v>
      </c>
      <c r="R1704" s="21">
        <v>5000</v>
      </c>
      <c r="S1704" s="21">
        <v>18</v>
      </c>
      <c r="T1704" s="21">
        <v>-63.099947</v>
      </c>
      <c r="U1704" s="21">
        <v>-17.798098</v>
      </c>
      <c r="V1704" s="21" t="s">
        <v>434</v>
      </c>
      <c r="W1704" s="21" t="s">
        <v>51</v>
      </c>
      <c r="X1704" s="21" t="s">
        <v>435</v>
      </c>
      <c r="Y1704" s="23">
        <v>46246</v>
      </c>
      <c r="Z1704" s="24">
        <f>+E1704-Y1704</f>
        <v>-963</v>
      </c>
      <c r="AA1704" s="25">
        <f>+Tabla_DatosExternos_142[[#This Row],[Saldo]]/Tabla_DatosExternos_142[[#This Row],[Importe]]</f>
        <v>0.85053433973544579</v>
      </c>
      <c r="AB1704" s="21"/>
      <c r="AC1704" s="26">
        <f>IF(AND(-Z1704&gt;=1,-Z1704&lt;=30),D1704,0)</f>
        <v>0</v>
      </c>
      <c r="AD1704" s="26">
        <f>IF(AND(-Z1704&gt;=31,-Z1704&lt;=60),D1704,0)</f>
        <v>0</v>
      </c>
      <c r="AE1704" s="26">
        <f>IF(AND(-Z1704&gt;=61,-Z1704&lt;=90),D1704,0)</f>
        <v>0</v>
      </c>
      <c r="AF1704" s="26">
        <f>IF(AND(-Z1704&gt;=91,-Z1704&lt;=120),D1704,0)</f>
        <v>0</v>
      </c>
      <c r="AG1704" s="26">
        <f>IF(AND(-Z1704&gt;=121,-Z1704&lt;=150),D1704,0)</f>
        <v>0</v>
      </c>
      <c r="AH1704" s="26">
        <f>IF(AND(-Z1704&gt;=151,-Z1704&lt;=180),D1704,0)</f>
        <v>0</v>
      </c>
      <c r="AI1704" s="26">
        <f>IF(AND(-Z1704&gt;=181,-Z1704&lt;=210),D1704,0)</f>
        <v>0</v>
      </c>
      <c r="AJ1704" s="26">
        <f>IF(AND(-Z1704&gt;=211,-Z1704&lt;=250),D1704,0)</f>
        <v>0</v>
      </c>
      <c r="AK1704" s="26">
        <f>IF(-Z1704&gt;=251,D1704,0)</f>
        <v>1707.15</v>
      </c>
      <c r="AL1704" s="26">
        <f>SUM(AE1704:AF1704)</f>
        <v>0</v>
      </c>
      <c r="AM1704" s="26">
        <f>SUM(AG1704:AK1704)</f>
        <v>1707.15</v>
      </c>
      <c r="AN1704" s="26">
        <f>SUM(AI1704:AK1704)</f>
        <v>1707.15</v>
      </c>
      <c r="AO1704" s="26">
        <f>+IF(SUM(AC1704:AK1704)=0,D1704,0)</f>
        <v>0</v>
      </c>
      <c r="AP1704" s="26">
        <f>+SUM(AC1704:AK1704)</f>
        <v>1707.15</v>
      </c>
      <c r="AQ1704" s="26">
        <f>+Tabla_DatosExternos_142[[#This Row],[Total Vigente]]+Tabla_DatosExternos_142[[#This Row],[Total Vencido]]</f>
        <v>1707.15</v>
      </c>
      <c r="AR1704" s="26">
        <f>SUM(AG1704:AK1704)</f>
        <v>1707.15</v>
      </c>
      <c r="AS1704" s="27">
        <f>+Tabla_DatosExternos_142[[#This Row],[Fecha]]-Tabla_DatosExternos_142[[#This Row],[Vence]]</f>
        <v>-30</v>
      </c>
      <c r="AT1704" s="21"/>
      <c r="AU1704" s="28" t="e">
        <f>+AR1704-W1704</f>
        <v>#VALUE!</v>
      </c>
    </row>
    <row r="1705" spans="1:47" x14ac:dyDescent="0.35">
      <c r="A1705" s="20">
        <v>45253</v>
      </c>
      <c r="B1705" s="21">
        <v>249530</v>
      </c>
      <c r="C1705" s="21">
        <v>1920</v>
      </c>
      <c r="D1705" s="21">
        <v>800</v>
      </c>
      <c r="E1705" s="22">
        <v>45283</v>
      </c>
      <c r="F1705" s="21">
        <v>963</v>
      </c>
      <c r="G1705" s="21" t="s">
        <v>47</v>
      </c>
      <c r="H1705" s="21" t="s">
        <v>48</v>
      </c>
      <c r="I1705" s="21" t="s">
        <v>436</v>
      </c>
      <c r="J1705" s="21" t="s">
        <v>52</v>
      </c>
      <c r="K1705" s="21" t="s">
        <v>74</v>
      </c>
      <c r="L1705" s="21" t="s">
        <v>333</v>
      </c>
      <c r="M1705" s="21" t="s">
        <v>402</v>
      </c>
      <c r="N1705" s="21">
        <v>30</v>
      </c>
      <c r="O1705" s="20">
        <v>45891</v>
      </c>
      <c r="P1705" s="21" t="s">
        <v>50</v>
      </c>
      <c r="Q1705" s="21" t="s">
        <v>437</v>
      </c>
      <c r="R1705" s="21">
        <v>5000</v>
      </c>
      <c r="S1705" s="21">
        <v>31</v>
      </c>
      <c r="T1705" s="21">
        <v>-63.116169999999997</v>
      </c>
      <c r="U1705" s="21">
        <v>-17.758573999999999</v>
      </c>
      <c r="V1705" s="21" t="s">
        <v>438</v>
      </c>
      <c r="W1705" s="21" t="s">
        <v>51</v>
      </c>
      <c r="X1705" s="21" t="s">
        <v>439</v>
      </c>
      <c r="Y1705" s="23">
        <v>46246</v>
      </c>
      <c r="Z1705" s="24">
        <f>+E1705-Y1705</f>
        <v>-963</v>
      </c>
      <c r="AA1705" s="25">
        <f>+Tabla_DatosExternos_142[[#This Row],[Saldo]]/Tabla_DatosExternos_142[[#This Row],[Importe]]</f>
        <v>0.41666666666666669</v>
      </c>
      <c r="AB1705" s="21"/>
      <c r="AC1705" s="26">
        <f>IF(AND(-Z1705&gt;=1,-Z1705&lt;=30),D1705,0)</f>
        <v>0</v>
      </c>
      <c r="AD1705" s="26">
        <f>IF(AND(-Z1705&gt;=31,-Z1705&lt;=60),D1705,0)</f>
        <v>0</v>
      </c>
      <c r="AE1705" s="26">
        <f>IF(AND(-Z1705&gt;=61,-Z1705&lt;=90),D1705,0)</f>
        <v>0</v>
      </c>
      <c r="AF1705" s="26">
        <f>IF(AND(-Z1705&gt;=91,-Z1705&lt;=120),D1705,0)</f>
        <v>0</v>
      </c>
      <c r="AG1705" s="26">
        <f>IF(AND(-Z1705&gt;=121,-Z1705&lt;=150),D1705,0)</f>
        <v>0</v>
      </c>
      <c r="AH1705" s="26">
        <f>IF(AND(-Z1705&gt;=151,-Z1705&lt;=180),D1705,0)</f>
        <v>0</v>
      </c>
      <c r="AI1705" s="26">
        <f>IF(AND(-Z1705&gt;=181,-Z1705&lt;=210),D1705,0)</f>
        <v>0</v>
      </c>
      <c r="AJ1705" s="26">
        <f>IF(AND(-Z1705&gt;=211,-Z1705&lt;=250),D1705,0)</f>
        <v>0</v>
      </c>
      <c r="AK1705" s="26">
        <f>IF(-Z1705&gt;=251,D1705,0)</f>
        <v>800</v>
      </c>
      <c r="AL1705" s="26">
        <f>SUM(AE1705:AF1705)</f>
        <v>0</v>
      </c>
      <c r="AM1705" s="26">
        <f>SUM(AG1705:AK1705)</f>
        <v>800</v>
      </c>
      <c r="AN1705" s="26">
        <f>SUM(AI1705:AK1705)</f>
        <v>800</v>
      </c>
      <c r="AO1705" s="26">
        <f>+IF(SUM(AC1705:AK1705)=0,D1705,0)</f>
        <v>0</v>
      </c>
      <c r="AP1705" s="26">
        <f>+SUM(AC1705:AK1705)</f>
        <v>800</v>
      </c>
      <c r="AQ1705" s="26">
        <f>+Tabla_DatosExternos_142[[#This Row],[Total Vigente]]+Tabla_DatosExternos_142[[#This Row],[Total Vencido]]</f>
        <v>800</v>
      </c>
      <c r="AR1705" s="26">
        <f>SUM(AG1705:AK1705)</f>
        <v>800</v>
      </c>
      <c r="AS1705" s="27">
        <f>+Tabla_DatosExternos_142[[#This Row],[Fecha]]-Tabla_DatosExternos_142[[#This Row],[Vence]]</f>
        <v>-30</v>
      </c>
      <c r="AT1705" s="21"/>
      <c r="AU1705" s="28" t="e">
        <f>+AR1705-W1705</f>
        <v>#VALUE!</v>
      </c>
    </row>
    <row r="1706" spans="1:47" x14ac:dyDescent="0.35">
      <c r="A1706" s="20">
        <v>45254</v>
      </c>
      <c r="B1706" s="21">
        <v>250113</v>
      </c>
      <c r="C1706" s="21">
        <v>1920</v>
      </c>
      <c r="D1706" s="21">
        <v>1920</v>
      </c>
      <c r="E1706" s="22">
        <v>45284</v>
      </c>
      <c r="F1706" s="21">
        <v>962</v>
      </c>
      <c r="G1706" s="21" t="s">
        <v>47</v>
      </c>
      <c r="H1706" s="21" t="s">
        <v>48</v>
      </c>
      <c r="I1706" s="21" t="s">
        <v>410</v>
      </c>
      <c r="J1706" s="21" t="s">
        <v>52</v>
      </c>
      <c r="K1706" s="21" t="s">
        <v>74</v>
      </c>
      <c r="L1706" s="21" t="s">
        <v>333</v>
      </c>
      <c r="M1706" s="21" t="s">
        <v>411</v>
      </c>
      <c r="N1706" s="21">
        <v>30</v>
      </c>
      <c r="O1706" s="20"/>
      <c r="P1706" s="21" t="s">
        <v>50</v>
      </c>
      <c r="Q1706" s="21" t="s">
        <v>412</v>
      </c>
      <c r="R1706" s="21">
        <v>5000</v>
      </c>
      <c r="S1706" s="21">
        <v>18</v>
      </c>
      <c r="T1706" s="21">
        <v>-63.108683999999997</v>
      </c>
      <c r="U1706" s="21">
        <v>-17.792234000000001</v>
      </c>
      <c r="V1706" s="21" t="s">
        <v>413</v>
      </c>
      <c r="W1706" s="21" t="s">
        <v>51</v>
      </c>
      <c r="X1706" s="21" t="s">
        <v>67</v>
      </c>
      <c r="Y1706" s="23">
        <v>46246</v>
      </c>
      <c r="Z1706" s="24">
        <f>+E1706-Y1706</f>
        <v>-962</v>
      </c>
      <c r="AA1706" s="25">
        <f>+Tabla_DatosExternos_142[[#This Row],[Saldo]]/Tabla_DatosExternos_142[[#This Row],[Importe]]</f>
        <v>1</v>
      </c>
      <c r="AB1706" s="21"/>
      <c r="AC1706" s="26">
        <f>IF(AND(-Z1706&gt;=1,-Z1706&lt;=30),D1706,0)</f>
        <v>0</v>
      </c>
      <c r="AD1706" s="26">
        <f>IF(AND(-Z1706&gt;=31,-Z1706&lt;=60),D1706,0)</f>
        <v>0</v>
      </c>
      <c r="AE1706" s="26">
        <f>IF(AND(-Z1706&gt;=61,-Z1706&lt;=90),D1706,0)</f>
        <v>0</v>
      </c>
      <c r="AF1706" s="26">
        <f>IF(AND(-Z1706&gt;=91,-Z1706&lt;=120),D1706,0)</f>
        <v>0</v>
      </c>
      <c r="AG1706" s="26">
        <f>IF(AND(-Z1706&gt;=121,-Z1706&lt;=150),D1706,0)</f>
        <v>0</v>
      </c>
      <c r="AH1706" s="26">
        <f>IF(AND(-Z1706&gt;=151,-Z1706&lt;=180),D1706,0)</f>
        <v>0</v>
      </c>
      <c r="AI1706" s="26">
        <f>IF(AND(-Z1706&gt;=181,-Z1706&lt;=210),D1706,0)</f>
        <v>0</v>
      </c>
      <c r="AJ1706" s="26">
        <f>IF(AND(-Z1706&gt;=211,-Z1706&lt;=250),D1706,0)</f>
        <v>0</v>
      </c>
      <c r="AK1706" s="26">
        <f>IF(-Z1706&gt;=251,D1706,0)</f>
        <v>1920</v>
      </c>
      <c r="AL1706" s="26">
        <f>SUM(AE1706:AF1706)</f>
        <v>0</v>
      </c>
      <c r="AM1706" s="26">
        <f>SUM(AG1706:AK1706)</f>
        <v>1920</v>
      </c>
      <c r="AN1706" s="26">
        <f>SUM(AI1706:AK1706)</f>
        <v>1920</v>
      </c>
      <c r="AO1706" s="26">
        <f>+IF(SUM(AC1706:AK1706)=0,D1706,0)</f>
        <v>0</v>
      </c>
      <c r="AP1706" s="26">
        <f>+SUM(AC1706:AK1706)</f>
        <v>1920</v>
      </c>
      <c r="AQ1706" s="26">
        <f>+Tabla_DatosExternos_142[[#This Row],[Total Vigente]]+Tabla_DatosExternos_142[[#This Row],[Total Vencido]]</f>
        <v>1920</v>
      </c>
      <c r="AR1706" s="26">
        <f>SUM(AG1706:AK1706)</f>
        <v>1920</v>
      </c>
      <c r="AS1706" s="27">
        <f>+Tabla_DatosExternos_142[[#This Row],[Fecha]]-Tabla_DatosExternos_142[[#This Row],[Vence]]</f>
        <v>-30</v>
      </c>
      <c r="AT1706" s="21"/>
      <c r="AU1706" s="28" t="e">
        <f>+AR1706-W1706</f>
        <v>#VALUE!</v>
      </c>
    </row>
    <row r="1707" spans="1:47" x14ac:dyDescent="0.35">
      <c r="A1707" s="20">
        <v>45274</v>
      </c>
      <c r="B1707" s="21">
        <v>265160</v>
      </c>
      <c r="C1707" s="21">
        <v>450</v>
      </c>
      <c r="D1707" s="21">
        <v>450</v>
      </c>
      <c r="E1707" s="22">
        <v>45304</v>
      </c>
      <c r="F1707" s="21">
        <v>942</v>
      </c>
      <c r="G1707" s="21" t="s">
        <v>47</v>
      </c>
      <c r="H1707" s="21" t="s">
        <v>48</v>
      </c>
      <c r="I1707" s="21" t="s">
        <v>428</v>
      </c>
      <c r="J1707" s="21" t="s">
        <v>52</v>
      </c>
      <c r="K1707" s="21" t="s">
        <v>74</v>
      </c>
      <c r="L1707" s="21" t="s">
        <v>333</v>
      </c>
      <c r="M1707" s="21" t="s">
        <v>411</v>
      </c>
      <c r="N1707" s="21">
        <v>30</v>
      </c>
      <c r="O1707" s="20"/>
      <c r="P1707" s="21" t="s">
        <v>50</v>
      </c>
      <c r="Q1707" s="21" t="s">
        <v>429</v>
      </c>
      <c r="R1707" s="21">
        <v>5000</v>
      </c>
      <c r="S1707" s="21">
        <v>18</v>
      </c>
      <c r="T1707" s="21">
        <v>-63.093074000000001</v>
      </c>
      <c r="U1707" s="21">
        <v>-17.800114000000001</v>
      </c>
      <c r="V1707" s="21" t="s">
        <v>430</v>
      </c>
      <c r="W1707" s="21" t="s">
        <v>51</v>
      </c>
      <c r="X1707" s="21" t="s">
        <v>431</v>
      </c>
      <c r="Y1707" s="23">
        <v>46246</v>
      </c>
      <c r="Z1707" s="24">
        <f>+E1707-Y1707</f>
        <v>-942</v>
      </c>
      <c r="AA1707" s="25">
        <f>+Tabla_DatosExternos_142[[#This Row],[Saldo]]/Tabla_DatosExternos_142[[#This Row],[Importe]]</f>
        <v>1</v>
      </c>
      <c r="AB1707" s="21"/>
      <c r="AC1707" s="26">
        <f>IF(AND(-Z1707&gt;=1,-Z1707&lt;=30),D1707,0)</f>
        <v>0</v>
      </c>
      <c r="AD1707" s="26">
        <f>IF(AND(-Z1707&gt;=31,-Z1707&lt;=60),D1707,0)</f>
        <v>0</v>
      </c>
      <c r="AE1707" s="26">
        <f>IF(AND(-Z1707&gt;=61,-Z1707&lt;=90),D1707,0)</f>
        <v>0</v>
      </c>
      <c r="AF1707" s="26">
        <f>IF(AND(-Z1707&gt;=91,-Z1707&lt;=120),D1707,0)</f>
        <v>0</v>
      </c>
      <c r="AG1707" s="26">
        <f>IF(AND(-Z1707&gt;=121,-Z1707&lt;=150),D1707,0)</f>
        <v>0</v>
      </c>
      <c r="AH1707" s="26">
        <f>IF(AND(-Z1707&gt;=151,-Z1707&lt;=180),D1707,0)</f>
        <v>0</v>
      </c>
      <c r="AI1707" s="26">
        <f>IF(AND(-Z1707&gt;=181,-Z1707&lt;=210),D1707,0)</f>
        <v>0</v>
      </c>
      <c r="AJ1707" s="26">
        <f>IF(AND(-Z1707&gt;=211,-Z1707&lt;=250),D1707,0)</f>
        <v>0</v>
      </c>
      <c r="AK1707" s="26">
        <f>IF(-Z1707&gt;=251,D1707,0)</f>
        <v>450</v>
      </c>
      <c r="AL1707" s="26">
        <f>SUM(AE1707:AF1707)</f>
        <v>0</v>
      </c>
      <c r="AM1707" s="26">
        <f>SUM(AG1707:AK1707)</f>
        <v>450</v>
      </c>
      <c r="AN1707" s="26">
        <f>SUM(AI1707:AK1707)</f>
        <v>450</v>
      </c>
      <c r="AO1707" s="26">
        <f>+IF(SUM(AC1707:AK1707)=0,D1707,0)</f>
        <v>0</v>
      </c>
      <c r="AP1707" s="26">
        <f>+SUM(AC1707:AK1707)</f>
        <v>450</v>
      </c>
      <c r="AQ1707" s="26">
        <f>+Tabla_DatosExternos_142[[#This Row],[Total Vigente]]+Tabla_DatosExternos_142[[#This Row],[Total Vencido]]</f>
        <v>450</v>
      </c>
      <c r="AR1707" s="26">
        <f>SUM(AG1707:AK1707)</f>
        <v>450</v>
      </c>
      <c r="AS1707" s="27">
        <f>+Tabla_DatosExternos_142[[#This Row],[Fecha]]-Tabla_DatosExternos_142[[#This Row],[Vence]]</f>
        <v>-30</v>
      </c>
      <c r="AT1707" s="21"/>
      <c r="AU1707" s="28" t="e">
        <f>+AR1707-W1707</f>
        <v>#VALUE!</v>
      </c>
    </row>
    <row r="1708" spans="1:47" x14ac:dyDescent="0.35">
      <c r="A1708" s="20">
        <v>45279</v>
      </c>
      <c r="B1708" s="21">
        <v>268070</v>
      </c>
      <c r="C1708" s="21">
        <v>918.02</v>
      </c>
      <c r="D1708" s="21">
        <v>918.02</v>
      </c>
      <c r="E1708" s="22">
        <v>45309</v>
      </c>
      <c r="F1708" s="21">
        <v>937</v>
      </c>
      <c r="G1708" s="21" t="s">
        <v>47</v>
      </c>
      <c r="H1708" s="21" t="s">
        <v>48</v>
      </c>
      <c r="I1708" s="21" t="s">
        <v>475</v>
      </c>
      <c r="J1708" s="21" t="s">
        <v>52</v>
      </c>
      <c r="K1708" s="21" t="s">
        <v>74</v>
      </c>
      <c r="L1708" s="21" t="s">
        <v>333</v>
      </c>
      <c r="M1708" s="21" t="s">
        <v>411</v>
      </c>
      <c r="N1708" s="21">
        <v>30</v>
      </c>
      <c r="O1708" s="20"/>
      <c r="P1708" s="21" t="s">
        <v>50</v>
      </c>
      <c r="Q1708" s="21" t="s">
        <v>476</v>
      </c>
      <c r="R1708" s="21">
        <v>5000</v>
      </c>
      <c r="S1708" s="21">
        <v>18</v>
      </c>
      <c r="T1708" s="21">
        <v>-63.098576000000001</v>
      </c>
      <c r="U1708" s="21">
        <v>-17.787689</v>
      </c>
      <c r="V1708" s="21" t="s">
        <v>477</v>
      </c>
      <c r="W1708" s="21" t="s">
        <v>51</v>
      </c>
      <c r="X1708" s="21" t="s">
        <v>478</v>
      </c>
      <c r="Y1708" s="23">
        <v>46246</v>
      </c>
      <c r="Z1708" s="24">
        <f>+E1708-Y1708</f>
        <v>-937</v>
      </c>
      <c r="AA1708" s="25">
        <f>+Tabla_DatosExternos_142[[#This Row],[Saldo]]/Tabla_DatosExternos_142[[#This Row],[Importe]]</f>
        <v>1</v>
      </c>
      <c r="AB1708" s="21"/>
      <c r="AC1708" s="26">
        <f>IF(AND(-Z1708&gt;=1,-Z1708&lt;=30),D1708,0)</f>
        <v>0</v>
      </c>
      <c r="AD1708" s="26">
        <f>IF(AND(-Z1708&gt;=31,-Z1708&lt;=60),D1708,0)</f>
        <v>0</v>
      </c>
      <c r="AE1708" s="26">
        <f>IF(AND(-Z1708&gt;=61,-Z1708&lt;=90),D1708,0)</f>
        <v>0</v>
      </c>
      <c r="AF1708" s="26">
        <f>IF(AND(-Z1708&gt;=91,-Z1708&lt;=120),D1708,0)</f>
        <v>0</v>
      </c>
      <c r="AG1708" s="26">
        <f>IF(AND(-Z1708&gt;=121,-Z1708&lt;=150),D1708,0)</f>
        <v>0</v>
      </c>
      <c r="AH1708" s="26">
        <f>IF(AND(-Z1708&gt;=151,-Z1708&lt;=180),D1708,0)</f>
        <v>0</v>
      </c>
      <c r="AI1708" s="26">
        <f>IF(AND(-Z1708&gt;=181,-Z1708&lt;=210),D1708,0)</f>
        <v>0</v>
      </c>
      <c r="AJ1708" s="26">
        <f>IF(AND(-Z1708&gt;=211,-Z1708&lt;=250),D1708,0)</f>
        <v>0</v>
      </c>
      <c r="AK1708" s="26">
        <f>IF(-Z1708&gt;=251,D1708,0)</f>
        <v>918.02</v>
      </c>
      <c r="AL1708" s="26">
        <f>SUM(AE1708:AF1708)</f>
        <v>0</v>
      </c>
      <c r="AM1708" s="26">
        <f>SUM(AG1708:AK1708)</f>
        <v>918.02</v>
      </c>
      <c r="AN1708" s="26">
        <f>SUM(AI1708:AK1708)</f>
        <v>918.02</v>
      </c>
      <c r="AO1708" s="26">
        <f>+IF(SUM(AC1708:AK1708)=0,D1708,0)</f>
        <v>0</v>
      </c>
      <c r="AP1708" s="26">
        <f>+SUM(AC1708:AK1708)</f>
        <v>918.02</v>
      </c>
      <c r="AQ1708" s="26">
        <f>+Tabla_DatosExternos_142[[#This Row],[Total Vigente]]+Tabla_DatosExternos_142[[#This Row],[Total Vencido]]</f>
        <v>918.02</v>
      </c>
      <c r="AR1708" s="26">
        <f>SUM(AG1708:AK1708)</f>
        <v>918.02</v>
      </c>
      <c r="AS1708" s="27">
        <f>+Tabla_DatosExternos_142[[#This Row],[Fecha]]-Tabla_DatosExternos_142[[#This Row],[Vence]]</f>
        <v>-30</v>
      </c>
      <c r="AT1708" s="21"/>
      <c r="AU1708" s="28" t="e">
        <f>+AR1708-W1708</f>
        <v>#VALUE!</v>
      </c>
    </row>
    <row r="1709" spans="1:47" x14ac:dyDescent="0.35">
      <c r="A1709" s="20">
        <v>45289</v>
      </c>
      <c r="B1709" s="21">
        <v>14009</v>
      </c>
      <c r="C1709" s="21">
        <v>3840</v>
      </c>
      <c r="D1709" s="21">
        <v>3340</v>
      </c>
      <c r="E1709" s="22">
        <v>45319</v>
      </c>
      <c r="F1709" s="21">
        <v>927</v>
      </c>
      <c r="G1709" s="21" t="s">
        <v>47</v>
      </c>
      <c r="H1709" s="21" t="s">
        <v>48</v>
      </c>
      <c r="I1709" s="21" t="s">
        <v>492</v>
      </c>
      <c r="J1709" s="21" t="s">
        <v>52</v>
      </c>
      <c r="K1709" s="21" t="s">
        <v>74</v>
      </c>
      <c r="L1709" s="21" t="s">
        <v>333</v>
      </c>
      <c r="M1709" s="21" t="s">
        <v>402</v>
      </c>
      <c r="N1709" s="21">
        <v>30</v>
      </c>
      <c r="O1709" s="20">
        <v>45365</v>
      </c>
      <c r="P1709" s="21" t="s">
        <v>50</v>
      </c>
      <c r="Q1709" s="21" t="s">
        <v>493</v>
      </c>
      <c r="R1709" s="21">
        <v>20000</v>
      </c>
      <c r="S1709" s="21">
        <v>31</v>
      </c>
      <c r="T1709" s="21">
        <v>-63.122444999999999</v>
      </c>
      <c r="U1709" s="21">
        <v>-17.747774</v>
      </c>
      <c r="V1709" s="21" t="s">
        <v>494</v>
      </c>
      <c r="W1709" s="21" t="s">
        <v>51</v>
      </c>
      <c r="X1709" s="21" t="s">
        <v>495</v>
      </c>
      <c r="Y1709" s="23">
        <v>46246</v>
      </c>
      <c r="Z1709" s="24">
        <f>+E1709-Y1709</f>
        <v>-927</v>
      </c>
      <c r="AA1709" s="25">
        <f>+Tabla_DatosExternos_142[[#This Row],[Saldo]]/Tabla_DatosExternos_142[[#This Row],[Importe]]</f>
        <v>0.86979166666666663</v>
      </c>
      <c r="AB1709" s="21"/>
      <c r="AC1709" s="26">
        <f>IF(AND(-Z1709&gt;=1,-Z1709&lt;=30),D1709,0)</f>
        <v>0</v>
      </c>
      <c r="AD1709" s="26">
        <f>IF(AND(-Z1709&gt;=31,-Z1709&lt;=60),D1709,0)</f>
        <v>0</v>
      </c>
      <c r="AE1709" s="26">
        <f>IF(AND(-Z1709&gt;=61,-Z1709&lt;=90),D1709,0)</f>
        <v>0</v>
      </c>
      <c r="AF1709" s="26">
        <f>IF(AND(-Z1709&gt;=91,-Z1709&lt;=120),D1709,0)</f>
        <v>0</v>
      </c>
      <c r="AG1709" s="26">
        <f>IF(AND(-Z1709&gt;=121,-Z1709&lt;=150),D1709,0)</f>
        <v>0</v>
      </c>
      <c r="AH1709" s="26">
        <f>IF(AND(-Z1709&gt;=151,-Z1709&lt;=180),D1709,0)</f>
        <v>0</v>
      </c>
      <c r="AI1709" s="26">
        <f>IF(AND(-Z1709&gt;=181,-Z1709&lt;=210),D1709,0)</f>
        <v>0</v>
      </c>
      <c r="AJ1709" s="26">
        <f>IF(AND(-Z1709&gt;=211,-Z1709&lt;=250),D1709,0)</f>
        <v>0</v>
      </c>
      <c r="AK1709" s="26">
        <f>IF(-Z1709&gt;=251,D1709,0)</f>
        <v>3340</v>
      </c>
      <c r="AL1709" s="26">
        <f>SUM(AE1709:AF1709)</f>
        <v>0</v>
      </c>
      <c r="AM1709" s="26">
        <f>SUM(AG1709:AK1709)</f>
        <v>3340</v>
      </c>
      <c r="AN1709" s="26">
        <f>SUM(AI1709:AK1709)</f>
        <v>3340</v>
      </c>
      <c r="AO1709" s="26">
        <f>+IF(SUM(AC1709:AK1709)=0,D1709,0)</f>
        <v>0</v>
      </c>
      <c r="AP1709" s="26">
        <f>+SUM(AC1709:AK1709)</f>
        <v>3340</v>
      </c>
      <c r="AQ1709" s="26">
        <f>+Tabla_DatosExternos_142[[#This Row],[Total Vigente]]+Tabla_DatosExternos_142[[#This Row],[Total Vencido]]</f>
        <v>3340</v>
      </c>
      <c r="AR1709" s="26">
        <f>SUM(AG1709:AK1709)</f>
        <v>3340</v>
      </c>
      <c r="AS1709" s="27">
        <f>+Tabla_DatosExternos_142[[#This Row],[Fecha]]-Tabla_DatosExternos_142[[#This Row],[Vence]]</f>
        <v>-30</v>
      </c>
      <c r="AT1709" s="21"/>
      <c r="AU1709" s="28" t="e">
        <f>+AR1709-W1709</f>
        <v>#VALUE!</v>
      </c>
    </row>
    <row r="1710" spans="1:47" x14ac:dyDescent="0.35">
      <c r="A1710" s="20">
        <v>45316</v>
      </c>
      <c r="B1710" s="21">
        <v>732</v>
      </c>
      <c r="C1710" s="21">
        <v>1808</v>
      </c>
      <c r="D1710" s="21">
        <v>608</v>
      </c>
      <c r="E1710" s="22">
        <v>45346</v>
      </c>
      <c r="F1710" s="21">
        <v>900</v>
      </c>
      <c r="G1710" s="21" t="s">
        <v>47</v>
      </c>
      <c r="H1710" s="21" t="s">
        <v>48</v>
      </c>
      <c r="I1710" s="21" t="s">
        <v>500</v>
      </c>
      <c r="J1710" s="21" t="s">
        <v>52</v>
      </c>
      <c r="K1710" s="21" t="s">
        <v>74</v>
      </c>
      <c r="L1710" s="21" t="s">
        <v>333</v>
      </c>
      <c r="M1710" s="21" t="s">
        <v>402</v>
      </c>
      <c r="N1710" s="21">
        <v>30</v>
      </c>
      <c r="O1710" s="20">
        <v>45617</v>
      </c>
      <c r="P1710" s="21" t="s">
        <v>50</v>
      </c>
      <c r="Q1710" s="21" t="s">
        <v>501</v>
      </c>
      <c r="R1710" s="21">
        <v>20000</v>
      </c>
      <c r="S1710" s="21">
        <v>31</v>
      </c>
      <c r="T1710" s="21">
        <v>-63.13073</v>
      </c>
      <c r="U1710" s="21">
        <v>-17.755125</v>
      </c>
      <c r="V1710" s="21" t="s">
        <v>502</v>
      </c>
      <c r="W1710" s="21" t="s">
        <v>51</v>
      </c>
      <c r="X1710" s="21" t="s">
        <v>503</v>
      </c>
      <c r="Y1710" s="23">
        <v>46246</v>
      </c>
      <c r="Z1710" s="24">
        <f>+E1710-Y1710</f>
        <v>-900</v>
      </c>
      <c r="AA1710" s="25">
        <f>+Tabla_DatosExternos_142[[#This Row],[Saldo]]/Tabla_DatosExternos_142[[#This Row],[Importe]]</f>
        <v>0.33628318584070799</v>
      </c>
      <c r="AB1710" s="21"/>
      <c r="AC1710" s="26">
        <f>IF(AND(-Z1710&gt;=1,-Z1710&lt;=30),D1710,0)</f>
        <v>0</v>
      </c>
      <c r="AD1710" s="26">
        <f>IF(AND(-Z1710&gt;=31,-Z1710&lt;=60),D1710,0)</f>
        <v>0</v>
      </c>
      <c r="AE1710" s="26">
        <f>IF(AND(-Z1710&gt;=61,-Z1710&lt;=90),D1710,0)</f>
        <v>0</v>
      </c>
      <c r="AF1710" s="26">
        <f>IF(AND(-Z1710&gt;=91,-Z1710&lt;=120),D1710,0)</f>
        <v>0</v>
      </c>
      <c r="AG1710" s="26">
        <f>IF(AND(-Z1710&gt;=121,-Z1710&lt;=150),D1710,0)</f>
        <v>0</v>
      </c>
      <c r="AH1710" s="26">
        <f>IF(AND(-Z1710&gt;=151,-Z1710&lt;=180),D1710,0)</f>
        <v>0</v>
      </c>
      <c r="AI1710" s="26">
        <f>IF(AND(-Z1710&gt;=181,-Z1710&lt;=210),D1710,0)</f>
        <v>0</v>
      </c>
      <c r="AJ1710" s="26">
        <f>IF(AND(-Z1710&gt;=211,-Z1710&lt;=250),D1710,0)</f>
        <v>0</v>
      </c>
      <c r="AK1710" s="26">
        <f>IF(-Z1710&gt;=251,D1710,0)</f>
        <v>608</v>
      </c>
      <c r="AL1710" s="26">
        <f>SUM(AE1710:AF1710)</f>
        <v>0</v>
      </c>
      <c r="AM1710" s="26">
        <f>SUM(AG1710:AK1710)</f>
        <v>608</v>
      </c>
      <c r="AN1710" s="26">
        <f>SUM(AI1710:AK1710)</f>
        <v>608</v>
      </c>
      <c r="AO1710" s="26">
        <f>+IF(SUM(AC1710:AK1710)=0,D1710,0)</f>
        <v>0</v>
      </c>
      <c r="AP1710" s="26">
        <f>+SUM(AC1710:AK1710)</f>
        <v>608</v>
      </c>
      <c r="AQ1710" s="26">
        <f>+Tabla_DatosExternos_142[[#This Row],[Total Vigente]]+Tabla_DatosExternos_142[[#This Row],[Total Vencido]]</f>
        <v>608</v>
      </c>
      <c r="AR1710" s="26">
        <f>SUM(AG1710:AK1710)</f>
        <v>608</v>
      </c>
      <c r="AS1710" s="27">
        <f>+Tabla_DatosExternos_142[[#This Row],[Fecha]]-Tabla_DatosExternos_142[[#This Row],[Vence]]</f>
        <v>-30</v>
      </c>
      <c r="AT1710" s="21"/>
      <c r="AU1710" s="28" t="e">
        <f>+AR1710-W1710</f>
        <v>#VALUE!</v>
      </c>
    </row>
    <row r="1711" spans="1:47" x14ac:dyDescent="0.35">
      <c r="A1711" s="20">
        <v>45317</v>
      </c>
      <c r="B1711" s="21">
        <v>16411</v>
      </c>
      <c r="C1711" s="21">
        <v>3580.02</v>
      </c>
      <c r="D1711" s="21">
        <v>3580.02</v>
      </c>
      <c r="E1711" s="22">
        <v>45347</v>
      </c>
      <c r="F1711" s="21">
        <v>899</v>
      </c>
      <c r="G1711" s="21" t="s">
        <v>47</v>
      </c>
      <c r="H1711" s="21" t="s">
        <v>48</v>
      </c>
      <c r="I1711" s="21" t="s">
        <v>504</v>
      </c>
      <c r="J1711" s="21" t="s">
        <v>52</v>
      </c>
      <c r="K1711" s="21" t="s">
        <v>74</v>
      </c>
      <c r="L1711" s="21" t="s">
        <v>333</v>
      </c>
      <c r="M1711" s="21" t="s">
        <v>334</v>
      </c>
      <c r="N1711" s="21">
        <v>30</v>
      </c>
      <c r="O1711" s="20"/>
      <c r="P1711" s="21" t="s">
        <v>50</v>
      </c>
      <c r="Q1711" s="21" t="s">
        <v>505</v>
      </c>
      <c r="R1711" s="21">
        <v>10000</v>
      </c>
      <c r="S1711" s="21">
        <v>19</v>
      </c>
      <c r="T1711" s="21">
        <v>-63.147084999999997</v>
      </c>
      <c r="U1711" s="21">
        <v>-17.734750999999999</v>
      </c>
      <c r="V1711" s="21" t="s">
        <v>506</v>
      </c>
      <c r="W1711" s="21" t="s">
        <v>258</v>
      </c>
      <c r="X1711" s="21" t="s">
        <v>507</v>
      </c>
      <c r="Y1711" s="23">
        <v>46246</v>
      </c>
      <c r="Z1711" s="24">
        <f>+E1711-Y1711</f>
        <v>-899</v>
      </c>
      <c r="AA1711" s="25">
        <f>+Tabla_DatosExternos_142[[#This Row],[Saldo]]/Tabla_DatosExternos_142[[#This Row],[Importe]]</f>
        <v>1</v>
      </c>
      <c r="AB1711" s="21"/>
      <c r="AC1711" s="26">
        <f>IF(AND(-Z1711&gt;=1,-Z1711&lt;=30),D1711,0)</f>
        <v>0</v>
      </c>
      <c r="AD1711" s="26">
        <f>IF(AND(-Z1711&gt;=31,-Z1711&lt;=60),D1711,0)</f>
        <v>0</v>
      </c>
      <c r="AE1711" s="26">
        <f>IF(AND(-Z1711&gt;=61,-Z1711&lt;=90),D1711,0)</f>
        <v>0</v>
      </c>
      <c r="AF1711" s="26">
        <f>IF(AND(-Z1711&gt;=91,-Z1711&lt;=120),D1711,0)</f>
        <v>0</v>
      </c>
      <c r="AG1711" s="26">
        <f>IF(AND(-Z1711&gt;=121,-Z1711&lt;=150),D1711,0)</f>
        <v>0</v>
      </c>
      <c r="AH1711" s="26">
        <f>IF(AND(-Z1711&gt;=151,-Z1711&lt;=180),D1711,0)</f>
        <v>0</v>
      </c>
      <c r="AI1711" s="26">
        <f>IF(AND(-Z1711&gt;=181,-Z1711&lt;=210),D1711,0)</f>
        <v>0</v>
      </c>
      <c r="AJ1711" s="26">
        <f>IF(AND(-Z1711&gt;=211,-Z1711&lt;=250),D1711,0)</f>
        <v>0</v>
      </c>
      <c r="AK1711" s="26">
        <f>IF(-Z1711&gt;=251,D1711,0)</f>
        <v>3580.02</v>
      </c>
      <c r="AL1711" s="26">
        <f>SUM(AE1711:AF1711)</f>
        <v>0</v>
      </c>
      <c r="AM1711" s="26">
        <f>SUM(AG1711:AK1711)</f>
        <v>3580.02</v>
      </c>
      <c r="AN1711" s="26">
        <f>SUM(AI1711:AK1711)</f>
        <v>3580.02</v>
      </c>
      <c r="AO1711" s="26">
        <f>+IF(SUM(AC1711:AK1711)=0,D1711,0)</f>
        <v>0</v>
      </c>
      <c r="AP1711" s="26">
        <f>+SUM(AC1711:AK1711)</f>
        <v>3580.02</v>
      </c>
      <c r="AQ1711" s="26">
        <f>+Tabla_DatosExternos_142[[#This Row],[Total Vigente]]+Tabla_DatosExternos_142[[#This Row],[Total Vencido]]</f>
        <v>3580.02</v>
      </c>
      <c r="AR1711" s="26">
        <f>SUM(AG1711:AK1711)</f>
        <v>3580.02</v>
      </c>
      <c r="AS1711" s="27">
        <f>+Tabla_DatosExternos_142[[#This Row],[Fecha]]-Tabla_DatosExternos_142[[#This Row],[Vence]]</f>
        <v>-30</v>
      </c>
      <c r="AT1711" s="21"/>
      <c r="AU1711" s="28" t="e">
        <f>+AR1711-W1711</f>
        <v>#VALUE!</v>
      </c>
    </row>
    <row r="1712" spans="1:47" x14ac:dyDescent="0.35">
      <c r="A1712" s="20">
        <v>45328</v>
      </c>
      <c r="B1712" s="21">
        <v>23646</v>
      </c>
      <c r="C1712" s="21">
        <v>2490.5</v>
      </c>
      <c r="D1712" s="21">
        <v>1490.5</v>
      </c>
      <c r="E1712" s="22">
        <v>45358</v>
      </c>
      <c r="F1712" s="21">
        <v>888</v>
      </c>
      <c r="G1712" s="21" t="s">
        <v>47</v>
      </c>
      <c r="H1712" s="21" t="s">
        <v>48</v>
      </c>
      <c r="I1712" s="21" t="s">
        <v>525</v>
      </c>
      <c r="J1712" s="21" t="s">
        <v>52</v>
      </c>
      <c r="K1712" s="21" t="s">
        <v>74</v>
      </c>
      <c r="L1712" s="21" t="s">
        <v>333</v>
      </c>
      <c r="M1712" s="21" t="s">
        <v>526</v>
      </c>
      <c r="N1712" s="21">
        <v>30</v>
      </c>
      <c r="O1712" s="20">
        <v>45397</v>
      </c>
      <c r="P1712" s="21" t="s">
        <v>50</v>
      </c>
      <c r="Q1712" s="21" t="s">
        <v>527</v>
      </c>
      <c r="R1712" s="21">
        <v>10000</v>
      </c>
      <c r="S1712" s="21">
        <v>23</v>
      </c>
      <c r="T1712" s="21">
        <v>-63.180968999999997</v>
      </c>
      <c r="U1712" s="21">
        <v>-17.786867000000001</v>
      </c>
      <c r="V1712" s="21" t="s">
        <v>528</v>
      </c>
      <c r="W1712" s="21" t="s">
        <v>258</v>
      </c>
      <c r="X1712" s="21" t="s">
        <v>529</v>
      </c>
      <c r="Y1712" s="23">
        <v>46246</v>
      </c>
      <c r="Z1712" s="24">
        <f>+E1712-Y1712</f>
        <v>-888</v>
      </c>
      <c r="AA1712" s="25">
        <f>+Tabla_DatosExternos_142[[#This Row],[Saldo]]/Tabla_DatosExternos_142[[#This Row],[Importe]]</f>
        <v>0.59847420196747636</v>
      </c>
      <c r="AB1712" s="21"/>
      <c r="AC1712" s="26">
        <f>IF(AND(-Z1712&gt;=1,-Z1712&lt;=30),D1712,0)</f>
        <v>0</v>
      </c>
      <c r="AD1712" s="26">
        <f>IF(AND(-Z1712&gt;=31,-Z1712&lt;=60),D1712,0)</f>
        <v>0</v>
      </c>
      <c r="AE1712" s="26">
        <f>IF(AND(-Z1712&gt;=61,-Z1712&lt;=90),D1712,0)</f>
        <v>0</v>
      </c>
      <c r="AF1712" s="26">
        <f>IF(AND(-Z1712&gt;=91,-Z1712&lt;=120),D1712,0)</f>
        <v>0</v>
      </c>
      <c r="AG1712" s="26">
        <f>IF(AND(-Z1712&gt;=121,-Z1712&lt;=150),D1712,0)</f>
        <v>0</v>
      </c>
      <c r="AH1712" s="26">
        <f>IF(AND(-Z1712&gt;=151,-Z1712&lt;=180),D1712,0)</f>
        <v>0</v>
      </c>
      <c r="AI1712" s="26">
        <f>IF(AND(-Z1712&gt;=181,-Z1712&lt;=210),D1712,0)</f>
        <v>0</v>
      </c>
      <c r="AJ1712" s="26">
        <f>IF(AND(-Z1712&gt;=211,-Z1712&lt;=250),D1712,0)</f>
        <v>0</v>
      </c>
      <c r="AK1712" s="26">
        <f>IF(-Z1712&gt;=251,D1712,0)</f>
        <v>1490.5</v>
      </c>
      <c r="AL1712" s="26">
        <f>SUM(AE1712:AF1712)</f>
        <v>0</v>
      </c>
      <c r="AM1712" s="26">
        <f>SUM(AG1712:AK1712)</f>
        <v>1490.5</v>
      </c>
      <c r="AN1712" s="26">
        <f>SUM(AI1712:AK1712)</f>
        <v>1490.5</v>
      </c>
      <c r="AO1712" s="26">
        <f>+IF(SUM(AC1712:AK1712)=0,D1712,0)</f>
        <v>0</v>
      </c>
      <c r="AP1712" s="26">
        <f>+SUM(AC1712:AK1712)</f>
        <v>1490.5</v>
      </c>
      <c r="AQ1712" s="26">
        <f>+Tabla_DatosExternos_142[[#This Row],[Total Vigente]]+Tabla_DatosExternos_142[[#This Row],[Total Vencido]]</f>
        <v>1490.5</v>
      </c>
      <c r="AR1712" s="26">
        <f>SUM(AG1712:AK1712)</f>
        <v>1490.5</v>
      </c>
      <c r="AS1712" s="27">
        <f>+Tabla_DatosExternos_142[[#This Row],[Fecha]]-Tabla_DatosExternos_142[[#This Row],[Vence]]</f>
        <v>-30</v>
      </c>
      <c r="AT1712" s="21"/>
      <c r="AU1712" s="28" t="e">
        <f>+AR1712-W1712</f>
        <v>#VALUE!</v>
      </c>
    </row>
    <row r="1713" spans="1:47" x14ac:dyDescent="0.35">
      <c r="A1713" s="20">
        <v>45330</v>
      </c>
      <c r="B1713" s="21">
        <v>25077</v>
      </c>
      <c r="C1713" s="21">
        <v>7040</v>
      </c>
      <c r="D1713" s="21">
        <v>3040</v>
      </c>
      <c r="E1713" s="22">
        <v>45360</v>
      </c>
      <c r="F1713" s="21">
        <v>886</v>
      </c>
      <c r="G1713" s="21" t="s">
        <v>47</v>
      </c>
      <c r="H1713" s="21" t="s">
        <v>48</v>
      </c>
      <c r="I1713" s="21" t="s">
        <v>538</v>
      </c>
      <c r="J1713" s="21" t="s">
        <v>52</v>
      </c>
      <c r="K1713" s="21" t="s">
        <v>74</v>
      </c>
      <c r="L1713" s="21" t="s">
        <v>333</v>
      </c>
      <c r="M1713" s="21" t="s">
        <v>539</v>
      </c>
      <c r="N1713" s="21">
        <v>30</v>
      </c>
      <c r="O1713" s="20">
        <v>45608</v>
      </c>
      <c r="P1713" s="21" t="s">
        <v>50</v>
      </c>
      <c r="Q1713" s="21" t="s">
        <v>540</v>
      </c>
      <c r="R1713" s="21">
        <v>0</v>
      </c>
      <c r="S1713" s="21">
        <v>22</v>
      </c>
      <c r="T1713" s="21">
        <v>-63.181198000000002</v>
      </c>
      <c r="U1713" s="21">
        <v>-17.750070999999998</v>
      </c>
      <c r="V1713" s="21" t="s">
        <v>541</v>
      </c>
      <c r="W1713" s="21" t="s">
        <v>68</v>
      </c>
      <c r="X1713" s="21" t="s">
        <v>542</v>
      </c>
      <c r="Y1713" s="23">
        <v>46246</v>
      </c>
      <c r="Z1713" s="24">
        <f>+E1713-Y1713</f>
        <v>-886</v>
      </c>
      <c r="AA1713" s="25">
        <f>+Tabla_DatosExternos_142[[#This Row],[Saldo]]/Tabla_DatosExternos_142[[#This Row],[Importe]]</f>
        <v>0.43181818181818182</v>
      </c>
      <c r="AB1713" s="21"/>
      <c r="AC1713" s="26">
        <f>IF(AND(-Z1713&gt;=1,-Z1713&lt;=30),D1713,0)</f>
        <v>0</v>
      </c>
      <c r="AD1713" s="26">
        <f>IF(AND(-Z1713&gt;=31,-Z1713&lt;=60),D1713,0)</f>
        <v>0</v>
      </c>
      <c r="AE1713" s="26">
        <f>IF(AND(-Z1713&gt;=61,-Z1713&lt;=90),D1713,0)</f>
        <v>0</v>
      </c>
      <c r="AF1713" s="26">
        <f>IF(AND(-Z1713&gt;=91,-Z1713&lt;=120),D1713,0)</f>
        <v>0</v>
      </c>
      <c r="AG1713" s="26">
        <f>IF(AND(-Z1713&gt;=121,-Z1713&lt;=150),D1713,0)</f>
        <v>0</v>
      </c>
      <c r="AH1713" s="26">
        <f>IF(AND(-Z1713&gt;=151,-Z1713&lt;=180),D1713,0)</f>
        <v>0</v>
      </c>
      <c r="AI1713" s="26">
        <f>IF(AND(-Z1713&gt;=181,-Z1713&lt;=210),D1713,0)</f>
        <v>0</v>
      </c>
      <c r="AJ1713" s="26">
        <f>IF(AND(-Z1713&gt;=211,-Z1713&lt;=250),D1713,0)</f>
        <v>0</v>
      </c>
      <c r="AK1713" s="26">
        <f>IF(-Z1713&gt;=251,D1713,0)</f>
        <v>3040</v>
      </c>
      <c r="AL1713" s="26">
        <f>SUM(AE1713:AF1713)</f>
        <v>0</v>
      </c>
      <c r="AM1713" s="26">
        <f>SUM(AG1713:AK1713)</f>
        <v>3040</v>
      </c>
      <c r="AN1713" s="26">
        <f>SUM(AI1713:AK1713)</f>
        <v>3040</v>
      </c>
      <c r="AO1713" s="26">
        <f>+IF(SUM(AC1713:AK1713)=0,D1713,0)</f>
        <v>0</v>
      </c>
      <c r="AP1713" s="26">
        <f>+SUM(AC1713:AK1713)</f>
        <v>3040</v>
      </c>
      <c r="AQ1713" s="26">
        <f>+Tabla_DatosExternos_142[[#This Row],[Total Vigente]]+Tabla_DatosExternos_142[[#This Row],[Total Vencido]]</f>
        <v>3040</v>
      </c>
      <c r="AR1713" s="26">
        <f>SUM(AG1713:AK1713)</f>
        <v>3040</v>
      </c>
      <c r="AS1713" s="27">
        <f>+Tabla_DatosExternos_142[[#This Row],[Fecha]]-Tabla_DatosExternos_142[[#This Row],[Vence]]</f>
        <v>-30</v>
      </c>
      <c r="AT1713" s="21"/>
      <c r="AU1713" s="28" t="e">
        <f>+AR1713-W1713</f>
        <v>#VALUE!</v>
      </c>
    </row>
    <row r="1714" spans="1:47" x14ac:dyDescent="0.35">
      <c r="A1714" s="20">
        <v>45330</v>
      </c>
      <c r="B1714" s="21">
        <v>25428</v>
      </c>
      <c r="C1714" s="21">
        <v>6400</v>
      </c>
      <c r="D1714" s="21">
        <v>4900</v>
      </c>
      <c r="E1714" s="22">
        <v>45360</v>
      </c>
      <c r="F1714" s="21">
        <v>886</v>
      </c>
      <c r="G1714" s="21" t="s">
        <v>47</v>
      </c>
      <c r="H1714" s="21" t="s">
        <v>48</v>
      </c>
      <c r="I1714" s="21" t="s">
        <v>543</v>
      </c>
      <c r="J1714" s="21" t="s">
        <v>52</v>
      </c>
      <c r="K1714" s="21" t="s">
        <v>74</v>
      </c>
      <c r="L1714" s="21" t="s">
        <v>333</v>
      </c>
      <c r="M1714" s="21" t="s">
        <v>402</v>
      </c>
      <c r="N1714" s="21">
        <v>30</v>
      </c>
      <c r="O1714" s="20">
        <v>45538</v>
      </c>
      <c r="P1714" s="21" t="s">
        <v>50</v>
      </c>
      <c r="Q1714" s="21" t="s">
        <v>544</v>
      </c>
      <c r="R1714" s="21">
        <v>10000</v>
      </c>
      <c r="S1714" s="21">
        <v>31</v>
      </c>
      <c r="T1714" s="21">
        <v>-63.111770999999997</v>
      </c>
      <c r="U1714" s="21">
        <v>-17.754888000000001</v>
      </c>
      <c r="V1714" s="21" t="s">
        <v>545</v>
      </c>
      <c r="W1714" s="21" t="s">
        <v>51</v>
      </c>
      <c r="X1714" s="21" t="s">
        <v>546</v>
      </c>
      <c r="Y1714" s="23">
        <v>46246</v>
      </c>
      <c r="Z1714" s="24">
        <f>+E1714-Y1714</f>
        <v>-886</v>
      </c>
      <c r="AA1714" s="25">
        <f>+Tabla_DatosExternos_142[[#This Row],[Saldo]]/Tabla_DatosExternos_142[[#This Row],[Importe]]</f>
        <v>0.765625</v>
      </c>
      <c r="AB1714" s="21"/>
      <c r="AC1714" s="26">
        <f>IF(AND(-Z1714&gt;=1,-Z1714&lt;=30),D1714,0)</f>
        <v>0</v>
      </c>
      <c r="AD1714" s="26">
        <f>IF(AND(-Z1714&gt;=31,-Z1714&lt;=60),D1714,0)</f>
        <v>0</v>
      </c>
      <c r="AE1714" s="26">
        <f>IF(AND(-Z1714&gt;=61,-Z1714&lt;=90),D1714,0)</f>
        <v>0</v>
      </c>
      <c r="AF1714" s="26">
        <f>IF(AND(-Z1714&gt;=91,-Z1714&lt;=120),D1714,0)</f>
        <v>0</v>
      </c>
      <c r="AG1714" s="26">
        <f>IF(AND(-Z1714&gt;=121,-Z1714&lt;=150),D1714,0)</f>
        <v>0</v>
      </c>
      <c r="AH1714" s="26">
        <f>IF(AND(-Z1714&gt;=151,-Z1714&lt;=180),D1714,0)</f>
        <v>0</v>
      </c>
      <c r="AI1714" s="26">
        <f>IF(AND(-Z1714&gt;=181,-Z1714&lt;=210),D1714,0)</f>
        <v>0</v>
      </c>
      <c r="AJ1714" s="26">
        <f>IF(AND(-Z1714&gt;=211,-Z1714&lt;=250),D1714,0)</f>
        <v>0</v>
      </c>
      <c r="AK1714" s="26">
        <f>IF(-Z1714&gt;=251,D1714,0)</f>
        <v>4900</v>
      </c>
      <c r="AL1714" s="26">
        <f>SUM(AE1714:AF1714)</f>
        <v>0</v>
      </c>
      <c r="AM1714" s="26">
        <f>SUM(AG1714:AK1714)</f>
        <v>4900</v>
      </c>
      <c r="AN1714" s="26">
        <f>SUM(AI1714:AK1714)</f>
        <v>4900</v>
      </c>
      <c r="AO1714" s="26">
        <f>+IF(SUM(AC1714:AK1714)=0,D1714,0)</f>
        <v>0</v>
      </c>
      <c r="AP1714" s="26">
        <f>+SUM(AC1714:AK1714)</f>
        <v>4900</v>
      </c>
      <c r="AQ1714" s="26">
        <f>+Tabla_DatosExternos_142[[#This Row],[Total Vigente]]+Tabla_DatosExternos_142[[#This Row],[Total Vencido]]</f>
        <v>4900</v>
      </c>
      <c r="AR1714" s="26">
        <f>SUM(AG1714:AK1714)</f>
        <v>4900</v>
      </c>
      <c r="AS1714" s="27">
        <f>+Tabla_DatosExternos_142[[#This Row],[Fecha]]-Tabla_DatosExternos_142[[#This Row],[Vence]]</f>
        <v>-30</v>
      </c>
      <c r="AT1714" s="21"/>
      <c r="AU1714" s="28" t="e">
        <f>+AR1714-W1714</f>
        <v>#VALUE!</v>
      </c>
    </row>
    <row r="1715" spans="1:47" x14ac:dyDescent="0.35">
      <c r="A1715" s="20">
        <v>45360</v>
      </c>
      <c r="B1715" s="21">
        <v>43178</v>
      </c>
      <c r="C1715" s="21">
        <v>3358</v>
      </c>
      <c r="D1715" s="21">
        <v>1200</v>
      </c>
      <c r="E1715" s="22">
        <v>45390</v>
      </c>
      <c r="F1715" s="21">
        <v>856</v>
      </c>
      <c r="G1715" s="21" t="s">
        <v>47</v>
      </c>
      <c r="H1715" s="21" t="s">
        <v>48</v>
      </c>
      <c r="I1715" s="21" t="s">
        <v>573</v>
      </c>
      <c r="J1715" s="21" t="s">
        <v>52</v>
      </c>
      <c r="K1715" s="21" t="s">
        <v>74</v>
      </c>
      <c r="L1715" s="21" t="s">
        <v>333</v>
      </c>
      <c r="M1715" s="21" t="s">
        <v>526</v>
      </c>
      <c r="N1715" s="21">
        <v>30</v>
      </c>
      <c r="O1715" s="20">
        <v>45576</v>
      </c>
      <c r="P1715" s="21" t="s">
        <v>50</v>
      </c>
      <c r="Q1715" s="21" t="s">
        <v>574</v>
      </c>
      <c r="R1715" s="21">
        <v>20000</v>
      </c>
      <c r="S1715" s="21">
        <v>23</v>
      </c>
      <c r="T1715" s="21">
        <v>-63.086669999999998</v>
      </c>
      <c r="U1715" s="21">
        <v>-17.744489999999999</v>
      </c>
      <c r="V1715" s="21" t="s">
        <v>575</v>
      </c>
      <c r="W1715" s="21" t="s">
        <v>51</v>
      </c>
      <c r="X1715" s="21" t="s">
        <v>576</v>
      </c>
      <c r="Y1715" s="23">
        <v>46246</v>
      </c>
      <c r="Z1715" s="24">
        <f>+E1715-Y1715</f>
        <v>-856</v>
      </c>
      <c r="AA1715" s="25">
        <f>+Tabla_DatosExternos_142[[#This Row],[Saldo]]/Tabla_DatosExternos_142[[#This Row],[Importe]]</f>
        <v>0.35735556879094699</v>
      </c>
      <c r="AB1715" s="21"/>
      <c r="AC1715" s="26">
        <f>IF(AND(-Z1715&gt;=1,-Z1715&lt;=30),D1715,0)</f>
        <v>0</v>
      </c>
      <c r="AD1715" s="26">
        <f>IF(AND(-Z1715&gt;=31,-Z1715&lt;=60),D1715,0)</f>
        <v>0</v>
      </c>
      <c r="AE1715" s="26">
        <f>IF(AND(-Z1715&gt;=61,-Z1715&lt;=90),D1715,0)</f>
        <v>0</v>
      </c>
      <c r="AF1715" s="26">
        <f>IF(AND(-Z1715&gt;=91,-Z1715&lt;=120),D1715,0)</f>
        <v>0</v>
      </c>
      <c r="AG1715" s="26">
        <f>IF(AND(-Z1715&gt;=121,-Z1715&lt;=150),D1715,0)</f>
        <v>0</v>
      </c>
      <c r="AH1715" s="26">
        <f>IF(AND(-Z1715&gt;=151,-Z1715&lt;=180),D1715,0)</f>
        <v>0</v>
      </c>
      <c r="AI1715" s="26">
        <f>IF(AND(-Z1715&gt;=181,-Z1715&lt;=210),D1715,0)</f>
        <v>0</v>
      </c>
      <c r="AJ1715" s="26">
        <f>IF(AND(-Z1715&gt;=211,-Z1715&lt;=250),D1715,0)</f>
        <v>0</v>
      </c>
      <c r="AK1715" s="26">
        <f>IF(-Z1715&gt;=251,D1715,0)</f>
        <v>1200</v>
      </c>
      <c r="AL1715" s="26">
        <f>SUM(AE1715:AF1715)</f>
        <v>0</v>
      </c>
      <c r="AM1715" s="26">
        <f>SUM(AG1715:AK1715)</f>
        <v>1200</v>
      </c>
      <c r="AN1715" s="26">
        <f>SUM(AI1715:AK1715)</f>
        <v>1200</v>
      </c>
      <c r="AO1715" s="26">
        <f>+IF(SUM(AC1715:AK1715)=0,D1715,0)</f>
        <v>0</v>
      </c>
      <c r="AP1715" s="26">
        <f>+SUM(AC1715:AK1715)</f>
        <v>1200</v>
      </c>
      <c r="AQ1715" s="26">
        <f>+Tabla_DatosExternos_142[[#This Row],[Total Vigente]]+Tabla_DatosExternos_142[[#This Row],[Total Vencido]]</f>
        <v>1200</v>
      </c>
      <c r="AR1715" s="26">
        <f>SUM(AG1715:AK1715)</f>
        <v>1200</v>
      </c>
      <c r="AS1715" s="27">
        <f>+Tabla_DatosExternos_142[[#This Row],[Fecha]]-Tabla_DatosExternos_142[[#This Row],[Vence]]</f>
        <v>-30</v>
      </c>
      <c r="AT1715" s="21"/>
      <c r="AU1715" s="28" t="e">
        <f>+AR1715-W1715</f>
        <v>#VALUE!</v>
      </c>
    </row>
    <row r="1716" spans="1:47" x14ac:dyDescent="0.35">
      <c r="A1716" s="20">
        <v>45363</v>
      </c>
      <c r="B1716" s="21">
        <v>44360</v>
      </c>
      <c r="C1716" s="21">
        <v>1800</v>
      </c>
      <c r="D1716" s="21">
        <v>740</v>
      </c>
      <c r="E1716" s="22">
        <v>45393</v>
      </c>
      <c r="F1716" s="21">
        <v>853</v>
      </c>
      <c r="G1716" s="21" t="s">
        <v>47</v>
      </c>
      <c r="H1716" s="21" t="s">
        <v>48</v>
      </c>
      <c r="I1716" s="21" t="s">
        <v>583</v>
      </c>
      <c r="J1716" s="21" t="s">
        <v>565</v>
      </c>
      <c r="K1716" s="21" t="s">
        <v>74</v>
      </c>
      <c r="L1716" s="21" t="s">
        <v>333</v>
      </c>
      <c r="M1716" s="21" t="s">
        <v>539</v>
      </c>
      <c r="N1716" s="21">
        <v>30</v>
      </c>
      <c r="O1716" s="20">
        <v>45535</v>
      </c>
      <c r="P1716" s="21" t="s">
        <v>50</v>
      </c>
      <c r="Q1716" s="21" t="s">
        <v>584</v>
      </c>
      <c r="R1716" s="21">
        <v>5000</v>
      </c>
      <c r="S1716" s="21">
        <v>21</v>
      </c>
      <c r="T1716" s="21">
        <v>-63.127051999999999</v>
      </c>
      <c r="U1716" s="21">
        <v>-17.822368999999998</v>
      </c>
      <c r="V1716" s="21" t="s">
        <v>585</v>
      </c>
      <c r="W1716" s="21" t="s">
        <v>68</v>
      </c>
      <c r="X1716" s="21" t="s">
        <v>586</v>
      </c>
      <c r="Y1716" s="23">
        <v>46246</v>
      </c>
      <c r="Z1716" s="24">
        <f>+E1716-Y1716</f>
        <v>-853</v>
      </c>
      <c r="AA1716" s="25">
        <f>+Tabla_DatosExternos_142[[#This Row],[Saldo]]/Tabla_DatosExternos_142[[#This Row],[Importe]]</f>
        <v>0.41111111111111109</v>
      </c>
      <c r="AB1716" s="21"/>
      <c r="AC1716" s="26">
        <f>IF(AND(-Z1716&gt;=1,-Z1716&lt;=30),D1716,0)</f>
        <v>0</v>
      </c>
      <c r="AD1716" s="26">
        <f>IF(AND(-Z1716&gt;=31,-Z1716&lt;=60),D1716,0)</f>
        <v>0</v>
      </c>
      <c r="AE1716" s="26">
        <f>IF(AND(-Z1716&gt;=61,-Z1716&lt;=90),D1716,0)</f>
        <v>0</v>
      </c>
      <c r="AF1716" s="26">
        <f>IF(AND(-Z1716&gt;=91,-Z1716&lt;=120),D1716,0)</f>
        <v>0</v>
      </c>
      <c r="AG1716" s="26">
        <f>IF(AND(-Z1716&gt;=121,-Z1716&lt;=150),D1716,0)</f>
        <v>0</v>
      </c>
      <c r="AH1716" s="26">
        <f>IF(AND(-Z1716&gt;=151,-Z1716&lt;=180),D1716,0)</f>
        <v>0</v>
      </c>
      <c r="AI1716" s="26">
        <f>IF(AND(-Z1716&gt;=181,-Z1716&lt;=210),D1716,0)</f>
        <v>0</v>
      </c>
      <c r="AJ1716" s="26">
        <f>IF(AND(-Z1716&gt;=211,-Z1716&lt;=250),D1716,0)</f>
        <v>0</v>
      </c>
      <c r="AK1716" s="26">
        <f>IF(-Z1716&gt;=251,D1716,0)</f>
        <v>740</v>
      </c>
      <c r="AL1716" s="26">
        <f>SUM(AE1716:AF1716)</f>
        <v>0</v>
      </c>
      <c r="AM1716" s="26">
        <f>SUM(AG1716:AK1716)</f>
        <v>740</v>
      </c>
      <c r="AN1716" s="26">
        <f>SUM(AI1716:AK1716)</f>
        <v>740</v>
      </c>
      <c r="AO1716" s="26">
        <f>+IF(SUM(AC1716:AK1716)=0,D1716,0)</f>
        <v>0</v>
      </c>
      <c r="AP1716" s="26">
        <f>+SUM(AC1716:AK1716)</f>
        <v>740</v>
      </c>
      <c r="AQ1716" s="26">
        <f>+Tabla_DatosExternos_142[[#This Row],[Total Vigente]]+Tabla_DatosExternos_142[[#This Row],[Total Vencido]]</f>
        <v>740</v>
      </c>
      <c r="AR1716" s="26">
        <f>SUM(AG1716:AK1716)</f>
        <v>740</v>
      </c>
      <c r="AS1716" s="27">
        <f>+Tabla_DatosExternos_142[[#This Row],[Fecha]]-Tabla_DatosExternos_142[[#This Row],[Vence]]</f>
        <v>-30</v>
      </c>
      <c r="AT1716" s="21"/>
      <c r="AU1716" s="28" t="e">
        <f>+AR1716-W1716</f>
        <v>#VALUE!</v>
      </c>
    </row>
    <row r="1717" spans="1:47" x14ac:dyDescent="0.35">
      <c r="A1717" s="20">
        <v>45388</v>
      </c>
      <c r="B1717" s="21">
        <v>60779</v>
      </c>
      <c r="C1717" s="21">
        <v>3904</v>
      </c>
      <c r="D1717" s="21">
        <v>3904</v>
      </c>
      <c r="E1717" s="22">
        <v>45418</v>
      </c>
      <c r="F1717" s="21">
        <v>828</v>
      </c>
      <c r="G1717" s="21" t="s">
        <v>47</v>
      </c>
      <c r="H1717" s="21" t="s">
        <v>48</v>
      </c>
      <c r="I1717" s="21" t="s">
        <v>573</v>
      </c>
      <c r="J1717" s="21" t="s">
        <v>52</v>
      </c>
      <c r="K1717" s="21" t="s">
        <v>74</v>
      </c>
      <c r="L1717" s="21" t="s">
        <v>333</v>
      </c>
      <c r="M1717" s="21" t="s">
        <v>526</v>
      </c>
      <c r="N1717" s="21">
        <v>30</v>
      </c>
      <c r="O1717" s="20"/>
      <c r="P1717" s="21" t="s">
        <v>50</v>
      </c>
      <c r="Q1717" s="21" t="s">
        <v>574</v>
      </c>
      <c r="R1717" s="21">
        <v>20000</v>
      </c>
      <c r="S1717" s="21">
        <v>23</v>
      </c>
      <c r="T1717" s="21">
        <v>-63.086669999999998</v>
      </c>
      <c r="U1717" s="21">
        <v>-17.744489999999999</v>
      </c>
      <c r="V1717" s="21" t="s">
        <v>575</v>
      </c>
      <c r="W1717" s="21" t="s">
        <v>51</v>
      </c>
      <c r="X1717" s="21" t="s">
        <v>576</v>
      </c>
      <c r="Y1717" s="23">
        <v>46246</v>
      </c>
      <c r="Z1717" s="24">
        <f>+E1717-Y1717</f>
        <v>-828</v>
      </c>
      <c r="AA1717" s="25">
        <f>+Tabla_DatosExternos_142[[#This Row],[Saldo]]/Tabla_DatosExternos_142[[#This Row],[Importe]]</f>
        <v>1</v>
      </c>
      <c r="AB1717" s="21"/>
      <c r="AC1717" s="26">
        <f>IF(AND(-Z1717&gt;=1,-Z1717&lt;=30),D1717,0)</f>
        <v>0</v>
      </c>
      <c r="AD1717" s="26">
        <f>IF(AND(-Z1717&gt;=31,-Z1717&lt;=60),D1717,0)</f>
        <v>0</v>
      </c>
      <c r="AE1717" s="26">
        <f>IF(AND(-Z1717&gt;=61,-Z1717&lt;=90),D1717,0)</f>
        <v>0</v>
      </c>
      <c r="AF1717" s="26">
        <f>IF(AND(-Z1717&gt;=91,-Z1717&lt;=120),D1717,0)</f>
        <v>0</v>
      </c>
      <c r="AG1717" s="26">
        <f>IF(AND(-Z1717&gt;=121,-Z1717&lt;=150),D1717,0)</f>
        <v>0</v>
      </c>
      <c r="AH1717" s="26">
        <f>IF(AND(-Z1717&gt;=151,-Z1717&lt;=180),D1717,0)</f>
        <v>0</v>
      </c>
      <c r="AI1717" s="26">
        <f>IF(AND(-Z1717&gt;=181,-Z1717&lt;=210),D1717,0)</f>
        <v>0</v>
      </c>
      <c r="AJ1717" s="26">
        <f>IF(AND(-Z1717&gt;=211,-Z1717&lt;=250),D1717,0)</f>
        <v>0</v>
      </c>
      <c r="AK1717" s="26">
        <f>IF(-Z1717&gt;=251,D1717,0)</f>
        <v>3904</v>
      </c>
      <c r="AL1717" s="26">
        <f>SUM(AE1717:AF1717)</f>
        <v>0</v>
      </c>
      <c r="AM1717" s="26">
        <f>SUM(AG1717:AK1717)</f>
        <v>3904</v>
      </c>
      <c r="AN1717" s="26">
        <f>SUM(AI1717:AK1717)</f>
        <v>3904</v>
      </c>
      <c r="AO1717" s="26">
        <f>+IF(SUM(AC1717:AK1717)=0,D1717,0)</f>
        <v>0</v>
      </c>
      <c r="AP1717" s="26">
        <f>+SUM(AC1717:AK1717)</f>
        <v>3904</v>
      </c>
      <c r="AQ1717" s="26">
        <f>+Tabla_DatosExternos_142[[#This Row],[Total Vigente]]+Tabla_DatosExternos_142[[#This Row],[Total Vencido]]</f>
        <v>3904</v>
      </c>
      <c r="AR1717" s="26">
        <f>SUM(AG1717:AK1717)</f>
        <v>3904</v>
      </c>
      <c r="AS1717" s="27">
        <f>+Tabla_DatosExternos_142[[#This Row],[Fecha]]-Tabla_DatosExternos_142[[#This Row],[Vence]]</f>
        <v>-30</v>
      </c>
      <c r="AT1717" s="21"/>
      <c r="AU1717" s="28" t="e">
        <f>+AR1717-W1717</f>
        <v>#VALUE!</v>
      </c>
    </row>
    <row r="1718" spans="1:47" x14ac:dyDescent="0.35">
      <c r="A1718" s="20">
        <v>45430</v>
      </c>
      <c r="B1718" s="21">
        <v>83804</v>
      </c>
      <c r="C1718" s="21">
        <v>1920</v>
      </c>
      <c r="D1718" s="21">
        <v>1420</v>
      </c>
      <c r="E1718" s="22">
        <v>45460</v>
      </c>
      <c r="F1718" s="21">
        <v>786</v>
      </c>
      <c r="G1718" s="21" t="s">
        <v>47</v>
      </c>
      <c r="H1718" s="21" t="s">
        <v>48</v>
      </c>
      <c r="I1718" s="21" t="s">
        <v>610</v>
      </c>
      <c r="J1718" s="21" t="s">
        <v>52</v>
      </c>
      <c r="K1718" s="21" t="s">
        <v>74</v>
      </c>
      <c r="L1718" s="21" t="s">
        <v>333</v>
      </c>
      <c r="M1718" s="21" t="s">
        <v>526</v>
      </c>
      <c r="N1718" s="21">
        <v>30</v>
      </c>
      <c r="O1718" s="20">
        <v>45608</v>
      </c>
      <c r="P1718" s="21" t="s">
        <v>50</v>
      </c>
      <c r="Q1718" s="21" t="s">
        <v>611</v>
      </c>
      <c r="R1718" s="21">
        <v>10000</v>
      </c>
      <c r="S1718" s="21">
        <v>23</v>
      </c>
      <c r="T1718" s="21">
        <v>-63.093919</v>
      </c>
      <c r="U1718" s="21">
        <v>-17.744008000000001</v>
      </c>
      <c r="V1718" s="21" t="s">
        <v>612</v>
      </c>
      <c r="W1718" s="21" t="s">
        <v>51</v>
      </c>
      <c r="X1718" s="21" t="s">
        <v>613</v>
      </c>
      <c r="Y1718" s="23">
        <v>46246</v>
      </c>
      <c r="Z1718" s="24">
        <f>+E1718-Y1718</f>
        <v>-786</v>
      </c>
      <c r="AA1718" s="25">
        <f>+Tabla_DatosExternos_142[[#This Row],[Saldo]]/Tabla_DatosExternos_142[[#This Row],[Importe]]</f>
        <v>0.73958333333333337</v>
      </c>
      <c r="AB1718" s="21"/>
      <c r="AC1718" s="26">
        <f>IF(AND(-Z1718&gt;=1,-Z1718&lt;=30),D1718,0)</f>
        <v>0</v>
      </c>
      <c r="AD1718" s="26">
        <f>IF(AND(-Z1718&gt;=31,-Z1718&lt;=60),D1718,0)</f>
        <v>0</v>
      </c>
      <c r="AE1718" s="26">
        <f>IF(AND(-Z1718&gt;=61,-Z1718&lt;=90),D1718,0)</f>
        <v>0</v>
      </c>
      <c r="AF1718" s="26">
        <f>IF(AND(-Z1718&gt;=91,-Z1718&lt;=120),D1718,0)</f>
        <v>0</v>
      </c>
      <c r="AG1718" s="26">
        <f>IF(AND(-Z1718&gt;=121,-Z1718&lt;=150),D1718,0)</f>
        <v>0</v>
      </c>
      <c r="AH1718" s="26">
        <f>IF(AND(-Z1718&gt;=151,-Z1718&lt;=180),D1718,0)</f>
        <v>0</v>
      </c>
      <c r="AI1718" s="26">
        <f>IF(AND(-Z1718&gt;=181,-Z1718&lt;=210),D1718,0)</f>
        <v>0</v>
      </c>
      <c r="AJ1718" s="26">
        <f>IF(AND(-Z1718&gt;=211,-Z1718&lt;=250),D1718,0)</f>
        <v>0</v>
      </c>
      <c r="AK1718" s="26">
        <f>IF(-Z1718&gt;=251,D1718,0)</f>
        <v>1420</v>
      </c>
      <c r="AL1718" s="26">
        <f>SUM(AE1718:AF1718)</f>
        <v>0</v>
      </c>
      <c r="AM1718" s="26">
        <f>SUM(AG1718:AK1718)</f>
        <v>1420</v>
      </c>
      <c r="AN1718" s="26">
        <f>SUM(AI1718:AK1718)</f>
        <v>1420</v>
      </c>
      <c r="AO1718" s="26">
        <f>+IF(SUM(AC1718:AK1718)=0,D1718,0)</f>
        <v>0</v>
      </c>
      <c r="AP1718" s="26">
        <f>+SUM(AC1718:AK1718)</f>
        <v>1420</v>
      </c>
      <c r="AQ1718" s="26">
        <f>+Tabla_DatosExternos_142[[#This Row],[Total Vigente]]+Tabla_DatosExternos_142[[#This Row],[Total Vencido]]</f>
        <v>1420</v>
      </c>
      <c r="AR1718" s="26">
        <f>SUM(AG1718:AK1718)</f>
        <v>1420</v>
      </c>
      <c r="AS1718" s="27">
        <f>+Tabla_DatosExternos_142[[#This Row],[Fecha]]-Tabla_DatosExternos_142[[#This Row],[Vence]]</f>
        <v>-30</v>
      </c>
      <c r="AT1718" s="21"/>
      <c r="AU1718" s="28" t="e">
        <f>+AR1718-W1718</f>
        <v>#VALUE!</v>
      </c>
    </row>
    <row r="1719" spans="1:47" x14ac:dyDescent="0.35">
      <c r="A1719" s="20">
        <v>45436</v>
      </c>
      <c r="B1719" s="21">
        <v>86597</v>
      </c>
      <c r="C1719" s="21">
        <v>3300</v>
      </c>
      <c r="D1719" s="21">
        <v>1770</v>
      </c>
      <c r="E1719" s="22">
        <v>45466</v>
      </c>
      <c r="F1719" s="21">
        <v>780</v>
      </c>
      <c r="G1719" s="21" t="s">
        <v>47</v>
      </c>
      <c r="H1719" s="21" t="s">
        <v>48</v>
      </c>
      <c r="I1719" s="21" t="s">
        <v>623</v>
      </c>
      <c r="J1719" s="21" t="s">
        <v>52</v>
      </c>
      <c r="K1719" s="21" t="s">
        <v>74</v>
      </c>
      <c r="L1719" s="21" t="s">
        <v>333</v>
      </c>
      <c r="M1719" s="21" t="s">
        <v>402</v>
      </c>
      <c r="N1719" s="21">
        <v>30</v>
      </c>
      <c r="O1719" s="20">
        <v>45691</v>
      </c>
      <c r="P1719" s="21" t="s">
        <v>50</v>
      </c>
      <c r="Q1719" s="21" t="s">
        <v>624</v>
      </c>
      <c r="R1719" s="21">
        <v>0</v>
      </c>
      <c r="S1719" s="21">
        <v>31</v>
      </c>
      <c r="T1719" s="21">
        <v>-63.132241999999998</v>
      </c>
      <c r="U1719" s="21">
        <v>-17.756685000000001</v>
      </c>
      <c r="V1719" s="21" t="s">
        <v>625</v>
      </c>
      <c r="W1719" s="21" t="s">
        <v>51</v>
      </c>
      <c r="X1719" s="21" t="s">
        <v>626</v>
      </c>
      <c r="Y1719" s="23">
        <v>46246</v>
      </c>
      <c r="Z1719" s="24">
        <f>+E1719-Y1719</f>
        <v>-780</v>
      </c>
      <c r="AA1719" s="25">
        <f>+Tabla_DatosExternos_142[[#This Row],[Saldo]]/Tabla_DatosExternos_142[[#This Row],[Importe]]</f>
        <v>0.53636363636363638</v>
      </c>
      <c r="AB1719" s="21"/>
      <c r="AC1719" s="26">
        <f>IF(AND(-Z1719&gt;=1,-Z1719&lt;=30),D1719,0)</f>
        <v>0</v>
      </c>
      <c r="AD1719" s="26">
        <f>IF(AND(-Z1719&gt;=31,-Z1719&lt;=60),D1719,0)</f>
        <v>0</v>
      </c>
      <c r="AE1719" s="26">
        <f>IF(AND(-Z1719&gt;=61,-Z1719&lt;=90),D1719,0)</f>
        <v>0</v>
      </c>
      <c r="AF1719" s="26">
        <f>IF(AND(-Z1719&gt;=91,-Z1719&lt;=120),D1719,0)</f>
        <v>0</v>
      </c>
      <c r="AG1719" s="26">
        <f>IF(AND(-Z1719&gt;=121,-Z1719&lt;=150),D1719,0)</f>
        <v>0</v>
      </c>
      <c r="AH1719" s="26">
        <f>IF(AND(-Z1719&gt;=151,-Z1719&lt;=180),D1719,0)</f>
        <v>0</v>
      </c>
      <c r="AI1719" s="26">
        <f>IF(AND(-Z1719&gt;=181,-Z1719&lt;=210),D1719,0)</f>
        <v>0</v>
      </c>
      <c r="AJ1719" s="26">
        <f>IF(AND(-Z1719&gt;=211,-Z1719&lt;=250),D1719,0)</f>
        <v>0</v>
      </c>
      <c r="AK1719" s="26">
        <f>IF(-Z1719&gt;=251,D1719,0)</f>
        <v>1770</v>
      </c>
      <c r="AL1719" s="26">
        <f>SUM(AE1719:AF1719)</f>
        <v>0</v>
      </c>
      <c r="AM1719" s="26">
        <f>SUM(AG1719:AK1719)</f>
        <v>1770</v>
      </c>
      <c r="AN1719" s="26">
        <f>SUM(AI1719:AK1719)</f>
        <v>1770</v>
      </c>
      <c r="AO1719" s="26">
        <f>+IF(SUM(AC1719:AK1719)=0,D1719,0)</f>
        <v>0</v>
      </c>
      <c r="AP1719" s="26">
        <f>+SUM(AC1719:AK1719)</f>
        <v>1770</v>
      </c>
      <c r="AQ1719" s="26">
        <f>+Tabla_DatosExternos_142[[#This Row],[Total Vigente]]+Tabla_DatosExternos_142[[#This Row],[Total Vencido]]</f>
        <v>1770</v>
      </c>
      <c r="AR1719" s="26">
        <f>SUM(AG1719:AK1719)</f>
        <v>1770</v>
      </c>
      <c r="AS1719" s="27">
        <f>+Tabla_DatosExternos_142[[#This Row],[Fecha]]-Tabla_DatosExternos_142[[#This Row],[Vence]]</f>
        <v>-30</v>
      </c>
      <c r="AT1719" s="21"/>
      <c r="AU1719" s="28" t="e">
        <f>+AR1719-W1719</f>
        <v>#VALUE!</v>
      </c>
    </row>
    <row r="1720" spans="1:47" x14ac:dyDescent="0.35">
      <c r="A1720" s="20">
        <v>45644</v>
      </c>
      <c r="B1720" s="21">
        <v>215529</v>
      </c>
      <c r="C1720" s="21">
        <v>5599.92</v>
      </c>
      <c r="D1720" s="21">
        <v>5599.92</v>
      </c>
      <c r="E1720" s="22">
        <v>45693</v>
      </c>
      <c r="F1720" s="21">
        <v>553</v>
      </c>
      <c r="G1720" s="21" t="s">
        <v>47</v>
      </c>
      <c r="H1720" s="21" t="s">
        <v>48</v>
      </c>
      <c r="I1720" s="21" t="s">
        <v>729</v>
      </c>
      <c r="J1720" s="21" t="s">
        <v>52</v>
      </c>
      <c r="K1720" s="21" t="s">
        <v>74</v>
      </c>
      <c r="L1720" s="21" t="s">
        <v>333</v>
      </c>
      <c r="M1720" s="21" t="s">
        <v>402</v>
      </c>
      <c r="N1720" s="21">
        <v>49</v>
      </c>
      <c r="O1720" s="20"/>
      <c r="P1720" s="21" t="s">
        <v>50</v>
      </c>
      <c r="Q1720" s="21" t="s">
        <v>730</v>
      </c>
      <c r="R1720" s="21">
        <v>0</v>
      </c>
      <c r="S1720" s="21">
        <v>31</v>
      </c>
      <c r="T1720" s="21">
        <v>-63.108319000000002</v>
      </c>
      <c r="U1720" s="21">
        <v>-17.757567000000002</v>
      </c>
      <c r="V1720" s="21" t="s">
        <v>731</v>
      </c>
      <c r="W1720" s="21" t="s">
        <v>51</v>
      </c>
      <c r="X1720" s="21" t="s">
        <v>732</v>
      </c>
      <c r="Y1720" s="23">
        <v>46246</v>
      </c>
      <c r="Z1720" s="24">
        <f>+E1720-Y1720</f>
        <v>-553</v>
      </c>
      <c r="AA1720" s="25">
        <f>+Tabla_DatosExternos_142[[#This Row],[Saldo]]/Tabla_DatosExternos_142[[#This Row],[Importe]]</f>
        <v>1</v>
      </c>
      <c r="AB1720" s="21"/>
      <c r="AC1720" s="26">
        <f>IF(AND(-Z1720&gt;=1,-Z1720&lt;=30),D1720,0)</f>
        <v>0</v>
      </c>
      <c r="AD1720" s="26">
        <f>IF(AND(-Z1720&gt;=31,-Z1720&lt;=60),D1720,0)</f>
        <v>0</v>
      </c>
      <c r="AE1720" s="26">
        <f>IF(AND(-Z1720&gt;=61,-Z1720&lt;=90),D1720,0)</f>
        <v>0</v>
      </c>
      <c r="AF1720" s="26">
        <f>IF(AND(-Z1720&gt;=91,-Z1720&lt;=120),D1720,0)</f>
        <v>0</v>
      </c>
      <c r="AG1720" s="26">
        <f>IF(AND(-Z1720&gt;=121,-Z1720&lt;=150),D1720,0)</f>
        <v>0</v>
      </c>
      <c r="AH1720" s="26">
        <f>IF(AND(-Z1720&gt;=151,-Z1720&lt;=180),D1720,0)</f>
        <v>0</v>
      </c>
      <c r="AI1720" s="26">
        <f>IF(AND(-Z1720&gt;=181,-Z1720&lt;=210),D1720,0)</f>
        <v>0</v>
      </c>
      <c r="AJ1720" s="26">
        <f>IF(AND(-Z1720&gt;=211,-Z1720&lt;=250),D1720,0)</f>
        <v>0</v>
      </c>
      <c r="AK1720" s="26">
        <f>IF(-Z1720&gt;=251,D1720,0)</f>
        <v>5599.92</v>
      </c>
      <c r="AL1720" s="26">
        <f>SUM(AE1720:AF1720)</f>
        <v>0</v>
      </c>
      <c r="AM1720" s="26">
        <f>SUM(AG1720:AK1720)</f>
        <v>5599.92</v>
      </c>
      <c r="AN1720" s="26">
        <f>SUM(AI1720:AK1720)</f>
        <v>5599.92</v>
      </c>
      <c r="AO1720" s="26">
        <f>+IF(SUM(AC1720:AK1720)=0,D1720,0)</f>
        <v>0</v>
      </c>
      <c r="AP1720" s="26">
        <f>+SUM(AC1720:AK1720)</f>
        <v>5599.92</v>
      </c>
      <c r="AQ1720" s="26">
        <f>+Tabla_DatosExternos_142[[#This Row],[Total Vigente]]+Tabla_DatosExternos_142[[#This Row],[Total Vencido]]</f>
        <v>5599.92</v>
      </c>
      <c r="AR1720" s="26">
        <f>SUM(AG1720:AK1720)</f>
        <v>5599.92</v>
      </c>
      <c r="AS1720" s="27">
        <f>+Tabla_DatosExternos_142[[#This Row],[Fecha]]-Tabla_DatosExternos_142[[#This Row],[Vence]]</f>
        <v>-49</v>
      </c>
      <c r="AT1720" s="21"/>
      <c r="AU1720" s="28" t="e">
        <f>+AR1720-W1720</f>
        <v>#VALUE!</v>
      </c>
    </row>
    <row r="1721" spans="1:47" x14ac:dyDescent="0.35">
      <c r="A1721" s="20">
        <v>45695</v>
      </c>
      <c r="B1721" s="21">
        <v>23834</v>
      </c>
      <c r="C1721" s="21">
        <v>6839.9</v>
      </c>
      <c r="D1721" s="21">
        <v>4099.8999999999996</v>
      </c>
      <c r="E1721" s="22">
        <v>45725</v>
      </c>
      <c r="F1721" s="21">
        <v>521</v>
      </c>
      <c r="G1721" s="21" t="s">
        <v>47</v>
      </c>
      <c r="H1721" s="21" t="s">
        <v>48</v>
      </c>
      <c r="I1721" s="21" t="s">
        <v>774</v>
      </c>
      <c r="J1721" s="21" t="s">
        <v>52</v>
      </c>
      <c r="K1721" s="21" t="s">
        <v>74</v>
      </c>
      <c r="L1721" s="21" t="s">
        <v>333</v>
      </c>
      <c r="M1721" s="21" t="s">
        <v>526</v>
      </c>
      <c r="N1721" s="21">
        <v>30</v>
      </c>
      <c r="O1721" s="20">
        <v>45846</v>
      </c>
      <c r="P1721" s="21" t="s">
        <v>50</v>
      </c>
      <c r="Q1721" s="21" t="s">
        <v>775</v>
      </c>
      <c r="R1721" s="21">
        <v>0</v>
      </c>
      <c r="S1721" s="21">
        <v>23</v>
      </c>
      <c r="T1721" s="21">
        <v>-63.101387000000003</v>
      </c>
      <c r="U1721" s="21">
        <v>-17.736446999999998</v>
      </c>
      <c r="V1721" s="21" t="s">
        <v>776</v>
      </c>
      <c r="W1721" s="21" t="s">
        <v>51</v>
      </c>
      <c r="X1721" s="21" t="s">
        <v>777</v>
      </c>
      <c r="Y1721" s="23">
        <v>46246</v>
      </c>
      <c r="Z1721" s="24">
        <f>+E1721-Y1721</f>
        <v>-521</v>
      </c>
      <c r="AA1721" s="25">
        <f>+Tabla_DatosExternos_142[[#This Row],[Saldo]]/Tabla_DatosExternos_142[[#This Row],[Importe]]</f>
        <v>0.59940934808988433</v>
      </c>
      <c r="AB1721" s="21"/>
      <c r="AC1721" s="26">
        <f>IF(AND(-Z1721&gt;=1,-Z1721&lt;=30),D1721,0)</f>
        <v>0</v>
      </c>
      <c r="AD1721" s="26">
        <f>IF(AND(-Z1721&gt;=31,-Z1721&lt;=60),D1721,0)</f>
        <v>0</v>
      </c>
      <c r="AE1721" s="26">
        <f>IF(AND(-Z1721&gt;=61,-Z1721&lt;=90),D1721,0)</f>
        <v>0</v>
      </c>
      <c r="AF1721" s="26">
        <f>IF(AND(-Z1721&gt;=91,-Z1721&lt;=120),D1721,0)</f>
        <v>0</v>
      </c>
      <c r="AG1721" s="26">
        <f>IF(AND(-Z1721&gt;=121,-Z1721&lt;=150),D1721,0)</f>
        <v>0</v>
      </c>
      <c r="AH1721" s="26">
        <f>IF(AND(-Z1721&gt;=151,-Z1721&lt;=180),D1721,0)</f>
        <v>0</v>
      </c>
      <c r="AI1721" s="26">
        <f>IF(AND(-Z1721&gt;=181,-Z1721&lt;=210),D1721,0)</f>
        <v>0</v>
      </c>
      <c r="AJ1721" s="26">
        <f>IF(AND(-Z1721&gt;=211,-Z1721&lt;=250),D1721,0)</f>
        <v>0</v>
      </c>
      <c r="AK1721" s="26">
        <f>IF(-Z1721&gt;=251,D1721,0)</f>
        <v>4099.8999999999996</v>
      </c>
      <c r="AL1721" s="26">
        <f>SUM(AE1721:AF1721)</f>
        <v>0</v>
      </c>
      <c r="AM1721" s="26">
        <f>SUM(AG1721:AK1721)</f>
        <v>4099.8999999999996</v>
      </c>
      <c r="AN1721" s="26">
        <f>SUM(AI1721:AK1721)</f>
        <v>4099.8999999999996</v>
      </c>
      <c r="AO1721" s="26">
        <f>+IF(SUM(AC1721:AK1721)=0,D1721,0)</f>
        <v>0</v>
      </c>
      <c r="AP1721" s="26">
        <f>+SUM(AC1721:AK1721)</f>
        <v>4099.8999999999996</v>
      </c>
      <c r="AQ1721" s="26">
        <f>+Tabla_DatosExternos_142[[#This Row],[Total Vigente]]+Tabla_DatosExternos_142[[#This Row],[Total Vencido]]</f>
        <v>4099.8999999999996</v>
      </c>
      <c r="AR1721" s="26">
        <f>SUM(AG1721:AK1721)</f>
        <v>4099.8999999999996</v>
      </c>
      <c r="AS1721" s="27">
        <f>+Tabla_DatosExternos_142[[#This Row],[Fecha]]-Tabla_DatosExternos_142[[#This Row],[Vence]]</f>
        <v>-30</v>
      </c>
      <c r="AT1721" s="21"/>
      <c r="AU1721" s="28" t="e">
        <f>+AR1721-W1721</f>
        <v>#VALUE!</v>
      </c>
    </row>
    <row r="1722" spans="1:47" x14ac:dyDescent="0.35">
      <c r="A1722" s="20">
        <v>45709</v>
      </c>
      <c r="B1722" s="21">
        <v>32493</v>
      </c>
      <c r="C1722" s="21">
        <v>1859.99</v>
      </c>
      <c r="D1722" s="21">
        <v>369.99</v>
      </c>
      <c r="E1722" s="22">
        <v>45739</v>
      </c>
      <c r="F1722" s="21">
        <v>507</v>
      </c>
      <c r="G1722" s="21" t="s">
        <v>47</v>
      </c>
      <c r="H1722" s="21" t="s">
        <v>48</v>
      </c>
      <c r="I1722" s="21" t="s">
        <v>787</v>
      </c>
      <c r="J1722" s="21" t="s">
        <v>52</v>
      </c>
      <c r="K1722" s="21" t="s">
        <v>74</v>
      </c>
      <c r="L1722" s="21" t="s">
        <v>333</v>
      </c>
      <c r="M1722" s="21" t="s">
        <v>526</v>
      </c>
      <c r="N1722" s="21">
        <v>30</v>
      </c>
      <c r="O1722" s="20">
        <v>45845</v>
      </c>
      <c r="P1722" s="21" t="s">
        <v>50</v>
      </c>
      <c r="Q1722" s="21" t="s">
        <v>788</v>
      </c>
      <c r="R1722" s="21">
        <v>0</v>
      </c>
      <c r="S1722" s="21">
        <v>23</v>
      </c>
      <c r="T1722" s="21">
        <v>-63.095641999999998</v>
      </c>
      <c r="U1722" s="21">
        <v>-17.737680000000001</v>
      </c>
      <c r="V1722" s="21" t="s">
        <v>789</v>
      </c>
      <c r="W1722" s="21" t="s">
        <v>51</v>
      </c>
      <c r="X1722" s="21" t="s">
        <v>790</v>
      </c>
      <c r="Y1722" s="23">
        <v>46246</v>
      </c>
      <c r="Z1722" s="24">
        <f>+E1722-Y1722</f>
        <v>-507</v>
      </c>
      <c r="AA1722" s="25">
        <f>+Tabla_DatosExternos_142[[#This Row],[Saldo]]/Tabla_DatosExternos_142[[#This Row],[Importe]]</f>
        <v>0.19892042430335646</v>
      </c>
      <c r="AB1722" s="21"/>
      <c r="AC1722" s="26">
        <f>IF(AND(-Z1722&gt;=1,-Z1722&lt;=30),D1722,0)</f>
        <v>0</v>
      </c>
      <c r="AD1722" s="26">
        <f>IF(AND(-Z1722&gt;=31,-Z1722&lt;=60),D1722,0)</f>
        <v>0</v>
      </c>
      <c r="AE1722" s="26">
        <f>IF(AND(-Z1722&gt;=61,-Z1722&lt;=90),D1722,0)</f>
        <v>0</v>
      </c>
      <c r="AF1722" s="26">
        <f>IF(AND(-Z1722&gt;=91,-Z1722&lt;=120),D1722,0)</f>
        <v>0</v>
      </c>
      <c r="AG1722" s="26">
        <f>IF(AND(-Z1722&gt;=121,-Z1722&lt;=150),D1722,0)</f>
        <v>0</v>
      </c>
      <c r="AH1722" s="26">
        <f>IF(AND(-Z1722&gt;=151,-Z1722&lt;=180),D1722,0)</f>
        <v>0</v>
      </c>
      <c r="AI1722" s="26">
        <f>IF(AND(-Z1722&gt;=181,-Z1722&lt;=210),D1722,0)</f>
        <v>0</v>
      </c>
      <c r="AJ1722" s="26">
        <f>IF(AND(-Z1722&gt;=211,-Z1722&lt;=250),D1722,0)</f>
        <v>0</v>
      </c>
      <c r="AK1722" s="26">
        <f>IF(-Z1722&gt;=251,D1722,0)</f>
        <v>369.99</v>
      </c>
      <c r="AL1722" s="26">
        <f>SUM(AE1722:AF1722)</f>
        <v>0</v>
      </c>
      <c r="AM1722" s="26">
        <f>SUM(AG1722:AK1722)</f>
        <v>369.99</v>
      </c>
      <c r="AN1722" s="26">
        <f>SUM(AI1722:AK1722)</f>
        <v>369.99</v>
      </c>
      <c r="AO1722" s="26">
        <f>+IF(SUM(AC1722:AK1722)=0,D1722,0)</f>
        <v>0</v>
      </c>
      <c r="AP1722" s="26">
        <f>+SUM(AC1722:AK1722)</f>
        <v>369.99</v>
      </c>
      <c r="AQ1722" s="26">
        <f>+Tabla_DatosExternos_142[[#This Row],[Total Vigente]]+Tabla_DatosExternos_142[[#This Row],[Total Vencido]]</f>
        <v>369.99</v>
      </c>
      <c r="AR1722" s="26">
        <f>SUM(AG1722:AK1722)</f>
        <v>369.99</v>
      </c>
      <c r="AS1722" s="27">
        <f>+Tabla_DatosExternos_142[[#This Row],[Fecha]]-Tabla_DatosExternos_142[[#This Row],[Vence]]</f>
        <v>-30</v>
      </c>
      <c r="AT1722" s="21"/>
      <c r="AU1722" s="28" t="e">
        <f>+AR1722-W1722</f>
        <v>#VALUE!</v>
      </c>
    </row>
    <row r="1723" spans="1:47" x14ac:dyDescent="0.35">
      <c r="A1723" s="20">
        <v>45889</v>
      </c>
      <c r="B1723" s="21">
        <v>125081</v>
      </c>
      <c r="C1723" s="21">
        <v>3199.98</v>
      </c>
      <c r="D1723" s="21">
        <v>2339.98</v>
      </c>
      <c r="E1723" s="22">
        <v>45919</v>
      </c>
      <c r="F1723" s="21">
        <v>327</v>
      </c>
      <c r="G1723" s="21" t="s">
        <v>47</v>
      </c>
      <c r="H1723" s="21" t="s">
        <v>48</v>
      </c>
      <c r="I1723" s="21" t="s">
        <v>1004</v>
      </c>
      <c r="J1723" s="21" t="s">
        <v>52</v>
      </c>
      <c r="K1723" s="21" t="s">
        <v>74</v>
      </c>
      <c r="L1723" s="21" t="s">
        <v>333</v>
      </c>
      <c r="M1723" s="21" t="s">
        <v>526</v>
      </c>
      <c r="N1723" s="21">
        <v>30</v>
      </c>
      <c r="O1723" s="20">
        <v>45912</v>
      </c>
      <c r="P1723" s="21" t="s">
        <v>50</v>
      </c>
      <c r="Q1723" s="21" t="s">
        <v>1005</v>
      </c>
      <c r="R1723" s="21">
        <v>3500</v>
      </c>
      <c r="S1723" s="21">
        <v>23</v>
      </c>
      <c r="T1723" s="21">
        <v>-63.104269000000002</v>
      </c>
      <c r="U1723" s="21">
        <v>-17.746278</v>
      </c>
      <c r="V1723" s="21" t="s">
        <v>1006</v>
      </c>
      <c r="W1723" s="21" t="s">
        <v>51</v>
      </c>
      <c r="X1723" s="21" t="s">
        <v>1007</v>
      </c>
      <c r="Y1723" s="23">
        <v>46246</v>
      </c>
      <c r="Z1723" s="24">
        <f>+E1723-Y1723</f>
        <v>-327</v>
      </c>
      <c r="AA1723" s="25">
        <f>+Tabla_DatosExternos_142[[#This Row],[Saldo]]/Tabla_DatosExternos_142[[#This Row],[Importe]]</f>
        <v>0.73124832030200193</v>
      </c>
      <c r="AB1723" s="21"/>
      <c r="AC1723" s="26">
        <f>IF(AND(-Z1723&gt;=1,-Z1723&lt;=30),D1723,0)</f>
        <v>0</v>
      </c>
      <c r="AD1723" s="26">
        <f>IF(AND(-Z1723&gt;=31,-Z1723&lt;=60),D1723,0)</f>
        <v>0</v>
      </c>
      <c r="AE1723" s="26">
        <f>IF(AND(-Z1723&gt;=61,-Z1723&lt;=90),D1723,0)</f>
        <v>0</v>
      </c>
      <c r="AF1723" s="26">
        <f>IF(AND(-Z1723&gt;=91,-Z1723&lt;=120),D1723,0)</f>
        <v>0</v>
      </c>
      <c r="AG1723" s="26">
        <f>IF(AND(-Z1723&gt;=121,-Z1723&lt;=150),D1723,0)</f>
        <v>0</v>
      </c>
      <c r="AH1723" s="26">
        <f>IF(AND(-Z1723&gt;=151,-Z1723&lt;=180),D1723,0)</f>
        <v>0</v>
      </c>
      <c r="AI1723" s="26">
        <f>IF(AND(-Z1723&gt;=181,-Z1723&lt;=210),D1723,0)</f>
        <v>0</v>
      </c>
      <c r="AJ1723" s="26">
        <f>IF(AND(-Z1723&gt;=211,-Z1723&lt;=250),D1723,0)</f>
        <v>0</v>
      </c>
      <c r="AK1723" s="26">
        <f>IF(-Z1723&gt;=251,D1723,0)</f>
        <v>2339.98</v>
      </c>
      <c r="AL1723" s="26">
        <f>SUM(AE1723:AF1723)</f>
        <v>0</v>
      </c>
      <c r="AM1723" s="26">
        <f>SUM(AG1723:AK1723)</f>
        <v>2339.98</v>
      </c>
      <c r="AN1723" s="26">
        <f>SUM(AI1723:AK1723)</f>
        <v>2339.98</v>
      </c>
      <c r="AO1723" s="26">
        <f>+IF(SUM(AC1723:AK1723)=0,D1723,0)</f>
        <v>0</v>
      </c>
      <c r="AP1723" s="26">
        <f>+SUM(AC1723:AK1723)</f>
        <v>2339.98</v>
      </c>
      <c r="AQ1723" s="26">
        <f>+Tabla_DatosExternos_142[[#This Row],[Total Vigente]]+Tabla_DatosExternos_142[[#This Row],[Total Vencido]]</f>
        <v>2339.98</v>
      </c>
      <c r="AR1723" s="26">
        <f>SUM(AG1723:AK1723)</f>
        <v>2339.98</v>
      </c>
      <c r="AS1723" s="27">
        <f>+Tabla_DatosExternos_142[[#This Row],[Fecha]]-Tabla_DatosExternos_142[[#This Row],[Vence]]</f>
        <v>-30</v>
      </c>
      <c r="AT1723" s="21"/>
      <c r="AU1723" s="28" t="e">
        <f>+AR1723-W1723</f>
        <v>#VALUE!</v>
      </c>
    </row>
    <row r="1724" spans="1:47" x14ac:dyDescent="0.35">
      <c r="A1724" s="20">
        <v>45898</v>
      </c>
      <c r="B1724" s="21">
        <v>129665</v>
      </c>
      <c r="C1724" s="21">
        <v>23399.62</v>
      </c>
      <c r="D1724" s="21">
        <v>4449.62</v>
      </c>
      <c r="E1724" s="22">
        <v>45928</v>
      </c>
      <c r="F1724" s="21">
        <v>318</v>
      </c>
      <c r="G1724" s="21" t="s">
        <v>47</v>
      </c>
      <c r="H1724" s="21" t="s">
        <v>48</v>
      </c>
      <c r="I1724" s="21" t="s">
        <v>1015</v>
      </c>
      <c r="J1724" s="21" t="s">
        <v>52</v>
      </c>
      <c r="K1724" s="21" t="s">
        <v>74</v>
      </c>
      <c r="L1724" s="21" t="s">
        <v>333</v>
      </c>
      <c r="M1724" s="21" t="s">
        <v>411</v>
      </c>
      <c r="N1724" s="21">
        <v>30</v>
      </c>
      <c r="O1724" s="20">
        <v>46245</v>
      </c>
      <c r="P1724" s="21" t="s">
        <v>50</v>
      </c>
      <c r="Q1724" s="21" t="s">
        <v>1016</v>
      </c>
      <c r="R1724" s="21">
        <v>0</v>
      </c>
      <c r="S1724" s="21">
        <v>18</v>
      </c>
      <c r="T1724" s="21">
        <v>-63.106558999999997</v>
      </c>
      <c r="U1724" s="21">
        <v>-17.802033999999999</v>
      </c>
      <c r="V1724" s="21" t="s">
        <v>1017</v>
      </c>
      <c r="W1724" s="21" t="s">
        <v>51</v>
      </c>
      <c r="X1724" s="21" t="s">
        <v>1018</v>
      </c>
      <c r="Y1724" s="23">
        <v>46246</v>
      </c>
      <c r="Z1724" s="24">
        <f>+E1724-Y1724</f>
        <v>-318</v>
      </c>
      <c r="AA1724" s="25">
        <f>+Tabla_DatosExternos_142[[#This Row],[Saldo]]/Tabla_DatosExternos_142[[#This Row],[Importe]]</f>
        <v>0.19015778888716997</v>
      </c>
      <c r="AB1724" s="21"/>
      <c r="AC1724" s="26">
        <f>IF(AND(-Z1724&gt;=1,-Z1724&lt;=30),D1724,0)</f>
        <v>0</v>
      </c>
      <c r="AD1724" s="26">
        <f>IF(AND(-Z1724&gt;=31,-Z1724&lt;=60),D1724,0)</f>
        <v>0</v>
      </c>
      <c r="AE1724" s="26">
        <f>IF(AND(-Z1724&gt;=61,-Z1724&lt;=90),D1724,0)</f>
        <v>0</v>
      </c>
      <c r="AF1724" s="26">
        <f>IF(AND(-Z1724&gt;=91,-Z1724&lt;=120),D1724,0)</f>
        <v>0</v>
      </c>
      <c r="AG1724" s="26">
        <f>IF(AND(-Z1724&gt;=121,-Z1724&lt;=150),D1724,0)</f>
        <v>0</v>
      </c>
      <c r="AH1724" s="26">
        <f>IF(AND(-Z1724&gt;=151,-Z1724&lt;=180),D1724,0)</f>
        <v>0</v>
      </c>
      <c r="AI1724" s="26">
        <f>IF(AND(-Z1724&gt;=181,-Z1724&lt;=210),D1724,0)</f>
        <v>0</v>
      </c>
      <c r="AJ1724" s="26">
        <f>IF(AND(-Z1724&gt;=211,-Z1724&lt;=250),D1724,0)</f>
        <v>0</v>
      </c>
      <c r="AK1724" s="26">
        <f>IF(-Z1724&gt;=251,D1724,0)</f>
        <v>4449.62</v>
      </c>
      <c r="AL1724" s="26">
        <f>SUM(AE1724:AF1724)</f>
        <v>0</v>
      </c>
      <c r="AM1724" s="26">
        <f>SUM(AG1724:AK1724)</f>
        <v>4449.62</v>
      </c>
      <c r="AN1724" s="26">
        <f>SUM(AI1724:AK1724)</f>
        <v>4449.62</v>
      </c>
      <c r="AO1724" s="26">
        <f>+IF(SUM(AC1724:AK1724)=0,D1724,0)</f>
        <v>0</v>
      </c>
      <c r="AP1724" s="26">
        <f>+SUM(AC1724:AK1724)</f>
        <v>4449.62</v>
      </c>
      <c r="AQ1724" s="26">
        <f>+Tabla_DatosExternos_142[[#This Row],[Total Vigente]]+Tabla_DatosExternos_142[[#This Row],[Total Vencido]]</f>
        <v>4449.62</v>
      </c>
      <c r="AR1724" s="26">
        <f>SUM(AG1724:AK1724)</f>
        <v>4449.62</v>
      </c>
      <c r="AS1724" s="27">
        <f>+Tabla_DatosExternos_142[[#This Row],[Fecha]]-Tabla_DatosExternos_142[[#This Row],[Vence]]</f>
        <v>-30</v>
      </c>
      <c r="AT1724" s="21"/>
      <c r="AU1724" s="28" t="e">
        <f>+AR1724-W1724</f>
        <v>#VALUE!</v>
      </c>
    </row>
    <row r="1725" spans="1:47" x14ac:dyDescent="0.35">
      <c r="A1725" s="20">
        <v>45976</v>
      </c>
      <c r="B1725" s="21">
        <v>172086</v>
      </c>
      <c r="C1725" s="21">
        <v>2639.97</v>
      </c>
      <c r="D1725" s="21">
        <v>1139.97</v>
      </c>
      <c r="E1725" s="22">
        <v>46006</v>
      </c>
      <c r="F1725" s="21">
        <v>240</v>
      </c>
      <c r="G1725" s="21" t="s">
        <v>47</v>
      </c>
      <c r="H1725" s="21" t="s">
        <v>48</v>
      </c>
      <c r="I1725" s="21" t="s">
        <v>1094</v>
      </c>
      <c r="J1725" s="21" t="s">
        <v>52</v>
      </c>
      <c r="K1725" s="21" t="s">
        <v>74</v>
      </c>
      <c r="L1725" s="21" t="s">
        <v>333</v>
      </c>
      <c r="M1725" s="21" t="s">
        <v>526</v>
      </c>
      <c r="N1725" s="21">
        <v>30</v>
      </c>
      <c r="O1725" s="20">
        <v>46233</v>
      </c>
      <c r="P1725" s="21" t="s">
        <v>50</v>
      </c>
      <c r="Q1725" s="21" t="s">
        <v>1095</v>
      </c>
      <c r="R1725" s="21">
        <v>3000</v>
      </c>
      <c r="S1725" s="21">
        <v>23</v>
      </c>
      <c r="T1725" s="21">
        <v>-63.107298</v>
      </c>
      <c r="U1725" s="21">
        <v>-17.747603000000002</v>
      </c>
      <c r="V1725" s="21" t="s">
        <v>1096</v>
      </c>
      <c r="W1725" s="21" t="s">
        <v>51</v>
      </c>
      <c r="X1725" s="21" t="s">
        <v>67</v>
      </c>
      <c r="Y1725" s="23">
        <v>46246</v>
      </c>
      <c r="Z1725" s="24">
        <f>+E1725-Y1725</f>
        <v>-240</v>
      </c>
      <c r="AA1725" s="25">
        <f>+Tabla_DatosExternos_142[[#This Row],[Saldo]]/Tabla_DatosExternos_142[[#This Row],[Importe]]</f>
        <v>0.43181172513324018</v>
      </c>
      <c r="AB1725" s="21"/>
      <c r="AC1725" s="26">
        <f>IF(AND(-Z1725&gt;=1,-Z1725&lt;=30),D1725,0)</f>
        <v>0</v>
      </c>
      <c r="AD1725" s="26">
        <f>IF(AND(-Z1725&gt;=31,-Z1725&lt;=60),D1725,0)</f>
        <v>0</v>
      </c>
      <c r="AE1725" s="26">
        <f>IF(AND(-Z1725&gt;=61,-Z1725&lt;=90),D1725,0)</f>
        <v>0</v>
      </c>
      <c r="AF1725" s="26">
        <f>IF(AND(-Z1725&gt;=91,-Z1725&lt;=120),D1725,0)</f>
        <v>0</v>
      </c>
      <c r="AG1725" s="26">
        <f>IF(AND(-Z1725&gt;=121,-Z1725&lt;=150),D1725,0)</f>
        <v>0</v>
      </c>
      <c r="AH1725" s="26">
        <f>IF(AND(-Z1725&gt;=151,-Z1725&lt;=180),D1725,0)</f>
        <v>0</v>
      </c>
      <c r="AI1725" s="26">
        <f>IF(AND(-Z1725&gt;=181,-Z1725&lt;=210),D1725,0)</f>
        <v>0</v>
      </c>
      <c r="AJ1725" s="26">
        <f>IF(AND(-Z1725&gt;=211,-Z1725&lt;=250),D1725,0)</f>
        <v>1139.97</v>
      </c>
      <c r="AK1725" s="26">
        <f>IF(-Z1725&gt;=251,D1725,0)</f>
        <v>0</v>
      </c>
      <c r="AL1725" s="26">
        <f>SUM(AE1725:AF1725)</f>
        <v>0</v>
      </c>
      <c r="AM1725" s="26">
        <f>SUM(AG1725:AK1725)</f>
        <v>1139.97</v>
      </c>
      <c r="AN1725" s="26">
        <f>SUM(AI1725:AK1725)</f>
        <v>1139.97</v>
      </c>
      <c r="AO1725" s="26">
        <f>+IF(SUM(AC1725:AK1725)=0,D1725,0)</f>
        <v>0</v>
      </c>
      <c r="AP1725" s="26">
        <f>+SUM(AC1725:AK1725)</f>
        <v>1139.97</v>
      </c>
      <c r="AQ1725" s="26">
        <f>+Tabla_DatosExternos_142[[#This Row],[Total Vigente]]+Tabla_DatosExternos_142[[#This Row],[Total Vencido]]</f>
        <v>1139.97</v>
      </c>
      <c r="AR1725" s="26">
        <f>SUM(AG1725:AK1725)</f>
        <v>1139.97</v>
      </c>
      <c r="AS1725" s="27">
        <f>+Tabla_DatosExternos_142[[#This Row],[Fecha]]-Tabla_DatosExternos_142[[#This Row],[Vence]]</f>
        <v>-30</v>
      </c>
      <c r="AT1725" s="21"/>
      <c r="AU1725" s="28" t="e">
        <f>+AR1725-W1725</f>
        <v>#VALUE!</v>
      </c>
    </row>
    <row r="1726" spans="1:47" x14ac:dyDescent="0.35">
      <c r="A1726" s="20">
        <v>46009</v>
      </c>
      <c r="B1726" s="21">
        <v>188607</v>
      </c>
      <c r="C1726" s="21">
        <v>6099.95</v>
      </c>
      <c r="D1726" s="21">
        <v>2099.9499999999998</v>
      </c>
      <c r="E1726" s="22">
        <v>46039</v>
      </c>
      <c r="F1726" s="21">
        <v>207</v>
      </c>
      <c r="G1726" s="21" t="s">
        <v>47</v>
      </c>
      <c r="H1726" s="21" t="s">
        <v>48</v>
      </c>
      <c r="I1726" s="21" t="s">
        <v>1156</v>
      </c>
      <c r="J1726" s="21" t="s">
        <v>52</v>
      </c>
      <c r="K1726" s="21" t="s">
        <v>74</v>
      </c>
      <c r="L1726" s="21" t="s">
        <v>333</v>
      </c>
      <c r="M1726" s="21" t="s">
        <v>526</v>
      </c>
      <c r="N1726" s="21">
        <v>30</v>
      </c>
      <c r="O1726" s="20">
        <v>46192</v>
      </c>
      <c r="P1726" s="21" t="s">
        <v>50</v>
      </c>
      <c r="Q1726" s="21" t="s">
        <v>1157</v>
      </c>
      <c r="R1726" s="21">
        <v>10000</v>
      </c>
      <c r="S1726" s="21">
        <v>23</v>
      </c>
      <c r="T1726" s="21">
        <v>-63.101598000000003</v>
      </c>
      <c r="U1726" s="21">
        <v>-17.736007000000001</v>
      </c>
      <c r="V1726" s="21" t="s">
        <v>1158</v>
      </c>
      <c r="W1726" s="21" t="s">
        <v>51</v>
      </c>
      <c r="X1726" s="21" t="s">
        <v>1159</v>
      </c>
      <c r="Y1726" s="23">
        <v>46246</v>
      </c>
      <c r="Z1726" s="24">
        <f>+E1726-Y1726</f>
        <v>-207</v>
      </c>
      <c r="AA1726" s="25">
        <f>+Tabla_DatosExternos_142[[#This Row],[Saldo]]/Tabla_DatosExternos_142[[#This Row],[Importe]]</f>
        <v>0.34425692013868964</v>
      </c>
      <c r="AB1726" s="21"/>
      <c r="AC1726" s="26">
        <f>IF(AND(-Z1726&gt;=1,-Z1726&lt;=30),D1726,0)</f>
        <v>0</v>
      </c>
      <c r="AD1726" s="26">
        <f>IF(AND(-Z1726&gt;=31,-Z1726&lt;=60),D1726,0)</f>
        <v>0</v>
      </c>
      <c r="AE1726" s="26">
        <f>IF(AND(-Z1726&gt;=61,-Z1726&lt;=90),D1726,0)</f>
        <v>0</v>
      </c>
      <c r="AF1726" s="26">
        <f>IF(AND(-Z1726&gt;=91,-Z1726&lt;=120),D1726,0)</f>
        <v>0</v>
      </c>
      <c r="AG1726" s="26">
        <f>IF(AND(-Z1726&gt;=121,-Z1726&lt;=150),D1726,0)</f>
        <v>0</v>
      </c>
      <c r="AH1726" s="26">
        <f>IF(AND(-Z1726&gt;=151,-Z1726&lt;=180),D1726,0)</f>
        <v>0</v>
      </c>
      <c r="AI1726" s="26">
        <f>IF(AND(-Z1726&gt;=181,-Z1726&lt;=210),D1726,0)</f>
        <v>2099.9499999999998</v>
      </c>
      <c r="AJ1726" s="26">
        <f>IF(AND(-Z1726&gt;=211,-Z1726&lt;=250),D1726,0)</f>
        <v>0</v>
      </c>
      <c r="AK1726" s="26">
        <f>IF(-Z1726&gt;=251,D1726,0)</f>
        <v>0</v>
      </c>
      <c r="AL1726" s="26">
        <f>SUM(AE1726:AF1726)</f>
        <v>0</v>
      </c>
      <c r="AM1726" s="26">
        <f>SUM(AG1726:AK1726)</f>
        <v>2099.9499999999998</v>
      </c>
      <c r="AN1726" s="26">
        <f>SUM(AI1726:AK1726)</f>
        <v>2099.9499999999998</v>
      </c>
      <c r="AO1726" s="26">
        <f>+IF(SUM(AC1726:AK1726)=0,D1726,0)</f>
        <v>0</v>
      </c>
      <c r="AP1726" s="26">
        <f>+SUM(AC1726:AK1726)</f>
        <v>2099.9499999999998</v>
      </c>
      <c r="AQ1726" s="26">
        <f>+Tabla_DatosExternos_142[[#This Row],[Total Vigente]]+Tabla_DatosExternos_142[[#This Row],[Total Vencido]]</f>
        <v>2099.9499999999998</v>
      </c>
      <c r="AR1726" s="26">
        <f>SUM(AG1726:AK1726)</f>
        <v>2099.9499999999998</v>
      </c>
      <c r="AS1726" s="27">
        <f>+Tabla_DatosExternos_142[[#This Row],[Fecha]]-Tabla_DatosExternos_142[[#This Row],[Vence]]</f>
        <v>-30</v>
      </c>
      <c r="AT1726" s="21"/>
      <c r="AU1726" s="28" t="e">
        <f>+AR1726-W1726</f>
        <v>#VALUE!</v>
      </c>
    </row>
    <row r="1727" spans="1:47" x14ac:dyDescent="0.35">
      <c r="A1727" s="20">
        <v>46116</v>
      </c>
      <c r="B1727" s="21">
        <v>236777</v>
      </c>
      <c r="C1727" s="21">
        <v>3577.97</v>
      </c>
      <c r="D1727" s="21">
        <v>3577.97</v>
      </c>
      <c r="E1727" s="22">
        <v>46145</v>
      </c>
      <c r="F1727" s="21">
        <v>101</v>
      </c>
      <c r="G1727" s="21" t="s">
        <v>88</v>
      </c>
      <c r="H1727" s="21" t="s">
        <v>48</v>
      </c>
      <c r="I1727" s="21" t="s">
        <v>1549</v>
      </c>
      <c r="J1727" s="21" t="s">
        <v>52</v>
      </c>
      <c r="K1727" s="21" t="s">
        <v>74</v>
      </c>
      <c r="L1727" s="21" t="s">
        <v>333</v>
      </c>
      <c r="M1727" s="21" t="s">
        <v>526</v>
      </c>
      <c r="N1727" s="21">
        <v>29</v>
      </c>
      <c r="O1727" s="20"/>
      <c r="P1727" s="21" t="s">
        <v>50</v>
      </c>
      <c r="Q1727" s="21" t="s">
        <v>1550</v>
      </c>
      <c r="R1727" s="21">
        <v>5000</v>
      </c>
      <c r="S1727" s="21">
        <v>23</v>
      </c>
      <c r="T1727" s="21">
        <v>-63.103620999999997</v>
      </c>
      <c r="U1727" s="21">
        <v>-17.746006000000001</v>
      </c>
      <c r="V1727" s="21" t="s">
        <v>1551</v>
      </c>
      <c r="W1727" s="21" t="s">
        <v>51</v>
      </c>
      <c r="X1727" s="21" t="s">
        <v>1552</v>
      </c>
      <c r="Y1727" s="23">
        <v>46246</v>
      </c>
      <c r="Z1727" s="24">
        <f>+E1727-Y1727</f>
        <v>-101</v>
      </c>
      <c r="AA1727" s="25">
        <f>+Tabla_DatosExternos_142[[#This Row],[Saldo]]/Tabla_DatosExternos_142[[#This Row],[Importe]]</f>
        <v>1</v>
      </c>
      <c r="AB1727" s="21"/>
      <c r="AC1727" s="26">
        <f>IF(AND(-Z1727&gt;=1,-Z1727&lt;=30),D1727,0)</f>
        <v>0</v>
      </c>
      <c r="AD1727" s="26">
        <f>IF(AND(-Z1727&gt;=31,-Z1727&lt;=60),D1727,0)</f>
        <v>0</v>
      </c>
      <c r="AE1727" s="26">
        <f>IF(AND(-Z1727&gt;=61,-Z1727&lt;=90),D1727,0)</f>
        <v>0</v>
      </c>
      <c r="AF1727" s="26">
        <f>IF(AND(-Z1727&gt;=91,-Z1727&lt;=120),D1727,0)</f>
        <v>3577.97</v>
      </c>
      <c r="AG1727" s="26">
        <f>IF(AND(-Z1727&gt;=121,-Z1727&lt;=150),D1727,0)</f>
        <v>0</v>
      </c>
      <c r="AH1727" s="26">
        <f>IF(AND(-Z1727&gt;=151,-Z1727&lt;=180),D1727,0)</f>
        <v>0</v>
      </c>
      <c r="AI1727" s="26">
        <f>IF(AND(-Z1727&gt;=181,-Z1727&lt;=210),D1727,0)</f>
        <v>0</v>
      </c>
      <c r="AJ1727" s="26">
        <f>IF(AND(-Z1727&gt;=211,-Z1727&lt;=250),D1727,0)</f>
        <v>0</v>
      </c>
      <c r="AK1727" s="26">
        <f>IF(-Z1727&gt;=251,D1727,0)</f>
        <v>0</v>
      </c>
      <c r="AL1727" s="26">
        <f>SUM(AE1727:AF1727)</f>
        <v>3577.97</v>
      </c>
      <c r="AM1727" s="26">
        <f>SUM(AG1727:AK1727)</f>
        <v>0</v>
      </c>
      <c r="AN1727" s="26">
        <f>SUM(AI1727:AK1727)</f>
        <v>0</v>
      </c>
      <c r="AO1727" s="26">
        <f>+IF(SUM(AC1727:AK1727)=0,D1727,0)</f>
        <v>0</v>
      </c>
      <c r="AP1727" s="26">
        <f>+SUM(AC1727:AK1727)</f>
        <v>3577.97</v>
      </c>
      <c r="AQ1727" s="26">
        <f>+Tabla_DatosExternos_142[[#This Row],[Total Vigente]]+Tabla_DatosExternos_142[[#This Row],[Total Vencido]]</f>
        <v>3577.97</v>
      </c>
      <c r="AR1727" s="26">
        <f>SUM(AG1727:AK1727)</f>
        <v>0</v>
      </c>
      <c r="AS1727" s="27">
        <f>+Tabla_DatosExternos_142[[#This Row],[Fecha]]-Tabla_DatosExternos_142[[#This Row],[Vence]]</f>
        <v>-29</v>
      </c>
      <c r="AT1727" s="21"/>
      <c r="AU1727" s="28" t="e">
        <f>+AR1727-W1727</f>
        <v>#VALUE!</v>
      </c>
    </row>
    <row r="1728" spans="1:47" x14ac:dyDescent="0.35">
      <c r="A1728" s="20">
        <v>46126</v>
      </c>
      <c r="B1728" s="21">
        <v>241918</v>
      </c>
      <c r="C1728" s="21">
        <v>1388</v>
      </c>
      <c r="D1728" s="21">
        <v>1388</v>
      </c>
      <c r="E1728" s="22">
        <v>46156</v>
      </c>
      <c r="F1728" s="21">
        <v>90</v>
      </c>
      <c r="G1728" s="21" t="s">
        <v>81</v>
      </c>
      <c r="H1728" s="21" t="s">
        <v>48</v>
      </c>
      <c r="I1728" s="21" t="s">
        <v>1549</v>
      </c>
      <c r="J1728" s="21" t="s">
        <v>52</v>
      </c>
      <c r="K1728" s="21" t="s">
        <v>74</v>
      </c>
      <c r="L1728" s="21" t="s">
        <v>333</v>
      </c>
      <c r="M1728" s="21" t="s">
        <v>526</v>
      </c>
      <c r="N1728" s="21">
        <v>30</v>
      </c>
      <c r="O1728" s="20"/>
      <c r="P1728" s="21" t="s">
        <v>50</v>
      </c>
      <c r="Q1728" s="21" t="s">
        <v>1550</v>
      </c>
      <c r="R1728" s="21">
        <v>5000</v>
      </c>
      <c r="S1728" s="21">
        <v>23</v>
      </c>
      <c r="T1728" s="21">
        <v>-63.103620999999997</v>
      </c>
      <c r="U1728" s="21">
        <v>-17.746006000000001</v>
      </c>
      <c r="V1728" s="21" t="s">
        <v>1551</v>
      </c>
      <c r="W1728" s="21" t="s">
        <v>51</v>
      </c>
      <c r="X1728" s="21" t="s">
        <v>1552</v>
      </c>
      <c r="Y1728" s="23">
        <v>46246</v>
      </c>
      <c r="Z1728" s="24">
        <f>+E1728-Y1728</f>
        <v>-90</v>
      </c>
      <c r="AA1728" s="25">
        <f>+Tabla_DatosExternos_142[[#This Row],[Saldo]]/Tabla_DatosExternos_142[[#This Row],[Importe]]</f>
        <v>1</v>
      </c>
      <c r="AB1728" s="21"/>
      <c r="AC1728" s="26">
        <f>IF(AND(-Z1728&gt;=1,-Z1728&lt;=30),D1728,0)</f>
        <v>0</v>
      </c>
      <c r="AD1728" s="26">
        <f>IF(AND(-Z1728&gt;=31,-Z1728&lt;=60),D1728,0)</f>
        <v>0</v>
      </c>
      <c r="AE1728" s="26">
        <f>IF(AND(-Z1728&gt;=61,-Z1728&lt;=90),D1728,0)</f>
        <v>1388</v>
      </c>
      <c r="AF1728" s="26">
        <f>IF(AND(-Z1728&gt;=91,-Z1728&lt;=120),D1728,0)</f>
        <v>0</v>
      </c>
      <c r="AG1728" s="26">
        <f>IF(AND(-Z1728&gt;=121,-Z1728&lt;=150),D1728,0)</f>
        <v>0</v>
      </c>
      <c r="AH1728" s="26">
        <f>IF(AND(-Z1728&gt;=151,-Z1728&lt;=180),D1728,0)</f>
        <v>0</v>
      </c>
      <c r="AI1728" s="26">
        <f>IF(AND(-Z1728&gt;=181,-Z1728&lt;=210),D1728,0)</f>
        <v>0</v>
      </c>
      <c r="AJ1728" s="26">
        <f>IF(AND(-Z1728&gt;=211,-Z1728&lt;=250),D1728,0)</f>
        <v>0</v>
      </c>
      <c r="AK1728" s="26">
        <f>IF(-Z1728&gt;=251,D1728,0)</f>
        <v>0</v>
      </c>
      <c r="AL1728" s="26">
        <f>SUM(AE1728:AF1728)</f>
        <v>1388</v>
      </c>
      <c r="AM1728" s="26">
        <f>SUM(AG1728:AK1728)</f>
        <v>0</v>
      </c>
      <c r="AN1728" s="26">
        <f>SUM(AI1728:AK1728)</f>
        <v>0</v>
      </c>
      <c r="AO1728" s="26">
        <f>+IF(SUM(AC1728:AK1728)=0,D1728,0)</f>
        <v>0</v>
      </c>
      <c r="AP1728" s="26">
        <f>+SUM(AC1728:AK1728)</f>
        <v>1388</v>
      </c>
      <c r="AQ1728" s="26">
        <f>+Tabla_DatosExternos_142[[#This Row],[Total Vigente]]+Tabla_DatosExternos_142[[#This Row],[Total Vencido]]</f>
        <v>1388</v>
      </c>
      <c r="AR1728" s="26">
        <f>SUM(AG1728:AK1728)</f>
        <v>0</v>
      </c>
      <c r="AS1728" s="27">
        <f>+Tabla_DatosExternos_142[[#This Row],[Fecha]]-Tabla_DatosExternos_142[[#This Row],[Vence]]</f>
        <v>-30</v>
      </c>
      <c r="AT1728" s="21"/>
      <c r="AU1728" s="28" t="e">
        <f>+AR1728-W1728</f>
        <v>#VALUE!</v>
      </c>
    </row>
    <row r="1729" spans="1:47" x14ac:dyDescent="0.35">
      <c r="A1729" s="20">
        <v>46141</v>
      </c>
      <c r="B1729" s="21">
        <v>249791</v>
      </c>
      <c r="C1729" s="21">
        <v>5899.93</v>
      </c>
      <c r="D1729" s="21">
        <v>5200</v>
      </c>
      <c r="E1729" s="22">
        <v>46171</v>
      </c>
      <c r="F1729" s="21">
        <v>75</v>
      </c>
      <c r="G1729" s="21" t="s">
        <v>81</v>
      </c>
      <c r="H1729" s="21" t="s">
        <v>48</v>
      </c>
      <c r="I1729" s="21" t="s">
        <v>1638</v>
      </c>
      <c r="J1729" s="21" t="s">
        <v>52</v>
      </c>
      <c r="K1729" s="21" t="s">
        <v>74</v>
      </c>
      <c r="L1729" s="21" t="s">
        <v>333</v>
      </c>
      <c r="M1729" s="21" t="s">
        <v>1639</v>
      </c>
      <c r="N1729" s="21">
        <v>30</v>
      </c>
      <c r="O1729" s="20">
        <v>46237</v>
      </c>
      <c r="P1729" s="21" t="s">
        <v>50</v>
      </c>
      <c r="Q1729" s="21" t="s">
        <v>1640</v>
      </c>
      <c r="R1729" s="21">
        <v>10000</v>
      </c>
      <c r="S1729" s="21">
        <v>24</v>
      </c>
      <c r="T1729" s="21">
        <v>-63.055667</v>
      </c>
      <c r="U1729" s="21">
        <v>-17.737418000000002</v>
      </c>
      <c r="V1729" s="21" t="s">
        <v>1641</v>
      </c>
      <c r="W1729" s="21" t="s">
        <v>51</v>
      </c>
      <c r="X1729" s="21" t="s">
        <v>1642</v>
      </c>
      <c r="Y1729" s="23">
        <v>46246</v>
      </c>
      <c r="Z1729" s="24">
        <f>+E1729-Y1729</f>
        <v>-75</v>
      </c>
      <c r="AA1729" s="25">
        <f>+Tabla_DatosExternos_142[[#This Row],[Saldo]]/Tabla_DatosExternos_142[[#This Row],[Importe]]</f>
        <v>0.88136638909275189</v>
      </c>
      <c r="AB1729" s="21"/>
      <c r="AC1729" s="26">
        <f>IF(AND(-Z1729&gt;=1,-Z1729&lt;=30),D1729,0)</f>
        <v>0</v>
      </c>
      <c r="AD1729" s="26">
        <f>IF(AND(-Z1729&gt;=31,-Z1729&lt;=60),D1729,0)</f>
        <v>0</v>
      </c>
      <c r="AE1729" s="26">
        <f>IF(AND(-Z1729&gt;=61,-Z1729&lt;=90),D1729,0)</f>
        <v>5200</v>
      </c>
      <c r="AF1729" s="26">
        <f>IF(AND(-Z1729&gt;=91,-Z1729&lt;=120),D1729,0)</f>
        <v>0</v>
      </c>
      <c r="AG1729" s="26">
        <f>IF(AND(-Z1729&gt;=121,-Z1729&lt;=150),D1729,0)</f>
        <v>0</v>
      </c>
      <c r="AH1729" s="26">
        <f>IF(AND(-Z1729&gt;=151,-Z1729&lt;=180),D1729,0)</f>
        <v>0</v>
      </c>
      <c r="AI1729" s="26">
        <f>IF(AND(-Z1729&gt;=181,-Z1729&lt;=210),D1729,0)</f>
        <v>0</v>
      </c>
      <c r="AJ1729" s="26">
        <f>IF(AND(-Z1729&gt;=211,-Z1729&lt;=250),D1729,0)</f>
        <v>0</v>
      </c>
      <c r="AK1729" s="26">
        <f>IF(-Z1729&gt;=251,D1729,0)</f>
        <v>0</v>
      </c>
      <c r="AL1729" s="26">
        <f>SUM(AE1729:AF1729)</f>
        <v>5200</v>
      </c>
      <c r="AM1729" s="26">
        <f>SUM(AG1729:AK1729)</f>
        <v>0</v>
      </c>
      <c r="AN1729" s="26">
        <f>SUM(AI1729:AK1729)</f>
        <v>0</v>
      </c>
      <c r="AO1729" s="26">
        <f>+IF(SUM(AC1729:AK1729)=0,D1729,0)</f>
        <v>0</v>
      </c>
      <c r="AP1729" s="26">
        <f>+SUM(AC1729:AK1729)</f>
        <v>5200</v>
      </c>
      <c r="AQ1729" s="26">
        <f>+Tabla_DatosExternos_142[[#This Row],[Total Vigente]]+Tabla_DatosExternos_142[[#This Row],[Total Vencido]]</f>
        <v>5200</v>
      </c>
      <c r="AR1729" s="26">
        <f>SUM(AG1729:AK1729)</f>
        <v>0</v>
      </c>
      <c r="AS1729" s="27">
        <f>+Tabla_DatosExternos_142[[#This Row],[Fecha]]-Tabla_DatosExternos_142[[#This Row],[Vence]]</f>
        <v>-30</v>
      </c>
      <c r="AT1729" s="21"/>
      <c r="AU1729" s="28" t="e">
        <f>+AR1729-W1729</f>
        <v>#VALUE!</v>
      </c>
    </row>
    <row r="1730" spans="1:47" x14ac:dyDescent="0.35">
      <c r="A1730" s="20">
        <v>46148</v>
      </c>
      <c r="B1730" s="21">
        <v>252980</v>
      </c>
      <c r="C1730" s="21">
        <v>3440.97</v>
      </c>
      <c r="D1730" s="21">
        <v>1398.35</v>
      </c>
      <c r="E1730" s="22">
        <v>46178</v>
      </c>
      <c r="F1730" s="21">
        <v>68</v>
      </c>
      <c r="G1730" s="21" t="s">
        <v>81</v>
      </c>
      <c r="H1730" s="21" t="s">
        <v>48</v>
      </c>
      <c r="I1730" s="21" t="s">
        <v>1775</v>
      </c>
      <c r="J1730" s="21" t="s">
        <v>52</v>
      </c>
      <c r="K1730" s="21" t="s">
        <v>74</v>
      </c>
      <c r="L1730" s="21" t="s">
        <v>333</v>
      </c>
      <c r="M1730" s="21" t="s">
        <v>402</v>
      </c>
      <c r="N1730" s="21">
        <v>30</v>
      </c>
      <c r="O1730" s="20">
        <v>46223</v>
      </c>
      <c r="P1730" s="21" t="s">
        <v>50</v>
      </c>
      <c r="Q1730" s="21" t="s">
        <v>1776</v>
      </c>
      <c r="R1730" s="21">
        <v>20000</v>
      </c>
      <c r="S1730" s="21">
        <v>31</v>
      </c>
      <c r="T1730" s="21">
        <v>-63.116387000000003</v>
      </c>
      <c r="U1730" s="21">
        <v>-17.768311000000001</v>
      </c>
      <c r="V1730" s="21" t="s">
        <v>1777</v>
      </c>
      <c r="W1730" s="21" t="s">
        <v>51</v>
      </c>
      <c r="X1730" s="21" t="s">
        <v>1778</v>
      </c>
      <c r="Y1730" s="23">
        <v>46246</v>
      </c>
      <c r="Z1730" s="24">
        <f>+E1730-Y1730</f>
        <v>-68</v>
      </c>
      <c r="AA1730" s="25">
        <f>+Tabla_DatosExternos_142[[#This Row],[Saldo]]/Tabla_DatosExternos_142[[#This Row],[Importe]]</f>
        <v>0.40638250260827613</v>
      </c>
      <c r="AB1730" s="21"/>
      <c r="AC1730" s="26">
        <f>IF(AND(-Z1730&gt;=1,-Z1730&lt;=30),D1730,0)</f>
        <v>0</v>
      </c>
      <c r="AD1730" s="26">
        <f>IF(AND(-Z1730&gt;=31,-Z1730&lt;=60),D1730,0)</f>
        <v>0</v>
      </c>
      <c r="AE1730" s="26">
        <f>IF(AND(-Z1730&gt;=61,-Z1730&lt;=90),D1730,0)</f>
        <v>1398.35</v>
      </c>
      <c r="AF1730" s="26">
        <f>IF(AND(-Z1730&gt;=91,-Z1730&lt;=120),D1730,0)</f>
        <v>0</v>
      </c>
      <c r="AG1730" s="26">
        <f>IF(AND(-Z1730&gt;=121,-Z1730&lt;=150),D1730,0)</f>
        <v>0</v>
      </c>
      <c r="AH1730" s="26">
        <f>IF(AND(-Z1730&gt;=151,-Z1730&lt;=180),D1730,0)</f>
        <v>0</v>
      </c>
      <c r="AI1730" s="26">
        <f>IF(AND(-Z1730&gt;=181,-Z1730&lt;=210),D1730,0)</f>
        <v>0</v>
      </c>
      <c r="AJ1730" s="26">
        <f>IF(AND(-Z1730&gt;=211,-Z1730&lt;=250),D1730,0)</f>
        <v>0</v>
      </c>
      <c r="AK1730" s="26">
        <f>IF(-Z1730&gt;=251,D1730,0)</f>
        <v>0</v>
      </c>
      <c r="AL1730" s="26">
        <f>SUM(AE1730:AF1730)</f>
        <v>1398.35</v>
      </c>
      <c r="AM1730" s="26">
        <f>SUM(AG1730:AK1730)</f>
        <v>0</v>
      </c>
      <c r="AN1730" s="26">
        <f>SUM(AI1730:AK1730)</f>
        <v>0</v>
      </c>
      <c r="AO1730" s="26">
        <f>+IF(SUM(AC1730:AK1730)=0,D1730,0)</f>
        <v>0</v>
      </c>
      <c r="AP1730" s="26">
        <f>+SUM(AC1730:AK1730)</f>
        <v>1398.35</v>
      </c>
      <c r="AQ1730" s="26">
        <f>+Tabla_DatosExternos_142[[#This Row],[Total Vigente]]+Tabla_DatosExternos_142[[#This Row],[Total Vencido]]</f>
        <v>1398.35</v>
      </c>
      <c r="AR1730" s="26">
        <f>SUM(AG1730:AK1730)</f>
        <v>0</v>
      </c>
      <c r="AS1730" s="27">
        <f>+Tabla_DatosExternos_142[[#This Row],[Fecha]]-Tabla_DatosExternos_142[[#This Row],[Vence]]</f>
        <v>-30</v>
      </c>
      <c r="AT1730" s="21"/>
      <c r="AU1730" s="28" t="e">
        <f>+AR1730-W1730</f>
        <v>#VALUE!</v>
      </c>
    </row>
    <row r="1731" spans="1:47" x14ac:dyDescent="0.35">
      <c r="A1731" s="20">
        <v>46148</v>
      </c>
      <c r="B1731" s="21">
        <v>252981</v>
      </c>
      <c r="C1731" s="21">
        <v>3301.95</v>
      </c>
      <c r="D1731" s="21">
        <v>3301.95</v>
      </c>
      <c r="E1731" s="22">
        <v>46178</v>
      </c>
      <c r="F1731" s="21">
        <v>68</v>
      </c>
      <c r="G1731" s="21" t="s">
        <v>81</v>
      </c>
      <c r="H1731" s="21" t="s">
        <v>48</v>
      </c>
      <c r="I1731" s="21" t="s">
        <v>1775</v>
      </c>
      <c r="J1731" s="21" t="s">
        <v>52</v>
      </c>
      <c r="K1731" s="21" t="s">
        <v>74</v>
      </c>
      <c r="L1731" s="21" t="s">
        <v>333</v>
      </c>
      <c r="M1731" s="21" t="s">
        <v>402</v>
      </c>
      <c r="N1731" s="21">
        <v>30</v>
      </c>
      <c r="O1731" s="20"/>
      <c r="P1731" s="21" t="s">
        <v>50</v>
      </c>
      <c r="Q1731" s="21" t="s">
        <v>1776</v>
      </c>
      <c r="R1731" s="21">
        <v>20000</v>
      </c>
      <c r="S1731" s="21">
        <v>31</v>
      </c>
      <c r="T1731" s="21">
        <v>-63.116387000000003</v>
      </c>
      <c r="U1731" s="21">
        <v>-17.768311000000001</v>
      </c>
      <c r="V1731" s="21" t="s">
        <v>1777</v>
      </c>
      <c r="W1731" s="21" t="s">
        <v>51</v>
      </c>
      <c r="X1731" s="21" t="s">
        <v>1778</v>
      </c>
      <c r="Y1731" s="23">
        <v>46246</v>
      </c>
      <c r="Z1731" s="24">
        <f>+E1731-Y1731</f>
        <v>-68</v>
      </c>
      <c r="AA1731" s="25">
        <f>+Tabla_DatosExternos_142[[#This Row],[Saldo]]/Tabla_DatosExternos_142[[#This Row],[Importe]]</f>
        <v>1</v>
      </c>
      <c r="AB1731" s="21"/>
      <c r="AC1731" s="26">
        <f>IF(AND(-Z1731&gt;=1,-Z1731&lt;=30),D1731,0)</f>
        <v>0</v>
      </c>
      <c r="AD1731" s="26">
        <f>IF(AND(-Z1731&gt;=31,-Z1731&lt;=60),D1731,0)</f>
        <v>0</v>
      </c>
      <c r="AE1731" s="26">
        <f>IF(AND(-Z1731&gt;=61,-Z1731&lt;=90),D1731,0)</f>
        <v>3301.95</v>
      </c>
      <c r="AF1731" s="26">
        <f>IF(AND(-Z1731&gt;=91,-Z1731&lt;=120),D1731,0)</f>
        <v>0</v>
      </c>
      <c r="AG1731" s="26">
        <f>IF(AND(-Z1731&gt;=121,-Z1731&lt;=150),D1731,0)</f>
        <v>0</v>
      </c>
      <c r="AH1731" s="26">
        <f>IF(AND(-Z1731&gt;=151,-Z1731&lt;=180),D1731,0)</f>
        <v>0</v>
      </c>
      <c r="AI1731" s="26">
        <f>IF(AND(-Z1731&gt;=181,-Z1731&lt;=210),D1731,0)</f>
        <v>0</v>
      </c>
      <c r="AJ1731" s="26">
        <f>IF(AND(-Z1731&gt;=211,-Z1731&lt;=250),D1731,0)</f>
        <v>0</v>
      </c>
      <c r="AK1731" s="26">
        <f>IF(-Z1731&gt;=251,D1731,0)</f>
        <v>0</v>
      </c>
      <c r="AL1731" s="26">
        <f>SUM(AE1731:AF1731)</f>
        <v>3301.95</v>
      </c>
      <c r="AM1731" s="26">
        <f>SUM(AG1731:AK1731)</f>
        <v>0</v>
      </c>
      <c r="AN1731" s="26">
        <f>SUM(AI1731:AK1731)</f>
        <v>0</v>
      </c>
      <c r="AO1731" s="26">
        <f>+IF(SUM(AC1731:AK1731)=0,D1731,0)</f>
        <v>0</v>
      </c>
      <c r="AP1731" s="26">
        <f>+SUM(AC1731:AK1731)</f>
        <v>3301.95</v>
      </c>
      <c r="AQ1731" s="26">
        <f>+Tabla_DatosExternos_142[[#This Row],[Total Vigente]]+Tabla_DatosExternos_142[[#This Row],[Total Vencido]]</f>
        <v>3301.95</v>
      </c>
      <c r="AR1731" s="26">
        <f>SUM(AG1731:AK1731)</f>
        <v>0</v>
      </c>
      <c r="AS1731" s="27">
        <f>+Tabla_DatosExternos_142[[#This Row],[Fecha]]-Tabla_DatosExternos_142[[#This Row],[Vence]]</f>
        <v>-30</v>
      </c>
      <c r="AT1731" s="21"/>
      <c r="AU1731" s="28" t="e">
        <f>+AR1731-W1731</f>
        <v>#VALUE!</v>
      </c>
    </row>
    <row r="1732" spans="1:47" x14ac:dyDescent="0.35">
      <c r="A1732" s="20">
        <v>46214</v>
      </c>
      <c r="B1732" s="21">
        <v>282068</v>
      </c>
      <c r="C1732" s="21">
        <v>1160</v>
      </c>
      <c r="D1732" s="21">
        <v>1160</v>
      </c>
      <c r="E1732" s="22">
        <v>46244</v>
      </c>
      <c r="F1732" s="21">
        <v>2</v>
      </c>
      <c r="G1732" s="21" t="s">
        <v>90</v>
      </c>
      <c r="H1732" s="21" t="s">
        <v>48</v>
      </c>
      <c r="I1732" s="21" t="s">
        <v>2501</v>
      </c>
      <c r="J1732" s="21" t="s">
        <v>52</v>
      </c>
      <c r="K1732" s="21" t="s">
        <v>74</v>
      </c>
      <c r="L1732" s="21" t="s">
        <v>333</v>
      </c>
      <c r="M1732" s="21" t="s">
        <v>411</v>
      </c>
      <c r="N1732" s="21">
        <v>30</v>
      </c>
      <c r="O1732" s="20"/>
      <c r="P1732" s="21" t="s">
        <v>50</v>
      </c>
      <c r="Q1732" s="21" t="s">
        <v>2502</v>
      </c>
      <c r="R1732" s="21">
        <v>2772</v>
      </c>
      <c r="S1732" s="21">
        <v>18</v>
      </c>
      <c r="T1732" s="21">
        <v>-63.100223999999997</v>
      </c>
      <c r="U1732" s="21">
        <v>-17.786314999999998</v>
      </c>
      <c r="V1732" s="21" t="s">
        <v>2503</v>
      </c>
      <c r="W1732" s="21" t="s">
        <v>51</v>
      </c>
      <c r="X1732" s="21" t="s">
        <v>67</v>
      </c>
      <c r="Y1732" s="23">
        <v>46246</v>
      </c>
      <c r="Z1732" s="24">
        <f>+E1732-Y1732</f>
        <v>-2</v>
      </c>
      <c r="AA1732" s="25">
        <f>+Tabla_DatosExternos_142[[#This Row],[Saldo]]/Tabla_DatosExternos_142[[#This Row],[Importe]]</f>
        <v>1</v>
      </c>
      <c r="AB1732" s="21"/>
      <c r="AC1732" s="26">
        <f>IF(AND(-Z1732&gt;=1,-Z1732&lt;=30),D1732,0)</f>
        <v>1160</v>
      </c>
      <c r="AD1732" s="26">
        <f>IF(AND(-Z1732&gt;=31,-Z1732&lt;=60),D1732,0)</f>
        <v>0</v>
      </c>
      <c r="AE1732" s="26">
        <f>IF(AND(-Z1732&gt;=61,-Z1732&lt;=90),D1732,0)</f>
        <v>0</v>
      </c>
      <c r="AF1732" s="26">
        <f>IF(AND(-Z1732&gt;=91,-Z1732&lt;=120),D1732,0)</f>
        <v>0</v>
      </c>
      <c r="AG1732" s="26">
        <f>IF(AND(-Z1732&gt;=121,-Z1732&lt;=150),D1732,0)</f>
        <v>0</v>
      </c>
      <c r="AH1732" s="26">
        <f>IF(AND(-Z1732&gt;=151,-Z1732&lt;=180),D1732,0)</f>
        <v>0</v>
      </c>
      <c r="AI1732" s="26">
        <f>IF(AND(-Z1732&gt;=181,-Z1732&lt;=210),D1732,0)</f>
        <v>0</v>
      </c>
      <c r="AJ1732" s="26">
        <f>IF(AND(-Z1732&gt;=211,-Z1732&lt;=250),D1732,0)</f>
        <v>0</v>
      </c>
      <c r="AK1732" s="26">
        <f>IF(-Z1732&gt;=251,D1732,0)</f>
        <v>0</v>
      </c>
      <c r="AL1732" s="26">
        <f>SUM(AE1732:AF1732)</f>
        <v>0</v>
      </c>
      <c r="AM1732" s="26">
        <f>SUM(AG1732:AK1732)</f>
        <v>0</v>
      </c>
      <c r="AN1732" s="26">
        <f>SUM(AI1732:AK1732)</f>
        <v>0</v>
      </c>
      <c r="AO1732" s="26">
        <f>+IF(SUM(AC1732:AK1732)=0,D1732,0)</f>
        <v>0</v>
      </c>
      <c r="AP1732" s="26">
        <f>+SUM(AC1732:AK1732)</f>
        <v>1160</v>
      </c>
      <c r="AQ1732" s="26">
        <f>+Tabla_DatosExternos_142[[#This Row],[Total Vigente]]+Tabla_DatosExternos_142[[#This Row],[Total Vencido]]</f>
        <v>1160</v>
      </c>
      <c r="AR1732" s="26">
        <f>SUM(AG1732:AK1732)</f>
        <v>0</v>
      </c>
      <c r="AS1732" s="27">
        <f>+Tabla_DatosExternos_142[[#This Row],[Fecha]]-Tabla_DatosExternos_142[[#This Row],[Vence]]</f>
        <v>-30</v>
      </c>
      <c r="AT1732" s="21"/>
      <c r="AU1732" s="28" t="e">
        <f>+AR1732-W1732</f>
        <v>#VALUE!</v>
      </c>
    </row>
    <row r="1733" spans="1:47" x14ac:dyDescent="0.35">
      <c r="A1733" s="20">
        <v>46220</v>
      </c>
      <c r="B1733" s="21">
        <v>285816</v>
      </c>
      <c r="C1733" s="21">
        <v>3899.98</v>
      </c>
      <c r="D1733" s="21">
        <v>1299.98</v>
      </c>
      <c r="E1733" s="22">
        <v>46250</v>
      </c>
      <c r="F1733" s="21">
        <v>4</v>
      </c>
      <c r="G1733" s="21" t="s">
        <v>90</v>
      </c>
      <c r="H1733" s="21" t="s">
        <v>95</v>
      </c>
      <c r="I1733" s="21" t="s">
        <v>2626</v>
      </c>
      <c r="J1733" s="21" t="s">
        <v>52</v>
      </c>
      <c r="K1733" s="21" t="s">
        <v>74</v>
      </c>
      <c r="L1733" s="21" t="s">
        <v>333</v>
      </c>
      <c r="M1733" s="21" t="s">
        <v>526</v>
      </c>
      <c r="N1733" s="21">
        <v>30</v>
      </c>
      <c r="O1733" s="20">
        <v>46245</v>
      </c>
      <c r="P1733" s="21" t="s">
        <v>50</v>
      </c>
      <c r="Q1733" s="21" t="s">
        <v>2627</v>
      </c>
      <c r="R1733" s="21">
        <v>10000</v>
      </c>
      <c r="S1733" s="21">
        <v>23</v>
      </c>
      <c r="T1733" s="21">
        <v>-63.099471999999999</v>
      </c>
      <c r="U1733" s="21">
        <v>-17.738637900000001</v>
      </c>
      <c r="V1733" s="21" t="s">
        <v>2628</v>
      </c>
      <c r="W1733" s="21" t="s">
        <v>51</v>
      </c>
      <c r="X1733" s="21" t="s">
        <v>2629</v>
      </c>
      <c r="Y1733" s="23">
        <v>46246</v>
      </c>
      <c r="Z1733" s="24">
        <f>+E1733-Y1733</f>
        <v>4</v>
      </c>
      <c r="AA1733" s="25">
        <f>+Tabla_DatosExternos_142[[#This Row],[Saldo]]/Tabla_DatosExternos_142[[#This Row],[Importe]]</f>
        <v>0.33332991451238214</v>
      </c>
      <c r="AB1733" s="21"/>
      <c r="AC1733" s="26">
        <f>IF(AND(-Z1733&gt;=1,-Z1733&lt;=30),D1733,0)</f>
        <v>0</v>
      </c>
      <c r="AD1733" s="26">
        <f>IF(AND(-Z1733&gt;=31,-Z1733&lt;=60),D1733,0)</f>
        <v>0</v>
      </c>
      <c r="AE1733" s="26">
        <f>IF(AND(-Z1733&gt;=61,-Z1733&lt;=90),D1733,0)</f>
        <v>0</v>
      </c>
      <c r="AF1733" s="26">
        <f>IF(AND(-Z1733&gt;=91,-Z1733&lt;=120),D1733,0)</f>
        <v>0</v>
      </c>
      <c r="AG1733" s="26">
        <f>IF(AND(-Z1733&gt;=121,-Z1733&lt;=150),D1733,0)</f>
        <v>0</v>
      </c>
      <c r="AH1733" s="26">
        <f>IF(AND(-Z1733&gt;=151,-Z1733&lt;=180),D1733,0)</f>
        <v>0</v>
      </c>
      <c r="AI1733" s="26">
        <f>IF(AND(-Z1733&gt;=181,-Z1733&lt;=210),D1733,0)</f>
        <v>0</v>
      </c>
      <c r="AJ1733" s="26">
        <f>IF(AND(-Z1733&gt;=211,-Z1733&lt;=250),D1733,0)</f>
        <v>0</v>
      </c>
      <c r="AK1733" s="26">
        <f>IF(-Z1733&gt;=251,D1733,0)</f>
        <v>0</v>
      </c>
      <c r="AL1733" s="26">
        <f>SUM(AE1733:AF1733)</f>
        <v>0</v>
      </c>
      <c r="AM1733" s="26">
        <f>SUM(AG1733:AK1733)</f>
        <v>0</v>
      </c>
      <c r="AN1733" s="26">
        <f>SUM(AI1733:AK1733)</f>
        <v>0</v>
      </c>
      <c r="AO1733" s="26">
        <f>+IF(SUM(AC1733:AK1733)=0,D1733,0)</f>
        <v>1299.98</v>
      </c>
      <c r="AP1733" s="26">
        <f>+SUM(AC1733:AK1733)</f>
        <v>0</v>
      </c>
      <c r="AQ1733" s="26">
        <f>+Tabla_DatosExternos_142[[#This Row],[Total Vigente]]+Tabla_DatosExternos_142[[#This Row],[Total Vencido]]</f>
        <v>1299.98</v>
      </c>
      <c r="AR1733" s="26">
        <f>SUM(AG1733:AK1733)</f>
        <v>0</v>
      </c>
      <c r="AS1733" s="27">
        <f>+Tabla_DatosExternos_142[[#This Row],[Fecha]]-Tabla_DatosExternos_142[[#This Row],[Vence]]</f>
        <v>-30</v>
      </c>
      <c r="AT1733" s="21"/>
      <c r="AU1733" s="28" t="e">
        <f>+AR1733-W1733</f>
        <v>#VALUE!</v>
      </c>
    </row>
    <row r="1734" spans="1:47" x14ac:dyDescent="0.35">
      <c r="A1734" s="20">
        <v>46221</v>
      </c>
      <c r="B1734" s="21">
        <v>286024</v>
      </c>
      <c r="C1734" s="21">
        <v>1308</v>
      </c>
      <c r="D1734" s="21">
        <v>1308</v>
      </c>
      <c r="E1734" s="22">
        <v>46251</v>
      </c>
      <c r="F1734" s="21">
        <v>5</v>
      </c>
      <c r="G1734" s="21" t="s">
        <v>90</v>
      </c>
      <c r="H1734" s="21" t="s">
        <v>95</v>
      </c>
      <c r="I1734" s="21" t="s">
        <v>2644</v>
      </c>
      <c r="J1734" s="21" t="s">
        <v>52</v>
      </c>
      <c r="K1734" s="21" t="s">
        <v>74</v>
      </c>
      <c r="L1734" s="21" t="s">
        <v>333</v>
      </c>
      <c r="M1734" s="21" t="s">
        <v>526</v>
      </c>
      <c r="N1734" s="21">
        <v>30</v>
      </c>
      <c r="O1734" s="20"/>
      <c r="P1734" s="21" t="s">
        <v>50</v>
      </c>
      <c r="Q1734" s="21" t="s">
        <v>2645</v>
      </c>
      <c r="R1734" s="21">
        <v>10000</v>
      </c>
      <c r="S1734" s="21">
        <v>23</v>
      </c>
      <c r="T1734" s="21">
        <v>-63.091731000000003</v>
      </c>
      <c r="U1734" s="21">
        <v>-17.741544000000001</v>
      </c>
      <c r="V1734" s="21" t="s">
        <v>2646</v>
      </c>
      <c r="W1734" s="21" t="s">
        <v>51</v>
      </c>
      <c r="X1734" s="21" t="s">
        <v>2647</v>
      </c>
      <c r="Y1734" s="23">
        <v>46246</v>
      </c>
      <c r="Z1734" s="24">
        <f>+E1734-Y1734</f>
        <v>5</v>
      </c>
      <c r="AA1734" s="25">
        <f>+Tabla_DatosExternos_142[[#This Row],[Saldo]]/Tabla_DatosExternos_142[[#This Row],[Importe]]</f>
        <v>1</v>
      </c>
      <c r="AB1734" s="21"/>
      <c r="AC1734" s="26">
        <f>IF(AND(-Z1734&gt;=1,-Z1734&lt;=30),D1734,0)</f>
        <v>0</v>
      </c>
      <c r="AD1734" s="26">
        <f>IF(AND(-Z1734&gt;=31,-Z1734&lt;=60),D1734,0)</f>
        <v>0</v>
      </c>
      <c r="AE1734" s="26">
        <f>IF(AND(-Z1734&gt;=61,-Z1734&lt;=90),D1734,0)</f>
        <v>0</v>
      </c>
      <c r="AF1734" s="26">
        <f>IF(AND(-Z1734&gt;=91,-Z1734&lt;=120),D1734,0)</f>
        <v>0</v>
      </c>
      <c r="AG1734" s="26">
        <f>IF(AND(-Z1734&gt;=121,-Z1734&lt;=150),D1734,0)</f>
        <v>0</v>
      </c>
      <c r="AH1734" s="26">
        <f>IF(AND(-Z1734&gt;=151,-Z1734&lt;=180),D1734,0)</f>
        <v>0</v>
      </c>
      <c r="AI1734" s="26">
        <f>IF(AND(-Z1734&gt;=181,-Z1734&lt;=210),D1734,0)</f>
        <v>0</v>
      </c>
      <c r="AJ1734" s="26">
        <f>IF(AND(-Z1734&gt;=211,-Z1734&lt;=250),D1734,0)</f>
        <v>0</v>
      </c>
      <c r="AK1734" s="26">
        <f>IF(-Z1734&gt;=251,D1734,0)</f>
        <v>0</v>
      </c>
      <c r="AL1734" s="26">
        <f>SUM(AE1734:AF1734)</f>
        <v>0</v>
      </c>
      <c r="AM1734" s="26">
        <f>SUM(AG1734:AK1734)</f>
        <v>0</v>
      </c>
      <c r="AN1734" s="26">
        <f>SUM(AI1734:AK1734)</f>
        <v>0</v>
      </c>
      <c r="AO1734" s="26">
        <f>+IF(SUM(AC1734:AK1734)=0,D1734,0)</f>
        <v>1308</v>
      </c>
      <c r="AP1734" s="26">
        <f>+SUM(AC1734:AK1734)</f>
        <v>0</v>
      </c>
      <c r="AQ1734" s="26">
        <f>+Tabla_DatosExternos_142[[#This Row],[Total Vigente]]+Tabla_DatosExternos_142[[#This Row],[Total Vencido]]</f>
        <v>1308</v>
      </c>
      <c r="AR1734" s="26">
        <f>SUM(AG1734:AK1734)</f>
        <v>0</v>
      </c>
      <c r="AS1734" s="27">
        <f>+Tabla_DatosExternos_142[[#This Row],[Fecha]]-Tabla_DatosExternos_142[[#This Row],[Vence]]</f>
        <v>-30</v>
      </c>
      <c r="AT1734" s="21"/>
      <c r="AU1734" s="28" t="e">
        <f>+AR1734-W1734</f>
        <v>#VALUE!</v>
      </c>
    </row>
    <row r="1735" spans="1:47" x14ac:dyDescent="0.35">
      <c r="A1735" s="20">
        <v>46232</v>
      </c>
      <c r="B1735" s="21">
        <v>290999</v>
      </c>
      <c r="C1735" s="21">
        <v>1160</v>
      </c>
      <c r="D1735" s="21">
        <v>1160</v>
      </c>
      <c r="E1735" s="22">
        <v>46262</v>
      </c>
      <c r="F1735" s="21">
        <v>16</v>
      </c>
      <c r="G1735" s="21" t="s">
        <v>90</v>
      </c>
      <c r="H1735" s="21" t="s">
        <v>95</v>
      </c>
      <c r="I1735" s="21" t="s">
        <v>2869</v>
      </c>
      <c r="J1735" s="21" t="s">
        <v>52</v>
      </c>
      <c r="K1735" s="21" t="s">
        <v>74</v>
      </c>
      <c r="L1735" s="21" t="s">
        <v>333</v>
      </c>
      <c r="M1735" s="21" t="s">
        <v>1639</v>
      </c>
      <c r="N1735" s="21">
        <v>30</v>
      </c>
      <c r="O1735" s="20"/>
      <c r="P1735" s="21" t="s">
        <v>50</v>
      </c>
      <c r="Q1735" s="21" t="s">
        <v>2870</v>
      </c>
      <c r="R1735" s="21">
        <v>2180</v>
      </c>
      <c r="S1735" s="21">
        <v>24</v>
      </c>
      <c r="T1735" s="21">
        <v>-63.052748999999999</v>
      </c>
      <c r="U1735" s="21">
        <v>-17.773078999999999</v>
      </c>
      <c r="V1735" s="21" t="s">
        <v>2871</v>
      </c>
      <c r="W1735" s="21" t="s">
        <v>51</v>
      </c>
      <c r="X1735" s="21" t="s">
        <v>2872</v>
      </c>
      <c r="Y1735" s="23">
        <v>46246</v>
      </c>
      <c r="Z1735" s="24">
        <f>+E1735-Y1735</f>
        <v>16</v>
      </c>
      <c r="AA1735" s="25">
        <f>+Tabla_DatosExternos_142[[#This Row],[Saldo]]/Tabla_DatosExternos_142[[#This Row],[Importe]]</f>
        <v>1</v>
      </c>
      <c r="AB1735" s="21"/>
      <c r="AC1735" s="26">
        <f>IF(AND(-Z1735&gt;=1,-Z1735&lt;=30),D1735,0)</f>
        <v>0</v>
      </c>
      <c r="AD1735" s="26">
        <f>IF(AND(-Z1735&gt;=31,-Z1735&lt;=60),D1735,0)</f>
        <v>0</v>
      </c>
      <c r="AE1735" s="26">
        <f>IF(AND(-Z1735&gt;=61,-Z1735&lt;=90),D1735,0)</f>
        <v>0</v>
      </c>
      <c r="AF1735" s="26">
        <f>IF(AND(-Z1735&gt;=91,-Z1735&lt;=120),D1735,0)</f>
        <v>0</v>
      </c>
      <c r="AG1735" s="26">
        <f>IF(AND(-Z1735&gt;=121,-Z1735&lt;=150),D1735,0)</f>
        <v>0</v>
      </c>
      <c r="AH1735" s="26">
        <f>IF(AND(-Z1735&gt;=151,-Z1735&lt;=180),D1735,0)</f>
        <v>0</v>
      </c>
      <c r="AI1735" s="26">
        <f>IF(AND(-Z1735&gt;=181,-Z1735&lt;=210),D1735,0)</f>
        <v>0</v>
      </c>
      <c r="AJ1735" s="26">
        <f>IF(AND(-Z1735&gt;=211,-Z1735&lt;=250),D1735,0)</f>
        <v>0</v>
      </c>
      <c r="AK1735" s="26">
        <f>IF(-Z1735&gt;=251,D1735,0)</f>
        <v>0</v>
      </c>
      <c r="AL1735" s="26">
        <f>SUM(AE1735:AF1735)</f>
        <v>0</v>
      </c>
      <c r="AM1735" s="26">
        <f>SUM(AG1735:AK1735)</f>
        <v>0</v>
      </c>
      <c r="AN1735" s="26">
        <f>SUM(AI1735:AK1735)</f>
        <v>0</v>
      </c>
      <c r="AO1735" s="26">
        <f>+IF(SUM(AC1735:AK1735)=0,D1735,0)</f>
        <v>1160</v>
      </c>
      <c r="AP1735" s="26">
        <f>+SUM(AC1735:AK1735)</f>
        <v>0</v>
      </c>
      <c r="AQ1735" s="26">
        <f>+Tabla_DatosExternos_142[[#This Row],[Total Vigente]]+Tabla_DatosExternos_142[[#This Row],[Total Vencido]]</f>
        <v>1160</v>
      </c>
      <c r="AR1735" s="26">
        <f>SUM(AG1735:AK1735)</f>
        <v>0</v>
      </c>
      <c r="AS1735" s="27">
        <f>+Tabla_DatosExternos_142[[#This Row],[Fecha]]-Tabla_DatosExternos_142[[#This Row],[Vence]]</f>
        <v>-30</v>
      </c>
      <c r="AT1735" s="21"/>
      <c r="AU1735" s="28" t="e">
        <f>+AR1735-W1735</f>
        <v>#VALUE!</v>
      </c>
    </row>
    <row r="1736" spans="1:47" x14ac:dyDescent="0.35">
      <c r="A1736" s="20">
        <v>46233</v>
      </c>
      <c r="B1736" s="21">
        <v>292124</v>
      </c>
      <c r="C1736" s="21">
        <v>3070</v>
      </c>
      <c r="D1736" s="21">
        <v>3070</v>
      </c>
      <c r="E1736" s="22">
        <v>46263</v>
      </c>
      <c r="F1736" s="21">
        <v>17</v>
      </c>
      <c r="G1736" s="21" t="s">
        <v>90</v>
      </c>
      <c r="H1736" s="21" t="s">
        <v>95</v>
      </c>
      <c r="I1736" s="21" t="s">
        <v>2930</v>
      </c>
      <c r="J1736" s="21" t="s">
        <v>52</v>
      </c>
      <c r="K1736" s="21" t="s">
        <v>74</v>
      </c>
      <c r="L1736" s="21" t="s">
        <v>333</v>
      </c>
      <c r="M1736" s="21" t="s">
        <v>402</v>
      </c>
      <c r="N1736" s="21">
        <v>30</v>
      </c>
      <c r="O1736" s="20"/>
      <c r="P1736" s="21" t="s">
        <v>50</v>
      </c>
      <c r="Q1736" s="21" t="s">
        <v>2931</v>
      </c>
      <c r="R1736" s="21">
        <v>10000</v>
      </c>
      <c r="S1736" s="21">
        <v>31</v>
      </c>
      <c r="T1736" s="21">
        <v>-63.114384000000001</v>
      </c>
      <c r="U1736" s="21">
        <v>-17.762277999999998</v>
      </c>
      <c r="V1736" s="21" t="s">
        <v>2932</v>
      </c>
      <c r="W1736" s="21" t="s">
        <v>51</v>
      </c>
      <c r="X1736" s="21" t="s">
        <v>2933</v>
      </c>
      <c r="Y1736" s="23">
        <v>46246</v>
      </c>
      <c r="Z1736" s="24">
        <f>+E1736-Y1736</f>
        <v>17</v>
      </c>
      <c r="AA1736" s="25">
        <f>+Tabla_DatosExternos_142[[#This Row],[Saldo]]/Tabla_DatosExternos_142[[#This Row],[Importe]]</f>
        <v>1</v>
      </c>
      <c r="AB1736" s="21"/>
      <c r="AC1736" s="26">
        <f>IF(AND(-Z1736&gt;=1,-Z1736&lt;=30),D1736,0)</f>
        <v>0</v>
      </c>
      <c r="AD1736" s="26">
        <f>IF(AND(-Z1736&gt;=31,-Z1736&lt;=60),D1736,0)</f>
        <v>0</v>
      </c>
      <c r="AE1736" s="26">
        <f>IF(AND(-Z1736&gt;=61,-Z1736&lt;=90),D1736,0)</f>
        <v>0</v>
      </c>
      <c r="AF1736" s="26">
        <f>IF(AND(-Z1736&gt;=91,-Z1736&lt;=120),D1736,0)</f>
        <v>0</v>
      </c>
      <c r="AG1736" s="26">
        <f>IF(AND(-Z1736&gt;=121,-Z1736&lt;=150),D1736,0)</f>
        <v>0</v>
      </c>
      <c r="AH1736" s="26">
        <f>IF(AND(-Z1736&gt;=151,-Z1736&lt;=180),D1736,0)</f>
        <v>0</v>
      </c>
      <c r="AI1736" s="26">
        <f>IF(AND(-Z1736&gt;=181,-Z1736&lt;=210),D1736,0)</f>
        <v>0</v>
      </c>
      <c r="AJ1736" s="26">
        <f>IF(AND(-Z1736&gt;=211,-Z1736&lt;=250),D1736,0)</f>
        <v>0</v>
      </c>
      <c r="AK1736" s="26">
        <f>IF(-Z1736&gt;=251,D1736,0)</f>
        <v>0</v>
      </c>
      <c r="AL1736" s="26">
        <f>SUM(AE1736:AF1736)</f>
        <v>0</v>
      </c>
      <c r="AM1736" s="26">
        <f>SUM(AG1736:AK1736)</f>
        <v>0</v>
      </c>
      <c r="AN1736" s="26">
        <f>SUM(AI1736:AK1736)</f>
        <v>0</v>
      </c>
      <c r="AO1736" s="26">
        <f>+IF(SUM(AC1736:AK1736)=0,D1736,0)</f>
        <v>3070</v>
      </c>
      <c r="AP1736" s="26">
        <f>+SUM(AC1736:AK1736)</f>
        <v>0</v>
      </c>
      <c r="AQ1736" s="26">
        <f>+Tabla_DatosExternos_142[[#This Row],[Total Vigente]]+Tabla_DatosExternos_142[[#This Row],[Total Vencido]]</f>
        <v>3070</v>
      </c>
      <c r="AR1736" s="26">
        <f>SUM(AG1736:AK1736)</f>
        <v>0</v>
      </c>
      <c r="AS1736" s="27">
        <f>+Tabla_DatosExternos_142[[#This Row],[Fecha]]-Tabla_DatosExternos_142[[#This Row],[Vence]]</f>
        <v>-30</v>
      </c>
      <c r="AT1736" s="21"/>
      <c r="AU1736" s="28" t="e">
        <f>+AR1736-W1736</f>
        <v>#VALUE!</v>
      </c>
    </row>
    <row r="1737" spans="1:47" x14ac:dyDescent="0.35">
      <c r="A1737" s="20">
        <v>46234</v>
      </c>
      <c r="B1737" s="21">
        <v>292399</v>
      </c>
      <c r="C1737" s="21">
        <v>5460</v>
      </c>
      <c r="D1737" s="21">
        <v>5460</v>
      </c>
      <c r="E1737" s="22">
        <v>46264</v>
      </c>
      <c r="F1737" s="21">
        <v>18</v>
      </c>
      <c r="G1737" s="21" t="s">
        <v>90</v>
      </c>
      <c r="H1737" s="21" t="s">
        <v>95</v>
      </c>
      <c r="I1737" s="21" t="s">
        <v>2987</v>
      </c>
      <c r="J1737" s="21" t="s">
        <v>52</v>
      </c>
      <c r="K1737" s="21" t="s">
        <v>74</v>
      </c>
      <c r="L1737" s="21" t="s">
        <v>333</v>
      </c>
      <c r="M1737" s="21" t="s">
        <v>411</v>
      </c>
      <c r="N1737" s="21">
        <v>30</v>
      </c>
      <c r="O1737" s="20"/>
      <c r="P1737" s="21" t="s">
        <v>50</v>
      </c>
      <c r="Q1737" s="21" t="s">
        <v>2988</v>
      </c>
      <c r="R1737" s="21">
        <v>20000</v>
      </c>
      <c r="S1737" s="21">
        <v>18</v>
      </c>
      <c r="T1737" s="21">
        <v>-63.107740999999997</v>
      </c>
      <c r="U1737" s="21">
        <v>-17.798110999999999</v>
      </c>
      <c r="V1737" s="21" t="s">
        <v>2989</v>
      </c>
      <c r="W1737" s="21" t="s">
        <v>51</v>
      </c>
      <c r="X1737" s="21" t="s">
        <v>2990</v>
      </c>
      <c r="Y1737" s="23">
        <v>46246</v>
      </c>
      <c r="Z1737" s="24">
        <f>+E1737-Y1737</f>
        <v>18</v>
      </c>
      <c r="AA1737" s="25">
        <f>+Tabla_DatosExternos_142[[#This Row],[Saldo]]/Tabla_DatosExternos_142[[#This Row],[Importe]]</f>
        <v>1</v>
      </c>
      <c r="AB1737" s="21"/>
      <c r="AC1737" s="26">
        <f>IF(AND(-Z1737&gt;=1,-Z1737&lt;=30),D1737,0)</f>
        <v>0</v>
      </c>
      <c r="AD1737" s="26">
        <f>IF(AND(-Z1737&gt;=31,-Z1737&lt;=60),D1737,0)</f>
        <v>0</v>
      </c>
      <c r="AE1737" s="26">
        <f>IF(AND(-Z1737&gt;=61,-Z1737&lt;=90),D1737,0)</f>
        <v>0</v>
      </c>
      <c r="AF1737" s="26">
        <f>IF(AND(-Z1737&gt;=91,-Z1737&lt;=120),D1737,0)</f>
        <v>0</v>
      </c>
      <c r="AG1737" s="26">
        <f>IF(AND(-Z1737&gt;=121,-Z1737&lt;=150),D1737,0)</f>
        <v>0</v>
      </c>
      <c r="AH1737" s="26">
        <f>IF(AND(-Z1737&gt;=151,-Z1737&lt;=180),D1737,0)</f>
        <v>0</v>
      </c>
      <c r="AI1737" s="26">
        <f>IF(AND(-Z1737&gt;=181,-Z1737&lt;=210),D1737,0)</f>
        <v>0</v>
      </c>
      <c r="AJ1737" s="26">
        <f>IF(AND(-Z1737&gt;=211,-Z1737&lt;=250),D1737,0)</f>
        <v>0</v>
      </c>
      <c r="AK1737" s="26">
        <f>IF(-Z1737&gt;=251,D1737,0)</f>
        <v>0</v>
      </c>
      <c r="AL1737" s="26">
        <f>SUM(AE1737:AF1737)</f>
        <v>0</v>
      </c>
      <c r="AM1737" s="26">
        <f>SUM(AG1737:AK1737)</f>
        <v>0</v>
      </c>
      <c r="AN1737" s="26">
        <f>SUM(AI1737:AK1737)</f>
        <v>0</v>
      </c>
      <c r="AO1737" s="26">
        <f>+IF(SUM(AC1737:AK1737)=0,D1737,0)</f>
        <v>5460</v>
      </c>
      <c r="AP1737" s="26">
        <f>+SUM(AC1737:AK1737)</f>
        <v>0</v>
      </c>
      <c r="AQ1737" s="26">
        <f>+Tabla_DatosExternos_142[[#This Row],[Total Vigente]]+Tabla_DatosExternos_142[[#This Row],[Total Vencido]]</f>
        <v>5460</v>
      </c>
      <c r="AR1737" s="26">
        <f>SUM(AG1737:AK1737)</f>
        <v>0</v>
      </c>
      <c r="AS1737" s="27">
        <f>+Tabla_DatosExternos_142[[#This Row],[Fecha]]-Tabla_DatosExternos_142[[#This Row],[Vence]]</f>
        <v>-30</v>
      </c>
      <c r="AT1737" s="21"/>
      <c r="AU1737" s="28" t="e">
        <f>+AR1737-W1737</f>
        <v>#VALUE!</v>
      </c>
    </row>
    <row r="1738" spans="1:47" x14ac:dyDescent="0.35">
      <c r="A1738" s="20">
        <v>46234</v>
      </c>
      <c r="B1738" s="21">
        <v>292715</v>
      </c>
      <c r="C1738" s="21">
        <v>15999.84</v>
      </c>
      <c r="D1738" s="21">
        <v>15999.84</v>
      </c>
      <c r="E1738" s="22">
        <v>46264</v>
      </c>
      <c r="F1738" s="21">
        <v>18</v>
      </c>
      <c r="G1738" s="21" t="s">
        <v>90</v>
      </c>
      <c r="H1738" s="21" t="s">
        <v>95</v>
      </c>
      <c r="I1738" s="21" t="s">
        <v>2999</v>
      </c>
      <c r="J1738" s="21" t="s">
        <v>52</v>
      </c>
      <c r="K1738" s="21" t="s">
        <v>74</v>
      </c>
      <c r="L1738" s="21" t="s">
        <v>333</v>
      </c>
      <c r="M1738" s="21" t="s">
        <v>334</v>
      </c>
      <c r="N1738" s="21">
        <v>30</v>
      </c>
      <c r="O1738" s="20"/>
      <c r="P1738" s="21" t="s">
        <v>50</v>
      </c>
      <c r="Q1738" s="21" t="s">
        <v>3000</v>
      </c>
      <c r="R1738" s="21">
        <v>20000</v>
      </c>
      <c r="S1738" s="21">
        <v>19</v>
      </c>
      <c r="T1738" s="21">
        <v>-63.020042400000001</v>
      </c>
      <c r="U1738" s="21">
        <v>-17.7901554</v>
      </c>
      <c r="V1738" s="21" t="s">
        <v>3001</v>
      </c>
      <c r="W1738" s="21" t="s">
        <v>51</v>
      </c>
      <c r="X1738" s="21" t="s">
        <v>3002</v>
      </c>
      <c r="Y1738" s="23">
        <v>46246</v>
      </c>
      <c r="Z1738" s="24">
        <f>+E1738-Y1738</f>
        <v>18</v>
      </c>
      <c r="AA1738" s="25">
        <f>+Tabla_DatosExternos_142[[#This Row],[Saldo]]/Tabla_DatosExternos_142[[#This Row],[Importe]]</f>
        <v>1</v>
      </c>
      <c r="AB1738" s="21"/>
      <c r="AC1738" s="26">
        <f>IF(AND(-Z1738&gt;=1,-Z1738&lt;=30),D1738,0)</f>
        <v>0</v>
      </c>
      <c r="AD1738" s="26">
        <f>IF(AND(-Z1738&gt;=31,-Z1738&lt;=60),D1738,0)</f>
        <v>0</v>
      </c>
      <c r="AE1738" s="26">
        <f>IF(AND(-Z1738&gt;=61,-Z1738&lt;=90),D1738,0)</f>
        <v>0</v>
      </c>
      <c r="AF1738" s="26">
        <f>IF(AND(-Z1738&gt;=91,-Z1738&lt;=120),D1738,0)</f>
        <v>0</v>
      </c>
      <c r="AG1738" s="26">
        <f>IF(AND(-Z1738&gt;=121,-Z1738&lt;=150),D1738,0)</f>
        <v>0</v>
      </c>
      <c r="AH1738" s="26">
        <f>IF(AND(-Z1738&gt;=151,-Z1738&lt;=180),D1738,0)</f>
        <v>0</v>
      </c>
      <c r="AI1738" s="26">
        <f>IF(AND(-Z1738&gt;=181,-Z1738&lt;=210),D1738,0)</f>
        <v>0</v>
      </c>
      <c r="AJ1738" s="26">
        <f>IF(AND(-Z1738&gt;=211,-Z1738&lt;=250),D1738,0)</f>
        <v>0</v>
      </c>
      <c r="AK1738" s="26">
        <f>IF(-Z1738&gt;=251,D1738,0)</f>
        <v>0</v>
      </c>
      <c r="AL1738" s="26">
        <f>SUM(AE1738:AF1738)</f>
        <v>0</v>
      </c>
      <c r="AM1738" s="26">
        <f>SUM(AG1738:AK1738)</f>
        <v>0</v>
      </c>
      <c r="AN1738" s="26">
        <f>SUM(AI1738:AK1738)</f>
        <v>0</v>
      </c>
      <c r="AO1738" s="26">
        <f>+IF(SUM(AC1738:AK1738)=0,D1738,0)</f>
        <v>15999.84</v>
      </c>
      <c r="AP1738" s="26">
        <f>+SUM(AC1738:AK1738)</f>
        <v>0</v>
      </c>
      <c r="AQ1738" s="26">
        <f>+Tabla_DatosExternos_142[[#This Row],[Total Vigente]]+Tabla_DatosExternos_142[[#This Row],[Total Vencido]]</f>
        <v>15999.84</v>
      </c>
      <c r="AR1738" s="26">
        <f>SUM(AG1738:AK1738)</f>
        <v>0</v>
      </c>
      <c r="AS1738" s="27">
        <f>+Tabla_DatosExternos_142[[#This Row],[Fecha]]-Tabla_DatosExternos_142[[#This Row],[Vence]]</f>
        <v>-30</v>
      </c>
      <c r="AT1738" s="21"/>
      <c r="AU1738" s="28" t="e">
        <f>+AR1738-W1738</f>
        <v>#VALUE!</v>
      </c>
    </row>
    <row r="1739" spans="1:47" x14ac:dyDescent="0.35">
      <c r="A1739" s="20">
        <v>46234</v>
      </c>
      <c r="B1739" s="21">
        <v>292726</v>
      </c>
      <c r="C1739" s="21">
        <v>5800</v>
      </c>
      <c r="D1739" s="21">
        <v>5800</v>
      </c>
      <c r="E1739" s="22">
        <v>46264</v>
      </c>
      <c r="F1739" s="21">
        <v>18</v>
      </c>
      <c r="G1739" s="21" t="s">
        <v>90</v>
      </c>
      <c r="H1739" s="21" t="s">
        <v>95</v>
      </c>
      <c r="I1739" s="21" t="s">
        <v>3003</v>
      </c>
      <c r="J1739" s="21" t="s">
        <v>52</v>
      </c>
      <c r="K1739" s="21" t="s">
        <v>74</v>
      </c>
      <c r="L1739" s="21" t="s">
        <v>333</v>
      </c>
      <c r="M1739" s="21" t="s">
        <v>526</v>
      </c>
      <c r="N1739" s="21">
        <v>30</v>
      </c>
      <c r="O1739" s="20"/>
      <c r="P1739" s="21" t="s">
        <v>50</v>
      </c>
      <c r="Q1739" s="21" t="s">
        <v>3004</v>
      </c>
      <c r="R1739" s="21">
        <v>10000</v>
      </c>
      <c r="S1739" s="21">
        <v>23</v>
      </c>
      <c r="T1739" s="21">
        <v>-63.102125999999998</v>
      </c>
      <c r="U1739" s="21">
        <v>-17.735669000000001</v>
      </c>
      <c r="V1739" s="21" t="s">
        <v>3005</v>
      </c>
      <c r="W1739" s="21" t="s">
        <v>51</v>
      </c>
      <c r="X1739" s="21" t="s">
        <v>1159</v>
      </c>
      <c r="Y1739" s="23">
        <v>46246</v>
      </c>
      <c r="Z1739" s="24">
        <f>+E1739-Y1739</f>
        <v>18</v>
      </c>
      <c r="AA1739" s="25">
        <f>+Tabla_DatosExternos_142[[#This Row],[Saldo]]/Tabla_DatosExternos_142[[#This Row],[Importe]]</f>
        <v>1</v>
      </c>
      <c r="AB1739" s="21"/>
      <c r="AC1739" s="26">
        <f>IF(AND(-Z1739&gt;=1,-Z1739&lt;=30),D1739,0)</f>
        <v>0</v>
      </c>
      <c r="AD1739" s="26">
        <f>IF(AND(-Z1739&gt;=31,-Z1739&lt;=60),D1739,0)</f>
        <v>0</v>
      </c>
      <c r="AE1739" s="26">
        <f>IF(AND(-Z1739&gt;=61,-Z1739&lt;=90),D1739,0)</f>
        <v>0</v>
      </c>
      <c r="AF1739" s="26">
        <f>IF(AND(-Z1739&gt;=91,-Z1739&lt;=120),D1739,0)</f>
        <v>0</v>
      </c>
      <c r="AG1739" s="26">
        <f>IF(AND(-Z1739&gt;=121,-Z1739&lt;=150),D1739,0)</f>
        <v>0</v>
      </c>
      <c r="AH1739" s="26">
        <f>IF(AND(-Z1739&gt;=151,-Z1739&lt;=180),D1739,0)</f>
        <v>0</v>
      </c>
      <c r="AI1739" s="26">
        <f>IF(AND(-Z1739&gt;=181,-Z1739&lt;=210),D1739,0)</f>
        <v>0</v>
      </c>
      <c r="AJ1739" s="26">
        <f>IF(AND(-Z1739&gt;=211,-Z1739&lt;=250),D1739,0)</f>
        <v>0</v>
      </c>
      <c r="AK1739" s="26">
        <f>IF(-Z1739&gt;=251,D1739,0)</f>
        <v>0</v>
      </c>
      <c r="AL1739" s="26">
        <f>SUM(AE1739:AF1739)</f>
        <v>0</v>
      </c>
      <c r="AM1739" s="26">
        <f>SUM(AG1739:AK1739)</f>
        <v>0</v>
      </c>
      <c r="AN1739" s="26">
        <f>SUM(AI1739:AK1739)</f>
        <v>0</v>
      </c>
      <c r="AO1739" s="26">
        <f>+IF(SUM(AC1739:AK1739)=0,D1739,0)</f>
        <v>5800</v>
      </c>
      <c r="AP1739" s="26">
        <f>+SUM(AC1739:AK1739)</f>
        <v>0</v>
      </c>
      <c r="AQ1739" s="26">
        <f>+Tabla_DatosExternos_142[[#This Row],[Total Vigente]]+Tabla_DatosExternos_142[[#This Row],[Total Vencido]]</f>
        <v>5800</v>
      </c>
      <c r="AR1739" s="26">
        <f>SUM(AG1739:AK1739)</f>
        <v>0</v>
      </c>
      <c r="AS1739" s="27">
        <f>+Tabla_DatosExternos_142[[#This Row],[Fecha]]-Tabla_DatosExternos_142[[#This Row],[Vence]]</f>
        <v>-30</v>
      </c>
      <c r="AT1739" s="21"/>
      <c r="AU1739" s="28" t="e">
        <f>+AR1739-W1739</f>
        <v>#VALUE!</v>
      </c>
    </row>
    <row r="1740" spans="1:47" x14ac:dyDescent="0.35">
      <c r="A1740" s="20">
        <v>46234</v>
      </c>
      <c r="B1740" s="21">
        <v>292743</v>
      </c>
      <c r="C1740" s="21">
        <v>1160</v>
      </c>
      <c r="D1740" s="21">
        <v>1160</v>
      </c>
      <c r="E1740" s="22">
        <v>46264</v>
      </c>
      <c r="F1740" s="21">
        <v>18</v>
      </c>
      <c r="G1740" s="21" t="s">
        <v>90</v>
      </c>
      <c r="H1740" s="21" t="s">
        <v>95</v>
      </c>
      <c r="I1740" s="21" t="s">
        <v>2626</v>
      </c>
      <c r="J1740" s="21" t="s">
        <v>52</v>
      </c>
      <c r="K1740" s="21" t="s">
        <v>74</v>
      </c>
      <c r="L1740" s="21" t="s">
        <v>333</v>
      </c>
      <c r="M1740" s="21" t="s">
        <v>526</v>
      </c>
      <c r="N1740" s="21">
        <v>30</v>
      </c>
      <c r="O1740" s="20"/>
      <c r="P1740" s="21" t="s">
        <v>50</v>
      </c>
      <c r="Q1740" s="21" t="s">
        <v>2627</v>
      </c>
      <c r="R1740" s="21">
        <v>10000</v>
      </c>
      <c r="S1740" s="21">
        <v>23</v>
      </c>
      <c r="T1740" s="21">
        <v>-63.099471999999999</v>
      </c>
      <c r="U1740" s="21">
        <v>-17.738637900000001</v>
      </c>
      <c r="V1740" s="21" t="s">
        <v>2628</v>
      </c>
      <c r="W1740" s="21" t="s">
        <v>51</v>
      </c>
      <c r="X1740" s="21" t="s">
        <v>2629</v>
      </c>
      <c r="Y1740" s="23">
        <v>46246</v>
      </c>
      <c r="Z1740" s="24">
        <f>+E1740-Y1740</f>
        <v>18</v>
      </c>
      <c r="AA1740" s="25">
        <f>+Tabla_DatosExternos_142[[#This Row],[Saldo]]/Tabla_DatosExternos_142[[#This Row],[Importe]]</f>
        <v>1</v>
      </c>
      <c r="AB1740" s="21"/>
      <c r="AC1740" s="26">
        <f>IF(AND(-Z1740&gt;=1,-Z1740&lt;=30),D1740,0)</f>
        <v>0</v>
      </c>
      <c r="AD1740" s="26">
        <f>IF(AND(-Z1740&gt;=31,-Z1740&lt;=60),D1740,0)</f>
        <v>0</v>
      </c>
      <c r="AE1740" s="26">
        <f>IF(AND(-Z1740&gt;=61,-Z1740&lt;=90),D1740,0)</f>
        <v>0</v>
      </c>
      <c r="AF1740" s="26">
        <f>IF(AND(-Z1740&gt;=91,-Z1740&lt;=120),D1740,0)</f>
        <v>0</v>
      </c>
      <c r="AG1740" s="26">
        <f>IF(AND(-Z1740&gt;=121,-Z1740&lt;=150),D1740,0)</f>
        <v>0</v>
      </c>
      <c r="AH1740" s="26">
        <f>IF(AND(-Z1740&gt;=151,-Z1740&lt;=180),D1740,0)</f>
        <v>0</v>
      </c>
      <c r="AI1740" s="26">
        <f>IF(AND(-Z1740&gt;=181,-Z1740&lt;=210),D1740,0)</f>
        <v>0</v>
      </c>
      <c r="AJ1740" s="26">
        <f>IF(AND(-Z1740&gt;=211,-Z1740&lt;=250),D1740,0)</f>
        <v>0</v>
      </c>
      <c r="AK1740" s="26">
        <f>IF(-Z1740&gt;=251,D1740,0)</f>
        <v>0</v>
      </c>
      <c r="AL1740" s="26">
        <f>SUM(AE1740:AF1740)</f>
        <v>0</v>
      </c>
      <c r="AM1740" s="26">
        <f>SUM(AG1740:AK1740)</f>
        <v>0</v>
      </c>
      <c r="AN1740" s="26">
        <f>SUM(AI1740:AK1740)</f>
        <v>0</v>
      </c>
      <c r="AO1740" s="26">
        <f>+IF(SUM(AC1740:AK1740)=0,D1740,0)</f>
        <v>1160</v>
      </c>
      <c r="AP1740" s="26">
        <f>+SUM(AC1740:AK1740)</f>
        <v>0</v>
      </c>
      <c r="AQ1740" s="26">
        <f>+Tabla_DatosExternos_142[[#This Row],[Total Vigente]]+Tabla_DatosExternos_142[[#This Row],[Total Vencido]]</f>
        <v>1160</v>
      </c>
      <c r="AR1740" s="26">
        <f>SUM(AG1740:AK1740)</f>
        <v>0</v>
      </c>
      <c r="AS1740" s="27">
        <f>+Tabla_DatosExternos_142[[#This Row],[Fecha]]-Tabla_DatosExternos_142[[#This Row],[Vence]]</f>
        <v>-30</v>
      </c>
      <c r="AT1740" s="21"/>
      <c r="AU1740" s="28" t="e">
        <f>+AR1740-W1740</f>
        <v>#VALUE!</v>
      </c>
    </row>
    <row r="1741" spans="1:47" x14ac:dyDescent="0.35">
      <c r="A1741" s="20">
        <v>46234</v>
      </c>
      <c r="B1741" s="21">
        <v>292778</v>
      </c>
      <c r="C1741" s="21">
        <v>2739.98</v>
      </c>
      <c r="D1741" s="21">
        <v>2739.98</v>
      </c>
      <c r="E1741" s="22">
        <v>46264</v>
      </c>
      <c r="F1741" s="21">
        <v>18</v>
      </c>
      <c r="G1741" s="21" t="s">
        <v>90</v>
      </c>
      <c r="H1741" s="21" t="s">
        <v>95</v>
      </c>
      <c r="I1741" s="21" t="s">
        <v>2999</v>
      </c>
      <c r="J1741" s="21" t="s">
        <v>52</v>
      </c>
      <c r="K1741" s="21" t="s">
        <v>74</v>
      </c>
      <c r="L1741" s="21" t="s">
        <v>333</v>
      </c>
      <c r="M1741" s="21" t="s">
        <v>334</v>
      </c>
      <c r="N1741" s="21">
        <v>30</v>
      </c>
      <c r="O1741" s="20"/>
      <c r="P1741" s="21" t="s">
        <v>50</v>
      </c>
      <c r="Q1741" s="21" t="s">
        <v>3000</v>
      </c>
      <c r="R1741" s="21">
        <v>20000</v>
      </c>
      <c r="S1741" s="21">
        <v>19</v>
      </c>
      <c r="T1741" s="21">
        <v>-63.020042400000001</v>
      </c>
      <c r="U1741" s="21">
        <v>-17.7901554</v>
      </c>
      <c r="V1741" s="21" t="s">
        <v>3001</v>
      </c>
      <c r="W1741" s="21" t="s">
        <v>51</v>
      </c>
      <c r="X1741" s="21" t="s">
        <v>3002</v>
      </c>
      <c r="Y1741" s="23">
        <v>46246</v>
      </c>
      <c r="Z1741" s="24">
        <f>+E1741-Y1741</f>
        <v>18</v>
      </c>
      <c r="AA1741" s="25">
        <f>+Tabla_DatosExternos_142[[#This Row],[Saldo]]/Tabla_DatosExternos_142[[#This Row],[Importe]]</f>
        <v>1</v>
      </c>
      <c r="AB1741" s="21"/>
      <c r="AC1741" s="26">
        <f>IF(AND(-Z1741&gt;=1,-Z1741&lt;=30),D1741,0)</f>
        <v>0</v>
      </c>
      <c r="AD1741" s="26">
        <f>IF(AND(-Z1741&gt;=31,-Z1741&lt;=60),D1741,0)</f>
        <v>0</v>
      </c>
      <c r="AE1741" s="26">
        <f>IF(AND(-Z1741&gt;=61,-Z1741&lt;=90),D1741,0)</f>
        <v>0</v>
      </c>
      <c r="AF1741" s="26">
        <f>IF(AND(-Z1741&gt;=91,-Z1741&lt;=120),D1741,0)</f>
        <v>0</v>
      </c>
      <c r="AG1741" s="26">
        <f>IF(AND(-Z1741&gt;=121,-Z1741&lt;=150),D1741,0)</f>
        <v>0</v>
      </c>
      <c r="AH1741" s="26">
        <f>IF(AND(-Z1741&gt;=151,-Z1741&lt;=180),D1741,0)</f>
        <v>0</v>
      </c>
      <c r="AI1741" s="26">
        <f>IF(AND(-Z1741&gt;=181,-Z1741&lt;=210),D1741,0)</f>
        <v>0</v>
      </c>
      <c r="AJ1741" s="26">
        <f>IF(AND(-Z1741&gt;=211,-Z1741&lt;=250),D1741,0)</f>
        <v>0</v>
      </c>
      <c r="AK1741" s="26">
        <f>IF(-Z1741&gt;=251,D1741,0)</f>
        <v>0</v>
      </c>
      <c r="AL1741" s="26">
        <f>SUM(AE1741:AF1741)</f>
        <v>0</v>
      </c>
      <c r="AM1741" s="26">
        <f>SUM(AG1741:AK1741)</f>
        <v>0</v>
      </c>
      <c r="AN1741" s="26">
        <f>SUM(AI1741:AK1741)</f>
        <v>0</v>
      </c>
      <c r="AO1741" s="26">
        <f>+IF(SUM(AC1741:AK1741)=0,D1741,0)</f>
        <v>2739.98</v>
      </c>
      <c r="AP1741" s="26">
        <f>+SUM(AC1741:AK1741)</f>
        <v>0</v>
      </c>
      <c r="AQ1741" s="26">
        <f>+Tabla_DatosExternos_142[[#This Row],[Total Vigente]]+Tabla_DatosExternos_142[[#This Row],[Total Vencido]]</f>
        <v>2739.98</v>
      </c>
      <c r="AR1741" s="26">
        <f>SUM(AG1741:AK1741)</f>
        <v>0</v>
      </c>
      <c r="AS1741" s="27">
        <f>+Tabla_DatosExternos_142[[#This Row],[Fecha]]-Tabla_DatosExternos_142[[#This Row],[Vence]]</f>
        <v>-30</v>
      </c>
      <c r="AT1741" s="21"/>
      <c r="AU1741" s="28" t="e">
        <f>+AR1741-W1741</f>
        <v>#VALUE!</v>
      </c>
    </row>
    <row r="1742" spans="1:47" x14ac:dyDescent="0.35">
      <c r="A1742" s="20">
        <v>46242</v>
      </c>
      <c r="B1742" s="21">
        <v>296084</v>
      </c>
      <c r="C1742" s="21">
        <v>889.99</v>
      </c>
      <c r="D1742" s="21">
        <v>889.99</v>
      </c>
      <c r="E1742" s="22">
        <v>46272</v>
      </c>
      <c r="F1742" s="21">
        <v>26</v>
      </c>
      <c r="G1742" s="21" t="s">
        <v>90</v>
      </c>
      <c r="H1742" s="21" t="s">
        <v>95</v>
      </c>
      <c r="I1742" s="21" t="s">
        <v>2987</v>
      </c>
      <c r="J1742" s="21" t="s">
        <v>52</v>
      </c>
      <c r="K1742" s="21" t="s">
        <v>74</v>
      </c>
      <c r="L1742" s="21" t="s">
        <v>333</v>
      </c>
      <c r="M1742" s="21" t="s">
        <v>411</v>
      </c>
      <c r="N1742" s="21">
        <v>30</v>
      </c>
      <c r="O1742" s="20"/>
      <c r="P1742" s="21" t="s">
        <v>50</v>
      </c>
      <c r="Q1742" s="21" t="s">
        <v>2988</v>
      </c>
      <c r="R1742" s="21">
        <v>20000</v>
      </c>
      <c r="S1742" s="21">
        <v>18</v>
      </c>
      <c r="T1742" s="21">
        <v>-63.107740999999997</v>
      </c>
      <c r="U1742" s="21">
        <v>-17.798110999999999</v>
      </c>
      <c r="V1742" s="21" t="s">
        <v>2989</v>
      </c>
      <c r="W1742" s="21" t="s">
        <v>51</v>
      </c>
      <c r="X1742" s="21" t="s">
        <v>2990</v>
      </c>
      <c r="Y1742" s="23">
        <v>46246</v>
      </c>
      <c r="Z1742" s="24">
        <f>+E1742-Y1742</f>
        <v>26</v>
      </c>
      <c r="AA1742" s="25">
        <f>+Tabla_DatosExternos_142[[#This Row],[Saldo]]/Tabla_DatosExternos_142[[#This Row],[Importe]]</f>
        <v>1</v>
      </c>
      <c r="AB1742" s="21"/>
      <c r="AC1742" s="26">
        <f>IF(AND(-Z1742&gt;=1,-Z1742&lt;=30),D1742,0)</f>
        <v>0</v>
      </c>
      <c r="AD1742" s="26">
        <f>IF(AND(-Z1742&gt;=31,-Z1742&lt;=60),D1742,0)</f>
        <v>0</v>
      </c>
      <c r="AE1742" s="26">
        <f>IF(AND(-Z1742&gt;=61,-Z1742&lt;=90),D1742,0)</f>
        <v>0</v>
      </c>
      <c r="AF1742" s="26">
        <f>IF(AND(-Z1742&gt;=91,-Z1742&lt;=120),D1742,0)</f>
        <v>0</v>
      </c>
      <c r="AG1742" s="26">
        <f>IF(AND(-Z1742&gt;=121,-Z1742&lt;=150),D1742,0)</f>
        <v>0</v>
      </c>
      <c r="AH1742" s="26">
        <f>IF(AND(-Z1742&gt;=151,-Z1742&lt;=180),D1742,0)</f>
        <v>0</v>
      </c>
      <c r="AI1742" s="26">
        <f>IF(AND(-Z1742&gt;=181,-Z1742&lt;=210),D1742,0)</f>
        <v>0</v>
      </c>
      <c r="AJ1742" s="26">
        <f>IF(AND(-Z1742&gt;=211,-Z1742&lt;=250),D1742,0)</f>
        <v>0</v>
      </c>
      <c r="AK1742" s="26">
        <f>IF(-Z1742&gt;=251,D1742,0)</f>
        <v>0</v>
      </c>
      <c r="AL1742" s="26">
        <f>SUM(AE1742:AF1742)</f>
        <v>0</v>
      </c>
      <c r="AM1742" s="26">
        <f>SUM(AG1742:AK1742)</f>
        <v>0</v>
      </c>
      <c r="AN1742" s="26">
        <f>SUM(AI1742:AK1742)</f>
        <v>0</v>
      </c>
      <c r="AO1742" s="26">
        <f>+IF(SUM(AC1742:AK1742)=0,D1742,0)</f>
        <v>889.99</v>
      </c>
      <c r="AP1742" s="26">
        <f>+SUM(AC1742:AK1742)</f>
        <v>0</v>
      </c>
      <c r="AQ1742" s="26">
        <f>+Tabla_DatosExternos_142[[#This Row],[Total Vigente]]+Tabla_DatosExternos_142[[#This Row],[Total Vencido]]</f>
        <v>889.99</v>
      </c>
      <c r="AR1742" s="26">
        <f>SUM(AG1742:AK1742)</f>
        <v>0</v>
      </c>
      <c r="AS1742" s="27">
        <f>+Tabla_DatosExternos_142[[#This Row],[Fecha]]-Tabla_DatosExternos_142[[#This Row],[Vence]]</f>
        <v>-30</v>
      </c>
      <c r="AT1742" s="21"/>
      <c r="AU1742" s="28" t="e">
        <f>+AR1742-W1742</f>
        <v>#VALUE!</v>
      </c>
    </row>
    <row r="1743" spans="1:47" x14ac:dyDescent="0.35">
      <c r="A1743" s="20">
        <v>46094</v>
      </c>
      <c r="B1743" s="21">
        <v>227142</v>
      </c>
      <c r="C1743" s="21">
        <v>1399.2</v>
      </c>
      <c r="D1743" s="21">
        <v>1399.2</v>
      </c>
      <c r="E1743" s="22">
        <v>46154</v>
      </c>
      <c r="F1743" s="21">
        <v>92</v>
      </c>
      <c r="G1743" s="21" t="s">
        <v>88</v>
      </c>
      <c r="H1743" s="21" t="s">
        <v>48</v>
      </c>
      <c r="I1743" s="21" t="s">
        <v>1377</v>
      </c>
      <c r="J1743" s="21" t="s">
        <v>1378</v>
      </c>
      <c r="K1743" s="21" t="s">
        <v>1379</v>
      </c>
      <c r="L1743" s="21" t="s">
        <v>1380</v>
      </c>
      <c r="M1743" s="21" t="s">
        <v>1381</v>
      </c>
      <c r="N1743" s="21">
        <v>60</v>
      </c>
      <c r="O1743" s="20"/>
      <c r="P1743" s="21" t="s">
        <v>50</v>
      </c>
      <c r="Q1743" s="21" t="s">
        <v>1382</v>
      </c>
      <c r="R1743" s="21">
        <v>802159</v>
      </c>
      <c r="S1743" s="21">
        <v>10019</v>
      </c>
      <c r="T1743" s="21">
        <v>-63.202393000000001</v>
      </c>
      <c r="U1743" s="21">
        <v>-17.755089600000002</v>
      </c>
      <c r="V1743" s="21" t="s">
        <v>1383</v>
      </c>
      <c r="W1743" s="21" t="s">
        <v>51</v>
      </c>
      <c r="X1743" s="21" t="s">
        <v>1384</v>
      </c>
      <c r="Y1743" s="23">
        <v>46246</v>
      </c>
      <c r="Z1743" s="24">
        <f>+E1743-Y1743</f>
        <v>-92</v>
      </c>
      <c r="AA1743" s="25">
        <f>+Tabla_DatosExternos_142[[#This Row],[Saldo]]/Tabla_DatosExternos_142[[#This Row],[Importe]]</f>
        <v>1</v>
      </c>
      <c r="AB1743" s="21"/>
      <c r="AC1743" s="26">
        <f>IF(AND(-Z1743&gt;=1,-Z1743&lt;=30),D1743,0)</f>
        <v>0</v>
      </c>
      <c r="AD1743" s="26">
        <f>IF(AND(-Z1743&gt;=31,-Z1743&lt;=60),D1743,0)</f>
        <v>0</v>
      </c>
      <c r="AE1743" s="26">
        <f>IF(AND(-Z1743&gt;=61,-Z1743&lt;=90),D1743,0)</f>
        <v>0</v>
      </c>
      <c r="AF1743" s="26">
        <f>IF(AND(-Z1743&gt;=91,-Z1743&lt;=120),D1743,0)</f>
        <v>1399.2</v>
      </c>
      <c r="AG1743" s="26">
        <f>IF(AND(-Z1743&gt;=121,-Z1743&lt;=150),D1743,0)</f>
        <v>0</v>
      </c>
      <c r="AH1743" s="26">
        <f>IF(AND(-Z1743&gt;=151,-Z1743&lt;=180),D1743,0)</f>
        <v>0</v>
      </c>
      <c r="AI1743" s="26">
        <f>IF(AND(-Z1743&gt;=181,-Z1743&lt;=210),D1743,0)</f>
        <v>0</v>
      </c>
      <c r="AJ1743" s="26">
        <f>IF(AND(-Z1743&gt;=211,-Z1743&lt;=250),D1743,0)</f>
        <v>0</v>
      </c>
      <c r="AK1743" s="26">
        <f>IF(-Z1743&gt;=251,D1743,0)</f>
        <v>0</v>
      </c>
      <c r="AL1743" s="26">
        <f>SUM(AE1743:AF1743)</f>
        <v>1399.2</v>
      </c>
      <c r="AM1743" s="26">
        <f>SUM(AG1743:AK1743)</f>
        <v>0</v>
      </c>
      <c r="AN1743" s="26">
        <f>SUM(AI1743:AK1743)</f>
        <v>0</v>
      </c>
      <c r="AO1743" s="26">
        <f>+IF(SUM(AC1743:AK1743)=0,D1743,0)</f>
        <v>0</v>
      </c>
      <c r="AP1743" s="26">
        <f>+SUM(AC1743:AK1743)</f>
        <v>1399.2</v>
      </c>
      <c r="AQ1743" s="26">
        <f>+Tabla_DatosExternos_142[[#This Row],[Total Vigente]]+Tabla_DatosExternos_142[[#This Row],[Total Vencido]]</f>
        <v>1399.2</v>
      </c>
      <c r="AR1743" s="26">
        <f>SUM(AG1743:AK1743)</f>
        <v>0</v>
      </c>
      <c r="AS1743" s="27">
        <f>+Tabla_DatosExternos_142[[#This Row],[Fecha]]-Tabla_DatosExternos_142[[#This Row],[Vence]]</f>
        <v>-60</v>
      </c>
      <c r="AT1743" s="21"/>
      <c r="AU1743" s="28" t="e">
        <f>+AR1743-W1743</f>
        <v>#VALUE!</v>
      </c>
    </row>
    <row r="1744" spans="1:47" x14ac:dyDescent="0.35">
      <c r="A1744" s="20">
        <v>46101</v>
      </c>
      <c r="B1744" s="21">
        <v>229712</v>
      </c>
      <c r="C1744" s="21">
        <v>6374.4</v>
      </c>
      <c r="D1744" s="21">
        <v>6374.4</v>
      </c>
      <c r="E1744" s="22">
        <v>46161</v>
      </c>
      <c r="F1744" s="21">
        <v>85</v>
      </c>
      <c r="G1744" s="21" t="s">
        <v>81</v>
      </c>
      <c r="H1744" s="21" t="s">
        <v>48</v>
      </c>
      <c r="I1744" s="21" t="s">
        <v>1377</v>
      </c>
      <c r="J1744" s="21" t="s">
        <v>1378</v>
      </c>
      <c r="K1744" s="21" t="s">
        <v>1379</v>
      </c>
      <c r="L1744" s="21" t="s">
        <v>1380</v>
      </c>
      <c r="M1744" s="21" t="s">
        <v>1381</v>
      </c>
      <c r="N1744" s="21">
        <v>60</v>
      </c>
      <c r="O1744" s="20"/>
      <c r="P1744" s="21" t="s">
        <v>50</v>
      </c>
      <c r="Q1744" s="21" t="s">
        <v>1382</v>
      </c>
      <c r="R1744" s="21">
        <v>802159</v>
      </c>
      <c r="S1744" s="21">
        <v>10019</v>
      </c>
      <c r="T1744" s="21">
        <v>-63.202393000000001</v>
      </c>
      <c r="U1744" s="21">
        <v>-17.755089600000002</v>
      </c>
      <c r="V1744" s="21" t="s">
        <v>1383</v>
      </c>
      <c r="W1744" s="21" t="s">
        <v>51</v>
      </c>
      <c r="X1744" s="21" t="s">
        <v>1384</v>
      </c>
      <c r="Y1744" s="23">
        <v>46246</v>
      </c>
      <c r="Z1744" s="24">
        <f>+E1744-Y1744</f>
        <v>-85</v>
      </c>
      <c r="AA1744" s="25">
        <f>+Tabla_DatosExternos_142[[#This Row],[Saldo]]/Tabla_DatosExternos_142[[#This Row],[Importe]]</f>
        <v>1</v>
      </c>
      <c r="AB1744" s="21"/>
      <c r="AC1744" s="26">
        <f>IF(AND(-Z1744&gt;=1,-Z1744&lt;=30),D1744,0)</f>
        <v>0</v>
      </c>
      <c r="AD1744" s="26">
        <f>IF(AND(-Z1744&gt;=31,-Z1744&lt;=60),D1744,0)</f>
        <v>0</v>
      </c>
      <c r="AE1744" s="26">
        <f>IF(AND(-Z1744&gt;=61,-Z1744&lt;=90),D1744,0)</f>
        <v>6374.4</v>
      </c>
      <c r="AF1744" s="26">
        <f>IF(AND(-Z1744&gt;=91,-Z1744&lt;=120),D1744,0)</f>
        <v>0</v>
      </c>
      <c r="AG1744" s="26">
        <f>IF(AND(-Z1744&gt;=121,-Z1744&lt;=150),D1744,0)</f>
        <v>0</v>
      </c>
      <c r="AH1744" s="26">
        <f>IF(AND(-Z1744&gt;=151,-Z1744&lt;=180),D1744,0)</f>
        <v>0</v>
      </c>
      <c r="AI1744" s="26">
        <f>IF(AND(-Z1744&gt;=181,-Z1744&lt;=210),D1744,0)</f>
        <v>0</v>
      </c>
      <c r="AJ1744" s="26">
        <f>IF(AND(-Z1744&gt;=211,-Z1744&lt;=250),D1744,0)</f>
        <v>0</v>
      </c>
      <c r="AK1744" s="26">
        <f>IF(-Z1744&gt;=251,D1744,0)</f>
        <v>0</v>
      </c>
      <c r="AL1744" s="26">
        <f>SUM(AE1744:AF1744)</f>
        <v>6374.4</v>
      </c>
      <c r="AM1744" s="26">
        <f>SUM(AG1744:AK1744)</f>
        <v>0</v>
      </c>
      <c r="AN1744" s="26">
        <f>SUM(AI1744:AK1744)</f>
        <v>0</v>
      </c>
      <c r="AO1744" s="26">
        <f>+IF(SUM(AC1744:AK1744)=0,D1744,0)</f>
        <v>0</v>
      </c>
      <c r="AP1744" s="26">
        <f>+SUM(AC1744:AK1744)</f>
        <v>6374.4</v>
      </c>
      <c r="AQ1744" s="26">
        <f>+Tabla_DatosExternos_142[[#This Row],[Total Vigente]]+Tabla_DatosExternos_142[[#This Row],[Total Vencido]]</f>
        <v>6374.4</v>
      </c>
      <c r="AR1744" s="26">
        <f>SUM(AG1744:AK1744)</f>
        <v>0</v>
      </c>
      <c r="AS1744" s="27">
        <f>+Tabla_DatosExternos_142[[#This Row],[Fecha]]-Tabla_DatosExternos_142[[#This Row],[Vence]]</f>
        <v>-60</v>
      </c>
      <c r="AT1744" s="21"/>
      <c r="AU1744" s="28" t="e">
        <f>+AR1744-W1744</f>
        <v>#VALUE!</v>
      </c>
    </row>
    <row r="1745" spans="1:47" x14ac:dyDescent="0.35">
      <c r="A1745" s="20">
        <v>46108</v>
      </c>
      <c r="B1745" s="21">
        <v>232916</v>
      </c>
      <c r="C1745" s="21">
        <v>2435.7600000000002</v>
      </c>
      <c r="D1745" s="21">
        <v>2435.7600000000002</v>
      </c>
      <c r="E1745" s="22">
        <v>46168</v>
      </c>
      <c r="F1745" s="21">
        <v>78</v>
      </c>
      <c r="G1745" s="21" t="s">
        <v>81</v>
      </c>
      <c r="H1745" s="21" t="s">
        <v>48</v>
      </c>
      <c r="I1745" s="21" t="s">
        <v>1377</v>
      </c>
      <c r="J1745" s="21" t="s">
        <v>1378</v>
      </c>
      <c r="K1745" s="21" t="s">
        <v>1379</v>
      </c>
      <c r="L1745" s="21" t="s">
        <v>1380</v>
      </c>
      <c r="M1745" s="21" t="s">
        <v>1381</v>
      </c>
      <c r="N1745" s="21">
        <v>60</v>
      </c>
      <c r="O1745" s="20"/>
      <c r="P1745" s="21" t="s">
        <v>50</v>
      </c>
      <c r="Q1745" s="21" t="s">
        <v>1382</v>
      </c>
      <c r="R1745" s="21">
        <v>802159</v>
      </c>
      <c r="S1745" s="21">
        <v>10019</v>
      </c>
      <c r="T1745" s="21">
        <v>-63.202393000000001</v>
      </c>
      <c r="U1745" s="21">
        <v>-17.755089600000002</v>
      </c>
      <c r="V1745" s="21" t="s">
        <v>1383</v>
      </c>
      <c r="W1745" s="21" t="s">
        <v>51</v>
      </c>
      <c r="X1745" s="21" t="s">
        <v>1384</v>
      </c>
      <c r="Y1745" s="23">
        <v>46246</v>
      </c>
      <c r="Z1745" s="24">
        <f>+E1745-Y1745</f>
        <v>-78</v>
      </c>
      <c r="AA1745" s="25">
        <f>+Tabla_DatosExternos_142[[#This Row],[Saldo]]/Tabla_DatosExternos_142[[#This Row],[Importe]]</f>
        <v>1</v>
      </c>
      <c r="AB1745" s="21"/>
      <c r="AC1745" s="26">
        <f>IF(AND(-Z1745&gt;=1,-Z1745&lt;=30),D1745,0)</f>
        <v>0</v>
      </c>
      <c r="AD1745" s="26">
        <f>IF(AND(-Z1745&gt;=31,-Z1745&lt;=60),D1745,0)</f>
        <v>0</v>
      </c>
      <c r="AE1745" s="26">
        <f>IF(AND(-Z1745&gt;=61,-Z1745&lt;=90),D1745,0)</f>
        <v>2435.7600000000002</v>
      </c>
      <c r="AF1745" s="26">
        <f>IF(AND(-Z1745&gt;=91,-Z1745&lt;=120),D1745,0)</f>
        <v>0</v>
      </c>
      <c r="AG1745" s="26">
        <f>IF(AND(-Z1745&gt;=121,-Z1745&lt;=150),D1745,0)</f>
        <v>0</v>
      </c>
      <c r="AH1745" s="26">
        <f>IF(AND(-Z1745&gt;=151,-Z1745&lt;=180),D1745,0)</f>
        <v>0</v>
      </c>
      <c r="AI1745" s="26">
        <f>IF(AND(-Z1745&gt;=181,-Z1745&lt;=210),D1745,0)</f>
        <v>0</v>
      </c>
      <c r="AJ1745" s="26">
        <f>IF(AND(-Z1745&gt;=211,-Z1745&lt;=250),D1745,0)</f>
        <v>0</v>
      </c>
      <c r="AK1745" s="26">
        <f>IF(-Z1745&gt;=251,D1745,0)</f>
        <v>0</v>
      </c>
      <c r="AL1745" s="26">
        <f>SUM(AE1745:AF1745)</f>
        <v>2435.7600000000002</v>
      </c>
      <c r="AM1745" s="26">
        <f>SUM(AG1745:AK1745)</f>
        <v>0</v>
      </c>
      <c r="AN1745" s="26">
        <f>SUM(AI1745:AK1745)</f>
        <v>0</v>
      </c>
      <c r="AO1745" s="26">
        <f>+IF(SUM(AC1745:AK1745)=0,D1745,0)</f>
        <v>0</v>
      </c>
      <c r="AP1745" s="26">
        <f>+SUM(AC1745:AK1745)</f>
        <v>2435.7600000000002</v>
      </c>
      <c r="AQ1745" s="26">
        <f>+Tabla_DatosExternos_142[[#This Row],[Total Vigente]]+Tabla_DatosExternos_142[[#This Row],[Total Vencido]]</f>
        <v>2435.7600000000002</v>
      </c>
      <c r="AR1745" s="26">
        <f>SUM(AG1745:AK1745)</f>
        <v>0</v>
      </c>
      <c r="AS1745" s="27">
        <f>+Tabla_DatosExternos_142[[#This Row],[Fecha]]-Tabla_DatosExternos_142[[#This Row],[Vence]]</f>
        <v>-60</v>
      </c>
      <c r="AT1745" s="21"/>
      <c r="AU1745" s="28" t="e">
        <f>+AR1745-W1745</f>
        <v>#VALUE!</v>
      </c>
    </row>
    <row r="1746" spans="1:47" x14ac:dyDescent="0.35">
      <c r="A1746" s="20">
        <v>46112</v>
      </c>
      <c r="B1746" s="21">
        <v>235034</v>
      </c>
      <c r="C1746" s="21">
        <v>3037.94</v>
      </c>
      <c r="D1746" s="21">
        <v>3037.94</v>
      </c>
      <c r="E1746" s="22">
        <v>46172</v>
      </c>
      <c r="F1746" s="21">
        <v>74</v>
      </c>
      <c r="G1746" s="21" t="s">
        <v>81</v>
      </c>
      <c r="H1746" s="21" t="s">
        <v>48</v>
      </c>
      <c r="I1746" s="21" t="s">
        <v>1377</v>
      </c>
      <c r="J1746" s="21" t="s">
        <v>1378</v>
      </c>
      <c r="K1746" s="21" t="s">
        <v>1379</v>
      </c>
      <c r="L1746" s="21" t="s">
        <v>1380</v>
      </c>
      <c r="M1746" s="21" t="s">
        <v>1381</v>
      </c>
      <c r="N1746" s="21">
        <v>60</v>
      </c>
      <c r="O1746" s="20"/>
      <c r="P1746" s="21" t="s">
        <v>50</v>
      </c>
      <c r="Q1746" s="21" t="s">
        <v>1382</v>
      </c>
      <c r="R1746" s="21">
        <v>802159</v>
      </c>
      <c r="S1746" s="21">
        <v>10019</v>
      </c>
      <c r="T1746" s="21">
        <v>-63.155708300000001</v>
      </c>
      <c r="U1746" s="21">
        <v>-17.781547799999998</v>
      </c>
      <c r="V1746" s="21" t="s">
        <v>1383</v>
      </c>
      <c r="W1746" s="21" t="s">
        <v>51</v>
      </c>
      <c r="X1746" s="21" t="s">
        <v>1407</v>
      </c>
      <c r="Y1746" s="23">
        <v>46246</v>
      </c>
      <c r="Z1746" s="24">
        <f>+E1746-Y1746</f>
        <v>-74</v>
      </c>
      <c r="AA1746" s="25">
        <f>+Tabla_DatosExternos_142[[#This Row],[Saldo]]/Tabla_DatosExternos_142[[#This Row],[Importe]]</f>
        <v>1</v>
      </c>
      <c r="AB1746" s="21"/>
      <c r="AC1746" s="26">
        <f>IF(AND(-Z1746&gt;=1,-Z1746&lt;=30),D1746,0)</f>
        <v>0</v>
      </c>
      <c r="AD1746" s="26">
        <f>IF(AND(-Z1746&gt;=31,-Z1746&lt;=60),D1746,0)</f>
        <v>0</v>
      </c>
      <c r="AE1746" s="26">
        <f>IF(AND(-Z1746&gt;=61,-Z1746&lt;=90),D1746,0)</f>
        <v>3037.94</v>
      </c>
      <c r="AF1746" s="26">
        <f>IF(AND(-Z1746&gt;=91,-Z1746&lt;=120),D1746,0)</f>
        <v>0</v>
      </c>
      <c r="AG1746" s="26">
        <f>IF(AND(-Z1746&gt;=121,-Z1746&lt;=150),D1746,0)</f>
        <v>0</v>
      </c>
      <c r="AH1746" s="26">
        <f>IF(AND(-Z1746&gt;=151,-Z1746&lt;=180),D1746,0)</f>
        <v>0</v>
      </c>
      <c r="AI1746" s="26">
        <f>IF(AND(-Z1746&gt;=181,-Z1746&lt;=210),D1746,0)</f>
        <v>0</v>
      </c>
      <c r="AJ1746" s="26">
        <f>IF(AND(-Z1746&gt;=211,-Z1746&lt;=250),D1746,0)</f>
        <v>0</v>
      </c>
      <c r="AK1746" s="26">
        <f>IF(-Z1746&gt;=251,D1746,0)</f>
        <v>0</v>
      </c>
      <c r="AL1746" s="26">
        <f>SUM(AE1746:AF1746)</f>
        <v>3037.94</v>
      </c>
      <c r="AM1746" s="26">
        <f>SUM(AG1746:AK1746)</f>
        <v>0</v>
      </c>
      <c r="AN1746" s="26">
        <f>SUM(AI1746:AK1746)</f>
        <v>0</v>
      </c>
      <c r="AO1746" s="26">
        <f>+IF(SUM(AC1746:AK1746)=0,D1746,0)</f>
        <v>0</v>
      </c>
      <c r="AP1746" s="26">
        <f>+SUM(AC1746:AK1746)</f>
        <v>3037.94</v>
      </c>
      <c r="AQ1746" s="26">
        <f>+Tabla_DatosExternos_142[[#This Row],[Total Vigente]]+Tabla_DatosExternos_142[[#This Row],[Total Vencido]]</f>
        <v>3037.94</v>
      </c>
      <c r="AR1746" s="26">
        <f>SUM(AG1746:AK1746)</f>
        <v>0</v>
      </c>
      <c r="AS1746" s="27">
        <f>+Tabla_DatosExternos_142[[#This Row],[Fecha]]-Tabla_DatosExternos_142[[#This Row],[Vence]]</f>
        <v>-60</v>
      </c>
      <c r="AT1746" s="21"/>
      <c r="AU1746" s="28" t="e">
        <f>+AR1746-W1746</f>
        <v>#VALUE!</v>
      </c>
    </row>
    <row r="1747" spans="1:47" x14ac:dyDescent="0.35">
      <c r="A1747" s="20">
        <v>46120</v>
      </c>
      <c r="B1747" s="21">
        <v>239192</v>
      </c>
      <c r="C1747" s="21">
        <v>6825.48</v>
      </c>
      <c r="D1747" s="21">
        <v>6825.48</v>
      </c>
      <c r="E1747" s="22">
        <v>46180</v>
      </c>
      <c r="F1747" s="21">
        <v>66</v>
      </c>
      <c r="G1747" s="21" t="s">
        <v>81</v>
      </c>
      <c r="H1747" s="21" t="s">
        <v>48</v>
      </c>
      <c r="I1747" s="21" t="s">
        <v>1377</v>
      </c>
      <c r="J1747" s="21" t="s">
        <v>1378</v>
      </c>
      <c r="K1747" s="21" t="s">
        <v>1379</v>
      </c>
      <c r="L1747" s="21" t="s">
        <v>1380</v>
      </c>
      <c r="M1747" s="21" t="s">
        <v>1381</v>
      </c>
      <c r="N1747" s="21">
        <v>60</v>
      </c>
      <c r="O1747" s="20"/>
      <c r="P1747" s="21" t="s">
        <v>50</v>
      </c>
      <c r="Q1747" s="21" t="s">
        <v>1382</v>
      </c>
      <c r="R1747" s="21">
        <v>802159</v>
      </c>
      <c r="S1747" s="21">
        <v>10019</v>
      </c>
      <c r="T1747" s="21">
        <v>-63.1844149</v>
      </c>
      <c r="U1747" s="21">
        <v>-17.778733899999999</v>
      </c>
      <c r="V1747" s="21" t="s">
        <v>1383</v>
      </c>
      <c r="W1747" s="21" t="s">
        <v>51</v>
      </c>
      <c r="X1747" s="21" t="s">
        <v>1408</v>
      </c>
      <c r="Y1747" s="23">
        <v>46246</v>
      </c>
      <c r="Z1747" s="24">
        <f>+E1747-Y1747</f>
        <v>-66</v>
      </c>
      <c r="AA1747" s="25">
        <f>+Tabla_DatosExternos_142[[#This Row],[Saldo]]/Tabla_DatosExternos_142[[#This Row],[Importe]]</f>
        <v>1</v>
      </c>
      <c r="AB1747" s="21"/>
      <c r="AC1747" s="26">
        <f>IF(AND(-Z1747&gt;=1,-Z1747&lt;=30),D1747,0)</f>
        <v>0</v>
      </c>
      <c r="AD1747" s="26">
        <f>IF(AND(-Z1747&gt;=31,-Z1747&lt;=60),D1747,0)</f>
        <v>0</v>
      </c>
      <c r="AE1747" s="26">
        <f>IF(AND(-Z1747&gt;=61,-Z1747&lt;=90),D1747,0)</f>
        <v>6825.48</v>
      </c>
      <c r="AF1747" s="26">
        <f>IF(AND(-Z1747&gt;=91,-Z1747&lt;=120),D1747,0)</f>
        <v>0</v>
      </c>
      <c r="AG1747" s="26">
        <f>IF(AND(-Z1747&gt;=121,-Z1747&lt;=150),D1747,0)</f>
        <v>0</v>
      </c>
      <c r="AH1747" s="26">
        <f>IF(AND(-Z1747&gt;=151,-Z1747&lt;=180),D1747,0)</f>
        <v>0</v>
      </c>
      <c r="AI1747" s="26">
        <f>IF(AND(-Z1747&gt;=181,-Z1747&lt;=210),D1747,0)</f>
        <v>0</v>
      </c>
      <c r="AJ1747" s="26">
        <f>IF(AND(-Z1747&gt;=211,-Z1747&lt;=250),D1747,0)</f>
        <v>0</v>
      </c>
      <c r="AK1747" s="26">
        <f>IF(-Z1747&gt;=251,D1747,0)</f>
        <v>0</v>
      </c>
      <c r="AL1747" s="26">
        <f>SUM(AE1747:AF1747)</f>
        <v>6825.48</v>
      </c>
      <c r="AM1747" s="26">
        <f>SUM(AG1747:AK1747)</f>
        <v>0</v>
      </c>
      <c r="AN1747" s="26">
        <f>SUM(AI1747:AK1747)</f>
        <v>0</v>
      </c>
      <c r="AO1747" s="26">
        <f>+IF(SUM(AC1747:AK1747)=0,D1747,0)</f>
        <v>0</v>
      </c>
      <c r="AP1747" s="26">
        <f>+SUM(AC1747:AK1747)</f>
        <v>6825.48</v>
      </c>
      <c r="AQ1747" s="26">
        <f>+Tabla_DatosExternos_142[[#This Row],[Total Vigente]]+Tabla_DatosExternos_142[[#This Row],[Total Vencido]]</f>
        <v>6825.48</v>
      </c>
      <c r="AR1747" s="26">
        <f>SUM(AG1747:AK1747)</f>
        <v>0</v>
      </c>
      <c r="AS1747" s="27">
        <f>+Tabla_DatosExternos_142[[#This Row],[Fecha]]-Tabla_DatosExternos_142[[#This Row],[Vence]]</f>
        <v>-60</v>
      </c>
      <c r="AT1747" s="21"/>
      <c r="AU1747" s="28" t="e">
        <f>+AR1747-W1747</f>
        <v>#VALUE!</v>
      </c>
    </row>
    <row r="1748" spans="1:47" x14ac:dyDescent="0.35">
      <c r="A1748" s="20">
        <v>46121</v>
      </c>
      <c r="B1748" s="21">
        <v>239873</v>
      </c>
      <c r="C1748" s="21">
        <v>4690.18</v>
      </c>
      <c r="D1748" s="21">
        <v>4690.18</v>
      </c>
      <c r="E1748" s="22">
        <v>46181</v>
      </c>
      <c r="F1748" s="21">
        <v>65</v>
      </c>
      <c r="G1748" s="21" t="s">
        <v>81</v>
      </c>
      <c r="H1748" s="21" t="s">
        <v>48</v>
      </c>
      <c r="I1748" s="21" t="s">
        <v>1377</v>
      </c>
      <c r="J1748" s="21" t="s">
        <v>1378</v>
      </c>
      <c r="K1748" s="21" t="s">
        <v>1379</v>
      </c>
      <c r="L1748" s="21" t="s">
        <v>1380</v>
      </c>
      <c r="M1748" s="21" t="s">
        <v>1381</v>
      </c>
      <c r="N1748" s="21">
        <v>60</v>
      </c>
      <c r="O1748" s="20"/>
      <c r="P1748" s="21" t="s">
        <v>50</v>
      </c>
      <c r="Q1748" s="21" t="s">
        <v>1382</v>
      </c>
      <c r="R1748" s="21">
        <v>802159</v>
      </c>
      <c r="S1748" s="21">
        <v>10019</v>
      </c>
      <c r="T1748" s="21">
        <v>-63.202393000000001</v>
      </c>
      <c r="U1748" s="21">
        <v>-17.755089600000002</v>
      </c>
      <c r="V1748" s="21" t="s">
        <v>1383</v>
      </c>
      <c r="W1748" s="21" t="s">
        <v>51</v>
      </c>
      <c r="X1748" s="21" t="s">
        <v>1384</v>
      </c>
      <c r="Y1748" s="23">
        <v>46246</v>
      </c>
      <c r="Z1748" s="24">
        <f>+E1748-Y1748</f>
        <v>-65</v>
      </c>
      <c r="AA1748" s="25">
        <f>+Tabla_DatosExternos_142[[#This Row],[Saldo]]/Tabla_DatosExternos_142[[#This Row],[Importe]]</f>
        <v>1</v>
      </c>
      <c r="AB1748" s="21"/>
      <c r="AC1748" s="26">
        <f>IF(AND(-Z1748&gt;=1,-Z1748&lt;=30),D1748,0)</f>
        <v>0</v>
      </c>
      <c r="AD1748" s="26">
        <f>IF(AND(-Z1748&gt;=31,-Z1748&lt;=60),D1748,0)</f>
        <v>0</v>
      </c>
      <c r="AE1748" s="26">
        <f>IF(AND(-Z1748&gt;=61,-Z1748&lt;=90),D1748,0)</f>
        <v>4690.18</v>
      </c>
      <c r="AF1748" s="26">
        <f>IF(AND(-Z1748&gt;=91,-Z1748&lt;=120),D1748,0)</f>
        <v>0</v>
      </c>
      <c r="AG1748" s="26">
        <f>IF(AND(-Z1748&gt;=121,-Z1748&lt;=150),D1748,0)</f>
        <v>0</v>
      </c>
      <c r="AH1748" s="26">
        <f>IF(AND(-Z1748&gt;=151,-Z1748&lt;=180),D1748,0)</f>
        <v>0</v>
      </c>
      <c r="AI1748" s="26">
        <f>IF(AND(-Z1748&gt;=181,-Z1748&lt;=210),D1748,0)</f>
        <v>0</v>
      </c>
      <c r="AJ1748" s="26">
        <f>IF(AND(-Z1748&gt;=211,-Z1748&lt;=250),D1748,0)</f>
        <v>0</v>
      </c>
      <c r="AK1748" s="26">
        <f>IF(-Z1748&gt;=251,D1748,0)</f>
        <v>0</v>
      </c>
      <c r="AL1748" s="26">
        <f>SUM(AE1748:AF1748)</f>
        <v>4690.18</v>
      </c>
      <c r="AM1748" s="26">
        <f>SUM(AG1748:AK1748)</f>
        <v>0</v>
      </c>
      <c r="AN1748" s="26">
        <f>SUM(AI1748:AK1748)</f>
        <v>0</v>
      </c>
      <c r="AO1748" s="26">
        <f>+IF(SUM(AC1748:AK1748)=0,D1748,0)</f>
        <v>0</v>
      </c>
      <c r="AP1748" s="26">
        <f>+SUM(AC1748:AK1748)</f>
        <v>4690.18</v>
      </c>
      <c r="AQ1748" s="26">
        <f>+Tabla_DatosExternos_142[[#This Row],[Total Vigente]]+Tabla_DatosExternos_142[[#This Row],[Total Vencido]]</f>
        <v>4690.18</v>
      </c>
      <c r="AR1748" s="26">
        <f>SUM(AG1748:AK1748)</f>
        <v>0</v>
      </c>
      <c r="AS1748" s="27">
        <f>+Tabla_DatosExternos_142[[#This Row],[Fecha]]-Tabla_DatosExternos_142[[#This Row],[Vence]]</f>
        <v>-60</v>
      </c>
      <c r="AT1748" s="21"/>
      <c r="AU1748" s="28" t="e">
        <f>+AR1748-W1748</f>
        <v>#VALUE!</v>
      </c>
    </row>
    <row r="1749" spans="1:47" x14ac:dyDescent="0.35">
      <c r="A1749" s="20">
        <v>46123</v>
      </c>
      <c r="B1749" s="21">
        <v>241242</v>
      </c>
      <c r="C1749" s="21">
        <v>1786.14</v>
      </c>
      <c r="D1749" s="21">
        <v>1786.14</v>
      </c>
      <c r="E1749" s="22">
        <v>46183</v>
      </c>
      <c r="F1749" s="21">
        <v>63</v>
      </c>
      <c r="G1749" s="21" t="s">
        <v>81</v>
      </c>
      <c r="H1749" s="21" t="s">
        <v>48</v>
      </c>
      <c r="I1749" s="21" t="s">
        <v>1377</v>
      </c>
      <c r="J1749" s="21" t="s">
        <v>1378</v>
      </c>
      <c r="K1749" s="21" t="s">
        <v>1379</v>
      </c>
      <c r="L1749" s="21" t="s">
        <v>1380</v>
      </c>
      <c r="M1749" s="21" t="s">
        <v>1381</v>
      </c>
      <c r="N1749" s="21">
        <v>60</v>
      </c>
      <c r="O1749" s="20"/>
      <c r="P1749" s="21" t="s">
        <v>50</v>
      </c>
      <c r="Q1749" s="21" t="s">
        <v>1382</v>
      </c>
      <c r="R1749" s="21">
        <v>802159</v>
      </c>
      <c r="S1749" s="21">
        <v>10019</v>
      </c>
      <c r="T1749" s="21">
        <v>-63.155708300000001</v>
      </c>
      <c r="U1749" s="21">
        <v>-17.781547799999998</v>
      </c>
      <c r="V1749" s="21" t="s">
        <v>1383</v>
      </c>
      <c r="W1749" s="21" t="s">
        <v>51</v>
      </c>
      <c r="X1749" s="21" t="s">
        <v>1407</v>
      </c>
      <c r="Y1749" s="23">
        <v>46246</v>
      </c>
      <c r="Z1749" s="24">
        <f>+E1749-Y1749</f>
        <v>-63</v>
      </c>
      <c r="AA1749" s="25">
        <f>+Tabla_DatosExternos_142[[#This Row],[Saldo]]/Tabla_DatosExternos_142[[#This Row],[Importe]]</f>
        <v>1</v>
      </c>
      <c r="AB1749" s="21"/>
      <c r="AC1749" s="26">
        <f>IF(AND(-Z1749&gt;=1,-Z1749&lt;=30),D1749,0)</f>
        <v>0</v>
      </c>
      <c r="AD1749" s="26">
        <f>IF(AND(-Z1749&gt;=31,-Z1749&lt;=60),D1749,0)</f>
        <v>0</v>
      </c>
      <c r="AE1749" s="26">
        <f>IF(AND(-Z1749&gt;=61,-Z1749&lt;=90),D1749,0)</f>
        <v>1786.14</v>
      </c>
      <c r="AF1749" s="26">
        <f>IF(AND(-Z1749&gt;=91,-Z1749&lt;=120),D1749,0)</f>
        <v>0</v>
      </c>
      <c r="AG1749" s="26">
        <f>IF(AND(-Z1749&gt;=121,-Z1749&lt;=150),D1749,0)</f>
        <v>0</v>
      </c>
      <c r="AH1749" s="26">
        <f>IF(AND(-Z1749&gt;=151,-Z1749&lt;=180),D1749,0)</f>
        <v>0</v>
      </c>
      <c r="AI1749" s="26">
        <f>IF(AND(-Z1749&gt;=181,-Z1749&lt;=210),D1749,0)</f>
        <v>0</v>
      </c>
      <c r="AJ1749" s="26">
        <f>IF(AND(-Z1749&gt;=211,-Z1749&lt;=250),D1749,0)</f>
        <v>0</v>
      </c>
      <c r="AK1749" s="26">
        <f>IF(-Z1749&gt;=251,D1749,0)</f>
        <v>0</v>
      </c>
      <c r="AL1749" s="26">
        <f>SUM(AE1749:AF1749)</f>
        <v>1786.14</v>
      </c>
      <c r="AM1749" s="26">
        <f>SUM(AG1749:AK1749)</f>
        <v>0</v>
      </c>
      <c r="AN1749" s="26">
        <f>SUM(AI1749:AK1749)</f>
        <v>0</v>
      </c>
      <c r="AO1749" s="26">
        <f>+IF(SUM(AC1749:AK1749)=0,D1749,0)</f>
        <v>0</v>
      </c>
      <c r="AP1749" s="26">
        <f>+SUM(AC1749:AK1749)</f>
        <v>1786.14</v>
      </c>
      <c r="AQ1749" s="26">
        <f>+Tabla_DatosExternos_142[[#This Row],[Total Vigente]]+Tabla_DatosExternos_142[[#This Row],[Total Vencido]]</f>
        <v>1786.14</v>
      </c>
      <c r="AR1749" s="26">
        <f>SUM(AG1749:AK1749)</f>
        <v>0</v>
      </c>
      <c r="AS1749" s="27">
        <f>+Tabla_DatosExternos_142[[#This Row],[Fecha]]-Tabla_DatosExternos_142[[#This Row],[Vence]]</f>
        <v>-60</v>
      </c>
      <c r="AT1749" s="21"/>
      <c r="AU1749" s="28" t="e">
        <f>+AR1749-W1749</f>
        <v>#VALUE!</v>
      </c>
    </row>
    <row r="1750" spans="1:47" x14ac:dyDescent="0.35">
      <c r="A1750" s="20">
        <v>46123</v>
      </c>
      <c r="B1750" s="21">
        <v>241263</v>
      </c>
      <c r="C1750" s="21">
        <v>2758.68</v>
      </c>
      <c r="D1750" s="21">
        <v>2758.68</v>
      </c>
      <c r="E1750" s="22">
        <v>46183</v>
      </c>
      <c r="F1750" s="21">
        <v>63</v>
      </c>
      <c r="G1750" s="21" t="s">
        <v>81</v>
      </c>
      <c r="H1750" s="21" t="s">
        <v>48</v>
      </c>
      <c r="I1750" s="21" t="s">
        <v>1377</v>
      </c>
      <c r="J1750" s="21" t="s">
        <v>1378</v>
      </c>
      <c r="K1750" s="21" t="s">
        <v>1379</v>
      </c>
      <c r="L1750" s="21" t="s">
        <v>1380</v>
      </c>
      <c r="M1750" s="21" t="s">
        <v>1381</v>
      </c>
      <c r="N1750" s="21">
        <v>60</v>
      </c>
      <c r="O1750" s="20"/>
      <c r="P1750" s="21" t="s">
        <v>50</v>
      </c>
      <c r="Q1750" s="21" t="s">
        <v>1382</v>
      </c>
      <c r="R1750" s="21">
        <v>802159</v>
      </c>
      <c r="S1750" s="21">
        <v>10019</v>
      </c>
      <c r="T1750" s="21">
        <v>-63.202393000000001</v>
      </c>
      <c r="U1750" s="21">
        <v>-17.755089600000002</v>
      </c>
      <c r="V1750" s="21" t="s">
        <v>1383</v>
      </c>
      <c r="W1750" s="21" t="s">
        <v>51</v>
      </c>
      <c r="X1750" s="21" t="s">
        <v>1384</v>
      </c>
      <c r="Y1750" s="23">
        <v>46246</v>
      </c>
      <c r="Z1750" s="24">
        <f>+E1750-Y1750</f>
        <v>-63</v>
      </c>
      <c r="AA1750" s="25">
        <f>+Tabla_DatosExternos_142[[#This Row],[Saldo]]/Tabla_DatosExternos_142[[#This Row],[Importe]]</f>
        <v>1</v>
      </c>
      <c r="AB1750" s="21"/>
      <c r="AC1750" s="26">
        <f>IF(AND(-Z1750&gt;=1,-Z1750&lt;=30),D1750,0)</f>
        <v>0</v>
      </c>
      <c r="AD1750" s="26">
        <f>IF(AND(-Z1750&gt;=31,-Z1750&lt;=60),D1750,0)</f>
        <v>0</v>
      </c>
      <c r="AE1750" s="26">
        <f>IF(AND(-Z1750&gt;=61,-Z1750&lt;=90),D1750,0)</f>
        <v>2758.68</v>
      </c>
      <c r="AF1750" s="26">
        <f>IF(AND(-Z1750&gt;=91,-Z1750&lt;=120),D1750,0)</f>
        <v>0</v>
      </c>
      <c r="AG1750" s="26">
        <f>IF(AND(-Z1750&gt;=121,-Z1750&lt;=150),D1750,0)</f>
        <v>0</v>
      </c>
      <c r="AH1750" s="26">
        <f>IF(AND(-Z1750&gt;=151,-Z1750&lt;=180),D1750,0)</f>
        <v>0</v>
      </c>
      <c r="AI1750" s="26">
        <f>IF(AND(-Z1750&gt;=181,-Z1750&lt;=210),D1750,0)</f>
        <v>0</v>
      </c>
      <c r="AJ1750" s="26">
        <f>IF(AND(-Z1750&gt;=211,-Z1750&lt;=250),D1750,0)</f>
        <v>0</v>
      </c>
      <c r="AK1750" s="26">
        <f>IF(-Z1750&gt;=251,D1750,0)</f>
        <v>0</v>
      </c>
      <c r="AL1750" s="26">
        <f>SUM(AE1750:AF1750)</f>
        <v>2758.68</v>
      </c>
      <c r="AM1750" s="26">
        <f>SUM(AG1750:AK1750)</f>
        <v>0</v>
      </c>
      <c r="AN1750" s="26">
        <f>SUM(AI1750:AK1750)</f>
        <v>0</v>
      </c>
      <c r="AO1750" s="26">
        <f>+IF(SUM(AC1750:AK1750)=0,D1750,0)</f>
        <v>0</v>
      </c>
      <c r="AP1750" s="26">
        <f>+SUM(AC1750:AK1750)</f>
        <v>2758.68</v>
      </c>
      <c r="AQ1750" s="26">
        <f>+Tabla_DatosExternos_142[[#This Row],[Total Vigente]]+Tabla_DatosExternos_142[[#This Row],[Total Vencido]]</f>
        <v>2758.68</v>
      </c>
      <c r="AR1750" s="26">
        <f>SUM(AG1750:AK1750)</f>
        <v>0</v>
      </c>
      <c r="AS1750" s="27">
        <f>+Tabla_DatosExternos_142[[#This Row],[Fecha]]-Tabla_DatosExternos_142[[#This Row],[Vence]]</f>
        <v>-60</v>
      </c>
      <c r="AT1750" s="21"/>
      <c r="AU1750" s="28" t="e">
        <f>+AR1750-W1750</f>
        <v>#VALUE!</v>
      </c>
    </row>
    <row r="1751" spans="1:47" x14ac:dyDescent="0.35">
      <c r="A1751" s="20">
        <v>46128</v>
      </c>
      <c r="B1751" s="21">
        <v>243569</v>
      </c>
      <c r="C1751" s="21">
        <v>4362.9399999999996</v>
      </c>
      <c r="D1751" s="21">
        <v>4362.9399999999996</v>
      </c>
      <c r="E1751" s="22">
        <v>46188</v>
      </c>
      <c r="F1751" s="21">
        <v>58</v>
      </c>
      <c r="G1751" s="21" t="s">
        <v>96</v>
      </c>
      <c r="H1751" s="21" t="s">
        <v>48</v>
      </c>
      <c r="I1751" s="21" t="s">
        <v>1377</v>
      </c>
      <c r="J1751" s="21" t="s">
        <v>1378</v>
      </c>
      <c r="K1751" s="21" t="s">
        <v>1379</v>
      </c>
      <c r="L1751" s="21" t="s">
        <v>1380</v>
      </c>
      <c r="M1751" s="21" t="s">
        <v>1381</v>
      </c>
      <c r="N1751" s="21">
        <v>60</v>
      </c>
      <c r="O1751" s="20"/>
      <c r="P1751" s="21" t="s">
        <v>50</v>
      </c>
      <c r="Q1751" s="21" t="s">
        <v>1382</v>
      </c>
      <c r="R1751" s="21">
        <v>802159</v>
      </c>
      <c r="S1751" s="21">
        <v>10019</v>
      </c>
      <c r="T1751" s="21">
        <v>-63.202393000000001</v>
      </c>
      <c r="U1751" s="21">
        <v>-17.755089600000002</v>
      </c>
      <c r="V1751" s="21" t="s">
        <v>1383</v>
      </c>
      <c r="W1751" s="21" t="s">
        <v>51</v>
      </c>
      <c r="X1751" s="21" t="s">
        <v>1384</v>
      </c>
      <c r="Y1751" s="23">
        <v>46246</v>
      </c>
      <c r="Z1751" s="24">
        <f>+E1751-Y1751</f>
        <v>-58</v>
      </c>
      <c r="AA1751" s="25">
        <f>+Tabla_DatosExternos_142[[#This Row],[Saldo]]/Tabla_DatosExternos_142[[#This Row],[Importe]]</f>
        <v>1</v>
      </c>
      <c r="AB1751" s="21"/>
      <c r="AC1751" s="26">
        <f>IF(AND(-Z1751&gt;=1,-Z1751&lt;=30),D1751,0)</f>
        <v>0</v>
      </c>
      <c r="AD1751" s="26">
        <f>IF(AND(-Z1751&gt;=31,-Z1751&lt;=60),D1751,0)</f>
        <v>4362.9399999999996</v>
      </c>
      <c r="AE1751" s="26">
        <f>IF(AND(-Z1751&gt;=61,-Z1751&lt;=90),D1751,0)</f>
        <v>0</v>
      </c>
      <c r="AF1751" s="26">
        <f>IF(AND(-Z1751&gt;=91,-Z1751&lt;=120),D1751,0)</f>
        <v>0</v>
      </c>
      <c r="AG1751" s="26">
        <f>IF(AND(-Z1751&gt;=121,-Z1751&lt;=150),D1751,0)</f>
        <v>0</v>
      </c>
      <c r="AH1751" s="26">
        <f>IF(AND(-Z1751&gt;=151,-Z1751&lt;=180),D1751,0)</f>
        <v>0</v>
      </c>
      <c r="AI1751" s="26">
        <f>IF(AND(-Z1751&gt;=181,-Z1751&lt;=210),D1751,0)</f>
        <v>0</v>
      </c>
      <c r="AJ1751" s="26">
        <f>IF(AND(-Z1751&gt;=211,-Z1751&lt;=250),D1751,0)</f>
        <v>0</v>
      </c>
      <c r="AK1751" s="26">
        <f>IF(-Z1751&gt;=251,D1751,0)</f>
        <v>0</v>
      </c>
      <c r="AL1751" s="26">
        <f>SUM(AE1751:AF1751)</f>
        <v>0</v>
      </c>
      <c r="AM1751" s="26">
        <f>SUM(AG1751:AK1751)</f>
        <v>0</v>
      </c>
      <c r="AN1751" s="26">
        <f>SUM(AI1751:AK1751)</f>
        <v>0</v>
      </c>
      <c r="AO1751" s="26">
        <f>+IF(SUM(AC1751:AK1751)=0,D1751,0)</f>
        <v>0</v>
      </c>
      <c r="AP1751" s="26">
        <f>+SUM(AC1751:AK1751)</f>
        <v>4362.9399999999996</v>
      </c>
      <c r="AQ1751" s="26">
        <f>+Tabla_DatosExternos_142[[#This Row],[Total Vigente]]+Tabla_DatosExternos_142[[#This Row],[Total Vencido]]</f>
        <v>4362.9399999999996</v>
      </c>
      <c r="AR1751" s="26">
        <f>SUM(AG1751:AK1751)</f>
        <v>0</v>
      </c>
      <c r="AS1751" s="27">
        <f>+Tabla_DatosExternos_142[[#This Row],[Fecha]]-Tabla_DatosExternos_142[[#This Row],[Vence]]</f>
        <v>-60</v>
      </c>
      <c r="AT1751" s="21"/>
      <c r="AU1751" s="28" t="e">
        <f>+AR1751-W1751</f>
        <v>#VALUE!</v>
      </c>
    </row>
    <row r="1752" spans="1:47" x14ac:dyDescent="0.35">
      <c r="A1752" s="20">
        <v>46130</v>
      </c>
      <c r="B1752" s="21">
        <v>244780</v>
      </c>
      <c r="C1752" s="21">
        <v>3078.68</v>
      </c>
      <c r="D1752" s="21">
        <v>3078.68</v>
      </c>
      <c r="E1752" s="22">
        <v>46190</v>
      </c>
      <c r="F1752" s="21">
        <v>56</v>
      </c>
      <c r="G1752" s="21" t="s">
        <v>96</v>
      </c>
      <c r="H1752" s="21" t="s">
        <v>48</v>
      </c>
      <c r="I1752" s="21" t="s">
        <v>1377</v>
      </c>
      <c r="J1752" s="21" t="s">
        <v>1378</v>
      </c>
      <c r="K1752" s="21" t="s">
        <v>1379</v>
      </c>
      <c r="L1752" s="21" t="s">
        <v>1380</v>
      </c>
      <c r="M1752" s="21" t="s">
        <v>1381</v>
      </c>
      <c r="N1752" s="21">
        <v>60</v>
      </c>
      <c r="O1752" s="20"/>
      <c r="P1752" s="21" t="s">
        <v>50</v>
      </c>
      <c r="Q1752" s="21" t="s">
        <v>1382</v>
      </c>
      <c r="R1752" s="21">
        <v>100000</v>
      </c>
      <c r="S1752" s="21">
        <v>10019</v>
      </c>
      <c r="T1752" s="21">
        <v>-63.173200700000002</v>
      </c>
      <c r="U1752" s="21">
        <v>-17.758105700000002</v>
      </c>
      <c r="V1752" s="21" t="s">
        <v>1409</v>
      </c>
      <c r="W1752" s="21" t="s">
        <v>51</v>
      </c>
      <c r="X1752" s="21" t="s">
        <v>1410</v>
      </c>
      <c r="Y1752" s="23">
        <v>46246</v>
      </c>
      <c r="Z1752" s="24">
        <f>+E1752-Y1752</f>
        <v>-56</v>
      </c>
      <c r="AA1752" s="25">
        <f>+Tabla_DatosExternos_142[[#This Row],[Saldo]]/Tabla_DatosExternos_142[[#This Row],[Importe]]</f>
        <v>1</v>
      </c>
      <c r="AB1752" s="21"/>
      <c r="AC1752" s="26">
        <f>IF(AND(-Z1752&gt;=1,-Z1752&lt;=30),D1752,0)</f>
        <v>0</v>
      </c>
      <c r="AD1752" s="26">
        <f>IF(AND(-Z1752&gt;=31,-Z1752&lt;=60),D1752,0)</f>
        <v>3078.68</v>
      </c>
      <c r="AE1752" s="26">
        <f>IF(AND(-Z1752&gt;=61,-Z1752&lt;=90),D1752,0)</f>
        <v>0</v>
      </c>
      <c r="AF1752" s="26">
        <f>IF(AND(-Z1752&gt;=91,-Z1752&lt;=120),D1752,0)</f>
        <v>0</v>
      </c>
      <c r="AG1752" s="26">
        <f>IF(AND(-Z1752&gt;=121,-Z1752&lt;=150),D1752,0)</f>
        <v>0</v>
      </c>
      <c r="AH1752" s="26">
        <f>IF(AND(-Z1752&gt;=151,-Z1752&lt;=180),D1752,0)</f>
        <v>0</v>
      </c>
      <c r="AI1752" s="26">
        <f>IF(AND(-Z1752&gt;=181,-Z1752&lt;=210),D1752,0)</f>
        <v>0</v>
      </c>
      <c r="AJ1752" s="26">
        <f>IF(AND(-Z1752&gt;=211,-Z1752&lt;=250),D1752,0)</f>
        <v>0</v>
      </c>
      <c r="AK1752" s="26">
        <f>IF(-Z1752&gt;=251,D1752,0)</f>
        <v>0</v>
      </c>
      <c r="AL1752" s="26">
        <f>SUM(AE1752:AF1752)</f>
        <v>0</v>
      </c>
      <c r="AM1752" s="26">
        <f>SUM(AG1752:AK1752)</f>
        <v>0</v>
      </c>
      <c r="AN1752" s="26">
        <f>SUM(AI1752:AK1752)</f>
        <v>0</v>
      </c>
      <c r="AO1752" s="26">
        <f>+IF(SUM(AC1752:AK1752)=0,D1752,0)</f>
        <v>0</v>
      </c>
      <c r="AP1752" s="26">
        <f>+SUM(AC1752:AK1752)</f>
        <v>3078.68</v>
      </c>
      <c r="AQ1752" s="26">
        <f>+Tabla_DatosExternos_142[[#This Row],[Total Vigente]]+Tabla_DatosExternos_142[[#This Row],[Total Vencido]]</f>
        <v>3078.68</v>
      </c>
      <c r="AR1752" s="26">
        <f>SUM(AG1752:AK1752)</f>
        <v>0</v>
      </c>
      <c r="AS1752" s="27">
        <f>+Tabla_DatosExternos_142[[#This Row],[Fecha]]-Tabla_DatosExternos_142[[#This Row],[Vence]]</f>
        <v>-60</v>
      </c>
      <c r="AT1752" s="21"/>
      <c r="AU1752" s="28" t="e">
        <f>+AR1752-W1752</f>
        <v>#VALUE!</v>
      </c>
    </row>
    <row r="1753" spans="1:47" x14ac:dyDescent="0.35">
      <c r="A1753" s="20">
        <v>46134</v>
      </c>
      <c r="B1753" s="21">
        <v>246578</v>
      </c>
      <c r="C1753" s="21">
        <v>3522.56</v>
      </c>
      <c r="D1753" s="21">
        <v>3522.56</v>
      </c>
      <c r="E1753" s="22">
        <v>46194</v>
      </c>
      <c r="F1753" s="21">
        <v>52</v>
      </c>
      <c r="G1753" s="21" t="s">
        <v>96</v>
      </c>
      <c r="H1753" s="21" t="s">
        <v>48</v>
      </c>
      <c r="I1753" s="21" t="s">
        <v>1377</v>
      </c>
      <c r="J1753" s="21" t="s">
        <v>1378</v>
      </c>
      <c r="K1753" s="21" t="s">
        <v>1379</v>
      </c>
      <c r="L1753" s="21" t="s">
        <v>1380</v>
      </c>
      <c r="M1753" s="21" t="s">
        <v>1381</v>
      </c>
      <c r="N1753" s="21">
        <v>60</v>
      </c>
      <c r="O1753" s="20"/>
      <c r="P1753" s="21" t="s">
        <v>50</v>
      </c>
      <c r="Q1753" s="21" t="s">
        <v>1382</v>
      </c>
      <c r="R1753" s="21">
        <v>802159</v>
      </c>
      <c r="S1753" s="21">
        <v>10019</v>
      </c>
      <c r="T1753" s="21">
        <v>-63.1844149</v>
      </c>
      <c r="U1753" s="21">
        <v>-17.778733899999999</v>
      </c>
      <c r="V1753" s="21" t="s">
        <v>1383</v>
      </c>
      <c r="W1753" s="21" t="s">
        <v>51</v>
      </c>
      <c r="X1753" s="21" t="s">
        <v>1408</v>
      </c>
      <c r="Y1753" s="23">
        <v>46246</v>
      </c>
      <c r="Z1753" s="24">
        <f>+E1753-Y1753</f>
        <v>-52</v>
      </c>
      <c r="AA1753" s="25">
        <f>+Tabla_DatosExternos_142[[#This Row],[Saldo]]/Tabla_DatosExternos_142[[#This Row],[Importe]]</f>
        <v>1</v>
      </c>
      <c r="AB1753" s="21"/>
      <c r="AC1753" s="26">
        <f>IF(AND(-Z1753&gt;=1,-Z1753&lt;=30),D1753,0)</f>
        <v>0</v>
      </c>
      <c r="AD1753" s="26">
        <f>IF(AND(-Z1753&gt;=31,-Z1753&lt;=60),D1753,0)</f>
        <v>3522.56</v>
      </c>
      <c r="AE1753" s="26">
        <f>IF(AND(-Z1753&gt;=61,-Z1753&lt;=90),D1753,0)</f>
        <v>0</v>
      </c>
      <c r="AF1753" s="26">
        <f>IF(AND(-Z1753&gt;=91,-Z1753&lt;=120),D1753,0)</f>
        <v>0</v>
      </c>
      <c r="AG1753" s="26">
        <f>IF(AND(-Z1753&gt;=121,-Z1753&lt;=150),D1753,0)</f>
        <v>0</v>
      </c>
      <c r="AH1753" s="26">
        <f>IF(AND(-Z1753&gt;=151,-Z1753&lt;=180),D1753,0)</f>
        <v>0</v>
      </c>
      <c r="AI1753" s="26">
        <f>IF(AND(-Z1753&gt;=181,-Z1753&lt;=210),D1753,0)</f>
        <v>0</v>
      </c>
      <c r="AJ1753" s="26">
        <f>IF(AND(-Z1753&gt;=211,-Z1753&lt;=250),D1753,0)</f>
        <v>0</v>
      </c>
      <c r="AK1753" s="26">
        <f>IF(-Z1753&gt;=251,D1753,0)</f>
        <v>0</v>
      </c>
      <c r="AL1753" s="26">
        <f>SUM(AE1753:AF1753)</f>
        <v>0</v>
      </c>
      <c r="AM1753" s="26">
        <f>SUM(AG1753:AK1753)</f>
        <v>0</v>
      </c>
      <c r="AN1753" s="26">
        <f>SUM(AI1753:AK1753)</f>
        <v>0</v>
      </c>
      <c r="AO1753" s="26">
        <f>+IF(SUM(AC1753:AK1753)=0,D1753,0)</f>
        <v>0</v>
      </c>
      <c r="AP1753" s="26">
        <f>+SUM(AC1753:AK1753)</f>
        <v>3522.56</v>
      </c>
      <c r="AQ1753" s="26">
        <f>+Tabla_DatosExternos_142[[#This Row],[Total Vigente]]+Tabla_DatosExternos_142[[#This Row],[Total Vencido]]</f>
        <v>3522.56</v>
      </c>
      <c r="AR1753" s="26">
        <f>SUM(AG1753:AK1753)</f>
        <v>0</v>
      </c>
      <c r="AS1753" s="27">
        <f>+Tabla_DatosExternos_142[[#This Row],[Fecha]]-Tabla_DatosExternos_142[[#This Row],[Vence]]</f>
        <v>-60</v>
      </c>
      <c r="AT1753" s="21"/>
      <c r="AU1753" s="28" t="e">
        <f>+AR1753-W1753</f>
        <v>#VALUE!</v>
      </c>
    </row>
    <row r="1754" spans="1:47" x14ac:dyDescent="0.35">
      <c r="A1754" s="20">
        <v>46136</v>
      </c>
      <c r="B1754" s="21">
        <v>247291</v>
      </c>
      <c r="C1754" s="21">
        <v>2107.08</v>
      </c>
      <c r="D1754" s="21">
        <v>2107.08</v>
      </c>
      <c r="E1754" s="22">
        <v>46196</v>
      </c>
      <c r="F1754" s="21">
        <v>50</v>
      </c>
      <c r="G1754" s="21" t="s">
        <v>96</v>
      </c>
      <c r="H1754" s="21" t="s">
        <v>48</v>
      </c>
      <c r="I1754" s="21" t="s">
        <v>1377</v>
      </c>
      <c r="J1754" s="21" t="s">
        <v>1378</v>
      </c>
      <c r="K1754" s="21" t="s">
        <v>1379</v>
      </c>
      <c r="L1754" s="21" t="s">
        <v>1380</v>
      </c>
      <c r="M1754" s="21" t="s">
        <v>1381</v>
      </c>
      <c r="N1754" s="21">
        <v>60</v>
      </c>
      <c r="O1754" s="20"/>
      <c r="P1754" s="21" t="s">
        <v>50</v>
      </c>
      <c r="Q1754" s="21" t="s">
        <v>1382</v>
      </c>
      <c r="R1754" s="21">
        <v>802159</v>
      </c>
      <c r="S1754" s="21">
        <v>10019</v>
      </c>
      <c r="T1754" s="21">
        <v>-63.202393000000001</v>
      </c>
      <c r="U1754" s="21">
        <v>-17.755089600000002</v>
      </c>
      <c r="V1754" s="21" t="s">
        <v>1383</v>
      </c>
      <c r="W1754" s="21" t="s">
        <v>51</v>
      </c>
      <c r="X1754" s="21" t="s">
        <v>1384</v>
      </c>
      <c r="Y1754" s="23">
        <v>46246</v>
      </c>
      <c r="Z1754" s="24">
        <f>+E1754-Y1754</f>
        <v>-50</v>
      </c>
      <c r="AA1754" s="25">
        <f>+Tabla_DatosExternos_142[[#This Row],[Saldo]]/Tabla_DatosExternos_142[[#This Row],[Importe]]</f>
        <v>1</v>
      </c>
      <c r="AB1754" s="21"/>
      <c r="AC1754" s="26">
        <f>IF(AND(-Z1754&gt;=1,-Z1754&lt;=30),D1754,0)</f>
        <v>0</v>
      </c>
      <c r="AD1754" s="26">
        <f>IF(AND(-Z1754&gt;=31,-Z1754&lt;=60),D1754,0)</f>
        <v>2107.08</v>
      </c>
      <c r="AE1754" s="26">
        <f>IF(AND(-Z1754&gt;=61,-Z1754&lt;=90),D1754,0)</f>
        <v>0</v>
      </c>
      <c r="AF1754" s="26">
        <f>IF(AND(-Z1754&gt;=91,-Z1754&lt;=120),D1754,0)</f>
        <v>0</v>
      </c>
      <c r="AG1754" s="26">
        <f>IF(AND(-Z1754&gt;=121,-Z1754&lt;=150),D1754,0)</f>
        <v>0</v>
      </c>
      <c r="AH1754" s="26">
        <f>IF(AND(-Z1754&gt;=151,-Z1754&lt;=180),D1754,0)</f>
        <v>0</v>
      </c>
      <c r="AI1754" s="26">
        <f>IF(AND(-Z1754&gt;=181,-Z1754&lt;=210),D1754,0)</f>
        <v>0</v>
      </c>
      <c r="AJ1754" s="26">
        <f>IF(AND(-Z1754&gt;=211,-Z1754&lt;=250),D1754,0)</f>
        <v>0</v>
      </c>
      <c r="AK1754" s="26">
        <f>IF(-Z1754&gt;=251,D1754,0)</f>
        <v>0</v>
      </c>
      <c r="AL1754" s="26">
        <f>SUM(AE1754:AF1754)</f>
        <v>0</v>
      </c>
      <c r="AM1754" s="26">
        <f>SUM(AG1754:AK1754)</f>
        <v>0</v>
      </c>
      <c r="AN1754" s="26">
        <f>SUM(AI1754:AK1754)</f>
        <v>0</v>
      </c>
      <c r="AO1754" s="26">
        <f>+IF(SUM(AC1754:AK1754)=0,D1754,0)</f>
        <v>0</v>
      </c>
      <c r="AP1754" s="26">
        <f>+SUM(AC1754:AK1754)</f>
        <v>2107.08</v>
      </c>
      <c r="AQ1754" s="26">
        <f>+Tabla_DatosExternos_142[[#This Row],[Total Vigente]]+Tabla_DatosExternos_142[[#This Row],[Total Vencido]]</f>
        <v>2107.08</v>
      </c>
      <c r="AR1754" s="26">
        <f>SUM(AG1754:AK1754)</f>
        <v>0</v>
      </c>
      <c r="AS1754" s="27">
        <f>+Tabla_DatosExternos_142[[#This Row],[Fecha]]-Tabla_DatosExternos_142[[#This Row],[Vence]]</f>
        <v>-60</v>
      </c>
      <c r="AT1754" s="21"/>
      <c r="AU1754" s="28" t="e">
        <f>+AR1754-W1754</f>
        <v>#VALUE!</v>
      </c>
    </row>
    <row r="1755" spans="1:47" x14ac:dyDescent="0.35">
      <c r="A1755" s="20">
        <v>46141</v>
      </c>
      <c r="B1755" s="21">
        <v>4989</v>
      </c>
      <c r="C1755" s="21">
        <v>3025.28</v>
      </c>
      <c r="D1755" s="21">
        <v>3025.28</v>
      </c>
      <c r="E1755" s="22">
        <v>46201</v>
      </c>
      <c r="F1755" s="21">
        <v>45</v>
      </c>
      <c r="G1755" s="21" t="s">
        <v>96</v>
      </c>
      <c r="H1755" s="21" t="s">
        <v>48</v>
      </c>
      <c r="I1755" s="21" t="s">
        <v>1377</v>
      </c>
      <c r="J1755" s="21" t="s">
        <v>1378</v>
      </c>
      <c r="K1755" s="21" t="s">
        <v>1379</v>
      </c>
      <c r="L1755" s="21" t="s">
        <v>1380</v>
      </c>
      <c r="M1755" s="21" t="s">
        <v>1381</v>
      </c>
      <c r="N1755" s="21">
        <v>60</v>
      </c>
      <c r="O1755" s="20"/>
      <c r="P1755" s="21" t="s">
        <v>50</v>
      </c>
      <c r="Q1755" s="21" t="s">
        <v>1382</v>
      </c>
      <c r="R1755" s="21">
        <v>802159</v>
      </c>
      <c r="S1755" s="21">
        <v>10019</v>
      </c>
      <c r="T1755" s="21">
        <v>-63.1844149</v>
      </c>
      <c r="U1755" s="21">
        <v>-17.778733899999999</v>
      </c>
      <c r="V1755" s="21" t="s">
        <v>1383</v>
      </c>
      <c r="W1755" s="21" t="s">
        <v>51</v>
      </c>
      <c r="X1755" s="21" t="s">
        <v>1408</v>
      </c>
      <c r="Y1755" s="23">
        <v>46246</v>
      </c>
      <c r="Z1755" s="24">
        <f>+E1755-Y1755</f>
        <v>-45</v>
      </c>
      <c r="AA1755" s="25">
        <f>+Tabla_DatosExternos_142[[#This Row],[Saldo]]/Tabla_DatosExternos_142[[#This Row],[Importe]]</f>
        <v>1</v>
      </c>
      <c r="AB1755" s="21"/>
      <c r="AC1755" s="26">
        <f>IF(AND(-Z1755&gt;=1,-Z1755&lt;=30),D1755,0)</f>
        <v>0</v>
      </c>
      <c r="AD1755" s="26">
        <f>IF(AND(-Z1755&gt;=31,-Z1755&lt;=60),D1755,0)</f>
        <v>3025.28</v>
      </c>
      <c r="AE1755" s="26">
        <f>IF(AND(-Z1755&gt;=61,-Z1755&lt;=90),D1755,0)</f>
        <v>0</v>
      </c>
      <c r="AF1755" s="26">
        <f>IF(AND(-Z1755&gt;=91,-Z1755&lt;=120),D1755,0)</f>
        <v>0</v>
      </c>
      <c r="AG1755" s="26">
        <f>IF(AND(-Z1755&gt;=121,-Z1755&lt;=150),D1755,0)</f>
        <v>0</v>
      </c>
      <c r="AH1755" s="26">
        <f>IF(AND(-Z1755&gt;=151,-Z1755&lt;=180),D1755,0)</f>
        <v>0</v>
      </c>
      <c r="AI1755" s="26">
        <f>IF(AND(-Z1755&gt;=181,-Z1755&lt;=210),D1755,0)</f>
        <v>0</v>
      </c>
      <c r="AJ1755" s="26">
        <f>IF(AND(-Z1755&gt;=211,-Z1755&lt;=250),D1755,0)</f>
        <v>0</v>
      </c>
      <c r="AK1755" s="26">
        <f>IF(-Z1755&gt;=251,D1755,0)</f>
        <v>0</v>
      </c>
      <c r="AL1755" s="26">
        <f>SUM(AE1755:AF1755)</f>
        <v>0</v>
      </c>
      <c r="AM1755" s="26">
        <f>SUM(AG1755:AK1755)</f>
        <v>0</v>
      </c>
      <c r="AN1755" s="26">
        <f>SUM(AI1755:AK1755)</f>
        <v>0</v>
      </c>
      <c r="AO1755" s="26">
        <f>+IF(SUM(AC1755:AK1755)=0,D1755,0)</f>
        <v>0</v>
      </c>
      <c r="AP1755" s="26">
        <f>+SUM(AC1755:AK1755)</f>
        <v>3025.28</v>
      </c>
      <c r="AQ1755" s="26">
        <f>+Tabla_DatosExternos_142[[#This Row],[Total Vigente]]+Tabla_DatosExternos_142[[#This Row],[Total Vencido]]</f>
        <v>3025.28</v>
      </c>
      <c r="AR1755" s="26">
        <f>SUM(AG1755:AK1755)</f>
        <v>0</v>
      </c>
      <c r="AS1755" s="27">
        <f>+Tabla_DatosExternos_142[[#This Row],[Fecha]]-Tabla_DatosExternos_142[[#This Row],[Vence]]</f>
        <v>-60</v>
      </c>
      <c r="AT1755" s="21"/>
      <c r="AU1755" s="28" t="e">
        <f>+AR1755-W1755</f>
        <v>#VALUE!</v>
      </c>
    </row>
    <row r="1756" spans="1:47" x14ac:dyDescent="0.35">
      <c r="A1756" s="20">
        <v>46141</v>
      </c>
      <c r="B1756" s="21">
        <v>249482</v>
      </c>
      <c r="C1756" s="21">
        <v>2957.74</v>
      </c>
      <c r="D1756" s="21">
        <v>2957.74</v>
      </c>
      <c r="E1756" s="22">
        <v>46201</v>
      </c>
      <c r="F1756" s="21">
        <v>45</v>
      </c>
      <c r="G1756" s="21" t="s">
        <v>96</v>
      </c>
      <c r="H1756" s="21" t="s">
        <v>48</v>
      </c>
      <c r="I1756" s="21" t="s">
        <v>1377</v>
      </c>
      <c r="J1756" s="21" t="s">
        <v>1378</v>
      </c>
      <c r="K1756" s="21" t="s">
        <v>1379</v>
      </c>
      <c r="L1756" s="21" t="s">
        <v>1380</v>
      </c>
      <c r="M1756" s="21" t="s">
        <v>1381</v>
      </c>
      <c r="N1756" s="21">
        <v>60</v>
      </c>
      <c r="O1756" s="20"/>
      <c r="P1756" s="21" t="s">
        <v>50</v>
      </c>
      <c r="Q1756" s="21" t="s">
        <v>1382</v>
      </c>
      <c r="R1756" s="21">
        <v>802159</v>
      </c>
      <c r="S1756" s="21">
        <v>10019</v>
      </c>
      <c r="T1756" s="21">
        <v>-63.155708300000001</v>
      </c>
      <c r="U1756" s="21">
        <v>-17.781547799999998</v>
      </c>
      <c r="V1756" s="21" t="s">
        <v>1383</v>
      </c>
      <c r="W1756" s="21" t="s">
        <v>51</v>
      </c>
      <c r="X1756" s="21" t="s">
        <v>1407</v>
      </c>
      <c r="Y1756" s="23">
        <v>46246</v>
      </c>
      <c r="Z1756" s="24">
        <f>+E1756-Y1756</f>
        <v>-45</v>
      </c>
      <c r="AA1756" s="25">
        <f>+Tabla_DatosExternos_142[[#This Row],[Saldo]]/Tabla_DatosExternos_142[[#This Row],[Importe]]</f>
        <v>1</v>
      </c>
      <c r="AB1756" s="21"/>
      <c r="AC1756" s="26">
        <f>IF(AND(-Z1756&gt;=1,-Z1756&lt;=30),D1756,0)</f>
        <v>0</v>
      </c>
      <c r="AD1756" s="26">
        <f>IF(AND(-Z1756&gt;=31,-Z1756&lt;=60),D1756,0)</f>
        <v>2957.74</v>
      </c>
      <c r="AE1756" s="26">
        <f>IF(AND(-Z1756&gt;=61,-Z1756&lt;=90),D1756,0)</f>
        <v>0</v>
      </c>
      <c r="AF1756" s="26">
        <f>IF(AND(-Z1756&gt;=91,-Z1756&lt;=120),D1756,0)</f>
        <v>0</v>
      </c>
      <c r="AG1756" s="26">
        <f>IF(AND(-Z1756&gt;=121,-Z1756&lt;=150),D1756,0)</f>
        <v>0</v>
      </c>
      <c r="AH1756" s="26">
        <f>IF(AND(-Z1756&gt;=151,-Z1756&lt;=180),D1756,0)</f>
        <v>0</v>
      </c>
      <c r="AI1756" s="26">
        <f>IF(AND(-Z1756&gt;=181,-Z1756&lt;=210),D1756,0)</f>
        <v>0</v>
      </c>
      <c r="AJ1756" s="26">
        <f>IF(AND(-Z1756&gt;=211,-Z1756&lt;=250),D1756,0)</f>
        <v>0</v>
      </c>
      <c r="AK1756" s="26">
        <f>IF(-Z1756&gt;=251,D1756,0)</f>
        <v>0</v>
      </c>
      <c r="AL1756" s="26">
        <f>SUM(AE1756:AF1756)</f>
        <v>0</v>
      </c>
      <c r="AM1756" s="26">
        <f>SUM(AG1756:AK1756)</f>
        <v>0</v>
      </c>
      <c r="AN1756" s="26">
        <f>SUM(AI1756:AK1756)</f>
        <v>0</v>
      </c>
      <c r="AO1756" s="26">
        <f>+IF(SUM(AC1756:AK1756)=0,D1756,0)</f>
        <v>0</v>
      </c>
      <c r="AP1756" s="26">
        <f>+SUM(AC1756:AK1756)</f>
        <v>2957.74</v>
      </c>
      <c r="AQ1756" s="26">
        <f>+Tabla_DatosExternos_142[[#This Row],[Total Vigente]]+Tabla_DatosExternos_142[[#This Row],[Total Vencido]]</f>
        <v>2957.74</v>
      </c>
      <c r="AR1756" s="26">
        <f>SUM(AG1756:AK1756)</f>
        <v>0</v>
      </c>
      <c r="AS1756" s="27">
        <f>+Tabla_DatosExternos_142[[#This Row],[Fecha]]-Tabla_DatosExternos_142[[#This Row],[Vence]]</f>
        <v>-60</v>
      </c>
      <c r="AT1756" s="21"/>
      <c r="AU1756" s="28" t="e">
        <f>+AR1756-W1756</f>
        <v>#VALUE!</v>
      </c>
    </row>
    <row r="1757" spans="1:47" x14ac:dyDescent="0.35">
      <c r="A1757" s="20">
        <v>46142</v>
      </c>
      <c r="B1757" s="21">
        <v>4995</v>
      </c>
      <c r="C1757" s="21">
        <v>3518.54</v>
      </c>
      <c r="D1757" s="21">
        <v>3518.54</v>
      </c>
      <c r="E1757" s="22">
        <v>46202</v>
      </c>
      <c r="F1757" s="21">
        <v>44</v>
      </c>
      <c r="G1757" s="21" t="s">
        <v>96</v>
      </c>
      <c r="H1757" s="21" t="s">
        <v>48</v>
      </c>
      <c r="I1757" s="21" t="s">
        <v>1377</v>
      </c>
      <c r="J1757" s="21" t="s">
        <v>1378</v>
      </c>
      <c r="K1757" s="21" t="s">
        <v>1379</v>
      </c>
      <c r="L1757" s="21" t="s">
        <v>1380</v>
      </c>
      <c r="M1757" s="21" t="s">
        <v>1381</v>
      </c>
      <c r="N1757" s="21">
        <v>60</v>
      </c>
      <c r="O1757" s="20"/>
      <c r="P1757" s="21" t="s">
        <v>50</v>
      </c>
      <c r="Q1757" s="21" t="s">
        <v>1382</v>
      </c>
      <c r="R1757" s="21">
        <v>802159</v>
      </c>
      <c r="S1757" s="21">
        <v>10019</v>
      </c>
      <c r="T1757" s="21">
        <v>-63.202393000000001</v>
      </c>
      <c r="U1757" s="21">
        <v>-17.755089600000002</v>
      </c>
      <c r="V1757" s="21" t="s">
        <v>1383</v>
      </c>
      <c r="W1757" s="21" t="s">
        <v>51</v>
      </c>
      <c r="X1757" s="21" t="s">
        <v>1384</v>
      </c>
      <c r="Y1757" s="23">
        <v>46246</v>
      </c>
      <c r="Z1757" s="24">
        <f>+E1757-Y1757</f>
        <v>-44</v>
      </c>
      <c r="AA1757" s="25">
        <f>+Tabla_DatosExternos_142[[#This Row],[Saldo]]/Tabla_DatosExternos_142[[#This Row],[Importe]]</f>
        <v>1</v>
      </c>
      <c r="AB1757" s="21"/>
      <c r="AC1757" s="26">
        <f>IF(AND(-Z1757&gt;=1,-Z1757&lt;=30),D1757,0)</f>
        <v>0</v>
      </c>
      <c r="AD1757" s="26">
        <f>IF(AND(-Z1757&gt;=31,-Z1757&lt;=60),D1757,0)</f>
        <v>3518.54</v>
      </c>
      <c r="AE1757" s="26">
        <f>IF(AND(-Z1757&gt;=61,-Z1757&lt;=90),D1757,0)</f>
        <v>0</v>
      </c>
      <c r="AF1757" s="26">
        <f>IF(AND(-Z1757&gt;=91,-Z1757&lt;=120),D1757,0)</f>
        <v>0</v>
      </c>
      <c r="AG1757" s="26">
        <f>IF(AND(-Z1757&gt;=121,-Z1757&lt;=150),D1757,0)</f>
        <v>0</v>
      </c>
      <c r="AH1757" s="26">
        <f>IF(AND(-Z1757&gt;=151,-Z1757&lt;=180),D1757,0)</f>
        <v>0</v>
      </c>
      <c r="AI1757" s="26">
        <f>IF(AND(-Z1757&gt;=181,-Z1757&lt;=210),D1757,0)</f>
        <v>0</v>
      </c>
      <c r="AJ1757" s="26">
        <f>IF(AND(-Z1757&gt;=211,-Z1757&lt;=250),D1757,0)</f>
        <v>0</v>
      </c>
      <c r="AK1757" s="26">
        <f>IF(-Z1757&gt;=251,D1757,0)</f>
        <v>0</v>
      </c>
      <c r="AL1757" s="26">
        <f>SUM(AE1757:AF1757)</f>
        <v>0</v>
      </c>
      <c r="AM1757" s="26">
        <f>SUM(AG1757:AK1757)</f>
        <v>0</v>
      </c>
      <c r="AN1757" s="26">
        <f>SUM(AI1757:AK1757)</f>
        <v>0</v>
      </c>
      <c r="AO1757" s="26">
        <f>+IF(SUM(AC1757:AK1757)=0,D1757,0)</f>
        <v>0</v>
      </c>
      <c r="AP1757" s="26">
        <f>+SUM(AC1757:AK1757)</f>
        <v>3518.54</v>
      </c>
      <c r="AQ1757" s="26">
        <f>+Tabla_DatosExternos_142[[#This Row],[Total Vigente]]+Tabla_DatosExternos_142[[#This Row],[Total Vencido]]</f>
        <v>3518.54</v>
      </c>
      <c r="AR1757" s="26">
        <f>SUM(AG1757:AK1757)</f>
        <v>0</v>
      </c>
      <c r="AS1757" s="27">
        <f>+Tabla_DatosExternos_142[[#This Row],[Fecha]]-Tabla_DatosExternos_142[[#This Row],[Vence]]</f>
        <v>-60</v>
      </c>
      <c r="AT1757" s="21"/>
      <c r="AU1757" s="28" t="e">
        <f>+AR1757-W1757</f>
        <v>#VALUE!</v>
      </c>
    </row>
    <row r="1758" spans="1:47" x14ac:dyDescent="0.35">
      <c r="A1758" s="20">
        <v>46150</v>
      </c>
      <c r="B1758" s="21">
        <v>254077</v>
      </c>
      <c r="C1758" s="21">
        <v>9171</v>
      </c>
      <c r="D1758" s="21">
        <v>9171</v>
      </c>
      <c r="E1758" s="22">
        <v>46240</v>
      </c>
      <c r="F1758" s="21">
        <v>6</v>
      </c>
      <c r="G1758" s="21" t="s">
        <v>90</v>
      </c>
      <c r="H1758" s="21" t="s">
        <v>48</v>
      </c>
      <c r="I1758" s="21" t="s">
        <v>1545</v>
      </c>
      <c r="J1758" s="21" t="s">
        <v>1378</v>
      </c>
      <c r="K1758" s="21" t="s">
        <v>1379</v>
      </c>
      <c r="L1758" s="21" t="s">
        <v>1380</v>
      </c>
      <c r="M1758" s="21" t="s">
        <v>1381</v>
      </c>
      <c r="N1758" s="21">
        <v>90</v>
      </c>
      <c r="O1758" s="20"/>
      <c r="P1758" s="21" t="s">
        <v>50</v>
      </c>
      <c r="Q1758" s="21" t="s">
        <v>1546</v>
      </c>
      <c r="R1758" s="21">
        <v>1000300</v>
      </c>
      <c r="S1758" s="21">
        <v>10019</v>
      </c>
      <c r="T1758" s="21">
        <v>-63.206342399999997</v>
      </c>
      <c r="U1758" s="21">
        <v>-17.773146400000002</v>
      </c>
      <c r="V1758" s="21" t="s">
        <v>1547</v>
      </c>
      <c r="W1758" s="21" t="s">
        <v>51</v>
      </c>
      <c r="X1758" s="21" t="s">
        <v>1548</v>
      </c>
      <c r="Y1758" s="23">
        <v>46246</v>
      </c>
      <c r="Z1758" s="24">
        <f>+E1758-Y1758</f>
        <v>-6</v>
      </c>
      <c r="AA1758" s="25">
        <f>+Tabla_DatosExternos_142[[#This Row],[Saldo]]/Tabla_DatosExternos_142[[#This Row],[Importe]]</f>
        <v>1</v>
      </c>
      <c r="AB1758" s="21"/>
      <c r="AC1758" s="26">
        <f>IF(AND(-Z1758&gt;=1,-Z1758&lt;=30),D1758,0)</f>
        <v>9171</v>
      </c>
      <c r="AD1758" s="26">
        <f>IF(AND(-Z1758&gt;=31,-Z1758&lt;=60),D1758,0)</f>
        <v>0</v>
      </c>
      <c r="AE1758" s="26">
        <f>IF(AND(-Z1758&gt;=61,-Z1758&lt;=90),D1758,0)</f>
        <v>0</v>
      </c>
      <c r="AF1758" s="26">
        <f>IF(AND(-Z1758&gt;=91,-Z1758&lt;=120),D1758,0)</f>
        <v>0</v>
      </c>
      <c r="AG1758" s="26">
        <f>IF(AND(-Z1758&gt;=121,-Z1758&lt;=150),D1758,0)</f>
        <v>0</v>
      </c>
      <c r="AH1758" s="26">
        <f>IF(AND(-Z1758&gt;=151,-Z1758&lt;=180),D1758,0)</f>
        <v>0</v>
      </c>
      <c r="AI1758" s="26">
        <f>IF(AND(-Z1758&gt;=181,-Z1758&lt;=210),D1758,0)</f>
        <v>0</v>
      </c>
      <c r="AJ1758" s="26">
        <f>IF(AND(-Z1758&gt;=211,-Z1758&lt;=250),D1758,0)</f>
        <v>0</v>
      </c>
      <c r="AK1758" s="26">
        <f>IF(-Z1758&gt;=251,D1758,0)</f>
        <v>0</v>
      </c>
      <c r="AL1758" s="26">
        <f>SUM(AE1758:AF1758)</f>
        <v>0</v>
      </c>
      <c r="AM1758" s="26">
        <f>SUM(AG1758:AK1758)</f>
        <v>0</v>
      </c>
      <c r="AN1758" s="26">
        <f>SUM(AI1758:AK1758)</f>
        <v>0</v>
      </c>
      <c r="AO1758" s="26">
        <f>+IF(SUM(AC1758:AK1758)=0,D1758,0)</f>
        <v>0</v>
      </c>
      <c r="AP1758" s="26">
        <f>+SUM(AC1758:AK1758)</f>
        <v>9171</v>
      </c>
      <c r="AQ1758" s="26">
        <f>+Tabla_DatosExternos_142[[#This Row],[Total Vigente]]+Tabla_DatosExternos_142[[#This Row],[Total Vencido]]</f>
        <v>9171</v>
      </c>
      <c r="AR1758" s="26">
        <f>SUM(AG1758:AK1758)</f>
        <v>0</v>
      </c>
      <c r="AS1758" s="27">
        <f>+Tabla_DatosExternos_142[[#This Row],[Fecha]]-Tabla_DatosExternos_142[[#This Row],[Vence]]</f>
        <v>-90</v>
      </c>
      <c r="AT1758" s="21"/>
      <c r="AU1758" s="28" t="e">
        <f>+AR1758-W1758</f>
        <v>#VALUE!</v>
      </c>
    </row>
    <row r="1759" spans="1:47" x14ac:dyDescent="0.35">
      <c r="A1759" s="20">
        <v>46150</v>
      </c>
      <c r="B1759" s="21">
        <v>254084</v>
      </c>
      <c r="C1759" s="21">
        <v>5601.82</v>
      </c>
      <c r="D1759" s="21">
        <v>5601.82</v>
      </c>
      <c r="E1759" s="22">
        <v>46210</v>
      </c>
      <c r="F1759" s="21">
        <v>36</v>
      </c>
      <c r="G1759" s="21" t="s">
        <v>96</v>
      </c>
      <c r="H1759" s="21" t="s">
        <v>48</v>
      </c>
      <c r="I1759" s="21" t="s">
        <v>1377</v>
      </c>
      <c r="J1759" s="21" t="s">
        <v>1378</v>
      </c>
      <c r="K1759" s="21" t="s">
        <v>1379</v>
      </c>
      <c r="L1759" s="21" t="s">
        <v>1380</v>
      </c>
      <c r="M1759" s="21" t="s">
        <v>1381</v>
      </c>
      <c r="N1759" s="21">
        <v>60</v>
      </c>
      <c r="O1759" s="20"/>
      <c r="P1759" s="21" t="s">
        <v>50</v>
      </c>
      <c r="Q1759" s="21" t="s">
        <v>1382</v>
      </c>
      <c r="R1759" s="21">
        <v>802159</v>
      </c>
      <c r="S1759" s="21">
        <v>10019</v>
      </c>
      <c r="T1759" s="21">
        <v>-63.202393000000001</v>
      </c>
      <c r="U1759" s="21">
        <v>-17.755089600000002</v>
      </c>
      <c r="V1759" s="21" t="s">
        <v>1383</v>
      </c>
      <c r="W1759" s="21" t="s">
        <v>51</v>
      </c>
      <c r="X1759" s="21" t="s">
        <v>1384</v>
      </c>
      <c r="Y1759" s="23">
        <v>46246</v>
      </c>
      <c r="Z1759" s="24">
        <f>+E1759-Y1759</f>
        <v>-36</v>
      </c>
      <c r="AA1759" s="25">
        <f>+Tabla_DatosExternos_142[[#This Row],[Saldo]]/Tabla_DatosExternos_142[[#This Row],[Importe]]</f>
        <v>1</v>
      </c>
      <c r="AB1759" s="21"/>
      <c r="AC1759" s="26">
        <f>IF(AND(-Z1759&gt;=1,-Z1759&lt;=30),D1759,0)</f>
        <v>0</v>
      </c>
      <c r="AD1759" s="26">
        <f>IF(AND(-Z1759&gt;=31,-Z1759&lt;=60),D1759,0)</f>
        <v>5601.82</v>
      </c>
      <c r="AE1759" s="26">
        <f>IF(AND(-Z1759&gt;=61,-Z1759&lt;=90),D1759,0)</f>
        <v>0</v>
      </c>
      <c r="AF1759" s="26">
        <f>IF(AND(-Z1759&gt;=91,-Z1759&lt;=120),D1759,0)</f>
        <v>0</v>
      </c>
      <c r="AG1759" s="26">
        <f>IF(AND(-Z1759&gt;=121,-Z1759&lt;=150),D1759,0)</f>
        <v>0</v>
      </c>
      <c r="AH1759" s="26">
        <f>IF(AND(-Z1759&gt;=151,-Z1759&lt;=180),D1759,0)</f>
        <v>0</v>
      </c>
      <c r="AI1759" s="26">
        <f>IF(AND(-Z1759&gt;=181,-Z1759&lt;=210),D1759,0)</f>
        <v>0</v>
      </c>
      <c r="AJ1759" s="26">
        <f>IF(AND(-Z1759&gt;=211,-Z1759&lt;=250),D1759,0)</f>
        <v>0</v>
      </c>
      <c r="AK1759" s="26">
        <f>IF(-Z1759&gt;=251,D1759,0)</f>
        <v>0</v>
      </c>
      <c r="AL1759" s="26">
        <f>SUM(AE1759:AF1759)</f>
        <v>0</v>
      </c>
      <c r="AM1759" s="26">
        <f>SUM(AG1759:AK1759)</f>
        <v>0</v>
      </c>
      <c r="AN1759" s="26">
        <f>SUM(AI1759:AK1759)</f>
        <v>0</v>
      </c>
      <c r="AO1759" s="26">
        <f>+IF(SUM(AC1759:AK1759)=0,D1759,0)</f>
        <v>0</v>
      </c>
      <c r="AP1759" s="26">
        <f>+SUM(AC1759:AK1759)</f>
        <v>5601.82</v>
      </c>
      <c r="AQ1759" s="26">
        <f>+Tabla_DatosExternos_142[[#This Row],[Total Vigente]]+Tabla_DatosExternos_142[[#This Row],[Total Vencido]]</f>
        <v>5601.82</v>
      </c>
      <c r="AR1759" s="26">
        <f>SUM(AG1759:AK1759)</f>
        <v>0</v>
      </c>
      <c r="AS1759" s="27">
        <f>+Tabla_DatosExternos_142[[#This Row],[Fecha]]-Tabla_DatosExternos_142[[#This Row],[Vence]]</f>
        <v>-60</v>
      </c>
      <c r="AT1759" s="21"/>
      <c r="AU1759" s="28" t="e">
        <f>+AR1759-W1759</f>
        <v>#VALUE!</v>
      </c>
    </row>
    <row r="1760" spans="1:47" x14ac:dyDescent="0.35">
      <c r="A1760" s="20">
        <v>46156</v>
      </c>
      <c r="B1760" s="21">
        <v>256516</v>
      </c>
      <c r="C1760" s="21">
        <v>5545.24</v>
      </c>
      <c r="D1760" s="21">
        <v>5545.24</v>
      </c>
      <c r="E1760" s="22">
        <v>46216</v>
      </c>
      <c r="F1760" s="21">
        <v>30</v>
      </c>
      <c r="G1760" s="21" t="s">
        <v>90</v>
      </c>
      <c r="H1760" s="21" t="s">
        <v>48</v>
      </c>
      <c r="I1760" s="21" t="s">
        <v>1377</v>
      </c>
      <c r="J1760" s="21" t="s">
        <v>1378</v>
      </c>
      <c r="K1760" s="21" t="s">
        <v>1379</v>
      </c>
      <c r="L1760" s="21" t="s">
        <v>1380</v>
      </c>
      <c r="M1760" s="21" t="s">
        <v>1381</v>
      </c>
      <c r="N1760" s="21">
        <v>60</v>
      </c>
      <c r="O1760" s="20"/>
      <c r="P1760" s="21" t="s">
        <v>50</v>
      </c>
      <c r="Q1760" s="21" t="s">
        <v>1382</v>
      </c>
      <c r="R1760" s="21">
        <v>802159</v>
      </c>
      <c r="S1760" s="21">
        <v>10019</v>
      </c>
      <c r="T1760" s="21">
        <v>-63.1844149</v>
      </c>
      <c r="U1760" s="21">
        <v>-17.778733899999999</v>
      </c>
      <c r="V1760" s="21" t="s">
        <v>1383</v>
      </c>
      <c r="W1760" s="21" t="s">
        <v>51</v>
      </c>
      <c r="X1760" s="21" t="s">
        <v>1408</v>
      </c>
      <c r="Y1760" s="23">
        <v>46246</v>
      </c>
      <c r="Z1760" s="24">
        <f>+E1760-Y1760</f>
        <v>-30</v>
      </c>
      <c r="AA1760" s="25">
        <f>+Tabla_DatosExternos_142[[#This Row],[Saldo]]/Tabla_DatosExternos_142[[#This Row],[Importe]]</f>
        <v>1</v>
      </c>
      <c r="AB1760" s="21"/>
      <c r="AC1760" s="26">
        <f>IF(AND(-Z1760&gt;=1,-Z1760&lt;=30),D1760,0)</f>
        <v>5545.24</v>
      </c>
      <c r="AD1760" s="26">
        <f>IF(AND(-Z1760&gt;=31,-Z1760&lt;=60),D1760,0)</f>
        <v>0</v>
      </c>
      <c r="AE1760" s="26">
        <f>IF(AND(-Z1760&gt;=61,-Z1760&lt;=90),D1760,0)</f>
        <v>0</v>
      </c>
      <c r="AF1760" s="26">
        <f>IF(AND(-Z1760&gt;=91,-Z1760&lt;=120),D1760,0)</f>
        <v>0</v>
      </c>
      <c r="AG1760" s="26">
        <f>IF(AND(-Z1760&gt;=121,-Z1760&lt;=150),D1760,0)</f>
        <v>0</v>
      </c>
      <c r="AH1760" s="26">
        <f>IF(AND(-Z1760&gt;=151,-Z1760&lt;=180),D1760,0)</f>
        <v>0</v>
      </c>
      <c r="AI1760" s="26">
        <f>IF(AND(-Z1760&gt;=181,-Z1760&lt;=210),D1760,0)</f>
        <v>0</v>
      </c>
      <c r="AJ1760" s="26">
        <f>IF(AND(-Z1760&gt;=211,-Z1760&lt;=250),D1760,0)</f>
        <v>0</v>
      </c>
      <c r="AK1760" s="26">
        <f>IF(-Z1760&gt;=251,D1760,0)</f>
        <v>0</v>
      </c>
      <c r="AL1760" s="26">
        <f>SUM(AE1760:AF1760)</f>
        <v>0</v>
      </c>
      <c r="AM1760" s="26">
        <f>SUM(AG1760:AK1760)</f>
        <v>0</v>
      </c>
      <c r="AN1760" s="26">
        <f>SUM(AI1760:AK1760)</f>
        <v>0</v>
      </c>
      <c r="AO1760" s="26">
        <f>+IF(SUM(AC1760:AK1760)=0,D1760,0)</f>
        <v>0</v>
      </c>
      <c r="AP1760" s="26">
        <f>+SUM(AC1760:AK1760)</f>
        <v>5545.24</v>
      </c>
      <c r="AQ1760" s="26">
        <f>+Tabla_DatosExternos_142[[#This Row],[Total Vigente]]+Tabla_DatosExternos_142[[#This Row],[Total Vencido]]</f>
        <v>5545.24</v>
      </c>
      <c r="AR1760" s="26">
        <f>SUM(AG1760:AK1760)</f>
        <v>0</v>
      </c>
      <c r="AS1760" s="27">
        <f>+Tabla_DatosExternos_142[[#This Row],[Fecha]]-Tabla_DatosExternos_142[[#This Row],[Vence]]</f>
        <v>-60</v>
      </c>
      <c r="AT1760" s="21"/>
      <c r="AU1760" s="28" t="e">
        <f>+AR1760-W1760</f>
        <v>#VALUE!</v>
      </c>
    </row>
    <row r="1761" spans="1:47" x14ac:dyDescent="0.35">
      <c r="A1761" s="20">
        <v>46156</v>
      </c>
      <c r="B1761" s="21">
        <v>256519</v>
      </c>
      <c r="C1761" s="21">
        <v>2950.14</v>
      </c>
      <c r="D1761" s="21">
        <v>2950.14</v>
      </c>
      <c r="E1761" s="22">
        <v>46216</v>
      </c>
      <c r="F1761" s="21">
        <v>30</v>
      </c>
      <c r="G1761" s="21" t="s">
        <v>90</v>
      </c>
      <c r="H1761" s="21" t="s">
        <v>48</v>
      </c>
      <c r="I1761" s="21" t="s">
        <v>1377</v>
      </c>
      <c r="J1761" s="21" t="s">
        <v>1378</v>
      </c>
      <c r="K1761" s="21" t="s">
        <v>1379</v>
      </c>
      <c r="L1761" s="21" t="s">
        <v>1380</v>
      </c>
      <c r="M1761" s="21" t="s">
        <v>1381</v>
      </c>
      <c r="N1761" s="21">
        <v>60</v>
      </c>
      <c r="O1761" s="20"/>
      <c r="P1761" s="21" t="s">
        <v>50</v>
      </c>
      <c r="Q1761" s="21" t="s">
        <v>1382</v>
      </c>
      <c r="R1761" s="21">
        <v>802159</v>
      </c>
      <c r="S1761" s="21">
        <v>10019</v>
      </c>
      <c r="T1761" s="21">
        <v>-63.202393000000001</v>
      </c>
      <c r="U1761" s="21">
        <v>-17.755089600000002</v>
      </c>
      <c r="V1761" s="21" t="s">
        <v>1383</v>
      </c>
      <c r="W1761" s="21" t="s">
        <v>51</v>
      </c>
      <c r="X1761" s="21" t="s">
        <v>1384</v>
      </c>
      <c r="Y1761" s="23">
        <v>46246</v>
      </c>
      <c r="Z1761" s="24">
        <f>+E1761-Y1761</f>
        <v>-30</v>
      </c>
      <c r="AA1761" s="25">
        <f>+Tabla_DatosExternos_142[[#This Row],[Saldo]]/Tabla_DatosExternos_142[[#This Row],[Importe]]</f>
        <v>1</v>
      </c>
      <c r="AB1761" s="21"/>
      <c r="AC1761" s="26">
        <f>IF(AND(-Z1761&gt;=1,-Z1761&lt;=30),D1761,0)</f>
        <v>2950.14</v>
      </c>
      <c r="AD1761" s="26">
        <f>IF(AND(-Z1761&gt;=31,-Z1761&lt;=60),D1761,0)</f>
        <v>0</v>
      </c>
      <c r="AE1761" s="26">
        <f>IF(AND(-Z1761&gt;=61,-Z1761&lt;=90),D1761,0)</f>
        <v>0</v>
      </c>
      <c r="AF1761" s="26">
        <f>IF(AND(-Z1761&gt;=91,-Z1761&lt;=120),D1761,0)</f>
        <v>0</v>
      </c>
      <c r="AG1761" s="26">
        <f>IF(AND(-Z1761&gt;=121,-Z1761&lt;=150),D1761,0)</f>
        <v>0</v>
      </c>
      <c r="AH1761" s="26">
        <f>IF(AND(-Z1761&gt;=151,-Z1761&lt;=180),D1761,0)</f>
        <v>0</v>
      </c>
      <c r="AI1761" s="26">
        <f>IF(AND(-Z1761&gt;=181,-Z1761&lt;=210),D1761,0)</f>
        <v>0</v>
      </c>
      <c r="AJ1761" s="26">
        <f>IF(AND(-Z1761&gt;=211,-Z1761&lt;=250),D1761,0)</f>
        <v>0</v>
      </c>
      <c r="AK1761" s="26">
        <f>IF(-Z1761&gt;=251,D1761,0)</f>
        <v>0</v>
      </c>
      <c r="AL1761" s="26">
        <f>SUM(AE1761:AF1761)</f>
        <v>0</v>
      </c>
      <c r="AM1761" s="26">
        <f>SUM(AG1761:AK1761)</f>
        <v>0</v>
      </c>
      <c r="AN1761" s="26">
        <f>SUM(AI1761:AK1761)</f>
        <v>0</v>
      </c>
      <c r="AO1761" s="26">
        <f>+IF(SUM(AC1761:AK1761)=0,D1761,0)</f>
        <v>0</v>
      </c>
      <c r="AP1761" s="26">
        <f>+SUM(AC1761:AK1761)</f>
        <v>2950.14</v>
      </c>
      <c r="AQ1761" s="26">
        <f>+Tabla_DatosExternos_142[[#This Row],[Total Vigente]]+Tabla_DatosExternos_142[[#This Row],[Total Vencido]]</f>
        <v>2950.14</v>
      </c>
      <c r="AR1761" s="26">
        <f>SUM(AG1761:AK1761)</f>
        <v>0</v>
      </c>
      <c r="AS1761" s="27">
        <f>+Tabla_DatosExternos_142[[#This Row],[Fecha]]-Tabla_DatosExternos_142[[#This Row],[Vence]]</f>
        <v>-60</v>
      </c>
      <c r="AT1761" s="21"/>
      <c r="AU1761" s="28" t="e">
        <f>+AR1761-W1761</f>
        <v>#VALUE!</v>
      </c>
    </row>
    <row r="1762" spans="1:47" x14ac:dyDescent="0.35">
      <c r="A1762" s="20">
        <v>46157</v>
      </c>
      <c r="B1762" s="21">
        <v>5087</v>
      </c>
      <c r="C1762" s="21">
        <v>798.06</v>
      </c>
      <c r="D1762" s="21">
        <v>798.06</v>
      </c>
      <c r="E1762" s="22">
        <v>46247</v>
      </c>
      <c r="F1762" s="21">
        <v>1</v>
      </c>
      <c r="G1762" s="21" t="s">
        <v>90</v>
      </c>
      <c r="H1762" s="21" t="s">
        <v>95</v>
      </c>
      <c r="I1762" s="21" t="s">
        <v>1545</v>
      </c>
      <c r="J1762" s="21" t="s">
        <v>1378</v>
      </c>
      <c r="K1762" s="21" t="s">
        <v>1379</v>
      </c>
      <c r="L1762" s="21" t="s">
        <v>1380</v>
      </c>
      <c r="M1762" s="21" t="s">
        <v>1381</v>
      </c>
      <c r="N1762" s="21">
        <v>90</v>
      </c>
      <c r="O1762" s="20"/>
      <c r="P1762" s="21" t="s">
        <v>50</v>
      </c>
      <c r="Q1762" s="21" t="s">
        <v>1546</v>
      </c>
      <c r="R1762" s="21">
        <v>1000300</v>
      </c>
      <c r="S1762" s="21">
        <v>10019</v>
      </c>
      <c r="T1762" s="21">
        <v>-63.206342399999997</v>
      </c>
      <c r="U1762" s="21">
        <v>-17.773146400000002</v>
      </c>
      <c r="V1762" s="21" t="s">
        <v>1547</v>
      </c>
      <c r="W1762" s="21" t="s">
        <v>51</v>
      </c>
      <c r="X1762" s="21" t="s">
        <v>1548</v>
      </c>
      <c r="Y1762" s="23">
        <v>46246</v>
      </c>
      <c r="Z1762" s="24">
        <f>+E1762-Y1762</f>
        <v>1</v>
      </c>
      <c r="AA1762" s="25">
        <f>+Tabla_DatosExternos_142[[#This Row],[Saldo]]/Tabla_DatosExternos_142[[#This Row],[Importe]]</f>
        <v>1</v>
      </c>
      <c r="AB1762" s="21"/>
      <c r="AC1762" s="26">
        <f>IF(AND(-Z1762&gt;=1,-Z1762&lt;=30),D1762,0)</f>
        <v>0</v>
      </c>
      <c r="AD1762" s="26">
        <f>IF(AND(-Z1762&gt;=31,-Z1762&lt;=60),D1762,0)</f>
        <v>0</v>
      </c>
      <c r="AE1762" s="26">
        <f>IF(AND(-Z1762&gt;=61,-Z1762&lt;=90),D1762,0)</f>
        <v>0</v>
      </c>
      <c r="AF1762" s="26">
        <f>IF(AND(-Z1762&gt;=91,-Z1762&lt;=120),D1762,0)</f>
        <v>0</v>
      </c>
      <c r="AG1762" s="26">
        <f>IF(AND(-Z1762&gt;=121,-Z1762&lt;=150),D1762,0)</f>
        <v>0</v>
      </c>
      <c r="AH1762" s="26">
        <f>IF(AND(-Z1762&gt;=151,-Z1762&lt;=180),D1762,0)</f>
        <v>0</v>
      </c>
      <c r="AI1762" s="26">
        <f>IF(AND(-Z1762&gt;=181,-Z1762&lt;=210),D1762,0)</f>
        <v>0</v>
      </c>
      <c r="AJ1762" s="26">
        <f>IF(AND(-Z1762&gt;=211,-Z1762&lt;=250),D1762,0)</f>
        <v>0</v>
      </c>
      <c r="AK1762" s="26">
        <f>IF(-Z1762&gt;=251,D1762,0)</f>
        <v>0</v>
      </c>
      <c r="AL1762" s="26">
        <f>SUM(AE1762:AF1762)</f>
        <v>0</v>
      </c>
      <c r="AM1762" s="26">
        <f>SUM(AG1762:AK1762)</f>
        <v>0</v>
      </c>
      <c r="AN1762" s="26">
        <f>SUM(AI1762:AK1762)</f>
        <v>0</v>
      </c>
      <c r="AO1762" s="26">
        <f>+IF(SUM(AC1762:AK1762)=0,D1762,0)</f>
        <v>798.06</v>
      </c>
      <c r="AP1762" s="26">
        <f>+SUM(AC1762:AK1762)</f>
        <v>0</v>
      </c>
      <c r="AQ1762" s="26">
        <f>+Tabla_DatosExternos_142[[#This Row],[Total Vigente]]+Tabla_DatosExternos_142[[#This Row],[Total Vencido]]</f>
        <v>798.06</v>
      </c>
      <c r="AR1762" s="26">
        <f>SUM(AG1762:AK1762)</f>
        <v>0</v>
      </c>
      <c r="AS1762" s="27">
        <f>+Tabla_DatosExternos_142[[#This Row],[Fecha]]-Tabla_DatosExternos_142[[#This Row],[Vence]]</f>
        <v>-90</v>
      </c>
      <c r="AT1762" s="21"/>
      <c r="AU1762" s="28" t="e">
        <f>+AR1762-W1762</f>
        <v>#VALUE!</v>
      </c>
    </row>
    <row r="1763" spans="1:47" x14ac:dyDescent="0.35">
      <c r="A1763" s="20">
        <v>46157</v>
      </c>
      <c r="B1763" s="21">
        <v>5088</v>
      </c>
      <c r="C1763" s="21">
        <v>3900</v>
      </c>
      <c r="D1763" s="21">
        <v>3900</v>
      </c>
      <c r="E1763" s="22">
        <v>46247</v>
      </c>
      <c r="F1763" s="21">
        <v>1</v>
      </c>
      <c r="G1763" s="21" t="s">
        <v>90</v>
      </c>
      <c r="H1763" s="21" t="s">
        <v>95</v>
      </c>
      <c r="I1763" s="21" t="s">
        <v>1545</v>
      </c>
      <c r="J1763" s="21" t="s">
        <v>1378</v>
      </c>
      <c r="K1763" s="21" t="s">
        <v>1379</v>
      </c>
      <c r="L1763" s="21" t="s">
        <v>1380</v>
      </c>
      <c r="M1763" s="21" t="s">
        <v>1381</v>
      </c>
      <c r="N1763" s="21">
        <v>90</v>
      </c>
      <c r="O1763" s="20"/>
      <c r="P1763" s="21" t="s">
        <v>50</v>
      </c>
      <c r="Q1763" s="21" t="s">
        <v>1546</v>
      </c>
      <c r="R1763" s="21">
        <v>1000300</v>
      </c>
      <c r="S1763" s="21">
        <v>10019</v>
      </c>
      <c r="T1763" s="21">
        <v>-63.206342399999997</v>
      </c>
      <c r="U1763" s="21">
        <v>-17.773146400000002</v>
      </c>
      <c r="V1763" s="21" t="s">
        <v>1547</v>
      </c>
      <c r="W1763" s="21" t="s">
        <v>51</v>
      </c>
      <c r="X1763" s="21" t="s">
        <v>1548</v>
      </c>
      <c r="Y1763" s="23">
        <v>46246</v>
      </c>
      <c r="Z1763" s="24">
        <f>+E1763-Y1763</f>
        <v>1</v>
      </c>
      <c r="AA1763" s="25">
        <f>+Tabla_DatosExternos_142[[#This Row],[Saldo]]/Tabla_DatosExternos_142[[#This Row],[Importe]]</f>
        <v>1</v>
      </c>
      <c r="AB1763" s="21"/>
      <c r="AC1763" s="26">
        <f>IF(AND(-Z1763&gt;=1,-Z1763&lt;=30),D1763,0)</f>
        <v>0</v>
      </c>
      <c r="AD1763" s="26">
        <f>IF(AND(-Z1763&gt;=31,-Z1763&lt;=60),D1763,0)</f>
        <v>0</v>
      </c>
      <c r="AE1763" s="26">
        <f>IF(AND(-Z1763&gt;=61,-Z1763&lt;=90),D1763,0)</f>
        <v>0</v>
      </c>
      <c r="AF1763" s="26">
        <f>IF(AND(-Z1763&gt;=91,-Z1763&lt;=120),D1763,0)</f>
        <v>0</v>
      </c>
      <c r="AG1763" s="26">
        <f>IF(AND(-Z1763&gt;=121,-Z1763&lt;=150),D1763,0)</f>
        <v>0</v>
      </c>
      <c r="AH1763" s="26">
        <f>IF(AND(-Z1763&gt;=151,-Z1763&lt;=180),D1763,0)</f>
        <v>0</v>
      </c>
      <c r="AI1763" s="26">
        <f>IF(AND(-Z1763&gt;=181,-Z1763&lt;=210),D1763,0)</f>
        <v>0</v>
      </c>
      <c r="AJ1763" s="26">
        <f>IF(AND(-Z1763&gt;=211,-Z1763&lt;=250),D1763,0)</f>
        <v>0</v>
      </c>
      <c r="AK1763" s="26">
        <f>IF(-Z1763&gt;=251,D1763,0)</f>
        <v>0</v>
      </c>
      <c r="AL1763" s="26">
        <f>SUM(AE1763:AF1763)</f>
        <v>0</v>
      </c>
      <c r="AM1763" s="26">
        <f>SUM(AG1763:AK1763)</f>
        <v>0</v>
      </c>
      <c r="AN1763" s="26">
        <f>SUM(AI1763:AK1763)</f>
        <v>0</v>
      </c>
      <c r="AO1763" s="26">
        <f>+IF(SUM(AC1763:AK1763)=0,D1763,0)</f>
        <v>3900</v>
      </c>
      <c r="AP1763" s="26">
        <f>+SUM(AC1763:AK1763)</f>
        <v>0</v>
      </c>
      <c r="AQ1763" s="26">
        <f>+Tabla_DatosExternos_142[[#This Row],[Total Vigente]]+Tabla_DatosExternos_142[[#This Row],[Total Vencido]]</f>
        <v>3900</v>
      </c>
      <c r="AR1763" s="26">
        <f>SUM(AG1763:AK1763)</f>
        <v>0</v>
      </c>
      <c r="AS1763" s="27">
        <f>+Tabla_DatosExternos_142[[#This Row],[Fecha]]-Tabla_DatosExternos_142[[#This Row],[Vence]]</f>
        <v>-90</v>
      </c>
      <c r="AT1763" s="21"/>
      <c r="AU1763" s="28" t="e">
        <f>+AR1763-W1763</f>
        <v>#VALUE!</v>
      </c>
    </row>
    <row r="1764" spans="1:47" x14ac:dyDescent="0.35">
      <c r="A1764" s="20">
        <v>46158</v>
      </c>
      <c r="B1764" s="21">
        <v>257744</v>
      </c>
      <c r="C1764" s="21">
        <v>4727.5600000000004</v>
      </c>
      <c r="D1764" s="21">
        <v>4727.5600000000004</v>
      </c>
      <c r="E1764" s="22">
        <v>46218</v>
      </c>
      <c r="F1764" s="21">
        <v>28</v>
      </c>
      <c r="G1764" s="21" t="s">
        <v>90</v>
      </c>
      <c r="H1764" s="21" t="s">
        <v>48</v>
      </c>
      <c r="I1764" s="21" t="s">
        <v>1587</v>
      </c>
      <c r="J1764" s="21" t="s">
        <v>1378</v>
      </c>
      <c r="K1764" s="21" t="s">
        <v>1379</v>
      </c>
      <c r="L1764" s="21" t="s">
        <v>1380</v>
      </c>
      <c r="M1764" s="21" t="s">
        <v>1381</v>
      </c>
      <c r="N1764" s="21">
        <v>60</v>
      </c>
      <c r="O1764" s="20"/>
      <c r="P1764" s="21" t="s">
        <v>50</v>
      </c>
      <c r="Q1764" s="21" t="s">
        <v>1588</v>
      </c>
      <c r="R1764" s="21">
        <v>70000</v>
      </c>
      <c r="S1764" s="21">
        <v>10019</v>
      </c>
      <c r="T1764" s="21">
        <v>-63.154957000000003</v>
      </c>
      <c r="U1764" s="21">
        <v>-17.785691</v>
      </c>
      <c r="V1764" s="21" t="s">
        <v>262</v>
      </c>
      <c r="W1764" s="21" t="s">
        <v>51</v>
      </c>
      <c r="X1764" s="21" t="s">
        <v>1589</v>
      </c>
      <c r="Y1764" s="23">
        <v>46246</v>
      </c>
      <c r="Z1764" s="24">
        <f>+E1764-Y1764</f>
        <v>-28</v>
      </c>
      <c r="AA1764" s="25">
        <f>+Tabla_DatosExternos_142[[#This Row],[Saldo]]/Tabla_DatosExternos_142[[#This Row],[Importe]]</f>
        <v>1</v>
      </c>
      <c r="AB1764" s="21"/>
      <c r="AC1764" s="26">
        <f>IF(AND(-Z1764&gt;=1,-Z1764&lt;=30),D1764,0)</f>
        <v>4727.5600000000004</v>
      </c>
      <c r="AD1764" s="26">
        <f>IF(AND(-Z1764&gt;=31,-Z1764&lt;=60),D1764,0)</f>
        <v>0</v>
      </c>
      <c r="AE1764" s="26">
        <f>IF(AND(-Z1764&gt;=61,-Z1764&lt;=90),D1764,0)</f>
        <v>0</v>
      </c>
      <c r="AF1764" s="26">
        <f>IF(AND(-Z1764&gt;=91,-Z1764&lt;=120),D1764,0)</f>
        <v>0</v>
      </c>
      <c r="AG1764" s="26">
        <f>IF(AND(-Z1764&gt;=121,-Z1764&lt;=150),D1764,0)</f>
        <v>0</v>
      </c>
      <c r="AH1764" s="26">
        <f>IF(AND(-Z1764&gt;=151,-Z1764&lt;=180),D1764,0)</f>
        <v>0</v>
      </c>
      <c r="AI1764" s="26">
        <f>IF(AND(-Z1764&gt;=181,-Z1764&lt;=210),D1764,0)</f>
        <v>0</v>
      </c>
      <c r="AJ1764" s="26">
        <f>IF(AND(-Z1764&gt;=211,-Z1764&lt;=250),D1764,0)</f>
        <v>0</v>
      </c>
      <c r="AK1764" s="26">
        <f>IF(-Z1764&gt;=251,D1764,0)</f>
        <v>0</v>
      </c>
      <c r="AL1764" s="26">
        <f>SUM(AE1764:AF1764)</f>
        <v>0</v>
      </c>
      <c r="AM1764" s="26">
        <f>SUM(AG1764:AK1764)</f>
        <v>0</v>
      </c>
      <c r="AN1764" s="26">
        <f>SUM(AI1764:AK1764)</f>
        <v>0</v>
      </c>
      <c r="AO1764" s="26">
        <f>+IF(SUM(AC1764:AK1764)=0,D1764,0)</f>
        <v>0</v>
      </c>
      <c r="AP1764" s="26">
        <f>+SUM(AC1764:AK1764)</f>
        <v>4727.5600000000004</v>
      </c>
      <c r="AQ1764" s="26">
        <f>+Tabla_DatosExternos_142[[#This Row],[Total Vigente]]+Tabla_DatosExternos_142[[#This Row],[Total Vencido]]</f>
        <v>4727.5600000000004</v>
      </c>
      <c r="AR1764" s="26">
        <f>SUM(AG1764:AK1764)</f>
        <v>0</v>
      </c>
      <c r="AS1764" s="27">
        <f>+Tabla_DatosExternos_142[[#This Row],[Fecha]]-Tabla_DatosExternos_142[[#This Row],[Vence]]</f>
        <v>-60</v>
      </c>
      <c r="AT1764" s="21"/>
      <c r="AU1764" s="28" t="e">
        <f>+AR1764-W1764</f>
        <v>#VALUE!</v>
      </c>
    </row>
    <row r="1765" spans="1:47" x14ac:dyDescent="0.35">
      <c r="A1765" s="20">
        <v>46161</v>
      </c>
      <c r="B1765" s="21">
        <v>258738</v>
      </c>
      <c r="C1765" s="21">
        <v>3720.46</v>
      </c>
      <c r="D1765" s="21">
        <v>3720.46</v>
      </c>
      <c r="E1765" s="22">
        <v>46221</v>
      </c>
      <c r="F1765" s="21">
        <v>25</v>
      </c>
      <c r="G1765" s="21" t="s">
        <v>90</v>
      </c>
      <c r="H1765" s="21" t="s">
        <v>48</v>
      </c>
      <c r="I1765" s="21" t="s">
        <v>1377</v>
      </c>
      <c r="J1765" s="21" t="s">
        <v>1378</v>
      </c>
      <c r="K1765" s="21" t="s">
        <v>1379</v>
      </c>
      <c r="L1765" s="21" t="s">
        <v>1380</v>
      </c>
      <c r="M1765" s="21" t="s">
        <v>1381</v>
      </c>
      <c r="N1765" s="21">
        <v>60</v>
      </c>
      <c r="O1765" s="20"/>
      <c r="P1765" s="21" t="s">
        <v>50</v>
      </c>
      <c r="Q1765" s="21" t="s">
        <v>1382</v>
      </c>
      <c r="R1765" s="21">
        <v>802159</v>
      </c>
      <c r="S1765" s="21">
        <v>10019</v>
      </c>
      <c r="T1765" s="21">
        <v>-63.155708300000001</v>
      </c>
      <c r="U1765" s="21">
        <v>-17.781547799999998</v>
      </c>
      <c r="V1765" s="21" t="s">
        <v>1383</v>
      </c>
      <c r="W1765" s="21" t="s">
        <v>51</v>
      </c>
      <c r="X1765" s="21" t="s">
        <v>1407</v>
      </c>
      <c r="Y1765" s="23">
        <v>46246</v>
      </c>
      <c r="Z1765" s="24">
        <f>+E1765-Y1765</f>
        <v>-25</v>
      </c>
      <c r="AA1765" s="25">
        <f>+Tabla_DatosExternos_142[[#This Row],[Saldo]]/Tabla_DatosExternos_142[[#This Row],[Importe]]</f>
        <v>1</v>
      </c>
      <c r="AB1765" s="21"/>
      <c r="AC1765" s="26">
        <f>IF(AND(-Z1765&gt;=1,-Z1765&lt;=30),D1765,0)</f>
        <v>3720.46</v>
      </c>
      <c r="AD1765" s="26">
        <f>IF(AND(-Z1765&gt;=31,-Z1765&lt;=60),D1765,0)</f>
        <v>0</v>
      </c>
      <c r="AE1765" s="26">
        <f>IF(AND(-Z1765&gt;=61,-Z1765&lt;=90),D1765,0)</f>
        <v>0</v>
      </c>
      <c r="AF1765" s="26">
        <f>IF(AND(-Z1765&gt;=91,-Z1765&lt;=120),D1765,0)</f>
        <v>0</v>
      </c>
      <c r="AG1765" s="26">
        <f>IF(AND(-Z1765&gt;=121,-Z1765&lt;=150),D1765,0)</f>
        <v>0</v>
      </c>
      <c r="AH1765" s="26">
        <f>IF(AND(-Z1765&gt;=151,-Z1765&lt;=180),D1765,0)</f>
        <v>0</v>
      </c>
      <c r="AI1765" s="26">
        <f>IF(AND(-Z1765&gt;=181,-Z1765&lt;=210),D1765,0)</f>
        <v>0</v>
      </c>
      <c r="AJ1765" s="26">
        <f>IF(AND(-Z1765&gt;=211,-Z1765&lt;=250),D1765,0)</f>
        <v>0</v>
      </c>
      <c r="AK1765" s="26">
        <f>IF(-Z1765&gt;=251,D1765,0)</f>
        <v>0</v>
      </c>
      <c r="AL1765" s="26">
        <f>SUM(AE1765:AF1765)</f>
        <v>0</v>
      </c>
      <c r="AM1765" s="26">
        <f>SUM(AG1765:AK1765)</f>
        <v>0</v>
      </c>
      <c r="AN1765" s="26">
        <f>SUM(AI1765:AK1765)</f>
        <v>0</v>
      </c>
      <c r="AO1765" s="26">
        <f>+IF(SUM(AC1765:AK1765)=0,D1765,0)</f>
        <v>0</v>
      </c>
      <c r="AP1765" s="26">
        <f>+SUM(AC1765:AK1765)</f>
        <v>3720.46</v>
      </c>
      <c r="AQ1765" s="26">
        <f>+Tabla_DatosExternos_142[[#This Row],[Total Vigente]]+Tabla_DatosExternos_142[[#This Row],[Total Vencido]]</f>
        <v>3720.46</v>
      </c>
      <c r="AR1765" s="26">
        <f>SUM(AG1765:AK1765)</f>
        <v>0</v>
      </c>
      <c r="AS1765" s="27">
        <f>+Tabla_DatosExternos_142[[#This Row],[Fecha]]-Tabla_DatosExternos_142[[#This Row],[Vence]]</f>
        <v>-60</v>
      </c>
      <c r="AT1765" s="21"/>
      <c r="AU1765" s="28" t="e">
        <f>+AR1765-W1765</f>
        <v>#VALUE!</v>
      </c>
    </row>
    <row r="1766" spans="1:47" x14ac:dyDescent="0.35">
      <c r="A1766" s="20">
        <v>46162</v>
      </c>
      <c r="B1766" s="21">
        <v>259720</v>
      </c>
      <c r="C1766" s="21">
        <v>14477.76</v>
      </c>
      <c r="D1766" s="21">
        <v>14477.76</v>
      </c>
      <c r="E1766" s="22">
        <v>46252</v>
      </c>
      <c r="F1766" s="21">
        <v>6</v>
      </c>
      <c r="G1766" s="21" t="s">
        <v>90</v>
      </c>
      <c r="H1766" s="21" t="s">
        <v>95</v>
      </c>
      <c r="I1766" s="21" t="s">
        <v>1545</v>
      </c>
      <c r="J1766" s="21" t="s">
        <v>1378</v>
      </c>
      <c r="K1766" s="21" t="s">
        <v>1379</v>
      </c>
      <c r="L1766" s="21" t="s">
        <v>1380</v>
      </c>
      <c r="M1766" s="21" t="s">
        <v>1381</v>
      </c>
      <c r="N1766" s="21">
        <v>90</v>
      </c>
      <c r="O1766" s="20"/>
      <c r="P1766" s="21" t="s">
        <v>50</v>
      </c>
      <c r="Q1766" s="21" t="s">
        <v>1546</v>
      </c>
      <c r="R1766" s="21">
        <v>1000300</v>
      </c>
      <c r="S1766" s="21">
        <v>10019</v>
      </c>
      <c r="T1766" s="21">
        <v>-63.206342399999997</v>
      </c>
      <c r="U1766" s="21">
        <v>-17.773146400000002</v>
      </c>
      <c r="V1766" s="21" t="s">
        <v>1547</v>
      </c>
      <c r="W1766" s="21" t="s">
        <v>51</v>
      </c>
      <c r="X1766" s="21" t="s">
        <v>1548</v>
      </c>
      <c r="Y1766" s="23">
        <v>46246</v>
      </c>
      <c r="Z1766" s="24">
        <f>+E1766-Y1766</f>
        <v>6</v>
      </c>
      <c r="AA1766" s="25">
        <f>+Tabla_DatosExternos_142[[#This Row],[Saldo]]/Tabla_DatosExternos_142[[#This Row],[Importe]]</f>
        <v>1</v>
      </c>
      <c r="AB1766" s="21"/>
      <c r="AC1766" s="26">
        <f>IF(AND(-Z1766&gt;=1,-Z1766&lt;=30),D1766,0)</f>
        <v>0</v>
      </c>
      <c r="AD1766" s="26">
        <f>IF(AND(-Z1766&gt;=31,-Z1766&lt;=60),D1766,0)</f>
        <v>0</v>
      </c>
      <c r="AE1766" s="26">
        <f>IF(AND(-Z1766&gt;=61,-Z1766&lt;=90),D1766,0)</f>
        <v>0</v>
      </c>
      <c r="AF1766" s="26">
        <f>IF(AND(-Z1766&gt;=91,-Z1766&lt;=120),D1766,0)</f>
        <v>0</v>
      </c>
      <c r="AG1766" s="26">
        <f>IF(AND(-Z1766&gt;=121,-Z1766&lt;=150),D1766,0)</f>
        <v>0</v>
      </c>
      <c r="AH1766" s="26">
        <f>IF(AND(-Z1766&gt;=151,-Z1766&lt;=180),D1766,0)</f>
        <v>0</v>
      </c>
      <c r="AI1766" s="26">
        <f>IF(AND(-Z1766&gt;=181,-Z1766&lt;=210),D1766,0)</f>
        <v>0</v>
      </c>
      <c r="AJ1766" s="26">
        <f>IF(AND(-Z1766&gt;=211,-Z1766&lt;=250),D1766,0)</f>
        <v>0</v>
      </c>
      <c r="AK1766" s="26">
        <f>IF(-Z1766&gt;=251,D1766,0)</f>
        <v>0</v>
      </c>
      <c r="AL1766" s="26">
        <f>SUM(AE1766:AF1766)</f>
        <v>0</v>
      </c>
      <c r="AM1766" s="26">
        <f>SUM(AG1766:AK1766)</f>
        <v>0</v>
      </c>
      <c r="AN1766" s="26">
        <f>SUM(AI1766:AK1766)</f>
        <v>0</v>
      </c>
      <c r="AO1766" s="26">
        <f>+IF(SUM(AC1766:AK1766)=0,D1766,0)</f>
        <v>14477.76</v>
      </c>
      <c r="AP1766" s="26">
        <f>+SUM(AC1766:AK1766)</f>
        <v>0</v>
      </c>
      <c r="AQ1766" s="26">
        <f>+Tabla_DatosExternos_142[[#This Row],[Total Vigente]]+Tabla_DatosExternos_142[[#This Row],[Total Vencido]]</f>
        <v>14477.76</v>
      </c>
      <c r="AR1766" s="26">
        <f>SUM(AG1766:AK1766)</f>
        <v>0</v>
      </c>
      <c r="AS1766" s="27">
        <f>+Tabla_DatosExternos_142[[#This Row],[Fecha]]-Tabla_DatosExternos_142[[#This Row],[Vence]]</f>
        <v>-90</v>
      </c>
      <c r="AT1766" s="21"/>
      <c r="AU1766" s="28" t="e">
        <f>+AR1766-W1766</f>
        <v>#VALUE!</v>
      </c>
    </row>
    <row r="1767" spans="1:47" x14ac:dyDescent="0.35">
      <c r="A1767" s="20">
        <v>46163</v>
      </c>
      <c r="B1767" s="21">
        <v>260213</v>
      </c>
      <c r="C1767" s="21">
        <v>4320</v>
      </c>
      <c r="D1767" s="21">
        <v>4320</v>
      </c>
      <c r="E1767" s="22">
        <v>46253</v>
      </c>
      <c r="F1767" s="21">
        <v>7</v>
      </c>
      <c r="G1767" s="21" t="s">
        <v>90</v>
      </c>
      <c r="H1767" s="21" t="s">
        <v>95</v>
      </c>
      <c r="I1767" s="21" t="s">
        <v>1545</v>
      </c>
      <c r="J1767" s="21" t="s">
        <v>1378</v>
      </c>
      <c r="K1767" s="21" t="s">
        <v>1379</v>
      </c>
      <c r="L1767" s="21" t="s">
        <v>1380</v>
      </c>
      <c r="M1767" s="21" t="s">
        <v>1381</v>
      </c>
      <c r="N1767" s="21">
        <v>90</v>
      </c>
      <c r="O1767" s="20"/>
      <c r="P1767" s="21" t="s">
        <v>50</v>
      </c>
      <c r="Q1767" s="21" t="s">
        <v>1546</v>
      </c>
      <c r="R1767" s="21">
        <v>1000300</v>
      </c>
      <c r="S1767" s="21">
        <v>10019</v>
      </c>
      <c r="T1767" s="21">
        <v>-63.206342399999997</v>
      </c>
      <c r="U1767" s="21">
        <v>-17.773146400000002</v>
      </c>
      <c r="V1767" s="21" t="s">
        <v>1547</v>
      </c>
      <c r="W1767" s="21" t="s">
        <v>51</v>
      </c>
      <c r="X1767" s="21" t="s">
        <v>1548</v>
      </c>
      <c r="Y1767" s="23">
        <v>46246</v>
      </c>
      <c r="Z1767" s="24">
        <f>+E1767-Y1767</f>
        <v>7</v>
      </c>
      <c r="AA1767" s="25">
        <f>+Tabla_DatosExternos_142[[#This Row],[Saldo]]/Tabla_DatosExternos_142[[#This Row],[Importe]]</f>
        <v>1</v>
      </c>
      <c r="AB1767" s="21"/>
      <c r="AC1767" s="26">
        <f>IF(AND(-Z1767&gt;=1,-Z1767&lt;=30),D1767,0)</f>
        <v>0</v>
      </c>
      <c r="AD1767" s="26">
        <f>IF(AND(-Z1767&gt;=31,-Z1767&lt;=60),D1767,0)</f>
        <v>0</v>
      </c>
      <c r="AE1767" s="26">
        <f>IF(AND(-Z1767&gt;=61,-Z1767&lt;=90),D1767,0)</f>
        <v>0</v>
      </c>
      <c r="AF1767" s="26">
        <f>IF(AND(-Z1767&gt;=91,-Z1767&lt;=120),D1767,0)</f>
        <v>0</v>
      </c>
      <c r="AG1767" s="26">
        <f>IF(AND(-Z1767&gt;=121,-Z1767&lt;=150),D1767,0)</f>
        <v>0</v>
      </c>
      <c r="AH1767" s="26">
        <f>IF(AND(-Z1767&gt;=151,-Z1767&lt;=180),D1767,0)</f>
        <v>0</v>
      </c>
      <c r="AI1767" s="26">
        <f>IF(AND(-Z1767&gt;=181,-Z1767&lt;=210),D1767,0)</f>
        <v>0</v>
      </c>
      <c r="AJ1767" s="26">
        <f>IF(AND(-Z1767&gt;=211,-Z1767&lt;=250),D1767,0)</f>
        <v>0</v>
      </c>
      <c r="AK1767" s="26">
        <f>IF(-Z1767&gt;=251,D1767,0)</f>
        <v>0</v>
      </c>
      <c r="AL1767" s="26">
        <f>SUM(AE1767:AF1767)</f>
        <v>0</v>
      </c>
      <c r="AM1767" s="26">
        <f>SUM(AG1767:AK1767)</f>
        <v>0</v>
      </c>
      <c r="AN1767" s="26">
        <f>SUM(AI1767:AK1767)</f>
        <v>0</v>
      </c>
      <c r="AO1767" s="26">
        <f>+IF(SUM(AC1767:AK1767)=0,D1767,0)</f>
        <v>4320</v>
      </c>
      <c r="AP1767" s="26">
        <f>+SUM(AC1767:AK1767)</f>
        <v>0</v>
      </c>
      <c r="AQ1767" s="26">
        <f>+Tabla_DatosExternos_142[[#This Row],[Total Vigente]]+Tabla_DatosExternos_142[[#This Row],[Total Vencido]]</f>
        <v>4320</v>
      </c>
      <c r="AR1767" s="26">
        <f>SUM(AG1767:AK1767)</f>
        <v>0</v>
      </c>
      <c r="AS1767" s="27">
        <f>+Tabla_DatosExternos_142[[#This Row],[Fecha]]-Tabla_DatosExternos_142[[#This Row],[Vence]]</f>
        <v>-90</v>
      </c>
      <c r="AT1767" s="21"/>
      <c r="AU1767" s="28" t="e">
        <f>+AR1767-W1767</f>
        <v>#VALUE!</v>
      </c>
    </row>
    <row r="1768" spans="1:47" x14ac:dyDescent="0.35">
      <c r="A1768" s="20">
        <v>46163</v>
      </c>
      <c r="B1768" s="21">
        <v>260214</v>
      </c>
      <c r="C1768" s="21">
        <v>2700</v>
      </c>
      <c r="D1768" s="21">
        <v>2700</v>
      </c>
      <c r="E1768" s="22">
        <v>46253</v>
      </c>
      <c r="F1768" s="21">
        <v>7</v>
      </c>
      <c r="G1768" s="21" t="s">
        <v>90</v>
      </c>
      <c r="H1768" s="21" t="s">
        <v>95</v>
      </c>
      <c r="I1768" s="21" t="s">
        <v>1545</v>
      </c>
      <c r="J1768" s="21" t="s">
        <v>1378</v>
      </c>
      <c r="K1768" s="21" t="s">
        <v>1379</v>
      </c>
      <c r="L1768" s="21" t="s">
        <v>1380</v>
      </c>
      <c r="M1768" s="21" t="s">
        <v>1381</v>
      </c>
      <c r="N1768" s="21">
        <v>90</v>
      </c>
      <c r="O1768" s="20"/>
      <c r="P1768" s="21" t="s">
        <v>50</v>
      </c>
      <c r="Q1768" s="21" t="s">
        <v>1546</v>
      </c>
      <c r="R1768" s="21">
        <v>1000300</v>
      </c>
      <c r="S1768" s="21">
        <v>10019</v>
      </c>
      <c r="T1768" s="21">
        <v>-63.206342399999997</v>
      </c>
      <c r="U1768" s="21">
        <v>-17.773146400000002</v>
      </c>
      <c r="V1768" s="21" t="s">
        <v>1547</v>
      </c>
      <c r="W1768" s="21" t="s">
        <v>51</v>
      </c>
      <c r="X1768" s="21" t="s">
        <v>1548</v>
      </c>
      <c r="Y1768" s="23">
        <v>46246</v>
      </c>
      <c r="Z1768" s="24">
        <f>+E1768-Y1768</f>
        <v>7</v>
      </c>
      <c r="AA1768" s="25">
        <f>+Tabla_DatosExternos_142[[#This Row],[Saldo]]/Tabla_DatosExternos_142[[#This Row],[Importe]]</f>
        <v>1</v>
      </c>
      <c r="AB1768" s="21"/>
      <c r="AC1768" s="26">
        <f>IF(AND(-Z1768&gt;=1,-Z1768&lt;=30),D1768,0)</f>
        <v>0</v>
      </c>
      <c r="AD1768" s="26">
        <f>IF(AND(-Z1768&gt;=31,-Z1768&lt;=60),D1768,0)</f>
        <v>0</v>
      </c>
      <c r="AE1768" s="26">
        <f>IF(AND(-Z1768&gt;=61,-Z1768&lt;=90),D1768,0)</f>
        <v>0</v>
      </c>
      <c r="AF1768" s="26">
        <f>IF(AND(-Z1768&gt;=91,-Z1768&lt;=120),D1768,0)</f>
        <v>0</v>
      </c>
      <c r="AG1768" s="26">
        <f>IF(AND(-Z1768&gt;=121,-Z1768&lt;=150),D1768,0)</f>
        <v>0</v>
      </c>
      <c r="AH1768" s="26">
        <f>IF(AND(-Z1768&gt;=151,-Z1768&lt;=180),D1768,0)</f>
        <v>0</v>
      </c>
      <c r="AI1768" s="26">
        <f>IF(AND(-Z1768&gt;=181,-Z1768&lt;=210),D1768,0)</f>
        <v>0</v>
      </c>
      <c r="AJ1768" s="26">
        <f>IF(AND(-Z1768&gt;=211,-Z1768&lt;=250),D1768,0)</f>
        <v>0</v>
      </c>
      <c r="AK1768" s="26">
        <f>IF(-Z1768&gt;=251,D1768,0)</f>
        <v>0</v>
      </c>
      <c r="AL1768" s="26">
        <f>SUM(AE1768:AF1768)</f>
        <v>0</v>
      </c>
      <c r="AM1768" s="26">
        <f>SUM(AG1768:AK1768)</f>
        <v>0</v>
      </c>
      <c r="AN1768" s="26">
        <f>SUM(AI1768:AK1768)</f>
        <v>0</v>
      </c>
      <c r="AO1768" s="26">
        <f>+IF(SUM(AC1768:AK1768)=0,D1768,0)</f>
        <v>2700</v>
      </c>
      <c r="AP1768" s="26">
        <f>+SUM(AC1768:AK1768)</f>
        <v>0</v>
      </c>
      <c r="AQ1768" s="26">
        <f>+Tabla_DatosExternos_142[[#This Row],[Total Vigente]]+Tabla_DatosExternos_142[[#This Row],[Total Vencido]]</f>
        <v>2700</v>
      </c>
      <c r="AR1768" s="26">
        <f>SUM(AG1768:AK1768)</f>
        <v>0</v>
      </c>
      <c r="AS1768" s="27">
        <f>+Tabla_DatosExternos_142[[#This Row],[Fecha]]-Tabla_DatosExternos_142[[#This Row],[Vence]]</f>
        <v>-90</v>
      </c>
      <c r="AT1768" s="21"/>
      <c r="AU1768" s="28" t="e">
        <f>+AR1768-W1768</f>
        <v>#VALUE!</v>
      </c>
    </row>
    <row r="1769" spans="1:47" x14ac:dyDescent="0.35">
      <c r="A1769" s="20">
        <v>46165</v>
      </c>
      <c r="B1769" s="21">
        <v>261282</v>
      </c>
      <c r="C1769" s="21">
        <v>4502.5200000000004</v>
      </c>
      <c r="D1769" s="21">
        <v>271.56</v>
      </c>
      <c r="E1769" s="22">
        <v>46225</v>
      </c>
      <c r="F1769" s="21">
        <v>21</v>
      </c>
      <c r="G1769" s="21" t="s">
        <v>90</v>
      </c>
      <c r="H1769" s="21" t="s">
        <v>48</v>
      </c>
      <c r="I1769" s="21" t="s">
        <v>1823</v>
      </c>
      <c r="J1769" s="21" t="s">
        <v>1378</v>
      </c>
      <c r="K1769" s="21" t="s">
        <v>1379</v>
      </c>
      <c r="L1769" s="21" t="s">
        <v>1380</v>
      </c>
      <c r="M1769" s="21" t="s">
        <v>1381</v>
      </c>
      <c r="N1769" s="21">
        <v>60</v>
      </c>
      <c r="O1769" s="20">
        <v>46232</v>
      </c>
      <c r="P1769" s="21" t="s">
        <v>50</v>
      </c>
      <c r="Q1769" s="21" t="s">
        <v>1824</v>
      </c>
      <c r="R1769" s="21">
        <v>3020821</v>
      </c>
      <c r="S1769" s="21">
        <v>10019</v>
      </c>
      <c r="T1769" s="21">
        <v>-63.147013999999999</v>
      </c>
      <c r="U1769" s="21">
        <v>-17.742850700000002</v>
      </c>
      <c r="V1769" s="21" t="s">
        <v>1448</v>
      </c>
      <c r="W1769" s="21" t="s">
        <v>51</v>
      </c>
      <c r="X1769" s="21" t="s">
        <v>1852</v>
      </c>
      <c r="Y1769" s="23">
        <v>46246</v>
      </c>
      <c r="Z1769" s="24">
        <f>+E1769-Y1769</f>
        <v>-21</v>
      </c>
      <c r="AA1769" s="25">
        <f>+Tabla_DatosExternos_142[[#This Row],[Saldo]]/Tabla_DatosExternos_142[[#This Row],[Importe]]</f>
        <v>6.0312891447456086E-2</v>
      </c>
      <c r="AB1769" s="21"/>
      <c r="AC1769" s="26">
        <f>IF(AND(-Z1769&gt;=1,-Z1769&lt;=30),D1769,0)</f>
        <v>271.56</v>
      </c>
      <c r="AD1769" s="26">
        <f>IF(AND(-Z1769&gt;=31,-Z1769&lt;=60),D1769,0)</f>
        <v>0</v>
      </c>
      <c r="AE1769" s="26">
        <f>IF(AND(-Z1769&gt;=61,-Z1769&lt;=90),D1769,0)</f>
        <v>0</v>
      </c>
      <c r="AF1769" s="26">
        <f>IF(AND(-Z1769&gt;=91,-Z1769&lt;=120),D1769,0)</f>
        <v>0</v>
      </c>
      <c r="AG1769" s="26">
        <f>IF(AND(-Z1769&gt;=121,-Z1769&lt;=150),D1769,0)</f>
        <v>0</v>
      </c>
      <c r="AH1769" s="26">
        <f>IF(AND(-Z1769&gt;=151,-Z1769&lt;=180),D1769,0)</f>
        <v>0</v>
      </c>
      <c r="AI1769" s="26">
        <f>IF(AND(-Z1769&gt;=181,-Z1769&lt;=210),D1769,0)</f>
        <v>0</v>
      </c>
      <c r="AJ1769" s="26">
        <f>IF(AND(-Z1769&gt;=211,-Z1769&lt;=250),D1769,0)</f>
        <v>0</v>
      </c>
      <c r="AK1769" s="26">
        <f>IF(-Z1769&gt;=251,D1769,0)</f>
        <v>0</v>
      </c>
      <c r="AL1769" s="26">
        <f>SUM(AE1769:AF1769)</f>
        <v>0</v>
      </c>
      <c r="AM1769" s="26">
        <f>SUM(AG1769:AK1769)</f>
        <v>0</v>
      </c>
      <c r="AN1769" s="26">
        <f>SUM(AI1769:AK1769)</f>
        <v>0</v>
      </c>
      <c r="AO1769" s="26">
        <f>+IF(SUM(AC1769:AK1769)=0,D1769,0)</f>
        <v>0</v>
      </c>
      <c r="AP1769" s="26">
        <f>+SUM(AC1769:AK1769)</f>
        <v>271.56</v>
      </c>
      <c r="AQ1769" s="26">
        <f>+Tabla_DatosExternos_142[[#This Row],[Total Vigente]]+Tabla_DatosExternos_142[[#This Row],[Total Vencido]]</f>
        <v>271.56</v>
      </c>
      <c r="AR1769" s="26">
        <f>SUM(AG1769:AK1769)</f>
        <v>0</v>
      </c>
      <c r="AS1769" s="27">
        <f>+Tabla_DatosExternos_142[[#This Row],[Fecha]]-Tabla_DatosExternos_142[[#This Row],[Vence]]</f>
        <v>-60</v>
      </c>
      <c r="AT1769" s="21"/>
      <c r="AU1769" s="28" t="e">
        <f>+AR1769-W1769</f>
        <v>#VALUE!</v>
      </c>
    </row>
    <row r="1770" spans="1:47" x14ac:dyDescent="0.35">
      <c r="A1770" s="20">
        <v>46165</v>
      </c>
      <c r="B1770" s="21">
        <v>261308</v>
      </c>
      <c r="C1770" s="21">
        <v>9110.4599999999991</v>
      </c>
      <c r="D1770" s="21">
        <v>9110.4599999999991</v>
      </c>
      <c r="E1770" s="22">
        <v>46225</v>
      </c>
      <c r="F1770" s="21">
        <v>21</v>
      </c>
      <c r="G1770" s="21" t="s">
        <v>90</v>
      </c>
      <c r="H1770" s="21" t="s">
        <v>48</v>
      </c>
      <c r="I1770" s="21" t="s">
        <v>1858</v>
      </c>
      <c r="J1770" s="21" t="s">
        <v>1378</v>
      </c>
      <c r="K1770" s="21" t="s">
        <v>1379</v>
      </c>
      <c r="L1770" s="21" t="s">
        <v>1380</v>
      </c>
      <c r="M1770" s="21" t="s">
        <v>1381</v>
      </c>
      <c r="N1770" s="21">
        <v>60</v>
      </c>
      <c r="O1770" s="20"/>
      <c r="P1770" s="21" t="s">
        <v>50</v>
      </c>
      <c r="Q1770" s="21" t="s">
        <v>1859</v>
      </c>
      <c r="R1770" s="21">
        <v>142280</v>
      </c>
      <c r="S1770" s="21">
        <v>10019</v>
      </c>
      <c r="T1770" s="21">
        <v>-63.258490299999998</v>
      </c>
      <c r="U1770" s="21">
        <v>-17.3331929</v>
      </c>
      <c r="V1770" s="21" t="s">
        <v>262</v>
      </c>
      <c r="W1770" s="21" t="s">
        <v>51</v>
      </c>
      <c r="X1770" s="21" t="s">
        <v>1860</v>
      </c>
      <c r="Y1770" s="23">
        <v>46246</v>
      </c>
      <c r="Z1770" s="24">
        <f>+E1770-Y1770</f>
        <v>-21</v>
      </c>
      <c r="AA1770" s="25">
        <f>+Tabla_DatosExternos_142[[#This Row],[Saldo]]/Tabla_DatosExternos_142[[#This Row],[Importe]]</f>
        <v>1</v>
      </c>
      <c r="AB1770" s="21"/>
      <c r="AC1770" s="26">
        <f>IF(AND(-Z1770&gt;=1,-Z1770&lt;=30),D1770,0)</f>
        <v>9110.4599999999991</v>
      </c>
      <c r="AD1770" s="26">
        <f>IF(AND(-Z1770&gt;=31,-Z1770&lt;=60),D1770,0)</f>
        <v>0</v>
      </c>
      <c r="AE1770" s="26">
        <f>IF(AND(-Z1770&gt;=61,-Z1770&lt;=90),D1770,0)</f>
        <v>0</v>
      </c>
      <c r="AF1770" s="26">
        <f>IF(AND(-Z1770&gt;=91,-Z1770&lt;=120),D1770,0)</f>
        <v>0</v>
      </c>
      <c r="AG1770" s="26">
        <f>IF(AND(-Z1770&gt;=121,-Z1770&lt;=150),D1770,0)</f>
        <v>0</v>
      </c>
      <c r="AH1770" s="26">
        <f>IF(AND(-Z1770&gt;=151,-Z1770&lt;=180),D1770,0)</f>
        <v>0</v>
      </c>
      <c r="AI1770" s="26">
        <f>IF(AND(-Z1770&gt;=181,-Z1770&lt;=210),D1770,0)</f>
        <v>0</v>
      </c>
      <c r="AJ1770" s="26">
        <f>IF(AND(-Z1770&gt;=211,-Z1770&lt;=250),D1770,0)</f>
        <v>0</v>
      </c>
      <c r="AK1770" s="26">
        <f>IF(-Z1770&gt;=251,D1770,0)</f>
        <v>0</v>
      </c>
      <c r="AL1770" s="26">
        <f>SUM(AE1770:AF1770)</f>
        <v>0</v>
      </c>
      <c r="AM1770" s="26">
        <f>SUM(AG1770:AK1770)</f>
        <v>0</v>
      </c>
      <c r="AN1770" s="26">
        <f>SUM(AI1770:AK1770)</f>
        <v>0</v>
      </c>
      <c r="AO1770" s="26">
        <f>+IF(SUM(AC1770:AK1770)=0,D1770,0)</f>
        <v>0</v>
      </c>
      <c r="AP1770" s="26">
        <f>+SUM(AC1770:AK1770)</f>
        <v>9110.4599999999991</v>
      </c>
      <c r="AQ1770" s="26">
        <f>+Tabla_DatosExternos_142[[#This Row],[Total Vigente]]+Tabla_DatosExternos_142[[#This Row],[Total Vencido]]</f>
        <v>9110.4599999999991</v>
      </c>
      <c r="AR1770" s="26">
        <f>SUM(AG1770:AK1770)</f>
        <v>0</v>
      </c>
      <c r="AS1770" s="27">
        <f>+Tabla_DatosExternos_142[[#This Row],[Fecha]]-Tabla_DatosExternos_142[[#This Row],[Vence]]</f>
        <v>-60</v>
      </c>
      <c r="AT1770" s="21"/>
      <c r="AU1770" s="28" t="e">
        <f>+AR1770-W1770</f>
        <v>#VALUE!</v>
      </c>
    </row>
    <row r="1771" spans="1:47" x14ac:dyDescent="0.35">
      <c r="A1771" s="20">
        <v>46171</v>
      </c>
      <c r="B1771" s="21">
        <v>263544</v>
      </c>
      <c r="C1771" s="21">
        <v>4919.32</v>
      </c>
      <c r="D1771" s="21">
        <v>4919.32</v>
      </c>
      <c r="E1771" s="22">
        <v>46231</v>
      </c>
      <c r="F1771" s="21">
        <v>15</v>
      </c>
      <c r="G1771" s="21" t="s">
        <v>90</v>
      </c>
      <c r="H1771" s="21" t="s">
        <v>48</v>
      </c>
      <c r="I1771" s="21" t="s">
        <v>1377</v>
      </c>
      <c r="J1771" s="21" t="s">
        <v>1378</v>
      </c>
      <c r="K1771" s="21" t="s">
        <v>1379</v>
      </c>
      <c r="L1771" s="21" t="s">
        <v>1380</v>
      </c>
      <c r="M1771" s="21" t="s">
        <v>1381</v>
      </c>
      <c r="N1771" s="21">
        <v>60</v>
      </c>
      <c r="O1771" s="20"/>
      <c r="P1771" s="21" t="s">
        <v>50</v>
      </c>
      <c r="Q1771" s="21" t="s">
        <v>1382</v>
      </c>
      <c r="R1771" s="21">
        <v>802159</v>
      </c>
      <c r="S1771" s="21">
        <v>10019</v>
      </c>
      <c r="T1771" s="21">
        <v>-63.155708300000001</v>
      </c>
      <c r="U1771" s="21">
        <v>-17.781547799999998</v>
      </c>
      <c r="V1771" s="21" t="s">
        <v>1383</v>
      </c>
      <c r="W1771" s="21" t="s">
        <v>51</v>
      </c>
      <c r="X1771" s="21" t="s">
        <v>1407</v>
      </c>
      <c r="Y1771" s="23">
        <v>46246</v>
      </c>
      <c r="Z1771" s="24">
        <f>+E1771-Y1771</f>
        <v>-15</v>
      </c>
      <c r="AA1771" s="25">
        <f>+Tabla_DatosExternos_142[[#This Row],[Saldo]]/Tabla_DatosExternos_142[[#This Row],[Importe]]</f>
        <v>1</v>
      </c>
      <c r="AB1771" s="21"/>
      <c r="AC1771" s="26">
        <f>IF(AND(-Z1771&gt;=1,-Z1771&lt;=30),D1771,0)</f>
        <v>4919.32</v>
      </c>
      <c r="AD1771" s="26">
        <f>IF(AND(-Z1771&gt;=31,-Z1771&lt;=60),D1771,0)</f>
        <v>0</v>
      </c>
      <c r="AE1771" s="26">
        <f>IF(AND(-Z1771&gt;=61,-Z1771&lt;=90),D1771,0)</f>
        <v>0</v>
      </c>
      <c r="AF1771" s="26">
        <f>IF(AND(-Z1771&gt;=91,-Z1771&lt;=120),D1771,0)</f>
        <v>0</v>
      </c>
      <c r="AG1771" s="26">
        <f>IF(AND(-Z1771&gt;=121,-Z1771&lt;=150),D1771,0)</f>
        <v>0</v>
      </c>
      <c r="AH1771" s="26">
        <f>IF(AND(-Z1771&gt;=151,-Z1771&lt;=180),D1771,0)</f>
        <v>0</v>
      </c>
      <c r="AI1771" s="26">
        <f>IF(AND(-Z1771&gt;=181,-Z1771&lt;=210),D1771,0)</f>
        <v>0</v>
      </c>
      <c r="AJ1771" s="26">
        <f>IF(AND(-Z1771&gt;=211,-Z1771&lt;=250),D1771,0)</f>
        <v>0</v>
      </c>
      <c r="AK1771" s="26">
        <f>IF(-Z1771&gt;=251,D1771,0)</f>
        <v>0</v>
      </c>
      <c r="AL1771" s="26">
        <f>SUM(AE1771:AF1771)</f>
        <v>0</v>
      </c>
      <c r="AM1771" s="26">
        <f>SUM(AG1771:AK1771)</f>
        <v>0</v>
      </c>
      <c r="AN1771" s="26">
        <f>SUM(AI1771:AK1771)</f>
        <v>0</v>
      </c>
      <c r="AO1771" s="26">
        <f>+IF(SUM(AC1771:AK1771)=0,D1771,0)</f>
        <v>0</v>
      </c>
      <c r="AP1771" s="26">
        <f>+SUM(AC1771:AK1771)</f>
        <v>4919.32</v>
      </c>
      <c r="AQ1771" s="26">
        <f>+Tabla_DatosExternos_142[[#This Row],[Total Vigente]]+Tabla_DatosExternos_142[[#This Row],[Total Vencido]]</f>
        <v>4919.32</v>
      </c>
      <c r="AR1771" s="26">
        <f>SUM(AG1771:AK1771)</f>
        <v>0</v>
      </c>
      <c r="AS1771" s="27">
        <f>+Tabla_DatosExternos_142[[#This Row],[Fecha]]-Tabla_DatosExternos_142[[#This Row],[Vence]]</f>
        <v>-60</v>
      </c>
      <c r="AT1771" s="21"/>
      <c r="AU1771" s="28" t="e">
        <f>+AR1771-W1771</f>
        <v>#VALUE!</v>
      </c>
    </row>
    <row r="1772" spans="1:47" x14ac:dyDescent="0.35">
      <c r="A1772" s="20">
        <v>46171</v>
      </c>
      <c r="B1772" s="21">
        <v>263545</v>
      </c>
      <c r="C1772" s="21">
        <v>2271.84</v>
      </c>
      <c r="D1772" s="21">
        <v>2271.84</v>
      </c>
      <c r="E1772" s="22">
        <v>46231</v>
      </c>
      <c r="F1772" s="21">
        <v>15</v>
      </c>
      <c r="G1772" s="21" t="s">
        <v>90</v>
      </c>
      <c r="H1772" s="21" t="s">
        <v>48</v>
      </c>
      <c r="I1772" s="21" t="s">
        <v>1618</v>
      </c>
      <c r="J1772" s="21" t="s">
        <v>1378</v>
      </c>
      <c r="K1772" s="21" t="s">
        <v>1379</v>
      </c>
      <c r="L1772" s="21" t="s">
        <v>1380</v>
      </c>
      <c r="M1772" s="21" t="s">
        <v>1381</v>
      </c>
      <c r="N1772" s="21">
        <v>60</v>
      </c>
      <c r="O1772" s="20"/>
      <c r="P1772" s="21" t="s">
        <v>50</v>
      </c>
      <c r="Q1772" s="21" t="s">
        <v>1619</v>
      </c>
      <c r="R1772" s="21">
        <v>2500300</v>
      </c>
      <c r="S1772" s="21">
        <v>10019</v>
      </c>
      <c r="T1772" s="21">
        <v>-63.182762099999998</v>
      </c>
      <c r="U1772" s="21">
        <v>-17.793749399999999</v>
      </c>
      <c r="V1772" s="21" t="s">
        <v>1620</v>
      </c>
      <c r="W1772" s="21" t="s">
        <v>51</v>
      </c>
      <c r="X1772" s="21" t="s">
        <v>1695</v>
      </c>
      <c r="Y1772" s="23">
        <v>46246</v>
      </c>
      <c r="Z1772" s="24">
        <f>+E1772-Y1772</f>
        <v>-15</v>
      </c>
      <c r="AA1772" s="25">
        <f>+Tabla_DatosExternos_142[[#This Row],[Saldo]]/Tabla_DatosExternos_142[[#This Row],[Importe]]</f>
        <v>1</v>
      </c>
      <c r="AB1772" s="21"/>
      <c r="AC1772" s="26">
        <f>IF(AND(-Z1772&gt;=1,-Z1772&lt;=30),D1772,0)</f>
        <v>2271.84</v>
      </c>
      <c r="AD1772" s="26">
        <f>IF(AND(-Z1772&gt;=31,-Z1772&lt;=60),D1772,0)</f>
        <v>0</v>
      </c>
      <c r="AE1772" s="26">
        <f>IF(AND(-Z1772&gt;=61,-Z1772&lt;=90),D1772,0)</f>
        <v>0</v>
      </c>
      <c r="AF1772" s="26">
        <f>IF(AND(-Z1772&gt;=91,-Z1772&lt;=120),D1772,0)</f>
        <v>0</v>
      </c>
      <c r="AG1772" s="26">
        <f>IF(AND(-Z1772&gt;=121,-Z1772&lt;=150),D1772,0)</f>
        <v>0</v>
      </c>
      <c r="AH1772" s="26">
        <f>IF(AND(-Z1772&gt;=151,-Z1772&lt;=180),D1772,0)</f>
        <v>0</v>
      </c>
      <c r="AI1772" s="26">
        <f>IF(AND(-Z1772&gt;=181,-Z1772&lt;=210),D1772,0)</f>
        <v>0</v>
      </c>
      <c r="AJ1772" s="26">
        <f>IF(AND(-Z1772&gt;=211,-Z1772&lt;=250),D1772,0)</f>
        <v>0</v>
      </c>
      <c r="AK1772" s="26">
        <f>IF(-Z1772&gt;=251,D1772,0)</f>
        <v>0</v>
      </c>
      <c r="AL1772" s="26">
        <f>SUM(AE1772:AF1772)</f>
        <v>0</v>
      </c>
      <c r="AM1772" s="26">
        <f>SUM(AG1772:AK1772)</f>
        <v>0</v>
      </c>
      <c r="AN1772" s="26">
        <f>SUM(AI1772:AK1772)</f>
        <v>0</v>
      </c>
      <c r="AO1772" s="26">
        <f>+IF(SUM(AC1772:AK1772)=0,D1772,0)</f>
        <v>0</v>
      </c>
      <c r="AP1772" s="26">
        <f>+SUM(AC1772:AK1772)</f>
        <v>2271.84</v>
      </c>
      <c r="AQ1772" s="26">
        <f>+Tabla_DatosExternos_142[[#This Row],[Total Vigente]]+Tabla_DatosExternos_142[[#This Row],[Total Vencido]]</f>
        <v>2271.84</v>
      </c>
      <c r="AR1772" s="26">
        <f>SUM(AG1772:AK1772)</f>
        <v>0</v>
      </c>
      <c r="AS1772" s="27">
        <f>+Tabla_DatosExternos_142[[#This Row],[Fecha]]-Tabla_DatosExternos_142[[#This Row],[Vence]]</f>
        <v>-60</v>
      </c>
      <c r="AT1772" s="21"/>
      <c r="AU1772" s="28" t="e">
        <f>+AR1772-W1772</f>
        <v>#VALUE!</v>
      </c>
    </row>
    <row r="1773" spans="1:47" x14ac:dyDescent="0.35">
      <c r="A1773" s="20">
        <v>46171</v>
      </c>
      <c r="B1773" s="21">
        <v>263546</v>
      </c>
      <c r="C1773" s="21">
        <v>2032.56</v>
      </c>
      <c r="D1773" s="21">
        <v>2032.56</v>
      </c>
      <c r="E1773" s="22">
        <v>46231</v>
      </c>
      <c r="F1773" s="21">
        <v>15</v>
      </c>
      <c r="G1773" s="21" t="s">
        <v>90</v>
      </c>
      <c r="H1773" s="21" t="s">
        <v>48</v>
      </c>
      <c r="I1773" s="21" t="s">
        <v>1618</v>
      </c>
      <c r="J1773" s="21" t="s">
        <v>1378</v>
      </c>
      <c r="K1773" s="21" t="s">
        <v>1379</v>
      </c>
      <c r="L1773" s="21" t="s">
        <v>1380</v>
      </c>
      <c r="M1773" s="21" t="s">
        <v>1381</v>
      </c>
      <c r="N1773" s="21">
        <v>60</v>
      </c>
      <c r="O1773" s="20"/>
      <c r="P1773" s="21" t="s">
        <v>50</v>
      </c>
      <c r="Q1773" s="21" t="s">
        <v>1619</v>
      </c>
      <c r="R1773" s="21">
        <v>2500300</v>
      </c>
      <c r="S1773" s="21">
        <v>10019</v>
      </c>
      <c r="T1773" s="21">
        <v>-63.182762099999998</v>
      </c>
      <c r="U1773" s="21">
        <v>-17.793749399999999</v>
      </c>
      <c r="V1773" s="21" t="s">
        <v>1620</v>
      </c>
      <c r="W1773" s="21" t="s">
        <v>51</v>
      </c>
      <c r="X1773" s="21" t="s">
        <v>1695</v>
      </c>
      <c r="Y1773" s="23">
        <v>46246</v>
      </c>
      <c r="Z1773" s="24">
        <f>+E1773-Y1773</f>
        <v>-15</v>
      </c>
      <c r="AA1773" s="25">
        <f>+Tabla_DatosExternos_142[[#This Row],[Saldo]]/Tabla_DatosExternos_142[[#This Row],[Importe]]</f>
        <v>1</v>
      </c>
      <c r="AB1773" s="21"/>
      <c r="AC1773" s="26">
        <f>IF(AND(-Z1773&gt;=1,-Z1773&lt;=30),D1773,0)</f>
        <v>2032.56</v>
      </c>
      <c r="AD1773" s="26">
        <f>IF(AND(-Z1773&gt;=31,-Z1773&lt;=60),D1773,0)</f>
        <v>0</v>
      </c>
      <c r="AE1773" s="26">
        <f>IF(AND(-Z1773&gt;=61,-Z1773&lt;=90),D1773,0)</f>
        <v>0</v>
      </c>
      <c r="AF1773" s="26">
        <f>IF(AND(-Z1773&gt;=91,-Z1773&lt;=120),D1773,0)</f>
        <v>0</v>
      </c>
      <c r="AG1773" s="26">
        <f>IF(AND(-Z1773&gt;=121,-Z1773&lt;=150),D1773,0)</f>
        <v>0</v>
      </c>
      <c r="AH1773" s="26">
        <f>IF(AND(-Z1773&gt;=151,-Z1773&lt;=180),D1773,0)</f>
        <v>0</v>
      </c>
      <c r="AI1773" s="26">
        <f>IF(AND(-Z1773&gt;=181,-Z1773&lt;=210),D1773,0)</f>
        <v>0</v>
      </c>
      <c r="AJ1773" s="26">
        <f>IF(AND(-Z1773&gt;=211,-Z1773&lt;=250),D1773,0)</f>
        <v>0</v>
      </c>
      <c r="AK1773" s="26">
        <f>IF(-Z1773&gt;=251,D1773,0)</f>
        <v>0</v>
      </c>
      <c r="AL1773" s="26">
        <f>SUM(AE1773:AF1773)</f>
        <v>0</v>
      </c>
      <c r="AM1773" s="26">
        <f>SUM(AG1773:AK1773)</f>
        <v>0</v>
      </c>
      <c r="AN1773" s="26">
        <f>SUM(AI1773:AK1773)</f>
        <v>0</v>
      </c>
      <c r="AO1773" s="26">
        <f>+IF(SUM(AC1773:AK1773)=0,D1773,0)</f>
        <v>0</v>
      </c>
      <c r="AP1773" s="26">
        <f>+SUM(AC1773:AK1773)</f>
        <v>2032.56</v>
      </c>
      <c r="AQ1773" s="26">
        <f>+Tabla_DatosExternos_142[[#This Row],[Total Vigente]]+Tabla_DatosExternos_142[[#This Row],[Total Vencido]]</f>
        <v>2032.56</v>
      </c>
      <c r="AR1773" s="26">
        <f>SUM(AG1773:AK1773)</f>
        <v>0</v>
      </c>
      <c r="AS1773" s="27">
        <f>+Tabla_DatosExternos_142[[#This Row],[Fecha]]-Tabla_DatosExternos_142[[#This Row],[Vence]]</f>
        <v>-60</v>
      </c>
      <c r="AT1773" s="21"/>
      <c r="AU1773" s="28" t="e">
        <f>+AR1773-W1773</f>
        <v>#VALUE!</v>
      </c>
    </row>
    <row r="1774" spans="1:47" x14ac:dyDescent="0.35">
      <c r="A1774" s="20">
        <v>46171</v>
      </c>
      <c r="B1774" s="21">
        <v>263549</v>
      </c>
      <c r="C1774" s="21">
        <v>1975.98</v>
      </c>
      <c r="D1774" s="21">
        <v>1975.98</v>
      </c>
      <c r="E1774" s="22">
        <v>46231</v>
      </c>
      <c r="F1774" s="21">
        <v>15</v>
      </c>
      <c r="G1774" s="21" t="s">
        <v>90</v>
      </c>
      <c r="H1774" s="21" t="s">
        <v>48</v>
      </c>
      <c r="I1774" s="21" t="s">
        <v>1618</v>
      </c>
      <c r="J1774" s="21" t="s">
        <v>1378</v>
      </c>
      <c r="K1774" s="21" t="s">
        <v>1379</v>
      </c>
      <c r="L1774" s="21" t="s">
        <v>1380</v>
      </c>
      <c r="M1774" s="21" t="s">
        <v>1381</v>
      </c>
      <c r="N1774" s="21">
        <v>60</v>
      </c>
      <c r="O1774" s="20"/>
      <c r="P1774" s="21" t="s">
        <v>50</v>
      </c>
      <c r="Q1774" s="21" t="s">
        <v>1619</v>
      </c>
      <c r="R1774" s="21">
        <v>2500300</v>
      </c>
      <c r="S1774" s="21">
        <v>10019</v>
      </c>
      <c r="T1774" s="21">
        <v>-63.185887399999999</v>
      </c>
      <c r="U1774" s="21">
        <v>-17.800500700000001</v>
      </c>
      <c r="V1774" s="21" t="s">
        <v>1620</v>
      </c>
      <c r="W1774" s="21" t="s">
        <v>51</v>
      </c>
      <c r="X1774" s="21" t="s">
        <v>1621</v>
      </c>
      <c r="Y1774" s="23">
        <v>46246</v>
      </c>
      <c r="Z1774" s="24">
        <f>+E1774-Y1774</f>
        <v>-15</v>
      </c>
      <c r="AA1774" s="25">
        <f>+Tabla_DatosExternos_142[[#This Row],[Saldo]]/Tabla_DatosExternos_142[[#This Row],[Importe]]</f>
        <v>1</v>
      </c>
      <c r="AB1774" s="21"/>
      <c r="AC1774" s="26">
        <f>IF(AND(-Z1774&gt;=1,-Z1774&lt;=30),D1774,0)</f>
        <v>1975.98</v>
      </c>
      <c r="AD1774" s="26">
        <f>IF(AND(-Z1774&gt;=31,-Z1774&lt;=60),D1774,0)</f>
        <v>0</v>
      </c>
      <c r="AE1774" s="26">
        <f>IF(AND(-Z1774&gt;=61,-Z1774&lt;=90),D1774,0)</f>
        <v>0</v>
      </c>
      <c r="AF1774" s="26">
        <f>IF(AND(-Z1774&gt;=91,-Z1774&lt;=120),D1774,0)</f>
        <v>0</v>
      </c>
      <c r="AG1774" s="26">
        <f>IF(AND(-Z1774&gt;=121,-Z1774&lt;=150),D1774,0)</f>
        <v>0</v>
      </c>
      <c r="AH1774" s="26">
        <f>IF(AND(-Z1774&gt;=151,-Z1774&lt;=180),D1774,0)</f>
        <v>0</v>
      </c>
      <c r="AI1774" s="26">
        <f>IF(AND(-Z1774&gt;=181,-Z1774&lt;=210),D1774,0)</f>
        <v>0</v>
      </c>
      <c r="AJ1774" s="26">
        <f>IF(AND(-Z1774&gt;=211,-Z1774&lt;=250),D1774,0)</f>
        <v>0</v>
      </c>
      <c r="AK1774" s="26">
        <f>IF(-Z1774&gt;=251,D1774,0)</f>
        <v>0</v>
      </c>
      <c r="AL1774" s="26">
        <f>SUM(AE1774:AF1774)</f>
        <v>0</v>
      </c>
      <c r="AM1774" s="26">
        <f>SUM(AG1774:AK1774)</f>
        <v>0</v>
      </c>
      <c r="AN1774" s="26">
        <f>SUM(AI1774:AK1774)</f>
        <v>0</v>
      </c>
      <c r="AO1774" s="26">
        <f>+IF(SUM(AC1774:AK1774)=0,D1774,0)</f>
        <v>0</v>
      </c>
      <c r="AP1774" s="26">
        <f>+SUM(AC1774:AK1774)</f>
        <v>1975.98</v>
      </c>
      <c r="AQ1774" s="26">
        <f>+Tabla_DatosExternos_142[[#This Row],[Total Vigente]]+Tabla_DatosExternos_142[[#This Row],[Total Vencido]]</f>
        <v>1975.98</v>
      </c>
      <c r="AR1774" s="26">
        <f>SUM(AG1774:AK1774)</f>
        <v>0</v>
      </c>
      <c r="AS1774" s="27">
        <f>+Tabla_DatosExternos_142[[#This Row],[Fecha]]-Tabla_DatosExternos_142[[#This Row],[Vence]]</f>
        <v>-60</v>
      </c>
      <c r="AT1774" s="21"/>
      <c r="AU1774" s="28" t="e">
        <f>+AR1774-W1774</f>
        <v>#VALUE!</v>
      </c>
    </row>
    <row r="1775" spans="1:47" x14ac:dyDescent="0.35">
      <c r="A1775" s="20">
        <v>46171</v>
      </c>
      <c r="B1775" s="21">
        <v>263550</v>
      </c>
      <c r="C1775" s="21">
        <v>2545.98</v>
      </c>
      <c r="D1775" s="21">
        <v>2545.98</v>
      </c>
      <c r="E1775" s="22">
        <v>46231</v>
      </c>
      <c r="F1775" s="21">
        <v>15</v>
      </c>
      <c r="G1775" s="21" t="s">
        <v>90</v>
      </c>
      <c r="H1775" s="21" t="s">
        <v>48</v>
      </c>
      <c r="I1775" s="21" t="s">
        <v>1000</v>
      </c>
      <c r="J1775" s="21" t="s">
        <v>1378</v>
      </c>
      <c r="K1775" s="21" t="s">
        <v>1379</v>
      </c>
      <c r="L1775" s="21" t="s">
        <v>1380</v>
      </c>
      <c r="M1775" s="21" t="s">
        <v>1381</v>
      </c>
      <c r="N1775" s="21">
        <v>60</v>
      </c>
      <c r="O1775" s="20"/>
      <c r="P1775" s="21" t="s">
        <v>50</v>
      </c>
      <c r="Q1775" s="21" t="s">
        <v>1615</v>
      </c>
      <c r="R1775" s="21">
        <v>380033</v>
      </c>
      <c r="S1775" s="21">
        <v>10019</v>
      </c>
      <c r="T1775" s="21">
        <v>-63.1909621</v>
      </c>
      <c r="U1775" s="21">
        <v>-17.779115900000001</v>
      </c>
      <c r="V1775" s="21" t="s">
        <v>1616</v>
      </c>
      <c r="W1775" s="21" t="s">
        <v>51</v>
      </c>
      <c r="X1775" s="21" t="s">
        <v>1617</v>
      </c>
      <c r="Y1775" s="23">
        <v>46246</v>
      </c>
      <c r="Z1775" s="24">
        <f>+E1775-Y1775</f>
        <v>-15</v>
      </c>
      <c r="AA1775" s="25">
        <f>+Tabla_DatosExternos_142[[#This Row],[Saldo]]/Tabla_DatosExternos_142[[#This Row],[Importe]]</f>
        <v>1</v>
      </c>
      <c r="AB1775" s="21"/>
      <c r="AC1775" s="26">
        <f>IF(AND(-Z1775&gt;=1,-Z1775&lt;=30),D1775,0)</f>
        <v>2545.98</v>
      </c>
      <c r="AD1775" s="26">
        <f>IF(AND(-Z1775&gt;=31,-Z1775&lt;=60),D1775,0)</f>
        <v>0</v>
      </c>
      <c r="AE1775" s="26">
        <f>IF(AND(-Z1775&gt;=61,-Z1775&lt;=90),D1775,0)</f>
        <v>0</v>
      </c>
      <c r="AF1775" s="26">
        <f>IF(AND(-Z1775&gt;=91,-Z1775&lt;=120),D1775,0)</f>
        <v>0</v>
      </c>
      <c r="AG1775" s="26">
        <f>IF(AND(-Z1775&gt;=121,-Z1775&lt;=150),D1775,0)</f>
        <v>0</v>
      </c>
      <c r="AH1775" s="26">
        <f>IF(AND(-Z1775&gt;=151,-Z1775&lt;=180),D1775,0)</f>
        <v>0</v>
      </c>
      <c r="AI1775" s="26">
        <f>IF(AND(-Z1775&gt;=181,-Z1775&lt;=210),D1775,0)</f>
        <v>0</v>
      </c>
      <c r="AJ1775" s="26">
        <f>IF(AND(-Z1775&gt;=211,-Z1775&lt;=250),D1775,0)</f>
        <v>0</v>
      </c>
      <c r="AK1775" s="26">
        <f>IF(-Z1775&gt;=251,D1775,0)</f>
        <v>0</v>
      </c>
      <c r="AL1775" s="26">
        <f>SUM(AE1775:AF1775)</f>
        <v>0</v>
      </c>
      <c r="AM1775" s="26">
        <f>SUM(AG1775:AK1775)</f>
        <v>0</v>
      </c>
      <c r="AN1775" s="26">
        <f>SUM(AI1775:AK1775)</f>
        <v>0</v>
      </c>
      <c r="AO1775" s="26">
        <f>+IF(SUM(AC1775:AK1775)=0,D1775,0)</f>
        <v>0</v>
      </c>
      <c r="AP1775" s="26">
        <f>+SUM(AC1775:AK1775)</f>
        <v>2545.98</v>
      </c>
      <c r="AQ1775" s="26">
        <f>+Tabla_DatosExternos_142[[#This Row],[Total Vigente]]+Tabla_DatosExternos_142[[#This Row],[Total Vencido]]</f>
        <v>2545.98</v>
      </c>
      <c r="AR1775" s="26">
        <f>SUM(AG1775:AK1775)</f>
        <v>0</v>
      </c>
      <c r="AS1775" s="27">
        <f>+Tabla_DatosExternos_142[[#This Row],[Fecha]]-Tabla_DatosExternos_142[[#This Row],[Vence]]</f>
        <v>-60</v>
      </c>
      <c r="AT1775" s="21"/>
      <c r="AU1775" s="28" t="e">
        <f>+AR1775-W1775</f>
        <v>#VALUE!</v>
      </c>
    </row>
    <row r="1776" spans="1:47" x14ac:dyDescent="0.35">
      <c r="A1776" s="20">
        <v>46171</v>
      </c>
      <c r="B1776" s="21">
        <v>263552</v>
      </c>
      <c r="C1776" s="21">
        <v>2387.16</v>
      </c>
      <c r="D1776" s="21">
        <v>2387.16</v>
      </c>
      <c r="E1776" s="22">
        <v>46231</v>
      </c>
      <c r="F1776" s="21">
        <v>15</v>
      </c>
      <c r="G1776" s="21" t="s">
        <v>90</v>
      </c>
      <c r="H1776" s="21" t="s">
        <v>48</v>
      </c>
      <c r="I1776" s="21" t="s">
        <v>1618</v>
      </c>
      <c r="J1776" s="21" t="s">
        <v>1378</v>
      </c>
      <c r="K1776" s="21" t="s">
        <v>1379</v>
      </c>
      <c r="L1776" s="21" t="s">
        <v>1380</v>
      </c>
      <c r="M1776" s="21" t="s">
        <v>1381</v>
      </c>
      <c r="N1776" s="21">
        <v>60</v>
      </c>
      <c r="O1776" s="20"/>
      <c r="P1776" s="21" t="s">
        <v>50</v>
      </c>
      <c r="Q1776" s="21" t="s">
        <v>1619</v>
      </c>
      <c r="R1776" s="21">
        <v>2500300</v>
      </c>
      <c r="S1776" s="21">
        <v>10019</v>
      </c>
      <c r="T1776" s="21">
        <v>-63.200928300000001</v>
      </c>
      <c r="U1776" s="21">
        <v>-17.7605811</v>
      </c>
      <c r="V1776" s="21" t="s">
        <v>1620</v>
      </c>
      <c r="W1776" s="21" t="s">
        <v>51</v>
      </c>
      <c r="X1776" s="21" t="s">
        <v>1622</v>
      </c>
      <c r="Y1776" s="23">
        <v>46246</v>
      </c>
      <c r="Z1776" s="24">
        <f>+E1776-Y1776</f>
        <v>-15</v>
      </c>
      <c r="AA1776" s="25">
        <f>+Tabla_DatosExternos_142[[#This Row],[Saldo]]/Tabla_DatosExternos_142[[#This Row],[Importe]]</f>
        <v>1</v>
      </c>
      <c r="AB1776" s="21"/>
      <c r="AC1776" s="26">
        <f>IF(AND(-Z1776&gt;=1,-Z1776&lt;=30),D1776,0)</f>
        <v>2387.16</v>
      </c>
      <c r="AD1776" s="26">
        <f>IF(AND(-Z1776&gt;=31,-Z1776&lt;=60),D1776,0)</f>
        <v>0</v>
      </c>
      <c r="AE1776" s="26">
        <f>IF(AND(-Z1776&gt;=61,-Z1776&lt;=90),D1776,0)</f>
        <v>0</v>
      </c>
      <c r="AF1776" s="26">
        <f>IF(AND(-Z1776&gt;=91,-Z1776&lt;=120),D1776,0)</f>
        <v>0</v>
      </c>
      <c r="AG1776" s="26">
        <f>IF(AND(-Z1776&gt;=121,-Z1776&lt;=150),D1776,0)</f>
        <v>0</v>
      </c>
      <c r="AH1776" s="26">
        <f>IF(AND(-Z1776&gt;=151,-Z1776&lt;=180),D1776,0)</f>
        <v>0</v>
      </c>
      <c r="AI1776" s="26">
        <f>IF(AND(-Z1776&gt;=181,-Z1776&lt;=210),D1776,0)</f>
        <v>0</v>
      </c>
      <c r="AJ1776" s="26">
        <f>IF(AND(-Z1776&gt;=211,-Z1776&lt;=250),D1776,0)</f>
        <v>0</v>
      </c>
      <c r="AK1776" s="26">
        <f>IF(-Z1776&gt;=251,D1776,0)</f>
        <v>0</v>
      </c>
      <c r="AL1776" s="26">
        <f>SUM(AE1776:AF1776)</f>
        <v>0</v>
      </c>
      <c r="AM1776" s="26">
        <f>SUM(AG1776:AK1776)</f>
        <v>0</v>
      </c>
      <c r="AN1776" s="26">
        <f>SUM(AI1776:AK1776)</f>
        <v>0</v>
      </c>
      <c r="AO1776" s="26">
        <f>+IF(SUM(AC1776:AK1776)=0,D1776,0)</f>
        <v>0</v>
      </c>
      <c r="AP1776" s="26">
        <f>+SUM(AC1776:AK1776)</f>
        <v>2387.16</v>
      </c>
      <c r="AQ1776" s="26">
        <f>+Tabla_DatosExternos_142[[#This Row],[Total Vigente]]+Tabla_DatosExternos_142[[#This Row],[Total Vencido]]</f>
        <v>2387.16</v>
      </c>
      <c r="AR1776" s="26">
        <f>SUM(AG1776:AK1776)</f>
        <v>0</v>
      </c>
      <c r="AS1776" s="27">
        <f>+Tabla_DatosExternos_142[[#This Row],[Fecha]]-Tabla_DatosExternos_142[[#This Row],[Vence]]</f>
        <v>-60</v>
      </c>
      <c r="AT1776" s="21"/>
      <c r="AU1776" s="28" t="e">
        <f>+AR1776-W1776</f>
        <v>#VALUE!</v>
      </c>
    </row>
    <row r="1777" spans="1:47" x14ac:dyDescent="0.35">
      <c r="A1777" s="20">
        <v>46171</v>
      </c>
      <c r="B1777" s="21">
        <v>263553</v>
      </c>
      <c r="C1777" s="21">
        <v>1314.12</v>
      </c>
      <c r="D1777" s="21">
        <v>1314.12</v>
      </c>
      <c r="E1777" s="22">
        <v>46231</v>
      </c>
      <c r="F1777" s="21">
        <v>15</v>
      </c>
      <c r="G1777" s="21" t="s">
        <v>90</v>
      </c>
      <c r="H1777" s="21" t="s">
        <v>48</v>
      </c>
      <c r="I1777" s="21" t="s">
        <v>1618</v>
      </c>
      <c r="J1777" s="21" t="s">
        <v>1378</v>
      </c>
      <c r="K1777" s="21" t="s">
        <v>1379</v>
      </c>
      <c r="L1777" s="21" t="s">
        <v>1380</v>
      </c>
      <c r="M1777" s="21" t="s">
        <v>1381</v>
      </c>
      <c r="N1777" s="21">
        <v>60</v>
      </c>
      <c r="O1777" s="20"/>
      <c r="P1777" s="21" t="s">
        <v>50</v>
      </c>
      <c r="Q1777" s="21" t="s">
        <v>1619</v>
      </c>
      <c r="R1777" s="21">
        <v>2500300</v>
      </c>
      <c r="S1777" s="21">
        <v>10019</v>
      </c>
      <c r="T1777" s="21">
        <v>-63.200928300000001</v>
      </c>
      <c r="U1777" s="21">
        <v>-17.7605811</v>
      </c>
      <c r="V1777" s="21" t="s">
        <v>1620</v>
      </c>
      <c r="W1777" s="21" t="s">
        <v>51</v>
      </c>
      <c r="X1777" s="21" t="s">
        <v>1622</v>
      </c>
      <c r="Y1777" s="23">
        <v>46246</v>
      </c>
      <c r="Z1777" s="24">
        <f>+E1777-Y1777</f>
        <v>-15</v>
      </c>
      <c r="AA1777" s="25">
        <f>+Tabla_DatosExternos_142[[#This Row],[Saldo]]/Tabla_DatosExternos_142[[#This Row],[Importe]]</f>
        <v>1</v>
      </c>
      <c r="AB1777" s="21"/>
      <c r="AC1777" s="26">
        <f>IF(AND(-Z1777&gt;=1,-Z1777&lt;=30),D1777,0)</f>
        <v>1314.12</v>
      </c>
      <c r="AD1777" s="26">
        <f>IF(AND(-Z1777&gt;=31,-Z1777&lt;=60),D1777,0)</f>
        <v>0</v>
      </c>
      <c r="AE1777" s="26">
        <f>IF(AND(-Z1777&gt;=61,-Z1777&lt;=90),D1777,0)</f>
        <v>0</v>
      </c>
      <c r="AF1777" s="26">
        <f>IF(AND(-Z1777&gt;=91,-Z1777&lt;=120),D1777,0)</f>
        <v>0</v>
      </c>
      <c r="AG1777" s="26">
        <f>IF(AND(-Z1777&gt;=121,-Z1777&lt;=150),D1777,0)</f>
        <v>0</v>
      </c>
      <c r="AH1777" s="26">
        <f>IF(AND(-Z1777&gt;=151,-Z1777&lt;=180),D1777,0)</f>
        <v>0</v>
      </c>
      <c r="AI1777" s="26">
        <f>IF(AND(-Z1777&gt;=181,-Z1777&lt;=210),D1777,0)</f>
        <v>0</v>
      </c>
      <c r="AJ1777" s="26">
        <f>IF(AND(-Z1777&gt;=211,-Z1777&lt;=250),D1777,0)</f>
        <v>0</v>
      </c>
      <c r="AK1777" s="26">
        <f>IF(-Z1777&gt;=251,D1777,0)</f>
        <v>0</v>
      </c>
      <c r="AL1777" s="26">
        <f>SUM(AE1777:AF1777)</f>
        <v>0</v>
      </c>
      <c r="AM1777" s="26">
        <f>SUM(AG1777:AK1777)</f>
        <v>0</v>
      </c>
      <c r="AN1777" s="26">
        <f>SUM(AI1777:AK1777)</f>
        <v>0</v>
      </c>
      <c r="AO1777" s="26">
        <f>+IF(SUM(AC1777:AK1777)=0,D1777,0)</f>
        <v>0</v>
      </c>
      <c r="AP1777" s="26">
        <f>+SUM(AC1777:AK1777)</f>
        <v>1314.12</v>
      </c>
      <c r="AQ1777" s="26">
        <f>+Tabla_DatosExternos_142[[#This Row],[Total Vigente]]+Tabla_DatosExternos_142[[#This Row],[Total Vencido]]</f>
        <v>1314.12</v>
      </c>
      <c r="AR1777" s="26">
        <f>SUM(AG1777:AK1777)</f>
        <v>0</v>
      </c>
      <c r="AS1777" s="27">
        <f>+Tabla_DatosExternos_142[[#This Row],[Fecha]]-Tabla_DatosExternos_142[[#This Row],[Vence]]</f>
        <v>-60</v>
      </c>
      <c r="AT1777" s="21"/>
      <c r="AU1777" s="28" t="e">
        <f>+AR1777-W1777</f>
        <v>#VALUE!</v>
      </c>
    </row>
    <row r="1778" spans="1:47" x14ac:dyDescent="0.35">
      <c r="A1778" s="20">
        <v>46171</v>
      </c>
      <c r="B1778" s="21">
        <v>263554</v>
      </c>
      <c r="C1778" s="21">
        <v>2537.8200000000002</v>
      </c>
      <c r="D1778" s="21">
        <v>2537.8200000000002</v>
      </c>
      <c r="E1778" s="22">
        <v>46231</v>
      </c>
      <c r="F1778" s="21">
        <v>15</v>
      </c>
      <c r="G1778" s="21" t="s">
        <v>90</v>
      </c>
      <c r="H1778" s="21" t="s">
        <v>48</v>
      </c>
      <c r="I1778" s="21" t="s">
        <v>1618</v>
      </c>
      <c r="J1778" s="21" t="s">
        <v>1378</v>
      </c>
      <c r="K1778" s="21" t="s">
        <v>1379</v>
      </c>
      <c r="L1778" s="21" t="s">
        <v>1380</v>
      </c>
      <c r="M1778" s="21" t="s">
        <v>1381</v>
      </c>
      <c r="N1778" s="21">
        <v>60</v>
      </c>
      <c r="O1778" s="20"/>
      <c r="P1778" s="21" t="s">
        <v>50</v>
      </c>
      <c r="Q1778" s="21" t="s">
        <v>1619</v>
      </c>
      <c r="R1778" s="21">
        <v>2500300</v>
      </c>
      <c r="S1778" s="21">
        <v>10019</v>
      </c>
      <c r="T1778" s="21">
        <v>-63.217713699999997</v>
      </c>
      <c r="U1778" s="21">
        <v>-17.749024599999998</v>
      </c>
      <c r="V1778" s="21" t="s">
        <v>1620</v>
      </c>
      <c r="W1778" s="21" t="s">
        <v>51</v>
      </c>
      <c r="X1778" s="21" t="s">
        <v>1700</v>
      </c>
      <c r="Y1778" s="23">
        <v>46246</v>
      </c>
      <c r="Z1778" s="24">
        <f>+E1778-Y1778</f>
        <v>-15</v>
      </c>
      <c r="AA1778" s="25">
        <f>+Tabla_DatosExternos_142[[#This Row],[Saldo]]/Tabla_DatosExternos_142[[#This Row],[Importe]]</f>
        <v>1</v>
      </c>
      <c r="AB1778" s="21"/>
      <c r="AC1778" s="26">
        <f>IF(AND(-Z1778&gt;=1,-Z1778&lt;=30),D1778,0)</f>
        <v>2537.8200000000002</v>
      </c>
      <c r="AD1778" s="26">
        <f>IF(AND(-Z1778&gt;=31,-Z1778&lt;=60),D1778,0)</f>
        <v>0</v>
      </c>
      <c r="AE1778" s="26">
        <f>IF(AND(-Z1778&gt;=61,-Z1778&lt;=90),D1778,0)</f>
        <v>0</v>
      </c>
      <c r="AF1778" s="26">
        <f>IF(AND(-Z1778&gt;=91,-Z1778&lt;=120),D1778,0)</f>
        <v>0</v>
      </c>
      <c r="AG1778" s="26">
        <f>IF(AND(-Z1778&gt;=121,-Z1778&lt;=150),D1778,0)</f>
        <v>0</v>
      </c>
      <c r="AH1778" s="26">
        <f>IF(AND(-Z1778&gt;=151,-Z1778&lt;=180),D1778,0)</f>
        <v>0</v>
      </c>
      <c r="AI1778" s="26">
        <f>IF(AND(-Z1778&gt;=181,-Z1778&lt;=210),D1778,0)</f>
        <v>0</v>
      </c>
      <c r="AJ1778" s="26">
        <f>IF(AND(-Z1778&gt;=211,-Z1778&lt;=250),D1778,0)</f>
        <v>0</v>
      </c>
      <c r="AK1778" s="26">
        <f>IF(-Z1778&gt;=251,D1778,0)</f>
        <v>0</v>
      </c>
      <c r="AL1778" s="26">
        <f>SUM(AE1778:AF1778)</f>
        <v>0</v>
      </c>
      <c r="AM1778" s="26">
        <f>SUM(AG1778:AK1778)</f>
        <v>0</v>
      </c>
      <c r="AN1778" s="26">
        <f>SUM(AI1778:AK1778)</f>
        <v>0</v>
      </c>
      <c r="AO1778" s="26">
        <f>+IF(SUM(AC1778:AK1778)=0,D1778,0)</f>
        <v>0</v>
      </c>
      <c r="AP1778" s="26">
        <f>+SUM(AC1778:AK1778)</f>
        <v>2537.8200000000002</v>
      </c>
      <c r="AQ1778" s="26">
        <f>+Tabla_DatosExternos_142[[#This Row],[Total Vigente]]+Tabla_DatosExternos_142[[#This Row],[Total Vencido]]</f>
        <v>2537.8200000000002</v>
      </c>
      <c r="AR1778" s="26">
        <f>SUM(AG1778:AK1778)</f>
        <v>0</v>
      </c>
      <c r="AS1778" s="27">
        <f>+Tabla_DatosExternos_142[[#This Row],[Fecha]]-Tabla_DatosExternos_142[[#This Row],[Vence]]</f>
        <v>-60</v>
      </c>
      <c r="AT1778" s="21"/>
      <c r="AU1778" s="28" t="e">
        <f>+AR1778-W1778</f>
        <v>#VALUE!</v>
      </c>
    </row>
    <row r="1779" spans="1:47" x14ac:dyDescent="0.35">
      <c r="A1779" s="20">
        <v>46171</v>
      </c>
      <c r="B1779" s="21">
        <v>263555</v>
      </c>
      <c r="C1779" s="21">
        <v>486</v>
      </c>
      <c r="D1779" s="21">
        <v>486</v>
      </c>
      <c r="E1779" s="22">
        <v>46231</v>
      </c>
      <c r="F1779" s="21">
        <v>15</v>
      </c>
      <c r="G1779" s="21" t="s">
        <v>90</v>
      </c>
      <c r="H1779" s="21" t="s">
        <v>48</v>
      </c>
      <c r="I1779" s="21" t="s">
        <v>1377</v>
      </c>
      <c r="J1779" s="21" t="s">
        <v>1378</v>
      </c>
      <c r="K1779" s="21" t="s">
        <v>1379</v>
      </c>
      <c r="L1779" s="21" t="s">
        <v>1380</v>
      </c>
      <c r="M1779" s="21" t="s">
        <v>1381</v>
      </c>
      <c r="N1779" s="21">
        <v>60</v>
      </c>
      <c r="O1779" s="20"/>
      <c r="P1779" s="21" t="s">
        <v>50</v>
      </c>
      <c r="Q1779" s="21" t="s">
        <v>1382</v>
      </c>
      <c r="R1779" s="21">
        <v>802159</v>
      </c>
      <c r="S1779" s="21">
        <v>10019</v>
      </c>
      <c r="T1779" s="21">
        <v>-63.202393000000001</v>
      </c>
      <c r="U1779" s="21">
        <v>-17.755089600000002</v>
      </c>
      <c r="V1779" s="21" t="s">
        <v>1383</v>
      </c>
      <c r="W1779" s="21" t="s">
        <v>51</v>
      </c>
      <c r="X1779" s="21" t="s">
        <v>1384</v>
      </c>
      <c r="Y1779" s="23">
        <v>46246</v>
      </c>
      <c r="Z1779" s="24">
        <f>+E1779-Y1779</f>
        <v>-15</v>
      </c>
      <c r="AA1779" s="25">
        <f>+Tabla_DatosExternos_142[[#This Row],[Saldo]]/Tabla_DatosExternos_142[[#This Row],[Importe]]</f>
        <v>1</v>
      </c>
      <c r="AB1779" s="21"/>
      <c r="AC1779" s="26">
        <f>IF(AND(-Z1779&gt;=1,-Z1779&lt;=30),D1779,0)</f>
        <v>486</v>
      </c>
      <c r="AD1779" s="26">
        <f>IF(AND(-Z1779&gt;=31,-Z1779&lt;=60),D1779,0)</f>
        <v>0</v>
      </c>
      <c r="AE1779" s="26">
        <f>IF(AND(-Z1779&gt;=61,-Z1779&lt;=90),D1779,0)</f>
        <v>0</v>
      </c>
      <c r="AF1779" s="26">
        <f>IF(AND(-Z1779&gt;=91,-Z1779&lt;=120),D1779,0)</f>
        <v>0</v>
      </c>
      <c r="AG1779" s="26">
        <f>IF(AND(-Z1779&gt;=121,-Z1779&lt;=150),D1779,0)</f>
        <v>0</v>
      </c>
      <c r="AH1779" s="26">
        <f>IF(AND(-Z1779&gt;=151,-Z1779&lt;=180),D1779,0)</f>
        <v>0</v>
      </c>
      <c r="AI1779" s="26">
        <f>IF(AND(-Z1779&gt;=181,-Z1779&lt;=210),D1779,0)</f>
        <v>0</v>
      </c>
      <c r="AJ1779" s="26">
        <f>IF(AND(-Z1779&gt;=211,-Z1779&lt;=250),D1779,0)</f>
        <v>0</v>
      </c>
      <c r="AK1779" s="26">
        <f>IF(-Z1779&gt;=251,D1779,0)</f>
        <v>0</v>
      </c>
      <c r="AL1779" s="26">
        <f>SUM(AE1779:AF1779)</f>
        <v>0</v>
      </c>
      <c r="AM1779" s="26">
        <f>SUM(AG1779:AK1779)</f>
        <v>0</v>
      </c>
      <c r="AN1779" s="26">
        <f>SUM(AI1779:AK1779)</f>
        <v>0</v>
      </c>
      <c r="AO1779" s="26">
        <f>+IF(SUM(AC1779:AK1779)=0,D1779,0)</f>
        <v>0</v>
      </c>
      <c r="AP1779" s="26">
        <f>+SUM(AC1779:AK1779)</f>
        <v>486</v>
      </c>
      <c r="AQ1779" s="26">
        <f>+Tabla_DatosExternos_142[[#This Row],[Total Vigente]]+Tabla_DatosExternos_142[[#This Row],[Total Vencido]]</f>
        <v>486</v>
      </c>
      <c r="AR1779" s="26">
        <f>SUM(AG1779:AK1779)</f>
        <v>0</v>
      </c>
      <c r="AS1779" s="27">
        <f>+Tabla_DatosExternos_142[[#This Row],[Fecha]]-Tabla_DatosExternos_142[[#This Row],[Vence]]</f>
        <v>-60</v>
      </c>
      <c r="AT1779" s="21"/>
      <c r="AU1779" s="28" t="e">
        <f>+AR1779-W1779</f>
        <v>#VALUE!</v>
      </c>
    </row>
    <row r="1780" spans="1:47" x14ac:dyDescent="0.35">
      <c r="A1780" s="20">
        <v>46171</v>
      </c>
      <c r="B1780" s="21">
        <v>263556</v>
      </c>
      <c r="C1780" s="21">
        <v>6083.86</v>
      </c>
      <c r="D1780" s="21">
        <v>6083.86</v>
      </c>
      <c r="E1780" s="22">
        <v>46231</v>
      </c>
      <c r="F1780" s="21">
        <v>15</v>
      </c>
      <c r="G1780" s="21" t="s">
        <v>90</v>
      </c>
      <c r="H1780" s="21" t="s">
        <v>48</v>
      </c>
      <c r="I1780" s="21" t="s">
        <v>1377</v>
      </c>
      <c r="J1780" s="21" t="s">
        <v>1378</v>
      </c>
      <c r="K1780" s="21" t="s">
        <v>1379</v>
      </c>
      <c r="L1780" s="21" t="s">
        <v>1380</v>
      </c>
      <c r="M1780" s="21" t="s">
        <v>1381</v>
      </c>
      <c r="N1780" s="21">
        <v>60</v>
      </c>
      <c r="O1780" s="20"/>
      <c r="P1780" s="21" t="s">
        <v>50</v>
      </c>
      <c r="Q1780" s="21" t="s">
        <v>1382</v>
      </c>
      <c r="R1780" s="21">
        <v>802159</v>
      </c>
      <c r="S1780" s="21">
        <v>10019</v>
      </c>
      <c r="T1780" s="21">
        <v>-63.202393000000001</v>
      </c>
      <c r="U1780" s="21">
        <v>-17.755089600000002</v>
      </c>
      <c r="V1780" s="21" t="s">
        <v>1383</v>
      </c>
      <c r="W1780" s="21" t="s">
        <v>51</v>
      </c>
      <c r="X1780" s="21" t="s">
        <v>1384</v>
      </c>
      <c r="Y1780" s="23">
        <v>46246</v>
      </c>
      <c r="Z1780" s="24">
        <f>+E1780-Y1780</f>
        <v>-15</v>
      </c>
      <c r="AA1780" s="25">
        <f>+Tabla_DatosExternos_142[[#This Row],[Saldo]]/Tabla_DatosExternos_142[[#This Row],[Importe]]</f>
        <v>1</v>
      </c>
      <c r="AB1780" s="21"/>
      <c r="AC1780" s="26">
        <f>IF(AND(-Z1780&gt;=1,-Z1780&lt;=30),D1780,0)</f>
        <v>6083.86</v>
      </c>
      <c r="AD1780" s="26">
        <f>IF(AND(-Z1780&gt;=31,-Z1780&lt;=60),D1780,0)</f>
        <v>0</v>
      </c>
      <c r="AE1780" s="26">
        <f>IF(AND(-Z1780&gt;=61,-Z1780&lt;=90),D1780,0)</f>
        <v>0</v>
      </c>
      <c r="AF1780" s="26">
        <f>IF(AND(-Z1780&gt;=91,-Z1780&lt;=120),D1780,0)</f>
        <v>0</v>
      </c>
      <c r="AG1780" s="26">
        <f>IF(AND(-Z1780&gt;=121,-Z1780&lt;=150),D1780,0)</f>
        <v>0</v>
      </c>
      <c r="AH1780" s="26">
        <f>IF(AND(-Z1780&gt;=151,-Z1780&lt;=180),D1780,0)</f>
        <v>0</v>
      </c>
      <c r="AI1780" s="26">
        <f>IF(AND(-Z1780&gt;=181,-Z1780&lt;=210),D1780,0)</f>
        <v>0</v>
      </c>
      <c r="AJ1780" s="26">
        <f>IF(AND(-Z1780&gt;=211,-Z1780&lt;=250),D1780,0)</f>
        <v>0</v>
      </c>
      <c r="AK1780" s="26">
        <f>IF(-Z1780&gt;=251,D1780,0)</f>
        <v>0</v>
      </c>
      <c r="AL1780" s="26">
        <f>SUM(AE1780:AF1780)</f>
        <v>0</v>
      </c>
      <c r="AM1780" s="26">
        <f>SUM(AG1780:AK1780)</f>
        <v>0</v>
      </c>
      <c r="AN1780" s="26">
        <f>SUM(AI1780:AK1780)</f>
        <v>0</v>
      </c>
      <c r="AO1780" s="26">
        <f>+IF(SUM(AC1780:AK1780)=0,D1780,0)</f>
        <v>0</v>
      </c>
      <c r="AP1780" s="26">
        <f>+SUM(AC1780:AK1780)</f>
        <v>6083.86</v>
      </c>
      <c r="AQ1780" s="26">
        <f>+Tabla_DatosExternos_142[[#This Row],[Total Vigente]]+Tabla_DatosExternos_142[[#This Row],[Total Vencido]]</f>
        <v>6083.86</v>
      </c>
      <c r="AR1780" s="26">
        <f>SUM(AG1780:AK1780)</f>
        <v>0</v>
      </c>
      <c r="AS1780" s="27">
        <f>+Tabla_DatosExternos_142[[#This Row],[Fecha]]-Tabla_DatosExternos_142[[#This Row],[Vence]]</f>
        <v>-60</v>
      </c>
      <c r="AT1780" s="21"/>
      <c r="AU1780" s="28" t="e">
        <f>+AR1780-W1780</f>
        <v>#VALUE!</v>
      </c>
    </row>
    <row r="1781" spans="1:47" x14ac:dyDescent="0.35">
      <c r="A1781" s="20">
        <v>46176</v>
      </c>
      <c r="B1781" s="21">
        <v>265869</v>
      </c>
      <c r="C1781" s="21">
        <v>4479.6000000000004</v>
      </c>
      <c r="D1781" s="21">
        <v>4479.6000000000004</v>
      </c>
      <c r="E1781" s="22">
        <v>46266</v>
      </c>
      <c r="F1781" s="21">
        <v>20</v>
      </c>
      <c r="G1781" s="21" t="s">
        <v>90</v>
      </c>
      <c r="H1781" s="21" t="s">
        <v>95</v>
      </c>
      <c r="I1781" s="21" t="s">
        <v>1545</v>
      </c>
      <c r="J1781" s="21" t="s">
        <v>1378</v>
      </c>
      <c r="K1781" s="21" t="s">
        <v>1379</v>
      </c>
      <c r="L1781" s="21" t="s">
        <v>1380</v>
      </c>
      <c r="M1781" s="21" t="s">
        <v>1381</v>
      </c>
      <c r="N1781" s="21">
        <v>90</v>
      </c>
      <c r="O1781" s="20"/>
      <c r="P1781" s="21" t="s">
        <v>50</v>
      </c>
      <c r="Q1781" s="21" t="s">
        <v>1546</v>
      </c>
      <c r="R1781" s="21">
        <v>1000300</v>
      </c>
      <c r="S1781" s="21">
        <v>10019</v>
      </c>
      <c r="T1781" s="21">
        <v>-63.206342399999997</v>
      </c>
      <c r="U1781" s="21">
        <v>-17.773146400000002</v>
      </c>
      <c r="V1781" s="21" t="s">
        <v>1547</v>
      </c>
      <c r="W1781" s="21" t="s">
        <v>51</v>
      </c>
      <c r="X1781" s="21" t="s">
        <v>1548</v>
      </c>
      <c r="Y1781" s="23">
        <v>46246</v>
      </c>
      <c r="Z1781" s="24">
        <f>+E1781-Y1781</f>
        <v>20</v>
      </c>
      <c r="AA1781" s="25">
        <f>+Tabla_DatosExternos_142[[#This Row],[Saldo]]/Tabla_DatosExternos_142[[#This Row],[Importe]]</f>
        <v>1</v>
      </c>
      <c r="AB1781" s="21"/>
      <c r="AC1781" s="26">
        <f>IF(AND(-Z1781&gt;=1,-Z1781&lt;=30),D1781,0)</f>
        <v>0</v>
      </c>
      <c r="AD1781" s="26">
        <f>IF(AND(-Z1781&gt;=31,-Z1781&lt;=60),D1781,0)</f>
        <v>0</v>
      </c>
      <c r="AE1781" s="26">
        <f>IF(AND(-Z1781&gt;=61,-Z1781&lt;=90),D1781,0)</f>
        <v>0</v>
      </c>
      <c r="AF1781" s="26">
        <f>IF(AND(-Z1781&gt;=91,-Z1781&lt;=120),D1781,0)</f>
        <v>0</v>
      </c>
      <c r="AG1781" s="26">
        <f>IF(AND(-Z1781&gt;=121,-Z1781&lt;=150),D1781,0)</f>
        <v>0</v>
      </c>
      <c r="AH1781" s="26">
        <f>IF(AND(-Z1781&gt;=151,-Z1781&lt;=180),D1781,0)</f>
        <v>0</v>
      </c>
      <c r="AI1781" s="26">
        <f>IF(AND(-Z1781&gt;=181,-Z1781&lt;=210),D1781,0)</f>
        <v>0</v>
      </c>
      <c r="AJ1781" s="26">
        <f>IF(AND(-Z1781&gt;=211,-Z1781&lt;=250),D1781,0)</f>
        <v>0</v>
      </c>
      <c r="AK1781" s="26">
        <f>IF(-Z1781&gt;=251,D1781,0)</f>
        <v>0</v>
      </c>
      <c r="AL1781" s="26">
        <f>SUM(AE1781:AF1781)</f>
        <v>0</v>
      </c>
      <c r="AM1781" s="26">
        <f>SUM(AG1781:AK1781)</f>
        <v>0</v>
      </c>
      <c r="AN1781" s="26">
        <f>SUM(AI1781:AK1781)</f>
        <v>0</v>
      </c>
      <c r="AO1781" s="26">
        <f>+IF(SUM(AC1781:AK1781)=0,D1781,0)</f>
        <v>4479.6000000000004</v>
      </c>
      <c r="AP1781" s="26">
        <f>+SUM(AC1781:AK1781)</f>
        <v>0</v>
      </c>
      <c r="AQ1781" s="26">
        <f>+Tabla_DatosExternos_142[[#This Row],[Total Vigente]]+Tabla_DatosExternos_142[[#This Row],[Total Vencido]]</f>
        <v>4479.6000000000004</v>
      </c>
      <c r="AR1781" s="26">
        <f>SUM(AG1781:AK1781)</f>
        <v>0</v>
      </c>
      <c r="AS1781" s="27">
        <f>+Tabla_DatosExternos_142[[#This Row],[Fecha]]-Tabla_DatosExternos_142[[#This Row],[Vence]]</f>
        <v>-90</v>
      </c>
      <c r="AT1781" s="21"/>
      <c r="AU1781" s="28" t="e">
        <f>+AR1781-W1781</f>
        <v>#VALUE!</v>
      </c>
    </row>
    <row r="1782" spans="1:47" x14ac:dyDescent="0.35">
      <c r="A1782" s="20">
        <v>46176</v>
      </c>
      <c r="B1782" s="21">
        <v>265870</v>
      </c>
      <c r="C1782" s="21">
        <v>2807.22</v>
      </c>
      <c r="D1782" s="21">
        <v>2807.22</v>
      </c>
      <c r="E1782" s="22">
        <v>46266</v>
      </c>
      <c r="F1782" s="21">
        <v>20</v>
      </c>
      <c r="G1782" s="21" t="s">
        <v>90</v>
      </c>
      <c r="H1782" s="21" t="s">
        <v>95</v>
      </c>
      <c r="I1782" s="21" t="s">
        <v>1545</v>
      </c>
      <c r="J1782" s="21" t="s">
        <v>1378</v>
      </c>
      <c r="K1782" s="21" t="s">
        <v>1379</v>
      </c>
      <c r="L1782" s="21" t="s">
        <v>1380</v>
      </c>
      <c r="M1782" s="21" t="s">
        <v>1381</v>
      </c>
      <c r="N1782" s="21">
        <v>90</v>
      </c>
      <c r="O1782" s="20"/>
      <c r="P1782" s="21" t="s">
        <v>50</v>
      </c>
      <c r="Q1782" s="21" t="s">
        <v>1546</v>
      </c>
      <c r="R1782" s="21">
        <v>1000300</v>
      </c>
      <c r="S1782" s="21">
        <v>10019</v>
      </c>
      <c r="T1782" s="21">
        <v>-63.206342399999997</v>
      </c>
      <c r="U1782" s="21">
        <v>-17.773146400000002</v>
      </c>
      <c r="V1782" s="21" t="s">
        <v>1547</v>
      </c>
      <c r="W1782" s="21" t="s">
        <v>51</v>
      </c>
      <c r="X1782" s="21" t="s">
        <v>1548</v>
      </c>
      <c r="Y1782" s="23">
        <v>46246</v>
      </c>
      <c r="Z1782" s="24">
        <f>+E1782-Y1782</f>
        <v>20</v>
      </c>
      <c r="AA1782" s="25">
        <f>+Tabla_DatosExternos_142[[#This Row],[Saldo]]/Tabla_DatosExternos_142[[#This Row],[Importe]]</f>
        <v>1</v>
      </c>
      <c r="AB1782" s="21"/>
      <c r="AC1782" s="26">
        <f>IF(AND(-Z1782&gt;=1,-Z1782&lt;=30),D1782,0)</f>
        <v>0</v>
      </c>
      <c r="AD1782" s="26">
        <f>IF(AND(-Z1782&gt;=31,-Z1782&lt;=60),D1782,0)</f>
        <v>0</v>
      </c>
      <c r="AE1782" s="26">
        <f>IF(AND(-Z1782&gt;=61,-Z1782&lt;=90),D1782,0)</f>
        <v>0</v>
      </c>
      <c r="AF1782" s="26">
        <f>IF(AND(-Z1782&gt;=91,-Z1782&lt;=120),D1782,0)</f>
        <v>0</v>
      </c>
      <c r="AG1782" s="26">
        <f>IF(AND(-Z1782&gt;=121,-Z1782&lt;=150),D1782,0)</f>
        <v>0</v>
      </c>
      <c r="AH1782" s="26">
        <f>IF(AND(-Z1782&gt;=151,-Z1782&lt;=180),D1782,0)</f>
        <v>0</v>
      </c>
      <c r="AI1782" s="26">
        <f>IF(AND(-Z1782&gt;=181,-Z1782&lt;=210),D1782,0)</f>
        <v>0</v>
      </c>
      <c r="AJ1782" s="26">
        <f>IF(AND(-Z1782&gt;=211,-Z1782&lt;=250),D1782,0)</f>
        <v>0</v>
      </c>
      <c r="AK1782" s="26">
        <f>IF(-Z1782&gt;=251,D1782,0)</f>
        <v>0</v>
      </c>
      <c r="AL1782" s="26">
        <f>SUM(AE1782:AF1782)</f>
        <v>0</v>
      </c>
      <c r="AM1782" s="26">
        <f>SUM(AG1782:AK1782)</f>
        <v>0</v>
      </c>
      <c r="AN1782" s="26">
        <f>SUM(AI1782:AK1782)</f>
        <v>0</v>
      </c>
      <c r="AO1782" s="26">
        <f>+IF(SUM(AC1782:AK1782)=0,D1782,0)</f>
        <v>2807.22</v>
      </c>
      <c r="AP1782" s="26">
        <f>+SUM(AC1782:AK1782)</f>
        <v>0</v>
      </c>
      <c r="AQ1782" s="26">
        <f>+Tabla_DatosExternos_142[[#This Row],[Total Vigente]]+Tabla_DatosExternos_142[[#This Row],[Total Vencido]]</f>
        <v>2807.22</v>
      </c>
      <c r="AR1782" s="26">
        <f>SUM(AG1782:AK1782)</f>
        <v>0</v>
      </c>
      <c r="AS1782" s="27">
        <f>+Tabla_DatosExternos_142[[#This Row],[Fecha]]-Tabla_DatosExternos_142[[#This Row],[Vence]]</f>
        <v>-90</v>
      </c>
      <c r="AT1782" s="21"/>
      <c r="AU1782" s="28" t="e">
        <f>+AR1782-W1782</f>
        <v>#VALUE!</v>
      </c>
    </row>
    <row r="1783" spans="1:47" x14ac:dyDescent="0.35">
      <c r="A1783" s="20">
        <v>46176</v>
      </c>
      <c r="B1783" s="21">
        <v>265872</v>
      </c>
      <c r="C1783" s="21">
        <v>2779.2</v>
      </c>
      <c r="D1783" s="21">
        <v>2779.2</v>
      </c>
      <c r="E1783" s="22">
        <v>46236</v>
      </c>
      <c r="F1783" s="21">
        <v>10</v>
      </c>
      <c r="G1783" s="21" t="s">
        <v>90</v>
      </c>
      <c r="H1783" s="21" t="s">
        <v>48</v>
      </c>
      <c r="I1783" s="21" t="s">
        <v>1618</v>
      </c>
      <c r="J1783" s="21" t="s">
        <v>1378</v>
      </c>
      <c r="K1783" s="21" t="s">
        <v>1379</v>
      </c>
      <c r="L1783" s="21" t="s">
        <v>1380</v>
      </c>
      <c r="M1783" s="21" t="s">
        <v>1381</v>
      </c>
      <c r="N1783" s="21">
        <v>60</v>
      </c>
      <c r="O1783" s="20"/>
      <c r="P1783" s="21" t="s">
        <v>50</v>
      </c>
      <c r="Q1783" s="21" t="s">
        <v>1619</v>
      </c>
      <c r="R1783" s="21">
        <v>2500300</v>
      </c>
      <c r="S1783" s="21">
        <v>10019</v>
      </c>
      <c r="T1783" s="21">
        <v>-63.200928300000001</v>
      </c>
      <c r="U1783" s="21">
        <v>-17.7605811</v>
      </c>
      <c r="V1783" s="21" t="s">
        <v>1620</v>
      </c>
      <c r="W1783" s="21" t="s">
        <v>51</v>
      </c>
      <c r="X1783" s="21" t="s">
        <v>1622</v>
      </c>
      <c r="Y1783" s="23">
        <v>46246</v>
      </c>
      <c r="Z1783" s="24">
        <f>+E1783-Y1783</f>
        <v>-10</v>
      </c>
      <c r="AA1783" s="25">
        <f>+Tabla_DatosExternos_142[[#This Row],[Saldo]]/Tabla_DatosExternos_142[[#This Row],[Importe]]</f>
        <v>1</v>
      </c>
      <c r="AB1783" s="21"/>
      <c r="AC1783" s="26">
        <f>IF(AND(-Z1783&gt;=1,-Z1783&lt;=30),D1783,0)</f>
        <v>2779.2</v>
      </c>
      <c r="AD1783" s="26">
        <f>IF(AND(-Z1783&gt;=31,-Z1783&lt;=60),D1783,0)</f>
        <v>0</v>
      </c>
      <c r="AE1783" s="26">
        <f>IF(AND(-Z1783&gt;=61,-Z1783&lt;=90),D1783,0)</f>
        <v>0</v>
      </c>
      <c r="AF1783" s="26">
        <f>IF(AND(-Z1783&gt;=91,-Z1783&lt;=120),D1783,0)</f>
        <v>0</v>
      </c>
      <c r="AG1783" s="26">
        <f>IF(AND(-Z1783&gt;=121,-Z1783&lt;=150),D1783,0)</f>
        <v>0</v>
      </c>
      <c r="AH1783" s="26">
        <f>IF(AND(-Z1783&gt;=151,-Z1783&lt;=180),D1783,0)</f>
        <v>0</v>
      </c>
      <c r="AI1783" s="26">
        <f>IF(AND(-Z1783&gt;=181,-Z1783&lt;=210),D1783,0)</f>
        <v>0</v>
      </c>
      <c r="AJ1783" s="26">
        <f>IF(AND(-Z1783&gt;=211,-Z1783&lt;=250),D1783,0)</f>
        <v>0</v>
      </c>
      <c r="AK1783" s="26">
        <f>IF(-Z1783&gt;=251,D1783,0)</f>
        <v>0</v>
      </c>
      <c r="AL1783" s="26">
        <f>SUM(AE1783:AF1783)</f>
        <v>0</v>
      </c>
      <c r="AM1783" s="26">
        <f>SUM(AG1783:AK1783)</f>
        <v>0</v>
      </c>
      <c r="AN1783" s="26">
        <f>SUM(AI1783:AK1783)</f>
        <v>0</v>
      </c>
      <c r="AO1783" s="26">
        <f>+IF(SUM(AC1783:AK1783)=0,D1783,0)</f>
        <v>0</v>
      </c>
      <c r="AP1783" s="26">
        <f>+SUM(AC1783:AK1783)</f>
        <v>2779.2</v>
      </c>
      <c r="AQ1783" s="26">
        <f>+Tabla_DatosExternos_142[[#This Row],[Total Vigente]]+Tabla_DatosExternos_142[[#This Row],[Total Vencido]]</f>
        <v>2779.2</v>
      </c>
      <c r="AR1783" s="26">
        <f>SUM(AG1783:AK1783)</f>
        <v>0</v>
      </c>
      <c r="AS1783" s="27">
        <f>+Tabla_DatosExternos_142[[#This Row],[Fecha]]-Tabla_DatosExternos_142[[#This Row],[Vence]]</f>
        <v>-60</v>
      </c>
      <c r="AT1783" s="21"/>
      <c r="AU1783" s="28" t="e">
        <f>+AR1783-W1783</f>
        <v>#VALUE!</v>
      </c>
    </row>
    <row r="1784" spans="1:47" x14ac:dyDescent="0.35">
      <c r="A1784" s="20">
        <v>46176</v>
      </c>
      <c r="B1784" s="21">
        <v>265873</v>
      </c>
      <c r="C1784" s="21">
        <v>3028.08</v>
      </c>
      <c r="D1784" s="21">
        <v>3028.08</v>
      </c>
      <c r="E1784" s="22">
        <v>46236</v>
      </c>
      <c r="F1784" s="21">
        <v>10</v>
      </c>
      <c r="G1784" s="21" t="s">
        <v>90</v>
      </c>
      <c r="H1784" s="21" t="s">
        <v>48</v>
      </c>
      <c r="I1784" s="21" t="s">
        <v>1618</v>
      </c>
      <c r="J1784" s="21" t="s">
        <v>1378</v>
      </c>
      <c r="K1784" s="21" t="s">
        <v>1379</v>
      </c>
      <c r="L1784" s="21" t="s">
        <v>1380</v>
      </c>
      <c r="M1784" s="21" t="s">
        <v>1381</v>
      </c>
      <c r="N1784" s="21">
        <v>60</v>
      </c>
      <c r="O1784" s="20"/>
      <c r="P1784" s="21" t="s">
        <v>50</v>
      </c>
      <c r="Q1784" s="21" t="s">
        <v>1619</v>
      </c>
      <c r="R1784" s="21">
        <v>2500300</v>
      </c>
      <c r="S1784" s="21">
        <v>10019</v>
      </c>
      <c r="T1784" s="21">
        <v>-63.217713699999997</v>
      </c>
      <c r="U1784" s="21">
        <v>-17.749024599999998</v>
      </c>
      <c r="V1784" s="21" t="s">
        <v>1620</v>
      </c>
      <c r="W1784" s="21" t="s">
        <v>51</v>
      </c>
      <c r="X1784" s="21" t="s">
        <v>1700</v>
      </c>
      <c r="Y1784" s="23">
        <v>46246</v>
      </c>
      <c r="Z1784" s="24">
        <f>+E1784-Y1784</f>
        <v>-10</v>
      </c>
      <c r="AA1784" s="25">
        <f>+Tabla_DatosExternos_142[[#This Row],[Saldo]]/Tabla_DatosExternos_142[[#This Row],[Importe]]</f>
        <v>1</v>
      </c>
      <c r="AB1784" s="21"/>
      <c r="AC1784" s="26">
        <f>IF(AND(-Z1784&gt;=1,-Z1784&lt;=30),D1784,0)</f>
        <v>3028.08</v>
      </c>
      <c r="AD1784" s="26">
        <f>IF(AND(-Z1784&gt;=31,-Z1784&lt;=60),D1784,0)</f>
        <v>0</v>
      </c>
      <c r="AE1784" s="26">
        <f>IF(AND(-Z1784&gt;=61,-Z1784&lt;=90),D1784,0)</f>
        <v>0</v>
      </c>
      <c r="AF1784" s="26">
        <f>IF(AND(-Z1784&gt;=91,-Z1784&lt;=120),D1784,0)</f>
        <v>0</v>
      </c>
      <c r="AG1784" s="26">
        <f>IF(AND(-Z1784&gt;=121,-Z1784&lt;=150),D1784,0)</f>
        <v>0</v>
      </c>
      <c r="AH1784" s="26">
        <f>IF(AND(-Z1784&gt;=151,-Z1784&lt;=180),D1784,0)</f>
        <v>0</v>
      </c>
      <c r="AI1784" s="26">
        <f>IF(AND(-Z1784&gt;=181,-Z1784&lt;=210),D1784,0)</f>
        <v>0</v>
      </c>
      <c r="AJ1784" s="26">
        <f>IF(AND(-Z1784&gt;=211,-Z1784&lt;=250),D1784,0)</f>
        <v>0</v>
      </c>
      <c r="AK1784" s="26">
        <f>IF(-Z1784&gt;=251,D1784,0)</f>
        <v>0</v>
      </c>
      <c r="AL1784" s="26">
        <f>SUM(AE1784:AF1784)</f>
        <v>0</v>
      </c>
      <c r="AM1784" s="26">
        <f>SUM(AG1784:AK1784)</f>
        <v>0</v>
      </c>
      <c r="AN1784" s="26">
        <f>SUM(AI1784:AK1784)</f>
        <v>0</v>
      </c>
      <c r="AO1784" s="26">
        <f>+IF(SUM(AC1784:AK1784)=0,D1784,0)</f>
        <v>0</v>
      </c>
      <c r="AP1784" s="26">
        <f>+SUM(AC1784:AK1784)</f>
        <v>3028.08</v>
      </c>
      <c r="AQ1784" s="26">
        <f>+Tabla_DatosExternos_142[[#This Row],[Total Vigente]]+Tabla_DatosExternos_142[[#This Row],[Total Vencido]]</f>
        <v>3028.08</v>
      </c>
      <c r="AR1784" s="26">
        <f>SUM(AG1784:AK1784)</f>
        <v>0</v>
      </c>
      <c r="AS1784" s="27">
        <f>+Tabla_DatosExternos_142[[#This Row],[Fecha]]-Tabla_DatosExternos_142[[#This Row],[Vence]]</f>
        <v>-60</v>
      </c>
      <c r="AT1784" s="21"/>
      <c r="AU1784" s="28" t="e">
        <f>+AR1784-W1784</f>
        <v>#VALUE!</v>
      </c>
    </row>
    <row r="1785" spans="1:47" x14ac:dyDescent="0.35">
      <c r="A1785" s="20">
        <v>46176</v>
      </c>
      <c r="B1785" s="21">
        <v>265877</v>
      </c>
      <c r="C1785" s="21">
        <v>2106.12</v>
      </c>
      <c r="D1785" s="21">
        <v>2106.12</v>
      </c>
      <c r="E1785" s="22">
        <v>46236</v>
      </c>
      <c r="F1785" s="21">
        <v>10</v>
      </c>
      <c r="G1785" s="21" t="s">
        <v>90</v>
      </c>
      <c r="H1785" s="21" t="s">
        <v>48</v>
      </c>
      <c r="I1785" s="21" t="s">
        <v>1377</v>
      </c>
      <c r="J1785" s="21" t="s">
        <v>1378</v>
      </c>
      <c r="K1785" s="21" t="s">
        <v>1379</v>
      </c>
      <c r="L1785" s="21" t="s">
        <v>1380</v>
      </c>
      <c r="M1785" s="21" t="s">
        <v>1381</v>
      </c>
      <c r="N1785" s="21">
        <v>60</v>
      </c>
      <c r="O1785" s="20"/>
      <c r="P1785" s="21" t="s">
        <v>50</v>
      </c>
      <c r="Q1785" s="21" t="s">
        <v>1382</v>
      </c>
      <c r="R1785" s="21">
        <v>100000</v>
      </c>
      <c r="S1785" s="21">
        <v>10019</v>
      </c>
      <c r="T1785" s="21">
        <v>-63.173200700000002</v>
      </c>
      <c r="U1785" s="21">
        <v>-17.758105700000002</v>
      </c>
      <c r="V1785" s="21" t="s">
        <v>1409</v>
      </c>
      <c r="W1785" s="21" t="s">
        <v>51</v>
      </c>
      <c r="X1785" s="21" t="s">
        <v>1410</v>
      </c>
      <c r="Y1785" s="23">
        <v>46246</v>
      </c>
      <c r="Z1785" s="24">
        <f>+E1785-Y1785</f>
        <v>-10</v>
      </c>
      <c r="AA1785" s="25">
        <f>+Tabla_DatosExternos_142[[#This Row],[Saldo]]/Tabla_DatosExternos_142[[#This Row],[Importe]]</f>
        <v>1</v>
      </c>
      <c r="AB1785" s="21"/>
      <c r="AC1785" s="26">
        <f>IF(AND(-Z1785&gt;=1,-Z1785&lt;=30),D1785,0)</f>
        <v>2106.12</v>
      </c>
      <c r="AD1785" s="26">
        <f>IF(AND(-Z1785&gt;=31,-Z1785&lt;=60),D1785,0)</f>
        <v>0</v>
      </c>
      <c r="AE1785" s="26">
        <f>IF(AND(-Z1785&gt;=61,-Z1785&lt;=90),D1785,0)</f>
        <v>0</v>
      </c>
      <c r="AF1785" s="26">
        <f>IF(AND(-Z1785&gt;=91,-Z1785&lt;=120),D1785,0)</f>
        <v>0</v>
      </c>
      <c r="AG1785" s="26">
        <f>IF(AND(-Z1785&gt;=121,-Z1785&lt;=150),D1785,0)</f>
        <v>0</v>
      </c>
      <c r="AH1785" s="26">
        <f>IF(AND(-Z1785&gt;=151,-Z1785&lt;=180),D1785,0)</f>
        <v>0</v>
      </c>
      <c r="AI1785" s="26">
        <f>IF(AND(-Z1785&gt;=181,-Z1785&lt;=210),D1785,0)</f>
        <v>0</v>
      </c>
      <c r="AJ1785" s="26">
        <f>IF(AND(-Z1785&gt;=211,-Z1785&lt;=250),D1785,0)</f>
        <v>0</v>
      </c>
      <c r="AK1785" s="26">
        <f>IF(-Z1785&gt;=251,D1785,0)</f>
        <v>0</v>
      </c>
      <c r="AL1785" s="26">
        <f>SUM(AE1785:AF1785)</f>
        <v>0</v>
      </c>
      <c r="AM1785" s="26">
        <f>SUM(AG1785:AK1785)</f>
        <v>0</v>
      </c>
      <c r="AN1785" s="26">
        <f>SUM(AI1785:AK1785)</f>
        <v>0</v>
      </c>
      <c r="AO1785" s="26">
        <f>+IF(SUM(AC1785:AK1785)=0,D1785,0)</f>
        <v>0</v>
      </c>
      <c r="AP1785" s="26">
        <f>+SUM(AC1785:AK1785)</f>
        <v>2106.12</v>
      </c>
      <c r="AQ1785" s="26">
        <f>+Tabla_DatosExternos_142[[#This Row],[Total Vigente]]+Tabla_DatosExternos_142[[#This Row],[Total Vencido]]</f>
        <v>2106.12</v>
      </c>
      <c r="AR1785" s="26">
        <f>SUM(AG1785:AK1785)</f>
        <v>0</v>
      </c>
      <c r="AS1785" s="27">
        <f>+Tabla_DatosExternos_142[[#This Row],[Fecha]]-Tabla_DatosExternos_142[[#This Row],[Vence]]</f>
        <v>-60</v>
      </c>
      <c r="AT1785" s="21"/>
      <c r="AU1785" s="28" t="e">
        <f>+AR1785-W1785</f>
        <v>#VALUE!</v>
      </c>
    </row>
    <row r="1786" spans="1:47" x14ac:dyDescent="0.35">
      <c r="A1786" s="20">
        <v>46176</v>
      </c>
      <c r="B1786" s="21">
        <v>265889</v>
      </c>
      <c r="C1786" s="21">
        <v>5644.96</v>
      </c>
      <c r="D1786" s="21">
        <v>5644.96</v>
      </c>
      <c r="E1786" s="22">
        <v>46236</v>
      </c>
      <c r="F1786" s="21">
        <v>10</v>
      </c>
      <c r="G1786" s="21" t="s">
        <v>90</v>
      </c>
      <c r="H1786" s="21" t="s">
        <v>48</v>
      </c>
      <c r="I1786" s="21" t="s">
        <v>1377</v>
      </c>
      <c r="J1786" s="21" t="s">
        <v>1378</v>
      </c>
      <c r="K1786" s="21" t="s">
        <v>1379</v>
      </c>
      <c r="L1786" s="21" t="s">
        <v>1380</v>
      </c>
      <c r="M1786" s="21" t="s">
        <v>1381</v>
      </c>
      <c r="N1786" s="21">
        <v>60</v>
      </c>
      <c r="O1786" s="20"/>
      <c r="P1786" s="21" t="s">
        <v>50</v>
      </c>
      <c r="Q1786" s="21" t="s">
        <v>1382</v>
      </c>
      <c r="R1786" s="21">
        <v>802159</v>
      </c>
      <c r="S1786" s="21">
        <v>10019</v>
      </c>
      <c r="T1786" s="21">
        <v>-63.202393000000001</v>
      </c>
      <c r="U1786" s="21">
        <v>-17.755089600000002</v>
      </c>
      <c r="V1786" s="21" t="s">
        <v>1383</v>
      </c>
      <c r="W1786" s="21" t="s">
        <v>51</v>
      </c>
      <c r="X1786" s="21" t="s">
        <v>1384</v>
      </c>
      <c r="Y1786" s="23">
        <v>46246</v>
      </c>
      <c r="Z1786" s="24">
        <f>+E1786-Y1786</f>
        <v>-10</v>
      </c>
      <c r="AA1786" s="25">
        <f>+Tabla_DatosExternos_142[[#This Row],[Saldo]]/Tabla_DatosExternos_142[[#This Row],[Importe]]</f>
        <v>1</v>
      </c>
      <c r="AB1786" s="21"/>
      <c r="AC1786" s="26">
        <f>IF(AND(-Z1786&gt;=1,-Z1786&lt;=30),D1786,0)</f>
        <v>5644.96</v>
      </c>
      <c r="AD1786" s="26">
        <f>IF(AND(-Z1786&gt;=31,-Z1786&lt;=60),D1786,0)</f>
        <v>0</v>
      </c>
      <c r="AE1786" s="26">
        <f>IF(AND(-Z1786&gt;=61,-Z1786&lt;=90),D1786,0)</f>
        <v>0</v>
      </c>
      <c r="AF1786" s="26">
        <f>IF(AND(-Z1786&gt;=91,-Z1786&lt;=120),D1786,0)</f>
        <v>0</v>
      </c>
      <c r="AG1786" s="26">
        <f>IF(AND(-Z1786&gt;=121,-Z1786&lt;=150),D1786,0)</f>
        <v>0</v>
      </c>
      <c r="AH1786" s="26">
        <f>IF(AND(-Z1786&gt;=151,-Z1786&lt;=180),D1786,0)</f>
        <v>0</v>
      </c>
      <c r="AI1786" s="26">
        <f>IF(AND(-Z1786&gt;=181,-Z1786&lt;=210),D1786,0)</f>
        <v>0</v>
      </c>
      <c r="AJ1786" s="26">
        <f>IF(AND(-Z1786&gt;=211,-Z1786&lt;=250),D1786,0)</f>
        <v>0</v>
      </c>
      <c r="AK1786" s="26">
        <f>IF(-Z1786&gt;=251,D1786,0)</f>
        <v>0</v>
      </c>
      <c r="AL1786" s="26">
        <f>SUM(AE1786:AF1786)</f>
        <v>0</v>
      </c>
      <c r="AM1786" s="26">
        <f>SUM(AG1786:AK1786)</f>
        <v>0</v>
      </c>
      <c r="AN1786" s="26">
        <f>SUM(AI1786:AK1786)</f>
        <v>0</v>
      </c>
      <c r="AO1786" s="26">
        <f>+IF(SUM(AC1786:AK1786)=0,D1786,0)</f>
        <v>0</v>
      </c>
      <c r="AP1786" s="26">
        <f>+SUM(AC1786:AK1786)</f>
        <v>5644.96</v>
      </c>
      <c r="AQ1786" s="26">
        <f>+Tabla_DatosExternos_142[[#This Row],[Total Vigente]]+Tabla_DatosExternos_142[[#This Row],[Total Vencido]]</f>
        <v>5644.96</v>
      </c>
      <c r="AR1786" s="26">
        <f>SUM(AG1786:AK1786)</f>
        <v>0</v>
      </c>
      <c r="AS1786" s="27">
        <f>+Tabla_DatosExternos_142[[#This Row],[Fecha]]-Tabla_DatosExternos_142[[#This Row],[Vence]]</f>
        <v>-60</v>
      </c>
      <c r="AT1786" s="21"/>
      <c r="AU1786" s="28" t="e">
        <f>+AR1786-W1786</f>
        <v>#VALUE!</v>
      </c>
    </row>
    <row r="1787" spans="1:47" x14ac:dyDescent="0.35">
      <c r="A1787" s="20">
        <v>46176</v>
      </c>
      <c r="B1787" s="21">
        <v>265923</v>
      </c>
      <c r="C1787" s="21">
        <v>2619.7800000000002</v>
      </c>
      <c r="D1787" s="21">
        <v>2619.7800000000002</v>
      </c>
      <c r="E1787" s="22">
        <v>46236</v>
      </c>
      <c r="F1787" s="21">
        <v>10</v>
      </c>
      <c r="G1787" s="21" t="s">
        <v>90</v>
      </c>
      <c r="H1787" s="21" t="s">
        <v>48</v>
      </c>
      <c r="I1787" s="21" t="s">
        <v>1618</v>
      </c>
      <c r="J1787" s="21" t="s">
        <v>1378</v>
      </c>
      <c r="K1787" s="21" t="s">
        <v>1379</v>
      </c>
      <c r="L1787" s="21" t="s">
        <v>1380</v>
      </c>
      <c r="M1787" s="21" t="s">
        <v>1381</v>
      </c>
      <c r="N1787" s="21">
        <v>60</v>
      </c>
      <c r="O1787" s="20"/>
      <c r="P1787" s="21" t="s">
        <v>50</v>
      </c>
      <c r="Q1787" s="21" t="s">
        <v>1619</v>
      </c>
      <c r="R1787" s="21">
        <v>2500300</v>
      </c>
      <c r="S1787" s="21">
        <v>10019</v>
      </c>
      <c r="T1787" s="21">
        <v>-63.182762099999998</v>
      </c>
      <c r="U1787" s="21">
        <v>-17.793749399999999</v>
      </c>
      <c r="V1787" s="21" t="s">
        <v>1620</v>
      </c>
      <c r="W1787" s="21" t="s">
        <v>51</v>
      </c>
      <c r="X1787" s="21" t="s">
        <v>1695</v>
      </c>
      <c r="Y1787" s="23">
        <v>46246</v>
      </c>
      <c r="Z1787" s="24">
        <f>+E1787-Y1787</f>
        <v>-10</v>
      </c>
      <c r="AA1787" s="25">
        <f>+Tabla_DatosExternos_142[[#This Row],[Saldo]]/Tabla_DatosExternos_142[[#This Row],[Importe]]</f>
        <v>1</v>
      </c>
      <c r="AB1787" s="21"/>
      <c r="AC1787" s="26">
        <f>IF(AND(-Z1787&gt;=1,-Z1787&lt;=30),D1787,0)</f>
        <v>2619.7800000000002</v>
      </c>
      <c r="AD1787" s="26">
        <f>IF(AND(-Z1787&gt;=31,-Z1787&lt;=60),D1787,0)</f>
        <v>0</v>
      </c>
      <c r="AE1787" s="26">
        <f>IF(AND(-Z1787&gt;=61,-Z1787&lt;=90),D1787,0)</f>
        <v>0</v>
      </c>
      <c r="AF1787" s="26">
        <f>IF(AND(-Z1787&gt;=91,-Z1787&lt;=120),D1787,0)</f>
        <v>0</v>
      </c>
      <c r="AG1787" s="26">
        <f>IF(AND(-Z1787&gt;=121,-Z1787&lt;=150),D1787,0)</f>
        <v>0</v>
      </c>
      <c r="AH1787" s="26">
        <f>IF(AND(-Z1787&gt;=151,-Z1787&lt;=180),D1787,0)</f>
        <v>0</v>
      </c>
      <c r="AI1787" s="26">
        <f>IF(AND(-Z1787&gt;=181,-Z1787&lt;=210),D1787,0)</f>
        <v>0</v>
      </c>
      <c r="AJ1787" s="26">
        <f>IF(AND(-Z1787&gt;=211,-Z1787&lt;=250),D1787,0)</f>
        <v>0</v>
      </c>
      <c r="AK1787" s="26">
        <f>IF(-Z1787&gt;=251,D1787,0)</f>
        <v>0</v>
      </c>
      <c r="AL1787" s="26">
        <f>SUM(AE1787:AF1787)</f>
        <v>0</v>
      </c>
      <c r="AM1787" s="26">
        <f>SUM(AG1787:AK1787)</f>
        <v>0</v>
      </c>
      <c r="AN1787" s="26">
        <f>SUM(AI1787:AK1787)</f>
        <v>0</v>
      </c>
      <c r="AO1787" s="26">
        <f>+IF(SUM(AC1787:AK1787)=0,D1787,0)</f>
        <v>0</v>
      </c>
      <c r="AP1787" s="26">
        <f>+SUM(AC1787:AK1787)</f>
        <v>2619.7800000000002</v>
      </c>
      <c r="AQ1787" s="26">
        <f>+Tabla_DatosExternos_142[[#This Row],[Total Vigente]]+Tabla_DatosExternos_142[[#This Row],[Total Vencido]]</f>
        <v>2619.7800000000002</v>
      </c>
      <c r="AR1787" s="26">
        <f>SUM(AG1787:AK1787)</f>
        <v>0</v>
      </c>
      <c r="AS1787" s="27">
        <f>+Tabla_DatosExternos_142[[#This Row],[Fecha]]-Tabla_DatosExternos_142[[#This Row],[Vence]]</f>
        <v>-60</v>
      </c>
      <c r="AT1787" s="21"/>
      <c r="AU1787" s="28" t="e">
        <f>+AR1787-W1787</f>
        <v>#VALUE!</v>
      </c>
    </row>
    <row r="1788" spans="1:47" x14ac:dyDescent="0.35">
      <c r="A1788" s="20">
        <v>46176</v>
      </c>
      <c r="B1788" s="21">
        <v>265925</v>
      </c>
      <c r="C1788" s="21">
        <v>2095.02</v>
      </c>
      <c r="D1788" s="21">
        <v>2095.02</v>
      </c>
      <c r="E1788" s="22">
        <v>46236</v>
      </c>
      <c r="F1788" s="21">
        <v>10</v>
      </c>
      <c r="G1788" s="21" t="s">
        <v>90</v>
      </c>
      <c r="H1788" s="21" t="s">
        <v>48</v>
      </c>
      <c r="I1788" s="21" t="s">
        <v>1618</v>
      </c>
      <c r="J1788" s="21" t="s">
        <v>1378</v>
      </c>
      <c r="K1788" s="21" t="s">
        <v>1379</v>
      </c>
      <c r="L1788" s="21" t="s">
        <v>1380</v>
      </c>
      <c r="M1788" s="21" t="s">
        <v>1381</v>
      </c>
      <c r="N1788" s="21">
        <v>60</v>
      </c>
      <c r="O1788" s="20"/>
      <c r="P1788" s="21" t="s">
        <v>50</v>
      </c>
      <c r="Q1788" s="21" t="s">
        <v>1619</v>
      </c>
      <c r="R1788" s="21">
        <v>2500300</v>
      </c>
      <c r="S1788" s="21">
        <v>10019</v>
      </c>
      <c r="T1788" s="21">
        <v>-63.185887399999999</v>
      </c>
      <c r="U1788" s="21">
        <v>-17.800500700000001</v>
      </c>
      <c r="V1788" s="21" t="s">
        <v>1620</v>
      </c>
      <c r="W1788" s="21" t="s">
        <v>51</v>
      </c>
      <c r="X1788" s="21" t="s">
        <v>1621</v>
      </c>
      <c r="Y1788" s="23">
        <v>46246</v>
      </c>
      <c r="Z1788" s="24">
        <f>+E1788-Y1788</f>
        <v>-10</v>
      </c>
      <c r="AA1788" s="25">
        <f>+Tabla_DatosExternos_142[[#This Row],[Saldo]]/Tabla_DatosExternos_142[[#This Row],[Importe]]</f>
        <v>1</v>
      </c>
      <c r="AB1788" s="21"/>
      <c r="AC1788" s="26">
        <f>IF(AND(-Z1788&gt;=1,-Z1788&lt;=30),D1788,0)</f>
        <v>2095.02</v>
      </c>
      <c r="AD1788" s="26">
        <f>IF(AND(-Z1788&gt;=31,-Z1788&lt;=60),D1788,0)</f>
        <v>0</v>
      </c>
      <c r="AE1788" s="26">
        <f>IF(AND(-Z1788&gt;=61,-Z1788&lt;=90),D1788,0)</f>
        <v>0</v>
      </c>
      <c r="AF1788" s="26">
        <f>IF(AND(-Z1788&gt;=91,-Z1788&lt;=120),D1788,0)</f>
        <v>0</v>
      </c>
      <c r="AG1788" s="26">
        <f>IF(AND(-Z1788&gt;=121,-Z1788&lt;=150),D1788,0)</f>
        <v>0</v>
      </c>
      <c r="AH1788" s="26">
        <f>IF(AND(-Z1788&gt;=151,-Z1788&lt;=180),D1788,0)</f>
        <v>0</v>
      </c>
      <c r="AI1788" s="26">
        <f>IF(AND(-Z1788&gt;=181,-Z1788&lt;=210),D1788,0)</f>
        <v>0</v>
      </c>
      <c r="AJ1788" s="26">
        <f>IF(AND(-Z1788&gt;=211,-Z1788&lt;=250),D1788,0)</f>
        <v>0</v>
      </c>
      <c r="AK1788" s="26">
        <f>IF(-Z1788&gt;=251,D1788,0)</f>
        <v>0</v>
      </c>
      <c r="AL1788" s="26">
        <f>SUM(AE1788:AF1788)</f>
        <v>0</v>
      </c>
      <c r="AM1788" s="26">
        <f>SUM(AG1788:AK1788)</f>
        <v>0</v>
      </c>
      <c r="AN1788" s="26">
        <f>SUM(AI1788:AK1788)</f>
        <v>0</v>
      </c>
      <c r="AO1788" s="26">
        <f>+IF(SUM(AC1788:AK1788)=0,D1788,0)</f>
        <v>0</v>
      </c>
      <c r="AP1788" s="26">
        <f>+SUM(AC1788:AK1788)</f>
        <v>2095.02</v>
      </c>
      <c r="AQ1788" s="26">
        <f>+Tabla_DatosExternos_142[[#This Row],[Total Vigente]]+Tabla_DatosExternos_142[[#This Row],[Total Vencido]]</f>
        <v>2095.02</v>
      </c>
      <c r="AR1788" s="26">
        <f>SUM(AG1788:AK1788)</f>
        <v>0</v>
      </c>
      <c r="AS1788" s="27">
        <f>+Tabla_DatosExternos_142[[#This Row],[Fecha]]-Tabla_DatosExternos_142[[#This Row],[Vence]]</f>
        <v>-60</v>
      </c>
      <c r="AT1788" s="21"/>
      <c r="AU1788" s="28" t="e">
        <f>+AR1788-W1788</f>
        <v>#VALUE!</v>
      </c>
    </row>
    <row r="1789" spans="1:47" x14ac:dyDescent="0.35">
      <c r="A1789" s="20">
        <v>46183</v>
      </c>
      <c r="B1789" s="21">
        <v>268454</v>
      </c>
      <c r="C1789" s="21">
        <v>3252.12</v>
      </c>
      <c r="D1789" s="21">
        <v>3252.12</v>
      </c>
      <c r="E1789" s="22">
        <v>46243</v>
      </c>
      <c r="F1789" s="21">
        <v>3</v>
      </c>
      <c r="G1789" s="21" t="s">
        <v>90</v>
      </c>
      <c r="H1789" s="21" t="s">
        <v>48</v>
      </c>
      <c r="I1789" s="21" t="s">
        <v>1377</v>
      </c>
      <c r="J1789" s="21" t="s">
        <v>1378</v>
      </c>
      <c r="K1789" s="21" t="s">
        <v>1379</v>
      </c>
      <c r="L1789" s="21" t="s">
        <v>1380</v>
      </c>
      <c r="M1789" s="21" t="s">
        <v>1381</v>
      </c>
      <c r="N1789" s="21">
        <v>60</v>
      </c>
      <c r="O1789" s="20"/>
      <c r="P1789" s="21" t="s">
        <v>50</v>
      </c>
      <c r="Q1789" s="21" t="s">
        <v>1382</v>
      </c>
      <c r="R1789" s="21">
        <v>802159</v>
      </c>
      <c r="S1789" s="21">
        <v>10019</v>
      </c>
      <c r="T1789" s="21">
        <v>-63.155708300000001</v>
      </c>
      <c r="U1789" s="21">
        <v>-17.781547799999998</v>
      </c>
      <c r="V1789" s="21" t="s">
        <v>1383</v>
      </c>
      <c r="W1789" s="21" t="s">
        <v>51</v>
      </c>
      <c r="X1789" s="21" t="s">
        <v>1407</v>
      </c>
      <c r="Y1789" s="23">
        <v>46246</v>
      </c>
      <c r="Z1789" s="24">
        <f>+E1789-Y1789</f>
        <v>-3</v>
      </c>
      <c r="AA1789" s="25">
        <f>+Tabla_DatosExternos_142[[#This Row],[Saldo]]/Tabla_DatosExternos_142[[#This Row],[Importe]]</f>
        <v>1</v>
      </c>
      <c r="AB1789" s="21"/>
      <c r="AC1789" s="26">
        <f>IF(AND(-Z1789&gt;=1,-Z1789&lt;=30),D1789,0)</f>
        <v>3252.12</v>
      </c>
      <c r="AD1789" s="26">
        <f>IF(AND(-Z1789&gt;=31,-Z1789&lt;=60),D1789,0)</f>
        <v>0</v>
      </c>
      <c r="AE1789" s="26">
        <f>IF(AND(-Z1789&gt;=61,-Z1789&lt;=90),D1789,0)</f>
        <v>0</v>
      </c>
      <c r="AF1789" s="26">
        <f>IF(AND(-Z1789&gt;=91,-Z1789&lt;=120),D1789,0)</f>
        <v>0</v>
      </c>
      <c r="AG1789" s="26">
        <f>IF(AND(-Z1789&gt;=121,-Z1789&lt;=150),D1789,0)</f>
        <v>0</v>
      </c>
      <c r="AH1789" s="26">
        <f>IF(AND(-Z1789&gt;=151,-Z1789&lt;=180),D1789,0)</f>
        <v>0</v>
      </c>
      <c r="AI1789" s="26">
        <f>IF(AND(-Z1789&gt;=181,-Z1789&lt;=210),D1789,0)</f>
        <v>0</v>
      </c>
      <c r="AJ1789" s="26">
        <f>IF(AND(-Z1789&gt;=211,-Z1789&lt;=250),D1789,0)</f>
        <v>0</v>
      </c>
      <c r="AK1789" s="26">
        <f>IF(-Z1789&gt;=251,D1789,0)</f>
        <v>0</v>
      </c>
      <c r="AL1789" s="26">
        <f>SUM(AE1789:AF1789)</f>
        <v>0</v>
      </c>
      <c r="AM1789" s="26">
        <f>SUM(AG1789:AK1789)</f>
        <v>0</v>
      </c>
      <c r="AN1789" s="26">
        <f>SUM(AI1789:AK1789)</f>
        <v>0</v>
      </c>
      <c r="AO1789" s="26">
        <f>+IF(SUM(AC1789:AK1789)=0,D1789,0)</f>
        <v>0</v>
      </c>
      <c r="AP1789" s="26">
        <f>+SUM(AC1789:AK1789)</f>
        <v>3252.12</v>
      </c>
      <c r="AQ1789" s="26">
        <f>+Tabla_DatosExternos_142[[#This Row],[Total Vigente]]+Tabla_DatosExternos_142[[#This Row],[Total Vencido]]</f>
        <v>3252.12</v>
      </c>
      <c r="AR1789" s="26">
        <f>SUM(AG1789:AK1789)</f>
        <v>0</v>
      </c>
      <c r="AS1789" s="27">
        <f>+Tabla_DatosExternos_142[[#This Row],[Fecha]]-Tabla_DatosExternos_142[[#This Row],[Vence]]</f>
        <v>-60</v>
      </c>
      <c r="AT1789" s="21"/>
      <c r="AU1789" s="28" t="e">
        <f>+AR1789-W1789</f>
        <v>#VALUE!</v>
      </c>
    </row>
    <row r="1790" spans="1:47" x14ac:dyDescent="0.35">
      <c r="A1790" s="20">
        <v>46185</v>
      </c>
      <c r="B1790" s="21">
        <v>5247</v>
      </c>
      <c r="C1790" s="21">
        <v>752.76</v>
      </c>
      <c r="D1790" s="21">
        <v>752.76</v>
      </c>
      <c r="E1790" s="22">
        <v>46245</v>
      </c>
      <c r="F1790" s="21">
        <v>1</v>
      </c>
      <c r="G1790" s="21" t="s">
        <v>90</v>
      </c>
      <c r="H1790" s="21" t="s">
        <v>48</v>
      </c>
      <c r="I1790" s="21" t="s">
        <v>1709</v>
      </c>
      <c r="J1790" s="21" t="s">
        <v>1378</v>
      </c>
      <c r="K1790" s="21" t="s">
        <v>1379</v>
      </c>
      <c r="L1790" s="21" t="s">
        <v>1380</v>
      </c>
      <c r="M1790" s="21" t="s">
        <v>1381</v>
      </c>
      <c r="N1790" s="21">
        <v>60</v>
      </c>
      <c r="O1790" s="20"/>
      <c r="P1790" s="21" t="s">
        <v>50</v>
      </c>
      <c r="Q1790" s="21" t="s">
        <v>1710</v>
      </c>
      <c r="R1790" s="21">
        <v>110000</v>
      </c>
      <c r="S1790" s="21">
        <v>10019</v>
      </c>
      <c r="T1790" s="21">
        <v>-63.158055599999997</v>
      </c>
      <c r="U1790" s="21">
        <v>-17.761138899999999</v>
      </c>
      <c r="V1790" s="21" t="s">
        <v>1727</v>
      </c>
      <c r="W1790" s="21" t="s">
        <v>51</v>
      </c>
      <c r="X1790" s="21" t="s">
        <v>1759</v>
      </c>
      <c r="Y1790" s="23">
        <v>46246</v>
      </c>
      <c r="Z1790" s="24">
        <f>+E1790-Y1790</f>
        <v>-1</v>
      </c>
      <c r="AA1790" s="25">
        <f>+Tabla_DatosExternos_142[[#This Row],[Saldo]]/Tabla_DatosExternos_142[[#This Row],[Importe]]</f>
        <v>1</v>
      </c>
      <c r="AB1790" s="21"/>
      <c r="AC1790" s="26">
        <f>IF(AND(-Z1790&gt;=1,-Z1790&lt;=30),D1790,0)</f>
        <v>752.76</v>
      </c>
      <c r="AD1790" s="26">
        <f>IF(AND(-Z1790&gt;=31,-Z1790&lt;=60),D1790,0)</f>
        <v>0</v>
      </c>
      <c r="AE1790" s="26">
        <f>IF(AND(-Z1790&gt;=61,-Z1790&lt;=90),D1790,0)</f>
        <v>0</v>
      </c>
      <c r="AF1790" s="26">
        <f>IF(AND(-Z1790&gt;=91,-Z1790&lt;=120),D1790,0)</f>
        <v>0</v>
      </c>
      <c r="AG1790" s="26">
        <f>IF(AND(-Z1790&gt;=121,-Z1790&lt;=150),D1790,0)</f>
        <v>0</v>
      </c>
      <c r="AH1790" s="26">
        <f>IF(AND(-Z1790&gt;=151,-Z1790&lt;=180),D1790,0)</f>
        <v>0</v>
      </c>
      <c r="AI1790" s="26">
        <f>IF(AND(-Z1790&gt;=181,-Z1790&lt;=210),D1790,0)</f>
        <v>0</v>
      </c>
      <c r="AJ1790" s="26">
        <f>IF(AND(-Z1790&gt;=211,-Z1790&lt;=250),D1790,0)</f>
        <v>0</v>
      </c>
      <c r="AK1790" s="26">
        <f>IF(-Z1790&gt;=251,D1790,0)</f>
        <v>0</v>
      </c>
      <c r="AL1790" s="26">
        <f>SUM(AE1790:AF1790)</f>
        <v>0</v>
      </c>
      <c r="AM1790" s="26">
        <f>SUM(AG1790:AK1790)</f>
        <v>0</v>
      </c>
      <c r="AN1790" s="26">
        <f>SUM(AI1790:AK1790)</f>
        <v>0</v>
      </c>
      <c r="AO1790" s="26">
        <f>+IF(SUM(AC1790:AK1790)=0,D1790,0)</f>
        <v>0</v>
      </c>
      <c r="AP1790" s="26">
        <f>+SUM(AC1790:AK1790)</f>
        <v>752.76</v>
      </c>
      <c r="AQ1790" s="26">
        <f>+Tabla_DatosExternos_142[[#This Row],[Total Vigente]]+Tabla_DatosExternos_142[[#This Row],[Total Vencido]]</f>
        <v>752.76</v>
      </c>
      <c r="AR1790" s="26">
        <f>SUM(AG1790:AK1790)</f>
        <v>0</v>
      </c>
      <c r="AS1790" s="27">
        <f>+Tabla_DatosExternos_142[[#This Row],[Fecha]]-Tabla_DatosExternos_142[[#This Row],[Vence]]</f>
        <v>-60</v>
      </c>
      <c r="AT1790" s="21"/>
      <c r="AU1790" s="28" t="e">
        <f>+AR1790-W1790</f>
        <v>#VALUE!</v>
      </c>
    </row>
    <row r="1791" spans="1:47" x14ac:dyDescent="0.35">
      <c r="A1791" s="20">
        <v>46185</v>
      </c>
      <c r="B1791" s="21">
        <v>5248</v>
      </c>
      <c r="C1791" s="21">
        <v>778.56</v>
      </c>
      <c r="D1791" s="21">
        <v>778.56</v>
      </c>
      <c r="E1791" s="22">
        <v>46245</v>
      </c>
      <c r="F1791" s="21">
        <v>1</v>
      </c>
      <c r="G1791" s="21" t="s">
        <v>90</v>
      </c>
      <c r="H1791" s="21" t="s">
        <v>48</v>
      </c>
      <c r="I1791" s="21" t="s">
        <v>1709</v>
      </c>
      <c r="J1791" s="21" t="s">
        <v>1378</v>
      </c>
      <c r="K1791" s="21" t="s">
        <v>1379</v>
      </c>
      <c r="L1791" s="21" t="s">
        <v>1380</v>
      </c>
      <c r="M1791" s="21" t="s">
        <v>1381</v>
      </c>
      <c r="N1791" s="21">
        <v>60</v>
      </c>
      <c r="O1791" s="20"/>
      <c r="P1791" s="21" t="s">
        <v>50</v>
      </c>
      <c r="Q1791" s="21" t="s">
        <v>1710</v>
      </c>
      <c r="R1791" s="21">
        <v>30000</v>
      </c>
      <c r="S1791" s="21">
        <v>10019</v>
      </c>
      <c r="T1791" s="21">
        <v>-63.183771999999998</v>
      </c>
      <c r="U1791" s="21">
        <v>-17.816842000000001</v>
      </c>
      <c r="V1791" s="21" t="s">
        <v>262</v>
      </c>
      <c r="W1791" s="21" t="s">
        <v>51</v>
      </c>
      <c r="X1791" s="21" t="s">
        <v>1761</v>
      </c>
      <c r="Y1791" s="23">
        <v>46246</v>
      </c>
      <c r="Z1791" s="24">
        <f>+E1791-Y1791</f>
        <v>-1</v>
      </c>
      <c r="AA1791" s="25">
        <f>+Tabla_DatosExternos_142[[#This Row],[Saldo]]/Tabla_DatosExternos_142[[#This Row],[Importe]]</f>
        <v>1</v>
      </c>
      <c r="AB1791" s="21"/>
      <c r="AC1791" s="26">
        <f>IF(AND(-Z1791&gt;=1,-Z1791&lt;=30),D1791,0)</f>
        <v>778.56</v>
      </c>
      <c r="AD1791" s="26">
        <f>IF(AND(-Z1791&gt;=31,-Z1791&lt;=60),D1791,0)</f>
        <v>0</v>
      </c>
      <c r="AE1791" s="26">
        <f>IF(AND(-Z1791&gt;=61,-Z1791&lt;=90),D1791,0)</f>
        <v>0</v>
      </c>
      <c r="AF1791" s="26">
        <f>IF(AND(-Z1791&gt;=91,-Z1791&lt;=120),D1791,0)</f>
        <v>0</v>
      </c>
      <c r="AG1791" s="26">
        <f>IF(AND(-Z1791&gt;=121,-Z1791&lt;=150),D1791,0)</f>
        <v>0</v>
      </c>
      <c r="AH1791" s="26">
        <f>IF(AND(-Z1791&gt;=151,-Z1791&lt;=180),D1791,0)</f>
        <v>0</v>
      </c>
      <c r="AI1791" s="26">
        <f>IF(AND(-Z1791&gt;=181,-Z1791&lt;=210),D1791,0)</f>
        <v>0</v>
      </c>
      <c r="AJ1791" s="26">
        <f>IF(AND(-Z1791&gt;=211,-Z1791&lt;=250),D1791,0)</f>
        <v>0</v>
      </c>
      <c r="AK1791" s="26">
        <f>IF(-Z1791&gt;=251,D1791,0)</f>
        <v>0</v>
      </c>
      <c r="AL1791" s="26">
        <f>SUM(AE1791:AF1791)</f>
        <v>0</v>
      </c>
      <c r="AM1791" s="26">
        <f>SUM(AG1791:AK1791)</f>
        <v>0</v>
      </c>
      <c r="AN1791" s="26">
        <f>SUM(AI1791:AK1791)</f>
        <v>0</v>
      </c>
      <c r="AO1791" s="26">
        <f>+IF(SUM(AC1791:AK1791)=0,D1791,0)</f>
        <v>0</v>
      </c>
      <c r="AP1791" s="26">
        <f>+SUM(AC1791:AK1791)</f>
        <v>778.56</v>
      </c>
      <c r="AQ1791" s="26">
        <f>+Tabla_DatosExternos_142[[#This Row],[Total Vigente]]+Tabla_DatosExternos_142[[#This Row],[Total Vencido]]</f>
        <v>778.56</v>
      </c>
      <c r="AR1791" s="26">
        <f>SUM(AG1791:AK1791)</f>
        <v>0</v>
      </c>
      <c r="AS1791" s="27">
        <f>+Tabla_DatosExternos_142[[#This Row],[Fecha]]-Tabla_DatosExternos_142[[#This Row],[Vence]]</f>
        <v>-60</v>
      </c>
      <c r="AT1791" s="21"/>
      <c r="AU1791" s="28" t="e">
        <f>+AR1791-W1791</f>
        <v>#VALUE!</v>
      </c>
    </row>
    <row r="1792" spans="1:47" x14ac:dyDescent="0.35">
      <c r="A1792" s="20">
        <v>46185</v>
      </c>
      <c r="B1792" s="21">
        <v>5249</v>
      </c>
      <c r="C1792" s="21">
        <v>420.54</v>
      </c>
      <c r="D1792" s="21">
        <v>420.54</v>
      </c>
      <c r="E1792" s="22">
        <v>46245</v>
      </c>
      <c r="F1792" s="21">
        <v>1</v>
      </c>
      <c r="G1792" s="21" t="s">
        <v>90</v>
      </c>
      <c r="H1792" s="21" t="s">
        <v>48</v>
      </c>
      <c r="I1792" s="21" t="s">
        <v>1709</v>
      </c>
      <c r="J1792" s="21" t="s">
        <v>1378</v>
      </c>
      <c r="K1792" s="21" t="s">
        <v>1379</v>
      </c>
      <c r="L1792" s="21" t="s">
        <v>1380</v>
      </c>
      <c r="M1792" s="21" t="s">
        <v>1381</v>
      </c>
      <c r="N1792" s="21">
        <v>60</v>
      </c>
      <c r="O1792" s="20"/>
      <c r="P1792" s="21" t="s">
        <v>50</v>
      </c>
      <c r="Q1792" s="21" t="s">
        <v>1710</v>
      </c>
      <c r="R1792" s="21">
        <v>5000</v>
      </c>
      <c r="S1792" s="21">
        <v>10019</v>
      </c>
      <c r="T1792" s="21">
        <v>-63.074126300000003</v>
      </c>
      <c r="U1792" s="21">
        <v>-17.740249800000001</v>
      </c>
      <c r="V1792" s="21" t="s">
        <v>1736</v>
      </c>
      <c r="W1792" s="21" t="s">
        <v>51</v>
      </c>
      <c r="X1792" s="21" t="s">
        <v>1781</v>
      </c>
      <c r="Y1792" s="23">
        <v>46246</v>
      </c>
      <c r="Z1792" s="24">
        <f>+E1792-Y1792</f>
        <v>-1</v>
      </c>
      <c r="AA1792" s="25">
        <f>+Tabla_DatosExternos_142[[#This Row],[Saldo]]/Tabla_DatosExternos_142[[#This Row],[Importe]]</f>
        <v>1</v>
      </c>
      <c r="AB1792" s="21"/>
      <c r="AC1792" s="26">
        <f>IF(AND(-Z1792&gt;=1,-Z1792&lt;=30),D1792,0)</f>
        <v>420.54</v>
      </c>
      <c r="AD1792" s="26">
        <f>IF(AND(-Z1792&gt;=31,-Z1792&lt;=60),D1792,0)</f>
        <v>0</v>
      </c>
      <c r="AE1792" s="26">
        <f>IF(AND(-Z1792&gt;=61,-Z1792&lt;=90),D1792,0)</f>
        <v>0</v>
      </c>
      <c r="AF1792" s="26">
        <f>IF(AND(-Z1792&gt;=91,-Z1792&lt;=120),D1792,0)</f>
        <v>0</v>
      </c>
      <c r="AG1792" s="26">
        <f>IF(AND(-Z1792&gt;=121,-Z1792&lt;=150),D1792,0)</f>
        <v>0</v>
      </c>
      <c r="AH1792" s="26">
        <f>IF(AND(-Z1792&gt;=151,-Z1792&lt;=180),D1792,0)</f>
        <v>0</v>
      </c>
      <c r="AI1792" s="26">
        <f>IF(AND(-Z1792&gt;=181,-Z1792&lt;=210),D1792,0)</f>
        <v>0</v>
      </c>
      <c r="AJ1792" s="26">
        <f>IF(AND(-Z1792&gt;=211,-Z1792&lt;=250),D1792,0)</f>
        <v>0</v>
      </c>
      <c r="AK1792" s="26">
        <f>IF(-Z1792&gt;=251,D1792,0)</f>
        <v>0</v>
      </c>
      <c r="AL1792" s="26">
        <f>SUM(AE1792:AF1792)</f>
        <v>0</v>
      </c>
      <c r="AM1792" s="26">
        <f>SUM(AG1792:AK1792)</f>
        <v>0</v>
      </c>
      <c r="AN1792" s="26">
        <f>SUM(AI1792:AK1792)</f>
        <v>0</v>
      </c>
      <c r="AO1792" s="26">
        <f>+IF(SUM(AC1792:AK1792)=0,D1792,0)</f>
        <v>0</v>
      </c>
      <c r="AP1792" s="26">
        <f>+SUM(AC1792:AK1792)</f>
        <v>420.54</v>
      </c>
      <c r="AQ1792" s="26">
        <f>+Tabla_DatosExternos_142[[#This Row],[Total Vigente]]+Tabla_DatosExternos_142[[#This Row],[Total Vencido]]</f>
        <v>420.54</v>
      </c>
      <c r="AR1792" s="26">
        <f>SUM(AG1792:AK1792)</f>
        <v>0</v>
      </c>
      <c r="AS1792" s="27">
        <f>+Tabla_DatosExternos_142[[#This Row],[Fecha]]-Tabla_DatosExternos_142[[#This Row],[Vence]]</f>
        <v>-60</v>
      </c>
      <c r="AT1792" s="21"/>
      <c r="AU1792" s="28" t="e">
        <f>+AR1792-W1792</f>
        <v>#VALUE!</v>
      </c>
    </row>
    <row r="1793" spans="1:47" x14ac:dyDescent="0.35">
      <c r="A1793" s="20">
        <v>46185</v>
      </c>
      <c r="B1793" s="21">
        <v>5250</v>
      </c>
      <c r="C1793" s="21">
        <v>1904.58</v>
      </c>
      <c r="D1793" s="21">
        <v>1904.58</v>
      </c>
      <c r="E1793" s="22">
        <v>46245</v>
      </c>
      <c r="F1793" s="21">
        <v>1</v>
      </c>
      <c r="G1793" s="21" t="s">
        <v>90</v>
      </c>
      <c r="H1793" s="21" t="s">
        <v>48</v>
      </c>
      <c r="I1793" s="21" t="s">
        <v>1709</v>
      </c>
      <c r="J1793" s="21" t="s">
        <v>1378</v>
      </c>
      <c r="K1793" s="21" t="s">
        <v>1379</v>
      </c>
      <c r="L1793" s="21" t="s">
        <v>1380</v>
      </c>
      <c r="M1793" s="21" t="s">
        <v>1381</v>
      </c>
      <c r="N1793" s="21">
        <v>60</v>
      </c>
      <c r="O1793" s="20"/>
      <c r="P1793" s="21" t="s">
        <v>50</v>
      </c>
      <c r="Q1793" s="21" t="s">
        <v>1710</v>
      </c>
      <c r="R1793" s="21">
        <v>110000</v>
      </c>
      <c r="S1793" s="21">
        <v>10019</v>
      </c>
      <c r="T1793" s="21">
        <v>-63.183771999999998</v>
      </c>
      <c r="U1793" s="21">
        <v>-17.816842000000001</v>
      </c>
      <c r="V1793" s="21" t="s">
        <v>262</v>
      </c>
      <c r="W1793" s="21" t="s">
        <v>51</v>
      </c>
      <c r="X1793" s="21" t="s">
        <v>1735</v>
      </c>
      <c r="Y1793" s="23">
        <v>46246</v>
      </c>
      <c r="Z1793" s="24">
        <f>+E1793-Y1793</f>
        <v>-1</v>
      </c>
      <c r="AA1793" s="25">
        <f>+Tabla_DatosExternos_142[[#This Row],[Saldo]]/Tabla_DatosExternos_142[[#This Row],[Importe]]</f>
        <v>1</v>
      </c>
      <c r="AB1793" s="21"/>
      <c r="AC1793" s="26">
        <f>IF(AND(-Z1793&gt;=1,-Z1793&lt;=30),D1793,0)</f>
        <v>1904.58</v>
      </c>
      <c r="AD1793" s="26">
        <f>IF(AND(-Z1793&gt;=31,-Z1793&lt;=60),D1793,0)</f>
        <v>0</v>
      </c>
      <c r="AE1793" s="26">
        <f>IF(AND(-Z1793&gt;=61,-Z1793&lt;=90),D1793,0)</f>
        <v>0</v>
      </c>
      <c r="AF1793" s="26">
        <f>IF(AND(-Z1793&gt;=91,-Z1793&lt;=120),D1793,0)</f>
        <v>0</v>
      </c>
      <c r="AG1793" s="26">
        <f>IF(AND(-Z1793&gt;=121,-Z1793&lt;=150),D1793,0)</f>
        <v>0</v>
      </c>
      <c r="AH1793" s="26">
        <f>IF(AND(-Z1793&gt;=151,-Z1793&lt;=180),D1793,0)</f>
        <v>0</v>
      </c>
      <c r="AI1793" s="26">
        <f>IF(AND(-Z1793&gt;=181,-Z1793&lt;=210),D1793,0)</f>
        <v>0</v>
      </c>
      <c r="AJ1793" s="26">
        <f>IF(AND(-Z1793&gt;=211,-Z1793&lt;=250),D1793,0)</f>
        <v>0</v>
      </c>
      <c r="AK1793" s="26">
        <f>IF(-Z1793&gt;=251,D1793,0)</f>
        <v>0</v>
      </c>
      <c r="AL1793" s="26">
        <f>SUM(AE1793:AF1793)</f>
        <v>0</v>
      </c>
      <c r="AM1793" s="26">
        <f>SUM(AG1793:AK1793)</f>
        <v>0</v>
      </c>
      <c r="AN1793" s="26">
        <f>SUM(AI1793:AK1793)</f>
        <v>0</v>
      </c>
      <c r="AO1793" s="26">
        <f>+IF(SUM(AC1793:AK1793)=0,D1793,0)</f>
        <v>0</v>
      </c>
      <c r="AP1793" s="26">
        <f>+SUM(AC1793:AK1793)</f>
        <v>1904.58</v>
      </c>
      <c r="AQ1793" s="26">
        <f>+Tabla_DatosExternos_142[[#This Row],[Total Vigente]]+Tabla_DatosExternos_142[[#This Row],[Total Vencido]]</f>
        <v>1904.58</v>
      </c>
      <c r="AR1793" s="26">
        <f>SUM(AG1793:AK1793)</f>
        <v>0</v>
      </c>
      <c r="AS1793" s="27">
        <f>+Tabla_DatosExternos_142[[#This Row],[Fecha]]-Tabla_DatosExternos_142[[#This Row],[Vence]]</f>
        <v>-60</v>
      </c>
      <c r="AT1793" s="21"/>
      <c r="AU1793" s="28" t="e">
        <f>+AR1793-W1793</f>
        <v>#VALUE!</v>
      </c>
    </row>
    <row r="1794" spans="1:47" x14ac:dyDescent="0.35">
      <c r="A1794" s="20">
        <v>46185</v>
      </c>
      <c r="B1794" s="21">
        <v>269550</v>
      </c>
      <c r="C1794" s="21">
        <v>6448.68</v>
      </c>
      <c r="D1794" s="21">
        <v>6448.68</v>
      </c>
      <c r="E1794" s="22">
        <v>46245</v>
      </c>
      <c r="F1794" s="21">
        <v>1</v>
      </c>
      <c r="G1794" s="21" t="s">
        <v>90</v>
      </c>
      <c r="H1794" s="21" t="s">
        <v>48</v>
      </c>
      <c r="I1794" s="21" t="s">
        <v>1618</v>
      </c>
      <c r="J1794" s="21" t="s">
        <v>1378</v>
      </c>
      <c r="K1794" s="21" t="s">
        <v>1379</v>
      </c>
      <c r="L1794" s="21" t="s">
        <v>1380</v>
      </c>
      <c r="M1794" s="21" t="s">
        <v>1381</v>
      </c>
      <c r="N1794" s="21">
        <v>60</v>
      </c>
      <c r="O1794" s="20"/>
      <c r="P1794" s="21" t="s">
        <v>50</v>
      </c>
      <c r="Q1794" s="21" t="s">
        <v>1619</v>
      </c>
      <c r="R1794" s="21">
        <v>2500300</v>
      </c>
      <c r="S1794" s="21">
        <v>10019</v>
      </c>
      <c r="T1794" s="21">
        <v>-63.182762099999998</v>
      </c>
      <c r="U1794" s="21">
        <v>-17.793749399999999</v>
      </c>
      <c r="V1794" s="21" t="s">
        <v>1620</v>
      </c>
      <c r="W1794" s="21" t="s">
        <v>51</v>
      </c>
      <c r="X1794" s="21" t="s">
        <v>1695</v>
      </c>
      <c r="Y1794" s="23">
        <v>46246</v>
      </c>
      <c r="Z1794" s="24">
        <f>+E1794-Y1794</f>
        <v>-1</v>
      </c>
      <c r="AA1794" s="25">
        <f>+Tabla_DatosExternos_142[[#This Row],[Saldo]]/Tabla_DatosExternos_142[[#This Row],[Importe]]</f>
        <v>1</v>
      </c>
      <c r="AB1794" s="21"/>
      <c r="AC1794" s="26">
        <f>IF(AND(-Z1794&gt;=1,-Z1794&lt;=30),D1794,0)</f>
        <v>6448.68</v>
      </c>
      <c r="AD1794" s="26">
        <f>IF(AND(-Z1794&gt;=31,-Z1794&lt;=60),D1794,0)</f>
        <v>0</v>
      </c>
      <c r="AE1794" s="26">
        <f>IF(AND(-Z1794&gt;=61,-Z1794&lt;=90),D1794,0)</f>
        <v>0</v>
      </c>
      <c r="AF1794" s="26">
        <f>IF(AND(-Z1794&gt;=91,-Z1794&lt;=120),D1794,0)</f>
        <v>0</v>
      </c>
      <c r="AG1794" s="26">
        <f>IF(AND(-Z1794&gt;=121,-Z1794&lt;=150),D1794,0)</f>
        <v>0</v>
      </c>
      <c r="AH1794" s="26">
        <f>IF(AND(-Z1794&gt;=151,-Z1794&lt;=180),D1794,0)</f>
        <v>0</v>
      </c>
      <c r="AI1794" s="26">
        <f>IF(AND(-Z1794&gt;=181,-Z1794&lt;=210),D1794,0)</f>
        <v>0</v>
      </c>
      <c r="AJ1794" s="26">
        <f>IF(AND(-Z1794&gt;=211,-Z1794&lt;=250),D1794,0)</f>
        <v>0</v>
      </c>
      <c r="AK1794" s="26">
        <f>IF(-Z1794&gt;=251,D1794,0)</f>
        <v>0</v>
      </c>
      <c r="AL1794" s="26">
        <f>SUM(AE1794:AF1794)</f>
        <v>0</v>
      </c>
      <c r="AM1794" s="26">
        <f>SUM(AG1794:AK1794)</f>
        <v>0</v>
      </c>
      <c r="AN1794" s="26">
        <f>SUM(AI1794:AK1794)</f>
        <v>0</v>
      </c>
      <c r="AO1794" s="26">
        <f>+IF(SUM(AC1794:AK1794)=0,D1794,0)</f>
        <v>0</v>
      </c>
      <c r="AP1794" s="26">
        <f>+SUM(AC1794:AK1794)</f>
        <v>6448.68</v>
      </c>
      <c r="AQ1794" s="26">
        <f>+Tabla_DatosExternos_142[[#This Row],[Total Vigente]]+Tabla_DatosExternos_142[[#This Row],[Total Vencido]]</f>
        <v>6448.68</v>
      </c>
      <c r="AR1794" s="26">
        <f>SUM(AG1794:AK1794)</f>
        <v>0</v>
      </c>
      <c r="AS1794" s="27">
        <f>+Tabla_DatosExternos_142[[#This Row],[Fecha]]-Tabla_DatosExternos_142[[#This Row],[Vence]]</f>
        <v>-60</v>
      </c>
      <c r="AT1794" s="21"/>
      <c r="AU1794" s="28" t="e">
        <f>+AR1794-W1794</f>
        <v>#VALUE!</v>
      </c>
    </row>
    <row r="1795" spans="1:47" x14ac:dyDescent="0.35">
      <c r="A1795" s="20">
        <v>46185</v>
      </c>
      <c r="B1795" s="21">
        <v>269556</v>
      </c>
      <c r="C1795" s="21">
        <v>7339.86</v>
      </c>
      <c r="D1795" s="21">
        <v>7339.86</v>
      </c>
      <c r="E1795" s="22">
        <v>46245</v>
      </c>
      <c r="F1795" s="21">
        <v>1</v>
      </c>
      <c r="G1795" s="21" t="s">
        <v>90</v>
      </c>
      <c r="H1795" s="21" t="s">
        <v>48</v>
      </c>
      <c r="I1795" s="21" t="s">
        <v>1618</v>
      </c>
      <c r="J1795" s="21" t="s">
        <v>1378</v>
      </c>
      <c r="K1795" s="21" t="s">
        <v>1379</v>
      </c>
      <c r="L1795" s="21" t="s">
        <v>1380</v>
      </c>
      <c r="M1795" s="21" t="s">
        <v>1381</v>
      </c>
      <c r="N1795" s="21">
        <v>60</v>
      </c>
      <c r="O1795" s="20"/>
      <c r="P1795" s="21" t="s">
        <v>50</v>
      </c>
      <c r="Q1795" s="21" t="s">
        <v>1619</v>
      </c>
      <c r="R1795" s="21">
        <v>2500300</v>
      </c>
      <c r="S1795" s="21">
        <v>10019</v>
      </c>
      <c r="T1795" s="21">
        <v>-63.200928300000001</v>
      </c>
      <c r="U1795" s="21">
        <v>-17.7605811</v>
      </c>
      <c r="V1795" s="21" t="s">
        <v>1620</v>
      </c>
      <c r="W1795" s="21" t="s">
        <v>51</v>
      </c>
      <c r="X1795" s="21" t="s">
        <v>1622</v>
      </c>
      <c r="Y1795" s="23">
        <v>46246</v>
      </c>
      <c r="Z1795" s="24">
        <f>+E1795-Y1795</f>
        <v>-1</v>
      </c>
      <c r="AA1795" s="25">
        <f>+Tabla_DatosExternos_142[[#This Row],[Saldo]]/Tabla_DatosExternos_142[[#This Row],[Importe]]</f>
        <v>1</v>
      </c>
      <c r="AB1795" s="21"/>
      <c r="AC1795" s="26">
        <f>IF(AND(-Z1795&gt;=1,-Z1795&lt;=30),D1795,0)</f>
        <v>7339.86</v>
      </c>
      <c r="AD1795" s="26">
        <f>IF(AND(-Z1795&gt;=31,-Z1795&lt;=60),D1795,0)</f>
        <v>0</v>
      </c>
      <c r="AE1795" s="26">
        <f>IF(AND(-Z1795&gt;=61,-Z1795&lt;=90),D1795,0)</f>
        <v>0</v>
      </c>
      <c r="AF1795" s="26">
        <f>IF(AND(-Z1795&gt;=91,-Z1795&lt;=120),D1795,0)</f>
        <v>0</v>
      </c>
      <c r="AG1795" s="26">
        <f>IF(AND(-Z1795&gt;=121,-Z1795&lt;=150),D1795,0)</f>
        <v>0</v>
      </c>
      <c r="AH1795" s="26">
        <f>IF(AND(-Z1795&gt;=151,-Z1795&lt;=180),D1795,0)</f>
        <v>0</v>
      </c>
      <c r="AI1795" s="26">
        <f>IF(AND(-Z1795&gt;=181,-Z1795&lt;=210),D1795,0)</f>
        <v>0</v>
      </c>
      <c r="AJ1795" s="26">
        <f>IF(AND(-Z1795&gt;=211,-Z1795&lt;=250),D1795,0)</f>
        <v>0</v>
      </c>
      <c r="AK1795" s="26">
        <f>IF(-Z1795&gt;=251,D1795,0)</f>
        <v>0</v>
      </c>
      <c r="AL1795" s="26">
        <f>SUM(AE1795:AF1795)</f>
        <v>0</v>
      </c>
      <c r="AM1795" s="26">
        <f>SUM(AG1795:AK1795)</f>
        <v>0</v>
      </c>
      <c r="AN1795" s="26">
        <f>SUM(AI1795:AK1795)</f>
        <v>0</v>
      </c>
      <c r="AO1795" s="26">
        <f>+IF(SUM(AC1795:AK1795)=0,D1795,0)</f>
        <v>0</v>
      </c>
      <c r="AP1795" s="26">
        <f>+SUM(AC1795:AK1795)</f>
        <v>7339.86</v>
      </c>
      <c r="AQ1795" s="26">
        <f>+Tabla_DatosExternos_142[[#This Row],[Total Vigente]]+Tabla_DatosExternos_142[[#This Row],[Total Vencido]]</f>
        <v>7339.86</v>
      </c>
      <c r="AR1795" s="26">
        <f>SUM(AG1795:AK1795)</f>
        <v>0</v>
      </c>
      <c r="AS1795" s="27">
        <f>+Tabla_DatosExternos_142[[#This Row],[Fecha]]-Tabla_DatosExternos_142[[#This Row],[Vence]]</f>
        <v>-60</v>
      </c>
      <c r="AT1795" s="21"/>
      <c r="AU1795" s="28" t="e">
        <f>+AR1795-W1795</f>
        <v>#VALUE!</v>
      </c>
    </row>
    <row r="1796" spans="1:47" x14ac:dyDescent="0.35">
      <c r="A1796" s="20">
        <v>46185</v>
      </c>
      <c r="B1796" s="21">
        <v>269559</v>
      </c>
      <c r="C1796" s="21">
        <v>5080.4399999999996</v>
      </c>
      <c r="D1796" s="21">
        <v>5080.4399999999996</v>
      </c>
      <c r="E1796" s="22">
        <v>46245</v>
      </c>
      <c r="F1796" s="21">
        <v>1</v>
      </c>
      <c r="G1796" s="21" t="s">
        <v>90</v>
      </c>
      <c r="H1796" s="21" t="s">
        <v>48</v>
      </c>
      <c r="I1796" s="21" t="s">
        <v>1377</v>
      </c>
      <c r="J1796" s="21" t="s">
        <v>1378</v>
      </c>
      <c r="K1796" s="21" t="s">
        <v>1379</v>
      </c>
      <c r="L1796" s="21" t="s">
        <v>1380</v>
      </c>
      <c r="M1796" s="21" t="s">
        <v>1381</v>
      </c>
      <c r="N1796" s="21">
        <v>60</v>
      </c>
      <c r="O1796" s="20"/>
      <c r="P1796" s="21" t="s">
        <v>50</v>
      </c>
      <c r="Q1796" s="21" t="s">
        <v>1382</v>
      </c>
      <c r="R1796" s="21">
        <v>100000</v>
      </c>
      <c r="S1796" s="21">
        <v>10019</v>
      </c>
      <c r="T1796" s="21">
        <v>-63.173200700000002</v>
      </c>
      <c r="U1796" s="21">
        <v>-17.758105700000002</v>
      </c>
      <c r="V1796" s="21" t="s">
        <v>1409</v>
      </c>
      <c r="W1796" s="21" t="s">
        <v>51</v>
      </c>
      <c r="X1796" s="21" t="s">
        <v>1410</v>
      </c>
      <c r="Y1796" s="23">
        <v>46246</v>
      </c>
      <c r="Z1796" s="24">
        <f>+E1796-Y1796</f>
        <v>-1</v>
      </c>
      <c r="AA1796" s="25">
        <f>+Tabla_DatosExternos_142[[#This Row],[Saldo]]/Tabla_DatosExternos_142[[#This Row],[Importe]]</f>
        <v>1</v>
      </c>
      <c r="AB1796" s="21"/>
      <c r="AC1796" s="26">
        <f>IF(AND(-Z1796&gt;=1,-Z1796&lt;=30),D1796,0)</f>
        <v>5080.4399999999996</v>
      </c>
      <c r="AD1796" s="26">
        <f>IF(AND(-Z1796&gt;=31,-Z1796&lt;=60),D1796,0)</f>
        <v>0</v>
      </c>
      <c r="AE1796" s="26">
        <f>IF(AND(-Z1796&gt;=61,-Z1796&lt;=90),D1796,0)</f>
        <v>0</v>
      </c>
      <c r="AF1796" s="26">
        <f>IF(AND(-Z1796&gt;=91,-Z1796&lt;=120),D1796,0)</f>
        <v>0</v>
      </c>
      <c r="AG1796" s="26">
        <f>IF(AND(-Z1796&gt;=121,-Z1796&lt;=150),D1796,0)</f>
        <v>0</v>
      </c>
      <c r="AH1796" s="26">
        <f>IF(AND(-Z1796&gt;=151,-Z1796&lt;=180),D1796,0)</f>
        <v>0</v>
      </c>
      <c r="AI1796" s="26">
        <f>IF(AND(-Z1796&gt;=181,-Z1796&lt;=210),D1796,0)</f>
        <v>0</v>
      </c>
      <c r="AJ1796" s="26">
        <f>IF(AND(-Z1796&gt;=211,-Z1796&lt;=250),D1796,0)</f>
        <v>0</v>
      </c>
      <c r="AK1796" s="26">
        <f>IF(-Z1796&gt;=251,D1796,0)</f>
        <v>0</v>
      </c>
      <c r="AL1796" s="26">
        <f>SUM(AE1796:AF1796)</f>
        <v>0</v>
      </c>
      <c r="AM1796" s="26">
        <f>SUM(AG1796:AK1796)</f>
        <v>0</v>
      </c>
      <c r="AN1796" s="26">
        <f>SUM(AI1796:AK1796)</f>
        <v>0</v>
      </c>
      <c r="AO1796" s="26">
        <f>+IF(SUM(AC1796:AK1796)=0,D1796,0)</f>
        <v>0</v>
      </c>
      <c r="AP1796" s="26">
        <f>+SUM(AC1796:AK1796)</f>
        <v>5080.4399999999996</v>
      </c>
      <c r="AQ1796" s="26">
        <f>+Tabla_DatosExternos_142[[#This Row],[Total Vigente]]+Tabla_DatosExternos_142[[#This Row],[Total Vencido]]</f>
        <v>5080.4399999999996</v>
      </c>
      <c r="AR1796" s="26">
        <f>SUM(AG1796:AK1796)</f>
        <v>0</v>
      </c>
      <c r="AS1796" s="27">
        <f>+Tabla_DatosExternos_142[[#This Row],[Fecha]]-Tabla_DatosExternos_142[[#This Row],[Vence]]</f>
        <v>-60</v>
      </c>
      <c r="AT1796" s="21"/>
      <c r="AU1796" s="28" t="e">
        <f>+AR1796-W1796</f>
        <v>#VALUE!</v>
      </c>
    </row>
    <row r="1797" spans="1:47" x14ac:dyDescent="0.35">
      <c r="A1797" s="20">
        <v>46185</v>
      </c>
      <c r="B1797" s="21">
        <v>269560</v>
      </c>
      <c r="C1797" s="21">
        <v>3172.8</v>
      </c>
      <c r="D1797" s="21">
        <v>3172.8</v>
      </c>
      <c r="E1797" s="22">
        <v>46245</v>
      </c>
      <c r="F1797" s="21">
        <v>1</v>
      </c>
      <c r="G1797" s="21" t="s">
        <v>90</v>
      </c>
      <c r="H1797" s="21" t="s">
        <v>48</v>
      </c>
      <c r="I1797" s="21" t="s">
        <v>1377</v>
      </c>
      <c r="J1797" s="21" t="s">
        <v>1378</v>
      </c>
      <c r="K1797" s="21" t="s">
        <v>1379</v>
      </c>
      <c r="L1797" s="21" t="s">
        <v>1380</v>
      </c>
      <c r="M1797" s="21" t="s">
        <v>1381</v>
      </c>
      <c r="N1797" s="21">
        <v>60</v>
      </c>
      <c r="O1797" s="20"/>
      <c r="P1797" s="21" t="s">
        <v>50</v>
      </c>
      <c r="Q1797" s="21" t="s">
        <v>1382</v>
      </c>
      <c r="R1797" s="21">
        <v>100000</v>
      </c>
      <c r="S1797" s="21">
        <v>10019</v>
      </c>
      <c r="T1797" s="21">
        <v>-63.173200700000002</v>
      </c>
      <c r="U1797" s="21">
        <v>-17.758105700000002</v>
      </c>
      <c r="V1797" s="21" t="s">
        <v>1409</v>
      </c>
      <c r="W1797" s="21" t="s">
        <v>51</v>
      </c>
      <c r="X1797" s="21" t="s">
        <v>1410</v>
      </c>
      <c r="Y1797" s="23">
        <v>46246</v>
      </c>
      <c r="Z1797" s="24">
        <f>+E1797-Y1797</f>
        <v>-1</v>
      </c>
      <c r="AA1797" s="25">
        <f>+Tabla_DatosExternos_142[[#This Row],[Saldo]]/Tabla_DatosExternos_142[[#This Row],[Importe]]</f>
        <v>1</v>
      </c>
      <c r="AB1797" s="21"/>
      <c r="AC1797" s="26">
        <f>IF(AND(-Z1797&gt;=1,-Z1797&lt;=30),D1797,0)</f>
        <v>3172.8</v>
      </c>
      <c r="AD1797" s="26">
        <f>IF(AND(-Z1797&gt;=31,-Z1797&lt;=60),D1797,0)</f>
        <v>0</v>
      </c>
      <c r="AE1797" s="26">
        <f>IF(AND(-Z1797&gt;=61,-Z1797&lt;=90),D1797,0)</f>
        <v>0</v>
      </c>
      <c r="AF1797" s="26">
        <f>IF(AND(-Z1797&gt;=91,-Z1797&lt;=120),D1797,0)</f>
        <v>0</v>
      </c>
      <c r="AG1797" s="26">
        <f>IF(AND(-Z1797&gt;=121,-Z1797&lt;=150),D1797,0)</f>
        <v>0</v>
      </c>
      <c r="AH1797" s="26">
        <f>IF(AND(-Z1797&gt;=151,-Z1797&lt;=180),D1797,0)</f>
        <v>0</v>
      </c>
      <c r="AI1797" s="26">
        <f>IF(AND(-Z1797&gt;=181,-Z1797&lt;=210),D1797,0)</f>
        <v>0</v>
      </c>
      <c r="AJ1797" s="26">
        <f>IF(AND(-Z1797&gt;=211,-Z1797&lt;=250),D1797,0)</f>
        <v>0</v>
      </c>
      <c r="AK1797" s="26">
        <f>IF(-Z1797&gt;=251,D1797,0)</f>
        <v>0</v>
      </c>
      <c r="AL1797" s="26">
        <f>SUM(AE1797:AF1797)</f>
        <v>0</v>
      </c>
      <c r="AM1797" s="26">
        <f>SUM(AG1797:AK1797)</f>
        <v>0</v>
      </c>
      <c r="AN1797" s="26">
        <f>SUM(AI1797:AK1797)</f>
        <v>0</v>
      </c>
      <c r="AO1797" s="26">
        <f>+IF(SUM(AC1797:AK1797)=0,D1797,0)</f>
        <v>0</v>
      </c>
      <c r="AP1797" s="26">
        <f>+SUM(AC1797:AK1797)</f>
        <v>3172.8</v>
      </c>
      <c r="AQ1797" s="26">
        <f>+Tabla_DatosExternos_142[[#This Row],[Total Vigente]]+Tabla_DatosExternos_142[[#This Row],[Total Vencido]]</f>
        <v>3172.8</v>
      </c>
      <c r="AR1797" s="26">
        <f>SUM(AG1797:AK1797)</f>
        <v>0</v>
      </c>
      <c r="AS1797" s="27">
        <f>+Tabla_DatosExternos_142[[#This Row],[Fecha]]-Tabla_DatosExternos_142[[#This Row],[Vence]]</f>
        <v>-60</v>
      </c>
      <c r="AT1797" s="21"/>
      <c r="AU1797" s="28" t="e">
        <f>+AR1797-W1797</f>
        <v>#VALUE!</v>
      </c>
    </row>
    <row r="1798" spans="1:47" x14ac:dyDescent="0.35">
      <c r="A1798" s="20">
        <v>46185</v>
      </c>
      <c r="B1798" s="21">
        <v>269561</v>
      </c>
      <c r="C1798" s="21">
        <v>17047.8</v>
      </c>
      <c r="D1798" s="21">
        <v>17047.8</v>
      </c>
      <c r="E1798" s="22">
        <v>46275</v>
      </c>
      <c r="F1798" s="21">
        <v>29</v>
      </c>
      <c r="G1798" s="21" t="s">
        <v>90</v>
      </c>
      <c r="H1798" s="21" t="s">
        <v>95</v>
      </c>
      <c r="I1798" s="21" t="s">
        <v>1545</v>
      </c>
      <c r="J1798" s="21" t="s">
        <v>1378</v>
      </c>
      <c r="K1798" s="21" t="s">
        <v>1379</v>
      </c>
      <c r="L1798" s="21" t="s">
        <v>1380</v>
      </c>
      <c r="M1798" s="21" t="s">
        <v>1381</v>
      </c>
      <c r="N1798" s="21">
        <v>90</v>
      </c>
      <c r="O1798" s="20"/>
      <c r="P1798" s="21" t="s">
        <v>50</v>
      </c>
      <c r="Q1798" s="21" t="s">
        <v>1546</v>
      </c>
      <c r="R1798" s="21">
        <v>1000300</v>
      </c>
      <c r="S1798" s="21">
        <v>10019</v>
      </c>
      <c r="T1798" s="21">
        <v>-63.206342399999997</v>
      </c>
      <c r="U1798" s="21">
        <v>-17.773146400000002</v>
      </c>
      <c r="V1798" s="21" t="s">
        <v>1547</v>
      </c>
      <c r="W1798" s="21" t="s">
        <v>51</v>
      </c>
      <c r="X1798" s="21" t="s">
        <v>1548</v>
      </c>
      <c r="Y1798" s="23">
        <v>46246</v>
      </c>
      <c r="Z1798" s="24">
        <f>+E1798-Y1798</f>
        <v>29</v>
      </c>
      <c r="AA1798" s="25">
        <f>+Tabla_DatosExternos_142[[#This Row],[Saldo]]/Tabla_DatosExternos_142[[#This Row],[Importe]]</f>
        <v>1</v>
      </c>
      <c r="AB1798" s="21"/>
      <c r="AC1798" s="26">
        <f>IF(AND(-Z1798&gt;=1,-Z1798&lt;=30),D1798,0)</f>
        <v>0</v>
      </c>
      <c r="AD1798" s="26">
        <f>IF(AND(-Z1798&gt;=31,-Z1798&lt;=60),D1798,0)</f>
        <v>0</v>
      </c>
      <c r="AE1798" s="26">
        <f>IF(AND(-Z1798&gt;=61,-Z1798&lt;=90),D1798,0)</f>
        <v>0</v>
      </c>
      <c r="AF1798" s="26">
        <f>IF(AND(-Z1798&gt;=91,-Z1798&lt;=120),D1798,0)</f>
        <v>0</v>
      </c>
      <c r="AG1798" s="26">
        <f>IF(AND(-Z1798&gt;=121,-Z1798&lt;=150),D1798,0)</f>
        <v>0</v>
      </c>
      <c r="AH1798" s="26">
        <f>IF(AND(-Z1798&gt;=151,-Z1798&lt;=180),D1798,0)</f>
        <v>0</v>
      </c>
      <c r="AI1798" s="26">
        <f>IF(AND(-Z1798&gt;=181,-Z1798&lt;=210),D1798,0)</f>
        <v>0</v>
      </c>
      <c r="AJ1798" s="26">
        <f>IF(AND(-Z1798&gt;=211,-Z1798&lt;=250),D1798,0)</f>
        <v>0</v>
      </c>
      <c r="AK1798" s="26">
        <f>IF(-Z1798&gt;=251,D1798,0)</f>
        <v>0</v>
      </c>
      <c r="AL1798" s="26">
        <f>SUM(AE1798:AF1798)</f>
        <v>0</v>
      </c>
      <c r="AM1798" s="26">
        <f>SUM(AG1798:AK1798)</f>
        <v>0</v>
      </c>
      <c r="AN1798" s="26">
        <f>SUM(AI1798:AK1798)</f>
        <v>0</v>
      </c>
      <c r="AO1798" s="26">
        <f>+IF(SUM(AC1798:AK1798)=0,D1798,0)</f>
        <v>17047.8</v>
      </c>
      <c r="AP1798" s="26">
        <f>+SUM(AC1798:AK1798)</f>
        <v>0</v>
      </c>
      <c r="AQ1798" s="26">
        <f>+Tabla_DatosExternos_142[[#This Row],[Total Vigente]]+Tabla_DatosExternos_142[[#This Row],[Total Vencido]]</f>
        <v>17047.8</v>
      </c>
      <c r="AR1798" s="26">
        <f>SUM(AG1798:AK1798)</f>
        <v>0</v>
      </c>
      <c r="AS1798" s="27">
        <f>+Tabla_DatosExternos_142[[#This Row],[Fecha]]-Tabla_DatosExternos_142[[#This Row],[Vence]]</f>
        <v>-90</v>
      </c>
      <c r="AT1798" s="21"/>
      <c r="AU1798" s="28" t="e">
        <f>+AR1798-W1798</f>
        <v>#VALUE!</v>
      </c>
    </row>
    <row r="1799" spans="1:47" x14ac:dyDescent="0.35">
      <c r="A1799" s="20">
        <v>46185</v>
      </c>
      <c r="B1799" s="21">
        <v>269562</v>
      </c>
      <c r="C1799" s="21">
        <v>5001.12</v>
      </c>
      <c r="D1799" s="21">
        <v>5001.12</v>
      </c>
      <c r="E1799" s="22">
        <v>46275</v>
      </c>
      <c r="F1799" s="21">
        <v>29</v>
      </c>
      <c r="G1799" s="21" t="s">
        <v>90</v>
      </c>
      <c r="H1799" s="21" t="s">
        <v>95</v>
      </c>
      <c r="I1799" s="21" t="s">
        <v>1545</v>
      </c>
      <c r="J1799" s="21" t="s">
        <v>1378</v>
      </c>
      <c r="K1799" s="21" t="s">
        <v>1379</v>
      </c>
      <c r="L1799" s="21" t="s">
        <v>1380</v>
      </c>
      <c r="M1799" s="21" t="s">
        <v>1381</v>
      </c>
      <c r="N1799" s="21">
        <v>90</v>
      </c>
      <c r="O1799" s="20"/>
      <c r="P1799" s="21" t="s">
        <v>50</v>
      </c>
      <c r="Q1799" s="21" t="s">
        <v>1546</v>
      </c>
      <c r="R1799" s="21">
        <v>1000300</v>
      </c>
      <c r="S1799" s="21">
        <v>10019</v>
      </c>
      <c r="T1799" s="21">
        <v>-63.206342399999997</v>
      </c>
      <c r="U1799" s="21">
        <v>-17.773146400000002</v>
      </c>
      <c r="V1799" s="21" t="s">
        <v>1547</v>
      </c>
      <c r="W1799" s="21" t="s">
        <v>51</v>
      </c>
      <c r="X1799" s="21" t="s">
        <v>1548</v>
      </c>
      <c r="Y1799" s="23">
        <v>46246</v>
      </c>
      <c r="Z1799" s="24">
        <f>+E1799-Y1799</f>
        <v>29</v>
      </c>
      <c r="AA1799" s="25">
        <f>+Tabla_DatosExternos_142[[#This Row],[Saldo]]/Tabla_DatosExternos_142[[#This Row],[Importe]]</f>
        <v>1</v>
      </c>
      <c r="AB1799" s="21"/>
      <c r="AC1799" s="26">
        <f>IF(AND(-Z1799&gt;=1,-Z1799&lt;=30),D1799,0)</f>
        <v>0</v>
      </c>
      <c r="AD1799" s="26">
        <f>IF(AND(-Z1799&gt;=31,-Z1799&lt;=60),D1799,0)</f>
        <v>0</v>
      </c>
      <c r="AE1799" s="26">
        <f>IF(AND(-Z1799&gt;=61,-Z1799&lt;=90),D1799,0)</f>
        <v>0</v>
      </c>
      <c r="AF1799" s="26">
        <f>IF(AND(-Z1799&gt;=91,-Z1799&lt;=120),D1799,0)</f>
        <v>0</v>
      </c>
      <c r="AG1799" s="26">
        <f>IF(AND(-Z1799&gt;=121,-Z1799&lt;=150),D1799,0)</f>
        <v>0</v>
      </c>
      <c r="AH1799" s="26">
        <f>IF(AND(-Z1799&gt;=151,-Z1799&lt;=180),D1799,0)</f>
        <v>0</v>
      </c>
      <c r="AI1799" s="26">
        <f>IF(AND(-Z1799&gt;=181,-Z1799&lt;=210),D1799,0)</f>
        <v>0</v>
      </c>
      <c r="AJ1799" s="26">
        <f>IF(AND(-Z1799&gt;=211,-Z1799&lt;=250),D1799,0)</f>
        <v>0</v>
      </c>
      <c r="AK1799" s="26">
        <f>IF(-Z1799&gt;=251,D1799,0)</f>
        <v>0</v>
      </c>
      <c r="AL1799" s="26">
        <f>SUM(AE1799:AF1799)</f>
        <v>0</v>
      </c>
      <c r="AM1799" s="26">
        <f>SUM(AG1799:AK1799)</f>
        <v>0</v>
      </c>
      <c r="AN1799" s="26">
        <f>SUM(AI1799:AK1799)</f>
        <v>0</v>
      </c>
      <c r="AO1799" s="26">
        <f>+IF(SUM(AC1799:AK1799)=0,D1799,0)</f>
        <v>5001.12</v>
      </c>
      <c r="AP1799" s="26">
        <f>+SUM(AC1799:AK1799)</f>
        <v>0</v>
      </c>
      <c r="AQ1799" s="26">
        <f>+Tabla_DatosExternos_142[[#This Row],[Total Vigente]]+Tabla_DatosExternos_142[[#This Row],[Total Vencido]]</f>
        <v>5001.12</v>
      </c>
      <c r="AR1799" s="26">
        <f>SUM(AG1799:AK1799)</f>
        <v>0</v>
      </c>
      <c r="AS1799" s="27">
        <f>+Tabla_DatosExternos_142[[#This Row],[Fecha]]-Tabla_DatosExternos_142[[#This Row],[Vence]]</f>
        <v>-90</v>
      </c>
      <c r="AT1799" s="21"/>
      <c r="AU1799" s="28" t="e">
        <f>+AR1799-W1799</f>
        <v>#VALUE!</v>
      </c>
    </row>
    <row r="1800" spans="1:47" x14ac:dyDescent="0.35">
      <c r="A1800" s="20">
        <v>46185</v>
      </c>
      <c r="B1800" s="21">
        <v>269563</v>
      </c>
      <c r="C1800" s="21">
        <v>5821.8</v>
      </c>
      <c r="D1800" s="21">
        <v>5821.8</v>
      </c>
      <c r="E1800" s="22">
        <v>46245</v>
      </c>
      <c r="F1800" s="21">
        <v>1</v>
      </c>
      <c r="G1800" s="21" t="s">
        <v>90</v>
      </c>
      <c r="H1800" s="21" t="s">
        <v>48</v>
      </c>
      <c r="I1800" s="21" t="s">
        <v>1377</v>
      </c>
      <c r="J1800" s="21" t="s">
        <v>1378</v>
      </c>
      <c r="K1800" s="21" t="s">
        <v>1379</v>
      </c>
      <c r="L1800" s="21" t="s">
        <v>1380</v>
      </c>
      <c r="M1800" s="21" t="s">
        <v>1381</v>
      </c>
      <c r="N1800" s="21">
        <v>60</v>
      </c>
      <c r="O1800" s="20"/>
      <c r="P1800" s="21" t="s">
        <v>50</v>
      </c>
      <c r="Q1800" s="21" t="s">
        <v>1382</v>
      </c>
      <c r="R1800" s="21">
        <v>802159</v>
      </c>
      <c r="S1800" s="21">
        <v>10019</v>
      </c>
      <c r="T1800" s="21">
        <v>-63.1844149</v>
      </c>
      <c r="U1800" s="21">
        <v>-17.778733899999999</v>
      </c>
      <c r="V1800" s="21" t="s">
        <v>1383</v>
      </c>
      <c r="W1800" s="21" t="s">
        <v>51</v>
      </c>
      <c r="X1800" s="21" t="s">
        <v>1408</v>
      </c>
      <c r="Y1800" s="23">
        <v>46246</v>
      </c>
      <c r="Z1800" s="24">
        <f>+E1800-Y1800</f>
        <v>-1</v>
      </c>
      <c r="AA1800" s="25">
        <f>+Tabla_DatosExternos_142[[#This Row],[Saldo]]/Tabla_DatosExternos_142[[#This Row],[Importe]]</f>
        <v>1</v>
      </c>
      <c r="AB1800" s="21"/>
      <c r="AC1800" s="26">
        <f>IF(AND(-Z1800&gt;=1,-Z1800&lt;=30),D1800,0)</f>
        <v>5821.8</v>
      </c>
      <c r="AD1800" s="26">
        <f>IF(AND(-Z1800&gt;=31,-Z1800&lt;=60),D1800,0)</f>
        <v>0</v>
      </c>
      <c r="AE1800" s="26">
        <f>IF(AND(-Z1800&gt;=61,-Z1800&lt;=90),D1800,0)</f>
        <v>0</v>
      </c>
      <c r="AF1800" s="26">
        <f>IF(AND(-Z1800&gt;=91,-Z1800&lt;=120),D1800,0)</f>
        <v>0</v>
      </c>
      <c r="AG1800" s="26">
        <f>IF(AND(-Z1800&gt;=121,-Z1800&lt;=150),D1800,0)</f>
        <v>0</v>
      </c>
      <c r="AH1800" s="26">
        <f>IF(AND(-Z1800&gt;=151,-Z1800&lt;=180),D1800,0)</f>
        <v>0</v>
      </c>
      <c r="AI1800" s="26">
        <f>IF(AND(-Z1800&gt;=181,-Z1800&lt;=210),D1800,0)</f>
        <v>0</v>
      </c>
      <c r="AJ1800" s="26">
        <f>IF(AND(-Z1800&gt;=211,-Z1800&lt;=250),D1800,0)</f>
        <v>0</v>
      </c>
      <c r="AK1800" s="26">
        <f>IF(-Z1800&gt;=251,D1800,0)</f>
        <v>0</v>
      </c>
      <c r="AL1800" s="26">
        <f>SUM(AE1800:AF1800)</f>
        <v>0</v>
      </c>
      <c r="AM1800" s="26">
        <f>SUM(AG1800:AK1800)</f>
        <v>0</v>
      </c>
      <c r="AN1800" s="26">
        <f>SUM(AI1800:AK1800)</f>
        <v>0</v>
      </c>
      <c r="AO1800" s="26">
        <f>+IF(SUM(AC1800:AK1800)=0,D1800,0)</f>
        <v>0</v>
      </c>
      <c r="AP1800" s="26">
        <f>+SUM(AC1800:AK1800)</f>
        <v>5821.8</v>
      </c>
      <c r="AQ1800" s="26">
        <f>+Tabla_DatosExternos_142[[#This Row],[Total Vigente]]+Tabla_DatosExternos_142[[#This Row],[Total Vencido]]</f>
        <v>5821.8</v>
      </c>
      <c r="AR1800" s="26">
        <f>SUM(AG1800:AK1800)</f>
        <v>0</v>
      </c>
      <c r="AS1800" s="27">
        <f>+Tabla_DatosExternos_142[[#This Row],[Fecha]]-Tabla_DatosExternos_142[[#This Row],[Vence]]</f>
        <v>-60</v>
      </c>
      <c r="AT1800" s="21"/>
      <c r="AU1800" s="28" t="e">
        <f>+AR1800-W1800</f>
        <v>#VALUE!</v>
      </c>
    </row>
    <row r="1801" spans="1:47" x14ac:dyDescent="0.35">
      <c r="A1801" s="20">
        <v>46185</v>
      </c>
      <c r="B1801" s="21">
        <v>269564</v>
      </c>
      <c r="C1801" s="21">
        <v>4022.4</v>
      </c>
      <c r="D1801" s="21">
        <v>4022.4</v>
      </c>
      <c r="E1801" s="22">
        <v>46245</v>
      </c>
      <c r="F1801" s="21">
        <v>1</v>
      </c>
      <c r="G1801" s="21" t="s">
        <v>90</v>
      </c>
      <c r="H1801" s="21" t="s">
        <v>48</v>
      </c>
      <c r="I1801" s="21" t="s">
        <v>1377</v>
      </c>
      <c r="J1801" s="21" t="s">
        <v>1378</v>
      </c>
      <c r="K1801" s="21" t="s">
        <v>1379</v>
      </c>
      <c r="L1801" s="21" t="s">
        <v>1380</v>
      </c>
      <c r="M1801" s="21" t="s">
        <v>1381</v>
      </c>
      <c r="N1801" s="21">
        <v>60</v>
      </c>
      <c r="O1801" s="20"/>
      <c r="P1801" s="21" t="s">
        <v>50</v>
      </c>
      <c r="Q1801" s="21" t="s">
        <v>1382</v>
      </c>
      <c r="R1801" s="21">
        <v>802159</v>
      </c>
      <c r="S1801" s="21">
        <v>10019</v>
      </c>
      <c r="T1801" s="21">
        <v>-63.1844149</v>
      </c>
      <c r="U1801" s="21">
        <v>-17.778733899999999</v>
      </c>
      <c r="V1801" s="21" t="s">
        <v>1383</v>
      </c>
      <c r="W1801" s="21" t="s">
        <v>51</v>
      </c>
      <c r="X1801" s="21" t="s">
        <v>1408</v>
      </c>
      <c r="Y1801" s="23">
        <v>46246</v>
      </c>
      <c r="Z1801" s="24">
        <f>+E1801-Y1801</f>
        <v>-1</v>
      </c>
      <c r="AA1801" s="25">
        <f>+Tabla_DatosExternos_142[[#This Row],[Saldo]]/Tabla_DatosExternos_142[[#This Row],[Importe]]</f>
        <v>1</v>
      </c>
      <c r="AB1801" s="21"/>
      <c r="AC1801" s="26">
        <f>IF(AND(-Z1801&gt;=1,-Z1801&lt;=30),D1801,0)</f>
        <v>4022.4</v>
      </c>
      <c r="AD1801" s="26">
        <f>IF(AND(-Z1801&gt;=31,-Z1801&lt;=60),D1801,0)</f>
        <v>0</v>
      </c>
      <c r="AE1801" s="26">
        <f>IF(AND(-Z1801&gt;=61,-Z1801&lt;=90),D1801,0)</f>
        <v>0</v>
      </c>
      <c r="AF1801" s="26">
        <f>IF(AND(-Z1801&gt;=91,-Z1801&lt;=120),D1801,0)</f>
        <v>0</v>
      </c>
      <c r="AG1801" s="26">
        <f>IF(AND(-Z1801&gt;=121,-Z1801&lt;=150),D1801,0)</f>
        <v>0</v>
      </c>
      <c r="AH1801" s="26">
        <f>IF(AND(-Z1801&gt;=151,-Z1801&lt;=180),D1801,0)</f>
        <v>0</v>
      </c>
      <c r="AI1801" s="26">
        <f>IF(AND(-Z1801&gt;=181,-Z1801&lt;=210),D1801,0)</f>
        <v>0</v>
      </c>
      <c r="AJ1801" s="26">
        <f>IF(AND(-Z1801&gt;=211,-Z1801&lt;=250),D1801,0)</f>
        <v>0</v>
      </c>
      <c r="AK1801" s="26">
        <f>IF(-Z1801&gt;=251,D1801,0)</f>
        <v>0</v>
      </c>
      <c r="AL1801" s="26">
        <f>SUM(AE1801:AF1801)</f>
        <v>0</v>
      </c>
      <c r="AM1801" s="26">
        <f>SUM(AG1801:AK1801)</f>
        <v>0</v>
      </c>
      <c r="AN1801" s="26">
        <f>SUM(AI1801:AK1801)</f>
        <v>0</v>
      </c>
      <c r="AO1801" s="26">
        <f>+IF(SUM(AC1801:AK1801)=0,D1801,0)</f>
        <v>0</v>
      </c>
      <c r="AP1801" s="26">
        <f>+SUM(AC1801:AK1801)</f>
        <v>4022.4</v>
      </c>
      <c r="AQ1801" s="26">
        <f>+Tabla_DatosExternos_142[[#This Row],[Total Vigente]]+Tabla_DatosExternos_142[[#This Row],[Total Vencido]]</f>
        <v>4022.4</v>
      </c>
      <c r="AR1801" s="26">
        <f>SUM(AG1801:AK1801)</f>
        <v>0</v>
      </c>
      <c r="AS1801" s="27">
        <f>+Tabla_DatosExternos_142[[#This Row],[Fecha]]-Tabla_DatosExternos_142[[#This Row],[Vence]]</f>
        <v>-60</v>
      </c>
      <c r="AT1801" s="21"/>
      <c r="AU1801" s="28" t="e">
        <f>+AR1801-W1801</f>
        <v>#VALUE!</v>
      </c>
    </row>
    <row r="1802" spans="1:47" x14ac:dyDescent="0.35">
      <c r="A1802" s="20">
        <v>46186</v>
      </c>
      <c r="B1802" s="21">
        <v>5256</v>
      </c>
      <c r="C1802" s="21">
        <v>3913.56</v>
      </c>
      <c r="D1802" s="21">
        <v>3913.56</v>
      </c>
      <c r="E1802" s="22">
        <v>46246</v>
      </c>
      <c r="F1802" s="21">
        <v>0</v>
      </c>
      <c r="G1802" s="21" t="s">
        <v>90</v>
      </c>
      <c r="H1802" s="21" t="s">
        <v>48</v>
      </c>
      <c r="I1802" s="21" t="s">
        <v>1587</v>
      </c>
      <c r="J1802" s="21" t="s">
        <v>1378</v>
      </c>
      <c r="K1802" s="21" t="s">
        <v>1379</v>
      </c>
      <c r="L1802" s="21" t="s">
        <v>1380</v>
      </c>
      <c r="M1802" s="21" t="s">
        <v>1381</v>
      </c>
      <c r="N1802" s="21">
        <v>60</v>
      </c>
      <c r="O1802" s="20"/>
      <c r="P1802" s="21" t="s">
        <v>50</v>
      </c>
      <c r="Q1802" s="21" t="s">
        <v>1588</v>
      </c>
      <c r="R1802" s="21">
        <v>70000</v>
      </c>
      <c r="S1802" s="21">
        <v>10019</v>
      </c>
      <c r="T1802" s="21">
        <v>-63.154957000000003</v>
      </c>
      <c r="U1802" s="21">
        <v>-17.785691</v>
      </c>
      <c r="V1802" s="21" t="s">
        <v>262</v>
      </c>
      <c r="W1802" s="21" t="s">
        <v>51</v>
      </c>
      <c r="X1802" s="21" t="s">
        <v>1589</v>
      </c>
      <c r="Y1802" s="23">
        <v>46246</v>
      </c>
      <c r="Z1802" s="24">
        <f>+E1802-Y1802</f>
        <v>0</v>
      </c>
      <c r="AA1802" s="25">
        <f>+Tabla_DatosExternos_142[[#This Row],[Saldo]]/Tabla_DatosExternos_142[[#This Row],[Importe]]</f>
        <v>1</v>
      </c>
      <c r="AB1802" s="21"/>
      <c r="AC1802" s="26">
        <f>IF(AND(-Z1802&gt;=1,-Z1802&lt;=30),D1802,0)</f>
        <v>0</v>
      </c>
      <c r="AD1802" s="26">
        <f>IF(AND(-Z1802&gt;=31,-Z1802&lt;=60),D1802,0)</f>
        <v>0</v>
      </c>
      <c r="AE1802" s="26">
        <f>IF(AND(-Z1802&gt;=61,-Z1802&lt;=90),D1802,0)</f>
        <v>0</v>
      </c>
      <c r="AF1802" s="26">
        <f>IF(AND(-Z1802&gt;=91,-Z1802&lt;=120),D1802,0)</f>
        <v>0</v>
      </c>
      <c r="AG1802" s="26">
        <f>IF(AND(-Z1802&gt;=121,-Z1802&lt;=150),D1802,0)</f>
        <v>0</v>
      </c>
      <c r="AH1802" s="26">
        <f>IF(AND(-Z1802&gt;=151,-Z1802&lt;=180),D1802,0)</f>
        <v>0</v>
      </c>
      <c r="AI1802" s="26">
        <f>IF(AND(-Z1802&gt;=181,-Z1802&lt;=210),D1802,0)</f>
        <v>0</v>
      </c>
      <c r="AJ1802" s="26">
        <f>IF(AND(-Z1802&gt;=211,-Z1802&lt;=250),D1802,0)</f>
        <v>0</v>
      </c>
      <c r="AK1802" s="26">
        <f>IF(-Z1802&gt;=251,D1802,0)</f>
        <v>0</v>
      </c>
      <c r="AL1802" s="26">
        <f>SUM(AE1802:AF1802)</f>
        <v>0</v>
      </c>
      <c r="AM1802" s="26">
        <f>SUM(AG1802:AK1802)</f>
        <v>0</v>
      </c>
      <c r="AN1802" s="26">
        <f>SUM(AI1802:AK1802)</f>
        <v>0</v>
      </c>
      <c r="AO1802" s="26">
        <f>+IF(SUM(AC1802:AK1802)=0,D1802,0)</f>
        <v>3913.56</v>
      </c>
      <c r="AP1802" s="26">
        <f>+SUM(AC1802:AK1802)</f>
        <v>0</v>
      </c>
      <c r="AQ1802" s="26">
        <f>+Tabla_DatosExternos_142[[#This Row],[Total Vigente]]+Tabla_DatosExternos_142[[#This Row],[Total Vencido]]</f>
        <v>3913.56</v>
      </c>
      <c r="AR1802" s="26">
        <f>SUM(AG1802:AK1802)</f>
        <v>0</v>
      </c>
      <c r="AS1802" s="27">
        <f>+Tabla_DatosExternos_142[[#This Row],[Fecha]]-Tabla_DatosExternos_142[[#This Row],[Vence]]</f>
        <v>-60</v>
      </c>
      <c r="AT1802" s="21"/>
      <c r="AU1802" s="28" t="e">
        <f>+AR1802-W1802</f>
        <v>#VALUE!</v>
      </c>
    </row>
    <row r="1803" spans="1:47" x14ac:dyDescent="0.35">
      <c r="A1803" s="20">
        <v>46186</v>
      </c>
      <c r="B1803" s="21">
        <v>270048</v>
      </c>
      <c r="C1803" s="21">
        <v>4432.8</v>
      </c>
      <c r="D1803" s="21">
        <v>4432.8</v>
      </c>
      <c r="E1803" s="22">
        <v>46246</v>
      </c>
      <c r="F1803" s="21">
        <v>0</v>
      </c>
      <c r="G1803" s="21" t="s">
        <v>90</v>
      </c>
      <c r="H1803" s="21" t="s">
        <v>48</v>
      </c>
      <c r="I1803" s="21" t="s">
        <v>1377</v>
      </c>
      <c r="J1803" s="21" t="s">
        <v>1378</v>
      </c>
      <c r="K1803" s="21" t="s">
        <v>1379</v>
      </c>
      <c r="L1803" s="21" t="s">
        <v>1380</v>
      </c>
      <c r="M1803" s="21" t="s">
        <v>1381</v>
      </c>
      <c r="N1803" s="21">
        <v>60</v>
      </c>
      <c r="O1803" s="20"/>
      <c r="P1803" s="21" t="s">
        <v>50</v>
      </c>
      <c r="Q1803" s="21" t="s">
        <v>1382</v>
      </c>
      <c r="R1803" s="21">
        <v>802159</v>
      </c>
      <c r="S1803" s="21">
        <v>10019</v>
      </c>
      <c r="T1803" s="21">
        <v>-63.155708300000001</v>
      </c>
      <c r="U1803" s="21">
        <v>-17.781547799999998</v>
      </c>
      <c r="V1803" s="21" t="s">
        <v>1383</v>
      </c>
      <c r="W1803" s="21" t="s">
        <v>51</v>
      </c>
      <c r="X1803" s="21" t="s">
        <v>1407</v>
      </c>
      <c r="Y1803" s="23">
        <v>46246</v>
      </c>
      <c r="Z1803" s="24">
        <f>+E1803-Y1803</f>
        <v>0</v>
      </c>
      <c r="AA1803" s="25">
        <f>+Tabla_DatosExternos_142[[#This Row],[Saldo]]/Tabla_DatosExternos_142[[#This Row],[Importe]]</f>
        <v>1</v>
      </c>
      <c r="AB1803" s="21"/>
      <c r="AC1803" s="26">
        <f>IF(AND(-Z1803&gt;=1,-Z1803&lt;=30),D1803,0)</f>
        <v>0</v>
      </c>
      <c r="AD1803" s="26">
        <f>IF(AND(-Z1803&gt;=31,-Z1803&lt;=60),D1803,0)</f>
        <v>0</v>
      </c>
      <c r="AE1803" s="26">
        <f>IF(AND(-Z1803&gt;=61,-Z1803&lt;=90),D1803,0)</f>
        <v>0</v>
      </c>
      <c r="AF1803" s="26">
        <f>IF(AND(-Z1803&gt;=91,-Z1803&lt;=120),D1803,0)</f>
        <v>0</v>
      </c>
      <c r="AG1803" s="26">
        <f>IF(AND(-Z1803&gt;=121,-Z1803&lt;=150),D1803,0)</f>
        <v>0</v>
      </c>
      <c r="AH1803" s="26">
        <f>IF(AND(-Z1803&gt;=151,-Z1803&lt;=180),D1803,0)</f>
        <v>0</v>
      </c>
      <c r="AI1803" s="26">
        <f>IF(AND(-Z1803&gt;=181,-Z1803&lt;=210),D1803,0)</f>
        <v>0</v>
      </c>
      <c r="AJ1803" s="26">
        <f>IF(AND(-Z1803&gt;=211,-Z1803&lt;=250),D1803,0)</f>
        <v>0</v>
      </c>
      <c r="AK1803" s="26">
        <f>IF(-Z1803&gt;=251,D1803,0)</f>
        <v>0</v>
      </c>
      <c r="AL1803" s="26">
        <f>SUM(AE1803:AF1803)</f>
        <v>0</v>
      </c>
      <c r="AM1803" s="26">
        <f>SUM(AG1803:AK1803)</f>
        <v>0</v>
      </c>
      <c r="AN1803" s="26">
        <f>SUM(AI1803:AK1803)</f>
        <v>0</v>
      </c>
      <c r="AO1803" s="26">
        <f>+IF(SUM(AC1803:AK1803)=0,D1803,0)</f>
        <v>4432.8</v>
      </c>
      <c r="AP1803" s="26">
        <f>+SUM(AC1803:AK1803)</f>
        <v>0</v>
      </c>
      <c r="AQ1803" s="26">
        <f>+Tabla_DatosExternos_142[[#This Row],[Total Vigente]]+Tabla_DatosExternos_142[[#This Row],[Total Vencido]]</f>
        <v>4432.8</v>
      </c>
      <c r="AR1803" s="26">
        <f>SUM(AG1803:AK1803)</f>
        <v>0</v>
      </c>
      <c r="AS1803" s="27">
        <f>+Tabla_DatosExternos_142[[#This Row],[Fecha]]-Tabla_DatosExternos_142[[#This Row],[Vence]]</f>
        <v>-60</v>
      </c>
      <c r="AT1803" s="21"/>
      <c r="AU1803" s="28" t="e">
        <f>+AR1803-W1803</f>
        <v>#VALUE!</v>
      </c>
    </row>
    <row r="1804" spans="1:47" x14ac:dyDescent="0.35">
      <c r="A1804" s="20">
        <v>46186</v>
      </c>
      <c r="B1804" s="21">
        <v>270049</v>
      </c>
      <c r="C1804" s="21">
        <v>3209.52</v>
      </c>
      <c r="D1804" s="21">
        <v>3209.52</v>
      </c>
      <c r="E1804" s="22">
        <v>46246</v>
      </c>
      <c r="F1804" s="21">
        <v>0</v>
      </c>
      <c r="G1804" s="21" t="s">
        <v>90</v>
      </c>
      <c r="H1804" s="21" t="s">
        <v>48</v>
      </c>
      <c r="I1804" s="21" t="s">
        <v>1377</v>
      </c>
      <c r="J1804" s="21" t="s">
        <v>1378</v>
      </c>
      <c r="K1804" s="21" t="s">
        <v>1379</v>
      </c>
      <c r="L1804" s="21" t="s">
        <v>1380</v>
      </c>
      <c r="M1804" s="21" t="s">
        <v>1381</v>
      </c>
      <c r="N1804" s="21">
        <v>60</v>
      </c>
      <c r="O1804" s="20"/>
      <c r="P1804" s="21" t="s">
        <v>50</v>
      </c>
      <c r="Q1804" s="21" t="s">
        <v>1382</v>
      </c>
      <c r="R1804" s="21">
        <v>802159</v>
      </c>
      <c r="S1804" s="21">
        <v>10019</v>
      </c>
      <c r="T1804" s="21">
        <v>-63.155708300000001</v>
      </c>
      <c r="U1804" s="21">
        <v>-17.781547799999998</v>
      </c>
      <c r="V1804" s="21" t="s">
        <v>1383</v>
      </c>
      <c r="W1804" s="21" t="s">
        <v>51</v>
      </c>
      <c r="X1804" s="21" t="s">
        <v>1407</v>
      </c>
      <c r="Y1804" s="23">
        <v>46246</v>
      </c>
      <c r="Z1804" s="24">
        <f>+E1804-Y1804</f>
        <v>0</v>
      </c>
      <c r="AA1804" s="25">
        <f>+Tabla_DatosExternos_142[[#This Row],[Saldo]]/Tabla_DatosExternos_142[[#This Row],[Importe]]</f>
        <v>1</v>
      </c>
      <c r="AB1804" s="21"/>
      <c r="AC1804" s="26">
        <f>IF(AND(-Z1804&gt;=1,-Z1804&lt;=30),D1804,0)</f>
        <v>0</v>
      </c>
      <c r="AD1804" s="26">
        <f>IF(AND(-Z1804&gt;=31,-Z1804&lt;=60),D1804,0)</f>
        <v>0</v>
      </c>
      <c r="AE1804" s="26">
        <f>IF(AND(-Z1804&gt;=61,-Z1804&lt;=90),D1804,0)</f>
        <v>0</v>
      </c>
      <c r="AF1804" s="26">
        <f>IF(AND(-Z1804&gt;=91,-Z1804&lt;=120),D1804,0)</f>
        <v>0</v>
      </c>
      <c r="AG1804" s="26">
        <f>IF(AND(-Z1804&gt;=121,-Z1804&lt;=150),D1804,0)</f>
        <v>0</v>
      </c>
      <c r="AH1804" s="26">
        <f>IF(AND(-Z1804&gt;=151,-Z1804&lt;=180),D1804,0)</f>
        <v>0</v>
      </c>
      <c r="AI1804" s="26">
        <f>IF(AND(-Z1804&gt;=181,-Z1804&lt;=210),D1804,0)</f>
        <v>0</v>
      </c>
      <c r="AJ1804" s="26">
        <f>IF(AND(-Z1804&gt;=211,-Z1804&lt;=250),D1804,0)</f>
        <v>0</v>
      </c>
      <c r="AK1804" s="26">
        <f>IF(-Z1804&gt;=251,D1804,0)</f>
        <v>0</v>
      </c>
      <c r="AL1804" s="26">
        <f>SUM(AE1804:AF1804)</f>
        <v>0</v>
      </c>
      <c r="AM1804" s="26">
        <f>SUM(AG1804:AK1804)</f>
        <v>0</v>
      </c>
      <c r="AN1804" s="26">
        <f>SUM(AI1804:AK1804)</f>
        <v>0</v>
      </c>
      <c r="AO1804" s="26">
        <f>+IF(SUM(AC1804:AK1804)=0,D1804,0)</f>
        <v>3209.52</v>
      </c>
      <c r="AP1804" s="26">
        <f>+SUM(AC1804:AK1804)</f>
        <v>0</v>
      </c>
      <c r="AQ1804" s="26">
        <f>+Tabla_DatosExternos_142[[#This Row],[Total Vigente]]+Tabla_DatosExternos_142[[#This Row],[Total Vencido]]</f>
        <v>3209.52</v>
      </c>
      <c r="AR1804" s="26">
        <f>SUM(AG1804:AK1804)</f>
        <v>0</v>
      </c>
      <c r="AS1804" s="27">
        <f>+Tabla_DatosExternos_142[[#This Row],[Fecha]]-Tabla_DatosExternos_142[[#This Row],[Vence]]</f>
        <v>-60</v>
      </c>
      <c r="AT1804" s="21"/>
      <c r="AU1804" s="28" t="e">
        <f>+AR1804-W1804</f>
        <v>#VALUE!</v>
      </c>
    </row>
    <row r="1805" spans="1:47" x14ac:dyDescent="0.35">
      <c r="A1805" s="20">
        <v>46186</v>
      </c>
      <c r="B1805" s="21">
        <v>270050</v>
      </c>
      <c r="C1805" s="21">
        <v>1700.4</v>
      </c>
      <c r="D1805" s="21">
        <v>1700.4</v>
      </c>
      <c r="E1805" s="22">
        <v>46246</v>
      </c>
      <c r="F1805" s="21">
        <v>0</v>
      </c>
      <c r="G1805" s="21" t="s">
        <v>90</v>
      </c>
      <c r="H1805" s="21" t="s">
        <v>48</v>
      </c>
      <c r="I1805" s="21" t="s">
        <v>1587</v>
      </c>
      <c r="J1805" s="21" t="s">
        <v>1378</v>
      </c>
      <c r="K1805" s="21" t="s">
        <v>1379</v>
      </c>
      <c r="L1805" s="21" t="s">
        <v>1380</v>
      </c>
      <c r="M1805" s="21" t="s">
        <v>1381</v>
      </c>
      <c r="N1805" s="21">
        <v>60</v>
      </c>
      <c r="O1805" s="20"/>
      <c r="P1805" s="21" t="s">
        <v>50</v>
      </c>
      <c r="Q1805" s="21" t="s">
        <v>1588</v>
      </c>
      <c r="R1805" s="21">
        <v>70000</v>
      </c>
      <c r="S1805" s="21">
        <v>10019</v>
      </c>
      <c r="T1805" s="21">
        <v>-63.154957000000003</v>
      </c>
      <c r="U1805" s="21">
        <v>-17.785691</v>
      </c>
      <c r="V1805" s="21" t="s">
        <v>262</v>
      </c>
      <c r="W1805" s="21" t="s">
        <v>51</v>
      </c>
      <c r="X1805" s="21" t="s">
        <v>1589</v>
      </c>
      <c r="Y1805" s="23">
        <v>46246</v>
      </c>
      <c r="Z1805" s="24">
        <f>+E1805-Y1805</f>
        <v>0</v>
      </c>
      <c r="AA1805" s="25">
        <f>+Tabla_DatosExternos_142[[#This Row],[Saldo]]/Tabla_DatosExternos_142[[#This Row],[Importe]]</f>
        <v>1</v>
      </c>
      <c r="AB1805" s="21"/>
      <c r="AC1805" s="26">
        <f>IF(AND(-Z1805&gt;=1,-Z1805&lt;=30),D1805,0)</f>
        <v>0</v>
      </c>
      <c r="AD1805" s="26">
        <f>IF(AND(-Z1805&gt;=31,-Z1805&lt;=60),D1805,0)</f>
        <v>0</v>
      </c>
      <c r="AE1805" s="26">
        <f>IF(AND(-Z1805&gt;=61,-Z1805&lt;=90),D1805,0)</f>
        <v>0</v>
      </c>
      <c r="AF1805" s="26">
        <f>IF(AND(-Z1805&gt;=91,-Z1805&lt;=120),D1805,0)</f>
        <v>0</v>
      </c>
      <c r="AG1805" s="26">
        <f>IF(AND(-Z1805&gt;=121,-Z1805&lt;=150),D1805,0)</f>
        <v>0</v>
      </c>
      <c r="AH1805" s="26">
        <f>IF(AND(-Z1805&gt;=151,-Z1805&lt;=180),D1805,0)</f>
        <v>0</v>
      </c>
      <c r="AI1805" s="26">
        <f>IF(AND(-Z1805&gt;=181,-Z1805&lt;=210),D1805,0)</f>
        <v>0</v>
      </c>
      <c r="AJ1805" s="26">
        <f>IF(AND(-Z1805&gt;=211,-Z1805&lt;=250),D1805,0)</f>
        <v>0</v>
      </c>
      <c r="AK1805" s="26">
        <f>IF(-Z1805&gt;=251,D1805,0)</f>
        <v>0</v>
      </c>
      <c r="AL1805" s="26">
        <f>SUM(AE1805:AF1805)</f>
        <v>0</v>
      </c>
      <c r="AM1805" s="26">
        <f>SUM(AG1805:AK1805)</f>
        <v>0</v>
      </c>
      <c r="AN1805" s="26">
        <f>SUM(AI1805:AK1805)</f>
        <v>0</v>
      </c>
      <c r="AO1805" s="26">
        <f>+IF(SUM(AC1805:AK1805)=0,D1805,0)</f>
        <v>1700.4</v>
      </c>
      <c r="AP1805" s="26">
        <f>+SUM(AC1805:AK1805)</f>
        <v>0</v>
      </c>
      <c r="AQ1805" s="26">
        <f>+Tabla_DatosExternos_142[[#This Row],[Total Vigente]]+Tabla_DatosExternos_142[[#This Row],[Total Vencido]]</f>
        <v>1700.4</v>
      </c>
      <c r="AR1805" s="26">
        <f>SUM(AG1805:AK1805)</f>
        <v>0</v>
      </c>
      <c r="AS1805" s="27">
        <f>+Tabla_DatosExternos_142[[#This Row],[Fecha]]-Tabla_DatosExternos_142[[#This Row],[Vence]]</f>
        <v>-60</v>
      </c>
      <c r="AT1805" s="21"/>
      <c r="AU1805" s="28" t="e">
        <f>+AR1805-W1805</f>
        <v>#VALUE!</v>
      </c>
    </row>
    <row r="1806" spans="1:47" x14ac:dyDescent="0.35">
      <c r="A1806" s="20">
        <v>46186</v>
      </c>
      <c r="B1806" s="21">
        <v>270053</v>
      </c>
      <c r="C1806" s="21">
        <v>3642.54</v>
      </c>
      <c r="D1806" s="21">
        <v>3642.54</v>
      </c>
      <c r="E1806" s="22">
        <v>46246</v>
      </c>
      <c r="F1806" s="21">
        <v>0</v>
      </c>
      <c r="G1806" s="21" t="s">
        <v>90</v>
      </c>
      <c r="H1806" s="21" t="s">
        <v>48</v>
      </c>
      <c r="I1806" s="21" t="s">
        <v>1618</v>
      </c>
      <c r="J1806" s="21" t="s">
        <v>1378</v>
      </c>
      <c r="K1806" s="21" t="s">
        <v>1379</v>
      </c>
      <c r="L1806" s="21" t="s">
        <v>1380</v>
      </c>
      <c r="M1806" s="21" t="s">
        <v>1381</v>
      </c>
      <c r="N1806" s="21">
        <v>60</v>
      </c>
      <c r="O1806" s="20"/>
      <c r="P1806" s="21" t="s">
        <v>50</v>
      </c>
      <c r="Q1806" s="21" t="s">
        <v>1619</v>
      </c>
      <c r="R1806" s="21">
        <v>2500300</v>
      </c>
      <c r="S1806" s="21">
        <v>10019</v>
      </c>
      <c r="T1806" s="21">
        <v>-63.217713699999997</v>
      </c>
      <c r="U1806" s="21">
        <v>-17.749024599999998</v>
      </c>
      <c r="V1806" s="21" t="s">
        <v>1620</v>
      </c>
      <c r="W1806" s="21" t="s">
        <v>51</v>
      </c>
      <c r="X1806" s="21" t="s">
        <v>1700</v>
      </c>
      <c r="Y1806" s="23">
        <v>46246</v>
      </c>
      <c r="Z1806" s="24">
        <f>+E1806-Y1806</f>
        <v>0</v>
      </c>
      <c r="AA1806" s="25">
        <f>+Tabla_DatosExternos_142[[#This Row],[Saldo]]/Tabla_DatosExternos_142[[#This Row],[Importe]]</f>
        <v>1</v>
      </c>
      <c r="AB1806" s="21"/>
      <c r="AC1806" s="26">
        <f>IF(AND(-Z1806&gt;=1,-Z1806&lt;=30),D1806,0)</f>
        <v>0</v>
      </c>
      <c r="AD1806" s="26">
        <f>IF(AND(-Z1806&gt;=31,-Z1806&lt;=60),D1806,0)</f>
        <v>0</v>
      </c>
      <c r="AE1806" s="26">
        <f>IF(AND(-Z1806&gt;=61,-Z1806&lt;=90),D1806,0)</f>
        <v>0</v>
      </c>
      <c r="AF1806" s="26">
        <f>IF(AND(-Z1806&gt;=91,-Z1806&lt;=120),D1806,0)</f>
        <v>0</v>
      </c>
      <c r="AG1806" s="26">
        <f>IF(AND(-Z1806&gt;=121,-Z1806&lt;=150),D1806,0)</f>
        <v>0</v>
      </c>
      <c r="AH1806" s="26">
        <f>IF(AND(-Z1806&gt;=151,-Z1806&lt;=180),D1806,0)</f>
        <v>0</v>
      </c>
      <c r="AI1806" s="26">
        <f>IF(AND(-Z1806&gt;=181,-Z1806&lt;=210),D1806,0)</f>
        <v>0</v>
      </c>
      <c r="AJ1806" s="26">
        <f>IF(AND(-Z1806&gt;=211,-Z1806&lt;=250),D1806,0)</f>
        <v>0</v>
      </c>
      <c r="AK1806" s="26">
        <f>IF(-Z1806&gt;=251,D1806,0)</f>
        <v>0</v>
      </c>
      <c r="AL1806" s="26">
        <f>SUM(AE1806:AF1806)</f>
        <v>0</v>
      </c>
      <c r="AM1806" s="26">
        <f>SUM(AG1806:AK1806)</f>
        <v>0</v>
      </c>
      <c r="AN1806" s="26">
        <f>SUM(AI1806:AK1806)</f>
        <v>0</v>
      </c>
      <c r="AO1806" s="26">
        <f>+IF(SUM(AC1806:AK1806)=0,D1806,0)</f>
        <v>3642.54</v>
      </c>
      <c r="AP1806" s="26">
        <f>+SUM(AC1806:AK1806)</f>
        <v>0</v>
      </c>
      <c r="AQ1806" s="26">
        <f>+Tabla_DatosExternos_142[[#This Row],[Total Vigente]]+Tabla_DatosExternos_142[[#This Row],[Total Vencido]]</f>
        <v>3642.54</v>
      </c>
      <c r="AR1806" s="26">
        <f>SUM(AG1806:AK1806)</f>
        <v>0</v>
      </c>
      <c r="AS1806" s="27">
        <f>+Tabla_DatosExternos_142[[#This Row],[Fecha]]-Tabla_DatosExternos_142[[#This Row],[Vence]]</f>
        <v>-60</v>
      </c>
      <c r="AT1806" s="21"/>
      <c r="AU1806" s="28" t="e">
        <f>+AR1806-W1806</f>
        <v>#VALUE!</v>
      </c>
    </row>
    <row r="1807" spans="1:47" x14ac:dyDescent="0.35">
      <c r="A1807" s="20">
        <v>46186</v>
      </c>
      <c r="B1807" s="21">
        <v>270054</v>
      </c>
      <c r="C1807" s="21">
        <v>7062</v>
      </c>
      <c r="D1807" s="21">
        <v>7062</v>
      </c>
      <c r="E1807" s="22">
        <v>46246</v>
      </c>
      <c r="F1807" s="21">
        <v>0</v>
      </c>
      <c r="G1807" s="21" t="s">
        <v>90</v>
      </c>
      <c r="H1807" s="21" t="s">
        <v>48</v>
      </c>
      <c r="I1807" s="21" t="s">
        <v>1377</v>
      </c>
      <c r="J1807" s="21" t="s">
        <v>1378</v>
      </c>
      <c r="K1807" s="21" t="s">
        <v>1379</v>
      </c>
      <c r="L1807" s="21" t="s">
        <v>1380</v>
      </c>
      <c r="M1807" s="21" t="s">
        <v>1381</v>
      </c>
      <c r="N1807" s="21">
        <v>60</v>
      </c>
      <c r="O1807" s="20"/>
      <c r="P1807" s="21" t="s">
        <v>50</v>
      </c>
      <c r="Q1807" s="21" t="s">
        <v>1382</v>
      </c>
      <c r="R1807" s="21">
        <v>802159</v>
      </c>
      <c r="S1807" s="21">
        <v>10019</v>
      </c>
      <c r="T1807" s="21">
        <v>-63.202393000000001</v>
      </c>
      <c r="U1807" s="21">
        <v>-17.755089600000002</v>
      </c>
      <c r="V1807" s="21" t="s">
        <v>1383</v>
      </c>
      <c r="W1807" s="21" t="s">
        <v>51</v>
      </c>
      <c r="X1807" s="21" t="s">
        <v>1384</v>
      </c>
      <c r="Y1807" s="23">
        <v>46246</v>
      </c>
      <c r="Z1807" s="24">
        <f>+E1807-Y1807</f>
        <v>0</v>
      </c>
      <c r="AA1807" s="25">
        <f>+Tabla_DatosExternos_142[[#This Row],[Saldo]]/Tabla_DatosExternos_142[[#This Row],[Importe]]</f>
        <v>1</v>
      </c>
      <c r="AB1807" s="21"/>
      <c r="AC1807" s="26">
        <f>IF(AND(-Z1807&gt;=1,-Z1807&lt;=30),D1807,0)</f>
        <v>0</v>
      </c>
      <c r="AD1807" s="26">
        <f>IF(AND(-Z1807&gt;=31,-Z1807&lt;=60),D1807,0)</f>
        <v>0</v>
      </c>
      <c r="AE1807" s="26">
        <f>IF(AND(-Z1807&gt;=61,-Z1807&lt;=90),D1807,0)</f>
        <v>0</v>
      </c>
      <c r="AF1807" s="26">
        <f>IF(AND(-Z1807&gt;=91,-Z1807&lt;=120),D1807,0)</f>
        <v>0</v>
      </c>
      <c r="AG1807" s="26">
        <f>IF(AND(-Z1807&gt;=121,-Z1807&lt;=150),D1807,0)</f>
        <v>0</v>
      </c>
      <c r="AH1807" s="26">
        <f>IF(AND(-Z1807&gt;=151,-Z1807&lt;=180),D1807,0)</f>
        <v>0</v>
      </c>
      <c r="AI1807" s="26">
        <f>IF(AND(-Z1807&gt;=181,-Z1807&lt;=210),D1807,0)</f>
        <v>0</v>
      </c>
      <c r="AJ1807" s="26">
        <f>IF(AND(-Z1807&gt;=211,-Z1807&lt;=250),D1807,0)</f>
        <v>0</v>
      </c>
      <c r="AK1807" s="26">
        <f>IF(-Z1807&gt;=251,D1807,0)</f>
        <v>0</v>
      </c>
      <c r="AL1807" s="26">
        <f>SUM(AE1807:AF1807)</f>
        <v>0</v>
      </c>
      <c r="AM1807" s="26">
        <f>SUM(AG1807:AK1807)</f>
        <v>0</v>
      </c>
      <c r="AN1807" s="26">
        <f>SUM(AI1807:AK1807)</f>
        <v>0</v>
      </c>
      <c r="AO1807" s="26">
        <f>+IF(SUM(AC1807:AK1807)=0,D1807,0)</f>
        <v>7062</v>
      </c>
      <c r="AP1807" s="26">
        <f>+SUM(AC1807:AK1807)</f>
        <v>0</v>
      </c>
      <c r="AQ1807" s="26">
        <f>+Tabla_DatosExternos_142[[#This Row],[Total Vigente]]+Tabla_DatosExternos_142[[#This Row],[Total Vencido]]</f>
        <v>7062</v>
      </c>
      <c r="AR1807" s="26">
        <f>SUM(AG1807:AK1807)</f>
        <v>0</v>
      </c>
      <c r="AS1807" s="27">
        <f>+Tabla_DatosExternos_142[[#This Row],[Fecha]]-Tabla_DatosExternos_142[[#This Row],[Vence]]</f>
        <v>-60</v>
      </c>
      <c r="AT1807" s="21"/>
      <c r="AU1807" s="28" t="e">
        <f>+AR1807-W1807</f>
        <v>#VALUE!</v>
      </c>
    </row>
    <row r="1808" spans="1:47" x14ac:dyDescent="0.35">
      <c r="A1808" s="20">
        <v>46186</v>
      </c>
      <c r="B1808" s="21">
        <v>270055</v>
      </c>
      <c r="C1808" s="21">
        <v>6436.98</v>
      </c>
      <c r="D1808" s="21">
        <v>6436.98</v>
      </c>
      <c r="E1808" s="22">
        <v>46246</v>
      </c>
      <c r="F1808" s="21">
        <v>0</v>
      </c>
      <c r="G1808" s="21" t="s">
        <v>90</v>
      </c>
      <c r="H1808" s="21" t="s">
        <v>48</v>
      </c>
      <c r="I1808" s="21" t="s">
        <v>1377</v>
      </c>
      <c r="J1808" s="21" t="s">
        <v>1378</v>
      </c>
      <c r="K1808" s="21" t="s">
        <v>1379</v>
      </c>
      <c r="L1808" s="21" t="s">
        <v>1380</v>
      </c>
      <c r="M1808" s="21" t="s">
        <v>1381</v>
      </c>
      <c r="N1808" s="21">
        <v>60</v>
      </c>
      <c r="O1808" s="20"/>
      <c r="P1808" s="21" t="s">
        <v>50</v>
      </c>
      <c r="Q1808" s="21" t="s">
        <v>1382</v>
      </c>
      <c r="R1808" s="21">
        <v>802159</v>
      </c>
      <c r="S1808" s="21">
        <v>10019</v>
      </c>
      <c r="T1808" s="21">
        <v>-63.202393000000001</v>
      </c>
      <c r="U1808" s="21">
        <v>-17.755089600000002</v>
      </c>
      <c r="V1808" s="21" t="s">
        <v>1383</v>
      </c>
      <c r="W1808" s="21" t="s">
        <v>51</v>
      </c>
      <c r="X1808" s="21" t="s">
        <v>1384</v>
      </c>
      <c r="Y1808" s="23">
        <v>46246</v>
      </c>
      <c r="Z1808" s="24">
        <f>+E1808-Y1808</f>
        <v>0</v>
      </c>
      <c r="AA1808" s="25">
        <f>+Tabla_DatosExternos_142[[#This Row],[Saldo]]/Tabla_DatosExternos_142[[#This Row],[Importe]]</f>
        <v>1</v>
      </c>
      <c r="AB1808" s="21"/>
      <c r="AC1808" s="26">
        <f>IF(AND(-Z1808&gt;=1,-Z1808&lt;=30),D1808,0)</f>
        <v>0</v>
      </c>
      <c r="AD1808" s="26">
        <f>IF(AND(-Z1808&gt;=31,-Z1808&lt;=60),D1808,0)</f>
        <v>0</v>
      </c>
      <c r="AE1808" s="26">
        <f>IF(AND(-Z1808&gt;=61,-Z1808&lt;=90),D1808,0)</f>
        <v>0</v>
      </c>
      <c r="AF1808" s="26">
        <f>IF(AND(-Z1808&gt;=91,-Z1808&lt;=120),D1808,0)</f>
        <v>0</v>
      </c>
      <c r="AG1808" s="26">
        <f>IF(AND(-Z1808&gt;=121,-Z1808&lt;=150),D1808,0)</f>
        <v>0</v>
      </c>
      <c r="AH1808" s="26">
        <f>IF(AND(-Z1808&gt;=151,-Z1808&lt;=180),D1808,0)</f>
        <v>0</v>
      </c>
      <c r="AI1808" s="26">
        <f>IF(AND(-Z1808&gt;=181,-Z1808&lt;=210),D1808,0)</f>
        <v>0</v>
      </c>
      <c r="AJ1808" s="26">
        <f>IF(AND(-Z1808&gt;=211,-Z1808&lt;=250),D1808,0)</f>
        <v>0</v>
      </c>
      <c r="AK1808" s="26">
        <f>IF(-Z1808&gt;=251,D1808,0)</f>
        <v>0</v>
      </c>
      <c r="AL1808" s="26">
        <f>SUM(AE1808:AF1808)</f>
        <v>0</v>
      </c>
      <c r="AM1808" s="26">
        <f>SUM(AG1808:AK1808)</f>
        <v>0</v>
      </c>
      <c r="AN1808" s="26">
        <f>SUM(AI1808:AK1808)</f>
        <v>0</v>
      </c>
      <c r="AO1808" s="26">
        <f>+IF(SUM(AC1808:AK1808)=0,D1808,0)</f>
        <v>6436.98</v>
      </c>
      <c r="AP1808" s="26">
        <f>+SUM(AC1808:AK1808)</f>
        <v>0</v>
      </c>
      <c r="AQ1808" s="26">
        <f>+Tabla_DatosExternos_142[[#This Row],[Total Vigente]]+Tabla_DatosExternos_142[[#This Row],[Total Vencido]]</f>
        <v>6436.98</v>
      </c>
      <c r="AR1808" s="26">
        <f>SUM(AG1808:AK1808)</f>
        <v>0</v>
      </c>
      <c r="AS1808" s="27">
        <f>+Tabla_DatosExternos_142[[#This Row],[Fecha]]-Tabla_DatosExternos_142[[#This Row],[Vence]]</f>
        <v>-60</v>
      </c>
      <c r="AT1808" s="21"/>
      <c r="AU1808" s="28" t="e">
        <f>+AR1808-W1808</f>
        <v>#VALUE!</v>
      </c>
    </row>
    <row r="1809" spans="1:47" x14ac:dyDescent="0.35">
      <c r="A1809" s="20">
        <v>46186</v>
      </c>
      <c r="B1809" s="21">
        <v>270058</v>
      </c>
      <c r="C1809" s="21">
        <v>4352.6400000000003</v>
      </c>
      <c r="D1809" s="21">
        <v>4352.6400000000003</v>
      </c>
      <c r="E1809" s="22">
        <v>46246</v>
      </c>
      <c r="F1809" s="21">
        <v>0</v>
      </c>
      <c r="G1809" s="21" t="s">
        <v>90</v>
      </c>
      <c r="H1809" s="21" t="s">
        <v>48</v>
      </c>
      <c r="I1809" s="21" t="s">
        <v>1000</v>
      </c>
      <c r="J1809" s="21" t="s">
        <v>1378</v>
      </c>
      <c r="K1809" s="21" t="s">
        <v>1379</v>
      </c>
      <c r="L1809" s="21" t="s">
        <v>1380</v>
      </c>
      <c r="M1809" s="21" t="s">
        <v>1381</v>
      </c>
      <c r="N1809" s="21">
        <v>60</v>
      </c>
      <c r="O1809" s="20"/>
      <c r="P1809" s="21" t="s">
        <v>50</v>
      </c>
      <c r="Q1809" s="21" t="s">
        <v>1615</v>
      </c>
      <c r="R1809" s="21">
        <v>380033</v>
      </c>
      <c r="S1809" s="21">
        <v>10019</v>
      </c>
      <c r="T1809" s="21">
        <v>-63.1909621</v>
      </c>
      <c r="U1809" s="21">
        <v>-17.779115900000001</v>
      </c>
      <c r="V1809" s="21" t="s">
        <v>1616</v>
      </c>
      <c r="W1809" s="21" t="s">
        <v>51</v>
      </c>
      <c r="X1809" s="21" t="s">
        <v>1617</v>
      </c>
      <c r="Y1809" s="23">
        <v>46246</v>
      </c>
      <c r="Z1809" s="24">
        <f>+E1809-Y1809</f>
        <v>0</v>
      </c>
      <c r="AA1809" s="25">
        <f>+Tabla_DatosExternos_142[[#This Row],[Saldo]]/Tabla_DatosExternos_142[[#This Row],[Importe]]</f>
        <v>1</v>
      </c>
      <c r="AB1809" s="21"/>
      <c r="AC1809" s="26">
        <f>IF(AND(-Z1809&gt;=1,-Z1809&lt;=30),D1809,0)</f>
        <v>0</v>
      </c>
      <c r="AD1809" s="26">
        <f>IF(AND(-Z1809&gt;=31,-Z1809&lt;=60),D1809,0)</f>
        <v>0</v>
      </c>
      <c r="AE1809" s="26">
        <f>IF(AND(-Z1809&gt;=61,-Z1809&lt;=90),D1809,0)</f>
        <v>0</v>
      </c>
      <c r="AF1809" s="26">
        <f>IF(AND(-Z1809&gt;=91,-Z1809&lt;=120),D1809,0)</f>
        <v>0</v>
      </c>
      <c r="AG1809" s="26">
        <f>IF(AND(-Z1809&gt;=121,-Z1809&lt;=150),D1809,0)</f>
        <v>0</v>
      </c>
      <c r="AH1809" s="26">
        <f>IF(AND(-Z1809&gt;=151,-Z1809&lt;=180),D1809,0)</f>
        <v>0</v>
      </c>
      <c r="AI1809" s="26">
        <f>IF(AND(-Z1809&gt;=181,-Z1809&lt;=210),D1809,0)</f>
        <v>0</v>
      </c>
      <c r="AJ1809" s="26">
        <f>IF(AND(-Z1809&gt;=211,-Z1809&lt;=250),D1809,0)</f>
        <v>0</v>
      </c>
      <c r="AK1809" s="26">
        <f>IF(-Z1809&gt;=251,D1809,0)</f>
        <v>0</v>
      </c>
      <c r="AL1809" s="26">
        <f>SUM(AE1809:AF1809)</f>
        <v>0</v>
      </c>
      <c r="AM1809" s="26">
        <f>SUM(AG1809:AK1809)</f>
        <v>0</v>
      </c>
      <c r="AN1809" s="26">
        <f>SUM(AI1809:AK1809)</f>
        <v>0</v>
      </c>
      <c r="AO1809" s="26">
        <f>+IF(SUM(AC1809:AK1809)=0,D1809,0)</f>
        <v>4352.6400000000003</v>
      </c>
      <c r="AP1809" s="26">
        <f>+SUM(AC1809:AK1809)</f>
        <v>0</v>
      </c>
      <c r="AQ1809" s="26">
        <f>+Tabla_DatosExternos_142[[#This Row],[Total Vigente]]+Tabla_DatosExternos_142[[#This Row],[Total Vencido]]</f>
        <v>4352.6400000000003</v>
      </c>
      <c r="AR1809" s="26">
        <f>SUM(AG1809:AK1809)</f>
        <v>0</v>
      </c>
      <c r="AS1809" s="27">
        <f>+Tabla_DatosExternos_142[[#This Row],[Fecha]]-Tabla_DatosExternos_142[[#This Row],[Vence]]</f>
        <v>-60</v>
      </c>
      <c r="AT1809" s="21"/>
      <c r="AU1809" s="28" t="e">
        <f>+AR1809-W1809</f>
        <v>#VALUE!</v>
      </c>
    </row>
    <row r="1810" spans="1:47" x14ac:dyDescent="0.35">
      <c r="A1810" s="20">
        <v>46186</v>
      </c>
      <c r="B1810" s="21">
        <v>270062</v>
      </c>
      <c r="C1810" s="21">
        <v>480.72</v>
      </c>
      <c r="D1810" s="21">
        <v>480.72</v>
      </c>
      <c r="E1810" s="22">
        <v>46246</v>
      </c>
      <c r="F1810" s="21">
        <v>0</v>
      </c>
      <c r="G1810" s="21" t="s">
        <v>90</v>
      </c>
      <c r="H1810" s="21" t="s">
        <v>48</v>
      </c>
      <c r="I1810" s="21" t="s">
        <v>1618</v>
      </c>
      <c r="J1810" s="21" t="s">
        <v>1378</v>
      </c>
      <c r="K1810" s="21" t="s">
        <v>1379</v>
      </c>
      <c r="L1810" s="21" t="s">
        <v>1380</v>
      </c>
      <c r="M1810" s="21" t="s">
        <v>1381</v>
      </c>
      <c r="N1810" s="21">
        <v>60</v>
      </c>
      <c r="O1810" s="20"/>
      <c r="P1810" s="21" t="s">
        <v>50</v>
      </c>
      <c r="Q1810" s="21" t="s">
        <v>1619</v>
      </c>
      <c r="R1810" s="21">
        <v>2500300</v>
      </c>
      <c r="S1810" s="21">
        <v>10019</v>
      </c>
      <c r="T1810" s="21">
        <v>-63.185887399999999</v>
      </c>
      <c r="U1810" s="21">
        <v>-17.800500700000001</v>
      </c>
      <c r="V1810" s="21" t="s">
        <v>1620</v>
      </c>
      <c r="W1810" s="21" t="s">
        <v>51</v>
      </c>
      <c r="X1810" s="21" t="s">
        <v>1621</v>
      </c>
      <c r="Y1810" s="23">
        <v>46246</v>
      </c>
      <c r="Z1810" s="24">
        <f>+E1810-Y1810</f>
        <v>0</v>
      </c>
      <c r="AA1810" s="25">
        <f>+Tabla_DatosExternos_142[[#This Row],[Saldo]]/Tabla_DatosExternos_142[[#This Row],[Importe]]</f>
        <v>1</v>
      </c>
      <c r="AB1810" s="21"/>
      <c r="AC1810" s="26">
        <f>IF(AND(-Z1810&gt;=1,-Z1810&lt;=30),D1810,0)</f>
        <v>0</v>
      </c>
      <c r="AD1810" s="26">
        <f>IF(AND(-Z1810&gt;=31,-Z1810&lt;=60),D1810,0)</f>
        <v>0</v>
      </c>
      <c r="AE1810" s="26">
        <f>IF(AND(-Z1810&gt;=61,-Z1810&lt;=90),D1810,0)</f>
        <v>0</v>
      </c>
      <c r="AF1810" s="26">
        <f>IF(AND(-Z1810&gt;=91,-Z1810&lt;=120),D1810,0)</f>
        <v>0</v>
      </c>
      <c r="AG1810" s="26">
        <f>IF(AND(-Z1810&gt;=121,-Z1810&lt;=150),D1810,0)</f>
        <v>0</v>
      </c>
      <c r="AH1810" s="26">
        <f>IF(AND(-Z1810&gt;=151,-Z1810&lt;=180),D1810,0)</f>
        <v>0</v>
      </c>
      <c r="AI1810" s="26">
        <f>IF(AND(-Z1810&gt;=181,-Z1810&lt;=210),D1810,0)</f>
        <v>0</v>
      </c>
      <c r="AJ1810" s="26">
        <f>IF(AND(-Z1810&gt;=211,-Z1810&lt;=250),D1810,0)</f>
        <v>0</v>
      </c>
      <c r="AK1810" s="26">
        <f>IF(-Z1810&gt;=251,D1810,0)</f>
        <v>0</v>
      </c>
      <c r="AL1810" s="26">
        <f>SUM(AE1810:AF1810)</f>
        <v>0</v>
      </c>
      <c r="AM1810" s="26">
        <f>SUM(AG1810:AK1810)</f>
        <v>0</v>
      </c>
      <c r="AN1810" s="26">
        <f>SUM(AI1810:AK1810)</f>
        <v>0</v>
      </c>
      <c r="AO1810" s="26">
        <f>+IF(SUM(AC1810:AK1810)=0,D1810,0)</f>
        <v>480.72</v>
      </c>
      <c r="AP1810" s="26">
        <f>+SUM(AC1810:AK1810)</f>
        <v>0</v>
      </c>
      <c r="AQ1810" s="26">
        <f>+Tabla_DatosExternos_142[[#This Row],[Total Vigente]]+Tabla_DatosExternos_142[[#This Row],[Total Vencido]]</f>
        <v>480.72</v>
      </c>
      <c r="AR1810" s="26">
        <f>SUM(AG1810:AK1810)</f>
        <v>0</v>
      </c>
      <c r="AS1810" s="27">
        <f>+Tabla_DatosExternos_142[[#This Row],[Fecha]]-Tabla_DatosExternos_142[[#This Row],[Vence]]</f>
        <v>-60</v>
      </c>
      <c r="AT1810" s="21"/>
      <c r="AU1810" s="28" t="e">
        <f>+AR1810-W1810</f>
        <v>#VALUE!</v>
      </c>
    </row>
    <row r="1811" spans="1:47" x14ac:dyDescent="0.35">
      <c r="A1811" s="20">
        <v>46189</v>
      </c>
      <c r="B1811" s="21">
        <v>5275</v>
      </c>
      <c r="C1811" s="21">
        <v>236.94</v>
      </c>
      <c r="D1811" s="21">
        <v>236.94</v>
      </c>
      <c r="E1811" s="22">
        <v>46249</v>
      </c>
      <c r="F1811" s="21">
        <v>3</v>
      </c>
      <c r="G1811" s="21" t="s">
        <v>90</v>
      </c>
      <c r="H1811" s="21" t="s">
        <v>95</v>
      </c>
      <c r="I1811" s="21" t="s">
        <v>1823</v>
      </c>
      <c r="J1811" s="21" t="s">
        <v>1378</v>
      </c>
      <c r="K1811" s="21" t="s">
        <v>1379</v>
      </c>
      <c r="L1811" s="21" t="s">
        <v>1380</v>
      </c>
      <c r="M1811" s="21" t="s">
        <v>1381</v>
      </c>
      <c r="N1811" s="21">
        <v>60</v>
      </c>
      <c r="O1811" s="20"/>
      <c r="P1811" s="21" t="s">
        <v>50</v>
      </c>
      <c r="Q1811" s="21" t="s">
        <v>1824</v>
      </c>
      <c r="R1811" s="21">
        <v>3020821</v>
      </c>
      <c r="S1811" s="21">
        <v>10019</v>
      </c>
      <c r="T1811" s="21">
        <v>-63.184010899999997</v>
      </c>
      <c r="U1811" s="21">
        <v>-17.794257900000002</v>
      </c>
      <c r="V1811" s="21" t="s">
        <v>1448</v>
      </c>
      <c r="W1811" s="21" t="s">
        <v>51</v>
      </c>
      <c r="X1811" s="21" t="s">
        <v>1825</v>
      </c>
      <c r="Y1811" s="23">
        <v>46246</v>
      </c>
      <c r="Z1811" s="24">
        <f>+E1811-Y1811</f>
        <v>3</v>
      </c>
      <c r="AA1811" s="25">
        <f>+Tabla_DatosExternos_142[[#This Row],[Saldo]]/Tabla_DatosExternos_142[[#This Row],[Importe]]</f>
        <v>1</v>
      </c>
      <c r="AB1811" s="21"/>
      <c r="AC1811" s="26">
        <f>IF(AND(-Z1811&gt;=1,-Z1811&lt;=30),D1811,0)</f>
        <v>0</v>
      </c>
      <c r="AD1811" s="26">
        <f>IF(AND(-Z1811&gt;=31,-Z1811&lt;=60),D1811,0)</f>
        <v>0</v>
      </c>
      <c r="AE1811" s="26">
        <f>IF(AND(-Z1811&gt;=61,-Z1811&lt;=90),D1811,0)</f>
        <v>0</v>
      </c>
      <c r="AF1811" s="26">
        <f>IF(AND(-Z1811&gt;=91,-Z1811&lt;=120),D1811,0)</f>
        <v>0</v>
      </c>
      <c r="AG1811" s="26">
        <f>IF(AND(-Z1811&gt;=121,-Z1811&lt;=150),D1811,0)</f>
        <v>0</v>
      </c>
      <c r="AH1811" s="26">
        <f>IF(AND(-Z1811&gt;=151,-Z1811&lt;=180),D1811,0)</f>
        <v>0</v>
      </c>
      <c r="AI1811" s="26">
        <f>IF(AND(-Z1811&gt;=181,-Z1811&lt;=210),D1811,0)</f>
        <v>0</v>
      </c>
      <c r="AJ1811" s="26">
        <f>IF(AND(-Z1811&gt;=211,-Z1811&lt;=250),D1811,0)</f>
        <v>0</v>
      </c>
      <c r="AK1811" s="26">
        <f>IF(-Z1811&gt;=251,D1811,0)</f>
        <v>0</v>
      </c>
      <c r="AL1811" s="26">
        <f>SUM(AE1811:AF1811)</f>
        <v>0</v>
      </c>
      <c r="AM1811" s="26">
        <f>SUM(AG1811:AK1811)</f>
        <v>0</v>
      </c>
      <c r="AN1811" s="26">
        <f>SUM(AI1811:AK1811)</f>
        <v>0</v>
      </c>
      <c r="AO1811" s="26">
        <f>+IF(SUM(AC1811:AK1811)=0,D1811,0)</f>
        <v>236.94</v>
      </c>
      <c r="AP1811" s="26">
        <f>+SUM(AC1811:AK1811)</f>
        <v>0</v>
      </c>
      <c r="AQ1811" s="26">
        <f>+Tabla_DatosExternos_142[[#This Row],[Total Vigente]]+Tabla_DatosExternos_142[[#This Row],[Total Vencido]]</f>
        <v>236.94</v>
      </c>
      <c r="AR1811" s="26">
        <f>SUM(AG1811:AK1811)</f>
        <v>0</v>
      </c>
      <c r="AS1811" s="27">
        <f>+Tabla_DatosExternos_142[[#This Row],[Fecha]]-Tabla_DatosExternos_142[[#This Row],[Vence]]</f>
        <v>-60</v>
      </c>
      <c r="AT1811" s="21"/>
      <c r="AU1811" s="28" t="e">
        <f>+AR1811-W1811</f>
        <v>#VALUE!</v>
      </c>
    </row>
    <row r="1812" spans="1:47" x14ac:dyDescent="0.35">
      <c r="A1812" s="20">
        <v>46189</v>
      </c>
      <c r="B1812" s="21">
        <v>270996</v>
      </c>
      <c r="C1812" s="21">
        <v>2253.36</v>
      </c>
      <c r="D1812" s="21">
        <v>2253.36</v>
      </c>
      <c r="E1812" s="22">
        <v>46249</v>
      </c>
      <c r="F1812" s="21">
        <v>3</v>
      </c>
      <c r="G1812" s="21" t="s">
        <v>90</v>
      </c>
      <c r="H1812" s="21" t="s">
        <v>95</v>
      </c>
      <c r="I1812" s="21" t="s">
        <v>1823</v>
      </c>
      <c r="J1812" s="21" t="s">
        <v>1378</v>
      </c>
      <c r="K1812" s="21" t="s">
        <v>1379</v>
      </c>
      <c r="L1812" s="21" t="s">
        <v>1380</v>
      </c>
      <c r="M1812" s="21" t="s">
        <v>1381</v>
      </c>
      <c r="N1812" s="21">
        <v>60</v>
      </c>
      <c r="O1812" s="20"/>
      <c r="P1812" s="21" t="s">
        <v>50</v>
      </c>
      <c r="Q1812" s="21" t="s">
        <v>1824</v>
      </c>
      <c r="R1812" s="21">
        <v>3020821</v>
      </c>
      <c r="S1812" s="21">
        <v>10019</v>
      </c>
      <c r="T1812" s="21">
        <v>-63.1271433</v>
      </c>
      <c r="U1812" s="21">
        <v>-17.771725799999999</v>
      </c>
      <c r="V1812" s="21" t="s">
        <v>1448</v>
      </c>
      <c r="W1812" s="21" t="s">
        <v>51</v>
      </c>
      <c r="X1812" s="21" t="s">
        <v>1873</v>
      </c>
      <c r="Y1812" s="23">
        <v>46246</v>
      </c>
      <c r="Z1812" s="24">
        <f>+E1812-Y1812</f>
        <v>3</v>
      </c>
      <c r="AA1812" s="25">
        <f>+Tabla_DatosExternos_142[[#This Row],[Saldo]]/Tabla_DatosExternos_142[[#This Row],[Importe]]</f>
        <v>1</v>
      </c>
      <c r="AB1812" s="21"/>
      <c r="AC1812" s="26">
        <f>IF(AND(-Z1812&gt;=1,-Z1812&lt;=30),D1812,0)</f>
        <v>0</v>
      </c>
      <c r="AD1812" s="26">
        <f>IF(AND(-Z1812&gt;=31,-Z1812&lt;=60),D1812,0)</f>
        <v>0</v>
      </c>
      <c r="AE1812" s="26">
        <f>IF(AND(-Z1812&gt;=61,-Z1812&lt;=90),D1812,0)</f>
        <v>0</v>
      </c>
      <c r="AF1812" s="26">
        <f>IF(AND(-Z1812&gt;=91,-Z1812&lt;=120),D1812,0)</f>
        <v>0</v>
      </c>
      <c r="AG1812" s="26">
        <f>IF(AND(-Z1812&gt;=121,-Z1812&lt;=150),D1812,0)</f>
        <v>0</v>
      </c>
      <c r="AH1812" s="26">
        <f>IF(AND(-Z1812&gt;=151,-Z1812&lt;=180),D1812,0)</f>
        <v>0</v>
      </c>
      <c r="AI1812" s="26">
        <f>IF(AND(-Z1812&gt;=181,-Z1812&lt;=210),D1812,0)</f>
        <v>0</v>
      </c>
      <c r="AJ1812" s="26">
        <f>IF(AND(-Z1812&gt;=211,-Z1812&lt;=250),D1812,0)</f>
        <v>0</v>
      </c>
      <c r="AK1812" s="26">
        <f>IF(-Z1812&gt;=251,D1812,0)</f>
        <v>0</v>
      </c>
      <c r="AL1812" s="26">
        <f>SUM(AE1812:AF1812)</f>
        <v>0</v>
      </c>
      <c r="AM1812" s="26">
        <f>SUM(AG1812:AK1812)</f>
        <v>0</v>
      </c>
      <c r="AN1812" s="26">
        <f>SUM(AI1812:AK1812)</f>
        <v>0</v>
      </c>
      <c r="AO1812" s="26">
        <f>+IF(SUM(AC1812:AK1812)=0,D1812,0)</f>
        <v>2253.36</v>
      </c>
      <c r="AP1812" s="26">
        <f>+SUM(AC1812:AK1812)</f>
        <v>0</v>
      </c>
      <c r="AQ1812" s="26">
        <f>+Tabla_DatosExternos_142[[#This Row],[Total Vigente]]+Tabla_DatosExternos_142[[#This Row],[Total Vencido]]</f>
        <v>2253.36</v>
      </c>
      <c r="AR1812" s="26">
        <f>SUM(AG1812:AK1812)</f>
        <v>0</v>
      </c>
      <c r="AS1812" s="27">
        <f>+Tabla_DatosExternos_142[[#This Row],[Fecha]]-Tabla_DatosExternos_142[[#This Row],[Vence]]</f>
        <v>-60</v>
      </c>
      <c r="AT1812" s="21"/>
      <c r="AU1812" s="28" t="e">
        <f>+AR1812-W1812</f>
        <v>#VALUE!</v>
      </c>
    </row>
    <row r="1813" spans="1:47" x14ac:dyDescent="0.35">
      <c r="A1813" s="20">
        <v>46189</v>
      </c>
      <c r="B1813" s="21">
        <v>270997</v>
      </c>
      <c r="C1813" s="21">
        <v>307.68</v>
      </c>
      <c r="D1813" s="21">
        <v>307.68</v>
      </c>
      <c r="E1813" s="22">
        <v>46249</v>
      </c>
      <c r="F1813" s="21">
        <v>3</v>
      </c>
      <c r="G1813" s="21" t="s">
        <v>90</v>
      </c>
      <c r="H1813" s="21" t="s">
        <v>95</v>
      </c>
      <c r="I1813" s="21" t="s">
        <v>1823</v>
      </c>
      <c r="J1813" s="21" t="s">
        <v>1378</v>
      </c>
      <c r="K1813" s="21" t="s">
        <v>1379</v>
      </c>
      <c r="L1813" s="21" t="s">
        <v>1380</v>
      </c>
      <c r="M1813" s="21" t="s">
        <v>1381</v>
      </c>
      <c r="N1813" s="21">
        <v>60</v>
      </c>
      <c r="O1813" s="20"/>
      <c r="P1813" s="21" t="s">
        <v>50</v>
      </c>
      <c r="Q1813" s="21" t="s">
        <v>1824</v>
      </c>
      <c r="R1813" s="21">
        <v>3020821</v>
      </c>
      <c r="S1813" s="21">
        <v>10019</v>
      </c>
      <c r="T1813" s="21">
        <v>-63.1271433</v>
      </c>
      <c r="U1813" s="21">
        <v>-17.771725799999999</v>
      </c>
      <c r="V1813" s="21" t="s">
        <v>1448</v>
      </c>
      <c r="W1813" s="21" t="s">
        <v>51</v>
      </c>
      <c r="X1813" s="21" t="s">
        <v>1873</v>
      </c>
      <c r="Y1813" s="23">
        <v>46246</v>
      </c>
      <c r="Z1813" s="24">
        <f>+E1813-Y1813</f>
        <v>3</v>
      </c>
      <c r="AA1813" s="25">
        <f>+Tabla_DatosExternos_142[[#This Row],[Saldo]]/Tabla_DatosExternos_142[[#This Row],[Importe]]</f>
        <v>1</v>
      </c>
      <c r="AB1813" s="21"/>
      <c r="AC1813" s="26">
        <f>IF(AND(-Z1813&gt;=1,-Z1813&lt;=30),D1813,0)</f>
        <v>0</v>
      </c>
      <c r="AD1813" s="26">
        <f>IF(AND(-Z1813&gt;=31,-Z1813&lt;=60),D1813,0)</f>
        <v>0</v>
      </c>
      <c r="AE1813" s="26">
        <f>IF(AND(-Z1813&gt;=61,-Z1813&lt;=90),D1813,0)</f>
        <v>0</v>
      </c>
      <c r="AF1813" s="26">
        <f>IF(AND(-Z1813&gt;=91,-Z1813&lt;=120),D1813,0)</f>
        <v>0</v>
      </c>
      <c r="AG1813" s="26">
        <f>IF(AND(-Z1813&gt;=121,-Z1813&lt;=150),D1813,0)</f>
        <v>0</v>
      </c>
      <c r="AH1813" s="26">
        <f>IF(AND(-Z1813&gt;=151,-Z1813&lt;=180),D1813,0)</f>
        <v>0</v>
      </c>
      <c r="AI1813" s="26">
        <f>IF(AND(-Z1813&gt;=181,-Z1813&lt;=210),D1813,0)</f>
        <v>0</v>
      </c>
      <c r="AJ1813" s="26">
        <f>IF(AND(-Z1813&gt;=211,-Z1813&lt;=250),D1813,0)</f>
        <v>0</v>
      </c>
      <c r="AK1813" s="26">
        <f>IF(-Z1813&gt;=251,D1813,0)</f>
        <v>0</v>
      </c>
      <c r="AL1813" s="26">
        <f>SUM(AE1813:AF1813)</f>
        <v>0</v>
      </c>
      <c r="AM1813" s="26">
        <f>SUM(AG1813:AK1813)</f>
        <v>0</v>
      </c>
      <c r="AN1813" s="26">
        <f>SUM(AI1813:AK1813)</f>
        <v>0</v>
      </c>
      <c r="AO1813" s="26">
        <f>+IF(SUM(AC1813:AK1813)=0,D1813,0)</f>
        <v>307.68</v>
      </c>
      <c r="AP1813" s="26">
        <f>+SUM(AC1813:AK1813)</f>
        <v>0</v>
      </c>
      <c r="AQ1813" s="26">
        <f>+Tabla_DatosExternos_142[[#This Row],[Total Vigente]]+Tabla_DatosExternos_142[[#This Row],[Total Vencido]]</f>
        <v>307.68</v>
      </c>
      <c r="AR1813" s="26">
        <f>SUM(AG1813:AK1813)</f>
        <v>0</v>
      </c>
      <c r="AS1813" s="27">
        <f>+Tabla_DatosExternos_142[[#This Row],[Fecha]]-Tabla_DatosExternos_142[[#This Row],[Vence]]</f>
        <v>-60</v>
      </c>
      <c r="AT1813" s="21"/>
      <c r="AU1813" s="28" t="e">
        <f>+AR1813-W1813</f>
        <v>#VALUE!</v>
      </c>
    </row>
    <row r="1814" spans="1:47" x14ac:dyDescent="0.35">
      <c r="A1814" s="20">
        <v>46189</v>
      </c>
      <c r="B1814" s="21">
        <v>271002</v>
      </c>
      <c r="C1814" s="21">
        <v>178.38</v>
      </c>
      <c r="D1814" s="21">
        <v>178.38</v>
      </c>
      <c r="E1814" s="22">
        <v>46249</v>
      </c>
      <c r="F1814" s="21">
        <v>3</v>
      </c>
      <c r="G1814" s="21" t="s">
        <v>90</v>
      </c>
      <c r="H1814" s="21" t="s">
        <v>95</v>
      </c>
      <c r="I1814" s="21" t="s">
        <v>1823</v>
      </c>
      <c r="J1814" s="21" t="s">
        <v>1378</v>
      </c>
      <c r="K1814" s="21" t="s">
        <v>1379</v>
      </c>
      <c r="L1814" s="21" t="s">
        <v>1380</v>
      </c>
      <c r="M1814" s="21" t="s">
        <v>1381</v>
      </c>
      <c r="N1814" s="21">
        <v>60</v>
      </c>
      <c r="O1814" s="20"/>
      <c r="P1814" s="21" t="s">
        <v>50</v>
      </c>
      <c r="Q1814" s="21" t="s">
        <v>1824</v>
      </c>
      <c r="R1814" s="21">
        <v>3020821</v>
      </c>
      <c r="S1814" s="21">
        <v>10019</v>
      </c>
      <c r="T1814" s="21">
        <v>-63.184010899999997</v>
      </c>
      <c r="U1814" s="21">
        <v>-17.794257900000002</v>
      </c>
      <c r="V1814" s="21" t="s">
        <v>1448</v>
      </c>
      <c r="W1814" s="21" t="s">
        <v>51</v>
      </c>
      <c r="X1814" s="21" t="s">
        <v>1825</v>
      </c>
      <c r="Y1814" s="23">
        <v>46246</v>
      </c>
      <c r="Z1814" s="24">
        <f>+E1814-Y1814</f>
        <v>3</v>
      </c>
      <c r="AA1814" s="25">
        <f>+Tabla_DatosExternos_142[[#This Row],[Saldo]]/Tabla_DatosExternos_142[[#This Row],[Importe]]</f>
        <v>1</v>
      </c>
      <c r="AB1814" s="21"/>
      <c r="AC1814" s="26">
        <f>IF(AND(-Z1814&gt;=1,-Z1814&lt;=30),D1814,0)</f>
        <v>0</v>
      </c>
      <c r="AD1814" s="26">
        <f>IF(AND(-Z1814&gt;=31,-Z1814&lt;=60),D1814,0)</f>
        <v>0</v>
      </c>
      <c r="AE1814" s="26">
        <f>IF(AND(-Z1814&gt;=61,-Z1814&lt;=90),D1814,0)</f>
        <v>0</v>
      </c>
      <c r="AF1814" s="26">
        <f>IF(AND(-Z1814&gt;=91,-Z1814&lt;=120),D1814,0)</f>
        <v>0</v>
      </c>
      <c r="AG1814" s="26">
        <f>IF(AND(-Z1814&gt;=121,-Z1814&lt;=150),D1814,0)</f>
        <v>0</v>
      </c>
      <c r="AH1814" s="26">
        <f>IF(AND(-Z1814&gt;=151,-Z1814&lt;=180),D1814,0)</f>
        <v>0</v>
      </c>
      <c r="AI1814" s="26">
        <f>IF(AND(-Z1814&gt;=181,-Z1814&lt;=210),D1814,0)</f>
        <v>0</v>
      </c>
      <c r="AJ1814" s="26">
        <f>IF(AND(-Z1814&gt;=211,-Z1814&lt;=250),D1814,0)</f>
        <v>0</v>
      </c>
      <c r="AK1814" s="26">
        <f>IF(-Z1814&gt;=251,D1814,0)</f>
        <v>0</v>
      </c>
      <c r="AL1814" s="26">
        <f>SUM(AE1814:AF1814)</f>
        <v>0</v>
      </c>
      <c r="AM1814" s="26">
        <f>SUM(AG1814:AK1814)</f>
        <v>0</v>
      </c>
      <c r="AN1814" s="26">
        <f>SUM(AI1814:AK1814)</f>
        <v>0</v>
      </c>
      <c r="AO1814" s="26">
        <f>+IF(SUM(AC1814:AK1814)=0,D1814,0)</f>
        <v>178.38</v>
      </c>
      <c r="AP1814" s="26">
        <f>+SUM(AC1814:AK1814)</f>
        <v>0</v>
      </c>
      <c r="AQ1814" s="26">
        <f>+Tabla_DatosExternos_142[[#This Row],[Total Vigente]]+Tabla_DatosExternos_142[[#This Row],[Total Vencido]]</f>
        <v>178.38</v>
      </c>
      <c r="AR1814" s="26">
        <f>SUM(AG1814:AK1814)</f>
        <v>0</v>
      </c>
      <c r="AS1814" s="27">
        <f>+Tabla_DatosExternos_142[[#This Row],[Fecha]]-Tabla_DatosExternos_142[[#This Row],[Vence]]</f>
        <v>-60</v>
      </c>
      <c r="AT1814" s="21"/>
      <c r="AU1814" s="28" t="e">
        <f>+AR1814-W1814</f>
        <v>#VALUE!</v>
      </c>
    </row>
    <row r="1815" spans="1:47" x14ac:dyDescent="0.35">
      <c r="A1815" s="20">
        <v>46189</v>
      </c>
      <c r="B1815" s="21">
        <v>271005</v>
      </c>
      <c r="C1815" s="21">
        <v>574.55999999999995</v>
      </c>
      <c r="D1815" s="21">
        <v>574.55999999999995</v>
      </c>
      <c r="E1815" s="22">
        <v>46249</v>
      </c>
      <c r="F1815" s="21">
        <v>3</v>
      </c>
      <c r="G1815" s="21" t="s">
        <v>90</v>
      </c>
      <c r="H1815" s="21" t="s">
        <v>95</v>
      </c>
      <c r="I1815" s="21" t="s">
        <v>1823</v>
      </c>
      <c r="J1815" s="21" t="s">
        <v>1378</v>
      </c>
      <c r="K1815" s="21" t="s">
        <v>1379</v>
      </c>
      <c r="L1815" s="21" t="s">
        <v>1380</v>
      </c>
      <c r="M1815" s="21" t="s">
        <v>1381</v>
      </c>
      <c r="N1815" s="21">
        <v>60</v>
      </c>
      <c r="O1815" s="20"/>
      <c r="P1815" s="21" t="s">
        <v>50</v>
      </c>
      <c r="Q1815" s="21" t="s">
        <v>1824</v>
      </c>
      <c r="R1815" s="21">
        <v>3020821</v>
      </c>
      <c r="S1815" s="21">
        <v>10019</v>
      </c>
      <c r="T1815" s="21">
        <v>-63.1815906</v>
      </c>
      <c r="U1815" s="21">
        <v>-17.7884542</v>
      </c>
      <c r="V1815" s="21" t="s">
        <v>1448</v>
      </c>
      <c r="W1815" s="21" t="s">
        <v>51</v>
      </c>
      <c r="X1815" s="21" t="s">
        <v>1861</v>
      </c>
      <c r="Y1815" s="23">
        <v>46246</v>
      </c>
      <c r="Z1815" s="24">
        <f>+E1815-Y1815</f>
        <v>3</v>
      </c>
      <c r="AA1815" s="25">
        <f>+Tabla_DatosExternos_142[[#This Row],[Saldo]]/Tabla_DatosExternos_142[[#This Row],[Importe]]</f>
        <v>1</v>
      </c>
      <c r="AB1815" s="21"/>
      <c r="AC1815" s="26">
        <f>IF(AND(-Z1815&gt;=1,-Z1815&lt;=30),D1815,0)</f>
        <v>0</v>
      </c>
      <c r="AD1815" s="26">
        <f>IF(AND(-Z1815&gt;=31,-Z1815&lt;=60),D1815,0)</f>
        <v>0</v>
      </c>
      <c r="AE1815" s="26">
        <f>IF(AND(-Z1815&gt;=61,-Z1815&lt;=90),D1815,0)</f>
        <v>0</v>
      </c>
      <c r="AF1815" s="26">
        <f>IF(AND(-Z1815&gt;=91,-Z1815&lt;=120),D1815,0)</f>
        <v>0</v>
      </c>
      <c r="AG1815" s="26">
        <f>IF(AND(-Z1815&gt;=121,-Z1815&lt;=150),D1815,0)</f>
        <v>0</v>
      </c>
      <c r="AH1815" s="26">
        <f>IF(AND(-Z1815&gt;=151,-Z1815&lt;=180),D1815,0)</f>
        <v>0</v>
      </c>
      <c r="AI1815" s="26">
        <f>IF(AND(-Z1815&gt;=181,-Z1815&lt;=210),D1815,0)</f>
        <v>0</v>
      </c>
      <c r="AJ1815" s="26">
        <f>IF(AND(-Z1815&gt;=211,-Z1815&lt;=250),D1815,0)</f>
        <v>0</v>
      </c>
      <c r="AK1815" s="26">
        <f>IF(-Z1815&gt;=251,D1815,0)</f>
        <v>0</v>
      </c>
      <c r="AL1815" s="26">
        <f>SUM(AE1815:AF1815)</f>
        <v>0</v>
      </c>
      <c r="AM1815" s="26">
        <f>SUM(AG1815:AK1815)</f>
        <v>0</v>
      </c>
      <c r="AN1815" s="26">
        <f>SUM(AI1815:AK1815)</f>
        <v>0</v>
      </c>
      <c r="AO1815" s="26">
        <f>+IF(SUM(AC1815:AK1815)=0,D1815,0)</f>
        <v>574.55999999999995</v>
      </c>
      <c r="AP1815" s="26">
        <f>+SUM(AC1815:AK1815)</f>
        <v>0</v>
      </c>
      <c r="AQ1815" s="26">
        <f>+Tabla_DatosExternos_142[[#This Row],[Total Vigente]]+Tabla_DatosExternos_142[[#This Row],[Total Vencido]]</f>
        <v>574.55999999999995</v>
      </c>
      <c r="AR1815" s="26">
        <f>SUM(AG1815:AK1815)</f>
        <v>0</v>
      </c>
      <c r="AS1815" s="27">
        <f>+Tabla_DatosExternos_142[[#This Row],[Fecha]]-Tabla_DatosExternos_142[[#This Row],[Vence]]</f>
        <v>-60</v>
      </c>
      <c r="AT1815" s="21"/>
      <c r="AU1815" s="28" t="e">
        <f>+AR1815-W1815</f>
        <v>#VALUE!</v>
      </c>
    </row>
    <row r="1816" spans="1:47" x14ac:dyDescent="0.35">
      <c r="A1816" s="20">
        <v>46189</v>
      </c>
      <c r="B1816" s="21">
        <v>271006</v>
      </c>
      <c r="C1816" s="21">
        <v>238.2</v>
      </c>
      <c r="D1816" s="21">
        <v>238.2</v>
      </c>
      <c r="E1816" s="22">
        <v>46249</v>
      </c>
      <c r="F1816" s="21">
        <v>3</v>
      </c>
      <c r="G1816" s="21" t="s">
        <v>90</v>
      </c>
      <c r="H1816" s="21" t="s">
        <v>95</v>
      </c>
      <c r="I1816" s="21" t="s">
        <v>1823</v>
      </c>
      <c r="J1816" s="21" t="s">
        <v>1378</v>
      </c>
      <c r="K1816" s="21" t="s">
        <v>1379</v>
      </c>
      <c r="L1816" s="21" t="s">
        <v>1380</v>
      </c>
      <c r="M1816" s="21" t="s">
        <v>1381</v>
      </c>
      <c r="N1816" s="21">
        <v>60</v>
      </c>
      <c r="O1816" s="20"/>
      <c r="P1816" s="21" t="s">
        <v>50</v>
      </c>
      <c r="Q1816" s="21" t="s">
        <v>1824</v>
      </c>
      <c r="R1816" s="21">
        <v>3020821</v>
      </c>
      <c r="S1816" s="21">
        <v>10019</v>
      </c>
      <c r="T1816" s="21">
        <v>-63.1815906</v>
      </c>
      <c r="U1816" s="21">
        <v>-17.7884542</v>
      </c>
      <c r="V1816" s="21" t="s">
        <v>1448</v>
      </c>
      <c r="W1816" s="21" t="s">
        <v>51</v>
      </c>
      <c r="X1816" s="21" t="s">
        <v>1861</v>
      </c>
      <c r="Y1816" s="23">
        <v>46246</v>
      </c>
      <c r="Z1816" s="24">
        <f>+E1816-Y1816</f>
        <v>3</v>
      </c>
      <c r="AA1816" s="25">
        <f>+Tabla_DatosExternos_142[[#This Row],[Saldo]]/Tabla_DatosExternos_142[[#This Row],[Importe]]</f>
        <v>1</v>
      </c>
      <c r="AB1816" s="21"/>
      <c r="AC1816" s="26">
        <f>IF(AND(-Z1816&gt;=1,-Z1816&lt;=30),D1816,0)</f>
        <v>0</v>
      </c>
      <c r="AD1816" s="26">
        <f>IF(AND(-Z1816&gt;=31,-Z1816&lt;=60),D1816,0)</f>
        <v>0</v>
      </c>
      <c r="AE1816" s="26">
        <f>IF(AND(-Z1816&gt;=61,-Z1816&lt;=90),D1816,0)</f>
        <v>0</v>
      </c>
      <c r="AF1816" s="26">
        <f>IF(AND(-Z1816&gt;=91,-Z1816&lt;=120),D1816,0)</f>
        <v>0</v>
      </c>
      <c r="AG1816" s="26">
        <f>IF(AND(-Z1816&gt;=121,-Z1816&lt;=150),D1816,0)</f>
        <v>0</v>
      </c>
      <c r="AH1816" s="26">
        <f>IF(AND(-Z1816&gt;=151,-Z1816&lt;=180),D1816,0)</f>
        <v>0</v>
      </c>
      <c r="AI1816" s="26">
        <f>IF(AND(-Z1816&gt;=181,-Z1816&lt;=210),D1816,0)</f>
        <v>0</v>
      </c>
      <c r="AJ1816" s="26">
        <f>IF(AND(-Z1816&gt;=211,-Z1816&lt;=250),D1816,0)</f>
        <v>0</v>
      </c>
      <c r="AK1816" s="26">
        <f>IF(-Z1816&gt;=251,D1816,0)</f>
        <v>0</v>
      </c>
      <c r="AL1816" s="26">
        <f>SUM(AE1816:AF1816)</f>
        <v>0</v>
      </c>
      <c r="AM1816" s="26">
        <f>SUM(AG1816:AK1816)</f>
        <v>0</v>
      </c>
      <c r="AN1816" s="26">
        <f>SUM(AI1816:AK1816)</f>
        <v>0</v>
      </c>
      <c r="AO1816" s="26">
        <f>+IF(SUM(AC1816:AK1816)=0,D1816,0)</f>
        <v>238.2</v>
      </c>
      <c r="AP1816" s="26">
        <f>+SUM(AC1816:AK1816)</f>
        <v>0</v>
      </c>
      <c r="AQ1816" s="26">
        <f>+Tabla_DatosExternos_142[[#This Row],[Total Vigente]]+Tabla_DatosExternos_142[[#This Row],[Total Vencido]]</f>
        <v>238.2</v>
      </c>
      <c r="AR1816" s="26">
        <f>SUM(AG1816:AK1816)</f>
        <v>0</v>
      </c>
      <c r="AS1816" s="27">
        <f>+Tabla_DatosExternos_142[[#This Row],[Fecha]]-Tabla_DatosExternos_142[[#This Row],[Vence]]</f>
        <v>-60</v>
      </c>
      <c r="AT1816" s="21"/>
      <c r="AU1816" s="28" t="e">
        <f>+AR1816-W1816</f>
        <v>#VALUE!</v>
      </c>
    </row>
    <row r="1817" spans="1:47" x14ac:dyDescent="0.35">
      <c r="A1817" s="20">
        <v>46189</v>
      </c>
      <c r="B1817" s="21">
        <v>271007</v>
      </c>
      <c r="C1817" s="21">
        <v>1203.96</v>
      </c>
      <c r="D1817" s="21">
        <v>1203.96</v>
      </c>
      <c r="E1817" s="22">
        <v>46249</v>
      </c>
      <c r="F1817" s="21">
        <v>3</v>
      </c>
      <c r="G1817" s="21" t="s">
        <v>90</v>
      </c>
      <c r="H1817" s="21" t="s">
        <v>95</v>
      </c>
      <c r="I1817" s="21" t="s">
        <v>1823</v>
      </c>
      <c r="J1817" s="21" t="s">
        <v>1378</v>
      </c>
      <c r="K1817" s="21" t="s">
        <v>1379</v>
      </c>
      <c r="L1817" s="21" t="s">
        <v>1380</v>
      </c>
      <c r="M1817" s="21" t="s">
        <v>1381</v>
      </c>
      <c r="N1817" s="21">
        <v>60</v>
      </c>
      <c r="O1817" s="20"/>
      <c r="P1817" s="21" t="s">
        <v>50</v>
      </c>
      <c r="Q1817" s="21" t="s">
        <v>1824</v>
      </c>
      <c r="R1817" s="21">
        <v>3020821</v>
      </c>
      <c r="S1817" s="21">
        <v>10019</v>
      </c>
      <c r="T1817" s="21">
        <v>-63.274680199999999</v>
      </c>
      <c r="U1817" s="21">
        <v>-17.868077700000001</v>
      </c>
      <c r="V1817" s="21" t="s">
        <v>1448</v>
      </c>
      <c r="W1817" s="21" t="s">
        <v>51</v>
      </c>
      <c r="X1817" s="21" t="s">
        <v>1895</v>
      </c>
      <c r="Y1817" s="23">
        <v>46246</v>
      </c>
      <c r="Z1817" s="24">
        <f>+E1817-Y1817</f>
        <v>3</v>
      </c>
      <c r="AA1817" s="25">
        <f>+Tabla_DatosExternos_142[[#This Row],[Saldo]]/Tabla_DatosExternos_142[[#This Row],[Importe]]</f>
        <v>1</v>
      </c>
      <c r="AB1817" s="21"/>
      <c r="AC1817" s="26">
        <f>IF(AND(-Z1817&gt;=1,-Z1817&lt;=30),D1817,0)</f>
        <v>0</v>
      </c>
      <c r="AD1817" s="26">
        <f>IF(AND(-Z1817&gt;=31,-Z1817&lt;=60),D1817,0)</f>
        <v>0</v>
      </c>
      <c r="AE1817" s="26">
        <f>IF(AND(-Z1817&gt;=61,-Z1817&lt;=90),D1817,0)</f>
        <v>0</v>
      </c>
      <c r="AF1817" s="26">
        <f>IF(AND(-Z1817&gt;=91,-Z1817&lt;=120),D1817,0)</f>
        <v>0</v>
      </c>
      <c r="AG1817" s="26">
        <f>IF(AND(-Z1817&gt;=121,-Z1817&lt;=150),D1817,0)</f>
        <v>0</v>
      </c>
      <c r="AH1817" s="26">
        <f>IF(AND(-Z1817&gt;=151,-Z1817&lt;=180),D1817,0)</f>
        <v>0</v>
      </c>
      <c r="AI1817" s="26">
        <f>IF(AND(-Z1817&gt;=181,-Z1817&lt;=210),D1817,0)</f>
        <v>0</v>
      </c>
      <c r="AJ1817" s="26">
        <f>IF(AND(-Z1817&gt;=211,-Z1817&lt;=250),D1817,0)</f>
        <v>0</v>
      </c>
      <c r="AK1817" s="26">
        <f>IF(-Z1817&gt;=251,D1817,0)</f>
        <v>0</v>
      </c>
      <c r="AL1817" s="26">
        <f>SUM(AE1817:AF1817)</f>
        <v>0</v>
      </c>
      <c r="AM1817" s="26">
        <f>SUM(AG1817:AK1817)</f>
        <v>0</v>
      </c>
      <c r="AN1817" s="26">
        <f>SUM(AI1817:AK1817)</f>
        <v>0</v>
      </c>
      <c r="AO1817" s="26">
        <f>+IF(SUM(AC1817:AK1817)=0,D1817,0)</f>
        <v>1203.96</v>
      </c>
      <c r="AP1817" s="26">
        <f>+SUM(AC1817:AK1817)</f>
        <v>0</v>
      </c>
      <c r="AQ1817" s="26">
        <f>+Tabla_DatosExternos_142[[#This Row],[Total Vigente]]+Tabla_DatosExternos_142[[#This Row],[Total Vencido]]</f>
        <v>1203.96</v>
      </c>
      <c r="AR1817" s="26">
        <f>SUM(AG1817:AK1817)</f>
        <v>0</v>
      </c>
      <c r="AS1817" s="27">
        <f>+Tabla_DatosExternos_142[[#This Row],[Fecha]]-Tabla_DatosExternos_142[[#This Row],[Vence]]</f>
        <v>-60</v>
      </c>
      <c r="AT1817" s="21"/>
      <c r="AU1817" s="28" t="e">
        <f>+AR1817-W1817</f>
        <v>#VALUE!</v>
      </c>
    </row>
    <row r="1818" spans="1:47" x14ac:dyDescent="0.35">
      <c r="A1818" s="20">
        <v>46189</v>
      </c>
      <c r="B1818" s="21">
        <v>271008</v>
      </c>
      <c r="C1818" s="21">
        <v>426.36</v>
      </c>
      <c r="D1818" s="21">
        <v>426.36</v>
      </c>
      <c r="E1818" s="22">
        <v>46249</v>
      </c>
      <c r="F1818" s="21">
        <v>3</v>
      </c>
      <c r="G1818" s="21" t="s">
        <v>90</v>
      </c>
      <c r="H1818" s="21" t="s">
        <v>95</v>
      </c>
      <c r="I1818" s="21" t="s">
        <v>1823</v>
      </c>
      <c r="J1818" s="21" t="s">
        <v>1378</v>
      </c>
      <c r="K1818" s="21" t="s">
        <v>1379</v>
      </c>
      <c r="L1818" s="21" t="s">
        <v>1380</v>
      </c>
      <c r="M1818" s="21" t="s">
        <v>1381</v>
      </c>
      <c r="N1818" s="21">
        <v>60</v>
      </c>
      <c r="O1818" s="20"/>
      <c r="P1818" s="21" t="s">
        <v>50</v>
      </c>
      <c r="Q1818" s="21" t="s">
        <v>1824</v>
      </c>
      <c r="R1818" s="21">
        <v>3020821</v>
      </c>
      <c r="S1818" s="21">
        <v>10019</v>
      </c>
      <c r="T1818" s="21">
        <v>-63.274680199999999</v>
      </c>
      <c r="U1818" s="21">
        <v>-17.868077700000001</v>
      </c>
      <c r="V1818" s="21" t="s">
        <v>1448</v>
      </c>
      <c r="W1818" s="21" t="s">
        <v>51</v>
      </c>
      <c r="X1818" s="21" t="s">
        <v>1895</v>
      </c>
      <c r="Y1818" s="23">
        <v>46246</v>
      </c>
      <c r="Z1818" s="24">
        <f>+E1818-Y1818</f>
        <v>3</v>
      </c>
      <c r="AA1818" s="25">
        <f>+Tabla_DatosExternos_142[[#This Row],[Saldo]]/Tabla_DatosExternos_142[[#This Row],[Importe]]</f>
        <v>1</v>
      </c>
      <c r="AB1818" s="21"/>
      <c r="AC1818" s="26">
        <f>IF(AND(-Z1818&gt;=1,-Z1818&lt;=30),D1818,0)</f>
        <v>0</v>
      </c>
      <c r="AD1818" s="26">
        <f>IF(AND(-Z1818&gt;=31,-Z1818&lt;=60),D1818,0)</f>
        <v>0</v>
      </c>
      <c r="AE1818" s="26">
        <f>IF(AND(-Z1818&gt;=61,-Z1818&lt;=90),D1818,0)</f>
        <v>0</v>
      </c>
      <c r="AF1818" s="26">
        <f>IF(AND(-Z1818&gt;=91,-Z1818&lt;=120),D1818,0)</f>
        <v>0</v>
      </c>
      <c r="AG1818" s="26">
        <f>IF(AND(-Z1818&gt;=121,-Z1818&lt;=150),D1818,0)</f>
        <v>0</v>
      </c>
      <c r="AH1818" s="26">
        <f>IF(AND(-Z1818&gt;=151,-Z1818&lt;=180),D1818,0)</f>
        <v>0</v>
      </c>
      <c r="AI1818" s="26">
        <f>IF(AND(-Z1818&gt;=181,-Z1818&lt;=210),D1818,0)</f>
        <v>0</v>
      </c>
      <c r="AJ1818" s="26">
        <f>IF(AND(-Z1818&gt;=211,-Z1818&lt;=250),D1818,0)</f>
        <v>0</v>
      </c>
      <c r="AK1818" s="26">
        <f>IF(-Z1818&gt;=251,D1818,0)</f>
        <v>0</v>
      </c>
      <c r="AL1818" s="26">
        <f>SUM(AE1818:AF1818)</f>
        <v>0</v>
      </c>
      <c r="AM1818" s="26">
        <f>SUM(AG1818:AK1818)</f>
        <v>0</v>
      </c>
      <c r="AN1818" s="26">
        <f>SUM(AI1818:AK1818)</f>
        <v>0</v>
      </c>
      <c r="AO1818" s="26">
        <f>+IF(SUM(AC1818:AK1818)=0,D1818,0)</f>
        <v>426.36</v>
      </c>
      <c r="AP1818" s="26">
        <f>+SUM(AC1818:AK1818)</f>
        <v>0</v>
      </c>
      <c r="AQ1818" s="26">
        <f>+Tabla_DatosExternos_142[[#This Row],[Total Vigente]]+Tabla_DatosExternos_142[[#This Row],[Total Vencido]]</f>
        <v>426.36</v>
      </c>
      <c r="AR1818" s="26">
        <f>SUM(AG1818:AK1818)</f>
        <v>0</v>
      </c>
      <c r="AS1818" s="27">
        <f>+Tabla_DatosExternos_142[[#This Row],[Fecha]]-Tabla_DatosExternos_142[[#This Row],[Vence]]</f>
        <v>-60</v>
      </c>
      <c r="AT1818" s="21"/>
      <c r="AU1818" s="28" t="e">
        <f>+AR1818-W1818</f>
        <v>#VALUE!</v>
      </c>
    </row>
    <row r="1819" spans="1:47" x14ac:dyDescent="0.35">
      <c r="A1819" s="20">
        <v>46189</v>
      </c>
      <c r="B1819" s="21">
        <v>271009</v>
      </c>
      <c r="C1819" s="21">
        <v>847.14</v>
      </c>
      <c r="D1819" s="21">
        <v>847.14</v>
      </c>
      <c r="E1819" s="22">
        <v>46249</v>
      </c>
      <c r="F1819" s="21">
        <v>3</v>
      </c>
      <c r="G1819" s="21" t="s">
        <v>90</v>
      </c>
      <c r="H1819" s="21" t="s">
        <v>95</v>
      </c>
      <c r="I1819" s="21" t="s">
        <v>1823</v>
      </c>
      <c r="J1819" s="21" t="s">
        <v>1378</v>
      </c>
      <c r="K1819" s="21" t="s">
        <v>1379</v>
      </c>
      <c r="L1819" s="21" t="s">
        <v>1380</v>
      </c>
      <c r="M1819" s="21" t="s">
        <v>1381</v>
      </c>
      <c r="N1819" s="21">
        <v>60</v>
      </c>
      <c r="O1819" s="20"/>
      <c r="P1819" s="21" t="s">
        <v>50</v>
      </c>
      <c r="Q1819" s="21" t="s">
        <v>1824</v>
      </c>
      <c r="R1819" s="21">
        <v>3020821</v>
      </c>
      <c r="S1819" s="21">
        <v>10019</v>
      </c>
      <c r="T1819" s="21">
        <v>-63.187922999999998</v>
      </c>
      <c r="U1819" s="21">
        <v>-17.7497486</v>
      </c>
      <c r="V1819" s="21" t="s">
        <v>1448</v>
      </c>
      <c r="W1819" s="21" t="s">
        <v>51</v>
      </c>
      <c r="X1819" s="21" t="s">
        <v>1870</v>
      </c>
      <c r="Y1819" s="23">
        <v>46246</v>
      </c>
      <c r="Z1819" s="24">
        <f>+E1819-Y1819</f>
        <v>3</v>
      </c>
      <c r="AA1819" s="25">
        <f>+Tabla_DatosExternos_142[[#This Row],[Saldo]]/Tabla_DatosExternos_142[[#This Row],[Importe]]</f>
        <v>1</v>
      </c>
      <c r="AB1819" s="21"/>
      <c r="AC1819" s="26">
        <f>IF(AND(-Z1819&gt;=1,-Z1819&lt;=30),D1819,0)</f>
        <v>0</v>
      </c>
      <c r="AD1819" s="26">
        <f>IF(AND(-Z1819&gt;=31,-Z1819&lt;=60),D1819,0)</f>
        <v>0</v>
      </c>
      <c r="AE1819" s="26">
        <f>IF(AND(-Z1819&gt;=61,-Z1819&lt;=90),D1819,0)</f>
        <v>0</v>
      </c>
      <c r="AF1819" s="26">
        <f>IF(AND(-Z1819&gt;=91,-Z1819&lt;=120),D1819,0)</f>
        <v>0</v>
      </c>
      <c r="AG1819" s="26">
        <f>IF(AND(-Z1819&gt;=121,-Z1819&lt;=150),D1819,0)</f>
        <v>0</v>
      </c>
      <c r="AH1819" s="26">
        <f>IF(AND(-Z1819&gt;=151,-Z1819&lt;=180),D1819,0)</f>
        <v>0</v>
      </c>
      <c r="AI1819" s="26">
        <f>IF(AND(-Z1819&gt;=181,-Z1819&lt;=210),D1819,0)</f>
        <v>0</v>
      </c>
      <c r="AJ1819" s="26">
        <f>IF(AND(-Z1819&gt;=211,-Z1819&lt;=250),D1819,0)</f>
        <v>0</v>
      </c>
      <c r="AK1819" s="26">
        <f>IF(-Z1819&gt;=251,D1819,0)</f>
        <v>0</v>
      </c>
      <c r="AL1819" s="26">
        <f>SUM(AE1819:AF1819)</f>
        <v>0</v>
      </c>
      <c r="AM1819" s="26">
        <f>SUM(AG1819:AK1819)</f>
        <v>0</v>
      </c>
      <c r="AN1819" s="26">
        <f>SUM(AI1819:AK1819)</f>
        <v>0</v>
      </c>
      <c r="AO1819" s="26">
        <f>+IF(SUM(AC1819:AK1819)=0,D1819,0)</f>
        <v>847.14</v>
      </c>
      <c r="AP1819" s="26">
        <f>+SUM(AC1819:AK1819)</f>
        <v>0</v>
      </c>
      <c r="AQ1819" s="26">
        <f>+Tabla_DatosExternos_142[[#This Row],[Total Vigente]]+Tabla_DatosExternos_142[[#This Row],[Total Vencido]]</f>
        <v>847.14</v>
      </c>
      <c r="AR1819" s="26">
        <f>SUM(AG1819:AK1819)</f>
        <v>0</v>
      </c>
      <c r="AS1819" s="27">
        <f>+Tabla_DatosExternos_142[[#This Row],[Fecha]]-Tabla_DatosExternos_142[[#This Row],[Vence]]</f>
        <v>-60</v>
      </c>
      <c r="AT1819" s="21"/>
      <c r="AU1819" s="28" t="e">
        <f>+AR1819-W1819</f>
        <v>#VALUE!</v>
      </c>
    </row>
    <row r="1820" spans="1:47" x14ac:dyDescent="0.35">
      <c r="A1820" s="20">
        <v>46189</v>
      </c>
      <c r="B1820" s="21">
        <v>271010</v>
      </c>
      <c r="C1820" s="21">
        <v>567.17999999999995</v>
      </c>
      <c r="D1820" s="21">
        <v>567.17999999999995</v>
      </c>
      <c r="E1820" s="22">
        <v>46249</v>
      </c>
      <c r="F1820" s="21">
        <v>3</v>
      </c>
      <c r="G1820" s="21" t="s">
        <v>90</v>
      </c>
      <c r="H1820" s="21" t="s">
        <v>95</v>
      </c>
      <c r="I1820" s="21" t="s">
        <v>1823</v>
      </c>
      <c r="J1820" s="21" t="s">
        <v>1378</v>
      </c>
      <c r="K1820" s="21" t="s">
        <v>1379</v>
      </c>
      <c r="L1820" s="21" t="s">
        <v>1380</v>
      </c>
      <c r="M1820" s="21" t="s">
        <v>1381</v>
      </c>
      <c r="N1820" s="21">
        <v>60</v>
      </c>
      <c r="O1820" s="20"/>
      <c r="P1820" s="21" t="s">
        <v>50</v>
      </c>
      <c r="Q1820" s="21" t="s">
        <v>1824</v>
      </c>
      <c r="R1820" s="21">
        <v>3020821</v>
      </c>
      <c r="S1820" s="21">
        <v>10019</v>
      </c>
      <c r="T1820" s="21">
        <v>-63.187922999999998</v>
      </c>
      <c r="U1820" s="21">
        <v>-17.7497486</v>
      </c>
      <c r="V1820" s="21" t="s">
        <v>1448</v>
      </c>
      <c r="W1820" s="21" t="s">
        <v>51</v>
      </c>
      <c r="X1820" s="21" t="s">
        <v>1870</v>
      </c>
      <c r="Y1820" s="23">
        <v>46246</v>
      </c>
      <c r="Z1820" s="24">
        <f>+E1820-Y1820</f>
        <v>3</v>
      </c>
      <c r="AA1820" s="25">
        <f>+Tabla_DatosExternos_142[[#This Row],[Saldo]]/Tabla_DatosExternos_142[[#This Row],[Importe]]</f>
        <v>1</v>
      </c>
      <c r="AB1820" s="21"/>
      <c r="AC1820" s="26">
        <f>IF(AND(-Z1820&gt;=1,-Z1820&lt;=30),D1820,0)</f>
        <v>0</v>
      </c>
      <c r="AD1820" s="26">
        <f>IF(AND(-Z1820&gt;=31,-Z1820&lt;=60),D1820,0)</f>
        <v>0</v>
      </c>
      <c r="AE1820" s="26">
        <f>IF(AND(-Z1820&gt;=61,-Z1820&lt;=90),D1820,0)</f>
        <v>0</v>
      </c>
      <c r="AF1820" s="26">
        <f>IF(AND(-Z1820&gt;=91,-Z1820&lt;=120),D1820,0)</f>
        <v>0</v>
      </c>
      <c r="AG1820" s="26">
        <f>IF(AND(-Z1820&gt;=121,-Z1820&lt;=150),D1820,0)</f>
        <v>0</v>
      </c>
      <c r="AH1820" s="26">
        <f>IF(AND(-Z1820&gt;=151,-Z1820&lt;=180),D1820,0)</f>
        <v>0</v>
      </c>
      <c r="AI1820" s="26">
        <f>IF(AND(-Z1820&gt;=181,-Z1820&lt;=210),D1820,0)</f>
        <v>0</v>
      </c>
      <c r="AJ1820" s="26">
        <f>IF(AND(-Z1820&gt;=211,-Z1820&lt;=250),D1820,0)</f>
        <v>0</v>
      </c>
      <c r="AK1820" s="26">
        <f>IF(-Z1820&gt;=251,D1820,0)</f>
        <v>0</v>
      </c>
      <c r="AL1820" s="26">
        <f>SUM(AE1820:AF1820)</f>
        <v>0</v>
      </c>
      <c r="AM1820" s="26">
        <f>SUM(AG1820:AK1820)</f>
        <v>0</v>
      </c>
      <c r="AN1820" s="26">
        <f>SUM(AI1820:AK1820)</f>
        <v>0</v>
      </c>
      <c r="AO1820" s="26">
        <f>+IF(SUM(AC1820:AK1820)=0,D1820,0)</f>
        <v>567.17999999999995</v>
      </c>
      <c r="AP1820" s="26">
        <f>+SUM(AC1820:AK1820)</f>
        <v>0</v>
      </c>
      <c r="AQ1820" s="26">
        <f>+Tabla_DatosExternos_142[[#This Row],[Total Vigente]]+Tabla_DatosExternos_142[[#This Row],[Total Vencido]]</f>
        <v>567.17999999999995</v>
      </c>
      <c r="AR1820" s="26">
        <f>SUM(AG1820:AK1820)</f>
        <v>0</v>
      </c>
      <c r="AS1820" s="27">
        <f>+Tabla_DatosExternos_142[[#This Row],[Fecha]]-Tabla_DatosExternos_142[[#This Row],[Vence]]</f>
        <v>-60</v>
      </c>
      <c r="AT1820" s="21"/>
      <c r="AU1820" s="28" t="e">
        <f>+AR1820-W1820</f>
        <v>#VALUE!</v>
      </c>
    </row>
    <row r="1821" spans="1:47" x14ac:dyDescent="0.35">
      <c r="A1821" s="20">
        <v>46189</v>
      </c>
      <c r="B1821" s="21">
        <v>271011</v>
      </c>
      <c r="C1821" s="21">
        <v>2473.86</v>
      </c>
      <c r="D1821" s="21">
        <v>2473.86</v>
      </c>
      <c r="E1821" s="22">
        <v>46249</v>
      </c>
      <c r="F1821" s="21">
        <v>3</v>
      </c>
      <c r="G1821" s="21" t="s">
        <v>90</v>
      </c>
      <c r="H1821" s="21" t="s">
        <v>95</v>
      </c>
      <c r="I1821" s="21" t="s">
        <v>1823</v>
      </c>
      <c r="J1821" s="21" t="s">
        <v>1378</v>
      </c>
      <c r="K1821" s="21" t="s">
        <v>1379</v>
      </c>
      <c r="L1821" s="21" t="s">
        <v>1380</v>
      </c>
      <c r="M1821" s="21" t="s">
        <v>1381</v>
      </c>
      <c r="N1821" s="21">
        <v>60</v>
      </c>
      <c r="O1821" s="20"/>
      <c r="P1821" s="21" t="s">
        <v>50</v>
      </c>
      <c r="Q1821" s="21" t="s">
        <v>1824</v>
      </c>
      <c r="R1821" s="21">
        <v>3020821</v>
      </c>
      <c r="S1821" s="21">
        <v>10019</v>
      </c>
      <c r="T1821" s="21">
        <v>-63.180986500000003</v>
      </c>
      <c r="U1821" s="21">
        <v>-17.760050799999998</v>
      </c>
      <c r="V1821" s="21" t="s">
        <v>1448</v>
      </c>
      <c r="W1821" s="21" t="s">
        <v>51</v>
      </c>
      <c r="X1821" s="21" t="s">
        <v>1702</v>
      </c>
      <c r="Y1821" s="23">
        <v>46246</v>
      </c>
      <c r="Z1821" s="24">
        <f>+E1821-Y1821</f>
        <v>3</v>
      </c>
      <c r="AA1821" s="25">
        <f>+Tabla_DatosExternos_142[[#This Row],[Saldo]]/Tabla_DatosExternos_142[[#This Row],[Importe]]</f>
        <v>1</v>
      </c>
      <c r="AB1821" s="21"/>
      <c r="AC1821" s="26">
        <f>IF(AND(-Z1821&gt;=1,-Z1821&lt;=30),D1821,0)</f>
        <v>0</v>
      </c>
      <c r="AD1821" s="26">
        <f>IF(AND(-Z1821&gt;=31,-Z1821&lt;=60),D1821,0)</f>
        <v>0</v>
      </c>
      <c r="AE1821" s="26">
        <f>IF(AND(-Z1821&gt;=61,-Z1821&lt;=90),D1821,0)</f>
        <v>0</v>
      </c>
      <c r="AF1821" s="26">
        <f>IF(AND(-Z1821&gt;=91,-Z1821&lt;=120),D1821,0)</f>
        <v>0</v>
      </c>
      <c r="AG1821" s="26">
        <f>IF(AND(-Z1821&gt;=121,-Z1821&lt;=150),D1821,0)</f>
        <v>0</v>
      </c>
      <c r="AH1821" s="26">
        <f>IF(AND(-Z1821&gt;=151,-Z1821&lt;=180),D1821,0)</f>
        <v>0</v>
      </c>
      <c r="AI1821" s="26">
        <f>IF(AND(-Z1821&gt;=181,-Z1821&lt;=210),D1821,0)</f>
        <v>0</v>
      </c>
      <c r="AJ1821" s="26">
        <f>IF(AND(-Z1821&gt;=211,-Z1821&lt;=250),D1821,0)</f>
        <v>0</v>
      </c>
      <c r="AK1821" s="26">
        <f>IF(-Z1821&gt;=251,D1821,0)</f>
        <v>0</v>
      </c>
      <c r="AL1821" s="26">
        <f>SUM(AE1821:AF1821)</f>
        <v>0</v>
      </c>
      <c r="AM1821" s="26">
        <f>SUM(AG1821:AK1821)</f>
        <v>0</v>
      </c>
      <c r="AN1821" s="26">
        <f>SUM(AI1821:AK1821)</f>
        <v>0</v>
      </c>
      <c r="AO1821" s="26">
        <f>+IF(SUM(AC1821:AK1821)=0,D1821,0)</f>
        <v>2473.86</v>
      </c>
      <c r="AP1821" s="26">
        <f>+SUM(AC1821:AK1821)</f>
        <v>0</v>
      </c>
      <c r="AQ1821" s="26">
        <f>+Tabla_DatosExternos_142[[#This Row],[Total Vigente]]+Tabla_DatosExternos_142[[#This Row],[Total Vencido]]</f>
        <v>2473.86</v>
      </c>
      <c r="AR1821" s="26">
        <f>SUM(AG1821:AK1821)</f>
        <v>0</v>
      </c>
      <c r="AS1821" s="27">
        <f>+Tabla_DatosExternos_142[[#This Row],[Fecha]]-Tabla_DatosExternos_142[[#This Row],[Vence]]</f>
        <v>-60</v>
      </c>
      <c r="AT1821" s="21"/>
      <c r="AU1821" s="28" t="e">
        <f>+AR1821-W1821</f>
        <v>#VALUE!</v>
      </c>
    </row>
    <row r="1822" spans="1:47" x14ac:dyDescent="0.35">
      <c r="A1822" s="20">
        <v>46189</v>
      </c>
      <c r="B1822" s="21">
        <v>271012</v>
      </c>
      <c r="C1822" s="21">
        <v>1155.48</v>
      </c>
      <c r="D1822" s="21">
        <v>1155.48</v>
      </c>
      <c r="E1822" s="22">
        <v>46249</v>
      </c>
      <c r="F1822" s="21">
        <v>3</v>
      </c>
      <c r="G1822" s="21" t="s">
        <v>90</v>
      </c>
      <c r="H1822" s="21" t="s">
        <v>95</v>
      </c>
      <c r="I1822" s="21" t="s">
        <v>1823</v>
      </c>
      <c r="J1822" s="21" t="s">
        <v>1378</v>
      </c>
      <c r="K1822" s="21" t="s">
        <v>1379</v>
      </c>
      <c r="L1822" s="21" t="s">
        <v>1380</v>
      </c>
      <c r="M1822" s="21" t="s">
        <v>1381</v>
      </c>
      <c r="N1822" s="21">
        <v>60</v>
      </c>
      <c r="O1822" s="20"/>
      <c r="P1822" s="21" t="s">
        <v>50</v>
      </c>
      <c r="Q1822" s="21" t="s">
        <v>1824</v>
      </c>
      <c r="R1822" s="21">
        <v>3020821</v>
      </c>
      <c r="S1822" s="21">
        <v>10019</v>
      </c>
      <c r="T1822" s="21">
        <v>-63.180986500000003</v>
      </c>
      <c r="U1822" s="21">
        <v>-17.760050799999998</v>
      </c>
      <c r="V1822" s="21" t="s">
        <v>1448</v>
      </c>
      <c r="W1822" s="21" t="s">
        <v>51</v>
      </c>
      <c r="X1822" s="21" t="s">
        <v>1702</v>
      </c>
      <c r="Y1822" s="23">
        <v>46246</v>
      </c>
      <c r="Z1822" s="24">
        <f>+E1822-Y1822</f>
        <v>3</v>
      </c>
      <c r="AA1822" s="25">
        <f>+Tabla_DatosExternos_142[[#This Row],[Saldo]]/Tabla_DatosExternos_142[[#This Row],[Importe]]</f>
        <v>1</v>
      </c>
      <c r="AB1822" s="21"/>
      <c r="AC1822" s="26">
        <f>IF(AND(-Z1822&gt;=1,-Z1822&lt;=30),D1822,0)</f>
        <v>0</v>
      </c>
      <c r="AD1822" s="26">
        <f>IF(AND(-Z1822&gt;=31,-Z1822&lt;=60),D1822,0)</f>
        <v>0</v>
      </c>
      <c r="AE1822" s="26">
        <f>IF(AND(-Z1822&gt;=61,-Z1822&lt;=90),D1822,0)</f>
        <v>0</v>
      </c>
      <c r="AF1822" s="26">
        <f>IF(AND(-Z1822&gt;=91,-Z1822&lt;=120),D1822,0)</f>
        <v>0</v>
      </c>
      <c r="AG1822" s="26">
        <f>IF(AND(-Z1822&gt;=121,-Z1822&lt;=150),D1822,0)</f>
        <v>0</v>
      </c>
      <c r="AH1822" s="26">
        <f>IF(AND(-Z1822&gt;=151,-Z1822&lt;=180),D1822,0)</f>
        <v>0</v>
      </c>
      <c r="AI1822" s="26">
        <f>IF(AND(-Z1822&gt;=181,-Z1822&lt;=210),D1822,0)</f>
        <v>0</v>
      </c>
      <c r="AJ1822" s="26">
        <f>IF(AND(-Z1822&gt;=211,-Z1822&lt;=250),D1822,0)</f>
        <v>0</v>
      </c>
      <c r="AK1822" s="26">
        <f>IF(-Z1822&gt;=251,D1822,0)</f>
        <v>0</v>
      </c>
      <c r="AL1822" s="26">
        <f>SUM(AE1822:AF1822)</f>
        <v>0</v>
      </c>
      <c r="AM1822" s="26">
        <f>SUM(AG1822:AK1822)</f>
        <v>0</v>
      </c>
      <c r="AN1822" s="26">
        <f>SUM(AI1822:AK1822)</f>
        <v>0</v>
      </c>
      <c r="AO1822" s="26">
        <f>+IF(SUM(AC1822:AK1822)=0,D1822,0)</f>
        <v>1155.48</v>
      </c>
      <c r="AP1822" s="26">
        <f>+SUM(AC1822:AK1822)</f>
        <v>0</v>
      </c>
      <c r="AQ1822" s="26">
        <f>+Tabla_DatosExternos_142[[#This Row],[Total Vigente]]+Tabla_DatosExternos_142[[#This Row],[Total Vencido]]</f>
        <v>1155.48</v>
      </c>
      <c r="AR1822" s="26">
        <f>SUM(AG1822:AK1822)</f>
        <v>0</v>
      </c>
      <c r="AS1822" s="27">
        <f>+Tabla_DatosExternos_142[[#This Row],[Fecha]]-Tabla_DatosExternos_142[[#This Row],[Vence]]</f>
        <v>-60</v>
      </c>
      <c r="AT1822" s="21"/>
      <c r="AU1822" s="28" t="e">
        <f>+AR1822-W1822</f>
        <v>#VALUE!</v>
      </c>
    </row>
    <row r="1823" spans="1:47" x14ac:dyDescent="0.35">
      <c r="A1823" s="20">
        <v>46189</v>
      </c>
      <c r="B1823" s="21">
        <v>271013</v>
      </c>
      <c r="C1823" s="21">
        <v>1317.12</v>
      </c>
      <c r="D1823" s="21">
        <v>1317.12</v>
      </c>
      <c r="E1823" s="22">
        <v>46249</v>
      </c>
      <c r="F1823" s="21">
        <v>3</v>
      </c>
      <c r="G1823" s="21" t="s">
        <v>90</v>
      </c>
      <c r="H1823" s="21" t="s">
        <v>95</v>
      </c>
      <c r="I1823" s="21" t="s">
        <v>1823</v>
      </c>
      <c r="J1823" s="21" t="s">
        <v>1378</v>
      </c>
      <c r="K1823" s="21" t="s">
        <v>1379</v>
      </c>
      <c r="L1823" s="21" t="s">
        <v>1380</v>
      </c>
      <c r="M1823" s="21" t="s">
        <v>1381</v>
      </c>
      <c r="N1823" s="21">
        <v>60</v>
      </c>
      <c r="O1823" s="20"/>
      <c r="P1823" s="21" t="s">
        <v>50</v>
      </c>
      <c r="Q1823" s="21" t="s">
        <v>1824</v>
      </c>
      <c r="R1823" s="21">
        <v>3020821</v>
      </c>
      <c r="S1823" s="21">
        <v>10019</v>
      </c>
      <c r="T1823" s="21">
        <v>-63.190816099999999</v>
      </c>
      <c r="U1823" s="21">
        <v>-17.778849099999999</v>
      </c>
      <c r="V1823" s="21" t="s">
        <v>1448</v>
      </c>
      <c r="W1823" s="21" t="s">
        <v>51</v>
      </c>
      <c r="X1823" s="21" t="s">
        <v>1830</v>
      </c>
      <c r="Y1823" s="23">
        <v>46246</v>
      </c>
      <c r="Z1823" s="24">
        <f>+E1823-Y1823</f>
        <v>3</v>
      </c>
      <c r="AA1823" s="25">
        <f>+Tabla_DatosExternos_142[[#This Row],[Saldo]]/Tabla_DatosExternos_142[[#This Row],[Importe]]</f>
        <v>1</v>
      </c>
      <c r="AB1823" s="21"/>
      <c r="AC1823" s="26">
        <f>IF(AND(-Z1823&gt;=1,-Z1823&lt;=30),D1823,0)</f>
        <v>0</v>
      </c>
      <c r="AD1823" s="26">
        <f>IF(AND(-Z1823&gt;=31,-Z1823&lt;=60),D1823,0)</f>
        <v>0</v>
      </c>
      <c r="AE1823" s="26">
        <f>IF(AND(-Z1823&gt;=61,-Z1823&lt;=90),D1823,0)</f>
        <v>0</v>
      </c>
      <c r="AF1823" s="26">
        <f>IF(AND(-Z1823&gt;=91,-Z1823&lt;=120),D1823,0)</f>
        <v>0</v>
      </c>
      <c r="AG1823" s="26">
        <f>IF(AND(-Z1823&gt;=121,-Z1823&lt;=150),D1823,0)</f>
        <v>0</v>
      </c>
      <c r="AH1823" s="26">
        <f>IF(AND(-Z1823&gt;=151,-Z1823&lt;=180),D1823,0)</f>
        <v>0</v>
      </c>
      <c r="AI1823" s="26">
        <f>IF(AND(-Z1823&gt;=181,-Z1823&lt;=210),D1823,0)</f>
        <v>0</v>
      </c>
      <c r="AJ1823" s="26">
        <f>IF(AND(-Z1823&gt;=211,-Z1823&lt;=250),D1823,0)</f>
        <v>0</v>
      </c>
      <c r="AK1823" s="26">
        <f>IF(-Z1823&gt;=251,D1823,0)</f>
        <v>0</v>
      </c>
      <c r="AL1823" s="26">
        <f>SUM(AE1823:AF1823)</f>
        <v>0</v>
      </c>
      <c r="AM1823" s="26">
        <f>SUM(AG1823:AK1823)</f>
        <v>0</v>
      </c>
      <c r="AN1823" s="26">
        <f>SUM(AI1823:AK1823)</f>
        <v>0</v>
      </c>
      <c r="AO1823" s="26">
        <f>+IF(SUM(AC1823:AK1823)=0,D1823,0)</f>
        <v>1317.12</v>
      </c>
      <c r="AP1823" s="26">
        <f>+SUM(AC1823:AK1823)</f>
        <v>0</v>
      </c>
      <c r="AQ1823" s="26">
        <f>+Tabla_DatosExternos_142[[#This Row],[Total Vigente]]+Tabla_DatosExternos_142[[#This Row],[Total Vencido]]</f>
        <v>1317.12</v>
      </c>
      <c r="AR1823" s="26">
        <f>SUM(AG1823:AK1823)</f>
        <v>0</v>
      </c>
      <c r="AS1823" s="27">
        <f>+Tabla_DatosExternos_142[[#This Row],[Fecha]]-Tabla_DatosExternos_142[[#This Row],[Vence]]</f>
        <v>-60</v>
      </c>
      <c r="AT1823" s="21"/>
      <c r="AU1823" s="28" t="e">
        <f>+AR1823-W1823</f>
        <v>#VALUE!</v>
      </c>
    </row>
    <row r="1824" spans="1:47" x14ac:dyDescent="0.35">
      <c r="A1824" s="20">
        <v>46190</v>
      </c>
      <c r="B1824" s="21">
        <v>271518</v>
      </c>
      <c r="C1824" s="21">
        <v>4795.72</v>
      </c>
      <c r="D1824" s="21">
        <v>4795.72</v>
      </c>
      <c r="E1824" s="22">
        <v>46250</v>
      </c>
      <c r="F1824" s="21">
        <v>4</v>
      </c>
      <c r="G1824" s="21" t="s">
        <v>90</v>
      </c>
      <c r="H1824" s="21" t="s">
        <v>95</v>
      </c>
      <c r="I1824" s="21" t="s">
        <v>1709</v>
      </c>
      <c r="J1824" s="21" t="s">
        <v>1378</v>
      </c>
      <c r="K1824" s="21" t="s">
        <v>1379</v>
      </c>
      <c r="L1824" s="21" t="s">
        <v>1380</v>
      </c>
      <c r="M1824" s="21" t="s">
        <v>1381</v>
      </c>
      <c r="N1824" s="21">
        <v>60</v>
      </c>
      <c r="O1824" s="20"/>
      <c r="P1824" s="21" t="s">
        <v>50</v>
      </c>
      <c r="Q1824" s="21" t="s">
        <v>1710</v>
      </c>
      <c r="R1824" s="21">
        <v>5000</v>
      </c>
      <c r="S1824" s="21">
        <v>10019</v>
      </c>
      <c r="T1824" s="21">
        <v>-63.1361153</v>
      </c>
      <c r="U1824" s="21">
        <v>-17.761643500000002</v>
      </c>
      <c r="V1824" s="21" t="s">
        <v>1818</v>
      </c>
      <c r="W1824" s="21" t="s">
        <v>51</v>
      </c>
      <c r="X1824" s="21" t="s">
        <v>1894</v>
      </c>
      <c r="Y1824" s="23">
        <v>46246</v>
      </c>
      <c r="Z1824" s="24">
        <f>+E1824-Y1824</f>
        <v>4</v>
      </c>
      <c r="AA1824" s="25">
        <f>+Tabla_DatosExternos_142[[#This Row],[Saldo]]/Tabla_DatosExternos_142[[#This Row],[Importe]]</f>
        <v>1</v>
      </c>
      <c r="AB1824" s="21"/>
      <c r="AC1824" s="26">
        <f>IF(AND(-Z1824&gt;=1,-Z1824&lt;=30),D1824,0)</f>
        <v>0</v>
      </c>
      <c r="AD1824" s="26">
        <f>IF(AND(-Z1824&gt;=31,-Z1824&lt;=60),D1824,0)</f>
        <v>0</v>
      </c>
      <c r="AE1824" s="26">
        <f>IF(AND(-Z1824&gt;=61,-Z1824&lt;=90),D1824,0)</f>
        <v>0</v>
      </c>
      <c r="AF1824" s="26">
        <f>IF(AND(-Z1824&gt;=91,-Z1824&lt;=120),D1824,0)</f>
        <v>0</v>
      </c>
      <c r="AG1824" s="26">
        <f>IF(AND(-Z1824&gt;=121,-Z1824&lt;=150),D1824,0)</f>
        <v>0</v>
      </c>
      <c r="AH1824" s="26">
        <f>IF(AND(-Z1824&gt;=151,-Z1824&lt;=180),D1824,0)</f>
        <v>0</v>
      </c>
      <c r="AI1824" s="26">
        <f>IF(AND(-Z1824&gt;=181,-Z1824&lt;=210),D1824,0)</f>
        <v>0</v>
      </c>
      <c r="AJ1824" s="26">
        <f>IF(AND(-Z1824&gt;=211,-Z1824&lt;=250),D1824,0)</f>
        <v>0</v>
      </c>
      <c r="AK1824" s="26">
        <f>IF(-Z1824&gt;=251,D1824,0)</f>
        <v>0</v>
      </c>
      <c r="AL1824" s="26">
        <f>SUM(AE1824:AF1824)</f>
        <v>0</v>
      </c>
      <c r="AM1824" s="26">
        <f>SUM(AG1824:AK1824)</f>
        <v>0</v>
      </c>
      <c r="AN1824" s="26">
        <f>SUM(AI1824:AK1824)</f>
        <v>0</v>
      </c>
      <c r="AO1824" s="26">
        <f>+IF(SUM(AC1824:AK1824)=0,D1824,0)</f>
        <v>4795.72</v>
      </c>
      <c r="AP1824" s="26">
        <f>+SUM(AC1824:AK1824)</f>
        <v>0</v>
      </c>
      <c r="AQ1824" s="26">
        <f>+Tabla_DatosExternos_142[[#This Row],[Total Vigente]]+Tabla_DatosExternos_142[[#This Row],[Total Vencido]]</f>
        <v>4795.72</v>
      </c>
      <c r="AR1824" s="26">
        <f>SUM(AG1824:AK1824)</f>
        <v>0</v>
      </c>
      <c r="AS1824" s="27">
        <f>+Tabla_DatosExternos_142[[#This Row],[Fecha]]-Tabla_DatosExternos_142[[#This Row],[Vence]]</f>
        <v>-60</v>
      </c>
      <c r="AT1824" s="21"/>
      <c r="AU1824" s="28" t="e">
        <f>+AR1824-W1824</f>
        <v>#VALUE!</v>
      </c>
    </row>
    <row r="1825" spans="1:47" x14ac:dyDescent="0.35">
      <c r="A1825" s="20">
        <v>46191</v>
      </c>
      <c r="B1825" s="21">
        <v>272009</v>
      </c>
      <c r="C1825" s="21">
        <v>734.58</v>
      </c>
      <c r="D1825" s="21">
        <v>734.58</v>
      </c>
      <c r="E1825" s="22">
        <v>46251</v>
      </c>
      <c r="F1825" s="21">
        <v>5</v>
      </c>
      <c r="G1825" s="21" t="s">
        <v>90</v>
      </c>
      <c r="H1825" s="21" t="s">
        <v>95</v>
      </c>
      <c r="I1825" s="21" t="s">
        <v>1709</v>
      </c>
      <c r="J1825" s="21" t="s">
        <v>1378</v>
      </c>
      <c r="K1825" s="21" t="s">
        <v>1379</v>
      </c>
      <c r="L1825" s="21" t="s">
        <v>1380</v>
      </c>
      <c r="M1825" s="21" t="s">
        <v>1381</v>
      </c>
      <c r="N1825" s="21">
        <v>60</v>
      </c>
      <c r="O1825" s="20"/>
      <c r="P1825" s="21" t="s">
        <v>50</v>
      </c>
      <c r="Q1825" s="21" t="s">
        <v>1710</v>
      </c>
      <c r="R1825" s="21">
        <v>800000</v>
      </c>
      <c r="S1825" s="21">
        <v>10019</v>
      </c>
      <c r="T1825" s="21">
        <v>-63.183771999999998</v>
      </c>
      <c r="U1825" s="21">
        <v>-17.816842000000001</v>
      </c>
      <c r="V1825" s="21" t="s">
        <v>262</v>
      </c>
      <c r="W1825" s="21" t="s">
        <v>51</v>
      </c>
      <c r="X1825" s="21" t="s">
        <v>1748</v>
      </c>
      <c r="Y1825" s="23">
        <v>46246</v>
      </c>
      <c r="Z1825" s="24">
        <f>+E1825-Y1825</f>
        <v>5</v>
      </c>
      <c r="AA1825" s="25">
        <f>+Tabla_DatosExternos_142[[#This Row],[Saldo]]/Tabla_DatosExternos_142[[#This Row],[Importe]]</f>
        <v>1</v>
      </c>
      <c r="AB1825" s="21"/>
      <c r="AC1825" s="26">
        <f>IF(AND(-Z1825&gt;=1,-Z1825&lt;=30),D1825,0)</f>
        <v>0</v>
      </c>
      <c r="AD1825" s="26">
        <f>IF(AND(-Z1825&gt;=31,-Z1825&lt;=60),D1825,0)</f>
        <v>0</v>
      </c>
      <c r="AE1825" s="26">
        <f>IF(AND(-Z1825&gt;=61,-Z1825&lt;=90),D1825,0)</f>
        <v>0</v>
      </c>
      <c r="AF1825" s="26">
        <f>IF(AND(-Z1825&gt;=91,-Z1825&lt;=120),D1825,0)</f>
        <v>0</v>
      </c>
      <c r="AG1825" s="26">
        <f>IF(AND(-Z1825&gt;=121,-Z1825&lt;=150),D1825,0)</f>
        <v>0</v>
      </c>
      <c r="AH1825" s="26">
        <f>IF(AND(-Z1825&gt;=151,-Z1825&lt;=180),D1825,0)</f>
        <v>0</v>
      </c>
      <c r="AI1825" s="26">
        <f>IF(AND(-Z1825&gt;=181,-Z1825&lt;=210),D1825,0)</f>
        <v>0</v>
      </c>
      <c r="AJ1825" s="26">
        <f>IF(AND(-Z1825&gt;=211,-Z1825&lt;=250),D1825,0)</f>
        <v>0</v>
      </c>
      <c r="AK1825" s="26">
        <f>IF(-Z1825&gt;=251,D1825,0)</f>
        <v>0</v>
      </c>
      <c r="AL1825" s="26">
        <f>SUM(AE1825:AF1825)</f>
        <v>0</v>
      </c>
      <c r="AM1825" s="26">
        <f>SUM(AG1825:AK1825)</f>
        <v>0</v>
      </c>
      <c r="AN1825" s="26">
        <f>SUM(AI1825:AK1825)</f>
        <v>0</v>
      </c>
      <c r="AO1825" s="26">
        <f>+IF(SUM(AC1825:AK1825)=0,D1825,0)</f>
        <v>734.58</v>
      </c>
      <c r="AP1825" s="26">
        <f>+SUM(AC1825:AK1825)</f>
        <v>0</v>
      </c>
      <c r="AQ1825" s="26">
        <f>+Tabla_DatosExternos_142[[#This Row],[Total Vigente]]+Tabla_DatosExternos_142[[#This Row],[Total Vencido]]</f>
        <v>734.58</v>
      </c>
      <c r="AR1825" s="26">
        <f>SUM(AG1825:AK1825)</f>
        <v>0</v>
      </c>
      <c r="AS1825" s="27">
        <f>+Tabla_DatosExternos_142[[#This Row],[Fecha]]-Tabla_DatosExternos_142[[#This Row],[Vence]]</f>
        <v>-60</v>
      </c>
      <c r="AT1825" s="21"/>
      <c r="AU1825" s="28" t="e">
        <f>+AR1825-W1825</f>
        <v>#VALUE!</v>
      </c>
    </row>
    <row r="1826" spans="1:47" x14ac:dyDescent="0.35">
      <c r="A1826" s="20">
        <v>46191</v>
      </c>
      <c r="B1826" s="21">
        <v>272010</v>
      </c>
      <c r="C1826" s="21">
        <v>292.26</v>
      </c>
      <c r="D1826" s="21">
        <v>292.26</v>
      </c>
      <c r="E1826" s="22">
        <v>46251</v>
      </c>
      <c r="F1826" s="21">
        <v>5</v>
      </c>
      <c r="G1826" s="21" t="s">
        <v>90</v>
      </c>
      <c r="H1826" s="21" t="s">
        <v>95</v>
      </c>
      <c r="I1826" s="21" t="s">
        <v>1709</v>
      </c>
      <c r="J1826" s="21" t="s">
        <v>1378</v>
      </c>
      <c r="K1826" s="21" t="s">
        <v>1379</v>
      </c>
      <c r="L1826" s="21" t="s">
        <v>1380</v>
      </c>
      <c r="M1826" s="21" t="s">
        <v>1381</v>
      </c>
      <c r="N1826" s="21">
        <v>60</v>
      </c>
      <c r="O1826" s="20"/>
      <c r="P1826" s="21" t="s">
        <v>50</v>
      </c>
      <c r="Q1826" s="21" t="s">
        <v>1710</v>
      </c>
      <c r="R1826" s="21">
        <v>110000</v>
      </c>
      <c r="S1826" s="21">
        <v>10019</v>
      </c>
      <c r="T1826" s="21">
        <v>-63.183771999999998</v>
      </c>
      <c r="U1826" s="21">
        <v>-17.816842000000001</v>
      </c>
      <c r="V1826" s="21" t="s">
        <v>262</v>
      </c>
      <c r="W1826" s="21" t="s">
        <v>51</v>
      </c>
      <c r="X1826" s="21" t="s">
        <v>1751</v>
      </c>
      <c r="Y1826" s="23">
        <v>46246</v>
      </c>
      <c r="Z1826" s="24">
        <f>+E1826-Y1826</f>
        <v>5</v>
      </c>
      <c r="AA1826" s="25">
        <f>+Tabla_DatosExternos_142[[#This Row],[Saldo]]/Tabla_DatosExternos_142[[#This Row],[Importe]]</f>
        <v>1</v>
      </c>
      <c r="AB1826" s="21"/>
      <c r="AC1826" s="26">
        <f>IF(AND(-Z1826&gt;=1,-Z1826&lt;=30),D1826,0)</f>
        <v>0</v>
      </c>
      <c r="AD1826" s="26">
        <f>IF(AND(-Z1826&gt;=31,-Z1826&lt;=60),D1826,0)</f>
        <v>0</v>
      </c>
      <c r="AE1826" s="26">
        <f>IF(AND(-Z1826&gt;=61,-Z1826&lt;=90),D1826,0)</f>
        <v>0</v>
      </c>
      <c r="AF1826" s="26">
        <f>IF(AND(-Z1826&gt;=91,-Z1826&lt;=120),D1826,0)</f>
        <v>0</v>
      </c>
      <c r="AG1826" s="26">
        <f>IF(AND(-Z1826&gt;=121,-Z1826&lt;=150),D1826,0)</f>
        <v>0</v>
      </c>
      <c r="AH1826" s="26">
        <f>IF(AND(-Z1826&gt;=151,-Z1826&lt;=180),D1826,0)</f>
        <v>0</v>
      </c>
      <c r="AI1826" s="26">
        <f>IF(AND(-Z1826&gt;=181,-Z1826&lt;=210),D1826,0)</f>
        <v>0</v>
      </c>
      <c r="AJ1826" s="26">
        <f>IF(AND(-Z1826&gt;=211,-Z1826&lt;=250),D1826,0)</f>
        <v>0</v>
      </c>
      <c r="AK1826" s="26">
        <f>IF(-Z1826&gt;=251,D1826,0)</f>
        <v>0</v>
      </c>
      <c r="AL1826" s="26">
        <f>SUM(AE1826:AF1826)</f>
        <v>0</v>
      </c>
      <c r="AM1826" s="26">
        <f>SUM(AG1826:AK1826)</f>
        <v>0</v>
      </c>
      <c r="AN1826" s="26">
        <f>SUM(AI1826:AK1826)</f>
        <v>0</v>
      </c>
      <c r="AO1826" s="26">
        <f>+IF(SUM(AC1826:AK1826)=0,D1826,0)</f>
        <v>292.26</v>
      </c>
      <c r="AP1826" s="26">
        <f>+SUM(AC1826:AK1826)</f>
        <v>0</v>
      </c>
      <c r="AQ1826" s="26">
        <f>+Tabla_DatosExternos_142[[#This Row],[Total Vigente]]+Tabla_DatosExternos_142[[#This Row],[Total Vencido]]</f>
        <v>292.26</v>
      </c>
      <c r="AR1826" s="26">
        <f>SUM(AG1826:AK1826)</f>
        <v>0</v>
      </c>
      <c r="AS1826" s="27">
        <f>+Tabla_DatosExternos_142[[#This Row],[Fecha]]-Tabla_DatosExternos_142[[#This Row],[Vence]]</f>
        <v>-60</v>
      </c>
      <c r="AT1826" s="21"/>
      <c r="AU1826" s="28" t="e">
        <f>+AR1826-W1826</f>
        <v>#VALUE!</v>
      </c>
    </row>
    <row r="1827" spans="1:47" x14ac:dyDescent="0.35">
      <c r="A1827" s="20">
        <v>46191</v>
      </c>
      <c r="B1827" s="21">
        <v>272011</v>
      </c>
      <c r="C1827" s="21">
        <v>564.29999999999995</v>
      </c>
      <c r="D1827" s="21">
        <v>564.29999999999995</v>
      </c>
      <c r="E1827" s="22">
        <v>46251</v>
      </c>
      <c r="F1827" s="21">
        <v>5</v>
      </c>
      <c r="G1827" s="21" t="s">
        <v>90</v>
      </c>
      <c r="H1827" s="21" t="s">
        <v>95</v>
      </c>
      <c r="I1827" s="21" t="s">
        <v>1709</v>
      </c>
      <c r="J1827" s="21" t="s">
        <v>1378</v>
      </c>
      <c r="K1827" s="21" t="s">
        <v>1379</v>
      </c>
      <c r="L1827" s="21" t="s">
        <v>1380</v>
      </c>
      <c r="M1827" s="21" t="s">
        <v>1381</v>
      </c>
      <c r="N1827" s="21">
        <v>60</v>
      </c>
      <c r="O1827" s="20"/>
      <c r="P1827" s="21" t="s">
        <v>50</v>
      </c>
      <c r="Q1827" s="21" t="s">
        <v>1710</v>
      </c>
      <c r="R1827" s="21">
        <v>110000</v>
      </c>
      <c r="S1827" s="21">
        <v>10019</v>
      </c>
      <c r="T1827" s="21">
        <v>-63.183771999999998</v>
      </c>
      <c r="U1827" s="21">
        <v>-17.816842000000001</v>
      </c>
      <c r="V1827" s="21" t="s">
        <v>262</v>
      </c>
      <c r="W1827" s="21" t="s">
        <v>51</v>
      </c>
      <c r="X1827" s="21" t="s">
        <v>1712</v>
      </c>
      <c r="Y1827" s="23">
        <v>46246</v>
      </c>
      <c r="Z1827" s="24">
        <f>+E1827-Y1827</f>
        <v>5</v>
      </c>
      <c r="AA1827" s="25">
        <f>+Tabla_DatosExternos_142[[#This Row],[Saldo]]/Tabla_DatosExternos_142[[#This Row],[Importe]]</f>
        <v>1</v>
      </c>
      <c r="AB1827" s="21"/>
      <c r="AC1827" s="26">
        <f>IF(AND(-Z1827&gt;=1,-Z1827&lt;=30),D1827,0)</f>
        <v>0</v>
      </c>
      <c r="AD1827" s="26">
        <f>IF(AND(-Z1827&gt;=31,-Z1827&lt;=60),D1827,0)</f>
        <v>0</v>
      </c>
      <c r="AE1827" s="26">
        <f>IF(AND(-Z1827&gt;=61,-Z1827&lt;=90),D1827,0)</f>
        <v>0</v>
      </c>
      <c r="AF1827" s="26">
        <f>IF(AND(-Z1827&gt;=91,-Z1827&lt;=120),D1827,0)</f>
        <v>0</v>
      </c>
      <c r="AG1827" s="26">
        <f>IF(AND(-Z1827&gt;=121,-Z1827&lt;=150),D1827,0)</f>
        <v>0</v>
      </c>
      <c r="AH1827" s="26">
        <f>IF(AND(-Z1827&gt;=151,-Z1827&lt;=180),D1827,0)</f>
        <v>0</v>
      </c>
      <c r="AI1827" s="26">
        <f>IF(AND(-Z1827&gt;=181,-Z1827&lt;=210),D1827,0)</f>
        <v>0</v>
      </c>
      <c r="AJ1827" s="26">
        <f>IF(AND(-Z1827&gt;=211,-Z1827&lt;=250),D1827,0)</f>
        <v>0</v>
      </c>
      <c r="AK1827" s="26">
        <f>IF(-Z1827&gt;=251,D1827,0)</f>
        <v>0</v>
      </c>
      <c r="AL1827" s="26">
        <f>SUM(AE1827:AF1827)</f>
        <v>0</v>
      </c>
      <c r="AM1827" s="26">
        <f>SUM(AG1827:AK1827)</f>
        <v>0</v>
      </c>
      <c r="AN1827" s="26">
        <f>SUM(AI1827:AK1827)</f>
        <v>0</v>
      </c>
      <c r="AO1827" s="26">
        <f>+IF(SUM(AC1827:AK1827)=0,D1827,0)</f>
        <v>564.29999999999995</v>
      </c>
      <c r="AP1827" s="26">
        <f>+SUM(AC1827:AK1827)</f>
        <v>0</v>
      </c>
      <c r="AQ1827" s="26">
        <f>+Tabla_DatosExternos_142[[#This Row],[Total Vigente]]+Tabla_DatosExternos_142[[#This Row],[Total Vencido]]</f>
        <v>564.29999999999995</v>
      </c>
      <c r="AR1827" s="26">
        <f>SUM(AG1827:AK1827)</f>
        <v>0</v>
      </c>
      <c r="AS1827" s="27">
        <f>+Tabla_DatosExternos_142[[#This Row],[Fecha]]-Tabla_DatosExternos_142[[#This Row],[Vence]]</f>
        <v>-60</v>
      </c>
      <c r="AT1827" s="21"/>
      <c r="AU1827" s="28" t="e">
        <f>+AR1827-W1827</f>
        <v>#VALUE!</v>
      </c>
    </row>
    <row r="1828" spans="1:47" x14ac:dyDescent="0.35">
      <c r="A1828" s="20">
        <v>46191</v>
      </c>
      <c r="B1828" s="21">
        <v>272012</v>
      </c>
      <c r="C1828" s="21">
        <v>284.22000000000003</v>
      </c>
      <c r="D1828" s="21">
        <v>284.22000000000003</v>
      </c>
      <c r="E1828" s="22">
        <v>46251</v>
      </c>
      <c r="F1828" s="21">
        <v>5</v>
      </c>
      <c r="G1828" s="21" t="s">
        <v>90</v>
      </c>
      <c r="H1828" s="21" t="s">
        <v>95</v>
      </c>
      <c r="I1828" s="21" t="s">
        <v>1709</v>
      </c>
      <c r="J1828" s="21" t="s">
        <v>1378</v>
      </c>
      <c r="K1828" s="21" t="s">
        <v>1379</v>
      </c>
      <c r="L1828" s="21" t="s">
        <v>1380</v>
      </c>
      <c r="M1828" s="21" t="s">
        <v>1381</v>
      </c>
      <c r="N1828" s="21">
        <v>60</v>
      </c>
      <c r="O1828" s="20"/>
      <c r="P1828" s="21" t="s">
        <v>50</v>
      </c>
      <c r="Q1828" s="21" t="s">
        <v>1710</v>
      </c>
      <c r="R1828" s="21">
        <v>110000</v>
      </c>
      <c r="S1828" s="21">
        <v>10019</v>
      </c>
      <c r="T1828" s="21">
        <v>-63.165480000000002</v>
      </c>
      <c r="U1828" s="21">
        <v>-17.804368</v>
      </c>
      <c r="V1828" s="21" t="s">
        <v>262</v>
      </c>
      <c r="W1828" s="21" t="s">
        <v>51</v>
      </c>
      <c r="X1828" s="21" t="s">
        <v>1714</v>
      </c>
      <c r="Y1828" s="23">
        <v>46246</v>
      </c>
      <c r="Z1828" s="24">
        <f>+E1828-Y1828</f>
        <v>5</v>
      </c>
      <c r="AA1828" s="25">
        <f>+Tabla_DatosExternos_142[[#This Row],[Saldo]]/Tabla_DatosExternos_142[[#This Row],[Importe]]</f>
        <v>1</v>
      </c>
      <c r="AB1828" s="21"/>
      <c r="AC1828" s="26">
        <f>IF(AND(-Z1828&gt;=1,-Z1828&lt;=30),D1828,0)</f>
        <v>0</v>
      </c>
      <c r="AD1828" s="26">
        <f>IF(AND(-Z1828&gt;=31,-Z1828&lt;=60),D1828,0)</f>
        <v>0</v>
      </c>
      <c r="AE1828" s="26">
        <f>IF(AND(-Z1828&gt;=61,-Z1828&lt;=90),D1828,0)</f>
        <v>0</v>
      </c>
      <c r="AF1828" s="26">
        <f>IF(AND(-Z1828&gt;=91,-Z1828&lt;=120),D1828,0)</f>
        <v>0</v>
      </c>
      <c r="AG1828" s="26">
        <f>IF(AND(-Z1828&gt;=121,-Z1828&lt;=150),D1828,0)</f>
        <v>0</v>
      </c>
      <c r="AH1828" s="26">
        <f>IF(AND(-Z1828&gt;=151,-Z1828&lt;=180),D1828,0)</f>
        <v>0</v>
      </c>
      <c r="AI1828" s="26">
        <f>IF(AND(-Z1828&gt;=181,-Z1828&lt;=210),D1828,0)</f>
        <v>0</v>
      </c>
      <c r="AJ1828" s="26">
        <f>IF(AND(-Z1828&gt;=211,-Z1828&lt;=250),D1828,0)</f>
        <v>0</v>
      </c>
      <c r="AK1828" s="26">
        <f>IF(-Z1828&gt;=251,D1828,0)</f>
        <v>0</v>
      </c>
      <c r="AL1828" s="26">
        <f>SUM(AE1828:AF1828)</f>
        <v>0</v>
      </c>
      <c r="AM1828" s="26">
        <f>SUM(AG1828:AK1828)</f>
        <v>0</v>
      </c>
      <c r="AN1828" s="26">
        <f>SUM(AI1828:AK1828)</f>
        <v>0</v>
      </c>
      <c r="AO1828" s="26">
        <f>+IF(SUM(AC1828:AK1828)=0,D1828,0)</f>
        <v>284.22000000000003</v>
      </c>
      <c r="AP1828" s="26">
        <f>+SUM(AC1828:AK1828)</f>
        <v>0</v>
      </c>
      <c r="AQ1828" s="26">
        <f>+Tabla_DatosExternos_142[[#This Row],[Total Vigente]]+Tabla_DatosExternos_142[[#This Row],[Total Vencido]]</f>
        <v>284.22000000000003</v>
      </c>
      <c r="AR1828" s="26">
        <f>SUM(AG1828:AK1828)</f>
        <v>0</v>
      </c>
      <c r="AS1828" s="27">
        <f>+Tabla_DatosExternos_142[[#This Row],[Fecha]]-Tabla_DatosExternos_142[[#This Row],[Vence]]</f>
        <v>-60</v>
      </c>
      <c r="AT1828" s="21"/>
      <c r="AU1828" s="28" t="e">
        <f>+AR1828-W1828</f>
        <v>#VALUE!</v>
      </c>
    </row>
    <row r="1829" spans="1:47" x14ac:dyDescent="0.35">
      <c r="A1829" s="20">
        <v>46191</v>
      </c>
      <c r="B1829" s="21">
        <v>272013</v>
      </c>
      <c r="C1829" s="21">
        <v>260.52</v>
      </c>
      <c r="D1829" s="21">
        <v>260.52</v>
      </c>
      <c r="E1829" s="22">
        <v>46251</v>
      </c>
      <c r="F1829" s="21">
        <v>5</v>
      </c>
      <c r="G1829" s="21" t="s">
        <v>90</v>
      </c>
      <c r="H1829" s="21" t="s">
        <v>95</v>
      </c>
      <c r="I1829" s="21" t="s">
        <v>1709</v>
      </c>
      <c r="J1829" s="21" t="s">
        <v>1378</v>
      </c>
      <c r="K1829" s="21" t="s">
        <v>1379</v>
      </c>
      <c r="L1829" s="21" t="s">
        <v>1380</v>
      </c>
      <c r="M1829" s="21" t="s">
        <v>1381</v>
      </c>
      <c r="N1829" s="21">
        <v>60</v>
      </c>
      <c r="O1829" s="20"/>
      <c r="P1829" s="21" t="s">
        <v>50</v>
      </c>
      <c r="Q1829" s="21" t="s">
        <v>1710</v>
      </c>
      <c r="R1829" s="21">
        <v>110000</v>
      </c>
      <c r="S1829" s="21">
        <v>10019</v>
      </c>
      <c r="T1829" s="21">
        <v>-63.135860999999998</v>
      </c>
      <c r="U1829" s="21">
        <v>-17.807611000000001</v>
      </c>
      <c r="V1829" s="21" t="s">
        <v>1715</v>
      </c>
      <c r="W1829" s="21" t="s">
        <v>51</v>
      </c>
      <c r="X1829" s="21" t="s">
        <v>1716</v>
      </c>
      <c r="Y1829" s="23">
        <v>46246</v>
      </c>
      <c r="Z1829" s="24">
        <f>+E1829-Y1829</f>
        <v>5</v>
      </c>
      <c r="AA1829" s="25">
        <f>+Tabla_DatosExternos_142[[#This Row],[Saldo]]/Tabla_DatosExternos_142[[#This Row],[Importe]]</f>
        <v>1</v>
      </c>
      <c r="AB1829" s="21"/>
      <c r="AC1829" s="26">
        <f>IF(AND(-Z1829&gt;=1,-Z1829&lt;=30),D1829,0)</f>
        <v>0</v>
      </c>
      <c r="AD1829" s="26">
        <f>IF(AND(-Z1829&gt;=31,-Z1829&lt;=60),D1829,0)</f>
        <v>0</v>
      </c>
      <c r="AE1829" s="26">
        <f>IF(AND(-Z1829&gt;=61,-Z1829&lt;=90),D1829,0)</f>
        <v>0</v>
      </c>
      <c r="AF1829" s="26">
        <f>IF(AND(-Z1829&gt;=91,-Z1829&lt;=120),D1829,0)</f>
        <v>0</v>
      </c>
      <c r="AG1829" s="26">
        <f>IF(AND(-Z1829&gt;=121,-Z1829&lt;=150),D1829,0)</f>
        <v>0</v>
      </c>
      <c r="AH1829" s="26">
        <f>IF(AND(-Z1829&gt;=151,-Z1829&lt;=180),D1829,0)</f>
        <v>0</v>
      </c>
      <c r="AI1829" s="26">
        <f>IF(AND(-Z1829&gt;=181,-Z1829&lt;=210),D1829,0)</f>
        <v>0</v>
      </c>
      <c r="AJ1829" s="26">
        <f>IF(AND(-Z1829&gt;=211,-Z1829&lt;=250),D1829,0)</f>
        <v>0</v>
      </c>
      <c r="AK1829" s="26">
        <f>IF(-Z1829&gt;=251,D1829,0)</f>
        <v>0</v>
      </c>
      <c r="AL1829" s="26">
        <f>SUM(AE1829:AF1829)</f>
        <v>0</v>
      </c>
      <c r="AM1829" s="26">
        <f>SUM(AG1829:AK1829)</f>
        <v>0</v>
      </c>
      <c r="AN1829" s="26">
        <f>SUM(AI1829:AK1829)</f>
        <v>0</v>
      </c>
      <c r="AO1829" s="26">
        <f>+IF(SUM(AC1829:AK1829)=0,D1829,0)</f>
        <v>260.52</v>
      </c>
      <c r="AP1829" s="26">
        <f>+SUM(AC1829:AK1829)</f>
        <v>0</v>
      </c>
      <c r="AQ1829" s="26">
        <f>+Tabla_DatosExternos_142[[#This Row],[Total Vigente]]+Tabla_DatosExternos_142[[#This Row],[Total Vencido]]</f>
        <v>260.52</v>
      </c>
      <c r="AR1829" s="26">
        <f>SUM(AG1829:AK1829)</f>
        <v>0</v>
      </c>
      <c r="AS1829" s="27">
        <f>+Tabla_DatosExternos_142[[#This Row],[Fecha]]-Tabla_DatosExternos_142[[#This Row],[Vence]]</f>
        <v>-60</v>
      </c>
      <c r="AT1829" s="21"/>
      <c r="AU1829" s="28" t="e">
        <f>+AR1829-W1829</f>
        <v>#VALUE!</v>
      </c>
    </row>
    <row r="1830" spans="1:47" x14ac:dyDescent="0.35">
      <c r="A1830" s="20">
        <v>46191</v>
      </c>
      <c r="B1830" s="21">
        <v>272014</v>
      </c>
      <c r="C1830" s="21">
        <v>286.08</v>
      </c>
      <c r="D1830" s="21">
        <v>286.08</v>
      </c>
      <c r="E1830" s="22">
        <v>46251</v>
      </c>
      <c r="F1830" s="21">
        <v>5</v>
      </c>
      <c r="G1830" s="21" t="s">
        <v>90</v>
      </c>
      <c r="H1830" s="21" t="s">
        <v>95</v>
      </c>
      <c r="I1830" s="21" t="s">
        <v>1709</v>
      </c>
      <c r="J1830" s="21" t="s">
        <v>1378</v>
      </c>
      <c r="K1830" s="21" t="s">
        <v>1379</v>
      </c>
      <c r="L1830" s="21" t="s">
        <v>1380</v>
      </c>
      <c r="M1830" s="21" t="s">
        <v>1381</v>
      </c>
      <c r="N1830" s="21">
        <v>60</v>
      </c>
      <c r="O1830" s="20"/>
      <c r="P1830" s="21" t="s">
        <v>50</v>
      </c>
      <c r="Q1830" s="21" t="s">
        <v>1710</v>
      </c>
      <c r="R1830" s="21">
        <v>110000</v>
      </c>
      <c r="S1830" s="21">
        <v>10019</v>
      </c>
      <c r="T1830" s="21">
        <v>-63.172030999999997</v>
      </c>
      <c r="U1830" s="21">
        <v>-17.829115000000002</v>
      </c>
      <c r="V1830" s="21" t="s">
        <v>1717</v>
      </c>
      <c r="W1830" s="21" t="s">
        <v>51</v>
      </c>
      <c r="X1830" s="21" t="s">
        <v>1718</v>
      </c>
      <c r="Y1830" s="23">
        <v>46246</v>
      </c>
      <c r="Z1830" s="24">
        <f>+E1830-Y1830</f>
        <v>5</v>
      </c>
      <c r="AA1830" s="25">
        <f>+Tabla_DatosExternos_142[[#This Row],[Saldo]]/Tabla_DatosExternos_142[[#This Row],[Importe]]</f>
        <v>1</v>
      </c>
      <c r="AB1830" s="21"/>
      <c r="AC1830" s="26">
        <f>IF(AND(-Z1830&gt;=1,-Z1830&lt;=30),D1830,0)</f>
        <v>0</v>
      </c>
      <c r="AD1830" s="26">
        <f>IF(AND(-Z1830&gt;=31,-Z1830&lt;=60),D1830,0)</f>
        <v>0</v>
      </c>
      <c r="AE1830" s="26">
        <f>IF(AND(-Z1830&gt;=61,-Z1830&lt;=90),D1830,0)</f>
        <v>0</v>
      </c>
      <c r="AF1830" s="26">
        <f>IF(AND(-Z1830&gt;=91,-Z1830&lt;=120),D1830,0)</f>
        <v>0</v>
      </c>
      <c r="AG1830" s="26">
        <f>IF(AND(-Z1830&gt;=121,-Z1830&lt;=150),D1830,0)</f>
        <v>0</v>
      </c>
      <c r="AH1830" s="26">
        <f>IF(AND(-Z1830&gt;=151,-Z1830&lt;=180),D1830,0)</f>
        <v>0</v>
      </c>
      <c r="AI1830" s="26">
        <f>IF(AND(-Z1830&gt;=181,-Z1830&lt;=210),D1830,0)</f>
        <v>0</v>
      </c>
      <c r="AJ1830" s="26">
        <f>IF(AND(-Z1830&gt;=211,-Z1830&lt;=250),D1830,0)</f>
        <v>0</v>
      </c>
      <c r="AK1830" s="26">
        <f>IF(-Z1830&gt;=251,D1830,0)</f>
        <v>0</v>
      </c>
      <c r="AL1830" s="26">
        <f>SUM(AE1830:AF1830)</f>
        <v>0</v>
      </c>
      <c r="AM1830" s="26">
        <f>SUM(AG1830:AK1830)</f>
        <v>0</v>
      </c>
      <c r="AN1830" s="26">
        <f>SUM(AI1830:AK1830)</f>
        <v>0</v>
      </c>
      <c r="AO1830" s="26">
        <f>+IF(SUM(AC1830:AK1830)=0,D1830,0)</f>
        <v>286.08</v>
      </c>
      <c r="AP1830" s="26">
        <f>+SUM(AC1830:AK1830)</f>
        <v>0</v>
      </c>
      <c r="AQ1830" s="26">
        <f>+Tabla_DatosExternos_142[[#This Row],[Total Vigente]]+Tabla_DatosExternos_142[[#This Row],[Total Vencido]]</f>
        <v>286.08</v>
      </c>
      <c r="AR1830" s="26">
        <f>SUM(AG1830:AK1830)</f>
        <v>0</v>
      </c>
      <c r="AS1830" s="27">
        <f>+Tabla_DatosExternos_142[[#This Row],[Fecha]]-Tabla_DatosExternos_142[[#This Row],[Vence]]</f>
        <v>-60</v>
      </c>
      <c r="AT1830" s="21"/>
      <c r="AU1830" s="28" t="e">
        <f>+AR1830-W1830</f>
        <v>#VALUE!</v>
      </c>
    </row>
    <row r="1831" spans="1:47" x14ac:dyDescent="0.35">
      <c r="A1831" s="20">
        <v>46191</v>
      </c>
      <c r="B1831" s="21">
        <v>272015</v>
      </c>
      <c r="C1831" s="21">
        <v>352.26</v>
      </c>
      <c r="D1831" s="21">
        <v>352.26</v>
      </c>
      <c r="E1831" s="22">
        <v>46251</v>
      </c>
      <c r="F1831" s="21">
        <v>5</v>
      </c>
      <c r="G1831" s="21" t="s">
        <v>90</v>
      </c>
      <c r="H1831" s="21" t="s">
        <v>95</v>
      </c>
      <c r="I1831" s="21" t="s">
        <v>1709</v>
      </c>
      <c r="J1831" s="21" t="s">
        <v>1378</v>
      </c>
      <c r="K1831" s="21" t="s">
        <v>1379</v>
      </c>
      <c r="L1831" s="21" t="s">
        <v>1380</v>
      </c>
      <c r="M1831" s="21" t="s">
        <v>1381</v>
      </c>
      <c r="N1831" s="21">
        <v>60</v>
      </c>
      <c r="O1831" s="20"/>
      <c r="P1831" s="21" t="s">
        <v>50</v>
      </c>
      <c r="Q1831" s="21" t="s">
        <v>1710</v>
      </c>
      <c r="R1831" s="21">
        <v>110000</v>
      </c>
      <c r="S1831" s="21">
        <v>10019</v>
      </c>
      <c r="T1831" s="21">
        <v>-63.160083</v>
      </c>
      <c r="U1831" s="21">
        <v>-17.863472000000002</v>
      </c>
      <c r="V1831" s="21" t="s">
        <v>1717</v>
      </c>
      <c r="W1831" s="21" t="s">
        <v>51</v>
      </c>
      <c r="X1831" s="21" t="s">
        <v>1719</v>
      </c>
      <c r="Y1831" s="23">
        <v>46246</v>
      </c>
      <c r="Z1831" s="24">
        <f>+E1831-Y1831</f>
        <v>5</v>
      </c>
      <c r="AA1831" s="25">
        <f>+Tabla_DatosExternos_142[[#This Row],[Saldo]]/Tabla_DatosExternos_142[[#This Row],[Importe]]</f>
        <v>1</v>
      </c>
      <c r="AB1831" s="21"/>
      <c r="AC1831" s="26">
        <f>IF(AND(-Z1831&gt;=1,-Z1831&lt;=30),D1831,0)</f>
        <v>0</v>
      </c>
      <c r="AD1831" s="26">
        <f>IF(AND(-Z1831&gt;=31,-Z1831&lt;=60),D1831,0)</f>
        <v>0</v>
      </c>
      <c r="AE1831" s="26">
        <f>IF(AND(-Z1831&gt;=61,-Z1831&lt;=90),D1831,0)</f>
        <v>0</v>
      </c>
      <c r="AF1831" s="26">
        <f>IF(AND(-Z1831&gt;=91,-Z1831&lt;=120),D1831,0)</f>
        <v>0</v>
      </c>
      <c r="AG1831" s="26">
        <f>IF(AND(-Z1831&gt;=121,-Z1831&lt;=150),D1831,0)</f>
        <v>0</v>
      </c>
      <c r="AH1831" s="26">
        <f>IF(AND(-Z1831&gt;=151,-Z1831&lt;=180),D1831,0)</f>
        <v>0</v>
      </c>
      <c r="AI1831" s="26">
        <f>IF(AND(-Z1831&gt;=181,-Z1831&lt;=210),D1831,0)</f>
        <v>0</v>
      </c>
      <c r="AJ1831" s="26">
        <f>IF(AND(-Z1831&gt;=211,-Z1831&lt;=250),D1831,0)</f>
        <v>0</v>
      </c>
      <c r="AK1831" s="26">
        <f>IF(-Z1831&gt;=251,D1831,0)</f>
        <v>0</v>
      </c>
      <c r="AL1831" s="26">
        <f>SUM(AE1831:AF1831)</f>
        <v>0</v>
      </c>
      <c r="AM1831" s="26">
        <f>SUM(AG1831:AK1831)</f>
        <v>0</v>
      </c>
      <c r="AN1831" s="26">
        <f>SUM(AI1831:AK1831)</f>
        <v>0</v>
      </c>
      <c r="AO1831" s="26">
        <f>+IF(SUM(AC1831:AK1831)=0,D1831,0)</f>
        <v>352.26</v>
      </c>
      <c r="AP1831" s="26">
        <f>+SUM(AC1831:AK1831)</f>
        <v>0</v>
      </c>
      <c r="AQ1831" s="26">
        <f>+Tabla_DatosExternos_142[[#This Row],[Total Vigente]]+Tabla_DatosExternos_142[[#This Row],[Total Vencido]]</f>
        <v>352.26</v>
      </c>
      <c r="AR1831" s="26">
        <f>SUM(AG1831:AK1831)</f>
        <v>0</v>
      </c>
      <c r="AS1831" s="27">
        <f>+Tabla_DatosExternos_142[[#This Row],[Fecha]]-Tabla_DatosExternos_142[[#This Row],[Vence]]</f>
        <v>-60</v>
      </c>
      <c r="AT1831" s="21"/>
      <c r="AU1831" s="28" t="e">
        <f>+AR1831-W1831</f>
        <v>#VALUE!</v>
      </c>
    </row>
    <row r="1832" spans="1:47" x14ac:dyDescent="0.35">
      <c r="A1832" s="20">
        <v>46191</v>
      </c>
      <c r="B1832" s="21">
        <v>272016</v>
      </c>
      <c r="C1832" s="21">
        <v>522.48</v>
      </c>
      <c r="D1832" s="21">
        <v>522.48</v>
      </c>
      <c r="E1832" s="22">
        <v>46251</v>
      </c>
      <c r="F1832" s="21">
        <v>5</v>
      </c>
      <c r="G1832" s="21" t="s">
        <v>90</v>
      </c>
      <c r="H1832" s="21" t="s">
        <v>95</v>
      </c>
      <c r="I1832" s="21" t="s">
        <v>1709</v>
      </c>
      <c r="J1832" s="21" t="s">
        <v>1378</v>
      </c>
      <c r="K1832" s="21" t="s">
        <v>1379</v>
      </c>
      <c r="L1832" s="21" t="s">
        <v>1380</v>
      </c>
      <c r="M1832" s="21" t="s">
        <v>1381</v>
      </c>
      <c r="N1832" s="21">
        <v>60</v>
      </c>
      <c r="O1832" s="20"/>
      <c r="P1832" s="21" t="s">
        <v>50</v>
      </c>
      <c r="Q1832" s="21" t="s">
        <v>1710</v>
      </c>
      <c r="R1832" s="21">
        <v>110000</v>
      </c>
      <c r="S1832" s="21">
        <v>10019</v>
      </c>
      <c r="T1832" s="21">
        <v>-63.118544999999997</v>
      </c>
      <c r="U1832" s="21">
        <v>-17.792090000000002</v>
      </c>
      <c r="V1832" s="21" t="s">
        <v>1717</v>
      </c>
      <c r="W1832" s="21" t="s">
        <v>51</v>
      </c>
      <c r="X1832" s="21" t="s">
        <v>1720</v>
      </c>
      <c r="Y1832" s="23">
        <v>46246</v>
      </c>
      <c r="Z1832" s="24">
        <f>+E1832-Y1832</f>
        <v>5</v>
      </c>
      <c r="AA1832" s="25">
        <f>+Tabla_DatosExternos_142[[#This Row],[Saldo]]/Tabla_DatosExternos_142[[#This Row],[Importe]]</f>
        <v>1</v>
      </c>
      <c r="AB1832" s="21"/>
      <c r="AC1832" s="26">
        <f>IF(AND(-Z1832&gt;=1,-Z1832&lt;=30),D1832,0)</f>
        <v>0</v>
      </c>
      <c r="AD1832" s="26">
        <f>IF(AND(-Z1832&gt;=31,-Z1832&lt;=60),D1832,0)</f>
        <v>0</v>
      </c>
      <c r="AE1832" s="26">
        <f>IF(AND(-Z1832&gt;=61,-Z1832&lt;=90),D1832,0)</f>
        <v>0</v>
      </c>
      <c r="AF1832" s="26">
        <f>IF(AND(-Z1832&gt;=91,-Z1832&lt;=120),D1832,0)</f>
        <v>0</v>
      </c>
      <c r="AG1832" s="26">
        <f>IF(AND(-Z1832&gt;=121,-Z1832&lt;=150),D1832,0)</f>
        <v>0</v>
      </c>
      <c r="AH1832" s="26">
        <f>IF(AND(-Z1832&gt;=151,-Z1832&lt;=180),D1832,0)</f>
        <v>0</v>
      </c>
      <c r="AI1832" s="26">
        <f>IF(AND(-Z1832&gt;=181,-Z1832&lt;=210),D1832,0)</f>
        <v>0</v>
      </c>
      <c r="AJ1832" s="26">
        <f>IF(AND(-Z1832&gt;=211,-Z1832&lt;=250),D1832,0)</f>
        <v>0</v>
      </c>
      <c r="AK1832" s="26">
        <f>IF(-Z1832&gt;=251,D1832,0)</f>
        <v>0</v>
      </c>
      <c r="AL1832" s="26">
        <f>SUM(AE1832:AF1832)</f>
        <v>0</v>
      </c>
      <c r="AM1832" s="26">
        <f>SUM(AG1832:AK1832)</f>
        <v>0</v>
      </c>
      <c r="AN1832" s="26">
        <f>SUM(AI1832:AK1832)</f>
        <v>0</v>
      </c>
      <c r="AO1832" s="26">
        <f>+IF(SUM(AC1832:AK1832)=0,D1832,0)</f>
        <v>522.48</v>
      </c>
      <c r="AP1832" s="26">
        <f>+SUM(AC1832:AK1832)</f>
        <v>0</v>
      </c>
      <c r="AQ1832" s="26">
        <f>+Tabla_DatosExternos_142[[#This Row],[Total Vigente]]+Tabla_DatosExternos_142[[#This Row],[Total Vencido]]</f>
        <v>522.48</v>
      </c>
      <c r="AR1832" s="26">
        <f>SUM(AG1832:AK1832)</f>
        <v>0</v>
      </c>
      <c r="AS1832" s="27">
        <f>+Tabla_DatosExternos_142[[#This Row],[Fecha]]-Tabla_DatosExternos_142[[#This Row],[Vence]]</f>
        <v>-60</v>
      </c>
      <c r="AT1832" s="21"/>
      <c r="AU1832" s="28" t="e">
        <f>+AR1832-W1832</f>
        <v>#VALUE!</v>
      </c>
    </row>
    <row r="1833" spans="1:47" x14ac:dyDescent="0.35">
      <c r="A1833" s="20">
        <v>46191</v>
      </c>
      <c r="B1833" s="21">
        <v>272017</v>
      </c>
      <c r="C1833" s="21">
        <v>582.17999999999995</v>
      </c>
      <c r="D1833" s="21">
        <v>582.17999999999995</v>
      </c>
      <c r="E1833" s="22">
        <v>46251</v>
      </c>
      <c r="F1833" s="21">
        <v>5</v>
      </c>
      <c r="G1833" s="21" t="s">
        <v>90</v>
      </c>
      <c r="H1833" s="21" t="s">
        <v>95</v>
      </c>
      <c r="I1833" s="21" t="s">
        <v>1709</v>
      </c>
      <c r="J1833" s="21" t="s">
        <v>1378</v>
      </c>
      <c r="K1833" s="21" t="s">
        <v>1379</v>
      </c>
      <c r="L1833" s="21" t="s">
        <v>1380</v>
      </c>
      <c r="M1833" s="21" t="s">
        <v>1381</v>
      </c>
      <c r="N1833" s="21">
        <v>60</v>
      </c>
      <c r="O1833" s="20"/>
      <c r="P1833" s="21" t="s">
        <v>50</v>
      </c>
      <c r="Q1833" s="21" t="s">
        <v>1710</v>
      </c>
      <c r="R1833" s="21">
        <v>110000</v>
      </c>
      <c r="S1833" s="21">
        <v>10019</v>
      </c>
      <c r="T1833" s="21">
        <v>-63.181055999999998</v>
      </c>
      <c r="U1833" s="21">
        <v>-17.843778</v>
      </c>
      <c r="V1833" s="21" t="s">
        <v>1717</v>
      </c>
      <c r="W1833" s="21" t="s">
        <v>51</v>
      </c>
      <c r="X1833" s="21" t="s">
        <v>1721</v>
      </c>
      <c r="Y1833" s="23">
        <v>46246</v>
      </c>
      <c r="Z1833" s="24">
        <f>+E1833-Y1833</f>
        <v>5</v>
      </c>
      <c r="AA1833" s="25">
        <f>+Tabla_DatosExternos_142[[#This Row],[Saldo]]/Tabla_DatosExternos_142[[#This Row],[Importe]]</f>
        <v>1</v>
      </c>
      <c r="AB1833" s="21"/>
      <c r="AC1833" s="26">
        <f>IF(AND(-Z1833&gt;=1,-Z1833&lt;=30),D1833,0)</f>
        <v>0</v>
      </c>
      <c r="AD1833" s="26">
        <f>IF(AND(-Z1833&gt;=31,-Z1833&lt;=60),D1833,0)</f>
        <v>0</v>
      </c>
      <c r="AE1833" s="26">
        <f>IF(AND(-Z1833&gt;=61,-Z1833&lt;=90),D1833,0)</f>
        <v>0</v>
      </c>
      <c r="AF1833" s="26">
        <f>IF(AND(-Z1833&gt;=91,-Z1833&lt;=120),D1833,0)</f>
        <v>0</v>
      </c>
      <c r="AG1833" s="26">
        <f>IF(AND(-Z1833&gt;=121,-Z1833&lt;=150),D1833,0)</f>
        <v>0</v>
      </c>
      <c r="AH1833" s="26">
        <f>IF(AND(-Z1833&gt;=151,-Z1833&lt;=180),D1833,0)</f>
        <v>0</v>
      </c>
      <c r="AI1833" s="26">
        <f>IF(AND(-Z1833&gt;=181,-Z1833&lt;=210),D1833,0)</f>
        <v>0</v>
      </c>
      <c r="AJ1833" s="26">
        <f>IF(AND(-Z1833&gt;=211,-Z1833&lt;=250),D1833,0)</f>
        <v>0</v>
      </c>
      <c r="AK1833" s="26">
        <f>IF(-Z1833&gt;=251,D1833,0)</f>
        <v>0</v>
      </c>
      <c r="AL1833" s="26">
        <f>SUM(AE1833:AF1833)</f>
        <v>0</v>
      </c>
      <c r="AM1833" s="26">
        <f>SUM(AG1833:AK1833)</f>
        <v>0</v>
      </c>
      <c r="AN1833" s="26">
        <f>SUM(AI1833:AK1833)</f>
        <v>0</v>
      </c>
      <c r="AO1833" s="26">
        <f>+IF(SUM(AC1833:AK1833)=0,D1833,0)</f>
        <v>582.17999999999995</v>
      </c>
      <c r="AP1833" s="26">
        <f>+SUM(AC1833:AK1833)</f>
        <v>0</v>
      </c>
      <c r="AQ1833" s="26">
        <f>+Tabla_DatosExternos_142[[#This Row],[Total Vigente]]+Tabla_DatosExternos_142[[#This Row],[Total Vencido]]</f>
        <v>582.17999999999995</v>
      </c>
      <c r="AR1833" s="26">
        <f>SUM(AG1833:AK1833)</f>
        <v>0</v>
      </c>
      <c r="AS1833" s="27">
        <f>+Tabla_DatosExternos_142[[#This Row],[Fecha]]-Tabla_DatosExternos_142[[#This Row],[Vence]]</f>
        <v>-60</v>
      </c>
      <c r="AT1833" s="21"/>
      <c r="AU1833" s="28" t="e">
        <f>+AR1833-W1833</f>
        <v>#VALUE!</v>
      </c>
    </row>
    <row r="1834" spans="1:47" x14ac:dyDescent="0.35">
      <c r="A1834" s="20">
        <v>46191</v>
      </c>
      <c r="B1834" s="21">
        <v>272018</v>
      </c>
      <c r="C1834" s="21">
        <v>409.32</v>
      </c>
      <c r="D1834" s="21">
        <v>409.32</v>
      </c>
      <c r="E1834" s="22">
        <v>46251</v>
      </c>
      <c r="F1834" s="21">
        <v>5</v>
      </c>
      <c r="G1834" s="21" t="s">
        <v>90</v>
      </c>
      <c r="H1834" s="21" t="s">
        <v>95</v>
      </c>
      <c r="I1834" s="21" t="s">
        <v>1709</v>
      </c>
      <c r="J1834" s="21" t="s">
        <v>1378</v>
      </c>
      <c r="K1834" s="21" t="s">
        <v>1379</v>
      </c>
      <c r="L1834" s="21" t="s">
        <v>1380</v>
      </c>
      <c r="M1834" s="21" t="s">
        <v>1381</v>
      </c>
      <c r="N1834" s="21">
        <v>60</v>
      </c>
      <c r="O1834" s="20"/>
      <c r="P1834" s="21" t="s">
        <v>50</v>
      </c>
      <c r="Q1834" s="21" t="s">
        <v>1710</v>
      </c>
      <c r="R1834" s="21">
        <v>110000</v>
      </c>
      <c r="S1834" s="21">
        <v>10019</v>
      </c>
      <c r="T1834" s="21">
        <v>-63.198073000000001</v>
      </c>
      <c r="U1834" s="21">
        <v>-17.844671999999999</v>
      </c>
      <c r="V1834" s="21" t="s">
        <v>1722</v>
      </c>
      <c r="W1834" s="21" t="s">
        <v>51</v>
      </c>
      <c r="X1834" s="21" t="s">
        <v>1723</v>
      </c>
      <c r="Y1834" s="23">
        <v>46246</v>
      </c>
      <c r="Z1834" s="24">
        <f>+E1834-Y1834</f>
        <v>5</v>
      </c>
      <c r="AA1834" s="25">
        <f>+Tabla_DatosExternos_142[[#This Row],[Saldo]]/Tabla_DatosExternos_142[[#This Row],[Importe]]</f>
        <v>1</v>
      </c>
      <c r="AB1834" s="21"/>
      <c r="AC1834" s="26">
        <f>IF(AND(-Z1834&gt;=1,-Z1834&lt;=30),D1834,0)</f>
        <v>0</v>
      </c>
      <c r="AD1834" s="26">
        <f>IF(AND(-Z1834&gt;=31,-Z1834&lt;=60),D1834,0)</f>
        <v>0</v>
      </c>
      <c r="AE1834" s="26">
        <f>IF(AND(-Z1834&gt;=61,-Z1834&lt;=90),D1834,0)</f>
        <v>0</v>
      </c>
      <c r="AF1834" s="26">
        <f>IF(AND(-Z1834&gt;=91,-Z1834&lt;=120),D1834,0)</f>
        <v>0</v>
      </c>
      <c r="AG1834" s="26">
        <f>IF(AND(-Z1834&gt;=121,-Z1834&lt;=150),D1834,0)</f>
        <v>0</v>
      </c>
      <c r="AH1834" s="26">
        <f>IF(AND(-Z1834&gt;=151,-Z1834&lt;=180),D1834,0)</f>
        <v>0</v>
      </c>
      <c r="AI1834" s="26">
        <f>IF(AND(-Z1834&gt;=181,-Z1834&lt;=210),D1834,0)</f>
        <v>0</v>
      </c>
      <c r="AJ1834" s="26">
        <f>IF(AND(-Z1834&gt;=211,-Z1834&lt;=250),D1834,0)</f>
        <v>0</v>
      </c>
      <c r="AK1834" s="26">
        <f>IF(-Z1834&gt;=251,D1834,0)</f>
        <v>0</v>
      </c>
      <c r="AL1834" s="26">
        <f>SUM(AE1834:AF1834)</f>
        <v>0</v>
      </c>
      <c r="AM1834" s="26">
        <f>SUM(AG1834:AK1834)</f>
        <v>0</v>
      </c>
      <c r="AN1834" s="26">
        <f>SUM(AI1834:AK1834)</f>
        <v>0</v>
      </c>
      <c r="AO1834" s="26">
        <f>+IF(SUM(AC1834:AK1834)=0,D1834,0)</f>
        <v>409.32</v>
      </c>
      <c r="AP1834" s="26">
        <f>+SUM(AC1834:AK1834)</f>
        <v>0</v>
      </c>
      <c r="AQ1834" s="26">
        <f>+Tabla_DatosExternos_142[[#This Row],[Total Vigente]]+Tabla_DatosExternos_142[[#This Row],[Total Vencido]]</f>
        <v>409.32</v>
      </c>
      <c r="AR1834" s="26">
        <f>SUM(AG1834:AK1834)</f>
        <v>0</v>
      </c>
      <c r="AS1834" s="27">
        <f>+Tabla_DatosExternos_142[[#This Row],[Fecha]]-Tabla_DatosExternos_142[[#This Row],[Vence]]</f>
        <v>-60</v>
      </c>
      <c r="AT1834" s="21"/>
      <c r="AU1834" s="28" t="e">
        <f>+AR1834-W1834</f>
        <v>#VALUE!</v>
      </c>
    </row>
    <row r="1835" spans="1:47" x14ac:dyDescent="0.35">
      <c r="A1835" s="20">
        <v>46191</v>
      </c>
      <c r="B1835" s="21">
        <v>272019</v>
      </c>
      <c r="C1835" s="21">
        <v>176.16</v>
      </c>
      <c r="D1835" s="21">
        <v>176.16</v>
      </c>
      <c r="E1835" s="22">
        <v>46251</v>
      </c>
      <c r="F1835" s="21">
        <v>5</v>
      </c>
      <c r="G1835" s="21" t="s">
        <v>90</v>
      </c>
      <c r="H1835" s="21" t="s">
        <v>95</v>
      </c>
      <c r="I1835" s="21" t="s">
        <v>1709</v>
      </c>
      <c r="J1835" s="21" t="s">
        <v>1378</v>
      </c>
      <c r="K1835" s="21" t="s">
        <v>1379</v>
      </c>
      <c r="L1835" s="21" t="s">
        <v>1380</v>
      </c>
      <c r="M1835" s="21" t="s">
        <v>1381</v>
      </c>
      <c r="N1835" s="21">
        <v>60</v>
      </c>
      <c r="O1835" s="20"/>
      <c r="P1835" s="21" t="s">
        <v>50</v>
      </c>
      <c r="Q1835" s="21" t="s">
        <v>1710</v>
      </c>
      <c r="R1835" s="21">
        <v>110000</v>
      </c>
      <c r="S1835" s="21">
        <v>10019</v>
      </c>
      <c r="T1835" s="21">
        <v>-63.187139299999998</v>
      </c>
      <c r="U1835" s="21">
        <v>-17.806441100000001</v>
      </c>
      <c r="V1835" s="21" t="s">
        <v>1722</v>
      </c>
      <c r="W1835" s="21" t="s">
        <v>51</v>
      </c>
      <c r="X1835" s="21" t="s">
        <v>1724</v>
      </c>
      <c r="Y1835" s="23">
        <v>46246</v>
      </c>
      <c r="Z1835" s="24">
        <f>+E1835-Y1835</f>
        <v>5</v>
      </c>
      <c r="AA1835" s="25">
        <f>+Tabla_DatosExternos_142[[#This Row],[Saldo]]/Tabla_DatosExternos_142[[#This Row],[Importe]]</f>
        <v>1</v>
      </c>
      <c r="AB1835" s="21"/>
      <c r="AC1835" s="26">
        <f>IF(AND(-Z1835&gt;=1,-Z1835&lt;=30),D1835,0)</f>
        <v>0</v>
      </c>
      <c r="AD1835" s="26">
        <f>IF(AND(-Z1835&gt;=31,-Z1835&lt;=60),D1835,0)</f>
        <v>0</v>
      </c>
      <c r="AE1835" s="26">
        <f>IF(AND(-Z1835&gt;=61,-Z1835&lt;=90),D1835,0)</f>
        <v>0</v>
      </c>
      <c r="AF1835" s="26">
        <f>IF(AND(-Z1835&gt;=91,-Z1835&lt;=120),D1835,0)</f>
        <v>0</v>
      </c>
      <c r="AG1835" s="26">
        <f>IF(AND(-Z1835&gt;=121,-Z1835&lt;=150),D1835,0)</f>
        <v>0</v>
      </c>
      <c r="AH1835" s="26">
        <f>IF(AND(-Z1835&gt;=151,-Z1835&lt;=180),D1835,0)</f>
        <v>0</v>
      </c>
      <c r="AI1835" s="26">
        <f>IF(AND(-Z1835&gt;=181,-Z1835&lt;=210),D1835,0)</f>
        <v>0</v>
      </c>
      <c r="AJ1835" s="26">
        <f>IF(AND(-Z1835&gt;=211,-Z1835&lt;=250),D1835,0)</f>
        <v>0</v>
      </c>
      <c r="AK1835" s="26">
        <f>IF(-Z1835&gt;=251,D1835,0)</f>
        <v>0</v>
      </c>
      <c r="AL1835" s="26">
        <f>SUM(AE1835:AF1835)</f>
        <v>0</v>
      </c>
      <c r="AM1835" s="26">
        <f>SUM(AG1835:AK1835)</f>
        <v>0</v>
      </c>
      <c r="AN1835" s="26">
        <f>SUM(AI1835:AK1835)</f>
        <v>0</v>
      </c>
      <c r="AO1835" s="26">
        <f>+IF(SUM(AC1835:AK1835)=0,D1835,0)</f>
        <v>176.16</v>
      </c>
      <c r="AP1835" s="26">
        <f>+SUM(AC1835:AK1835)</f>
        <v>0</v>
      </c>
      <c r="AQ1835" s="26">
        <f>+Tabla_DatosExternos_142[[#This Row],[Total Vigente]]+Tabla_DatosExternos_142[[#This Row],[Total Vencido]]</f>
        <v>176.16</v>
      </c>
      <c r="AR1835" s="26">
        <f>SUM(AG1835:AK1835)</f>
        <v>0</v>
      </c>
      <c r="AS1835" s="27">
        <f>+Tabla_DatosExternos_142[[#This Row],[Fecha]]-Tabla_DatosExternos_142[[#This Row],[Vence]]</f>
        <v>-60</v>
      </c>
      <c r="AT1835" s="21"/>
      <c r="AU1835" s="28" t="e">
        <f>+AR1835-W1835</f>
        <v>#VALUE!</v>
      </c>
    </row>
    <row r="1836" spans="1:47" x14ac:dyDescent="0.35">
      <c r="A1836" s="20">
        <v>46191</v>
      </c>
      <c r="B1836" s="21">
        <v>272020</v>
      </c>
      <c r="C1836" s="21">
        <v>162.18</v>
      </c>
      <c r="D1836" s="21">
        <v>162.18</v>
      </c>
      <c r="E1836" s="22">
        <v>46251</v>
      </c>
      <c r="F1836" s="21">
        <v>5</v>
      </c>
      <c r="G1836" s="21" t="s">
        <v>90</v>
      </c>
      <c r="H1836" s="21" t="s">
        <v>95</v>
      </c>
      <c r="I1836" s="21" t="s">
        <v>1709</v>
      </c>
      <c r="J1836" s="21" t="s">
        <v>1378</v>
      </c>
      <c r="K1836" s="21" t="s">
        <v>1379</v>
      </c>
      <c r="L1836" s="21" t="s">
        <v>1380</v>
      </c>
      <c r="M1836" s="21" t="s">
        <v>1381</v>
      </c>
      <c r="N1836" s="21">
        <v>60</v>
      </c>
      <c r="O1836" s="20"/>
      <c r="P1836" s="21" t="s">
        <v>50</v>
      </c>
      <c r="Q1836" s="21" t="s">
        <v>1710</v>
      </c>
      <c r="R1836" s="21">
        <v>110000</v>
      </c>
      <c r="S1836" s="21">
        <v>10019</v>
      </c>
      <c r="T1836" s="21">
        <v>-63.110754399999998</v>
      </c>
      <c r="U1836" s="21">
        <v>-17.842225200000001</v>
      </c>
      <c r="V1836" s="21" t="s">
        <v>1722</v>
      </c>
      <c r="W1836" s="21" t="s">
        <v>51</v>
      </c>
      <c r="X1836" s="21" t="s">
        <v>1725</v>
      </c>
      <c r="Y1836" s="23">
        <v>46246</v>
      </c>
      <c r="Z1836" s="24">
        <f>+E1836-Y1836</f>
        <v>5</v>
      </c>
      <c r="AA1836" s="25">
        <f>+Tabla_DatosExternos_142[[#This Row],[Saldo]]/Tabla_DatosExternos_142[[#This Row],[Importe]]</f>
        <v>1</v>
      </c>
      <c r="AB1836" s="21"/>
      <c r="AC1836" s="26">
        <f>IF(AND(-Z1836&gt;=1,-Z1836&lt;=30),D1836,0)</f>
        <v>0</v>
      </c>
      <c r="AD1836" s="26">
        <f>IF(AND(-Z1836&gt;=31,-Z1836&lt;=60),D1836,0)</f>
        <v>0</v>
      </c>
      <c r="AE1836" s="26">
        <f>IF(AND(-Z1836&gt;=61,-Z1836&lt;=90),D1836,0)</f>
        <v>0</v>
      </c>
      <c r="AF1836" s="26">
        <f>IF(AND(-Z1836&gt;=91,-Z1836&lt;=120),D1836,0)</f>
        <v>0</v>
      </c>
      <c r="AG1836" s="26">
        <f>IF(AND(-Z1836&gt;=121,-Z1836&lt;=150),D1836,0)</f>
        <v>0</v>
      </c>
      <c r="AH1836" s="26">
        <f>IF(AND(-Z1836&gt;=151,-Z1836&lt;=180),D1836,0)</f>
        <v>0</v>
      </c>
      <c r="AI1836" s="26">
        <f>IF(AND(-Z1836&gt;=181,-Z1836&lt;=210),D1836,0)</f>
        <v>0</v>
      </c>
      <c r="AJ1836" s="26">
        <f>IF(AND(-Z1836&gt;=211,-Z1836&lt;=250),D1836,0)</f>
        <v>0</v>
      </c>
      <c r="AK1836" s="26">
        <f>IF(-Z1836&gt;=251,D1836,0)</f>
        <v>0</v>
      </c>
      <c r="AL1836" s="26">
        <f>SUM(AE1836:AF1836)</f>
        <v>0</v>
      </c>
      <c r="AM1836" s="26">
        <f>SUM(AG1836:AK1836)</f>
        <v>0</v>
      </c>
      <c r="AN1836" s="26">
        <f>SUM(AI1836:AK1836)</f>
        <v>0</v>
      </c>
      <c r="AO1836" s="26">
        <f>+IF(SUM(AC1836:AK1836)=0,D1836,0)</f>
        <v>162.18</v>
      </c>
      <c r="AP1836" s="26">
        <f>+SUM(AC1836:AK1836)</f>
        <v>0</v>
      </c>
      <c r="AQ1836" s="26">
        <f>+Tabla_DatosExternos_142[[#This Row],[Total Vigente]]+Tabla_DatosExternos_142[[#This Row],[Total Vencido]]</f>
        <v>162.18</v>
      </c>
      <c r="AR1836" s="26">
        <f>SUM(AG1836:AK1836)</f>
        <v>0</v>
      </c>
      <c r="AS1836" s="27">
        <f>+Tabla_DatosExternos_142[[#This Row],[Fecha]]-Tabla_DatosExternos_142[[#This Row],[Vence]]</f>
        <v>-60</v>
      </c>
      <c r="AT1836" s="21"/>
      <c r="AU1836" s="28" t="e">
        <f>+AR1836-W1836</f>
        <v>#VALUE!</v>
      </c>
    </row>
    <row r="1837" spans="1:47" x14ac:dyDescent="0.35">
      <c r="A1837" s="20">
        <v>46191</v>
      </c>
      <c r="B1837" s="21">
        <v>272021</v>
      </c>
      <c r="C1837" s="21">
        <v>86.16</v>
      </c>
      <c r="D1837" s="21">
        <v>86.16</v>
      </c>
      <c r="E1837" s="22">
        <v>46251</v>
      </c>
      <c r="F1837" s="21">
        <v>5</v>
      </c>
      <c r="G1837" s="21" t="s">
        <v>90</v>
      </c>
      <c r="H1837" s="21" t="s">
        <v>95</v>
      </c>
      <c r="I1837" s="21" t="s">
        <v>1709</v>
      </c>
      <c r="J1837" s="21" t="s">
        <v>1378</v>
      </c>
      <c r="K1837" s="21" t="s">
        <v>1379</v>
      </c>
      <c r="L1837" s="21" t="s">
        <v>1380</v>
      </c>
      <c r="M1837" s="21" t="s">
        <v>1381</v>
      </c>
      <c r="N1837" s="21">
        <v>60</v>
      </c>
      <c r="O1837" s="20"/>
      <c r="P1837" s="21" t="s">
        <v>50</v>
      </c>
      <c r="Q1837" s="21" t="s">
        <v>1710</v>
      </c>
      <c r="R1837" s="21">
        <v>110000</v>
      </c>
      <c r="S1837" s="21">
        <v>10019</v>
      </c>
      <c r="T1837" s="21">
        <v>-63.125241600000003</v>
      </c>
      <c r="U1837" s="21">
        <v>-17.801042899999999</v>
      </c>
      <c r="V1837" s="21" t="s">
        <v>1722</v>
      </c>
      <c r="W1837" s="21" t="s">
        <v>51</v>
      </c>
      <c r="X1837" s="21" t="s">
        <v>1726</v>
      </c>
      <c r="Y1837" s="23">
        <v>46246</v>
      </c>
      <c r="Z1837" s="24">
        <f>+E1837-Y1837</f>
        <v>5</v>
      </c>
      <c r="AA1837" s="25">
        <f>+Tabla_DatosExternos_142[[#This Row],[Saldo]]/Tabla_DatosExternos_142[[#This Row],[Importe]]</f>
        <v>1</v>
      </c>
      <c r="AB1837" s="21"/>
      <c r="AC1837" s="26">
        <f>IF(AND(-Z1837&gt;=1,-Z1837&lt;=30),D1837,0)</f>
        <v>0</v>
      </c>
      <c r="AD1837" s="26">
        <f>IF(AND(-Z1837&gt;=31,-Z1837&lt;=60),D1837,0)</f>
        <v>0</v>
      </c>
      <c r="AE1837" s="26">
        <f>IF(AND(-Z1837&gt;=61,-Z1837&lt;=90),D1837,0)</f>
        <v>0</v>
      </c>
      <c r="AF1837" s="26">
        <f>IF(AND(-Z1837&gt;=91,-Z1837&lt;=120),D1837,0)</f>
        <v>0</v>
      </c>
      <c r="AG1837" s="26">
        <f>IF(AND(-Z1837&gt;=121,-Z1837&lt;=150),D1837,0)</f>
        <v>0</v>
      </c>
      <c r="AH1837" s="26">
        <f>IF(AND(-Z1837&gt;=151,-Z1837&lt;=180),D1837,0)</f>
        <v>0</v>
      </c>
      <c r="AI1837" s="26">
        <f>IF(AND(-Z1837&gt;=181,-Z1837&lt;=210),D1837,0)</f>
        <v>0</v>
      </c>
      <c r="AJ1837" s="26">
        <f>IF(AND(-Z1837&gt;=211,-Z1837&lt;=250),D1837,0)</f>
        <v>0</v>
      </c>
      <c r="AK1837" s="26">
        <f>IF(-Z1837&gt;=251,D1837,0)</f>
        <v>0</v>
      </c>
      <c r="AL1837" s="26">
        <f>SUM(AE1837:AF1837)</f>
        <v>0</v>
      </c>
      <c r="AM1837" s="26">
        <f>SUM(AG1837:AK1837)</f>
        <v>0</v>
      </c>
      <c r="AN1837" s="26">
        <f>SUM(AI1837:AK1837)</f>
        <v>0</v>
      </c>
      <c r="AO1837" s="26">
        <f>+IF(SUM(AC1837:AK1837)=0,D1837,0)</f>
        <v>86.16</v>
      </c>
      <c r="AP1837" s="26">
        <f>+SUM(AC1837:AK1837)</f>
        <v>0</v>
      </c>
      <c r="AQ1837" s="26">
        <f>+Tabla_DatosExternos_142[[#This Row],[Total Vigente]]+Tabla_DatosExternos_142[[#This Row],[Total Vencido]]</f>
        <v>86.16</v>
      </c>
      <c r="AR1837" s="26">
        <f>SUM(AG1837:AK1837)</f>
        <v>0</v>
      </c>
      <c r="AS1837" s="27">
        <f>+Tabla_DatosExternos_142[[#This Row],[Fecha]]-Tabla_DatosExternos_142[[#This Row],[Vence]]</f>
        <v>-60</v>
      </c>
      <c r="AT1837" s="21"/>
      <c r="AU1837" s="28" t="e">
        <f>+AR1837-W1837</f>
        <v>#VALUE!</v>
      </c>
    </row>
    <row r="1838" spans="1:47" x14ac:dyDescent="0.35">
      <c r="A1838" s="20">
        <v>46191</v>
      </c>
      <c r="B1838" s="21">
        <v>272022</v>
      </c>
      <c r="C1838" s="21">
        <v>382.26</v>
      </c>
      <c r="D1838" s="21">
        <v>382.26</v>
      </c>
      <c r="E1838" s="22">
        <v>46251</v>
      </c>
      <c r="F1838" s="21">
        <v>5</v>
      </c>
      <c r="G1838" s="21" t="s">
        <v>90</v>
      </c>
      <c r="H1838" s="21" t="s">
        <v>95</v>
      </c>
      <c r="I1838" s="21" t="s">
        <v>1709</v>
      </c>
      <c r="J1838" s="21" t="s">
        <v>1378</v>
      </c>
      <c r="K1838" s="21" t="s">
        <v>1379</v>
      </c>
      <c r="L1838" s="21" t="s">
        <v>1380</v>
      </c>
      <c r="M1838" s="21" t="s">
        <v>1381</v>
      </c>
      <c r="N1838" s="21">
        <v>60</v>
      </c>
      <c r="O1838" s="20"/>
      <c r="P1838" s="21" t="s">
        <v>50</v>
      </c>
      <c r="Q1838" s="21" t="s">
        <v>1710</v>
      </c>
      <c r="R1838" s="21">
        <v>110000</v>
      </c>
      <c r="S1838" s="21">
        <v>10019</v>
      </c>
      <c r="T1838" s="21">
        <v>-63.117978700000002</v>
      </c>
      <c r="U1838" s="21">
        <v>-17.817603800000001</v>
      </c>
      <c r="V1838" s="21" t="s">
        <v>1727</v>
      </c>
      <c r="W1838" s="21" t="s">
        <v>51</v>
      </c>
      <c r="X1838" s="21" t="s">
        <v>1728</v>
      </c>
      <c r="Y1838" s="23">
        <v>46246</v>
      </c>
      <c r="Z1838" s="24">
        <f>+E1838-Y1838</f>
        <v>5</v>
      </c>
      <c r="AA1838" s="25">
        <f>+Tabla_DatosExternos_142[[#This Row],[Saldo]]/Tabla_DatosExternos_142[[#This Row],[Importe]]</f>
        <v>1</v>
      </c>
      <c r="AB1838" s="21"/>
      <c r="AC1838" s="26">
        <f>IF(AND(-Z1838&gt;=1,-Z1838&lt;=30),D1838,0)</f>
        <v>0</v>
      </c>
      <c r="AD1838" s="26">
        <f>IF(AND(-Z1838&gt;=31,-Z1838&lt;=60),D1838,0)</f>
        <v>0</v>
      </c>
      <c r="AE1838" s="26">
        <f>IF(AND(-Z1838&gt;=61,-Z1838&lt;=90),D1838,0)</f>
        <v>0</v>
      </c>
      <c r="AF1838" s="26">
        <f>IF(AND(-Z1838&gt;=91,-Z1838&lt;=120),D1838,0)</f>
        <v>0</v>
      </c>
      <c r="AG1838" s="26">
        <f>IF(AND(-Z1838&gt;=121,-Z1838&lt;=150),D1838,0)</f>
        <v>0</v>
      </c>
      <c r="AH1838" s="26">
        <f>IF(AND(-Z1838&gt;=151,-Z1838&lt;=180),D1838,0)</f>
        <v>0</v>
      </c>
      <c r="AI1838" s="26">
        <f>IF(AND(-Z1838&gt;=181,-Z1838&lt;=210),D1838,0)</f>
        <v>0</v>
      </c>
      <c r="AJ1838" s="26">
        <f>IF(AND(-Z1838&gt;=211,-Z1838&lt;=250),D1838,0)</f>
        <v>0</v>
      </c>
      <c r="AK1838" s="26">
        <f>IF(-Z1838&gt;=251,D1838,0)</f>
        <v>0</v>
      </c>
      <c r="AL1838" s="26">
        <f>SUM(AE1838:AF1838)</f>
        <v>0</v>
      </c>
      <c r="AM1838" s="26">
        <f>SUM(AG1838:AK1838)</f>
        <v>0</v>
      </c>
      <c r="AN1838" s="26">
        <f>SUM(AI1838:AK1838)</f>
        <v>0</v>
      </c>
      <c r="AO1838" s="26">
        <f>+IF(SUM(AC1838:AK1838)=0,D1838,0)</f>
        <v>382.26</v>
      </c>
      <c r="AP1838" s="26">
        <f>+SUM(AC1838:AK1838)</f>
        <v>0</v>
      </c>
      <c r="AQ1838" s="26">
        <f>+Tabla_DatosExternos_142[[#This Row],[Total Vigente]]+Tabla_DatosExternos_142[[#This Row],[Total Vencido]]</f>
        <v>382.26</v>
      </c>
      <c r="AR1838" s="26">
        <f>SUM(AG1838:AK1838)</f>
        <v>0</v>
      </c>
      <c r="AS1838" s="27">
        <f>+Tabla_DatosExternos_142[[#This Row],[Fecha]]-Tabla_DatosExternos_142[[#This Row],[Vence]]</f>
        <v>-60</v>
      </c>
      <c r="AT1838" s="21"/>
      <c r="AU1838" s="28" t="e">
        <f>+AR1838-W1838</f>
        <v>#VALUE!</v>
      </c>
    </row>
    <row r="1839" spans="1:47" x14ac:dyDescent="0.35">
      <c r="A1839" s="20">
        <v>46191</v>
      </c>
      <c r="B1839" s="21">
        <v>272023</v>
      </c>
      <c r="C1839" s="21">
        <v>238.2</v>
      </c>
      <c r="D1839" s="21">
        <v>238.2</v>
      </c>
      <c r="E1839" s="22">
        <v>46251</v>
      </c>
      <c r="F1839" s="21">
        <v>5</v>
      </c>
      <c r="G1839" s="21" t="s">
        <v>90</v>
      </c>
      <c r="H1839" s="21" t="s">
        <v>95</v>
      </c>
      <c r="I1839" s="21" t="s">
        <v>1709</v>
      </c>
      <c r="J1839" s="21" t="s">
        <v>1378</v>
      </c>
      <c r="K1839" s="21" t="s">
        <v>1379</v>
      </c>
      <c r="L1839" s="21" t="s">
        <v>1380</v>
      </c>
      <c r="M1839" s="21" t="s">
        <v>1381</v>
      </c>
      <c r="N1839" s="21">
        <v>60</v>
      </c>
      <c r="O1839" s="20"/>
      <c r="P1839" s="21" t="s">
        <v>50</v>
      </c>
      <c r="Q1839" s="21" t="s">
        <v>1710</v>
      </c>
      <c r="R1839" s="21">
        <v>110000</v>
      </c>
      <c r="S1839" s="21">
        <v>10019</v>
      </c>
      <c r="T1839" s="21">
        <v>-63.169066299999997</v>
      </c>
      <c r="U1839" s="21">
        <v>-17.845849300000001</v>
      </c>
      <c r="V1839" s="21" t="s">
        <v>1727</v>
      </c>
      <c r="W1839" s="21" t="s">
        <v>51</v>
      </c>
      <c r="X1839" s="21" t="s">
        <v>1729</v>
      </c>
      <c r="Y1839" s="23">
        <v>46246</v>
      </c>
      <c r="Z1839" s="24">
        <f>+E1839-Y1839</f>
        <v>5</v>
      </c>
      <c r="AA1839" s="25">
        <f>+Tabla_DatosExternos_142[[#This Row],[Saldo]]/Tabla_DatosExternos_142[[#This Row],[Importe]]</f>
        <v>1</v>
      </c>
      <c r="AB1839" s="21"/>
      <c r="AC1839" s="26">
        <f>IF(AND(-Z1839&gt;=1,-Z1839&lt;=30),D1839,0)</f>
        <v>0</v>
      </c>
      <c r="AD1839" s="26">
        <f>IF(AND(-Z1839&gt;=31,-Z1839&lt;=60),D1839,0)</f>
        <v>0</v>
      </c>
      <c r="AE1839" s="26">
        <f>IF(AND(-Z1839&gt;=61,-Z1839&lt;=90),D1839,0)</f>
        <v>0</v>
      </c>
      <c r="AF1839" s="26">
        <f>IF(AND(-Z1839&gt;=91,-Z1839&lt;=120),D1839,0)</f>
        <v>0</v>
      </c>
      <c r="AG1839" s="26">
        <f>IF(AND(-Z1839&gt;=121,-Z1839&lt;=150),D1839,0)</f>
        <v>0</v>
      </c>
      <c r="AH1839" s="26">
        <f>IF(AND(-Z1839&gt;=151,-Z1839&lt;=180),D1839,0)</f>
        <v>0</v>
      </c>
      <c r="AI1839" s="26">
        <f>IF(AND(-Z1839&gt;=181,-Z1839&lt;=210),D1839,0)</f>
        <v>0</v>
      </c>
      <c r="AJ1839" s="26">
        <f>IF(AND(-Z1839&gt;=211,-Z1839&lt;=250),D1839,0)</f>
        <v>0</v>
      </c>
      <c r="AK1839" s="26">
        <f>IF(-Z1839&gt;=251,D1839,0)</f>
        <v>0</v>
      </c>
      <c r="AL1839" s="26">
        <f>SUM(AE1839:AF1839)</f>
        <v>0</v>
      </c>
      <c r="AM1839" s="26">
        <f>SUM(AG1839:AK1839)</f>
        <v>0</v>
      </c>
      <c r="AN1839" s="26">
        <f>SUM(AI1839:AK1839)</f>
        <v>0</v>
      </c>
      <c r="AO1839" s="26">
        <f>+IF(SUM(AC1839:AK1839)=0,D1839,0)</f>
        <v>238.2</v>
      </c>
      <c r="AP1839" s="26">
        <f>+SUM(AC1839:AK1839)</f>
        <v>0</v>
      </c>
      <c r="AQ1839" s="26">
        <f>+Tabla_DatosExternos_142[[#This Row],[Total Vigente]]+Tabla_DatosExternos_142[[#This Row],[Total Vencido]]</f>
        <v>238.2</v>
      </c>
      <c r="AR1839" s="26">
        <f>SUM(AG1839:AK1839)</f>
        <v>0</v>
      </c>
      <c r="AS1839" s="27">
        <f>+Tabla_DatosExternos_142[[#This Row],[Fecha]]-Tabla_DatosExternos_142[[#This Row],[Vence]]</f>
        <v>-60</v>
      </c>
      <c r="AT1839" s="21"/>
      <c r="AU1839" s="28" t="e">
        <f>+AR1839-W1839</f>
        <v>#VALUE!</v>
      </c>
    </row>
    <row r="1840" spans="1:47" x14ac:dyDescent="0.35">
      <c r="A1840" s="20">
        <v>46191</v>
      </c>
      <c r="B1840" s="21">
        <v>272024</v>
      </c>
      <c r="C1840" s="21">
        <v>322.08</v>
      </c>
      <c r="D1840" s="21">
        <v>322.08</v>
      </c>
      <c r="E1840" s="22">
        <v>46251</v>
      </c>
      <c r="F1840" s="21">
        <v>5</v>
      </c>
      <c r="G1840" s="21" t="s">
        <v>90</v>
      </c>
      <c r="H1840" s="21" t="s">
        <v>95</v>
      </c>
      <c r="I1840" s="21" t="s">
        <v>1709</v>
      </c>
      <c r="J1840" s="21" t="s">
        <v>1378</v>
      </c>
      <c r="K1840" s="21" t="s">
        <v>1379</v>
      </c>
      <c r="L1840" s="21" t="s">
        <v>1380</v>
      </c>
      <c r="M1840" s="21" t="s">
        <v>1381</v>
      </c>
      <c r="N1840" s="21">
        <v>60</v>
      </c>
      <c r="O1840" s="20"/>
      <c r="P1840" s="21" t="s">
        <v>50</v>
      </c>
      <c r="Q1840" s="21" t="s">
        <v>1710</v>
      </c>
      <c r="R1840" s="21">
        <v>110000</v>
      </c>
      <c r="S1840" s="21">
        <v>10019</v>
      </c>
      <c r="T1840" s="21">
        <v>-63.1291613</v>
      </c>
      <c r="U1840" s="21">
        <v>-17.829110100000001</v>
      </c>
      <c r="V1840" s="21" t="s">
        <v>1727</v>
      </c>
      <c r="W1840" s="21" t="s">
        <v>51</v>
      </c>
      <c r="X1840" s="21" t="s">
        <v>1730</v>
      </c>
      <c r="Y1840" s="23">
        <v>46246</v>
      </c>
      <c r="Z1840" s="24">
        <f>+E1840-Y1840</f>
        <v>5</v>
      </c>
      <c r="AA1840" s="25">
        <f>+Tabla_DatosExternos_142[[#This Row],[Saldo]]/Tabla_DatosExternos_142[[#This Row],[Importe]]</f>
        <v>1</v>
      </c>
      <c r="AB1840" s="21"/>
      <c r="AC1840" s="26">
        <f>IF(AND(-Z1840&gt;=1,-Z1840&lt;=30),D1840,0)</f>
        <v>0</v>
      </c>
      <c r="AD1840" s="26">
        <f>IF(AND(-Z1840&gt;=31,-Z1840&lt;=60),D1840,0)</f>
        <v>0</v>
      </c>
      <c r="AE1840" s="26">
        <f>IF(AND(-Z1840&gt;=61,-Z1840&lt;=90),D1840,0)</f>
        <v>0</v>
      </c>
      <c r="AF1840" s="26">
        <f>IF(AND(-Z1840&gt;=91,-Z1840&lt;=120),D1840,0)</f>
        <v>0</v>
      </c>
      <c r="AG1840" s="26">
        <f>IF(AND(-Z1840&gt;=121,-Z1840&lt;=150),D1840,0)</f>
        <v>0</v>
      </c>
      <c r="AH1840" s="26">
        <f>IF(AND(-Z1840&gt;=151,-Z1840&lt;=180),D1840,0)</f>
        <v>0</v>
      </c>
      <c r="AI1840" s="26">
        <f>IF(AND(-Z1840&gt;=181,-Z1840&lt;=210),D1840,0)</f>
        <v>0</v>
      </c>
      <c r="AJ1840" s="26">
        <f>IF(AND(-Z1840&gt;=211,-Z1840&lt;=250),D1840,0)</f>
        <v>0</v>
      </c>
      <c r="AK1840" s="26">
        <f>IF(-Z1840&gt;=251,D1840,0)</f>
        <v>0</v>
      </c>
      <c r="AL1840" s="26">
        <f>SUM(AE1840:AF1840)</f>
        <v>0</v>
      </c>
      <c r="AM1840" s="26">
        <f>SUM(AG1840:AK1840)</f>
        <v>0</v>
      </c>
      <c r="AN1840" s="26">
        <f>SUM(AI1840:AK1840)</f>
        <v>0</v>
      </c>
      <c r="AO1840" s="26">
        <f>+IF(SUM(AC1840:AK1840)=0,D1840,0)</f>
        <v>322.08</v>
      </c>
      <c r="AP1840" s="26">
        <f>+SUM(AC1840:AK1840)</f>
        <v>0</v>
      </c>
      <c r="AQ1840" s="26">
        <f>+Tabla_DatosExternos_142[[#This Row],[Total Vigente]]+Tabla_DatosExternos_142[[#This Row],[Total Vencido]]</f>
        <v>322.08</v>
      </c>
      <c r="AR1840" s="26">
        <f>SUM(AG1840:AK1840)</f>
        <v>0</v>
      </c>
      <c r="AS1840" s="27">
        <f>+Tabla_DatosExternos_142[[#This Row],[Fecha]]-Tabla_DatosExternos_142[[#This Row],[Vence]]</f>
        <v>-60</v>
      </c>
      <c r="AT1840" s="21"/>
      <c r="AU1840" s="28" t="e">
        <f>+AR1840-W1840</f>
        <v>#VALUE!</v>
      </c>
    </row>
    <row r="1841" spans="1:47" x14ac:dyDescent="0.35">
      <c r="A1841" s="20">
        <v>46191</v>
      </c>
      <c r="B1841" s="21">
        <v>272025</v>
      </c>
      <c r="C1841" s="21">
        <v>639.54</v>
      </c>
      <c r="D1841" s="21">
        <v>639.54</v>
      </c>
      <c r="E1841" s="22">
        <v>46251</v>
      </c>
      <c r="F1841" s="21">
        <v>5</v>
      </c>
      <c r="G1841" s="21" t="s">
        <v>90</v>
      </c>
      <c r="H1841" s="21" t="s">
        <v>95</v>
      </c>
      <c r="I1841" s="21" t="s">
        <v>1709</v>
      </c>
      <c r="J1841" s="21" t="s">
        <v>1378</v>
      </c>
      <c r="K1841" s="21" t="s">
        <v>1379</v>
      </c>
      <c r="L1841" s="21" t="s">
        <v>1380</v>
      </c>
      <c r="M1841" s="21" t="s">
        <v>1381</v>
      </c>
      <c r="N1841" s="21">
        <v>60</v>
      </c>
      <c r="O1841" s="20"/>
      <c r="P1841" s="21" t="s">
        <v>50</v>
      </c>
      <c r="Q1841" s="21" t="s">
        <v>1710</v>
      </c>
      <c r="R1841" s="21">
        <v>110000</v>
      </c>
      <c r="S1841" s="21">
        <v>10019</v>
      </c>
      <c r="T1841" s="21">
        <v>-63.099099099999997</v>
      </c>
      <c r="U1841" s="21">
        <v>-17.851478100000001</v>
      </c>
      <c r="V1841" s="21" t="s">
        <v>1727</v>
      </c>
      <c r="W1841" s="21" t="s">
        <v>51</v>
      </c>
      <c r="X1841" s="21" t="s">
        <v>1732</v>
      </c>
      <c r="Y1841" s="23">
        <v>46246</v>
      </c>
      <c r="Z1841" s="24">
        <f>+E1841-Y1841</f>
        <v>5</v>
      </c>
      <c r="AA1841" s="25">
        <f>+Tabla_DatosExternos_142[[#This Row],[Saldo]]/Tabla_DatosExternos_142[[#This Row],[Importe]]</f>
        <v>1</v>
      </c>
      <c r="AB1841" s="21"/>
      <c r="AC1841" s="26">
        <f>IF(AND(-Z1841&gt;=1,-Z1841&lt;=30),D1841,0)</f>
        <v>0</v>
      </c>
      <c r="AD1841" s="26">
        <f>IF(AND(-Z1841&gt;=31,-Z1841&lt;=60),D1841,0)</f>
        <v>0</v>
      </c>
      <c r="AE1841" s="26">
        <f>IF(AND(-Z1841&gt;=61,-Z1841&lt;=90),D1841,0)</f>
        <v>0</v>
      </c>
      <c r="AF1841" s="26">
        <f>IF(AND(-Z1841&gt;=91,-Z1841&lt;=120),D1841,0)</f>
        <v>0</v>
      </c>
      <c r="AG1841" s="26">
        <f>IF(AND(-Z1841&gt;=121,-Z1841&lt;=150),D1841,0)</f>
        <v>0</v>
      </c>
      <c r="AH1841" s="26">
        <f>IF(AND(-Z1841&gt;=151,-Z1841&lt;=180),D1841,0)</f>
        <v>0</v>
      </c>
      <c r="AI1841" s="26">
        <f>IF(AND(-Z1841&gt;=181,-Z1841&lt;=210),D1841,0)</f>
        <v>0</v>
      </c>
      <c r="AJ1841" s="26">
        <f>IF(AND(-Z1841&gt;=211,-Z1841&lt;=250),D1841,0)</f>
        <v>0</v>
      </c>
      <c r="AK1841" s="26">
        <f>IF(-Z1841&gt;=251,D1841,0)</f>
        <v>0</v>
      </c>
      <c r="AL1841" s="26">
        <f>SUM(AE1841:AF1841)</f>
        <v>0</v>
      </c>
      <c r="AM1841" s="26">
        <f>SUM(AG1841:AK1841)</f>
        <v>0</v>
      </c>
      <c r="AN1841" s="26">
        <f>SUM(AI1841:AK1841)</f>
        <v>0</v>
      </c>
      <c r="AO1841" s="26">
        <f>+IF(SUM(AC1841:AK1841)=0,D1841,0)</f>
        <v>639.54</v>
      </c>
      <c r="AP1841" s="26">
        <f>+SUM(AC1841:AK1841)</f>
        <v>0</v>
      </c>
      <c r="AQ1841" s="26">
        <f>+Tabla_DatosExternos_142[[#This Row],[Total Vigente]]+Tabla_DatosExternos_142[[#This Row],[Total Vencido]]</f>
        <v>639.54</v>
      </c>
      <c r="AR1841" s="26">
        <f>SUM(AG1841:AK1841)</f>
        <v>0</v>
      </c>
      <c r="AS1841" s="27">
        <f>+Tabla_DatosExternos_142[[#This Row],[Fecha]]-Tabla_DatosExternos_142[[#This Row],[Vence]]</f>
        <v>-60</v>
      </c>
      <c r="AT1841" s="21"/>
      <c r="AU1841" s="28" t="e">
        <f>+AR1841-W1841</f>
        <v>#VALUE!</v>
      </c>
    </row>
    <row r="1842" spans="1:47" x14ac:dyDescent="0.35">
      <c r="A1842" s="20">
        <v>46191</v>
      </c>
      <c r="B1842" s="21">
        <v>272026</v>
      </c>
      <c r="C1842" s="21">
        <v>428.28</v>
      </c>
      <c r="D1842" s="21">
        <v>428.28</v>
      </c>
      <c r="E1842" s="22">
        <v>46251</v>
      </c>
      <c r="F1842" s="21">
        <v>5</v>
      </c>
      <c r="G1842" s="21" t="s">
        <v>90</v>
      </c>
      <c r="H1842" s="21" t="s">
        <v>95</v>
      </c>
      <c r="I1842" s="21" t="s">
        <v>1709</v>
      </c>
      <c r="J1842" s="21" t="s">
        <v>1378</v>
      </c>
      <c r="K1842" s="21" t="s">
        <v>1379</v>
      </c>
      <c r="L1842" s="21" t="s">
        <v>1380</v>
      </c>
      <c r="M1842" s="21" t="s">
        <v>1381</v>
      </c>
      <c r="N1842" s="21">
        <v>60</v>
      </c>
      <c r="O1842" s="20"/>
      <c r="P1842" s="21" t="s">
        <v>50</v>
      </c>
      <c r="Q1842" s="21" t="s">
        <v>1710</v>
      </c>
      <c r="R1842" s="21">
        <v>110000</v>
      </c>
      <c r="S1842" s="21">
        <v>10019</v>
      </c>
      <c r="T1842" s="21">
        <v>-63.183771999999998</v>
      </c>
      <c r="U1842" s="21">
        <v>-17.816842000000001</v>
      </c>
      <c r="V1842" s="21" t="s">
        <v>262</v>
      </c>
      <c r="W1842" s="21" t="s">
        <v>51</v>
      </c>
      <c r="X1842" s="21" t="s">
        <v>1733</v>
      </c>
      <c r="Y1842" s="23">
        <v>46246</v>
      </c>
      <c r="Z1842" s="24">
        <f>+E1842-Y1842</f>
        <v>5</v>
      </c>
      <c r="AA1842" s="25">
        <f>+Tabla_DatosExternos_142[[#This Row],[Saldo]]/Tabla_DatosExternos_142[[#This Row],[Importe]]</f>
        <v>1</v>
      </c>
      <c r="AB1842" s="21"/>
      <c r="AC1842" s="26">
        <f>IF(AND(-Z1842&gt;=1,-Z1842&lt;=30),D1842,0)</f>
        <v>0</v>
      </c>
      <c r="AD1842" s="26">
        <f>IF(AND(-Z1842&gt;=31,-Z1842&lt;=60),D1842,0)</f>
        <v>0</v>
      </c>
      <c r="AE1842" s="26">
        <f>IF(AND(-Z1842&gt;=61,-Z1842&lt;=90),D1842,0)</f>
        <v>0</v>
      </c>
      <c r="AF1842" s="26">
        <f>IF(AND(-Z1842&gt;=91,-Z1842&lt;=120),D1842,0)</f>
        <v>0</v>
      </c>
      <c r="AG1842" s="26">
        <f>IF(AND(-Z1842&gt;=121,-Z1842&lt;=150),D1842,0)</f>
        <v>0</v>
      </c>
      <c r="AH1842" s="26">
        <f>IF(AND(-Z1842&gt;=151,-Z1842&lt;=180),D1842,0)</f>
        <v>0</v>
      </c>
      <c r="AI1842" s="26">
        <f>IF(AND(-Z1842&gt;=181,-Z1842&lt;=210),D1842,0)</f>
        <v>0</v>
      </c>
      <c r="AJ1842" s="26">
        <f>IF(AND(-Z1842&gt;=211,-Z1842&lt;=250),D1842,0)</f>
        <v>0</v>
      </c>
      <c r="AK1842" s="26">
        <f>IF(-Z1842&gt;=251,D1842,0)</f>
        <v>0</v>
      </c>
      <c r="AL1842" s="26">
        <f>SUM(AE1842:AF1842)</f>
        <v>0</v>
      </c>
      <c r="AM1842" s="26">
        <f>SUM(AG1842:AK1842)</f>
        <v>0</v>
      </c>
      <c r="AN1842" s="26">
        <f>SUM(AI1842:AK1842)</f>
        <v>0</v>
      </c>
      <c r="AO1842" s="26">
        <f>+IF(SUM(AC1842:AK1842)=0,D1842,0)</f>
        <v>428.28</v>
      </c>
      <c r="AP1842" s="26">
        <f>+SUM(AC1842:AK1842)</f>
        <v>0</v>
      </c>
      <c r="AQ1842" s="26">
        <f>+Tabla_DatosExternos_142[[#This Row],[Total Vigente]]+Tabla_DatosExternos_142[[#This Row],[Total Vencido]]</f>
        <v>428.28</v>
      </c>
      <c r="AR1842" s="26">
        <f>SUM(AG1842:AK1842)</f>
        <v>0</v>
      </c>
      <c r="AS1842" s="27">
        <f>+Tabla_DatosExternos_142[[#This Row],[Fecha]]-Tabla_DatosExternos_142[[#This Row],[Vence]]</f>
        <v>-60</v>
      </c>
      <c r="AT1842" s="21"/>
      <c r="AU1842" s="28" t="e">
        <f>+AR1842-W1842</f>
        <v>#VALUE!</v>
      </c>
    </row>
    <row r="1843" spans="1:47" x14ac:dyDescent="0.35">
      <c r="A1843" s="20">
        <v>46191</v>
      </c>
      <c r="B1843" s="21">
        <v>272027</v>
      </c>
      <c r="C1843" s="21">
        <v>292.26</v>
      </c>
      <c r="D1843" s="21">
        <v>292.26</v>
      </c>
      <c r="E1843" s="22">
        <v>46251</v>
      </c>
      <c r="F1843" s="21">
        <v>5</v>
      </c>
      <c r="G1843" s="21" t="s">
        <v>90</v>
      </c>
      <c r="H1843" s="21" t="s">
        <v>95</v>
      </c>
      <c r="I1843" s="21" t="s">
        <v>1709</v>
      </c>
      <c r="J1843" s="21" t="s">
        <v>1378</v>
      </c>
      <c r="K1843" s="21" t="s">
        <v>1379</v>
      </c>
      <c r="L1843" s="21" t="s">
        <v>1380</v>
      </c>
      <c r="M1843" s="21" t="s">
        <v>1381</v>
      </c>
      <c r="N1843" s="21">
        <v>60</v>
      </c>
      <c r="O1843" s="20"/>
      <c r="P1843" s="21" t="s">
        <v>50</v>
      </c>
      <c r="Q1843" s="21" t="s">
        <v>1710</v>
      </c>
      <c r="R1843" s="21">
        <v>110000</v>
      </c>
      <c r="S1843" s="21">
        <v>10019</v>
      </c>
      <c r="T1843" s="21">
        <v>-63.1478368</v>
      </c>
      <c r="U1843" s="21">
        <v>-17.811228499999999</v>
      </c>
      <c r="V1843" s="21" t="s">
        <v>1727</v>
      </c>
      <c r="W1843" s="21" t="s">
        <v>51</v>
      </c>
      <c r="X1843" s="21" t="s">
        <v>1734</v>
      </c>
      <c r="Y1843" s="23">
        <v>46246</v>
      </c>
      <c r="Z1843" s="24">
        <f>+E1843-Y1843</f>
        <v>5</v>
      </c>
      <c r="AA1843" s="25">
        <f>+Tabla_DatosExternos_142[[#This Row],[Saldo]]/Tabla_DatosExternos_142[[#This Row],[Importe]]</f>
        <v>1</v>
      </c>
      <c r="AB1843" s="21"/>
      <c r="AC1843" s="26">
        <f>IF(AND(-Z1843&gt;=1,-Z1843&lt;=30),D1843,0)</f>
        <v>0</v>
      </c>
      <c r="AD1843" s="26">
        <f>IF(AND(-Z1843&gt;=31,-Z1843&lt;=60),D1843,0)</f>
        <v>0</v>
      </c>
      <c r="AE1843" s="26">
        <f>IF(AND(-Z1843&gt;=61,-Z1843&lt;=90),D1843,0)</f>
        <v>0</v>
      </c>
      <c r="AF1843" s="26">
        <f>IF(AND(-Z1843&gt;=91,-Z1843&lt;=120),D1843,0)</f>
        <v>0</v>
      </c>
      <c r="AG1843" s="26">
        <f>IF(AND(-Z1843&gt;=121,-Z1843&lt;=150),D1843,0)</f>
        <v>0</v>
      </c>
      <c r="AH1843" s="26">
        <f>IF(AND(-Z1843&gt;=151,-Z1843&lt;=180),D1843,0)</f>
        <v>0</v>
      </c>
      <c r="AI1843" s="26">
        <f>IF(AND(-Z1843&gt;=181,-Z1843&lt;=210),D1843,0)</f>
        <v>0</v>
      </c>
      <c r="AJ1843" s="26">
        <f>IF(AND(-Z1843&gt;=211,-Z1843&lt;=250),D1843,0)</f>
        <v>0</v>
      </c>
      <c r="AK1843" s="26">
        <f>IF(-Z1843&gt;=251,D1843,0)</f>
        <v>0</v>
      </c>
      <c r="AL1843" s="26">
        <f>SUM(AE1843:AF1843)</f>
        <v>0</v>
      </c>
      <c r="AM1843" s="26">
        <f>SUM(AG1843:AK1843)</f>
        <v>0</v>
      </c>
      <c r="AN1843" s="26">
        <f>SUM(AI1843:AK1843)</f>
        <v>0</v>
      </c>
      <c r="AO1843" s="26">
        <f>+IF(SUM(AC1843:AK1843)=0,D1843,0)</f>
        <v>292.26</v>
      </c>
      <c r="AP1843" s="26">
        <f>+SUM(AC1843:AK1843)</f>
        <v>0</v>
      </c>
      <c r="AQ1843" s="26">
        <f>+Tabla_DatosExternos_142[[#This Row],[Total Vigente]]+Tabla_DatosExternos_142[[#This Row],[Total Vencido]]</f>
        <v>292.26</v>
      </c>
      <c r="AR1843" s="26">
        <f>SUM(AG1843:AK1843)</f>
        <v>0</v>
      </c>
      <c r="AS1843" s="27">
        <f>+Tabla_DatosExternos_142[[#This Row],[Fecha]]-Tabla_DatosExternos_142[[#This Row],[Vence]]</f>
        <v>-60</v>
      </c>
      <c r="AT1843" s="21"/>
      <c r="AU1843" s="28" t="e">
        <f>+AR1843-W1843</f>
        <v>#VALUE!</v>
      </c>
    </row>
    <row r="1844" spans="1:47" x14ac:dyDescent="0.35">
      <c r="A1844" s="20">
        <v>46191</v>
      </c>
      <c r="B1844" s="21">
        <v>272028</v>
      </c>
      <c r="C1844" s="21">
        <v>603.24</v>
      </c>
      <c r="D1844" s="21">
        <v>603.24</v>
      </c>
      <c r="E1844" s="22">
        <v>46251</v>
      </c>
      <c r="F1844" s="21">
        <v>5</v>
      </c>
      <c r="G1844" s="21" t="s">
        <v>90</v>
      </c>
      <c r="H1844" s="21" t="s">
        <v>95</v>
      </c>
      <c r="I1844" s="21" t="s">
        <v>1709</v>
      </c>
      <c r="J1844" s="21" t="s">
        <v>1378</v>
      </c>
      <c r="K1844" s="21" t="s">
        <v>1379</v>
      </c>
      <c r="L1844" s="21" t="s">
        <v>1380</v>
      </c>
      <c r="M1844" s="21" t="s">
        <v>1381</v>
      </c>
      <c r="N1844" s="21">
        <v>60</v>
      </c>
      <c r="O1844" s="20"/>
      <c r="P1844" s="21" t="s">
        <v>50</v>
      </c>
      <c r="Q1844" s="21" t="s">
        <v>1710</v>
      </c>
      <c r="R1844" s="21">
        <v>110000</v>
      </c>
      <c r="S1844" s="21">
        <v>10019</v>
      </c>
      <c r="T1844" s="21">
        <v>-63.183771999999998</v>
      </c>
      <c r="U1844" s="21">
        <v>-17.816842000000001</v>
      </c>
      <c r="V1844" s="21" t="s">
        <v>262</v>
      </c>
      <c r="W1844" s="21" t="s">
        <v>51</v>
      </c>
      <c r="X1844" s="21" t="s">
        <v>1735</v>
      </c>
      <c r="Y1844" s="23">
        <v>46246</v>
      </c>
      <c r="Z1844" s="24">
        <f>+E1844-Y1844</f>
        <v>5</v>
      </c>
      <c r="AA1844" s="25">
        <f>+Tabla_DatosExternos_142[[#This Row],[Saldo]]/Tabla_DatosExternos_142[[#This Row],[Importe]]</f>
        <v>1</v>
      </c>
      <c r="AB1844" s="21"/>
      <c r="AC1844" s="26">
        <f>IF(AND(-Z1844&gt;=1,-Z1844&lt;=30),D1844,0)</f>
        <v>0</v>
      </c>
      <c r="AD1844" s="26">
        <f>IF(AND(-Z1844&gt;=31,-Z1844&lt;=60),D1844,0)</f>
        <v>0</v>
      </c>
      <c r="AE1844" s="26">
        <f>IF(AND(-Z1844&gt;=61,-Z1844&lt;=90),D1844,0)</f>
        <v>0</v>
      </c>
      <c r="AF1844" s="26">
        <f>IF(AND(-Z1844&gt;=91,-Z1844&lt;=120),D1844,0)</f>
        <v>0</v>
      </c>
      <c r="AG1844" s="26">
        <f>IF(AND(-Z1844&gt;=121,-Z1844&lt;=150),D1844,0)</f>
        <v>0</v>
      </c>
      <c r="AH1844" s="26">
        <f>IF(AND(-Z1844&gt;=151,-Z1844&lt;=180),D1844,0)</f>
        <v>0</v>
      </c>
      <c r="AI1844" s="26">
        <f>IF(AND(-Z1844&gt;=181,-Z1844&lt;=210),D1844,0)</f>
        <v>0</v>
      </c>
      <c r="AJ1844" s="26">
        <f>IF(AND(-Z1844&gt;=211,-Z1844&lt;=250),D1844,0)</f>
        <v>0</v>
      </c>
      <c r="AK1844" s="26">
        <f>IF(-Z1844&gt;=251,D1844,0)</f>
        <v>0</v>
      </c>
      <c r="AL1844" s="26">
        <f>SUM(AE1844:AF1844)</f>
        <v>0</v>
      </c>
      <c r="AM1844" s="26">
        <f>SUM(AG1844:AK1844)</f>
        <v>0</v>
      </c>
      <c r="AN1844" s="26">
        <f>SUM(AI1844:AK1844)</f>
        <v>0</v>
      </c>
      <c r="AO1844" s="26">
        <f>+IF(SUM(AC1844:AK1844)=0,D1844,0)</f>
        <v>603.24</v>
      </c>
      <c r="AP1844" s="26">
        <f>+SUM(AC1844:AK1844)</f>
        <v>0</v>
      </c>
      <c r="AQ1844" s="26">
        <f>+Tabla_DatosExternos_142[[#This Row],[Total Vigente]]+Tabla_DatosExternos_142[[#This Row],[Total Vencido]]</f>
        <v>603.24</v>
      </c>
      <c r="AR1844" s="26">
        <f>SUM(AG1844:AK1844)</f>
        <v>0</v>
      </c>
      <c r="AS1844" s="27">
        <f>+Tabla_DatosExternos_142[[#This Row],[Fecha]]-Tabla_DatosExternos_142[[#This Row],[Vence]]</f>
        <v>-60</v>
      </c>
      <c r="AT1844" s="21"/>
      <c r="AU1844" s="28" t="e">
        <f>+AR1844-W1844</f>
        <v>#VALUE!</v>
      </c>
    </row>
    <row r="1845" spans="1:47" x14ac:dyDescent="0.35">
      <c r="A1845" s="20">
        <v>46191</v>
      </c>
      <c r="B1845" s="21">
        <v>272029</v>
      </c>
      <c r="C1845" s="21">
        <v>268.2</v>
      </c>
      <c r="D1845" s="21">
        <v>268.2</v>
      </c>
      <c r="E1845" s="22">
        <v>46251</v>
      </c>
      <c r="F1845" s="21">
        <v>5</v>
      </c>
      <c r="G1845" s="21" t="s">
        <v>90</v>
      </c>
      <c r="H1845" s="21" t="s">
        <v>95</v>
      </c>
      <c r="I1845" s="21" t="s">
        <v>1709</v>
      </c>
      <c r="J1845" s="21" t="s">
        <v>1378</v>
      </c>
      <c r="K1845" s="21" t="s">
        <v>1379</v>
      </c>
      <c r="L1845" s="21" t="s">
        <v>1380</v>
      </c>
      <c r="M1845" s="21" t="s">
        <v>1381</v>
      </c>
      <c r="N1845" s="21">
        <v>60</v>
      </c>
      <c r="O1845" s="20"/>
      <c r="P1845" s="21" t="s">
        <v>50</v>
      </c>
      <c r="Q1845" s="21" t="s">
        <v>1710</v>
      </c>
      <c r="R1845" s="21">
        <v>425000</v>
      </c>
      <c r="S1845" s="21">
        <v>10019</v>
      </c>
      <c r="T1845" s="21">
        <v>-63.164055599999998</v>
      </c>
      <c r="U1845" s="21">
        <v>-17.871055599999998</v>
      </c>
      <c r="V1845" s="21" t="s">
        <v>1736</v>
      </c>
      <c r="W1845" s="21" t="s">
        <v>51</v>
      </c>
      <c r="X1845" s="21" t="s">
        <v>1738</v>
      </c>
      <c r="Y1845" s="23">
        <v>46246</v>
      </c>
      <c r="Z1845" s="24">
        <f>+E1845-Y1845</f>
        <v>5</v>
      </c>
      <c r="AA1845" s="25">
        <f>+Tabla_DatosExternos_142[[#This Row],[Saldo]]/Tabla_DatosExternos_142[[#This Row],[Importe]]</f>
        <v>1</v>
      </c>
      <c r="AB1845" s="21"/>
      <c r="AC1845" s="26">
        <f>IF(AND(-Z1845&gt;=1,-Z1845&lt;=30),D1845,0)</f>
        <v>0</v>
      </c>
      <c r="AD1845" s="26">
        <f>IF(AND(-Z1845&gt;=31,-Z1845&lt;=60),D1845,0)</f>
        <v>0</v>
      </c>
      <c r="AE1845" s="26">
        <f>IF(AND(-Z1845&gt;=61,-Z1845&lt;=90),D1845,0)</f>
        <v>0</v>
      </c>
      <c r="AF1845" s="26">
        <f>IF(AND(-Z1845&gt;=91,-Z1845&lt;=120),D1845,0)</f>
        <v>0</v>
      </c>
      <c r="AG1845" s="26">
        <f>IF(AND(-Z1845&gt;=121,-Z1845&lt;=150),D1845,0)</f>
        <v>0</v>
      </c>
      <c r="AH1845" s="26">
        <f>IF(AND(-Z1845&gt;=151,-Z1845&lt;=180),D1845,0)</f>
        <v>0</v>
      </c>
      <c r="AI1845" s="26">
        <f>IF(AND(-Z1845&gt;=181,-Z1845&lt;=210),D1845,0)</f>
        <v>0</v>
      </c>
      <c r="AJ1845" s="26">
        <f>IF(AND(-Z1845&gt;=211,-Z1845&lt;=250),D1845,0)</f>
        <v>0</v>
      </c>
      <c r="AK1845" s="26">
        <f>IF(-Z1845&gt;=251,D1845,0)</f>
        <v>0</v>
      </c>
      <c r="AL1845" s="26">
        <f>SUM(AE1845:AF1845)</f>
        <v>0</v>
      </c>
      <c r="AM1845" s="26">
        <f>SUM(AG1845:AK1845)</f>
        <v>0</v>
      </c>
      <c r="AN1845" s="26">
        <f>SUM(AI1845:AK1845)</f>
        <v>0</v>
      </c>
      <c r="AO1845" s="26">
        <f>+IF(SUM(AC1845:AK1845)=0,D1845,0)</f>
        <v>268.2</v>
      </c>
      <c r="AP1845" s="26">
        <f>+SUM(AC1845:AK1845)</f>
        <v>0</v>
      </c>
      <c r="AQ1845" s="26">
        <f>+Tabla_DatosExternos_142[[#This Row],[Total Vigente]]+Tabla_DatosExternos_142[[#This Row],[Total Vencido]]</f>
        <v>268.2</v>
      </c>
      <c r="AR1845" s="26">
        <f>SUM(AG1845:AK1845)</f>
        <v>0</v>
      </c>
      <c r="AS1845" s="27">
        <f>+Tabla_DatosExternos_142[[#This Row],[Fecha]]-Tabla_DatosExternos_142[[#This Row],[Vence]]</f>
        <v>-60</v>
      </c>
      <c r="AT1845" s="21"/>
      <c r="AU1845" s="28" t="e">
        <f>+AR1845-W1845</f>
        <v>#VALUE!</v>
      </c>
    </row>
    <row r="1846" spans="1:47" x14ac:dyDescent="0.35">
      <c r="A1846" s="20">
        <v>46191</v>
      </c>
      <c r="B1846" s="21">
        <v>272030</v>
      </c>
      <c r="C1846" s="21">
        <v>86.16</v>
      </c>
      <c r="D1846" s="21">
        <v>86.16</v>
      </c>
      <c r="E1846" s="22">
        <v>46251</v>
      </c>
      <c r="F1846" s="21">
        <v>5</v>
      </c>
      <c r="G1846" s="21" t="s">
        <v>90</v>
      </c>
      <c r="H1846" s="21" t="s">
        <v>95</v>
      </c>
      <c r="I1846" s="21" t="s">
        <v>1709</v>
      </c>
      <c r="J1846" s="21" t="s">
        <v>1378</v>
      </c>
      <c r="K1846" s="21" t="s">
        <v>1379</v>
      </c>
      <c r="L1846" s="21" t="s">
        <v>1380</v>
      </c>
      <c r="M1846" s="21" t="s">
        <v>1381</v>
      </c>
      <c r="N1846" s="21">
        <v>60</v>
      </c>
      <c r="O1846" s="20"/>
      <c r="P1846" s="21" t="s">
        <v>50</v>
      </c>
      <c r="Q1846" s="21" t="s">
        <v>1710</v>
      </c>
      <c r="R1846" s="21">
        <v>425000</v>
      </c>
      <c r="S1846" s="21">
        <v>10019</v>
      </c>
      <c r="T1846" s="21">
        <v>-63.199757400000003</v>
      </c>
      <c r="U1846" s="21">
        <v>-17.854918999999999</v>
      </c>
      <c r="V1846" s="21" t="s">
        <v>1740</v>
      </c>
      <c r="W1846" s="21" t="s">
        <v>51</v>
      </c>
      <c r="X1846" s="21" t="s">
        <v>1741</v>
      </c>
      <c r="Y1846" s="23">
        <v>46246</v>
      </c>
      <c r="Z1846" s="24">
        <f>+E1846-Y1846</f>
        <v>5</v>
      </c>
      <c r="AA1846" s="25">
        <f>+Tabla_DatosExternos_142[[#This Row],[Saldo]]/Tabla_DatosExternos_142[[#This Row],[Importe]]</f>
        <v>1</v>
      </c>
      <c r="AB1846" s="21"/>
      <c r="AC1846" s="26">
        <f>IF(AND(-Z1846&gt;=1,-Z1846&lt;=30),D1846,0)</f>
        <v>0</v>
      </c>
      <c r="AD1846" s="26">
        <f>IF(AND(-Z1846&gt;=31,-Z1846&lt;=60),D1846,0)</f>
        <v>0</v>
      </c>
      <c r="AE1846" s="26">
        <f>IF(AND(-Z1846&gt;=61,-Z1846&lt;=90),D1846,0)</f>
        <v>0</v>
      </c>
      <c r="AF1846" s="26">
        <f>IF(AND(-Z1846&gt;=91,-Z1846&lt;=120),D1846,0)</f>
        <v>0</v>
      </c>
      <c r="AG1846" s="26">
        <f>IF(AND(-Z1846&gt;=121,-Z1846&lt;=150),D1846,0)</f>
        <v>0</v>
      </c>
      <c r="AH1846" s="26">
        <f>IF(AND(-Z1846&gt;=151,-Z1846&lt;=180),D1846,0)</f>
        <v>0</v>
      </c>
      <c r="AI1846" s="26">
        <f>IF(AND(-Z1846&gt;=181,-Z1846&lt;=210),D1846,0)</f>
        <v>0</v>
      </c>
      <c r="AJ1846" s="26">
        <f>IF(AND(-Z1846&gt;=211,-Z1846&lt;=250),D1846,0)</f>
        <v>0</v>
      </c>
      <c r="AK1846" s="26">
        <f>IF(-Z1846&gt;=251,D1846,0)</f>
        <v>0</v>
      </c>
      <c r="AL1846" s="26">
        <f>SUM(AE1846:AF1846)</f>
        <v>0</v>
      </c>
      <c r="AM1846" s="26">
        <f>SUM(AG1846:AK1846)</f>
        <v>0</v>
      </c>
      <c r="AN1846" s="26">
        <f>SUM(AI1846:AK1846)</f>
        <v>0</v>
      </c>
      <c r="AO1846" s="26">
        <f>+IF(SUM(AC1846:AK1846)=0,D1846,0)</f>
        <v>86.16</v>
      </c>
      <c r="AP1846" s="26">
        <f>+SUM(AC1846:AK1846)</f>
        <v>0</v>
      </c>
      <c r="AQ1846" s="26">
        <f>+Tabla_DatosExternos_142[[#This Row],[Total Vigente]]+Tabla_DatosExternos_142[[#This Row],[Total Vencido]]</f>
        <v>86.16</v>
      </c>
      <c r="AR1846" s="26">
        <f>SUM(AG1846:AK1846)</f>
        <v>0</v>
      </c>
      <c r="AS1846" s="27">
        <f>+Tabla_DatosExternos_142[[#This Row],[Fecha]]-Tabla_DatosExternos_142[[#This Row],[Vence]]</f>
        <v>-60</v>
      </c>
      <c r="AT1846" s="21"/>
      <c r="AU1846" s="28" t="e">
        <f>+AR1846-W1846</f>
        <v>#VALUE!</v>
      </c>
    </row>
    <row r="1847" spans="1:47" x14ac:dyDescent="0.35">
      <c r="A1847" s="20">
        <v>46191</v>
      </c>
      <c r="B1847" s="21">
        <v>272031</v>
      </c>
      <c r="C1847" s="21">
        <v>382.26</v>
      </c>
      <c r="D1847" s="21">
        <v>382.26</v>
      </c>
      <c r="E1847" s="22">
        <v>46251</v>
      </c>
      <c r="F1847" s="21">
        <v>5</v>
      </c>
      <c r="G1847" s="21" t="s">
        <v>90</v>
      </c>
      <c r="H1847" s="21" t="s">
        <v>95</v>
      </c>
      <c r="I1847" s="21" t="s">
        <v>1709</v>
      </c>
      <c r="J1847" s="21" t="s">
        <v>1378</v>
      </c>
      <c r="K1847" s="21" t="s">
        <v>1379</v>
      </c>
      <c r="L1847" s="21" t="s">
        <v>1380</v>
      </c>
      <c r="M1847" s="21" t="s">
        <v>1381</v>
      </c>
      <c r="N1847" s="21">
        <v>60</v>
      </c>
      <c r="O1847" s="20"/>
      <c r="P1847" s="21" t="s">
        <v>50</v>
      </c>
      <c r="Q1847" s="21" t="s">
        <v>1710</v>
      </c>
      <c r="R1847" s="21">
        <v>425000</v>
      </c>
      <c r="S1847" s="21">
        <v>10019</v>
      </c>
      <c r="T1847" s="21">
        <v>-63.183757700000001</v>
      </c>
      <c r="U1847" s="21">
        <v>-17.851240499999999</v>
      </c>
      <c r="V1847" s="21" t="s">
        <v>1736</v>
      </c>
      <c r="W1847" s="21" t="s">
        <v>51</v>
      </c>
      <c r="X1847" s="21" t="s">
        <v>1739</v>
      </c>
      <c r="Y1847" s="23">
        <v>46246</v>
      </c>
      <c r="Z1847" s="24">
        <f>+E1847-Y1847</f>
        <v>5</v>
      </c>
      <c r="AA1847" s="25">
        <f>+Tabla_DatosExternos_142[[#This Row],[Saldo]]/Tabla_DatosExternos_142[[#This Row],[Importe]]</f>
        <v>1</v>
      </c>
      <c r="AB1847" s="21"/>
      <c r="AC1847" s="26">
        <f>IF(AND(-Z1847&gt;=1,-Z1847&lt;=30),D1847,0)</f>
        <v>0</v>
      </c>
      <c r="AD1847" s="26">
        <f>IF(AND(-Z1847&gt;=31,-Z1847&lt;=60),D1847,0)</f>
        <v>0</v>
      </c>
      <c r="AE1847" s="26">
        <f>IF(AND(-Z1847&gt;=61,-Z1847&lt;=90),D1847,0)</f>
        <v>0</v>
      </c>
      <c r="AF1847" s="26">
        <f>IF(AND(-Z1847&gt;=91,-Z1847&lt;=120),D1847,0)</f>
        <v>0</v>
      </c>
      <c r="AG1847" s="26">
        <f>IF(AND(-Z1847&gt;=121,-Z1847&lt;=150),D1847,0)</f>
        <v>0</v>
      </c>
      <c r="AH1847" s="26">
        <f>IF(AND(-Z1847&gt;=151,-Z1847&lt;=180),D1847,0)</f>
        <v>0</v>
      </c>
      <c r="AI1847" s="26">
        <f>IF(AND(-Z1847&gt;=181,-Z1847&lt;=210),D1847,0)</f>
        <v>0</v>
      </c>
      <c r="AJ1847" s="26">
        <f>IF(AND(-Z1847&gt;=211,-Z1847&lt;=250),D1847,0)</f>
        <v>0</v>
      </c>
      <c r="AK1847" s="26">
        <f>IF(-Z1847&gt;=251,D1847,0)</f>
        <v>0</v>
      </c>
      <c r="AL1847" s="26">
        <f>SUM(AE1847:AF1847)</f>
        <v>0</v>
      </c>
      <c r="AM1847" s="26">
        <f>SUM(AG1847:AK1847)</f>
        <v>0</v>
      </c>
      <c r="AN1847" s="26">
        <f>SUM(AI1847:AK1847)</f>
        <v>0</v>
      </c>
      <c r="AO1847" s="26">
        <f>+IF(SUM(AC1847:AK1847)=0,D1847,0)</f>
        <v>382.26</v>
      </c>
      <c r="AP1847" s="26">
        <f>+SUM(AC1847:AK1847)</f>
        <v>0</v>
      </c>
      <c r="AQ1847" s="26">
        <f>+Tabla_DatosExternos_142[[#This Row],[Total Vigente]]+Tabla_DatosExternos_142[[#This Row],[Total Vencido]]</f>
        <v>382.26</v>
      </c>
      <c r="AR1847" s="26">
        <f>SUM(AG1847:AK1847)</f>
        <v>0</v>
      </c>
      <c r="AS1847" s="27">
        <f>+Tabla_DatosExternos_142[[#This Row],[Fecha]]-Tabla_DatosExternos_142[[#This Row],[Vence]]</f>
        <v>-60</v>
      </c>
      <c r="AT1847" s="21"/>
      <c r="AU1847" s="28" t="e">
        <f>+AR1847-W1847</f>
        <v>#VALUE!</v>
      </c>
    </row>
    <row r="1848" spans="1:47" x14ac:dyDescent="0.35">
      <c r="A1848" s="20">
        <v>46191</v>
      </c>
      <c r="B1848" s="21">
        <v>272032</v>
      </c>
      <c r="C1848" s="21">
        <v>543.24</v>
      </c>
      <c r="D1848" s="21">
        <v>543.24</v>
      </c>
      <c r="E1848" s="22">
        <v>46251</v>
      </c>
      <c r="F1848" s="21">
        <v>5</v>
      </c>
      <c r="G1848" s="21" t="s">
        <v>90</v>
      </c>
      <c r="H1848" s="21" t="s">
        <v>95</v>
      </c>
      <c r="I1848" s="21" t="s">
        <v>1709</v>
      </c>
      <c r="J1848" s="21" t="s">
        <v>1378</v>
      </c>
      <c r="K1848" s="21" t="s">
        <v>1379</v>
      </c>
      <c r="L1848" s="21" t="s">
        <v>1380</v>
      </c>
      <c r="M1848" s="21" t="s">
        <v>1381</v>
      </c>
      <c r="N1848" s="21">
        <v>60</v>
      </c>
      <c r="O1848" s="20"/>
      <c r="P1848" s="21" t="s">
        <v>50</v>
      </c>
      <c r="Q1848" s="21" t="s">
        <v>1710</v>
      </c>
      <c r="R1848" s="21">
        <v>425000</v>
      </c>
      <c r="S1848" s="21">
        <v>10019</v>
      </c>
      <c r="T1848" s="21">
        <v>-63.164942799999999</v>
      </c>
      <c r="U1848" s="21">
        <v>-17.823505699999998</v>
      </c>
      <c r="V1848" s="21" t="s">
        <v>1736</v>
      </c>
      <c r="W1848" s="21" t="s">
        <v>51</v>
      </c>
      <c r="X1848" s="21" t="s">
        <v>1817</v>
      </c>
      <c r="Y1848" s="23">
        <v>46246</v>
      </c>
      <c r="Z1848" s="24">
        <f>+E1848-Y1848</f>
        <v>5</v>
      </c>
      <c r="AA1848" s="25">
        <f>+Tabla_DatosExternos_142[[#This Row],[Saldo]]/Tabla_DatosExternos_142[[#This Row],[Importe]]</f>
        <v>1</v>
      </c>
      <c r="AB1848" s="21"/>
      <c r="AC1848" s="26">
        <f>IF(AND(-Z1848&gt;=1,-Z1848&lt;=30),D1848,0)</f>
        <v>0</v>
      </c>
      <c r="AD1848" s="26">
        <f>IF(AND(-Z1848&gt;=31,-Z1848&lt;=60),D1848,0)</f>
        <v>0</v>
      </c>
      <c r="AE1848" s="26">
        <f>IF(AND(-Z1848&gt;=61,-Z1848&lt;=90),D1848,0)</f>
        <v>0</v>
      </c>
      <c r="AF1848" s="26">
        <f>IF(AND(-Z1848&gt;=91,-Z1848&lt;=120),D1848,0)</f>
        <v>0</v>
      </c>
      <c r="AG1848" s="26">
        <f>IF(AND(-Z1848&gt;=121,-Z1848&lt;=150),D1848,0)</f>
        <v>0</v>
      </c>
      <c r="AH1848" s="26">
        <f>IF(AND(-Z1848&gt;=151,-Z1848&lt;=180),D1848,0)</f>
        <v>0</v>
      </c>
      <c r="AI1848" s="26">
        <f>IF(AND(-Z1848&gt;=181,-Z1848&lt;=210),D1848,0)</f>
        <v>0</v>
      </c>
      <c r="AJ1848" s="26">
        <f>IF(AND(-Z1848&gt;=211,-Z1848&lt;=250),D1848,0)</f>
        <v>0</v>
      </c>
      <c r="AK1848" s="26">
        <f>IF(-Z1848&gt;=251,D1848,0)</f>
        <v>0</v>
      </c>
      <c r="AL1848" s="26">
        <f>SUM(AE1848:AF1848)</f>
        <v>0</v>
      </c>
      <c r="AM1848" s="26">
        <f>SUM(AG1848:AK1848)</f>
        <v>0</v>
      </c>
      <c r="AN1848" s="26">
        <f>SUM(AI1848:AK1848)</f>
        <v>0</v>
      </c>
      <c r="AO1848" s="26">
        <f>+IF(SUM(AC1848:AK1848)=0,D1848,0)</f>
        <v>543.24</v>
      </c>
      <c r="AP1848" s="26">
        <f>+SUM(AC1848:AK1848)</f>
        <v>0</v>
      </c>
      <c r="AQ1848" s="26">
        <f>+Tabla_DatosExternos_142[[#This Row],[Total Vigente]]+Tabla_DatosExternos_142[[#This Row],[Total Vencido]]</f>
        <v>543.24</v>
      </c>
      <c r="AR1848" s="26">
        <f>SUM(AG1848:AK1848)</f>
        <v>0</v>
      </c>
      <c r="AS1848" s="27">
        <f>+Tabla_DatosExternos_142[[#This Row],[Fecha]]-Tabla_DatosExternos_142[[#This Row],[Vence]]</f>
        <v>-60</v>
      </c>
      <c r="AT1848" s="21"/>
      <c r="AU1848" s="28" t="e">
        <f>+AR1848-W1848</f>
        <v>#VALUE!</v>
      </c>
    </row>
    <row r="1849" spans="1:47" x14ac:dyDescent="0.35">
      <c r="A1849" s="20">
        <v>46191</v>
      </c>
      <c r="B1849" s="21">
        <v>272033</v>
      </c>
      <c r="C1849" s="21">
        <v>483.24</v>
      </c>
      <c r="D1849" s="21">
        <v>483.24</v>
      </c>
      <c r="E1849" s="22">
        <v>46251</v>
      </c>
      <c r="F1849" s="21">
        <v>5</v>
      </c>
      <c r="G1849" s="21" t="s">
        <v>90</v>
      </c>
      <c r="H1849" s="21" t="s">
        <v>95</v>
      </c>
      <c r="I1849" s="21" t="s">
        <v>1709</v>
      </c>
      <c r="J1849" s="21" t="s">
        <v>1378</v>
      </c>
      <c r="K1849" s="21" t="s">
        <v>1379</v>
      </c>
      <c r="L1849" s="21" t="s">
        <v>1380</v>
      </c>
      <c r="M1849" s="21" t="s">
        <v>1381</v>
      </c>
      <c r="N1849" s="21">
        <v>60</v>
      </c>
      <c r="O1849" s="20"/>
      <c r="P1849" s="21" t="s">
        <v>50</v>
      </c>
      <c r="Q1849" s="21" t="s">
        <v>1710</v>
      </c>
      <c r="R1849" s="21">
        <v>5000</v>
      </c>
      <c r="S1849" s="21">
        <v>10019</v>
      </c>
      <c r="T1849" s="21">
        <v>-63.136187999999997</v>
      </c>
      <c r="U1849" s="21">
        <v>-17.775711000000001</v>
      </c>
      <c r="V1849" s="21" t="s">
        <v>1744</v>
      </c>
      <c r="W1849" s="21" t="s">
        <v>51</v>
      </c>
      <c r="X1849" s="21" t="s">
        <v>1773</v>
      </c>
      <c r="Y1849" s="23">
        <v>46246</v>
      </c>
      <c r="Z1849" s="24">
        <f>+E1849-Y1849</f>
        <v>5</v>
      </c>
      <c r="AA1849" s="25">
        <f>+Tabla_DatosExternos_142[[#This Row],[Saldo]]/Tabla_DatosExternos_142[[#This Row],[Importe]]</f>
        <v>1</v>
      </c>
      <c r="AB1849" s="21"/>
      <c r="AC1849" s="26">
        <f>IF(AND(-Z1849&gt;=1,-Z1849&lt;=30),D1849,0)</f>
        <v>0</v>
      </c>
      <c r="AD1849" s="26">
        <f>IF(AND(-Z1849&gt;=31,-Z1849&lt;=60),D1849,0)</f>
        <v>0</v>
      </c>
      <c r="AE1849" s="26">
        <f>IF(AND(-Z1849&gt;=61,-Z1849&lt;=90),D1849,0)</f>
        <v>0</v>
      </c>
      <c r="AF1849" s="26">
        <f>IF(AND(-Z1849&gt;=91,-Z1849&lt;=120),D1849,0)</f>
        <v>0</v>
      </c>
      <c r="AG1849" s="26">
        <f>IF(AND(-Z1849&gt;=121,-Z1849&lt;=150),D1849,0)</f>
        <v>0</v>
      </c>
      <c r="AH1849" s="26">
        <f>IF(AND(-Z1849&gt;=151,-Z1849&lt;=180),D1849,0)</f>
        <v>0</v>
      </c>
      <c r="AI1849" s="26">
        <f>IF(AND(-Z1849&gt;=181,-Z1849&lt;=210),D1849,0)</f>
        <v>0</v>
      </c>
      <c r="AJ1849" s="26">
        <f>IF(AND(-Z1849&gt;=211,-Z1849&lt;=250),D1849,0)</f>
        <v>0</v>
      </c>
      <c r="AK1849" s="26">
        <f>IF(-Z1849&gt;=251,D1849,0)</f>
        <v>0</v>
      </c>
      <c r="AL1849" s="26">
        <f>SUM(AE1849:AF1849)</f>
        <v>0</v>
      </c>
      <c r="AM1849" s="26">
        <f>SUM(AG1849:AK1849)</f>
        <v>0</v>
      </c>
      <c r="AN1849" s="26">
        <f>SUM(AI1849:AK1849)</f>
        <v>0</v>
      </c>
      <c r="AO1849" s="26">
        <f>+IF(SUM(AC1849:AK1849)=0,D1849,0)</f>
        <v>483.24</v>
      </c>
      <c r="AP1849" s="26">
        <f>+SUM(AC1849:AK1849)</f>
        <v>0</v>
      </c>
      <c r="AQ1849" s="26">
        <f>+Tabla_DatosExternos_142[[#This Row],[Total Vigente]]+Tabla_DatosExternos_142[[#This Row],[Total Vencido]]</f>
        <v>483.24</v>
      </c>
      <c r="AR1849" s="26">
        <f>SUM(AG1849:AK1849)</f>
        <v>0</v>
      </c>
      <c r="AS1849" s="27">
        <f>+Tabla_DatosExternos_142[[#This Row],[Fecha]]-Tabla_DatosExternos_142[[#This Row],[Vence]]</f>
        <v>-60</v>
      </c>
      <c r="AT1849" s="21"/>
      <c r="AU1849" s="28" t="e">
        <f>+AR1849-W1849</f>
        <v>#VALUE!</v>
      </c>
    </row>
    <row r="1850" spans="1:47" x14ac:dyDescent="0.35">
      <c r="A1850" s="20">
        <v>46191</v>
      </c>
      <c r="B1850" s="21">
        <v>272034</v>
      </c>
      <c r="C1850" s="21">
        <v>439.32</v>
      </c>
      <c r="D1850" s="21">
        <v>439.32</v>
      </c>
      <c r="E1850" s="22">
        <v>46251</v>
      </c>
      <c r="F1850" s="21">
        <v>5</v>
      </c>
      <c r="G1850" s="21" t="s">
        <v>90</v>
      </c>
      <c r="H1850" s="21" t="s">
        <v>95</v>
      </c>
      <c r="I1850" s="21" t="s">
        <v>1709</v>
      </c>
      <c r="J1850" s="21" t="s">
        <v>1378</v>
      </c>
      <c r="K1850" s="21" t="s">
        <v>1379</v>
      </c>
      <c r="L1850" s="21" t="s">
        <v>1380</v>
      </c>
      <c r="M1850" s="21" t="s">
        <v>1381</v>
      </c>
      <c r="N1850" s="21">
        <v>60</v>
      </c>
      <c r="O1850" s="20"/>
      <c r="P1850" s="21" t="s">
        <v>50</v>
      </c>
      <c r="Q1850" s="21" t="s">
        <v>1710</v>
      </c>
      <c r="R1850" s="21">
        <v>5000</v>
      </c>
      <c r="S1850" s="21">
        <v>10019</v>
      </c>
      <c r="T1850" s="21">
        <v>-63.128774499999999</v>
      </c>
      <c r="U1850" s="21">
        <v>-17.812276000000001</v>
      </c>
      <c r="V1850" s="21" t="s">
        <v>1818</v>
      </c>
      <c r="W1850" s="21" t="s">
        <v>51</v>
      </c>
      <c r="X1850" s="21" t="s">
        <v>1819</v>
      </c>
      <c r="Y1850" s="23">
        <v>46246</v>
      </c>
      <c r="Z1850" s="24">
        <f>+E1850-Y1850</f>
        <v>5</v>
      </c>
      <c r="AA1850" s="25">
        <f>+Tabla_DatosExternos_142[[#This Row],[Saldo]]/Tabla_DatosExternos_142[[#This Row],[Importe]]</f>
        <v>1</v>
      </c>
      <c r="AB1850" s="21"/>
      <c r="AC1850" s="26">
        <f>IF(AND(-Z1850&gt;=1,-Z1850&lt;=30),D1850,0)</f>
        <v>0</v>
      </c>
      <c r="AD1850" s="26">
        <f>IF(AND(-Z1850&gt;=31,-Z1850&lt;=60),D1850,0)</f>
        <v>0</v>
      </c>
      <c r="AE1850" s="26">
        <f>IF(AND(-Z1850&gt;=61,-Z1850&lt;=90),D1850,0)</f>
        <v>0</v>
      </c>
      <c r="AF1850" s="26">
        <f>IF(AND(-Z1850&gt;=91,-Z1850&lt;=120),D1850,0)</f>
        <v>0</v>
      </c>
      <c r="AG1850" s="26">
        <f>IF(AND(-Z1850&gt;=121,-Z1850&lt;=150),D1850,0)</f>
        <v>0</v>
      </c>
      <c r="AH1850" s="26">
        <f>IF(AND(-Z1850&gt;=151,-Z1850&lt;=180),D1850,0)</f>
        <v>0</v>
      </c>
      <c r="AI1850" s="26">
        <f>IF(AND(-Z1850&gt;=181,-Z1850&lt;=210),D1850,0)</f>
        <v>0</v>
      </c>
      <c r="AJ1850" s="26">
        <f>IF(AND(-Z1850&gt;=211,-Z1850&lt;=250),D1850,0)</f>
        <v>0</v>
      </c>
      <c r="AK1850" s="26">
        <f>IF(-Z1850&gt;=251,D1850,0)</f>
        <v>0</v>
      </c>
      <c r="AL1850" s="26">
        <f>SUM(AE1850:AF1850)</f>
        <v>0</v>
      </c>
      <c r="AM1850" s="26">
        <f>SUM(AG1850:AK1850)</f>
        <v>0</v>
      </c>
      <c r="AN1850" s="26">
        <f>SUM(AI1850:AK1850)</f>
        <v>0</v>
      </c>
      <c r="AO1850" s="26">
        <f>+IF(SUM(AC1850:AK1850)=0,D1850,0)</f>
        <v>439.32</v>
      </c>
      <c r="AP1850" s="26">
        <f>+SUM(AC1850:AK1850)</f>
        <v>0</v>
      </c>
      <c r="AQ1850" s="26">
        <f>+Tabla_DatosExternos_142[[#This Row],[Total Vigente]]+Tabla_DatosExternos_142[[#This Row],[Total Vencido]]</f>
        <v>439.32</v>
      </c>
      <c r="AR1850" s="26">
        <f>SUM(AG1850:AK1850)</f>
        <v>0</v>
      </c>
      <c r="AS1850" s="27">
        <f>+Tabla_DatosExternos_142[[#This Row],[Fecha]]-Tabla_DatosExternos_142[[#This Row],[Vence]]</f>
        <v>-60</v>
      </c>
      <c r="AT1850" s="21"/>
      <c r="AU1850" s="28" t="e">
        <f>+AR1850-W1850</f>
        <v>#VALUE!</v>
      </c>
    </row>
    <row r="1851" spans="1:47" x14ac:dyDescent="0.35">
      <c r="A1851" s="20">
        <v>46191</v>
      </c>
      <c r="B1851" s="21">
        <v>272035</v>
      </c>
      <c r="C1851" s="21">
        <v>464.22</v>
      </c>
      <c r="D1851" s="21">
        <v>464.22</v>
      </c>
      <c r="E1851" s="22">
        <v>46251</v>
      </c>
      <c r="F1851" s="21">
        <v>5</v>
      </c>
      <c r="G1851" s="21" t="s">
        <v>90</v>
      </c>
      <c r="H1851" s="21" t="s">
        <v>95</v>
      </c>
      <c r="I1851" s="21" t="s">
        <v>1709</v>
      </c>
      <c r="J1851" s="21" t="s">
        <v>1378</v>
      </c>
      <c r="K1851" s="21" t="s">
        <v>1379</v>
      </c>
      <c r="L1851" s="21" t="s">
        <v>1380</v>
      </c>
      <c r="M1851" s="21" t="s">
        <v>1381</v>
      </c>
      <c r="N1851" s="21">
        <v>60</v>
      </c>
      <c r="O1851" s="20"/>
      <c r="P1851" s="21" t="s">
        <v>50</v>
      </c>
      <c r="Q1851" s="21" t="s">
        <v>1710</v>
      </c>
      <c r="R1851" s="21">
        <v>110000</v>
      </c>
      <c r="S1851" s="21">
        <v>10019</v>
      </c>
      <c r="T1851" s="21">
        <v>-63.183771999999998</v>
      </c>
      <c r="U1851" s="21">
        <v>-17.816842000000001</v>
      </c>
      <c r="V1851" s="21" t="s">
        <v>262</v>
      </c>
      <c r="W1851" s="21" t="s">
        <v>51</v>
      </c>
      <c r="X1851" s="21" t="s">
        <v>1749</v>
      </c>
      <c r="Y1851" s="23">
        <v>46246</v>
      </c>
      <c r="Z1851" s="24">
        <f>+E1851-Y1851</f>
        <v>5</v>
      </c>
      <c r="AA1851" s="25">
        <f>+Tabla_DatosExternos_142[[#This Row],[Saldo]]/Tabla_DatosExternos_142[[#This Row],[Importe]]</f>
        <v>1</v>
      </c>
      <c r="AB1851" s="21"/>
      <c r="AC1851" s="26">
        <f>IF(AND(-Z1851&gt;=1,-Z1851&lt;=30),D1851,0)</f>
        <v>0</v>
      </c>
      <c r="AD1851" s="26">
        <f>IF(AND(-Z1851&gt;=31,-Z1851&lt;=60),D1851,0)</f>
        <v>0</v>
      </c>
      <c r="AE1851" s="26">
        <f>IF(AND(-Z1851&gt;=61,-Z1851&lt;=90),D1851,0)</f>
        <v>0</v>
      </c>
      <c r="AF1851" s="26">
        <f>IF(AND(-Z1851&gt;=91,-Z1851&lt;=120),D1851,0)</f>
        <v>0</v>
      </c>
      <c r="AG1851" s="26">
        <f>IF(AND(-Z1851&gt;=121,-Z1851&lt;=150),D1851,0)</f>
        <v>0</v>
      </c>
      <c r="AH1851" s="26">
        <f>IF(AND(-Z1851&gt;=151,-Z1851&lt;=180),D1851,0)</f>
        <v>0</v>
      </c>
      <c r="AI1851" s="26">
        <f>IF(AND(-Z1851&gt;=181,-Z1851&lt;=210),D1851,0)</f>
        <v>0</v>
      </c>
      <c r="AJ1851" s="26">
        <f>IF(AND(-Z1851&gt;=211,-Z1851&lt;=250),D1851,0)</f>
        <v>0</v>
      </c>
      <c r="AK1851" s="26">
        <f>IF(-Z1851&gt;=251,D1851,0)</f>
        <v>0</v>
      </c>
      <c r="AL1851" s="26">
        <f>SUM(AE1851:AF1851)</f>
        <v>0</v>
      </c>
      <c r="AM1851" s="26">
        <f>SUM(AG1851:AK1851)</f>
        <v>0</v>
      </c>
      <c r="AN1851" s="26">
        <f>SUM(AI1851:AK1851)</f>
        <v>0</v>
      </c>
      <c r="AO1851" s="26">
        <f>+IF(SUM(AC1851:AK1851)=0,D1851,0)</f>
        <v>464.22</v>
      </c>
      <c r="AP1851" s="26">
        <f>+SUM(AC1851:AK1851)</f>
        <v>0</v>
      </c>
      <c r="AQ1851" s="26">
        <f>+Tabla_DatosExternos_142[[#This Row],[Total Vigente]]+Tabla_DatosExternos_142[[#This Row],[Total Vencido]]</f>
        <v>464.22</v>
      </c>
      <c r="AR1851" s="26">
        <f>SUM(AG1851:AK1851)</f>
        <v>0</v>
      </c>
      <c r="AS1851" s="27">
        <f>+Tabla_DatosExternos_142[[#This Row],[Fecha]]-Tabla_DatosExternos_142[[#This Row],[Vence]]</f>
        <v>-60</v>
      </c>
      <c r="AT1851" s="21"/>
      <c r="AU1851" s="28" t="e">
        <f>+AR1851-W1851</f>
        <v>#VALUE!</v>
      </c>
    </row>
    <row r="1852" spans="1:47" x14ac:dyDescent="0.35">
      <c r="A1852" s="20">
        <v>46191</v>
      </c>
      <c r="B1852" s="21">
        <v>272036</v>
      </c>
      <c r="C1852" s="21">
        <v>1113.5999999999999</v>
      </c>
      <c r="D1852" s="21">
        <v>1113.5999999999999</v>
      </c>
      <c r="E1852" s="22">
        <v>46251</v>
      </c>
      <c r="F1852" s="21">
        <v>5</v>
      </c>
      <c r="G1852" s="21" t="s">
        <v>90</v>
      </c>
      <c r="H1852" s="21" t="s">
        <v>95</v>
      </c>
      <c r="I1852" s="21" t="s">
        <v>1709</v>
      </c>
      <c r="J1852" s="21" t="s">
        <v>1378</v>
      </c>
      <c r="K1852" s="21" t="s">
        <v>1379</v>
      </c>
      <c r="L1852" s="21" t="s">
        <v>1380</v>
      </c>
      <c r="M1852" s="21" t="s">
        <v>1381</v>
      </c>
      <c r="N1852" s="21">
        <v>60</v>
      </c>
      <c r="O1852" s="20"/>
      <c r="P1852" s="21" t="s">
        <v>50</v>
      </c>
      <c r="Q1852" s="21" t="s">
        <v>1710</v>
      </c>
      <c r="R1852" s="21">
        <v>110000</v>
      </c>
      <c r="S1852" s="21">
        <v>10019</v>
      </c>
      <c r="T1852" s="21">
        <v>-63.183771999999998</v>
      </c>
      <c r="U1852" s="21">
        <v>-17.816842000000001</v>
      </c>
      <c r="V1852" s="21" t="s">
        <v>262</v>
      </c>
      <c r="W1852" s="21" t="s">
        <v>51</v>
      </c>
      <c r="X1852" s="21" t="s">
        <v>1750</v>
      </c>
      <c r="Y1852" s="23">
        <v>46246</v>
      </c>
      <c r="Z1852" s="24">
        <f>+E1852-Y1852</f>
        <v>5</v>
      </c>
      <c r="AA1852" s="25">
        <f>+Tabla_DatosExternos_142[[#This Row],[Saldo]]/Tabla_DatosExternos_142[[#This Row],[Importe]]</f>
        <v>1</v>
      </c>
      <c r="AB1852" s="21"/>
      <c r="AC1852" s="26">
        <f>IF(AND(-Z1852&gt;=1,-Z1852&lt;=30),D1852,0)</f>
        <v>0</v>
      </c>
      <c r="AD1852" s="26">
        <f>IF(AND(-Z1852&gt;=31,-Z1852&lt;=60),D1852,0)</f>
        <v>0</v>
      </c>
      <c r="AE1852" s="26">
        <f>IF(AND(-Z1852&gt;=61,-Z1852&lt;=90),D1852,0)</f>
        <v>0</v>
      </c>
      <c r="AF1852" s="26">
        <f>IF(AND(-Z1852&gt;=91,-Z1852&lt;=120),D1852,0)</f>
        <v>0</v>
      </c>
      <c r="AG1852" s="26">
        <f>IF(AND(-Z1852&gt;=121,-Z1852&lt;=150),D1852,0)</f>
        <v>0</v>
      </c>
      <c r="AH1852" s="26">
        <f>IF(AND(-Z1852&gt;=151,-Z1852&lt;=180),D1852,0)</f>
        <v>0</v>
      </c>
      <c r="AI1852" s="26">
        <f>IF(AND(-Z1852&gt;=181,-Z1852&lt;=210),D1852,0)</f>
        <v>0</v>
      </c>
      <c r="AJ1852" s="26">
        <f>IF(AND(-Z1852&gt;=211,-Z1852&lt;=250),D1852,0)</f>
        <v>0</v>
      </c>
      <c r="AK1852" s="26">
        <f>IF(-Z1852&gt;=251,D1852,0)</f>
        <v>0</v>
      </c>
      <c r="AL1852" s="26">
        <f>SUM(AE1852:AF1852)</f>
        <v>0</v>
      </c>
      <c r="AM1852" s="26">
        <f>SUM(AG1852:AK1852)</f>
        <v>0</v>
      </c>
      <c r="AN1852" s="26">
        <f>SUM(AI1852:AK1852)</f>
        <v>0</v>
      </c>
      <c r="AO1852" s="26">
        <f>+IF(SUM(AC1852:AK1852)=0,D1852,0)</f>
        <v>1113.5999999999999</v>
      </c>
      <c r="AP1852" s="26">
        <f>+SUM(AC1852:AK1852)</f>
        <v>0</v>
      </c>
      <c r="AQ1852" s="26">
        <f>+Tabla_DatosExternos_142[[#This Row],[Total Vigente]]+Tabla_DatosExternos_142[[#This Row],[Total Vencido]]</f>
        <v>1113.5999999999999</v>
      </c>
      <c r="AR1852" s="26">
        <f>SUM(AG1852:AK1852)</f>
        <v>0</v>
      </c>
      <c r="AS1852" s="27">
        <f>+Tabla_DatosExternos_142[[#This Row],[Fecha]]-Tabla_DatosExternos_142[[#This Row],[Vence]]</f>
        <v>-60</v>
      </c>
      <c r="AT1852" s="21"/>
      <c r="AU1852" s="28" t="e">
        <f>+AR1852-W1852</f>
        <v>#VALUE!</v>
      </c>
    </row>
    <row r="1853" spans="1:47" x14ac:dyDescent="0.35">
      <c r="A1853" s="20">
        <v>46191</v>
      </c>
      <c r="B1853" s="21">
        <v>272037</v>
      </c>
      <c r="C1853" s="21">
        <v>412.26</v>
      </c>
      <c r="D1853" s="21">
        <v>412.26</v>
      </c>
      <c r="E1853" s="22">
        <v>46251</v>
      </c>
      <c r="F1853" s="21">
        <v>5</v>
      </c>
      <c r="G1853" s="21" t="s">
        <v>90</v>
      </c>
      <c r="H1853" s="21" t="s">
        <v>95</v>
      </c>
      <c r="I1853" s="21" t="s">
        <v>1709</v>
      </c>
      <c r="J1853" s="21" t="s">
        <v>1378</v>
      </c>
      <c r="K1853" s="21" t="s">
        <v>1379</v>
      </c>
      <c r="L1853" s="21" t="s">
        <v>1380</v>
      </c>
      <c r="M1853" s="21" t="s">
        <v>1381</v>
      </c>
      <c r="N1853" s="21">
        <v>60</v>
      </c>
      <c r="O1853" s="20"/>
      <c r="P1853" s="21" t="s">
        <v>50</v>
      </c>
      <c r="Q1853" s="21" t="s">
        <v>1710</v>
      </c>
      <c r="R1853" s="21">
        <v>110000</v>
      </c>
      <c r="S1853" s="21">
        <v>10019</v>
      </c>
      <c r="T1853" s="21">
        <v>-63.183771999999998</v>
      </c>
      <c r="U1853" s="21">
        <v>-17.816842000000001</v>
      </c>
      <c r="V1853" s="21" t="s">
        <v>262</v>
      </c>
      <c r="W1853" s="21" t="s">
        <v>51</v>
      </c>
      <c r="X1853" s="21" t="s">
        <v>1711</v>
      </c>
      <c r="Y1853" s="23">
        <v>46246</v>
      </c>
      <c r="Z1853" s="24">
        <f>+E1853-Y1853</f>
        <v>5</v>
      </c>
      <c r="AA1853" s="25">
        <f>+Tabla_DatosExternos_142[[#This Row],[Saldo]]/Tabla_DatosExternos_142[[#This Row],[Importe]]</f>
        <v>1</v>
      </c>
      <c r="AB1853" s="21"/>
      <c r="AC1853" s="26">
        <f>IF(AND(-Z1853&gt;=1,-Z1853&lt;=30),D1853,0)</f>
        <v>0</v>
      </c>
      <c r="AD1853" s="26">
        <f>IF(AND(-Z1853&gt;=31,-Z1853&lt;=60),D1853,0)</f>
        <v>0</v>
      </c>
      <c r="AE1853" s="26">
        <f>IF(AND(-Z1853&gt;=61,-Z1853&lt;=90),D1853,0)</f>
        <v>0</v>
      </c>
      <c r="AF1853" s="26">
        <f>IF(AND(-Z1853&gt;=91,-Z1853&lt;=120),D1853,0)</f>
        <v>0</v>
      </c>
      <c r="AG1853" s="26">
        <f>IF(AND(-Z1853&gt;=121,-Z1853&lt;=150),D1853,0)</f>
        <v>0</v>
      </c>
      <c r="AH1853" s="26">
        <f>IF(AND(-Z1853&gt;=151,-Z1853&lt;=180),D1853,0)</f>
        <v>0</v>
      </c>
      <c r="AI1853" s="26">
        <f>IF(AND(-Z1853&gt;=181,-Z1853&lt;=210),D1853,0)</f>
        <v>0</v>
      </c>
      <c r="AJ1853" s="26">
        <f>IF(AND(-Z1853&gt;=211,-Z1853&lt;=250),D1853,0)</f>
        <v>0</v>
      </c>
      <c r="AK1853" s="26">
        <f>IF(-Z1853&gt;=251,D1853,0)</f>
        <v>0</v>
      </c>
      <c r="AL1853" s="26">
        <f>SUM(AE1853:AF1853)</f>
        <v>0</v>
      </c>
      <c r="AM1853" s="26">
        <f>SUM(AG1853:AK1853)</f>
        <v>0</v>
      </c>
      <c r="AN1853" s="26">
        <f>SUM(AI1853:AK1853)</f>
        <v>0</v>
      </c>
      <c r="AO1853" s="26">
        <f>+IF(SUM(AC1853:AK1853)=0,D1853,0)</f>
        <v>412.26</v>
      </c>
      <c r="AP1853" s="26">
        <f>+SUM(AC1853:AK1853)</f>
        <v>0</v>
      </c>
      <c r="AQ1853" s="26">
        <f>+Tabla_DatosExternos_142[[#This Row],[Total Vigente]]+Tabla_DatosExternos_142[[#This Row],[Total Vencido]]</f>
        <v>412.26</v>
      </c>
      <c r="AR1853" s="26">
        <f>SUM(AG1853:AK1853)</f>
        <v>0</v>
      </c>
      <c r="AS1853" s="27">
        <f>+Tabla_DatosExternos_142[[#This Row],[Fecha]]-Tabla_DatosExternos_142[[#This Row],[Vence]]</f>
        <v>-60</v>
      </c>
      <c r="AT1853" s="21"/>
      <c r="AU1853" s="28" t="e">
        <f>+AR1853-W1853</f>
        <v>#VALUE!</v>
      </c>
    </row>
    <row r="1854" spans="1:47" x14ac:dyDescent="0.35">
      <c r="A1854" s="20">
        <v>46191</v>
      </c>
      <c r="B1854" s="21">
        <v>272038</v>
      </c>
      <c r="C1854" s="21">
        <v>656.1</v>
      </c>
      <c r="D1854" s="21">
        <v>656.1</v>
      </c>
      <c r="E1854" s="22">
        <v>46251</v>
      </c>
      <c r="F1854" s="21">
        <v>5</v>
      </c>
      <c r="G1854" s="21" t="s">
        <v>90</v>
      </c>
      <c r="H1854" s="21" t="s">
        <v>95</v>
      </c>
      <c r="I1854" s="21" t="s">
        <v>1709</v>
      </c>
      <c r="J1854" s="21" t="s">
        <v>1378</v>
      </c>
      <c r="K1854" s="21" t="s">
        <v>1379</v>
      </c>
      <c r="L1854" s="21" t="s">
        <v>1380</v>
      </c>
      <c r="M1854" s="21" t="s">
        <v>1381</v>
      </c>
      <c r="N1854" s="21">
        <v>60</v>
      </c>
      <c r="O1854" s="20"/>
      <c r="P1854" s="21" t="s">
        <v>50</v>
      </c>
      <c r="Q1854" s="21" t="s">
        <v>1710</v>
      </c>
      <c r="R1854" s="21">
        <v>110000</v>
      </c>
      <c r="S1854" s="21">
        <v>10019</v>
      </c>
      <c r="T1854" s="21">
        <v>-63.183771999999998</v>
      </c>
      <c r="U1854" s="21">
        <v>-17.816842000000001</v>
      </c>
      <c r="V1854" s="21" t="s">
        <v>262</v>
      </c>
      <c r="W1854" s="21" t="s">
        <v>51</v>
      </c>
      <c r="X1854" s="21" t="s">
        <v>1752</v>
      </c>
      <c r="Y1854" s="23">
        <v>46246</v>
      </c>
      <c r="Z1854" s="24">
        <f>+E1854-Y1854</f>
        <v>5</v>
      </c>
      <c r="AA1854" s="25">
        <f>+Tabla_DatosExternos_142[[#This Row],[Saldo]]/Tabla_DatosExternos_142[[#This Row],[Importe]]</f>
        <v>1</v>
      </c>
      <c r="AB1854" s="21"/>
      <c r="AC1854" s="26">
        <f>IF(AND(-Z1854&gt;=1,-Z1854&lt;=30),D1854,0)</f>
        <v>0</v>
      </c>
      <c r="AD1854" s="26">
        <f>IF(AND(-Z1854&gt;=31,-Z1854&lt;=60),D1854,0)</f>
        <v>0</v>
      </c>
      <c r="AE1854" s="26">
        <f>IF(AND(-Z1854&gt;=61,-Z1854&lt;=90),D1854,0)</f>
        <v>0</v>
      </c>
      <c r="AF1854" s="26">
        <f>IF(AND(-Z1854&gt;=91,-Z1854&lt;=120),D1854,0)</f>
        <v>0</v>
      </c>
      <c r="AG1854" s="26">
        <f>IF(AND(-Z1854&gt;=121,-Z1854&lt;=150),D1854,0)</f>
        <v>0</v>
      </c>
      <c r="AH1854" s="26">
        <f>IF(AND(-Z1854&gt;=151,-Z1854&lt;=180),D1854,0)</f>
        <v>0</v>
      </c>
      <c r="AI1854" s="26">
        <f>IF(AND(-Z1854&gt;=181,-Z1854&lt;=210),D1854,0)</f>
        <v>0</v>
      </c>
      <c r="AJ1854" s="26">
        <f>IF(AND(-Z1854&gt;=211,-Z1854&lt;=250),D1854,0)</f>
        <v>0</v>
      </c>
      <c r="AK1854" s="26">
        <f>IF(-Z1854&gt;=251,D1854,0)</f>
        <v>0</v>
      </c>
      <c r="AL1854" s="26">
        <f>SUM(AE1854:AF1854)</f>
        <v>0</v>
      </c>
      <c r="AM1854" s="26">
        <f>SUM(AG1854:AK1854)</f>
        <v>0</v>
      </c>
      <c r="AN1854" s="26">
        <f>SUM(AI1854:AK1854)</f>
        <v>0</v>
      </c>
      <c r="AO1854" s="26">
        <f>+IF(SUM(AC1854:AK1854)=0,D1854,0)</f>
        <v>656.1</v>
      </c>
      <c r="AP1854" s="26">
        <f>+SUM(AC1854:AK1854)</f>
        <v>0</v>
      </c>
      <c r="AQ1854" s="26">
        <f>+Tabla_DatosExternos_142[[#This Row],[Total Vigente]]+Tabla_DatosExternos_142[[#This Row],[Total Vencido]]</f>
        <v>656.1</v>
      </c>
      <c r="AR1854" s="26">
        <f>SUM(AG1854:AK1854)</f>
        <v>0</v>
      </c>
      <c r="AS1854" s="27">
        <f>+Tabla_DatosExternos_142[[#This Row],[Fecha]]-Tabla_DatosExternos_142[[#This Row],[Vence]]</f>
        <v>-60</v>
      </c>
      <c r="AT1854" s="21"/>
      <c r="AU1854" s="28" t="e">
        <f>+AR1854-W1854</f>
        <v>#VALUE!</v>
      </c>
    </row>
    <row r="1855" spans="1:47" x14ac:dyDescent="0.35">
      <c r="A1855" s="20">
        <v>46191</v>
      </c>
      <c r="B1855" s="21">
        <v>272039</v>
      </c>
      <c r="C1855" s="21">
        <v>268.2</v>
      </c>
      <c r="D1855" s="21">
        <v>268.2</v>
      </c>
      <c r="E1855" s="22">
        <v>46251</v>
      </c>
      <c r="F1855" s="21">
        <v>5</v>
      </c>
      <c r="G1855" s="21" t="s">
        <v>90</v>
      </c>
      <c r="H1855" s="21" t="s">
        <v>95</v>
      </c>
      <c r="I1855" s="21" t="s">
        <v>1709</v>
      </c>
      <c r="J1855" s="21" t="s">
        <v>1378</v>
      </c>
      <c r="K1855" s="21" t="s">
        <v>1379</v>
      </c>
      <c r="L1855" s="21" t="s">
        <v>1380</v>
      </c>
      <c r="M1855" s="21" t="s">
        <v>1381</v>
      </c>
      <c r="N1855" s="21">
        <v>60</v>
      </c>
      <c r="O1855" s="20"/>
      <c r="P1855" s="21" t="s">
        <v>50</v>
      </c>
      <c r="Q1855" s="21" t="s">
        <v>1710</v>
      </c>
      <c r="R1855" s="21">
        <v>110000</v>
      </c>
      <c r="S1855" s="21">
        <v>10019</v>
      </c>
      <c r="T1855" s="21">
        <v>-63.183771999999998</v>
      </c>
      <c r="U1855" s="21">
        <v>-17.816842000000001</v>
      </c>
      <c r="V1855" s="21" t="s">
        <v>262</v>
      </c>
      <c r="W1855" s="21" t="s">
        <v>51</v>
      </c>
      <c r="X1855" s="21" t="s">
        <v>1713</v>
      </c>
      <c r="Y1855" s="23">
        <v>46246</v>
      </c>
      <c r="Z1855" s="24">
        <f>+E1855-Y1855</f>
        <v>5</v>
      </c>
      <c r="AA1855" s="25">
        <f>+Tabla_DatosExternos_142[[#This Row],[Saldo]]/Tabla_DatosExternos_142[[#This Row],[Importe]]</f>
        <v>1</v>
      </c>
      <c r="AB1855" s="21"/>
      <c r="AC1855" s="26">
        <f>IF(AND(-Z1855&gt;=1,-Z1855&lt;=30),D1855,0)</f>
        <v>0</v>
      </c>
      <c r="AD1855" s="26">
        <f>IF(AND(-Z1855&gt;=31,-Z1855&lt;=60),D1855,0)</f>
        <v>0</v>
      </c>
      <c r="AE1855" s="26">
        <f>IF(AND(-Z1855&gt;=61,-Z1855&lt;=90),D1855,0)</f>
        <v>0</v>
      </c>
      <c r="AF1855" s="26">
        <f>IF(AND(-Z1855&gt;=91,-Z1855&lt;=120),D1855,0)</f>
        <v>0</v>
      </c>
      <c r="AG1855" s="26">
        <f>IF(AND(-Z1855&gt;=121,-Z1855&lt;=150),D1855,0)</f>
        <v>0</v>
      </c>
      <c r="AH1855" s="26">
        <f>IF(AND(-Z1855&gt;=151,-Z1855&lt;=180),D1855,0)</f>
        <v>0</v>
      </c>
      <c r="AI1855" s="26">
        <f>IF(AND(-Z1855&gt;=181,-Z1855&lt;=210),D1855,0)</f>
        <v>0</v>
      </c>
      <c r="AJ1855" s="26">
        <f>IF(AND(-Z1855&gt;=211,-Z1855&lt;=250),D1855,0)</f>
        <v>0</v>
      </c>
      <c r="AK1855" s="26">
        <f>IF(-Z1855&gt;=251,D1855,0)</f>
        <v>0</v>
      </c>
      <c r="AL1855" s="26">
        <f>SUM(AE1855:AF1855)</f>
        <v>0</v>
      </c>
      <c r="AM1855" s="26">
        <f>SUM(AG1855:AK1855)</f>
        <v>0</v>
      </c>
      <c r="AN1855" s="26">
        <f>SUM(AI1855:AK1855)</f>
        <v>0</v>
      </c>
      <c r="AO1855" s="26">
        <f>+IF(SUM(AC1855:AK1855)=0,D1855,0)</f>
        <v>268.2</v>
      </c>
      <c r="AP1855" s="26">
        <f>+SUM(AC1855:AK1855)</f>
        <v>0</v>
      </c>
      <c r="AQ1855" s="26">
        <f>+Tabla_DatosExternos_142[[#This Row],[Total Vigente]]+Tabla_DatosExternos_142[[#This Row],[Total Vencido]]</f>
        <v>268.2</v>
      </c>
      <c r="AR1855" s="26">
        <f>SUM(AG1855:AK1855)</f>
        <v>0</v>
      </c>
      <c r="AS1855" s="27">
        <f>+Tabla_DatosExternos_142[[#This Row],[Fecha]]-Tabla_DatosExternos_142[[#This Row],[Vence]]</f>
        <v>-60</v>
      </c>
      <c r="AT1855" s="21"/>
      <c r="AU1855" s="28" t="e">
        <f>+AR1855-W1855</f>
        <v>#VALUE!</v>
      </c>
    </row>
    <row r="1856" spans="1:47" x14ac:dyDescent="0.35">
      <c r="A1856" s="20">
        <v>46191</v>
      </c>
      <c r="B1856" s="21">
        <v>272040</v>
      </c>
      <c r="C1856" s="21">
        <v>773.52</v>
      </c>
      <c r="D1856" s="21">
        <v>773.52</v>
      </c>
      <c r="E1856" s="22">
        <v>46251</v>
      </c>
      <c r="F1856" s="21">
        <v>5</v>
      </c>
      <c r="G1856" s="21" t="s">
        <v>90</v>
      </c>
      <c r="H1856" s="21" t="s">
        <v>95</v>
      </c>
      <c r="I1856" s="21" t="s">
        <v>1709</v>
      </c>
      <c r="J1856" s="21" t="s">
        <v>1378</v>
      </c>
      <c r="K1856" s="21" t="s">
        <v>1379</v>
      </c>
      <c r="L1856" s="21" t="s">
        <v>1380</v>
      </c>
      <c r="M1856" s="21" t="s">
        <v>1381</v>
      </c>
      <c r="N1856" s="21">
        <v>60</v>
      </c>
      <c r="O1856" s="20"/>
      <c r="P1856" s="21" t="s">
        <v>50</v>
      </c>
      <c r="Q1856" s="21" t="s">
        <v>1710</v>
      </c>
      <c r="R1856" s="21">
        <v>110000</v>
      </c>
      <c r="S1856" s="21">
        <v>10019</v>
      </c>
      <c r="T1856" s="21">
        <v>-63.171703000000001</v>
      </c>
      <c r="U1856" s="21">
        <v>-17.701170999999999</v>
      </c>
      <c r="V1856" s="21" t="s">
        <v>1753</v>
      </c>
      <c r="W1856" s="21" t="s">
        <v>51</v>
      </c>
      <c r="X1856" s="21" t="s">
        <v>1754</v>
      </c>
      <c r="Y1856" s="23">
        <v>46246</v>
      </c>
      <c r="Z1856" s="24">
        <f>+E1856-Y1856</f>
        <v>5</v>
      </c>
      <c r="AA1856" s="25">
        <f>+Tabla_DatosExternos_142[[#This Row],[Saldo]]/Tabla_DatosExternos_142[[#This Row],[Importe]]</f>
        <v>1</v>
      </c>
      <c r="AB1856" s="21"/>
      <c r="AC1856" s="26">
        <f>IF(AND(-Z1856&gt;=1,-Z1856&lt;=30),D1856,0)</f>
        <v>0</v>
      </c>
      <c r="AD1856" s="26">
        <f>IF(AND(-Z1856&gt;=31,-Z1856&lt;=60),D1856,0)</f>
        <v>0</v>
      </c>
      <c r="AE1856" s="26">
        <f>IF(AND(-Z1856&gt;=61,-Z1856&lt;=90),D1856,0)</f>
        <v>0</v>
      </c>
      <c r="AF1856" s="26">
        <f>IF(AND(-Z1856&gt;=91,-Z1856&lt;=120),D1856,0)</f>
        <v>0</v>
      </c>
      <c r="AG1856" s="26">
        <f>IF(AND(-Z1856&gt;=121,-Z1856&lt;=150),D1856,0)</f>
        <v>0</v>
      </c>
      <c r="AH1856" s="26">
        <f>IF(AND(-Z1856&gt;=151,-Z1856&lt;=180),D1856,0)</f>
        <v>0</v>
      </c>
      <c r="AI1856" s="26">
        <f>IF(AND(-Z1856&gt;=181,-Z1856&lt;=210),D1856,0)</f>
        <v>0</v>
      </c>
      <c r="AJ1856" s="26">
        <f>IF(AND(-Z1856&gt;=211,-Z1856&lt;=250),D1856,0)</f>
        <v>0</v>
      </c>
      <c r="AK1856" s="26">
        <f>IF(-Z1856&gt;=251,D1856,0)</f>
        <v>0</v>
      </c>
      <c r="AL1856" s="26">
        <f>SUM(AE1856:AF1856)</f>
        <v>0</v>
      </c>
      <c r="AM1856" s="26">
        <f>SUM(AG1856:AK1856)</f>
        <v>0</v>
      </c>
      <c r="AN1856" s="26">
        <f>SUM(AI1856:AK1856)</f>
        <v>0</v>
      </c>
      <c r="AO1856" s="26">
        <f>+IF(SUM(AC1856:AK1856)=0,D1856,0)</f>
        <v>773.52</v>
      </c>
      <c r="AP1856" s="26">
        <f>+SUM(AC1856:AK1856)</f>
        <v>0</v>
      </c>
      <c r="AQ1856" s="26">
        <f>+Tabla_DatosExternos_142[[#This Row],[Total Vigente]]+Tabla_DatosExternos_142[[#This Row],[Total Vencido]]</f>
        <v>773.52</v>
      </c>
      <c r="AR1856" s="26">
        <f>SUM(AG1856:AK1856)</f>
        <v>0</v>
      </c>
      <c r="AS1856" s="27">
        <f>+Tabla_DatosExternos_142[[#This Row],[Fecha]]-Tabla_DatosExternos_142[[#This Row],[Vence]]</f>
        <v>-60</v>
      </c>
      <c r="AT1856" s="21"/>
      <c r="AU1856" s="28" t="e">
        <f>+AR1856-W1856</f>
        <v>#VALUE!</v>
      </c>
    </row>
    <row r="1857" spans="1:47" x14ac:dyDescent="0.35">
      <c r="A1857" s="20">
        <v>46191</v>
      </c>
      <c r="B1857" s="21">
        <v>272041</v>
      </c>
      <c r="C1857" s="21">
        <v>116.16</v>
      </c>
      <c r="D1857" s="21">
        <v>116.16</v>
      </c>
      <c r="E1857" s="22">
        <v>46251</v>
      </c>
      <c r="F1857" s="21">
        <v>5</v>
      </c>
      <c r="G1857" s="21" t="s">
        <v>90</v>
      </c>
      <c r="H1857" s="21" t="s">
        <v>95</v>
      </c>
      <c r="I1857" s="21" t="s">
        <v>1709</v>
      </c>
      <c r="J1857" s="21" t="s">
        <v>1378</v>
      </c>
      <c r="K1857" s="21" t="s">
        <v>1379</v>
      </c>
      <c r="L1857" s="21" t="s">
        <v>1380</v>
      </c>
      <c r="M1857" s="21" t="s">
        <v>1381</v>
      </c>
      <c r="N1857" s="21">
        <v>60</v>
      </c>
      <c r="O1857" s="20"/>
      <c r="P1857" s="21" t="s">
        <v>50</v>
      </c>
      <c r="Q1857" s="21" t="s">
        <v>1710</v>
      </c>
      <c r="R1857" s="21">
        <v>110000</v>
      </c>
      <c r="S1857" s="21">
        <v>10019</v>
      </c>
      <c r="T1857" s="21">
        <v>-63.187750000000001</v>
      </c>
      <c r="U1857" s="21">
        <v>-17.746972</v>
      </c>
      <c r="V1857" s="21" t="s">
        <v>1753</v>
      </c>
      <c r="W1857" s="21" t="s">
        <v>51</v>
      </c>
      <c r="X1857" s="21" t="s">
        <v>1755</v>
      </c>
      <c r="Y1857" s="23">
        <v>46246</v>
      </c>
      <c r="Z1857" s="24">
        <f>+E1857-Y1857</f>
        <v>5</v>
      </c>
      <c r="AA1857" s="25">
        <f>+Tabla_DatosExternos_142[[#This Row],[Saldo]]/Tabla_DatosExternos_142[[#This Row],[Importe]]</f>
        <v>1</v>
      </c>
      <c r="AB1857" s="21"/>
      <c r="AC1857" s="26">
        <f>IF(AND(-Z1857&gt;=1,-Z1857&lt;=30),D1857,0)</f>
        <v>0</v>
      </c>
      <c r="AD1857" s="26">
        <f>IF(AND(-Z1857&gt;=31,-Z1857&lt;=60),D1857,0)</f>
        <v>0</v>
      </c>
      <c r="AE1857" s="26">
        <f>IF(AND(-Z1857&gt;=61,-Z1857&lt;=90),D1857,0)</f>
        <v>0</v>
      </c>
      <c r="AF1857" s="26">
        <f>IF(AND(-Z1857&gt;=91,-Z1857&lt;=120),D1857,0)</f>
        <v>0</v>
      </c>
      <c r="AG1857" s="26">
        <f>IF(AND(-Z1857&gt;=121,-Z1857&lt;=150),D1857,0)</f>
        <v>0</v>
      </c>
      <c r="AH1857" s="26">
        <f>IF(AND(-Z1857&gt;=151,-Z1857&lt;=180),D1857,0)</f>
        <v>0</v>
      </c>
      <c r="AI1857" s="26">
        <f>IF(AND(-Z1857&gt;=181,-Z1857&lt;=210),D1857,0)</f>
        <v>0</v>
      </c>
      <c r="AJ1857" s="26">
        <f>IF(AND(-Z1857&gt;=211,-Z1857&lt;=250),D1857,0)</f>
        <v>0</v>
      </c>
      <c r="AK1857" s="26">
        <f>IF(-Z1857&gt;=251,D1857,0)</f>
        <v>0</v>
      </c>
      <c r="AL1857" s="26">
        <f>SUM(AE1857:AF1857)</f>
        <v>0</v>
      </c>
      <c r="AM1857" s="26">
        <f>SUM(AG1857:AK1857)</f>
        <v>0</v>
      </c>
      <c r="AN1857" s="26">
        <f>SUM(AI1857:AK1857)</f>
        <v>0</v>
      </c>
      <c r="AO1857" s="26">
        <f>+IF(SUM(AC1857:AK1857)=0,D1857,0)</f>
        <v>116.16</v>
      </c>
      <c r="AP1857" s="26">
        <f>+SUM(AC1857:AK1857)</f>
        <v>0</v>
      </c>
      <c r="AQ1857" s="26">
        <f>+Tabla_DatosExternos_142[[#This Row],[Total Vigente]]+Tabla_DatosExternos_142[[#This Row],[Total Vencido]]</f>
        <v>116.16</v>
      </c>
      <c r="AR1857" s="26">
        <f>SUM(AG1857:AK1857)</f>
        <v>0</v>
      </c>
      <c r="AS1857" s="27">
        <f>+Tabla_DatosExternos_142[[#This Row],[Fecha]]-Tabla_DatosExternos_142[[#This Row],[Vence]]</f>
        <v>-60</v>
      </c>
      <c r="AT1857" s="21"/>
      <c r="AU1857" s="28" t="e">
        <f>+AR1857-W1857</f>
        <v>#VALUE!</v>
      </c>
    </row>
    <row r="1858" spans="1:47" x14ac:dyDescent="0.35">
      <c r="A1858" s="20">
        <v>46191</v>
      </c>
      <c r="B1858" s="21">
        <v>272042</v>
      </c>
      <c r="C1858" s="21">
        <v>426.54</v>
      </c>
      <c r="D1858" s="21">
        <v>426.54</v>
      </c>
      <c r="E1858" s="22">
        <v>46251</v>
      </c>
      <c r="F1858" s="21">
        <v>5</v>
      </c>
      <c r="G1858" s="21" t="s">
        <v>90</v>
      </c>
      <c r="H1858" s="21" t="s">
        <v>95</v>
      </c>
      <c r="I1858" s="21" t="s">
        <v>1709</v>
      </c>
      <c r="J1858" s="21" t="s">
        <v>1378</v>
      </c>
      <c r="K1858" s="21" t="s">
        <v>1379</v>
      </c>
      <c r="L1858" s="21" t="s">
        <v>1380</v>
      </c>
      <c r="M1858" s="21" t="s">
        <v>1381</v>
      </c>
      <c r="N1858" s="21">
        <v>60</v>
      </c>
      <c r="O1858" s="20"/>
      <c r="P1858" s="21" t="s">
        <v>50</v>
      </c>
      <c r="Q1858" s="21" t="s">
        <v>1710</v>
      </c>
      <c r="R1858" s="21">
        <v>110000</v>
      </c>
      <c r="S1858" s="21">
        <v>10019</v>
      </c>
      <c r="T1858" s="21">
        <v>-63.188777000000002</v>
      </c>
      <c r="U1858" s="21">
        <v>-17.759373</v>
      </c>
      <c r="V1858" s="21" t="s">
        <v>262</v>
      </c>
      <c r="W1858" s="21" t="s">
        <v>51</v>
      </c>
      <c r="X1858" s="21" t="s">
        <v>1756</v>
      </c>
      <c r="Y1858" s="23">
        <v>46246</v>
      </c>
      <c r="Z1858" s="24">
        <f>+E1858-Y1858</f>
        <v>5</v>
      </c>
      <c r="AA1858" s="25">
        <f>+Tabla_DatosExternos_142[[#This Row],[Saldo]]/Tabla_DatosExternos_142[[#This Row],[Importe]]</f>
        <v>1</v>
      </c>
      <c r="AB1858" s="21"/>
      <c r="AC1858" s="26">
        <f>IF(AND(-Z1858&gt;=1,-Z1858&lt;=30),D1858,0)</f>
        <v>0</v>
      </c>
      <c r="AD1858" s="26">
        <f>IF(AND(-Z1858&gt;=31,-Z1858&lt;=60),D1858,0)</f>
        <v>0</v>
      </c>
      <c r="AE1858" s="26">
        <f>IF(AND(-Z1858&gt;=61,-Z1858&lt;=90),D1858,0)</f>
        <v>0</v>
      </c>
      <c r="AF1858" s="26">
        <f>IF(AND(-Z1858&gt;=91,-Z1858&lt;=120),D1858,0)</f>
        <v>0</v>
      </c>
      <c r="AG1858" s="26">
        <f>IF(AND(-Z1858&gt;=121,-Z1858&lt;=150),D1858,0)</f>
        <v>0</v>
      </c>
      <c r="AH1858" s="26">
        <f>IF(AND(-Z1858&gt;=151,-Z1858&lt;=180),D1858,0)</f>
        <v>0</v>
      </c>
      <c r="AI1858" s="26">
        <f>IF(AND(-Z1858&gt;=181,-Z1858&lt;=210),D1858,0)</f>
        <v>0</v>
      </c>
      <c r="AJ1858" s="26">
        <f>IF(AND(-Z1858&gt;=211,-Z1858&lt;=250),D1858,0)</f>
        <v>0</v>
      </c>
      <c r="AK1858" s="26">
        <f>IF(-Z1858&gt;=251,D1858,0)</f>
        <v>0</v>
      </c>
      <c r="AL1858" s="26">
        <f>SUM(AE1858:AF1858)</f>
        <v>0</v>
      </c>
      <c r="AM1858" s="26">
        <f>SUM(AG1858:AK1858)</f>
        <v>0</v>
      </c>
      <c r="AN1858" s="26">
        <f>SUM(AI1858:AK1858)</f>
        <v>0</v>
      </c>
      <c r="AO1858" s="26">
        <f>+IF(SUM(AC1858:AK1858)=0,D1858,0)</f>
        <v>426.54</v>
      </c>
      <c r="AP1858" s="26">
        <f>+SUM(AC1858:AK1858)</f>
        <v>0</v>
      </c>
      <c r="AQ1858" s="26">
        <f>+Tabla_DatosExternos_142[[#This Row],[Total Vigente]]+Tabla_DatosExternos_142[[#This Row],[Total Vencido]]</f>
        <v>426.54</v>
      </c>
      <c r="AR1858" s="26">
        <f>SUM(AG1858:AK1858)</f>
        <v>0</v>
      </c>
      <c r="AS1858" s="27">
        <f>+Tabla_DatosExternos_142[[#This Row],[Fecha]]-Tabla_DatosExternos_142[[#This Row],[Vence]]</f>
        <v>-60</v>
      </c>
      <c r="AT1858" s="21"/>
      <c r="AU1858" s="28" t="e">
        <f>+AR1858-W1858</f>
        <v>#VALUE!</v>
      </c>
    </row>
    <row r="1859" spans="1:47" x14ac:dyDescent="0.35">
      <c r="A1859" s="20">
        <v>46191</v>
      </c>
      <c r="B1859" s="21">
        <v>272043</v>
      </c>
      <c r="C1859" s="21">
        <v>176.16</v>
      </c>
      <c r="D1859" s="21">
        <v>176.16</v>
      </c>
      <c r="E1859" s="22">
        <v>46251</v>
      </c>
      <c r="F1859" s="21">
        <v>5</v>
      </c>
      <c r="G1859" s="21" t="s">
        <v>90</v>
      </c>
      <c r="H1859" s="21" t="s">
        <v>95</v>
      </c>
      <c r="I1859" s="21" t="s">
        <v>1709</v>
      </c>
      <c r="J1859" s="21" t="s">
        <v>1378</v>
      </c>
      <c r="K1859" s="21" t="s">
        <v>1379</v>
      </c>
      <c r="L1859" s="21" t="s">
        <v>1380</v>
      </c>
      <c r="M1859" s="21" t="s">
        <v>1381</v>
      </c>
      <c r="N1859" s="21">
        <v>60</v>
      </c>
      <c r="O1859" s="20"/>
      <c r="P1859" s="21" t="s">
        <v>50</v>
      </c>
      <c r="Q1859" s="21" t="s">
        <v>1710</v>
      </c>
      <c r="R1859" s="21">
        <v>110000</v>
      </c>
      <c r="S1859" s="21">
        <v>10019</v>
      </c>
      <c r="T1859" s="21">
        <v>-63.096998999999997</v>
      </c>
      <c r="U1859" s="21">
        <v>-17.746296000000001</v>
      </c>
      <c r="V1859" s="21" t="s">
        <v>1717</v>
      </c>
      <c r="W1859" s="21" t="s">
        <v>51</v>
      </c>
      <c r="X1859" s="21" t="s">
        <v>1779</v>
      </c>
      <c r="Y1859" s="23">
        <v>46246</v>
      </c>
      <c r="Z1859" s="24">
        <f>+E1859-Y1859</f>
        <v>5</v>
      </c>
      <c r="AA1859" s="25">
        <f>+Tabla_DatosExternos_142[[#This Row],[Saldo]]/Tabla_DatosExternos_142[[#This Row],[Importe]]</f>
        <v>1</v>
      </c>
      <c r="AB1859" s="21"/>
      <c r="AC1859" s="26">
        <f>IF(AND(-Z1859&gt;=1,-Z1859&lt;=30),D1859,0)</f>
        <v>0</v>
      </c>
      <c r="AD1859" s="26">
        <f>IF(AND(-Z1859&gt;=31,-Z1859&lt;=60),D1859,0)</f>
        <v>0</v>
      </c>
      <c r="AE1859" s="26">
        <f>IF(AND(-Z1859&gt;=61,-Z1859&lt;=90),D1859,0)</f>
        <v>0</v>
      </c>
      <c r="AF1859" s="26">
        <f>IF(AND(-Z1859&gt;=91,-Z1859&lt;=120),D1859,0)</f>
        <v>0</v>
      </c>
      <c r="AG1859" s="26">
        <f>IF(AND(-Z1859&gt;=121,-Z1859&lt;=150),D1859,0)</f>
        <v>0</v>
      </c>
      <c r="AH1859" s="26">
        <f>IF(AND(-Z1859&gt;=151,-Z1859&lt;=180),D1859,0)</f>
        <v>0</v>
      </c>
      <c r="AI1859" s="26">
        <f>IF(AND(-Z1859&gt;=181,-Z1859&lt;=210),D1859,0)</f>
        <v>0</v>
      </c>
      <c r="AJ1859" s="26">
        <f>IF(AND(-Z1859&gt;=211,-Z1859&lt;=250),D1859,0)</f>
        <v>0</v>
      </c>
      <c r="AK1859" s="26">
        <f>IF(-Z1859&gt;=251,D1859,0)</f>
        <v>0</v>
      </c>
      <c r="AL1859" s="26">
        <f>SUM(AE1859:AF1859)</f>
        <v>0</v>
      </c>
      <c r="AM1859" s="26">
        <f>SUM(AG1859:AK1859)</f>
        <v>0</v>
      </c>
      <c r="AN1859" s="26">
        <f>SUM(AI1859:AK1859)</f>
        <v>0</v>
      </c>
      <c r="AO1859" s="26">
        <f>+IF(SUM(AC1859:AK1859)=0,D1859,0)</f>
        <v>176.16</v>
      </c>
      <c r="AP1859" s="26">
        <f>+SUM(AC1859:AK1859)</f>
        <v>0</v>
      </c>
      <c r="AQ1859" s="26">
        <f>+Tabla_DatosExternos_142[[#This Row],[Total Vigente]]+Tabla_DatosExternos_142[[#This Row],[Total Vencido]]</f>
        <v>176.16</v>
      </c>
      <c r="AR1859" s="26">
        <f>SUM(AG1859:AK1859)</f>
        <v>0</v>
      </c>
      <c r="AS1859" s="27">
        <f>+Tabla_DatosExternos_142[[#This Row],[Fecha]]-Tabla_DatosExternos_142[[#This Row],[Vence]]</f>
        <v>-60</v>
      </c>
      <c r="AT1859" s="21"/>
      <c r="AU1859" s="28" t="e">
        <f>+AR1859-W1859</f>
        <v>#VALUE!</v>
      </c>
    </row>
    <row r="1860" spans="1:47" x14ac:dyDescent="0.35">
      <c r="A1860" s="20">
        <v>46191</v>
      </c>
      <c r="B1860" s="21">
        <v>272044</v>
      </c>
      <c r="C1860" s="21">
        <v>361.5</v>
      </c>
      <c r="D1860" s="21">
        <v>361.5</v>
      </c>
      <c r="E1860" s="22">
        <v>46251</v>
      </c>
      <c r="F1860" s="21">
        <v>5</v>
      </c>
      <c r="G1860" s="21" t="s">
        <v>90</v>
      </c>
      <c r="H1860" s="21" t="s">
        <v>95</v>
      </c>
      <c r="I1860" s="21" t="s">
        <v>1709</v>
      </c>
      <c r="J1860" s="21" t="s">
        <v>1378</v>
      </c>
      <c r="K1860" s="21" t="s">
        <v>1379</v>
      </c>
      <c r="L1860" s="21" t="s">
        <v>1380</v>
      </c>
      <c r="M1860" s="21" t="s">
        <v>1381</v>
      </c>
      <c r="N1860" s="21">
        <v>60</v>
      </c>
      <c r="O1860" s="20"/>
      <c r="P1860" s="21" t="s">
        <v>50</v>
      </c>
      <c r="Q1860" s="21" t="s">
        <v>1710</v>
      </c>
      <c r="R1860" s="21">
        <v>110000</v>
      </c>
      <c r="S1860" s="21">
        <v>10019</v>
      </c>
      <c r="T1860" s="21">
        <v>-63.183771999999998</v>
      </c>
      <c r="U1860" s="21">
        <v>-17.816842000000001</v>
      </c>
      <c r="V1860" s="21" t="s">
        <v>1722</v>
      </c>
      <c r="W1860" s="21" t="s">
        <v>51</v>
      </c>
      <c r="X1860" s="21" t="s">
        <v>1757</v>
      </c>
      <c r="Y1860" s="23">
        <v>46246</v>
      </c>
      <c r="Z1860" s="24">
        <f>+E1860-Y1860</f>
        <v>5</v>
      </c>
      <c r="AA1860" s="25">
        <f>+Tabla_DatosExternos_142[[#This Row],[Saldo]]/Tabla_DatosExternos_142[[#This Row],[Importe]]</f>
        <v>1</v>
      </c>
      <c r="AB1860" s="21"/>
      <c r="AC1860" s="26">
        <f>IF(AND(-Z1860&gt;=1,-Z1860&lt;=30),D1860,0)</f>
        <v>0</v>
      </c>
      <c r="AD1860" s="26">
        <f>IF(AND(-Z1860&gt;=31,-Z1860&lt;=60),D1860,0)</f>
        <v>0</v>
      </c>
      <c r="AE1860" s="26">
        <f>IF(AND(-Z1860&gt;=61,-Z1860&lt;=90),D1860,0)</f>
        <v>0</v>
      </c>
      <c r="AF1860" s="26">
        <f>IF(AND(-Z1860&gt;=91,-Z1860&lt;=120),D1860,0)</f>
        <v>0</v>
      </c>
      <c r="AG1860" s="26">
        <f>IF(AND(-Z1860&gt;=121,-Z1860&lt;=150),D1860,0)</f>
        <v>0</v>
      </c>
      <c r="AH1860" s="26">
        <f>IF(AND(-Z1860&gt;=151,-Z1860&lt;=180),D1860,0)</f>
        <v>0</v>
      </c>
      <c r="AI1860" s="26">
        <f>IF(AND(-Z1860&gt;=181,-Z1860&lt;=210),D1860,0)</f>
        <v>0</v>
      </c>
      <c r="AJ1860" s="26">
        <f>IF(AND(-Z1860&gt;=211,-Z1860&lt;=250),D1860,0)</f>
        <v>0</v>
      </c>
      <c r="AK1860" s="26">
        <f>IF(-Z1860&gt;=251,D1860,0)</f>
        <v>0</v>
      </c>
      <c r="AL1860" s="26">
        <f>SUM(AE1860:AF1860)</f>
        <v>0</v>
      </c>
      <c r="AM1860" s="26">
        <f>SUM(AG1860:AK1860)</f>
        <v>0</v>
      </c>
      <c r="AN1860" s="26">
        <f>SUM(AI1860:AK1860)</f>
        <v>0</v>
      </c>
      <c r="AO1860" s="26">
        <f>+IF(SUM(AC1860:AK1860)=0,D1860,0)</f>
        <v>361.5</v>
      </c>
      <c r="AP1860" s="26">
        <f>+SUM(AC1860:AK1860)</f>
        <v>0</v>
      </c>
      <c r="AQ1860" s="26">
        <f>+Tabla_DatosExternos_142[[#This Row],[Total Vigente]]+Tabla_DatosExternos_142[[#This Row],[Total Vencido]]</f>
        <v>361.5</v>
      </c>
      <c r="AR1860" s="26">
        <f>SUM(AG1860:AK1860)</f>
        <v>0</v>
      </c>
      <c r="AS1860" s="27">
        <f>+Tabla_DatosExternos_142[[#This Row],[Fecha]]-Tabla_DatosExternos_142[[#This Row],[Vence]]</f>
        <v>-60</v>
      </c>
      <c r="AT1860" s="21"/>
      <c r="AU1860" s="28" t="e">
        <f>+AR1860-W1860</f>
        <v>#VALUE!</v>
      </c>
    </row>
    <row r="1861" spans="1:47" x14ac:dyDescent="0.35">
      <c r="A1861" s="20">
        <v>46191</v>
      </c>
      <c r="B1861" s="21">
        <v>272045</v>
      </c>
      <c r="C1861" s="21">
        <v>898.2</v>
      </c>
      <c r="D1861" s="21">
        <v>898.2</v>
      </c>
      <c r="E1861" s="22">
        <v>46251</v>
      </c>
      <c r="F1861" s="21">
        <v>5</v>
      </c>
      <c r="G1861" s="21" t="s">
        <v>90</v>
      </c>
      <c r="H1861" s="21" t="s">
        <v>95</v>
      </c>
      <c r="I1861" s="21" t="s">
        <v>1709</v>
      </c>
      <c r="J1861" s="21" t="s">
        <v>1378</v>
      </c>
      <c r="K1861" s="21" t="s">
        <v>1379</v>
      </c>
      <c r="L1861" s="21" t="s">
        <v>1380</v>
      </c>
      <c r="M1861" s="21" t="s">
        <v>1381</v>
      </c>
      <c r="N1861" s="21">
        <v>60</v>
      </c>
      <c r="O1861" s="20"/>
      <c r="P1861" s="21" t="s">
        <v>50</v>
      </c>
      <c r="Q1861" s="21" t="s">
        <v>1710</v>
      </c>
      <c r="R1861" s="21">
        <v>110000</v>
      </c>
      <c r="S1861" s="21">
        <v>10019</v>
      </c>
      <c r="T1861" s="21">
        <v>-63.1718172</v>
      </c>
      <c r="U1861" s="21">
        <v>-17.7291378</v>
      </c>
      <c r="V1861" s="21" t="s">
        <v>1727</v>
      </c>
      <c r="W1861" s="21" t="s">
        <v>51</v>
      </c>
      <c r="X1861" s="21" t="s">
        <v>1758</v>
      </c>
      <c r="Y1861" s="23">
        <v>46246</v>
      </c>
      <c r="Z1861" s="24">
        <f>+E1861-Y1861</f>
        <v>5</v>
      </c>
      <c r="AA1861" s="25">
        <f>+Tabla_DatosExternos_142[[#This Row],[Saldo]]/Tabla_DatosExternos_142[[#This Row],[Importe]]</f>
        <v>1</v>
      </c>
      <c r="AB1861" s="21"/>
      <c r="AC1861" s="26">
        <f>IF(AND(-Z1861&gt;=1,-Z1861&lt;=30),D1861,0)</f>
        <v>0</v>
      </c>
      <c r="AD1861" s="26">
        <f>IF(AND(-Z1861&gt;=31,-Z1861&lt;=60),D1861,0)</f>
        <v>0</v>
      </c>
      <c r="AE1861" s="26">
        <f>IF(AND(-Z1861&gt;=61,-Z1861&lt;=90),D1861,0)</f>
        <v>0</v>
      </c>
      <c r="AF1861" s="26">
        <f>IF(AND(-Z1861&gt;=91,-Z1861&lt;=120),D1861,0)</f>
        <v>0</v>
      </c>
      <c r="AG1861" s="26">
        <f>IF(AND(-Z1861&gt;=121,-Z1861&lt;=150),D1861,0)</f>
        <v>0</v>
      </c>
      <c r="AH1861" s="26">
        <f>IF(AND(-Z1861&gt;=151,-Z1861&lt;=180),D1861,0)</f>
        <v>0</v>
      </c>
      <c r="AI1861" s="26">
        <f>IF(AND(-Z1861&gt;=181,-Z1861&lt;=210),D1861,0)</f>
        <v>0</v>
      </c>
      <c r="AJ1861" s="26">
        <f>IF(AND(-Z1861&gt;=211,-Z1861&lt;=250),D1861,0)</f>
        <v>0</v>
      </c>
      <c r="AK1861" s="26">
        <f>IF(-Z1861&gt;=251,D1861,0)</f>
        <v>0</v>
      </c>
      <c r="AL1861" s="26">
        <f>SUM(AE1861:AF1861)</f>
        <v>0</v>
      </c>
      <c r="AM1861" s="26">
        <f>SUM(AG1861:AK1861)</f>
        <v>0</v>
      </c>
      <c r="AN1861" s="26">
        <f>SUM(AI1861:AK1861)</f>
        <v>0</v>
      </c>
      <c r="AO1861" s="26">
        <f>+IF(SUM(AC1861:AK1861)=0,D1861,0)</f>
        <v>898.2</v>
      </c>
      <c r="AP1861" s="26">
        <f>+SUM(AC1861:AK1861)</f>
        <v>0</v>
      </c>
      <c r="AQ1861" s="26">
        <f>+Tabla_DatosExternos_142[[#This Row],[Total Vigente]]+Tabla_DatosExternos_142[[#This Row],[Total Vencido]]</f>
        <v>898.2</v>
      </c>
      <c r="AR1861" s="26">
        <f>SUM(AG1861:AK1861)</f>
        <v>0</v>
      </c>
      <c r="AS1861" s="27">
        <f>+Tabla_DatosExternos_142[[#This Row],[Fecha]]-Tabla_DatosExternos_142[[#This Row],[Vence]]</f>
        <v>-60</v>
      </c>
      <c r="AT1861" s="21"/>
      <c r="AU1861" s="28" t="e">
        <f>+AR1861-W1861</f>
        <v>#VALUE!</v>
      </c>
    </row>
    <row r="1862" spans="1:47" x14ac:dyDescent="0.35">
      <c r="A1862" s="20">
        <v>46191</v>
      </c>
      <c r="B1862" s="21">
        <v>272046</v>
      </c>
      <c r="C1862" s="21">
        <v>543.6</v>
      </c>
      <c r="D1862" s="21">
        <v>543.6</v>
      </c>
      <c r="E1862" s="22">
        <v>46251</v>
      </c>
      <c r="F1862" s="21">
        <v>5</v>
      </c>
      <c r="G1862" s="21" t="s">
        <v>90</v>
      </c>
      <c r="H1862" s="21" t="s">
        <v>95</v>
      </c>
      <c r="I1862" s="21" t="s">
        <v>1709</v>
      </c>
      <c r="J1862" s="21" t="s">
        <v>1378</v>
      </c>
      <c r="K1862" s="21" t="s">
        <v>1379</v>
      </c>
      <c r="L1862" s="21" t="s">
        <v>1380</v>
      </c>
      <c r="M1862" s="21" t="s">
        <v>1381</v>
      </c>
      <c r="N1862" s="21">
        <v>60</v>
      </c>
      <c r="O1862" s="20"/>
      <c r="P1862" s="21" t="s">
        <v>50</v>
      </c>
      <c r="Q1862" s="21" t="s">
        <v>1710</v>
      </c>
      <c r="R1862" s="21">
        <v>110000</v>
      </c>
      <c r="S1862" s="21">
        <v>10019</v>
      </c>
      <c r="T1862" s="21">
        <v>-63.158055599999997</v>
      </c>
      <c r="U1862" s="21">
        <v>-17.761138899999999</v>
      </c>
      <c r="V1862" s="21" t="s">
        <v>1727</v>
      </c>
      <c r="W1862" s="21" t="s">
        <v>51</v>
      </c>
      <c r="X1862" s="21" t="s">
        <v>1759</v>
      </c>
      <c r="Y1862" s="23">
        <v>46246</v>
      </c>
      <c r="Z1862" s="24">
        <f>+E1862-Y1862</f>
        <v>5</v>
      </c>
      <c r="AA1862" s="25">
        <f>+Tabla_DatosExternos_142[[#This Row],[Saldo]]/Tabla_DatosExternos_142[[#This Row],[Importe]]</f>
        <v>1</v>
      </c>
      <c r="AB1862" s="21"/>
      <c r="AC1862" s="26">
        <f>IF(AND(-Z1862&gt;=1,-Z1862&lt;=30),D1862,0)</f>
        <v>0</v>
      </c>
      <c r="AD1862" s="26">
        <f>IF(AND(-Z1862&gt;=31,-Z1862&lt;=60),D1862,0)</f>
        <v>0</v>
      </c>
      <c r="AE1862" s="26">
        <f>IF(AND(-Z1862&gt;=61,-Z1862&lt;=90),D1862,0)</f>
        <v>0</v>
      </c>
      <c r="AF1862" s="26">
        <f>IF(AND(-Z1862&gt;=91,-Z1862&lt;=120),D1862,0)</f>
        <v>0</v>
      </c>
      <c r="AG1862" s="26">
        <f>IF(AND(-Z1862&gt;=121,-Z1862&lt;=150),D1862,0)</f>
        <v>0</v>
      </c>
      <c r="AH1862" s="26">
        <f>IF(AND(-Z1862&gt;=151,-Z1862&lt;=180),D1862,0)</f>
        <v>0</v>
      </c>
      <c r="AI1862" s="26">
        <f>IF(AND(-Z1862&gt;=181,-Z1862&lt;=210),D1862,0)</f>
        <v>0</v>
      </c>
      <c r="AJ1862" s="26">
        <f>IF(AND(-Z1862&gt;=211,-Z1862&lt;=250),D1862,0)</f>
        <v>0</v>
      </c>
      <c r="AK1862" s="26">
        <f>IF(-Z1862&gt;=251,D1862,0)</f>
        <v>0</v>
      </c>
      <c r="AL1862" s="26">
        <f>SUM(AE1862:AF1862)</f>
        <v>0</v>
      </c>
      <c r="AM1862" s="26">
        <f>SUM(AG1862:AK1862)</f>
        <v>0</v>
      </c>
      <c r="AN1862" s="26">
        <f>SUM(AI1862:AK1862)</f>
        <v>0</v>
      </c>
      <c r="AO1862" s="26">
        <f>+IF(SUM(AC1862:AK1862)=0,D1862,0)</f>
        <v>543.6</v>
      </c>
      <c r="AP1862" s="26">
        <f>+SUM(AC1862:AK1862)</f>
        <v>0</v>
      </c>
      <c r="AQ1862" s="26">
        <f>+Tabla_DatosExternos_142[[#This Row],[Total Vigente]]+Tabla_DatosExternos_142[[#This Row],[Total Vencido]]</f>
        <v>543.6</v>
      </c>
      <c r="AR1862" s="26">
        <f>SUM(AG1862:AK1862)</f>
        <v>0</v>
      </c>
      <c r="AS1862" s="27">
        <f>+Tabla_DatosExternos_142[[#This Row],[Fecha]]-Tabla_DatosExternos_142[[#This Row],[Vence]]</f>
        <v>-60</v>
      </c>
      <c r="AT1862" s="21"/>
      <c r="AU1862" s="28" t="e">
        <f>+AR1862-W1862</f>
        <v>#VALUE!</v>
      </c>
    </row>
    <row r="1863" spans="1:47" x14ac:dyDescent="0.35">
      <c r="A1863" s="20">
        <v>46191</v>
      </c>
      <c r="B1863" s="21">
        <v>272047</v>
      </c>
      <c r="C1863" s="21">
        <v>146.16</v>
      </c>
      <c r="D1863" s="21">
        <v>146.16</v>
      </c>
      <c r="E1863" s="22">
        <v>46251</v>
      </c>
      <c r="F1863" s="21">
        <v>5</v>
      </c>
      <c r="G1863" s="21" t="s">
        <v>90</v>
      </c>
      <c r="H1863" s="21" t="s">
        <v>95</v>
      </c>
      <c r="I1863" s="21" t="s">
        <v>1709</v>
      </c>
      <c r="J1863" s="21" t="s">
        <v>1378</v>
      </c>
      <c r="K1863" s="21" t="s">
        <v>1379</v>
      </c>
      <c r="L1863" s="21" t="s">
        <v>1380</v>
      </c>
      <c r="M1863" s="21" t="s">
        <v>1381</v>
      </c>
      <c r="N1863" s="21">
        <v>60</v>
      </c>
      <c r="O1863" s="20"/>
      <c r="P1863" s="21" t="s">
        <v>50</v>
      </c>
      <c r="Q1863" s="21" t="s">
        <v>1710</v>
      </c>
      <c r="R1863" s="21">
        <v>110000</v>
      </c>
      <c r="S1863" s="21">
        <v>10019</v>
      </c>
      <c r="T1863" s="21">
        <v>-63.206972200000003</v>
      </c>
      <c r="U1863" s="21">
        <v>-17.777388899999998</v>
      </c>
      <c r="V1863" s="21" t="s">
        <v>1727</v>
      </c>
      <c r="W1863" s="21" t="s">
        <v>51</v>
      </c>
      <c r="X1863" s="21" t="s">
        <v>1760</v>
      </c>
      <c r="Y1863" s="23">
        <v>46246</v>
      </c>
      <c r="Z1863" s="24">
        <f>+E1863-Y1863</f>
        <v>5</v>
      </c>
      <c r="AA1863" s="25">
        <f>+Tabla_DatosExternos_142[[#This Row],[Saldo]]/Tabla_DatosExternos_142[[#This Row],[Importe]]</f>
        <v>1</v>
      </c>
      <c r="AB1863" s="21"/>
      <c r="AC1863" s="26">
        <f>IF(AND(-Z1863&gt;=1,-Z1863&lt;=30),D1863,0)</f>
        <v>0</v>
      </c>
      <c r="AD1863" s="26">
        <f>IF(AND(-Z1863&gt;=31,-Z1863&lt;=60),D1863,0)</f>
        <v>0</v>
      </c>
      <c r="AE1863" s="26">
        <f>IF(AND(-Z1863&gt;=61,-Z1863&lt;=90),D1863,0)</f>
        <v>0</v>
      </c>
      <c r="AF1863" s="26">
        <f>IF(AND(-Z1863&gt;=91,-Z1863&lt;=120),D1863,0)</f>
        <v>0</v>
      </c>
      <c r="AG1863" s="26">
        <f>IF(AND(-Z1863&gt;=121,-Z1863&lt;=150),D1863,0)</f>
        <v>0</v>
      </c>
      <c r="AH1863" s="26">
        <f>IF(AND(-Z1863&gt;=151,-Z1863&lt;=180),D1863,0)</f>
        <v>0</v>
      </c>
      <c r="AI1863" s="26">
        <f>IF(AND(-Z1863&gt;=181,-Z1863&lt;=210),D1863,0)</f>
        <v>0</v>
      </c>
      <c r="AJ1863" s="26">
        <f>IF(AND(-Z1863&gt;=211,-Z1863&lt;=250),D1863,0)</f>
        <v>0</v>
      </c>
      <c r="AK1863" s="26">
        <f>IF(-Z1863&gt;=251,D1863,0)</f>
        <v>0</v>
      </c>
      <c r="AL1863" s="26">
        <f>SUM(AE1863:AF1863)</f>
        <v>0</v>
      </c>
      <c r="AM1863" s="26">
        <f>SUM(AG1863:AK1863)</f>
        <v>0</v>
      </c>
      <c r="AN1863" s="26">
        <f>SUM(AI1863:AK1863)</f>
        <v>0</v>
      </c>
      <c r="AO1863" s="26">
        <f>+IF(SUM(AC1863:AK1863)=0,D1863,0)</f>
        <v>146.16</v>
      </c>
      <c r="AP1863" s="26">
        <f>+SUM(AC1863:AK1863)</f>
        <v>0</v>
      </c>
      <c r="AQ1863" s="26">
        <f>+Tabla_DatosExternos_142[[#This Row],[Total Vigente]]+Tabla_DatosExternos_142[[#This Row],[Total Vencido]]</f>
        <v>146.16</v>
      </c>
      <c r="AR1863" s="26">
        <f>SUM(AG1863:AK1863)</f>
        <v>0</v>
      </c>
      <c r="AS1863" s="27">
        <f>+Tabla_DatosExternos_142[[#This Row],[Fecha]]-Tabla_DatosExternos_142[[#This Row],[Vence]]</f>
        <v>-60</v>
      </c>
      <c r="AT1863" s="21"/>
      <c r="AU1863" s="28" t="e">
        <f>+AR1863-W1863</f>
        <v>#VALUE!</v>
      </c>
    </row>
    <row r="1864" spans="1:47" x14ac:dyDescent="0.35">
      <c r="A1864" s="20">
        <v>46191</v>
      </c>
      <c r="B1864" s="21">
        <v>272048</v>
      </c>
      <c r="C1864" s="21">
        <v>434.22</v>
      </c>
      <c r="D1864" s="21">
        <v>434.22</v>
      </c>
      <c r="E1864" s="22">
        <v>46251</v>
      </c>
      <c r="F1864" s="21">
        <v>5</v>
      </c>
      <c r="G1864" s="21" t="s">
        <v>90</v>
      </c>
      <c r="H1864" s="21" t="s">
        <v>95</v>
      </c>
      <c r="I1864" s="21" t="s">
        <v>1709</v>
      </c>
      <c r="J1864" s="21" t="s">
        <v>1378</v>
      </c>
      <c r="K1864" s="21" t="s">
        <v>1379</v>
      </c>
      <c r="L1864" s="21" t="s">
        <v>1380</v>
      </c>
      <c r="M1864" s="21" t="s">
        <v>1381</v>
      </c>
      <c r="N1864" s="21">
        <v>60</v>
      </c>
      <c r="O1864" s="20"/>
      <c r="P1864" s="21" t="s">
        <v>50</v>
      </c>
      <c r="Q1864" s="21" t="s">
        <v>1710</v>
      </c>
      <c r="R1864" s="21">
        <v>30000</v>
      </c>
      <c r="S1864" s="21">
        <v>10019</v>
      </c>
      <c r="T1864" s="21">
        <v>-63.183771999999998</v>
      </c>
      <c r="U1864" s="21">
        <v>-17.816842000000001</v>
      </c>
      <c r="V1864" s="21" t="s">
        <v>262</v>
      </c>
      <c r="W1864" s="21" t="s">
        <v>51</v>
      </c>
      <c r="X1864" s="21" t="s">
        <v>1761</v>
      </c>
      <c r="Y1864" s="23">
        <v>46246</v>
      </c>
      <c r="Z1864" s="24">
        <f>+E1864-Y1864</f>
        <v>5</v>
      </c>
      <c r="AA1864" s="25">
        <f>+Tabla_DatosExternos_142[[#This Row],[Saldo]]/Tabla_DatosExternos_142[[#This Row],[Importe]]</f>
        <v>1</v>
      </c>
      <c r="AB1864" s="21"/>
      <c r="AC1864" s="26">
        <f>IF(AND(-Z1864&gt;=1,-Z1864&lt;=30),D1864,0)</f>
        <v>0</v>
      </c>
      <c r="AD1864" s="26">
        <f>IF(AND(-Z1864&gt;=31,-Z1864&lt;=60),D1864,0)</f>
        <v>0</v>
      </c>
      <c r="AE1864" s="26">
        <f>IF(AND(-Z1864&gt;=61,-Z1864&lt;=90),D1864,0)</f>
        <v>0</v>
      </c>
      <c r="AF1864" s="26">
        <f>IF(AND(-Z1864&gt;=91,-Z1864&lt;=120),D1864,0)</f>
        <v>0</v>
      </c>
      <c r="AG1864" s="26">
        <f>IF(AND(-Z1864&gt;=121,-Z1864&lt;=150),D1864,0)</f>
        <v>0</v>
      </c>
      <c r="AH1864" s="26">
        <f>IF(AND(-Z1864&gt;=151,-Z1864&lt;=180),D1864,0)</f>
        <v>0</v>
      </c>
      <c r="AI1864" s="26">
        <f>IF(AND(-Z1864&gt;=181,-Z1864&lt;=210),D1864,0)</f>
        <v>0</v>
      </c>
      <c r="AJ1864" s="26">
        <f>IF(AND(-Z1864&gt;=211,-Z1864&lt;=250),D1864,0)</f>
        <v>0</v>
      </c>
      <c r="AK1864" s="26">
        <f>IF(-Z1864&gt;=251,D1864,0)</f>
        <v>0</v>
      </c>
      <c r="AL1864" s="26">
        <f>SUM(AE1864:AF1864)</f>
        <v>0</v>
      </c>
      <c r="AM1864" s="26">
        <f>SUM(AG1864:AK1864)</f>
        <v>0</v>
      </c>
      <c r="AN1864" s="26">
        <f>SUM(AI1864:AK1864)</f>
        <v>0</v>
      </c>
      <c r="AO1864" s="26">
        <f>+IF(SUM(AC1864:AK1864)=0,D1864,0)</f>
        <v>434.22</v>
      </c>
      <c r="AP1864" s="26">
        <f>+SUM(AC1864:AK1864)</f>
        <v>0</v>
      </c>
      <c r="AQ1864" s="26">
        <f>+Tabla_DatosExternos_142[[#This Row],[Total Vigente]]+Tabla_DatosExternos_142[[#This Row],[Total Vencido]]</f>
        <v>434.22</v>
      </c>
      <c r="AR1864" s="26">
        <f>SUM(AG1864:AK1864)</f>
        <v>0</v>
      </c>
      <c r="AS1864" s="27">
        <f>+Tabla_DatosExternos_142[[#This Row],[Fecha]]-Tabla_DatosExternos_142[[#This Row],[Vence]]</f>
        <v>-60</v>
      </c>
      <c r="AT1864" s="21"/>
      <c r="AU1864" s="28" t="e">
        <f>+AR1864-W1864</f>
        <v>#VALUE!</v>
      </c>
    </row>
    <row r="1865" spans="1:47" x14ac:dyDescent="0.35">
      <c r="A1865" s="20">
        <v>46191</v>
      </c>
      <c r="B1865" s="21">
        <v>272049</v>
      </c>
      <c r="C1865" s="21">
        <v>412.56</v>
      </c>
      <c r="D1865" s="21">
        <v>412.56</v>
      </c>
      <c r="E1865" s="22">
        <v>46251</v>
      </c>
      <c r="F1865" s="21">
        <v>5</v>
      </c>
      <c r="G1865" s="21" t="s">
        <v>90</v>
      </c>
      <c r="H1865" s="21" t="s">
        <v>95</v>
      </c>
      <c r="I1865" s="21" t="s">
        <v>1709</v>
      </c>
      <c r="J1865" s="21" t="s">
        <v>1378</v>
      </c>
      <c r="K1865" s="21" t="s">
        <v>1379</v>
      </c>
      <c r="L1865" s="21" t="s">
        <v>1380</v>
      </c>
      <c r="M1865" s="21" t="s">
        <v>1381</v>
      </c>
      <c r="N1865" s="21">
        <v>60</v>
      </c>
      <c r="O1865" s="20"/>
      <c r="P1865" s="21" t="s">
        <v>50</v>
      </c>
      <c r="Q1865" s="21" t="s">
        <v>1710</v>
      </c>
      <c r="R1865" s="21">
        <v>110000</v>
      </c>
      <c r="S1865" s="21">
        <v>10019</v>
      </c>
      <c r="T1865" s="21">
        <v>-63.166332699999998</v>
      </c>
      <c r="U1865" s="21">
        <v>-17.715595199999999</v>
      </c>
      <c r="V1865" s="21" t="s">
        <v>1736</v>
      </c>
      <c r="W1865" s="21" t="s">
        <v>51</v>
      </c>
      <c r="X1865" s="21" t="s">
        <v>1763</v>
      </c>
      <c r="Y1865" s="23">
        <v>46246</v>
      </c>
      <c r="Z1865" s="24">
        <f>+E1865-Y1865</f>
        <v>5</v>
      </c>
      <c r="AA1865" s="25">
        <f>+Tabla_DatosExternos_142[[#This Row],[Saldo]]/Tabla_DatosExternos_142[[#This Row],[Importe]]</f>
        <v>1</v>
      </c>
      <c r="AB1865" s="21"/>
      <c r="AC1865" s="26">
        <f>IF(AND(-Z1865&gt;=1,-Z1865&lt;=30),D1865,0)</f>
        <v>0</v>
      </c>
      <c r="AD1865" s="26">
        <f>IF(AND(-Z1865&gt;=31,-Z1865&lt;=60),D1865,0)</f>
        <v>0</v>
      </c>
      <c r="AE1865" s="26">
        <f>IF(AND(-Z1865&gt;=61,-Z1865&lt;=90),D1865,0)</f>
        <v>0</v>
      </c>
      <c r="AF1865" s="26">
        <f>IF(AND(-Z1865&gt;=91,-Z1865&lt;=120),D1865,0)</f>
        <v>0</v>
      </c>
      <c r="AG1865" s="26">
        <f>IF(AND(-Z1865&gt;=121,-Z1865&lt;=150),D1865,0)</f>
        <v>0</v>
      </c>
      <c r="AH1865" s="26">
        <f>IF(AND(-Z1865&gt;=151,-Z1865&lt;=180),D1865,0)</f>
        <v>0</v>
      </c>
      <c r="AI1865" s="26">
        <f>IF(AND(-Z1865&gt;=181,-Z1865&lt;=210),D1865,0)</f>
        <v>0</v>
      </c>
      <c r="AJ1865" s="26">
        <f>IF(AND(-Z1865&gt;=211,-Z1865&lt;=250),D1865,0)</f>
        <v>0</v>
      </c>
      <c r="AK1865" s="26">
        <f>IF(-Z1865&gt;=251,D1865,0)</f>
        <v>0</v>
      </c>
      <c r="AL1865" s="26">
        <f>SUM(AE1865:AF1865)</f>
        <v>0</v>
      </c>
      <c r="AM1865" s="26">
        <f>SUM(AG1865:AK1865)</f>
        <v>0</v>
      </c>
      <c r="AN1865" s="26">
        <f>SUM(AI1865:AK1865)</f>
        <v>0</v>
      </c>
      <c r="AO1865" s="26">
        <f>+IF(SUM(AC1865:AK1865)=0,D1865,0)</f>
        <v>412.56</v>
      </c>
      <c r="AP1865" s="26">
        <f>+SUM(AC1865:AK1865)</f>
        <v>0</v>
      </c>
      <c r="AQ1865" s="26">
        <f>+Tabla_DatosExternos_142[[#This Row],[Total Vigente]]+Tabla_DatosExternos_142[[#This Row],[Total Vencido]]</f>
        <v>412.56</v>
      </c>
      <c r="AR1865" s="26">
        <f>SUM(AG1865:AK1865)</f>
        <v>0</v>
      </c>
      <c r="AS1865" s="27">
        <f>+Tabla_DatosExternos_142[[#This Row],[Fecha]]-Tabla_DatosExternos_142[[#This Row],[Vence]]</f>
        <v>-60</v>
      </c>
      <c r="AT1865" s="21"/>
      <c r="AU1865" s="28" t="e">
        <f>+AR1865-W1865</f>
        <v>#VALUE!</v>
      </c>
    </row>
    <row r="1866" spans="1:47" x14ac:dyDescent="0.35">
      <c r="A1866" s="20">
        <v>46191</v>
      </c>
      <c r="B1866" s="21">
        <v>272050</v>
      </c>
      <c r="C1866" s="21">
        <v>382.26</v>
      </c>
      <c r="D1866" s="21">
        <v>382.26</v>
      </c>
      <c r="E1866" s="22">
        <v>46251</v>
      </c>
      <c r="F1866" s="21">
        <v>5</v>
      </c>
      <c r="G1866" s="21" t="s">
        <v>90</v>
      </c>
      <c r="H1866" s="21" t="s">
        <v>95</v>
      </c>
      <c r="I1866" s="21" t="s">
        <v>1709</v>
      </c>
      <c r="J1866" s="21" t="s">
        <v>1378</v>
      </c>
      <c r="K1866" s="21" t="s">
        <v>1379</v>
      </c>
      <c r="L1866" s="21" t="s">
        <v>1380</v>
      </c>
      <c r="M1866" s="21" t="s">
        <v>1381</v>
      </c>
      <c r="N1866" s="21">
        <v>60</v>
      </c>
      <c r="O1866" s="20"/>
      <c r="P1866" s="21" t="s">
        <v>50</v>
      </c>
      <c r="Q1866" s="21" t="s">
        <v>1710</v>
      </c>
      <c r="R1866" s="21">
        <v>425000</v>
      </c>
      <c r="S1866" s="21">
        <v>10019</v>
      </c>
      <c r="T1866" s="21">
        <v>-63.227249700000002</v>
      </c>
      <c r="U1866" s="21">
        <v>-17.828539299999999</v>
      </c>
      <c r="V1866" s="21" t="s">
        <v>1736</v>
      </c>
      <c r="W1866" s="21" t="s">
        <v>51</v>
      </c>
      <c r="X1866" s="21" t="s">
        <v>1737</v>
      </c>
      <c r="Y1866" s="23">
        <v>46246</v>
      </c>
      <c r="Z1866" s="24">
        <f>+E1866-Y1866</f>
        <v>5</v>
      </c>
      <c r="AA1866" s="25">
        <f>+Tabla_DatosExternos_142[[#This Row],[Saldo]]/Tabla_DatosExternos_142[[#This Row],[Importe]]</f>
        <v>1</v>
      </c>
      <c r="AB1866" s="21"/>
      <c r="AC1866" s="26">
        <f>IF(AND(-Z1866&gt;=1,-Z1866&lt;=30),D1866,0)</f>
        <v>0</v>
      </c>
      <c r="AD1866" s="26">
        <f>IF(AND(-Z1866&gt;=31,-Z1866&lt;=60),D1866,0)</f>
        <v>0</v>
      </c>
      <c r="AE1866" s="26">
        <f>IF(AND(-Z1866&gt;=61,-Z1866&lt;=90),D1866,0)</f>
        <v>0</v>
      </c>
      <c r="AF1866" s="26">
        <f>IF(AND(-Z1866&gt;=91,-Z1866&lt;=120),D1866,0)</f>
        <v>0</v>
      </c>
      <c r="AG1866" s="26">
        <f>IF(AND(-Z1866&gt;=121,-Z1866&lt;=150),D1866,0)</f>
        <v>0</v>
      </c>
      <c r="AH1866" s="26">
        <f>IF(AND(-Z1866&gt;=151,-Z1866&lt;=180),D1866,0)</f>
        <v>0</v>
      </c>
      <c r="AI1866" s="26">
        <f>IF(AND(-Z1866&gt;=181,-Z1866&lt;=210),D1866,0)</f>
        <v>0</v>
      </c>
      <c r="AJ1866" s="26">
        <f>IF(AND(-Z1866&gt;=211,-Z1866&lt;=250),D1866,0)</f>
        <v>0</v>
      </c>
      <c r="AK1866" s="26">
        <f>IF(-Z1866&gt;=251,D1866,0)</f>
        <v>0</v>
      </c>
      <c r="AL1866" s="26">
        <f>SUM(AE1866:AF1866)</f>
        <v>0</v>
      </c>
      <c r="AM1866" s="26">
        <f>SUM(AG1866:AK1866)</f>
        <v>0</v>
      </c>
      <c r="AN1866" s="26">
        <f>SUM(AI1866:AK1866)</f>
        <v>0</v>
      </c>
      <c r="AO1866" s="26">
        <f>+IF(SUM(AC1866:AK1866)=0,D1866,0)</f>
        <v>382.26</v>
      </c>
      <c r="AP1866" s="26">
        <f>+SUM(AC1866:AK1866)</f>
        <v>0</v>
      </c>
      <c r="AQ1866" s="26">
        <f>+Tabla_DatosExternos_142[[#This Row],[Total Vigente]]+Tabla_DatosExternos_142[[#This Row],[Total Vencido]]</f>
        <v>382.26</v>
      </c>
      <c r="AR1866" s="26">
        <f>SUM(AG1866:AK1866)</f>
        <v>0</v>
      </c>
      <c r="AS1866" s="27">
        <f>+Tabla_DatosExternos_142[[#This Row],[Fecha]]-Tabla_DatosExternos_142[[#This Row],[Vence]]</f>
        <v>-60</v>
      </c>
      <c r="AT1866" s="21"/>
      <c r="AU1866" s="28" t="e">
        <f>+AR1866-W1866</f>
        <v>#VALUE!</v>
      </c>
    </row>
    <row r="1867" spans="1:47" x14ac:dyDescent="0.35">
      <c r="A1867" s="20">
        <v>46191</v>
      </c>
      <c r="B1867" s="21">
        <v>272051</v>
      </c>
      <c r="C1867" s="21">
        <v>396.24</v>
      </c>
      <c r="D1867" s="21">
        <v>396.24</v>
      </c>
      <c r="E1867" s="22">
        <v>46251</v>
      </c>
      <c r="F1867" s="21">
        <v>5</v>
      </c>
      <c r="G1867" s="21" t="s">
        <v>90</v>
      </c>
      <c r="H1867" s="21" t="s">
        <v>95</v>
      </c>
      <c r="I1867" s="21" t="s">
        <v>1709</v>
      </c>
      <c r="J1867" s="21" t="s">
        <v>1378</v>
      </c>
      <c r="K1867" s="21" t="s">
        <v>1379</v>
      </c>
      <c r="L1867" s="21" t="s">
        <v>1380</v>
      </c>
      <c r="M1867" s="21" t="s">
        <v>1381</v>
      </c>
      <c r="N1867" s="21">
        <v>60</v>
      </c>
      <c r="O1867" s="20"/>
      <c r="P1867" s="21" t="s">
        <v>50</v>
      </c>
      <c r="Q1867" s="21" t="s">
        <v>1710</v>
      </c>
      <c r="R1867" s="21">
        <v>425000</v>
      </c>
      <c r="S1867" s="21">
        <v>10019</v>
      </c>
      <c r="T1867" s="21">
        <v>-63.199295499999998</v>
      </c>
      <c r="U1867" s="21">
        <v>-17.791985100000002</v>
      </c>
      <c r="V1867" s="21" t="s">
        <v>1736</v>
      </c>
      <c r="W1867" s="21" t="s">
        <v>51</v>
      </c>
      <c r="X1867" s="21" t="s">
        <v>1764</v>
      </c>
      <c r="Y1867" s="23">
        <v>46246</v>
      </c>
      <c r="Z1867" s="24">
        <f>+E1867-Y1867</f>
        <v>5</v>
      </c>
      <c r="AA1867" s="25">
        <f>+Tabla_DatosExternos_142[[#This Row],[Saldo]]/Tabla_DatosExternos_142[[#This Row],[Importe]]</f>
        <v>1</v>
      </c>
      <c r="AB1867" s="21"/>
      <c r="AC1867" s="26">
        <f>IF(AND(-Z1867&gt;=1,-Z1867&lt;=30),D1867,0)</f>
        <v>0</v>
      </c>
      <c r="AD1867" s="26">
        <f>IF(AND(-Z1867&gt;=31,-Z1867&lt;=60),D1867,0)</f>
        <v>0</v>
      </c>
      <c r="AE1867" s="26">
        <f>IF(AND(-Z1867&gt;=61,-Z1867&lt;=90),D1867,0)</f>
        <v>0</v>
      </c>
      <c r="AF1867" s="26">
        <f>IF(AND(-Z1867&gt;=91,-Z1867&lt;=120),D1867,0)</f>
        <v>0</v>
      </c>
      <c r="AG1867" s="26">
        <f>IF(AND(-Z1867&gt;=121,-Z1867&lt;=150),D1867,0)</f>
        <v>0</v>
      </c>
      <c r="AH1867" s="26">
        <f>IF(AND(-Z1867&gt;=151,-Z1867&lt;=180),D1867,0)</f>
        <v>0</v>
      </c>
      <c r="AI1867" s="26">
        <f>IF(AND(-Z1867&gt;=181,-Z1867&lt;=210),D1867,0)</f>
        <v>0</v>
      </c>
      <c r="AJ1867" s="26">
        <f>IF(AND(-Z1867&gt;=211,-Z1867&lt;=250),D1867,0)</f>
        <v>0</v>
      </c>
      <c r="AK1867" s="26">
        <f>IF(-Z1867&gt;=251,D1867,0)</f>
        <v>0</v>
      </c>
      <c r="AL1867" s="26">
        <f>SUM(AE1867:AF1867)</f>
        <v>0</v>
      </c>
      <c r="AM1867" s="26">
        <f>SUM(AG1867:AK1867)</f>
        <v>0</v>
      </c>
      <c r="AN1867" s="26">
        <f>SUM(AI1867:AK1867)</f>
        <v>0</v>
      </c>
      <c r="AO1867" s="26">
        <f>+IF(SUM(AC1867:AK1867)=0,D1867,0)</f>
        <v>396.24</v>
      </c>
      <c r="AP1867" s="26">
        <f>+SUM(AC1867:AK1867)</f>
        <v>0</v>
      </c>
      <c r="AQ1867" s="26">
        <f>+Tabla_DatosExternos_142[[#This Row],[Total Vigente]]+Tabla_DatosExternos_142[[#This Row],[Total Vencido]]</f>
        <v>396.24</v>
      </c>
      <c r="AR1867" s="26">
        <f>SUM(AG1867:AK1867)</f>
        <v>0</v>
      </c>
      <c r="AS1867" s="27">
        <f>+Tabla_DatosExternos_142[[#This Row],[Fecha]]-Tabla_DatosExternos_142[[#This Row],[Vence]]</f>
        <v>-60</v>
      </c>
      <c r="AT1867" s="21"/>
      <c r="AU1867" s="28" t="e">
        <f>+AR1867-W1867</f>
        <v>#VALUE!</v>
      </c>
    </row>
    <row r="1868" spans="1:47" x14ac:dyDescent="0.35">
      <c r="A1868" s="20">
        <v>46191</v>
      </c>
      <c r="B1868" s="21">
        <v>272052</v>
      </c>
      <c r="C1868" s="21">
        <v>376.62</v>
      </c>
      <c r="D1868" s="21">
        <v>376.62</v>
      </c>
      <c r="E1868" s="22">
        <v>46251</v>
      </c>
      <c r="F1868" s="21">
        <v>5</v>
      </c>
      <c r="G1868" s="21" t="s">
        <v>90</v>
      </c>
      <c r="H1868" s="21" t="s">
        <v>95</v>
      </c>
      <c r="I1868" s="21" t="s">
        <v>1709</v>
      </c>
      <c r="J1868" s="21" t="s">
        <v>1378</v>
      </c>
      <c r="K1868" s="21" t="s">
        <v>1379</v>
      </c>
      <c r="L1868" s="21" t="s">
        <v>1380</v>
      </c>
      <c r="M1868" s="21" t="s">
        <v>1381</v>
      </c>
      <c r="N1868" s="21">
        <v>60</v>
      </c>
      <c r="O1868" s="20"/>
      <c r="P1868" s="21" t="s">
        <v>50</v>
      </c>
      <c r="Q1868" s="21" t="s">
        <v>1710</v>
      </c>
      <c r="R1868" s="21">
        <v>425000</v>
      </c>
      <c r="S1868" s="21">
        <v>10019</v>
      </c>
      <c r="T1868" s="21">
        <v>-63.154083300000003</v>
      </c>
      <c r="U1868" s="21">
        <v>-17.736944399999999</v>
      </c>
      <c r="V1868" s="21" t="s">
        <v>1736</v>
      </c>
      <c r="W1868" s="21" t="s">
        <v>51</v>
      </c>
      <c r="X1868" s="21" t="s">
        <v>1765</v>
      </c>
      <c r="Y1868" s="23">
        <v>46246</v>
      </c>
      <c r="Z1868" s="24">
        <f>+E1868-Y1868</f>
        <v>5</v>
      </c>
      <c r="AA1868" s="25">
        <f>+Tabla_DatosExternos_142[[#This Row],[Saldo]]/Tabla_DatosExternos_142[[#This Row],[Importe]]</f>
        <v>1</v>
      </c>
      <c r="AB1868" s="21"/>
      <c r="AC1868" s="26">
        <f>IF(AND(-Z1868&gt;=1,-Z1868&lt;=30),D1868,0)</f>
        <v>0</v>
      </c>
      <c r="AD1868" s="26">
        <f>IF(AND(-Z1868&gt;=31,-Z1868&lt;=60),D1868,0)</f>
        <v>0</v>
      </c>
      <c r="AE1868" s="26">
        <f>IF(AND(-Z1868&gt;=61,-Z1868&lt;=90),D1868,0)</f>
        <v>0</v>
      </c>
      <c r="AF1868" s="26">
        <f>IF(AND(-Z1868&gt;=91,-Z1868&lt;=120),D1868,0)</f>
        <v>0</v>
      </c>
      <c r="AG1868" s="26">
        <f>IF(AND(-Z1868&gt;=121,-Z1868&lt;=150),D1868,0)</f>
        <v>0</v>
      </c>
      <c r="AH1868" s="26">
        <f>IF(AND(-Z1868&gt;=151,-Z1868&lt;=180),D1868,0)</f>
        <v>0</v>
      </c>
      <c r="AI1868" s="26">
        <f>IF(AND(-Z1868&gt;=181,-Z1868&lt;=210),D1868,0)</f>
        <v>0</v>
      </c>
      <c r="AJ1868" s="26">
        <f>IF(AND(-Z1868&gt;=211,-Z1868&lt;=250),D1868,0)</f>
        <v>0</v>
      </c>
      <c r="AK1868" s="26">
        <f>IF(-Z1868&gt;=251,D1868,0)</f>
        <v>0</v>
      </c>
      <c r="AL1868" s="26">
        <f>SUM(AE1868:AF1868)</f>
        <v>0</v>
      </c>
      <c r="AM1868" s="26">
        <f>SUM(AG1868:AK1868)</f>
        <v>0</v>
      </c>
      <c r="AN1868" s="26">
        <f>SUM(AI1868:AK1868)</f>
        <v>0</v>
      </c>
      <c r="AO1868" s="26">
        <f>+IF(SUM(AC1868:AK1868)=0,D1868,0)</f>
        <v>376.62</v>
      </c>
      <c r="AP1868" s="26">
        <f>+SUM(AC1868:AK1868)</f>
        <v>0</v>
      </c>
      <c r="AQ1868" s="26">
        <f>+Tabla_DatosExternos_142[[#This Row],[Total Vigente]]+Tabla_DatosExternos_142[[#This Row],[Total Vencido]]</f>
        <v>376.62</v>
      </c>
      <c r="AR1868" s="26">
        <f>SUM(AG1868:AK1868)</f>
        <v>0</v>
      </c>
      <c r="AS1868" s="27">
        <f>+Tabla_DatosExternos_142[[#This Row],[Fecha]]-Tabla_DatosExternos_142[[#This Row],[Vence]]</f>
        <v>-60</v>
      </c>
      <c r="AT1868" s="21"/>
      <c r="AU1868" s="28" t="e">
        <f>+AR1868-W1868</f>
        <v>#VALUE!</v>
      </c>
    </row>
    <row r="1869" spans="1:47" x14ac:dyDescent="0.35">
      <c r="A1869" s="20">
        <v>46191</v>
      </c>
      <c r="B1869" s="21">
        <v>272053</v>
      </c>
      <c r="C1869" s="21">
        <v>473.16</v>
      </c>
      <c r="D1869" s="21">
        <v>473.16</v>
      </c>
      <c r="E1869" s="22">
        <v>46251</v>
      </c>
      <c r="F1869" s="21">
        <v>5</v>
      </c>
      <c r="G1869" s="21" t="s">
        <v>90</v>
      </c>
      <c r="H1869" s="21" t="s">
        <v>95</v>
      </c>
      <c r="I1869" s="21" t="s">
        <v>1709</v>
      </c>
      <c r="J1869" s="21" t="s">
        <v>1378</v>
      </c>
      <c r="K1869" s="21" t="s">
        <v>1379</v>
      </c>
      <c r="L1869" s="21" t="s">
        <v>1380</v>
      </c>
      <c r="M1869" s="21" t="s">
        <v>1381</v>
      </c>
      <c r="N1869" s="21">
        <v>60</v>
      </c>
      <c r="O1869" s="20"/>
      <c r="P1869" s="21" t="s">
        <v>50</v>
      </c>
      <c r="Q1869" s="21" t="s">
        <v>1710</v>
      </c>
      <c r="R1869" s="21">
        <v>425000</v>
      </c>
      <c r="S1869" s="21">
        <v>10019</v>
      </c>
      <c r="T1869" s="21">
        <v>-63.148280100000001</v>
      </c>
      <c r="U1869" s="21">
        <v>-17.741374400000002</v>
      </c>
      <c r="V1869" s="21" t="s">
        <v>1736</v>
      </c>
      <c r="W1869" s="21" t="s">
        <v>51</v>
      </c>
      <c r="X1869" s="21" t="s">
        <v>1766</v>
      </c>
      <c r="Y1869" s="23">
        <v>46246</v>
      </c>
      <c r="Z1869" s="24">
        <f>+E1869-Y1869</f>
        <v>5</v>
      </c>
      <c r="AA1869" s="25">
        <f>+Tabla_DatosExternos_142[[#This Row],[Saldo]]/Tabla_DatosExternos_142[[#This Row],[Importe]]</f>
        <v>1</v>
      </c>
      <c r="AB1869" s="21"/>
      <c r="AC1869" s="26">
        <f>IF(AND(-Z1869&gt;=1,-Z1869&lt;=30),D1869,0)</f>
        <v>0</v>
      </c>
      <c r="AD1869" s="26">
        <f>IF(AND(-Z1869&gt;=31,-Z1869&lt;=60),D1869,0)</f>
        <v>0</v>
      </c>
      <c r="AE1869" s="26">
        <f>IF(AND(-Z1869&gt;=61,-Z1869&lt;=90),D1869,0)</f>
        <v>0</v>
      </c>
      <c r="AF1869" s="26">
        <f>IF(AND(-Z1869&gt;=91,-Z1869&lt;=120),D1869,0)</f>
        <v>0</v>
      </c>
      <c r="AG1869" s="26">
        <f>IF(AND(-Z1869&gt;=121,-Z1869&lt;=150),D1869,0)</f>
        <v>0</v>
      </c>
      <c r="AH1869" s="26">
        <f>IF(AND(-Z1869&gt;=151,-Z1869&lt;=180),D1869,0)</f>
        <v>0</v>
      </c>
      <c r="AI1869" s="26">
        <f>IF(AND(-Z1869&gt;=181,-Z1869&lt;=210),D1869,0)</f>
        <v>0</v>
      </c>
      <c r="AJ1869" s="26">
        <f>IF(AND(-Z1869&gt;=211,-Z1869&lt;=250),D1869,0)</f>
        <v>0</v>
      </c>
      <c r="AK1869" s="26">
        <f>IF(-Z1869&gt;=251,D1869,0)</f>
        <v>0</v>
      </c>
      <c r="AL1869" s="26">
        <f>SUM(AE1869:AF1869)</f>
        <v>0</v>
      </c>
      <c r="AM1869" s="26">
        <f>SUM(AG1869:AK1869)</f>
        <v>0</v>
      </c>
      <c r="AN1869" s="26">
        <f>SUM(AI1869:AK1869)</f>
        <v>0</v>
      </c>
      <c r="AO1869" s="26">
        <f>+IF(SUM(AC1869:AK1869)=0,D1869,0)</f>
        <v>473.16</v>
      </c>
      <c r="AP1869" s="26">
        <f>+SUM(AC1869:AK1869)</f>
        <v>0</v>
      </c>
      <c r="AQ1869" s="26">
        <f>+Tabla_DatosExternos_142[[#This Row],[Total Vigente]]+Tabla_DatosExternos_142[[#This Row],[Total Vencido]]</f>
        <v>473.16</v>
      </c>
      <c r="AR1869" s="26">
        <f>SUM(AG1869:AK1869)</f>
        <v>0</v>
      </c>
      <c r="AS1869" s="27">
        <f>+Tabla_DatosExternos_142[[#This Row],[Fecha]]-Tabla_DatosExternos_142[[#This Row],[Vence]]</f>
        <v>-60</v>
      </c>
      <c r="AT1869" s="21"/>
      <c r="AU1869" s="28" t="e">
        <f>+AR1869-W1869</f>
        <v>#VALUE!</v>
      </c>
    </row>
    <row r="1870" spans="1:47" x14ac:dyDescent="0.35">
      <c r="A1870" s="20">
        <v>46191</v>
      </c>
      <c r="B1870" s="21">
        <v>272054</v>
      </c>
      <c r="C1870" s="21">
        <v>429.24</v>
      </c>
      <c r="D1870" s="21">
        <v>429.24</v>
      </c>
      <c r="E1870" s="22">
        <v>46251</v>
      </c>
      <c r="F1870" s="21">
        <v>5</v>
      </c>
      <c r="G1870" s="21" t="s">
        <v>90</v>
      </c>
      <c r="H1870" s="21" t="s">
        <v>95</v>
      </c>
      <c r="I1870" s="21" t="s">
        <v>1709</v>
      </c>
      <c r="J1870" s="21" t="s">
        <v>1378</v>
      </c>
      <c r="K1870" s="21" t="s">
        <v>1379</v>
      </c>
      <c r="L1870" s="21" t="s">
        <v>1380</v>
      </c>
      <c r="M1870" s="21" t="s">
        <v>1381</v>
      </c>
      <c r="N1870" s="21">
        <v>60</v>
      </c>
      <c r="O1870" s="20"/>
      <c r="P1870" s="21" t="s">
        <v>50</v>
      </c>
      <c r="Q1870" s="21" t="s">
        <v>1710</v>
      </c>
      <c r="R1870" s="21">
        <v>425000</v>
      </c>
      <c r="S1870" s="21">
        <v>10019</v>
      </c>
      <c r="T1870" s="21">
        <v>-63.1881111</v>
      </c>
      <c r="U1870" s="21">
        <v>-17.703944400000001</v>
      </c>
      <c r="V1870" s="21" t="s">
        <v>1736</v>
      </c>
      <c r="W1870" s="21" t="s">
        <v>51</v>
      </c>
      <c r="X1870" s="21" t="s">
        <v>1767</v>
      </c>
      <c r="Y1870" s="23">
        <v>46246</v>
      </c>
      <c r="Z1870" s="24">
        <f>+E1870-Y1870</f>
        <v>5</v>
      </c>
      <c r="AA1870" s="25">
        <f>+Tabla_DatosExternos_142[[#This Row],[Saldo]]/Tabla_DatosExternos_142[[#This Row],[Importe]]</f>
        <v>1</v>
      </c>
      <c r="AB1870" s="21"/>
      <c r="AC1870" s="26">
        <f>IF(AND(-Z1870&gt;=1,-Z1870&lt;=30),D1870,0)</f>
        <v>0</v>
      </c>
      <c r="AD1870" s="26">
        <f>IF(AND(-Z1870&gt;=31,-Z1870&lt;=60),D1870,0)</f>
        <v>0</v>
      </c>
      <c r="AE1870" s="26">
        <f>IF(AND(-Z1870&gt;=61,-Z1870&lt;=90),D1870,0)</f>
        <v>0</v>
      </c>
      <c r="AF1870" s="26">
        <f>IF(AND(-Z1870&gt;=91,-Z1870&lt;=120),D1870,0)</f>
        <v>0</v>
      </c>
      <c r="AG1870" s="26">
        <f>IF(AND(-Z1870&gt;=121,-Z1870&lt;=150),D1870,0)</f>
        <v>0</v>
      </c>
      <c r="AH1870" s="26">
        <f>IF(AND(-Z1870&gt;=151,-Z1870&lt;=180),D1870,0)</f>
        <v>0</v>
      </c>
      <c r="AI1870" s="26">
        <f>IF(AND(-Z1870&gt;=181,-Z1870&lt;=210),D1870,0)</f>
        <v>0</v>
      </c>
      <c r="AJ1870" s="26">
        <f>IF(AND(-Z1870&gt;=211,-Z1870&lt;=250),D1870,0)</f>
        <v>0</v>
      </c>
      <c r="AK1870" s="26">
        <f>IF(-Z1870&gt;=251,D1870,0)</f>
        <v>0</v>
      </c>
      <c r="AL1870" s="26">
        <f>SUM(AE1870:AF1870)</f>
        <v>0</v>
      </c>
      <c r="AM1870" s="26">
        <f>SUM(AG1870:AK1870)</f>
        <v>0</v>
      </c>
      <c r="AN1870" s="26">
        <f>SUM(AI1870:AK1870)</f>
        <v>0</v>
      </c>
      <c r="AO1870" s="26">
        <f>+IF(SUM(AC1870:AK1870)=0,D1870,0)</f>
        <v>429.24</v>
      </c>
      <c r="AP1870" s="26">
        <f>+SUM(AC1870:AK1870)</f>
        <v>0</v>
      </c>
      <c r="AQ1870" s="26">
        <f>+Tabla_DatosExternos_142[[#This Row],[Total Vigente]]+Tabla_DatosExternos_142[[#This Row],[Total Vencido]]</f>
        <v>429.24</v>
      </c>
      <c r="AR1870" s="26">
        <f>SUM(AG1870:AK1870)</f>
        <v>0</v>
      </c>
      <c r="AS1870" s="27">
        <f>+Tabla_DatosExternos_142[[#This Row],[Fecha]]-Tabla_DatosExternos_142[[#This Row],[Vence]]</f>
        <v>-60</v>
      </c>
      <c r="AT1870" s="21"/>
      <c r="AU1870" s="28" t="e">
        <f>+AR1870-W1870</f>
        <v>#VALUE!</v>
      </c>
    </row>
    <row r="1871" spans="1:47" x14ac:dyDescent="0.35">
      <c r="A1871" s="20">
        <v>46191</v>
      </c>
      <c r="B1871" s="21">
        <v>272055</v>
      </c>
      <c r="C1871" s="21">
        <v>231.12</v>
      </c>
      <c r="D1871" s="21">
        <v>231.12</v>
      </c>
      <c r="E1871" s="22">
        <v>46251</v>
      </c>
      <c r="F1871" s="21">
        <v>5</v>
      </c>
      <c r="G1871" s="21" t="s">
        <v>90</v>
      </c>
      <c r="H1871" s="21" t="s">
        <v>95</v>
      </c>
      <c r="I1871" s="21" t="s">
        <v>1709</v>
      </c>
      <c r="J1871" s="21" t="s">
        <v>1378</v>
      </c>
      <c r="K1871" s="21" t="s">
        <v>1379</v>
      </c>
      <c r="L1871" s="21" t="s">
        <v>1380</v>
      </c>
      <c r="M1871" s="21" t="s">
        <v>1381</v>
      </c>
      <c r="N1871" s="21">
        <v>60</v>
      </c>
      <c r="O1871" s="20"/>
      <c r="P1871" s="21" t="s">
        <v>50</v>
      </c>
      <c r="Q1871" s="21" t="s">
        <v>1710</v>
      </c>
      <c r="R1871" s="21">
        <v>425000</v>
      </c>
      <c r="S1871" s="21">
        <v>10019</v>
      </c>
      <c r="T1871" s="21">
        <v>-63.2359437</v>
      </c>
      <c r="U1871" s="21">
        <v>-17.7632698</v>
      </c>
      <c r="V1871" s="21" t="s">
        <v>1736</v>
      </c>
      <c r="W1871" s="21" t="s">
        <v>51</v>
      </c>
      <c r="X1871" s="21" t="s">
        <v>1768</v>
      </c>
      <c r="Y1871" s="23">
        <v>46246</v>
      </c>
      <c r="Z1871" s="24">
        <f>+E1871-Y1871</f>
        <v>5</v>
      </c>
      <c r="AA1871" s="25">
        <f>+Tabla_DatosExternos_142[[#This Row],[Saldo]]/Tabla_DatosExternos_142[[#This Row],[Importe]]</f>
        <v>1</v>
      </c>
      <c r="AB1871" s="21"/>
      <c r="AC1871" s="26">
        <f>IF(AND(-Z1871&gt;=1,-Z1871&lt;=30),D1871,0)</f>
        <v>0</v>
      </c>
      <c r="AD1871" s="26">
        <f>IF(AND(-Z1871&gt;=31,-Z1871&lt;=60),D1871,0)</f>
        <v>0</v>
      </c>
      <c r="AE1871" s="26">
        <f>IF(AND(-Z1871&gt;=61,-Z1871&lt;=90),D1871,0)</f>
        <v>0</v>
      </c>
      <c r="AF1871" s="26">
        <f>IF(AND(-Z1871&gt;=91,-Z1871&lt;=120),D1871,0)</f>
        <v>0</v>
      </c>
      <c r="AG1871" s="26">
        <f>IF(AND(-Z1871&gt;=121,-Z1871&lt;=150),D1871,0)</f>
        <v>0</v>
      </c>
      <c r="AH1871" s="26">
        <f>IF(AND(-Z1871&gt;=151,-Z1871&lt;=180),D1871,0)</f>
        <v>0</v>
      </c>
      <c r="AI1871" s="26">
        <f>IF(AND(-Z1871&gt;=181,-Z1871&lt;=210),D1871,0)</f>
        <v>0</v>
      </c>
      <c r="AJ1871" s="26">
        <f>IF(AND(-Z1871&gt;=211,-Z1871&lt;=250),D1871,0)</f>
        <v>0</v>
      </c>
      <c r="AK1871" s="26">
        <f>IF(-Z1871&gt;=251,D1871,0)</f>
        <v>0</v>
      </c>
      <c r="AL1871" s="26">
        <f>SUM(AE1871:AF1871)</f>
        <v>0</v>
      </c>
      <c r="AM1871" s="26">
        <f>SUM(AG1871:AK1871)</f>
        <v>0</v>
      </c>
      <c r="AN1871" s="26">
        <f>SUM(AI1871:AK1871)</f>
        <v>0</v>
      </c>
      <c r="AO1871" s="26">
        <f>+IF(SUM(AC1871:AK1871)=0,D1871,0)</f>
        <v>231.12</v>
      </c>
      <c r="AP1871" s="26">
        <f>+SUM(AC1871:AK1871)</f>
        <v>0</v>
      </c>
      <c r="AQ1871" s="26">
        <f>+Tabla_DatosExternos_142[[#This Row],[Total Vigente]]+Tabla_DatosExternos_142[[#This Row],[Total Vencido]]</f>
        <v>231.12</v>
      </c>
      <c r="AR1871" s="26">
        <f>SUM(AG1871:AK1871)</f>
        <v>0</v>
      </c>
      <c r="AS1871" s="27">
        <f>+Tabla_DatosExternos_142[[#This Row],[Fecha]]-Tabla_DatosExternos_142[[#This Row],[Vence]]</f>
        <v>-60</v>
      </c>
      <c r="AT1871" s="21"/>
      <c r="AU1871" s="28" t="e">
        <f>+AR1871-W1871</f>
        <v>#VALUE!</v>
      </c>
    </row>
    <row r="1872" spans="1:47" x14ac:dyDescent="0.35">
      <c r="A1872" s="20">
        <v>46191</v>
      </c>
      <c r="B1872" s="21">
        <v>272056</v>
      </c>
      <c r="C1872" s="21">
        <v>515.64</v>
      </c>
      <c r="D1872" s="21">
        <v>515.64</v>
      </c>
      <c r="E1872" s="22">
        <v>46251</v>
      </c>
      <c r="F1872" s="21">
        <v>5</v>
      </c>
      <c r="G1872" s="21" t="s">
        <v>90</v>
      </c>
      <c r="H1872" s="21" t="s">
        <v>95</v>
      </c>
      <c r="I1872" s="21" t="s">
        <v>1709</v>
      </c>
      <c r="J1872" s="21" t="s">
        <v>1378</v>
      </c>
      <c r="K1872" s="21" t="s">
        <v>1379</v>
      </c>
      <c r="L1872" s="21" t="s">
        <v>1380</v>
      </c>
      <c r="M1872" s="21" t="s">
        <v>1381</v>
      </c>
      <c r="N1872" s="21">
        <v>60</v>
      </c>
      <c r="O1872" s="20"/>
      <c r="P1872" s="21" t="s">
        <v>50</v>
      </c>
      <c r="Q1872" s="21" t="s">
        <v>1710</v>
      </c>
      <c r="R1872" s="21">
        <v>425000</v>
      </c>
      <c r="S1872" s="21">
        <v>10019</v>
      </c>
      <c r="T1872" s="21">
        <v>-63.094124399999998</v>
      </c>
      <c r="U1872" s="21">
        <v>-17.7519545</v>
      </c>
      <c r="V1872" s="21" t="s">
        <v>1736</v>
      </c>
      <c r="W1872" s="21" t="s">
        <v>51</v>
      </c>
      <c r="X1872" s="21" t="s">
        <v>1780</v>
      </c>
      <c r="Y1872" s="23">
        <v>46246</v>
      </c>
      <c r="Z1872" s="24">
        <f>+E1872-Y1872</f>
        <v>5</v>
      </c>
      <c r="AA1872" s="25">
        <f>+Tabla_DatosExternos_142[[#This Row],[Saldo]]/Tabla_DatosExternos_142[[#This Row],[Importe]]</f>
        <v>1</v>
      </c>
      <c r="AB1872" s="21"/>
      <c r="AC1872" s="26">
        <f>IF(AND(-Z1872&gt;=1,-Z1872&lt;=30),D1872,0)</f>
        <v>0</v>
      </c>
      <c r="AD1872" s="26">
        <f>IF(AND(-Z1872&gt;=31,-Z1872&lt;=60),D1872,0)</f>
        <v>0</v>
      </c>
      <c r="AE1872" s="26">
        <f>IF(AND(-Z1872&gt;=61,-Z1872&lt;=90),D1872,0)</f>
        <v>0</v>
      </c>
      <c r="AF1872" s="26">
        <f>IF(AND(-Z1872&gt;=91,-Z1872&lt;=120),D1872,0)</f>
        <v>0</v>
      </c>
      <c r="AG1872" s="26">
        <f>IF(AND(-Z1872&gt;=121,-Z1872&lt;=150),D1872,0)</f>
        <v>0</v>
      </c>
      <c r="AH1872" s="26">
        <f>IF(AND(-Z1872&gt;=151,-Z1872&lt;=180),D1872,0)</f>
        <v>0</v>
      </c>
      <c r="AI1872" s="26">
        <f>IF(AND(-Z1872&gt;=181,-Z1872&lt;=210),D1872,0)</f>
        <v>0</v>
      </c>
      <c r="AJ1872" s="26">
        <f>IF(AND(-Z1872&gt;=211,-Z1872&lt;=250),D1872,0)</f>
        <v>0</v>
      </c>
      <c r="AK1872" s="26">
        <f>IF(-Z1872&gt;=251,D1872,0)</f>
        <v>0</v>
      </c>
      <c r="AL1872" s="26">
        <f>SUM(AE1872:AF1872)</f>
        <v>0</v>
      </c>
      <c r="AM1872" s="26">
        <f>SUM(AG1872:AK1872)</f>
        <v>0</v>
      </c>
      <c r="AN1872" s="26">
        <f>SUM(AI1872:AK1872)</f>
        <v>0</v>
      </c>
      <c r="AO1872" s="26">
        <f>+IF(SUM(AC1872:AK1872)=0,D1872,0)</f>
        <v>515.64</v>
      </c>
      <c r="AP1872" s="26">
        <f>+SUM(AC1872:AK1872)</f>
        <v>0</v>
      </c>
      <c r="AQ1872" s="26">
        <f>+Tabla_DatosExternos_142[[#This Row],[Total Vigente]]+Tabla_DatosExternos_142[[#This Row],[Total Vencido]]</f>
        <v>515.64</v>
      </c>
      <c r="AR1872" s="26">
        <f>SUM(AG1872:AK1872)</f>
        <v>0</v>
      </c>
      <c r="AS1872" s="27">
        <f>+Tabla_DatosExternos_142[[#This Row],[Fecha]]-Tabla_DatosExternos_142[[#This Row],[Vence]]</f>
        <v>-60</v>
      </c>
      <c r="AT1872" s="21"/>
      <c r="AU1872" s="28" t="e">
        <f>+AR1872-W1872</f>
        <v>#VALUE!</v>
      </c>
    </row>
    <row r="1873" spans="1:47" x14ac:dyDescent="0.35">
      <c r="A1873" s="20">
        <v>46191</v>
      </c>
      <c r="B1873" s="21">
        <v>272057</v>
      </c>
      <c r="C1873" s="21">
        <v>353.16</v>
      </c>
      <c r="D1873" s="21">
        <v>353.16</v>
      </c>
      <c r="E1873" s="22">
        <v>46251</v>
      </c>
      <c r="F1873" s="21">
        <v>5</v>
      </c>
      <c r="G1873" s="21" t="s">
        <v>90</v>
      </c>
      <c r="H1873" s="21" t="s">
        <v>95</v>
      </c>
      <c r="I1873" s="21" t="s">
        <v>1709</v>
      </c>
      <c r="J1873" s="21" t="s">
        <v>1378</v>
      </c>
      <c r="K1873" s="21" t="s">
        <v>1379</v>
      </c>
      <c r="L1873" s="21" t="s">
        <v>1380</v>
      </c>
      <c r="M1873" s="21" t="s">
        <v>1381</v>
      </c>
      <c r="N1873" s="21">
        <v>60</v>
      </c>
      <c r="O1873" s="20"/>
      <c r="P1873" s="21" t="s">
        <v>50</v>
      </c>
      <c r="Q1873" s="21" t="s">
        <v>1710</v>
      </c>
      <c r="R1873" s="21">
        <v>10000</v>
      </c>
      <c r="S1873" s="21">
        <v>10019</v>
      </c>
      <c r="T1873" s="21">
        <v>-63.119921499999997</v>
      </c>
      <c r="U1873" s="21">
        <v>-17.745701700000001</v>
      </c>
      <c r="V1873" s="21" t="s">
        <v>1736</v>
      </c>
      <c r="W1873" s="21" t="s">
        <v>51</v>
      </c>
      <c r="X1873" s="21" t="s">
        <v>1770</v>
      </c>
      <c r="Y1873" s="23">
        <v>46246</v>
      </c>
      <c r="Z1873" s="24">
        <f>+E1873-Y1873</f>
        <v>5</v>
      </c>
      <c r="AA1873" s="25">
        <f>+Tabla_DatosExternos_142[[#This Row],[Saldo]]/Tabla_DatosExternos_142[[#This Row],[Importe]]</f>
        <v>1</v>
      </c>
      <c r="AB1873" s="21"/>
      <c r="AC1873" s="26">
        <f>IF(AND(-Z1873&gt;=1,-Z1873&lt;=30),D1873,0)</f>
        <v>0</v>
      </c>
      <c r="AD1873" s="26">
        <f>IF(AND(-Z1873&gt;=31,-Z1873&lt;=60),D1873,0)</f>
        <v>0</v>
      </c>
      <c r="AE1873" s="26">
        <f>IF(AND(-Z1873&gt;=61,-Z1873&lt;=90),D1873,0)</f>
        <v>0</v>
      </c>
      <c r="AF1873" s="26">
        <f>IF(AND(-Z1873&gt;=91,-Z1873&lt;=120),D1873,0)</f>
        <v>0</v>
      </c>
      <c r="AG1873" s="26">
        <f>IF(AND(-Z1873&gt;=121,-Z1873&lt;=150),D1873,0)</f>
        <v>0</v>
      </c>
      <c r="AH1873" s="26">
        <f>IF(AND(-Z1873&gt;=151,-Z1873&lt;=180),D1873,0)</f>
        <v>0</v>
      </c>
      <c r="AI1873" s="26">
        <f>IF(AND(-Z1873&gt;=181,-Z1873&lt;=210),D1873,0)</f>
        <v>0</v>
      </c>
      <c r="AJ1873" s="26">
        <f>IF(AND(-Z1873&gt;=211,-Z1873&lt;=250),D1873,0)</f>
        <v>0</v>
      </c>
      <c r="AK1873" s="26">
        <f>IF(-Z1873&gt;=251,D1873,0)</f>
        <v>0</v>
      </c>
      <c r="AL1873" s="26">
        <f>SUM(AE1873:AF1873)</f>
        <v>0</v>
      </c>
      <c r="AM1873" s="26">
        <f>SUM(AG1873:AK1873)</f>
        <v>0</v>
      </c>
      <c r="AN1873" s="26">
        <f>SUM(AI1873:AK1873)</f>
        <v>0</v>
      </c>
      <c r="AO1873" s="26">
        <f>+IF(SUM(AC1873:AK1873)=0,D1873,0)</f>
        <v>353.16</v>
      </c>
      <c r="AP1873" s="26">
        <f>+SUM(AC1873:AK1873)</f>
        <v>0</v>
      </c>
      <c r="AQ1873" s="26">
        <f>+Tabla_DatosExternos_142[[#This Row],[Total Vigente]]+Tabla_DatosExternos_142[[#This Row],[Total Vencido]]</f>
        <v>353.16</v>
      </c>
      <c r="AR1873" s="26">
        <f>SUM(AG1873:AK1873)</f>
        <v>0</v>
      </c>
      <c r="AS1873" s="27">
        <f>+Tabla_DatosExternos_142[[#This Row],[Fecha]]-Tabla_DatosExternos_142[[#This Row],[Vence]]</f>
        <v>-60</v>
      </c>
      <c r="AT1873" s="21"/>
      <c r="AU1873" s="28" t="e">
        <f>+AR1873-W1873</f>
        <v>#VALUE!</v>
      </c>
    </row>
    <row r="1874" spans="1:47" x14ac:dyDescent="0.35">
      <c r="A1874" s="20">
        <v>46191</v>
      </c>
      <c r="B1874" s="21">
        <v>272058</v>
      </c>
      <c r="C1874" s="21">
        <v>374.22</v>
      </c>
      <c r="D1874" s="21">
        <v>374.22</v>
      </c>
      <c r="E1874" s="22">
        <v>46251</v>
      </c>
      <c r="F1874" s="21">
        <v>5</v>
      </c>
      <c r="G1874" s="21" t="s">
        <v>90</v>
      </c>
      <c r="H1874" s="21" t="s">
        <v>95</v>
      </c>
      <c r="I1874" s="21" t="s">
        <v>1709</v>
      </c>
      <c r="J1874" s="21" t="s">
        <v>1378</v>
      </c>
      <c r="K1874" s="21" t="s">
        <v>1379</v>
      </c>
      <c r="L1874" s="21" t="s">
        <v>1380</v>
      </c>
      <c r="M1874" s="21" t="s">
        <v>1381</v>
      </c>
      <c r="N1874" s="21">
        <v>60</v>
      </c>
      <c r="O1874" s="20"/>
      <c r="P1874" s="21" t="s">
        <v>50</v>
      </c>
      <c r="Q1874" s="21" t="s">
        <v>1710</v>
      </c>
      <c r="R1874" s="21">
        <v>5000</v>
      </c>
      <c r="S1874" s="21">
        <v>10019</v>
      </c>
      <c r="T1874" s="21">
        <v>-63.074126300000003</v>
      </c>
      <c r="U1874" s="21">
        <v>-17.740249800000001</v>
      </c>
      <c r="V1874" s="21" t="s">
        <v>1736</v>
      </c>
      <c r="W1874" s="21" t="s">
        <v>51</v>
      </c>
      <c r="X1874" s="21" t="s">
        <v>1781</v>
      </c>
      <c r="Y1874" s="23">
        <v>46246</v>
      </c>
      <c r="Z1874" s="24">
        <f>+E1874-Y1874</f>
        <v>5</v>
      </c>
      <c r="AA1874" s="25">
        <f>+Tabla_DatosExternos_142[[#This Row],[Saldo]]/Tabla_DatosExternos_142[[#This Row],[Importe]]</f>
        <v>1</v>
      </c>
      <c r="AB1874" s="21"/>
      <c r="AC1874" s="26">
        <f>IF(AND(-Z1874&gt;=1,-Z1874&lt;=30),D1874,0)</f>
        <v>0</v>
      </c>
      <c r="AD1874" s="26">
        <f>IF(AND(-Z1874&gt;=31,-Z1874&lt;=60),D1874,0)</f>
        <v>0</v>
      </c>
      <c r="AE1874" s="26">
        <f>IF(AND(-Z1874&gt;=61,-Z1874&lt;=90),D1874,0)</f>
        <v>0</v>
      </c>
      <c r="AF1874" s="26">
        <f>IF(AND(-Z1874&gt;=91,-Z1874&lt;=120),D1874,0)</f>
        <v>0</v>
      </c>
      <c r="AG1874" s="26">
        <f>IF(AND(-Z1874&gt;=121,-Z1874&lt;=150),D1874,0)</f>
        <v>0</v>
      </c>
      <c r="AH1874" s="26">
        <f>IF(AND(-Z1874&gt;=151,-Z1874&lt;=180),D1874,0)</f>
        <v>0</v>
      </c>
      <c r="AI1874" s="26">
        <f>IF(AND(-Z1874&gt;=181,-Z1874&lt;=210),D1874,0)</f>
        <v>0</v>
      </c>
      <c r="AJ1874" s="26">
        <f>IF(AND(-Z1874&gt;=211,-Z1874&lt;=250),D1874,0)</f>
        <v>0</v>
      </c>
      <c r="AK1874" s="26">
        <f>IF(-Z1874&gt;=251,D1874,0)</f>
        <v>0</v>
      </c>
      <c r="AL1874" s="26">
        <f>SUM(AE1874:AF1874)</f>
        <v>0</v>
      </c>
      <c r="AM1874" s="26">
        <f>SUM(AG1874:AK1874)</f>
        <v>0</v>
      </c>
      <c r="AN1874" s="26">
        <f>SUM(AI1874:AK1874)</f>
        <v>0</v>
      </c>
      <c r="AO1874" s="26">
        <f>+IF(SUM(AC1874:AK1874)=0,D1874,0)</f>
        <v>374.22</v>
      </c>
      <c r="AP1874" s="26">
        <f>+SUM(AC1874:AK1874)</f>
        <v>0</v>
      </c>
      <c r="AQ1874" s="26">
        <f>+Tabla_DatosExternos_142[[#This Row],[Total Vigente]]+Tabla_DatosExternos_142[[#This Row],[Total Vencido]]</f>
        <v>374.22</v>
      </c>
      <c r="AR1874" s="26">
        <f>SUM(AG1874:AK1874)</f>
        <v>0</v>
      </c>
      <c r="AS1874" s="27">
        <f>+Tabla_DatosExternos_142[[#This Row],[Fecha]]-Tabla_DatosExternos_142[[#This Row],[Vence]]</f>
        <v>-60</v>
      </c>
      <c r="AT1874" s="21"/>
      <c r="AU1874" s="28" t="e">
        <f>+AR1874-W1874</f>
        <v>#VALUE!</v>
      </c>
    </row>
    <row r="1875" spans="1:47" x14ac:dyDescent="0.35">
      <c r="A1875" s="20">
        <v>46191</v>
      </c>
      <c r="B1875" s="21">
        <v>272059</v>
      </c>
      <c r="C1875" s="21">
        <v>458.28</v>
      </c>
      <c r="D1875" s="21">
        <v>458.28</v>
      </c>
      <c r="E1875" s="22">
        <v>46251</v>
      </c>
      <c r="F1875" s="21">
        <v>5</v>
      </c>
      <c r="G1875" s="21" t="s">
        <v>90</v>
      </c>
      <c r="H1875" s="21" t="s">
        <v>95</v>
      </c>
      <c r="I1875" s="21" t="s">
        <v>1709</v>
      </c>
      <c r="J1875" s="21" t="s">
        <v>1378</v>
      </c>
      <c r="K1875" s="21" t="s">
        <v>1379</v>
      </c>
      <c r="L1875" s="21" t="s">
        <v>1380</v>
      </c>
      <c r="M1875" s="21" t="s">
        <v>1381</v>
      </c>
      <c r="N1875" s="21">
        <v>60</v>
      </c>
      <c r="O1875" s="20"/>
      <c r="P1875" s="21" t="s">
        <v>50</v>
      </c>
      <c r="Q1875" s="21" t="s">
        <v>1710</v>
      </c>
      <c r="R1875" s="21">
        <v>5000</v>
      </c>
      <c r="S1875" s="21">
        <v>10019</v>
      </c>
      <c r="T1875" s="21">
        <v>-63.2227459</v>
      </c>
      <c r="U1875" s="21">
        <v>-17.814352100000001</v>
      </c>
      <c r="V1875" s="21" t="s">
        <v>1744</v>
      </c>
      <c r="W1875" s="21" t="s">
        <v>51</v>
      </c>
      <c r="X1875" s="21" t="s">
        <v>1745</v>
      </c>
      <c r="Y1875" s="23">
        <v>46246</v>
      </c>
      <c r="Z1875" s="24">
        <f>+E1875-Y1875</f>
        <v>5</v>
      </c>
      <c r="AA1875" s="25">
        <f>+Tabla_DatosExternos_142[[#This Row],[Saldo]]/Tabla_DatosExternos_142[[#This Row],[Importe]]</f>
        <v>1</v>
      </c>
      <c r="AB1875" s="21"/>
      <c r="AC1875" s="26">
        <f>IF(AND(-Z1875&gt;=1,-Z1875&lt;=30),D1875,0)</f>
        <v>0</v>
      </c>
      <c r="AD1875" s="26">
        <f>IF(AND(-Z1875&gt;=31,-Z1875&lt;=60),D1875,0)</f>
        <v>0</v>
      </c>
      <c r="AE1875" s="26">
        <f>IF(AND(-Z1875&gt;=61,-Z1875&lt;=90),D1875,0)</f>
        <v>0</v>
      </c>
      <c r="AF1875" s="26">
        <f>IF(AND(-Z1875&gt;=91,-Z1875&lt;=120),D1875,0)</f>
        <v>0</v>
      </c>
      <c r="AG1875" s="26">
        <f>IF(AND(-Z1875&gt;=121,-Z1875&lt;=150),D1875,0)</f>
        <v>0</v>
      </c>
      <c r="AH1875" s="26">
        <f>IF(AND(-Z1875&gt;=151,-Z1875&lt;=180),D1875,0)</f>
        <v>0</v>
      </c>
      <c r="AI1875" s="26">
        <f>IF(AND(-Z1875&gt;=181,-Z1875&lt;=210),D1875,0)</f>
        <v>0</v>
      </c>
      <c r="AJ1875" s="26">
        <f>IF(AND(-Z1875&gt;=211,-Z1875&lt;=250),D1875,0)</f>
        <v>0</v>
      </c>
      <c r="AK1875" s="26">
        <f>IF(-Z1875&gt;=251,D1875,0)</f>
        <v>0</v>
      </c>
      <c r="AL1875" s="26">
        <f>SUM(AE1875:AF1875)</f>
        <v>0</v>
      </c>
      <c r="AM1875" s="26">
        <f>SUM(AG1875:AK1875)</f>
        <v>0</v>
      </c>
      <c r="AN1875" s="26">
        <f>SUM(AI1875:AK1875)</f>
        <v>0</v>
      </c>
      <c r="AO1875" s="26">
        <f>+IF(SUM(AC1875:AK1875)=0,D1875,0)</f>
        <v>458.28</v>
      </c>
      <c r="AP1875" s="26">
        <f>+SUM(AC1875:AK1875)</f>
        <v>0</v>
      </c>
      <c r="AQ1875" s="26">
        <f>+Tabla_DatosExternos_142[[#This Row],[Total Vigente]]+Tabla_DatosExternos_142[[#This Row],[Total Vencido]]</f>
        <v>458.28</v>
      </c>
      <c r="AR1875" s="26">
        <f>SUM(AG1875:AK1875)</f>
        <v>0</v>
      </c>
      <c r="AS1875" s="27">
        <f>+Tabla_DatosExternos_142[[#This Row],[Fecha]]-Tabla_DatosExternos_142[[#This Row],[Vence]]</f>
        <v>-60</v>
      </c>
      <c r="AT1875" s="21"/>
      <c r="AU1875" s="28" t="e">
        <f>+AR1875-W1875</f>
        <v>#VALUE!</v>
      </c>
    </row>
    <row r="1876" spans="1:47" x14ac:dyDescent="0.35">
      <c r="A1876" s="20">
        <v>46191</v>
      </c>
      <c r="B1876" s="21">
        <v>272269</v>
      </c>
      <c r="C1876" s="21">
        <v>421.2</v>
      </c>
      <c r="D1876" s="21">
        <v>421.2</v>
      </c>
      <c r="E1876" s="22">
        <v>46251</v>
      </c>
      <c r="F1876" s="21">
        <v>5</v>
      </c>
      <c r="G1876" s="21" t="s">
        <v>90</v>
      </c>
      <c r="H1876" s="21" t="s">
        <v>95</v>
      </c>
      <c r="I1876" s="21" t="s">
        <v>1709</v>
      </c>
      <c r="J1876" s="21" t="s">
        <v>1378</v>
      </c>
      <c r="K1876" s="21" t="s">
        <v>1379</v>
      </c>
      <c r="L1876" s="21" t="s">
        <v>1380</v>
      </c>
      <c r="M1876" s="21" t="s">
        <v>1381</v>
      </c>
      <c r="N1876" s="21">
        <v>60</v>
      </c>
      <c r="O1876" s="20"/>
      <c r="P1876" s="21" t="s">
        <v>50</v>
      </c>
      <c r="Q1876" s="21" t="s">
        <v>1710</v>
      </c>
      <c r="R1876" s="21">
        <v>110000</v>
      </c>
      <c r="S1876" s="21">
        <v>10019</v>
      </c>
      <c r="T1876" s="21">
        <v>-63.251972000000002</v>
      </c>
      <c r="U1876" s="21">
        <v>-17.850193999999998</v>
      </c>
      <c r="V1876" s="21" t="s">
        <v>1715</v>
      </c>
      <c r="W1876" s="21" t="s">
        <v>51</v>
      </c>
      <c r="X1876" s="21" t="s">
        <v>1774</v>
      </c>
      <c r="Y1876" s="23">
        <v>46246</v>
      </c>
      <c r="Z1876" s="24">
        <f>+E1876-Y1876</f>
        <v>5</v>
      </c>
      <c r="AA1876" s="25">
        <f>+Tabla_DatosExternos_142[[#This Row],[Saldo]]/Tabla_DatosExternos_142[[#This Row],[Importe]]</f>
        <v>1</v>
      </c>
      <c r="AB1876" s="21"/>
      <c r="AC1876" s="26">
        <f>IF(AND(-Z1876&gt;=1,-Z1876&lt;=30),D1876,0)</f>
        <v>0</v>
      </c>
      <c r="AD1876" s="26">
        <f>IF(AND(-Z1876&gt;=31,-Z1876&lt;=60),D1876,0)</f>
        <v>0</v>
      </c>
      <c r="AE1876" s="26">
        <f>IF(AND(-Z1876&gt;=61,-Z1876&lt;=90),D1876,0)</f>
        <v>0</v>
      </c>
      <c r="AF1876" s="26">
        <f>IF(AND(-Z1876&gt;=91,-Z1876&lt;=120),D1876,0)</f>
        <v>0</v>
      </c>
      <c r="AG1876" s="26">
        <f>IF(AND(-Z1876&gt;=121,-Z1876&lt;=150),D1876,0)</f>
        <v>0</v>
      </c>
      <c r="AH1876" s="26">
        <f>IF(AND(-Z1876&gt;=151,-Z1876&lt;=180),D1876,0)</f>
        <v>0</v>
      </c>
      <c r="AI1876" s="26">
        <f>IF(AND(-Z1876&gt;=181,-Z1876&lt;=210),D1876,0)</f>
        <v>0</v>
      </c>
      <c r="AJ1876" s="26">
        <f>IF(AND(-Z1876&gt;=211,-Z1876&lt;=250),D1876,0)</f>
        <v>0</v>
      </c>
      <c r="AK1876" s="26">
        <f>IF(-Z1876&gt;=251,D1876,0)</f>
        <v>0</v>
      </c>
      <c r="AL1876" s="26">
        <f>SUM(AE1876:AF1876)</f>
        <v>0</v>
      </c>
      <c r="AM1876" s="26">
        <f>SUM(AG1876:AK1876)</f>
        <v>0</v>
      </c>
      <c r="AN1876" s="26">
        <f>SUM(AI1876:AK1876)</f>
        <v>0</v>
      </c>
      <c r="AO1876" s="26">
        <f>+IF(SUM(AC1876:AK1876)=0,D1876,0)</f>
        <v>421.2</v>
      </c>
      <c r="AP1876" s="26">
        <f>+SUM(AC1876:AK1876)</f>
        <v>0</v>
      </c>
      <c r="AQ1876" s="26">
        <f>+Tabla_DatosExternos_142[[#This Row],[Total Vigente]]+Tabla_DatosExternos_142[[#This Row],[Total Vencido]]</f>
        <v>421.2</v>
      </c>
      <c r="AR1876" s="26">
        <f>SUM(AG1876:AK1876)</f>
        <v>0</v>
      </c>
      <c r="AS1876" s="27">
        <f>+Tabla_DatosExternos_142[[#This Row],[Fecha]]-Tabla_DatosExternos_142[[#This Row],[Vence]]</f>
        <v>-60</v>
      </c>
      <c r="AT1876" s="21"/>
      <c r="AU1876" s="28" t="e">
        <f>+AR1876-W1876</f>
        <v>#VALUE!</v>
      </c>
    </row>
    <row r="1877" spans="1:47" x14ac:dyDescent="0.35">
      <c r="A1877" s="20">
        <v>46191</v>
      </c>
      <c r="B1877" s="21">
        <v>272270</v>
      </c>
      <c r="C1877" s="21">
        <v>322.26</v>
      </c>
      <c r="D1877" s="21">
        <v>322.26</v>
      </c>
      <c r="E1877" s="22">
        <v>46251</v>
      </c>
      <c r="F1877" s="21">
        <v>5</v>
      </c>
      <c r="G1877" s="21" t="s">
        <v>90</v>
      </c>
      <c r="H1877" s="21" t="s">
        <v>95</v>
      </c>
      <c r="I1877" s="21" t="s">
        <v>1709</v>
      </c>
      <c r="J1877" s="21" t="s">
        <v>1378</v>
      </c>
      <c r="K1877" s="21" t="s">
        <v>1379</v>
      </c>
      <c r="L1877" s="21" t="s">
        <v>1380</v>
      </c>
      <c r="M1877" s="21" t="s">
        <v>1381</v>
      </c>
      <c r="N1877" s="21">
        <v>60</v>
      </c>
      <c r="O1877" s="20"/>
      <c r="P1877" s="21" t="s">
        <v>50</v>
      </c>
      <c r="Q1877" s="21" t="s">
        <v>1710</v>
      </c>
      <c r="R1877" s="21">
        <v>110000</v>
      </c>
      <c r="S1877" s="21">
        <v>10019</v>
      </c>
      <c r="T1877" s="21">
        <v>-63.214132300000003</v>
      </c>
      <c r="U1877" s="21">
        <v>-17.844051</v>
      </c>
      <c r="V1877" s="21" t="s">
        <v>1727</v>
      </c>
      <c r="W1877" s="21" t="s">
        <v>51</v>
      </c>
      <c r="X1877" s="21" t="s">
        <v>1731</v>
      </c>
      <c r="Y1877" s="23">
        <v>46246</v>
      </c>
      <c r="Z1877" s="24">
        <f>+E1877-Y1877</f>
        <v>5</v>
      </c>
      <c r="AA1877" s="25">
        <f>+Tabla_DatosExternos_142[[#This Row],[Saldo]]/Tabla_DatosExternos_142[[#This Row],[Importe]]</f>
        <v>1</v>
      </c>
      <c r="AB1877" s="21"/>
      <c r="AC1877" s="26">
        <f>IF(AND(-Z1877&gt;=1,-Z1877&lt;=30),D1877,0)</f>
        <v>0</v>
      </c>
      <c r="AD1877" s="26">
        <f>IF(AND(-Z1877&gt;=31,-Z1877&lt;=60),D1877,0)</f>
        <v>0</v>
      </c>
      <c r="AE1877" s="26">
        <f>IF(AND(-Z1877&gt;=61,-Z1877&lt;=90),D1877,0)</f>
        <v>0</v>
      </c>
      <c r="AF1877" s="26">
        <f>IF(AND(-Z1877&gt;=91,-Z1877&lt;=120),D1877,0)</f>
        <v>0</v>
      </c>
      <c r="AG1877" s="26">
        <f>IF(AND(-Z1877&gt;=121,-Z1877&lt;=150),D1877,0)</f>
        <v>0</v>
      </c>
      <c r="AH1877" s="26">
        <f>IF(AND(-Z1877&gt;=151,-Z1877&lt;=180),D1877,0)</f>
        <v>0</v>
      </c>
      <c r="AI1877" s="26">
        <f>IF(AND(-Z1877&gt;=181,-Z1877&lt;=210),D1877,0)</f>
        <v>0</v>
      </c>
      <c r="AJ1877" s="26">
        <f>IF(AND(-Z1877&gt;=211,-Z1877&lt;=250),D1877,0)</f>
        <v>0</v>
      </c>
      <c r="AK1877" s="26">
        <f>IF(-Z1877&gt;=251,D1877,0)</f>
        <v>0</v>
      </c>
      <c r="AL1877" s="26">
        <f>SUM(AE1877:AF1877)</f>
        <v>0</v>
      </c>
      <c r="AM1877" s="26">
        <f>SUM(AG1877:AK1877)</f>
        <v>0</v>
      </c>
      <c r="AN1877" s="26">
        <f>SUM(AI1877:AK1877)</f>
        <v>0</v>
      </c>
      <c r="AO1877" s="26">
        <f>+IF(SUM(AC1877:AK1877)=0,D1877,0)</f>
        <v>322.26</v>
      </c>
      <c r="AP1877" s="26">
        <f>+SUM(AC1877:AK1877)</f>
        <v>0</v>
      </c>
      <c r="AQ1877" s="26">
        <f>+Tabla_DatosExternos_142[[#This Row],[Total Vigente]]+Tabla_DatosExternos_142[[#This Row],[Total Vencido]]</f>
        <v>322.26</v>
      </c>
      <c r="AR1877" s="26">
        <f>SUM(AG1877:AK1877)</f>
        <v>0</v>
      </c>
      <c r="AS1877" s="27">
        <f>+Tabla_DatosExternos_142[[#This Row],[Fecha]]-Tabla_DatosExternos_142[[#This Row],[Vence]]</f>
        <v>-60</v>
      </c>
      <c r="AT1877" s="21"/>
      <c r="AU1877" s="28" t="e">
        <f>+AR1877-W1877</f>
        <v>#VALUE!</v>
      </c>
    </row>
    <row r="1878" spans="1:47" x14ac:dyDescent="0.35">
      <c r="A1878" s="20">
        <v>46192</v>
      </c>
      <c r="B1878" s="21">
        <v>272489</v>
      </c>
      <c r="C1878" s="21">
        <v>1214.52</v>
      </c>
      <c r="D1878" s="21">
        <v>1214.52</v>
      </c>
      <c r="E1878" s="22">
        <v>46222</v>
      </c>
      <c r="F1878" s="21">
        <v>24</v>
      </c>
      <c r="G1878" s="21" t="s">
        <v>90</v>
      </c>
      <c r="H1878" s="21" t="s">
        <v>48</v>
      </c>
      <c r="I1878" s="21" t="s">
        <v>1709</v>
      </c>
      <c r="J1878" s="21" t="s">
        <v>1378</v>
      </c>
      <c r="K1878" s="21" t="s">
        <v>1379</v>
      </c>
      <c r="L1878" s="21" t="s">
        <v>1380</v>
      </c>
      <c r="M1878" s="21" t="s">
        <v>1381</v>
      </c>
      <c r="N1878" s="21">
        <v>30</v>
      </c>
      <c r="O1878" s="20"/>
      <c r="P1878" s="21" t="s">
        <v>50</v>
      </c>
      <c r="Q1878" s="21" t="s">
        <v>1710</v>
      </c>
      <c r="R1878" s="21">
        <v>10000</v>
      </c>
      <c r="S1878" s="21">
        <v>10019</v>
      </c>
      <c r="T1878" s="21">
        <v>-63.117647499999997</v>
      </c>
      <c r="U1878" s="21">
        <v>-17.754691699999999</v>
      </c>
      <c r="V1878" s="21" t="s">
        <v>1736</v>
      </c>
      <c r="W1878" s="21" t="s">
        <v>51</v>
      </c>
      <c r="X1878" s="21" t="s">
        <v>1771</v>
      </c>
      <c r="Y1878" s="23">
        <v>46246</v>
      </c>
      <c r="Z1878" s="24">
        <f>+E1878-Y1878</f>
        <v>-24</v>
      </c>
      <c r="AA1878" s="25">
        <f>+Tabla_DatosExternos_142[[#This Row],[Saldo]]/Tabla_DatosExternos_142[[#This Row],[Importe]]</f>
        <v>1</v>
      </c>
      <c r="AB1878" s="21"/>
      <c r="AC1878" s="26">
        <f>IF(AND(-Z1878&gt;=1,-Z1878&lt;=30),D1878,0)</f>
        <v>1214.52</v>
      </c>
      <c r="AD1878" s="26">
        <f>IF(AND(-Z1878&gt;=31,-Z1878&lt;=60),D1878,0)</f>
        <v>0</v>
      </c>
      <c r="AE1878" s="26">
        <f>IF(AND(-Z1878&gt;=61,-Z1878&lt;=90),D1878,0)</f>
        <v>0</v>
      </c>
      <c r="AF1878" s="26">
        <f>IF(AND(-Z1878&gt;=91,-Z1878&lt;=120),D1878,0)</f>
        <v>0</v>
      </c>
      <c r="AG1878" s="26">
        <f>IF(AND(-Z1878&gt;=121,-Z1878&lt;=150),D1878,0)</f>
        <v>0</v>
      </c>
      <c r="AH1878" s="26">
        <f>IF(AND(-Z1878&gt;=151,-Z1878&lt;=180),D1878,0)</f>
        <v>0</v>
      </c>
      <c r="AI1878" s="26">
        <f>IF(AND(-Z1878&gt;=181,-Z1878&lt;=210),D1878,0)</f>
        <v>0</v>
      </c>
      <c r="AJ1878" s="26">
        <f>IF(AND(-Z1878&gt;=211,-Z1878&lt;=250),D1878,0)</f>
        <v>0</v>
      </c>
      <c r="AK1878" s="26">
        <f>IF(-Z1878&gt;=251,D1878,0)</f>
        <v>0</v>
      </c>
      <c r="AL1878" s="26">
        <f>SUM(AE1878:AF1878)</f>
        <v>0</v>
      </c>
      <c r="AM1878" s="26">
        <f>SUM(AG1878:AK1878)</f>
        <v>0</v>
      </c>
      <c r="AN1878" s="26">
        <f>SUM(AI1878:AK1878)</f>
        <v>0</v>
      </c>
      <c r="AO1878" s="26">
        <f>+IF(SUM(AC1878:AK1878)=0,D1878,0)</f>
        <v>0</v>
      </c>
      <c r="AP1878" s="26">
        <f>+SUM(AC1878:AK1878)</f>
        <v>1214.52</v>
      </c>
      <c r="AQ1878" s="26">
        <f>+Tabla_DatosExternos_142[[#This Row],[Total Vigente]]+Tabla_DatosExternos_142[[#This Row],[Total Vencido]]</f>
        <v>1214.52</v>
      </c>
      <c r="AR1878" s="26">
        <f>SUM(AG1878:AK1878)</f>
        <v>0</v>
      </c>
      <c r="AS1878" s="27">
        <f>+Tabla_DatosExternos_142[[#This Row],[Fecha]]-Tabla_DatosExternos_142[[#This Row],[Vence]]</f>
        <v>-30</v>
      </c>
      <c r="AT1878" s="21"/>
      <c r="AU1878" s="28" t="e">
        <f>+AR1878-W1878</f>
        <v>#VALUE!</v>
      </c>
    </row>
    <row r="1879" spans="1:47" x14ac:dyDescent="0.35">
      <c r="A1879" s="20">
        <v>46192</v>
      </c>
      <c r="B1879" s="21">
        <v>272490</v>
      </c>
      <c r="C1879" s="21">
        <v>542.88</v>
      </c>
      <c r="D1879" s="21">
        <v>542.88</v>
      </c>
      <c r="E1879" s="22">
        <v>46252</v>
      </c>
      <c r="F1879" s="21">
        <v>6</v>
      </c>
      <c r="G1879" s="21" t="s">
        <v>90</v>
      </c>
      <c r="H1879" s="21" t="s">
        <v>95</v>
      </c>
      <c r="I1879" s="21" t="s">
        <v>1709</v>
      </c>
      <c r="J1879" s="21" t="s">
        <v>1378</v>
      </c>
      <c r="K1879" s="21" t="s">
        <v>1379</v>
      </c>
      <c r="L1879" s="21" t="s">
        <v>1380</v>
      </c>
      <c r="M1879" s="21" t="s">
        <v>1381</v>
      </c>
      <c r="N1879" s="21">
        <v>60</v>
      </c>
      <c r="O1879" s="20"/>
      <c r="P1879" s="21" t="s">
        <v>50</v>
      </c>
      <c r="Q1879" s="21" t="s">
        <v>1710</v>
      </c>
      <c r="R1879" s="21">
        <v>0</v>
      </c>
      <c r="S1879" s="21">
        <v>10019</v>
      </c>
      <c r="T1879" s="21">
        <v>-63.171535300000002</v>
      </c>
      <c r="U1879" s="21">
        <v>-17.807540299999999</v>
      </c>
      <c r="V1879" s="21" t="s">
        <v>1736</v>
      </c>
      <c r="W1879" s="21" t="s">
        <v>51</v>
      </c>
      <c r="X1879" s="21" t="s">
        <v>1743</v>
      </c>
      <c r="Y1879" s="23">
        <v>46246</v>
      </c>
      <c r="Z1879" s="24">
        <f>+E1879-Y1879</f>
        <v>6</v>
      </c>
      <c r="AA1879" s="25">
        <f>+Tabla_DatosExternos_142[[#This Row],[Saldo]]/Tabla_DatosExternos_142[[#This Row],[Importe]]</f>
        <v>1</v>
      </c>
      <c r="AB1879" s="21"/>
      <c r="AC1879" s="26">
        <f>IF(AND(-Z1879&gt;=1,-Z1879&lt;=30),D1879,0)</f>
        <v>0</v>
      </c>
      <c r="AD1879" s="26">
        <f>IF(AND(-Z1879&gt;=31,-Z1879&lt;=60),D1879,0)</f>
        <v>0</v>
      </c>
      <c r="AE1879" s="26">
        <f>IF(AND(-Z1879&gt;=61,-Z1879&lt;=90),D1879,0)</f>
        <v>0</v>
      </c>
      <c r="AF1879" s="26">
        <f>IF(AND(-Z1879&gt;=91,-Z1879&lt;=120),D1879,0)</f>
        <v>0</v>
      </c>
      <c r="AG1879" s="26">
        <f>IF(AND(-Z1879&gt;=121,-Z1879&lt;=150),D1879,0)</f>
        <v>0</v>
      </c>
      <c r="AH1879" s="26">
        <f>IF(AND(-Z1879&gt;=151,-Z1879&lt;=180),D1879,0)</f>
        <v>0</v>
      </c>
      <c r="AI1879" s="26">
        <f>IF(AND(-Z1879&gt;=181,-Z1879&lt;=210),D1879,0)</f>
        <v>0</v>
      </c>
      <c r="AJ1879" s="26">
        <f>IF(AND(-Z1879&gt;=211,-Z1879&lt;=250),D1879,0)</f>
        <v>0</v>
      </c>
      <c r="AK1879" s="26">
        <f>IF(-Z1879&gt;=251,D1879,0)</f>
        <v>0</v>
      </c>
      <c r="AL1879" s="26">
        <f>SUM(AE1879:AF1879)</f>
        <v>0</v>
      </c>
      <c r="AM1879" s="26">
        <f>SUM(AG1879:AK1879)</f>
        <v>0</v>
      </c>
      <c r="AN1879" s="26">
        <f>SUM(AI1879:AK1879)</f>
        <v>0</v>
      </c>
      <c r="AO1879" s="26">
        <f>+IF(SUM(AC1879:AK1879)=0,D1879,0)</f>
        <v>542.88</v>
      </c>
      <c r="AP1879" s="26">
        <f>+SUM(AC1879:AK1879)</f>
        <v>0</v>
      </c>
      <c r="AQ1879" s="26">
        <f>+Tabla_DatosExternos_142[[#This Row],[Total Vigente]]+Tabla_DatosExternos_142[[#This Row],[Total Vencido]]</f>
        <v>542.88</v>
      </c>
      <c r="AR1879" s="26">
        <f>SUM(AG1879:AK1879)</f>
        <v>0</v>
      </c>
      <c r="AS1879" s="27">
        <f>+Tabla_DatosExternos_142[[#This Row],[Fecha]]-Tabla_DatosExternos_142[[#This Row],[Vence]]</f>
        <v>-60</v>
      </c>
      <c r="AT1879" s="21"/>
      <c r="AU1879" s="28" t="e">
        <f>+AR1879-W1879</f>
        <v>#VALUE!</v>
      </c>
    </row>
    <row r="1880" spans="1:47" x14ac:dyDescent="0.35">
      <c r="A1880" s="20">
        <v>46192</v>
      </c>
      <c r="B1880" s="21">
        <v>272491</v>
      </c>
      <c r="C1880" s="21">
        <v>358.2</v>
      </c>
      <c r="D1880" s="21">
        <v>358.2</v>
      </c>
      <c r="E1880" s="22">
        <v>46252</v>
      </c>
      <c r="F1880" s="21">
        <v>6</v>
      </c>
      <c r="G1880" s="21" t="s">
        <v>90</v>
      </c>
      <c r="H1880" s="21" t="s">
        <v>95</v>
      </c>
      <c r="I1880" s="21" t="s">
        <v>1709</v>
      </c>
      <c r="J1880" s="21" t="s">
        <v>1378</v>
      </c>
      <c r="K1880" s="21" t="s">
        <v>1379</v>
      </c>
      <c r="L1880" s="21" t="s">
        <v>1380</v>
      </c>
      <c r="M1880" s="21" t="s">
        <v>1381</v>
      </c>
      <c r="N1880" s="21">
        <v>60</v>
      </c>
      <c r="O1880" s="20"/>
      <c r="P1880" s="21" t="s">
        <v>50</v>
      </c>
      <c r="Q1880" s="21" t="s">
        <v>1710</v>
      </c>
      <c r="R1880" s="21">
        <v>5000</v>
      </c>
      <c r="S1880" s="21">
        <v>10019</v>
      </c>
      <c r="T1880" s="21">
        <v>-63.145361100000002</v>
      </c>
      <c r="U1880" s="21">
        <v>-17.8223333</v>
      </c>
      <c r="V1880" s="21" t="s">
        <v>1746</v>
      </c>
      <c r="W1880" s="21" t="s">
        <v>51</v>
      </c>
      <c r="X1880" s="21" t="s">
        <v>1747</v>
      </c>
      <c r="Y1880" s="23">
        <v>46246</v>
      </c>
      <c r="Z1880" s="24">
        <f>+E1880-Y1880</f>
        <v>6</v>
      </c>
      <c r="AA1880" s="25">
        <f>+Tabla_DatosExternos_142[[#This Row],[Saldo]]/Tabla_DatosExternos_142[[#This Row],[Importe]]</f>
        <v>1</v>
      </c>
      <c r="AB1880" s="21"/>
      <c r="AC1880" s="26">
        <f>IF(AND(-Z1880&gt;=1,-Z1880&lt;=30),D1880,0)</f>
        <v>0</v>
      </c>
      <c r="AD1880" s="26">
        <f>IF(AND(-Z1880&gt;=31,-Z1880&lt;=60),D1880,0)</f>
        <v>0</v>
      </c>
      <c r="AE1880" s="26">
        <f>IF(AND(-Z1880&gt;=61,-Z1880&lt;=90),D1880,0)</f>
        <v>0</v>
      </c>
      <c r="AF1880" s="26">
        <f>IF(AND(-Z1880&gt;=91,-Z1880&lt;=120),D1880,0)</f>
        <v>0</v>
      </c>
      <c r="AG1880" s="26">
        <f>IF(AND(-Z1880&gt;=121,-Z1880&lt;=150),D1880,0)</f>
        <v>0</v>
      </c>
      <c r="AH1880" s="26">
        <f>IF(AND(-Z1880&gt;=151,-Z1880&lt;=180),D1880,0)</f>
        <v>0</v>
      </c>
      <c r="AI1880" s="26">
        <f>IF(AND(-Z1880&gt;=181,-Z1880&lt;=210),D1880,0)</f>
        <v>0</v>
      </c>
      <c r="AJ1880" s="26">
        <f>IF(AND(-Z1880&gt;=211,-Z1880&lt;=250),D1880,0)</f>
        <v>0</v>
      </c>
      <c r="AK1880" s="26">
        <f>IF(-Z1880&gt;=251,D1880,0)</f>
        <v>0</v>
      </c>
      <c r="AL1880" s="26">
        <f>SUM(AE1880:AF1880)</f>
        <v>0</v>
      </c>
      <c r="AM1880" s="26">
        <f>SUM(AG1880:AK1880)</f>
        <v>0</v>
      </c>
      <c r="AN1880" s="26">
        <f>SUM(AI1880:AK1880)</f>
        <v>0</v>
      </c>
      <c r="AO1880" s="26">
        <f>+IF(SUM(AC1880:AK1880)=0,D1880,0)</f>
        <v>358.2</v>
      </c>
      <c r="AP1880" s="26">
        <f>+SUM(AC1880:AK1880)</f>
        <v>0</v>
      </c>
      <c r="AQ1880" s="26">
        <f>+Tabla_DatosExternos_142[[#This Row],[Total Vigente]]+Tabla_DatosExternos_142[[#This Row],[Total Vencido]]</f>
        <v>358.2</v>
      </c>
      <c r="AR1880" s="26">
        <f>SUM(AG1880:AK1880)</f>
        <v>0</v>
      </c>
      <c r="AS1880" s="27">
        <f>+Tabla_DatosExternos_142[[#This Row],[Fecha]]-Tabla_DatosExternos_142[[#This Row],[Vence]]</f>
        <v>-60</v>
      </c>
      <c r="AT1880" s="21"/>
      <c r="AU1880" s="28" t="e">
        <f>+AR1880-W1880</f>
        <v>#VALUE!</v>
      </c>
    </row>
    <row r="1881" spans="1:47" x14ac:dyDescent="0.35">
      <c r="A1881" s="20">
        <v>46192</v>
      </c>
      <c r="B1881" s="21">
        <v>272497</v>
      </c>
      <c r="C1881" s="21">
        <v>358.08</v>
      </c>
      <c r="D1881" s="21">
        <v>358.08</v>
      </c>
      <c r="E1881" s="22">
        <v>46222</v>
      </c>
      <c r="F1881" s="21">
        <v>24</v>
      </c>
      <c r="G1881" s="21" t="s">
        <v>90</v>
      </c>
      <c r="H1881" s="21" t="s">
        <v>48</v>
      </c>
      <c r="I1881" s="21" t="s">
        <v>1709</v>
      </c>
      <c r="J1881" s="21" t="s">
        <v>1378</v>
      </c>
      <c r="K1881" s="21" t="s">
        <v>1379</v>
      </c>
      <c r="L1881" s="21" t="s">
        <v>1380</v>
      </c>
      <c r="M1881" s="21" t="s">
        <v>1381</v>
      </c>
      <c r="N1881" s="21">
        <v>30</v>
      </c>
      <c r="O1881" s="20"/>
      <c r="P1881" s="21" t="s">
        <v>50</v>
      </c>
      <c r="Q1881" s="21" t="s">
        <v>1710</v>
      </c>
      <c r="R1881" s="21">
        <v>10000</v>
      </c>
      <c r="S1881" s="21">
        <v>10019</v>
      </c>
      <c r="T1881" s="21">
        <v>-63.183771999999998</v>
      </c>
      <c r="U1881" s="21">
        <v>-17.816842000000001</v>
      </c>
      <c r="V1881" s="21" t="s">
        <v>262</v>
      </c>
      <c r="W1881" s="21" t="s">
        <v>51</v>
      </c>
      <c r="X1881" s="21" t="s">
        <v>1769</v>
      </c>
      <c r="Y1881" s="23">
        <v>46246</v>
      </c>
      <c r="Z1881" s="24">
        <f>+E1881-Y1881</f>
        <v>-24</v>
      </c>
      <c r="AA1881" s="25">
        <f>+Tabla_DatosExternos_142[[#This Row],[Saldo]]/Tabla_DatosExternos_142[[#This Row],[Importe]]</f>
        <v>1</v>
      </c>
      <c r="AB1881" s="21"/>
      <c r="AC1881" s="26">
        <f>IF(AND(-Z1881&gt;=1,-Z1881&lt;=30),D1881,0)</f>
        <v>358.08</v>
      </c>
      <c r="AD1881" s="26">
        <f>IF(AND(-Z1881&gt;=31,-Z1881&lt;=60),D1881,0)</f>
        <v>0</v>
      </c>
      <c r="AE1881" s="26">
        <f>IF(AND(-Z1881&gt;=61,-Z1881&lt;=90),D1881,0)</f>
        <v>0</v>
      </c>
      <c r="AF1881" s="26">
        <f>IF(AND(-Z1881&gt;=91,-Z1881&lt;=120),D1881,0)</f>
        <v>0</v>
      </c>
      <c r="AG1881" s="26">
        <f>IF(AND(-Z1881&gt;=121,-Z1881&lt;=150),D1881,0)</f>
        <v>0</v>
      </c>
      <c r="AH1881" s="26">
        <f>IF(AND(-Z1881&gt;=151,-Z1881&lt;=180),D1881,0)</f>
        <v>0</v>
      </c>
      <c r="AI1881" s="26">
        <f>IF(AND(-Z1881&gt;=181,-Z1881&lt;=210),D1881,0)</f>
        <v>0</v>
      </c>
      <c r="AJ1881" s="26">
        <f>IF(AND(-Z1881&gt;=211,-Z1881&lt;=250),D1881,0)</f>
        <v>0</v>
      </c>
      <c r="AK1881" s="26">
        <f>IF(-Z1881&gt;=251,D1881,0)</f>
        <v>0</v>
      </c>
      <c r="AL1881" s="26">
        <f>SUM(AE1881:AF1881)</f>
        <v>0</v>
      </c>
      <c r="AM1881" s="26">
        <f>SUM(AG1881:AK1881)</f>
        <v>0</v>
      </c>
      <c r="AN1881" s="26">
        <f>SUM(AI1881:AK1881)</f>
        <v>0</v>
      </c>
      <c r="AO1881" s="26">
        <f>+IF(SUM(AC1881:AK1881)=0,D1881,0)</f>
        <v>0</v>
      </c>
      <c r="AP1881" s="26">
        <f>+SUM(AC1881:AK1881)</f>
        <v>358.08</v>
      </c>
      <c r="AQ1881" s="26">
        <f>+Tabla_DatosExternos_142[[#This Row],[Total Vigente]]+Tabla_DatosExternos_142[[#This Row],[Total Vencido]]</f>
        <v>358.08</v>
      </c>
      <c r="AR1881" s="26">
        <f>SUM(AG1881:AK1881)</f>
        <v>0</v>
      </c>
      <c r="AS1881" s="27">
        <f>+Tabla_DatosExternos_142[[#This Row],[Fecha]]-Tabla_DatosExternos_142[[#This Row],[Vence]]</f>
        <v>-30</v>
      </c>
      <c r="AT1881" s="21"/>
      <c r="AU1881" s="28" t="e">
        <f>+AR1881-W1881</f>
        <v>#VALUE!</v>
      </c>
    </row>
    <row r="1882" spans="1:47" x14ac:dyDescent="0.35">
      <c r="A1882" s="20">
        <v>46192</v>
      </c>
      <c r="B1882" s="21">
        <v>272498</v>
      </c>
      <c r="C1882" s="21">
        <v>488.28</v>
      </c>
      <c r="D1882" s="21">
        <v>488.28</v>
      </c>
      <c r="E1882" s="22">
        <v>46222</v>
      </c>
      <c r="F1882" s="21">
        <v>24</v>
      </c>
      <c r="G1882" s="21" t="s">
        <v>90</v>
      </c>
      <c r="H1882" s="21" t="s">
        <v>48</v>
      </c>
      <c r="I1882" s="21" t="s">
        <v>1709</v>
      </c>
      <c r="J1882" s="21" t="s">
        <v>1378</v>
      </c>
      <c r="K1882" s="21" t="s">
        <v>1379</v>
      </c>
      <c r="L1882" s="21" t="s">
        <v>1380</v>
      </c>
      <c r="M1882" s="21" t="s">
        <v>1381</v>
      </c>
      <c r="N1882" s="21">
        <v>30</v>
      </c>
      <c r="O1882" s="20"/>
      <c r="P1882" s="21" t="s">
        <v>50</v>
      </c>
      <c r="Q1882" s="21" t="s">
        <v>1710</v>
      </c>
      <c r="R1882" s="21">
        <v>5000</v>
      </c>
      <c r="S1882" s="21">
        <v>10019</v>
      </c>
      <c r="T1882" s="21">
        <v>-63.190270099999999</v>
      </c>
      <c r="U1882" s="21">
        <v>-17.754781000000001</v>
      </c>
      <c r="V1882" s="21" t="s">
        <v>1736</v>
      </c>
      <c r="W1882" s="21" t="s">
        <v>51</v>
      </c>
      <c r="X1882" s="21" t="s">
        <v>1772</v>
      </c>
      <c r="Y1882" s="23">
        <v>46246</v>
      </c>
      <c r="Z1882" s="24">
        <f>+E1882-Y1882</f>
        <v>-24</v>
      </c>
      <c r="AA1882" s="25">
        <f>+Tabla_DatosExternos_142[[#This Row],[Saldo]]/Tabla_DatosExternos_142[[#This Row],[Importe]]</f>
        <v>1</v>
      </c>
      <c r="AB1882" s="21"/>
      <c r="AC1882" s="26">
        <f>IF(AND(-Z1882&gt;=1,-Z1882&lt;=30),D1882,0)</f>
        <v>488.28</v>
      </c>
      <c r="AD1882" s="26">
        <f>IF(AND(-Z1882&gt;=31,-Z1882&lt;=60),D1882,0)</f>
        <v>0</v>
      </c>
      <c r="AE1882" s="26">
        <f>IF(AND(-Z1882&gt;=61,-Z1882&lt;=90),D1882,0)</f>
        <v>0</v>
      </c>
      <c r="AF1882" s="26">
        <f>IF(AND(-Z1882&gt;=91,-Z1882&lt;=120),D1882,0)</f>
        <v>0</v>
      </c>
      <c r="AG1882" s="26">
        <f>IF(AND(-Z1882&gt;=121,-Z1882&lt;=150),D1882,0)</f>
        <v>0</v>
      </c>
      <c r="AH1882" s="26">
        <f>IF(AND(-Z1882&gt;=151,-Z1882&lt;=180),D1882,0)</f>
        <v>0</v>
      </c>
      <c r="AI1882" s="26">
        <f>IF(AND(-Z1882&gt;=181,-Z1882&lt;=210),D1882,0)</f>
        <v>0</v>
      </c>
      <c r="AJ1882" s="26">
        <f>IF(AND(-Z1882&gt;=211,-Z1882&lt;=250),D1882,0)</f>
        <v>0</v>
      </c>
      <c r="AK1882" s="26">
        <f>IF(-Z1882&gt;=251,D1882,0)</f>
        <v>0</v>
      </c>
      <c r="AL1882" s="26">
        <f>SUM(AE1882:AF1882)</f>
        <v>0</v>
      </c>
      <c r="AM1882" s="26">
        <f>SUM(AG1882:AK1882)</f>
        <v>0</v>
      </c>
      <c r="AN1882" s="26">
        <f>SUM(AI1882:AK1882)</f>
        <v>0</v>
      </c>
      <c r="AO1882" s="26">
        <f>+IF(SUM(AC1882:AK1882)=0,D1882,0)</f>
        <v>0</v>
      </c>
      <c r="AP1882" s="26">
        <f>+SUM(AC1882:AK1882)</f>
        <v>488.28</v>
      </c>
      <c r="AQ1882" s="26">
        <f>+Tabla_DatosExternos_142[[#This Row],[Total Vigente]]+Tabla_DatosExternos_142[[#This Row],[Total Vencido]]</f>
        <v>488.28</v>
      </c>
      <c r="AR1882" s="26">
        <f>SUM(AG1882:AK1882)</f>
        <v>0</v>
      </c>
      <c r="AS1882" s="27">
        <f>+Tabla_DatosExternos_142[[#This Row],[Fecha]]-Tabla_DatosExternos_142[[#This Row],[Vence]]</f>
        <v>-30</v>
      </c>
      <c r="AT1882" s="21"/>
      <c r="AU1882" s="28" t="e">
        <f>+AR1882-W1882</f>
        <v>#VALUE!</v>
      </c>
    </row>
    <row r="1883" spans="1:47" x14ac:dyDescent="0.35">
      <c r="A1883" s="20">
        <v>46193</v>
      </c>
      <c r="B1883" s="21">
        <v>272996</v>
      </c>
      <c r="C1883" s="21">
        <v>423.84</v>
      </c>
      <c r="D1883" s="21">
        <v>423.84</v>
      </c>
      <c r="E1883" s="22">
        <v>46253</v>
      </c>
      <c r="F1883" s="21">
        <v>7</v>
      </c>
      <c r="G1883" s="21" t="s">
        <v>90</v>
      </c>
      <c r="H1883" s="21" t="s">
        <v>95</v>
      </c>
      <c r="I1883" s="21" t="s">
        <v>1377</v>
      </c>
      <c r="J1883" s="21" t="s">
        <v>1378</v>
      </c>
      <c r="K1883" s="21" t="s">
        <v>1379</v>
      </c>
      <c r="L1883" s="21" t="s">
        <v>1380</v>
      </c>
      <c r="M1883" s="21" t="s">
        <v>1381</v>
      </c>
      <c r="N1883" s="21">
        <v>60</v>
      </c>
      <c r="O1883" s="20"/>
      <c r="P1883" s="21" t="s">
        <v>50</v>
      </c>
      <c r="Q1883" s="21" t="s">
        <v>1382</v>
      </c>
      <c r="R1883" s="21">
        <v>100000</v>
      </c>
      <c r="S1883" s="21">
        <v>10019</v>
      </c>
      <c r="T1883" s="21">
        <v>-63.173200700000002</v>
      </c>
      <c r="U1883" s="21">
        <v>-17.758105700000002</v>
      </c>
      <c r="V1883" s="21" t="s">
        <v>1409</v>
      </c>
      <c r="W1883" s="21" t="s">
        <v>51</v>
      </c>
      <c r="X1883" s="21" t="s">
        <v>1410</v>
      </c>
      <c r="Y1883" s="23">
        <v>46246</v>
      </c>
      <c r="Z1883" s="24">
        <f>+E1883-Y1883</f>
        <v>7</v>
      </c>
      <c r="AA1883" s="25">
        <f>+Tabla_DatosExternos_142[[#This Row],[Saldo]]/Tabla_DatosExternos_142[[#This Row],[Importe]]</f>
        <v>1</v>
      </c>
      <c r="AB1883" s="21"/>
      <c r="AC1883" s="26">
        <f>IF(AND(-Z1883&gt;=1,-Z1883&lt;=30),D1883,0)</f>
        <v>0</v>
      </c>
      <c r="AD1883" s="26">
        <f>IF(AND(-Z1883&gt;=31,-Z1883&lt;=60),D1883,0)</f>
        <v>0</v>
      </c>
      <c r="AE1883" s="26">
        <f>IF(AND(-Z1883&gt;=61,-Z1883&lt;=90),D1883,0)</f>
        <v>0</v>
      </c>
      <c r="AF1883" s="26">
        <f>IF(AND(-Z1883&gt;=91,-Z1883&lt;=120),D1883,0)</f>
        <v>0</v>
      </c>
      <c r="AG1883" s="26">
        <f>IF(AND(-Z1883&gt;=121,-Z1883&lt;=150),D1883,0)</f>
        <v>0</v>
      </c>
      <c r="AH1883" s="26">
        <f>IF(AND(-Z1883&gt;=151,-Z1883&lt;=180),D1883,0)</f>
        <v>0</v>
      </c>
      <c r="AI1883" s="26">
        <f>IF(AND(-Z1883&gt;=181,-Z1883&lt;=210),D1883,0)</f>
        <v>0</v>
      </c>
      <c r="AJ1883" s="26">
        <f>IF(AND(-Z1883&gt;=211,-Z1883&lt;=250),D1883,0)</f>
        <v>0</v>
      </c>
      <c r="AK1883" s="26">
        <f>IF(-Z1883&gt;=251,D1883,0)</f>
        <v>0</v>
      </c>
      <c r="AL1883" s="26">
        <f>SUM(AE1883:AF1883)</f>
        <v>0</v>
      </c>
      <c r="AM1883" s="26">
        <f>SUM(AG1883:AK1883)</f>
        <v>0</v>
      </c>
      <c r="AN1883" s="26">
        <f>SUM(AI1883:AK1883)</f>
        <v>0</v>
      </c>
      <c r="AO1883" s="26">
        <f>+IF(SUM(AC1883:AK1883)=0,D1883,0)</f>
        <v>423.84</v>
      </c>
      <c r="AP1883" s="26">
        <f>+SUM(AC1883:AK1883)</f>
        <v>0</v>
      </c>
      <c r="AQ1883" s="26">
        <f>+Tabla_DatosExternos_142[[#This Row],[Total Vigente]]+Tabla_DatosExternos_142[[#This Row],[Total Vencido]]</f>
        <v>423.84</v>
      </c>
      <c r="AR1883" s="26">
        <f>SUM(AG1883:AK1883)</f>
        <v>0</v>
      </c>
      <c r="AS1883" s="27">
        <f>+Tabla_DatosExternos_142[[#This Row],[Fecha]]-Tabla_DatosExternos_142[[#This Row],[Vence]]</f>
        <v>-60</v>
      </c>
      <c r="AT1883" s="21"/>
      <c r="AU1883" s="28" t="e">
        <f>+AR1883-W1883</f>
        <v>#VALUE!</v>
      </c>
    </row>
    <row r="1884" spans="1:47" x14ac:dyDescent="0.35">
      <c r="A1884" s="20">
        <v>46193</v>
      </c>
      <c r="B1884" s="21">
        <v>273001</v>
      </c>
      <c r="C1884" s="21">
        <v>1105.98</v>
      </c>
      <c r="D1884" s="21">
        <v>1105.98</v>
      </c>
      <c r="E1884" s="22">
        <v>46253</v>
      </c>
      <c r="F1884" s="21">
        <v>7</v>
      </c>
      <c r="G1884" s="21" t="s">
        <v>90</v>
      </c>
      <c r="H1884" s="21" t="s">
        <v>95</v>
      </c>
      <c r="I1884" s="21" t="s">
        <v>1618</v>
      </c>
      <c r="J1884" s="21" t="s">
        <v>1378</v>
      </c>
      <c r="K1884" s="21" t="s">
        <v>1379</v>
      </c>
      <c r="L1884" s="21" t="s">
        <v>1380</v>
      </c>
      <c r="M1884" s="21" t="s">
        <v>1381</v>
      </c>
      <c r="N1884" s="21">
        <v>60</v>
      </c>
      <c r="O1884" s="20"/>
      <c r="P1884" s="21" t="s">
        <v>50</v>
      </c>
      <c r="Q1884" s="21" t="s">
        <v>1619</v>
      </c>
      <c r="R1884" s="21">
        <v>2500300</v>
      </c>
      <c r="S1884" s="21">
        <v>10019</v>
      </c>
      <c r="T1884" s="21">
        <v>-63.200928300000001</v>
      </c>
      <c r="U1884" s="21">
        <v>-17.7605811</v>
      </c>
      <c r="V1884" s="21" t="s">
        <v>1620</v>
      </c>
      <c r="W1884" s="21" t="s">
        <v>51</v>
      </c>
      <c r="X1884" s="21" t="s">
        <v>1622</v>
      </c>
      <c r="Y1884" s="23">
        <v>46246</v>
      </c>
      <c r="Z1884" s="24">
        <f>+E1884-Y1884</f>
        <v>7</v>
      </c>
      <c r="AA1884" s="25">
        <f>+Tabla_DatosExternos_142[[#This Row],[Saldo]]/Tabla_DatosExternos_142[[#This Row],[Importe]]</f>
        <v>1</v>
      </c>
      <c r="AB1884" s="21"/>
      <c r="AC1884" s="26">
        <f>IF(AND(-Z1884&gt;=1,-Z1884&lt;=30),D1884,0)</f>
        <v>0</v>
      </c>
      <c r="AD1884" s="26">
        <f>IF(AND(-Z1884&gt;=31,-Z1884&lt;=60),D1884,0)</f>
        <v>0</v>
      </c>
      <c r="AE1884" s="26">
        <f>IF(AND(-Z1884&gt;=61,-Z1884&lt;=90),D1884,0)</f>
        <v>0</v>
      </c>
      <c r="AF1884" s="26">
        <f>IF(AND(-Z1884&gt;=91,-Z1884&lt;=120),D1884,0)</f>
        <v>0</v>
      </c>
      <c r="AG1884" s="26">
        <f>IF(AND(-Z1884&gt;=121,-Z1884&lt;=150),D1884,0)</f>
        <v>0</v>
      </c>
      <c r="AH1884" s="26">
        <f>IF(AND(-Z1884&gt;=151,-Z1884&lt;=180),D1884,0)</f>
        <v>0</v>
      </c>
      <c r="AI1884" s="26">
        <f>IF(AND(-Z1884&gt;=181,-Z1884&lt;=210),D1884,0)</f>
        <v>0</v>
      </c>
      <c r="AJ1884" s="26">
        <f>IF(AND(-Z1884&gt;=211,-Z1884&lt;=250),D1884,0)</f>
        <v>0</v>
      </c>
      <c r="AK1884" s="26">
        <f>IF(-Z1884&gt;=251,D1884,0)</f>
        <v>0</v>
      </c>
      <c r="AL1884" s="26">
        <f>SUM(AE1884:AF1884)</f>
        <v>0</v>
      </c>
      <c r="AM1884" s="26">
        <f>SUM(AG1884:AK1884)</f>
        <v>0</v>
      </c>
      <c r="AN1884" s="26">
        <f>SUM(AI1884:AK1884)</f>
        <v>0</v>
      </c>
      <c r="AO1884" s="26">
        <f>+IF(SUM(AC1884:AK1884)=0,D1884,0)</f>
        <v>1105.98</v>
      </c>
      <c r="AP1884" s="26">
        <f>+SUM(AC1884:AK1884)</f>
        <v>0</v>
      </c>
      <c r="AQ1884" s="26">
        <f>+Tabla_DatosExternos_142[[#This Row],[Total Vigente]]+Tabla_DatosExternos_142[[#This Row],[Total Vencido]]</f>
        <v>1105.98</v>
      </c>
      <c r="AR1884" s="26">
        <f>SUM(AG1884:AK1884)</f>
        <v>0</v>
      </c>
      <c r="AS1884" s="27">
        <f>+Tabla_DatosExternos_142[[#This Row],[Fecha]]-Tabla_DatosExternos_142[[#This Row],[Vence]]</f>
        <v>-60</v>
      </c>
      <c r="AT1884" s="21"/>
      <c r="AU1884" s="28" t="e">
        <f>+AR1884-W1884</f>
        <v>#VALUE!</v>
      </c>
    </row>
    <row r="1885" spans="1:47" x14ac:dyDescent="0.35">
      <c r="A1885" s="20">
        <v>46193</v>
      </c>
      <c r="B1885" s="21">
        <v>273002</v>
      </c>
      <c r="C1885" s="21">
        <v>2210.46</v>
      </c>
      <c r="D1885" s="21">
        <v>2210.46</v>
      </c>
      <c r="E1885" s="22">
        <v>46253</v>
      </c>
      <c r="F1885" s="21">
        <v>7</v>
      </c>
      <c r="G1885" s="21" t="s">
        <v>90</v>
      </c>
      <c r="H1885" s="21" t="s">
        <v>95</v>
      </c>
      <c r="I1885" s="21" t="s">
        <v>1618</v>
      </c>
      <c r="J1885" s="21" t="s">
        <v>1378</v>
      </c>
      <c r="K1885" s="21" t="s">
        <v>1379</v>
      </c>
      <c r="L1885" s="21" t="s">
        <v>1380</v>
      </c>
      <c r="M1885" s="21" t="s">
        <v>1381</v>
      </c>
      <c r="N1885" s="21">
        <v>60</v>
      </c>
      <c r="O1885" s="20"/>
      <c r="P1885" s="21" t="s">
        <v>50</v>
      </c>
      <c r="Q1885" s="21" t="s">
        <v>1619</v>
      </c>
      <c r="R1885" s="21">
        <v>2500300</v>
      </c>
      <c r="S1885" s="21">
        <v>10019</v>
      </c>
      <c r="T1885" s="21">
        <v>-63.217713699999997</v>
      </c>
      <c r="U1885" s="21">
        <v>-17.749024599999998</v>
      </c>
      <c r="V1885" s="21" t="s">
        <v>1620</v>
      </c>
      <c r="W1885" s="21" t="s">
        <v>51</v>
      </c>
      <c r="X1885" s="21" t="s">
        <v>1700</v>
      </c>
      <c r="Y1885" s="23">
        <v>46246</v>
      </c>
      <c r="Z1885" s="24">
        <f>+E1885-Y1885</f>
        <v>7</v>
      </c>
      <c r="AA1885" s="25">
        <f>+Tabla_DatosExternos_142[[#This Row],[Saldo]]/Tabla_DatosExternos_142[[#This Row],[Importe]]</f>
        <v>1</v>
      </c>
      <c r="AB1885" s="21"/>
      <c r="AC1885" s="26">
        <f>IF(AND(-Z1885&gt;=1,-Z1885&lt;=30),D1885,0)</f>
        <v>0</v>
      </c>
      <c r="AD1885" s="26">
        <f>IF(AND(-Z1885&gt;=31,-Z1885&lt;=60),D1885,0)</f>
        <v>0</v>
      </c>
      <c r="AE1885" s="26">
        <f>IF(AND(-Z1885&gt;=61,-Z1885&lt;=90),D1885,0)</f>
        <v>0</v>
      </c>
      <c r="AF1885" s="26">
        <f>IF(AND(-Z1885&gt;=91,-Z1885&lt;=120),D1885,0)</f>
        <v>0</v>
      </c>
      <c r="AG1885" s="26">
        <f>IF(AND(-Z1885&gt;=121,-Z1885&lt;=150),D1885,0)</f>
        <v>0</v>
      </c>
      <c r="AH1885" s="26">
        <f>IF(AND(-Z1885&gt;=151,-Z1885&lt;=180),D1885,0)</f>
        <v>0</v>
      </c>
      <c r="AI1885" s="26">
        <f>IF(AND(-Z1885&gt;=181,-Z1885&lt;=210),D1885,0)</f>
        <v>0</v>
      </c>
      <c r="AJ1885" s="26">
        <f>IF(AND(-Z1885&gt;=211,-Z1885&lt;=250),D1885,0)</f>
        <v>0</v>
      </c>
      <c r="AK1885" s="26">
        <f>IF(-Z1885&gt;=251,D1885,0)</f>
        <v>0</v>
      </c>
      <c r="AL1885" s="26">
        <f>SUM(AE1885:AF1885)</f>
        <v>0</v>
      </c>
      <c r="AM1885" s="26">
        <f>SUM(AG1885:AK1885)</f>
        <v>0</v>
      </c>
      <c r="AN1885" s="26">
        <f>SUM(AI1885:AK1885)</f>
        <v>0</v>
      </c>
      <c r="AO1885" s="26">
        <f>+IF(SUM(AC1885:AK1885)=0,D1885,0)</f>
        <v>2210.46</v>
      </c>
      <c r="AP1885" s="26">
        <f>+SUM(AC1885:AK1885)</f>
        <v>0</v>
      </c>
      <c r="AQ1885" s="26">
        <f>+Tabla_DatosExternos_142[[#This Row],[Total Vigente]]+Tabla_DatosExternos_142[[#This Row],[Total Vencido]]</f>
        <v>2210.46</v>
      </c>
      <c r="AR1885" s="26">
        <f>SUM(AG1885:AK1885)</f>
        <v>0</v>
      </c>
      <c r="AS1885" s="27">
        <f>+Tabla_DatosExternos_142[[#This Row],[Fecha]]-Tabla_DatosExternos_142[[#This Row],[Vence]]</f>
        <v>-60</v>
      </c>
      <c r="AT1885" s="21"/>
      <c r="AU1885" s="28" t="e">
        <f>+AR1885-W1885</f>
        <v>#VALUE!</v>
      </c>
    </row>
    <row r="1886" spans="1:47" x14ac:dyDescent="0.35">
      <c r="A1886" s="20">
        <v>46193</v>
      </c>
      <c r="B1886" s="21">
        <v>273003</v>
      </c>
      <c r="C1886" s="21">
        <v>1403.28</v>
      </c>
      <c r="D1886" s="21">
        <v>1403.28</v>
      </c>
      <c r="E1886" s="22">
        <v>46253</v>
      </c>
      <c r="F1886" s="21">
        <v>7</v>
      </c>
      <c r="G1886" s="21" t="s">
        <v>90</v>
      </c>
      <c r="H1886" s="21" t="s">
        <v>95</v>
      </c>
      <c r="I1886" s="21" t="s">
        <v>1377</v>
      </c>
      <c r="J1886" s="21" t="s">
        <v>1378</v>
      </c>
      <c r="K1886" s="21" t="s">
        <v>1379</v>
      </c>
      <c r="L1886" s="21" t="s">
        <v>1380</v>
      </c>
      <c r="M1886" s="21" t="s">
        <v>1381</v>
      </c>
      <c r="N1886" s="21">
        <v>60</v>
      </c>
      <c r="O1886" s="20"/>
      <c r="P1886" s="21" t="s">
        <v>50</v>
      </c>
      <c r="Q1886" s="21" t="s">
        <v>1382</v>
      </c>
      <c r="R1886" s="21">
        <v>802159</v>
      </c>
      <c r="S1886" s="21">
        <v>10019</v>
      </c>
      <c r="T1886" s="21">
        <v>-63.202393000000001</v>
      </c>
      <c r="U1886" s="21">
        <v>-17.755089600000002</v>
      </c>
      <c r="V1886" s="21" t="s">
        <v>1383</v>
      </c>
      <c r="W1886" s="21" t="s">
        <v>51</v>
      </c>
      <c r="X1886" s="21" t="s">
        <v>1384</v>
      </c>
      <c r="Y1886" s="23">
        <v>46246</v>
      </c>
      <c r="Z1886" s="24">
        <f>+E1886-Y1886</f>
        <v>7</v>
      </c>
      <c r="AA1886" s="25">
        <f>+Tabla_DatosExternos_142[[#This Row],[Saldo]]/Tabla_DatosExternos_142[[#This Row],[Importe]]</f>
        <v>1</v>
      </c>
      <c r="AB1886" s="21"/>
      <c r="AC1886" s="26">
        <f>IF(AND(-Z1886&gt;=1,-Z1886&lt;=30),D1886,0)</f>
        <v>0</v>
      </c>
      <c r="AD1886" s="26">
        <f>IF(AND(-Z1886&gt;=31,-Z1886&lt;=60),D1886,0)</f>
        <v>0</v>
      </c>
      <c r="AE1886" s="26">
        <f>IF(AND(-Z1886&gt;=61,-Z1886&lt;=90),D1886,0)</f>
        <v>0</v>
      </c>
      <c r="AF1886" s="26">
        <f>IF(AND(-Z1886&gt;=91,-Z1886&lt;=120),D1886,0)</f>
        <v>0</v>
      </c>
      <c r="AG1886" s="26">
        <f>IF(AND(-Z1886&gt;=121,-Z1886&lt;=150),D1886,0)</f>
        <v>0</v>
      </c>
      <c r="AH1886" s="26">
        <f>IF(AND(-Z1886&gt;=151,-Z1886&lt;=180),D1886,0)</f>
        <v>0</v>
      </c>
      <c r="AI1886" s="26">
        <f>IF(AND(-Z1886&gt;=181,-Z1886&lt;=210),D1886,0)</f>
        <v>0</v>
      </c>
      <c r="AJ1886" s="26">
        <f>IF(AND(-Z1886&gt;=211,-Z1886&lt;=250),D1886,0)</f>
        <v>0</v>
      </c>
      <c r="AK1886" s="26">
        <f>IF(-Z1886&gt;=251,D1886,0)</f>
        <v>0</v>
      </c>
      <c r="AL1886" s="26">
        <f>SUM(AE1886:AF1886)</f>
        <v>0</v>
      </c>
      <c r="AM1886" s="26">
        <f>SUM(AG1886:AK1886)</f>
        <v>0</v>
      </c>
      <c r="AN1886" s="26">
        <f>SUM(AI1886:AK1886)</f>
        <v>0</v>
      </c>
      <c r="AO1886" s="26">
        <f>+IF(SUM(AC1886:AK1886)=0,D1886,0)</f>
        <v>1403.28</v>
      </c>
      <c r="AP1886" s="26">
        <f>+SUM(AC1886:AK1886)</f>
        <v>0</v>
      </c>
      <c r="AQ1886" s="26">
        <f>+Tabla_DatosExternos_142[[#This Row],[Total Vigente]]+Tabla_DatosExternos_142[[#This Row],[Total Vencido]]</f>
        <v>1403.28</v>
      </c>
      <c r="AR1886" s="26">
        <f>SUM(AG1886:AK1886)</f>
        <v>0</v>
      </c>
      <c r="AS1886" s="27">
        <f>+Tabla_DatosExternos_142[[#This Row],[Fecha]]-Tabla_DatosExternos_142[[#This Row],[Vence]]</f>
        <v>-60</v>
      </c>
      <c r="AT1886" s="21"/>
      <c r="AU1886" s="28" t="e">
        <f>+AR1886-W1886</f>
        <v>#VALUE!</v>
      </c>
    </row>
    <row r="1887" spans="1:47" x14ac:dyDescent="0.35">
      <c r="A1887" s="20">
        <v>46193</v>
      </c>
      <c r="B1887" s="21">
        <v>273007</v>
      </c>
      <c r="C1887" s="21">
        <v>2059.3200000000002</v>
      </c>
      <c r="D1887" s="21">
        <v>2059.3200000000002</v>
      </c>
      <c r="E1887" s="22">
        <v>46253</v>
      </c>
      <c r="F1887" s="21">
        <v>7</v>
      </c>
      <c r="G1887" s="21" t="s">
        <v>90</v>
      </c>
      <c r="H1887" s="21" t="s">
        <v>95</v>
      </c>
      <c r="I1887" s="21" t="s">
        <v>1377</v>
      </c>
      <c r="J1887" s="21" t="s">
        <v>1378</v>
      </c>
      <c r="K1887" s="21" t="s">
        <v>1379</v>
      </c>
      <c r="L1887" s="21" t="s">
        <v>1380</v>
      </c>
      <c r="M1887" s="21" t="s">
        <v>1381</v>
      </c>
      <c r="N1887" s="21">
        <v>60</v>
      </c>
      <c r="O1887" s="20"/>
      <c r="P1887" s="21" t="s">
        <v>50</v>
      </c>
      <c r="Q1887" s="21" t="s">
        <v>1382</v>
      </c>
      <c r="R1887" s="21">
        <v>802159</v>
      </c>
      <c r="S1887" s="21">
        <v>10019</v>
      </c>
      <c r="T1887" s="21">
        <v>-63.155708300000001</v>
      </c>
      <c r="U1887" s="21">
        <v>-17.781547799999998</v>
      </c>
      <c r="V1887" s="21" t="s">
        <v>1383</v>
      </c>
      <c r="W1887" s="21" t="s">
        <v>51</v>
      </c>
      <c r="X1887" s="21" t="s">
        <v>1407</v>
      </c>
      <c r="Y1887" s="23">
        <v>46246</v>
      </c>
      <c r="Z1887" s="24">
        <f>+E1887-Y1887</f>
        <v>7</v>
      </c>
      <c r="AA1887" s="25">
        <f>+Tabla_DatosExternos_142[[#This Row],[Saldo]]/Tabla_DatosExternos_142[[#This Row],[Importe]]</f>
        <v>1</v>
      </c>
      <c r="AB1887" s="21"/>
      <c r="AC1887" s="26">
        <f>IF(AND(-Z1887&gt;=1,-Z1887&lt;=30),D1887,0)</f>
        <v>0</v>
      </c>
      <c r="AD1887" s="26">
        <f>IF(AND(-Z1887&gt;=31,-Z1887&lt;=60),D1887,0)</f>
        <v>0</v>
      </c>
      <c r="AE1887" s="26">
        <f>IF(AND(-Z1887&gt;=61,-Z1887&lt;=90),D1887,0)</f>
        <v>0</v>
      </c>
      <c r="AF1887" s="26">
        <f>IF(AND(-Z1887&gt;=91,-Z1887&lt;=120),D1887,0)</f>
        <v>0</v>
      </c>
      <c r="AG1887" s="26">
        <f>IF(AND(-Z1887&gt;=121,-Z1887&lt;=150),D1887,0)</f>
        <v>0</v>
      </c>
      <c r="AH1887" s="26">
        <f>IF(AND(-Z1887&gt;=151,-Z1887&lt;=180),D1887,0)</f>
        <v>0</v>
      </c>
      <c r="AI1887" s="26">
        <f>IF(AND(-Z1887&gt;=181,-Z1887&lt;=210),D1887,0)</f>
        <v>0</v>
      </c>
      <c r="AJ1887" s="26">
        <f>IF(AND(-Z1887&gt;=211,-Z1887&lt;=250),D1887,0)</f>
        <v>0</v>
      </c>
      <c r="AK1887" s="26">
        <f>IF(-Z1887&gt;=251,D1887,0)</f>
        <v>0</v>
      </c>
      <c r="AL1887" s="26">
        <f>SUM(AE1887:AF1887)</f>
        <v>0</v>
      </c>
      <c r="AM1887" s="26">
        <f>SUM(AG1887:AK1887)</f>
        <v>0</v>
      </c>
      <c r="AN1887" s="26">
        <f>SUM(AI1887:AK1887)</f>
        <v>0</v>
      </c>
      <c r="AO1887" s="26">
        <f>+IF(SUM(AC1887:AK1887)=0,D1887,0)</f>
        <v>2059.3200000000002</v>
      </c>
      <c r="AP1887" s="26">
        <f>+SUM(AC1887:AK1887)</f>
        <v>0</v>
      </c>
      <c r="AQ1887" s="26">
        <f>+Tabla_DatosExternos_142[[#This Row],[Total Vigente]]+Tabla_DatosExternos_142[[#This Row],[Total Vencido]]</f>
        <v>2059.3200000000002</v>
      </c>
      <c r="AR1887" s="26">
        <f>SUM(AG1887:AK1887)</f>
        <v>0</v>
      </c>
      <c r="AS1887" s="27">
        <f>+Tabla_DatosExternos_142[[#This Row],[Fecha]]-Tabla_DatosExternos_142[[#This Row],[Vence]]</f>
        <v>-60</v>
      </c>
      <c r="AT1887" s="21"/>
      <c r="AU1887" s="28" t="e">
        <f>+AR1887-W1887</f>
        <v>#VALUE!</v>
      </c>
    </row>
    <row r="1888" spans="1:47" x14ac:dyDescent="0.35">
      <c r="A1888" s="20">
        <v>46193</v>
      </c>
      <c r="B1888" s="21">
        <v>273008</v>
      </c>
      <c r="C1888" s="21">
        <v>4831.5600000000004</v>
      </c>
      <c r="D1888" s="21">
        <v>4831.5600000000004</v>
      </c>
      <c r="E1888" s="22">
        <v>46253</v>
      </c>
      <c r="F1888" s="21">
        <v>7</v>
      </c>
      <c r="G1888" s="21" t="s">
        <v>90</v>
      </c>
      <c r="H1888" s="21" t="s">
        <v>95</v>
      </c>
      <c r="I1888" s="21" t="s">
        <v>1618</v>
      </c>
      <c r="J1888" s="21" t="s">
        <v>1378</v>
      </c>
      <c r="K1888" s="21" t="s">
        <v>1379</v>
      </c>
      <c r="L1888" s="21" t="s">
        <v>1380</v>
      </c>
      <c r="M1888" s="21" t="s">
        <v>1381</v>
      </c>
      <c r="N1888" s="21">
        <v>60</v>
      </c>
      <c r="O1888" s="20"/>
      <c r="P1888" s="21" t="s">
        <v>50</v>
      </c>
      <c r="Q1888" s="21" t="s">
        <v>1619</v>
      </c>
      <c r="R1888" s="21">
        <v>2500300</v>
      </c>
      <c r="S1888" s="21">
        <v>10019</v>
      </c>
      <c r="T1888" s="21">
        <v>-63.182762099999998</v>
      </c>
      <c r="U1888" s="21">
        <v>-17.793749399999999</v>
      </c>
      <c r="V1888" s="21" t="s">
        <v>1620</v>
      </c>
      <c r="W1888" s="21" t="s">
        <v>51</v>
      </c>
      <c r="X1888" s="21" t="s">
        <v>1695</v>
      </c>
      <c r="Y1888" s="23">
        <v>46246</v>
      </c>
      <c r="Z1888" s="24">
        <f>+E1888-Y1888</f>
        <v>7</v>
      </c>
      <c r="AA1888" s="25">
        <f>+Tabla_DatosExternos_142[[#This Row],[Saldo]]/Tabla_DatosExternos_142[[#This Row],[Importe]]</f>
        <v>1</v>
      </c>
      <c r="AB1888" s="21"/>
      <c r="AC1888" s="26">
        <f>IF(AND(-Z1888&gt;=1,-Z1888&lt;=30),D1888,0)</f>
        <v>0</v>
      </c>
      <c r="AD1888" s="26">
        <f>IF(AND(-Z1888&gt;=31,-Z1888&lt;=60),D1888,0)</f>
        <v>0</v>
      </c>
      <c r="AE1888" s="26">
        <f>IF(AND(-Z1888&gt;=61,-Z1888&lt;=90),D1888,0)</f>
        <v>0</v>
      </c>
      <c r="AF1888" s="26">
        <f>IF(AND(-Z1888&gt;=91,-Z1888&lt;=120),D1888,0)</f>
        <v>0</v>
      </c>
      <c r="AG1888" s="26">
        <f>IF(AND(-Z1888&gt;=121,-Z1888&lt;=150),D1888,0)</f>
        <v>0</v>
      </c>
      <c r="AH1888" s="26">
        <f>IF(AND(-Z1888&gt;=151,-Z1888&lt;=180),D1888,0)</f>
        <v>0</v>
      </c>
      <c r="AI1888" s="26">
        <f>IF(AND(-Z1888&gt;=181,-Z1888&lt;=210),D1888,0)</f>
        <v>0</v>
      </c>
      <c r="AJ1888" s="26">
        <f>IF(AND(-Z1888&gt;=211,-Z1888&lt;=250),D1888,0)</f>
        <v>0</v>
      </c>
      <c r="AK1888" s="26">
        <f>IF(-Z1888&gt;=251,D1888,0)</f>
        <v>0</v>
      </c>
      <c r="AL1888" s="26">
        <f>SUM(AE1888:AF1888)</f>
        <v>0</v>
      </c>
      <c r="AM1888" s="26">
        <f>SUM(AG1888:AK1888)</f>
        <v>0</v>
      </c>
      <c r="AN1888" s="26">
        <f>SUM(AI1888:AK1888)</f>
        <v>0</v>
      </c>
      <c r="AO1888" s="26">
        <f>+IF(SUM(AC1888:AK1888)=0,D1888,0)</f>
        <v>4831.5600000000004</v>
      </c>
      <c r="AP1888" s="26">
        <f>+SUM(AC1888:AK1888)</f>
        <v>0</v>
      </c>
      <c r="AQ1888" s="26">
        <f>+Tabla_DatosExternos_142[[#This Row],[Total Vigente]]+Tabla_DatosExternos_142[[#This Row],[Total Vencido]]</f>
        <v>4831.5600000000004</v>
      </c>
      <c r="AR1888" s="26">
        <f>SUM(AG1888:AK1888)</f>
        <v>0</v>
      </c>
      <c r="AS1888" s="27">
        <f>+Tabla_DatosExternos_142[[#This Row],[Fecha]]-Tabla_DatosExternos_142[[#This Row],[Vence]]</f>
        <v>-60</v>
      </c>
      <c r="AT1888" s="21"/>
      <c r="AU1888" s="28" t="e">
        <f>+AR1888-W1888</f>
        <v>#VALUE!</v>
      </c>
    </row>
    <row r="1889" spans="1:47" x14ac:dyDescent="0.35">
      <c r="A1889" s="20">
        <v>46193</v>
      </c>
      <c r="B1889" s="21">
        <v>273015</v>
      </c>
      <c r="C1889" s="21">
        <v>1798.38</v>
      </c>
      <c r="D1889" s="21">
        <v>1798.38</v>
      </c>
      <c r="E1889" s="22">
        <v>46253</v>
      </c>
      <c r="F1889" s="21">
        <v>7</v>
      </c>
      <c r="G1889" s="21" t="s">
        <v>90</v>
      </c>
      <c r="H1889" s="21" t="s">
        <v>95</v>
      </c>
      <c r="I1889" s="21" t="s">
        <v>1618</v>
      </c>
      <c r="J1889" s="21" t="s">
        <v>1378</v>
      </c>
      <c r="K1889" s="21" t="s">
        <v>1379</v>
      </c>
      <c r="L1889" s="21" t="s">
        <v>1380</v>
      </c>
      <c r="M1889" s="21" t="s">
        <v>1381</v>
      </c>
      <c r="N1889" s="21">
        <v>60</v>
      </c>
      <c r="O1889" s="20"/>
      <c r="P1889" s="21" t="s">
        <v>50</v>
      </c>
      <c r="Q1889" s="21" t="s">
        <v>1619</v>
      </c>
      <c r="R1889" s="21">
        <v>2500300</v>
      </c>
      <c r="S1889" s="21">
        <v>10019</v>
      </c>
      <c r="T1889" s="21">
        <v>-63.185887399999999</v>
      </c>
      <c r="U1889" s="21">
        <v>-17.800500700000001</v>
      </c>
      <c r="V1889" s="21" t="s">
        <v>1620</v>
      </c>
      <c r="W1889" s="21" t="s">
        <v>51</v>
      </c>
      <c r="X1889" s="21" t="s">
        <v>1621</v>
      </c>
      <c r="Y1889" s="23">
        <v>46246</v>
      </c>
      <c r="Z1889" s="24">
        <f>+E1889-Y1889</f>
        <v>7</v>
      </c>
      <c r="AA1889" s="25">
        <f>+Tabla_DatosExternos_142[[#This Row],[Saldo]]/Tabla_DatosExternos_142[[#This Row],[Importe]]</f>
        <v>1</v>
      </c>
      <c r="AB1889" s="21"/>
      <c r="AC1889" s="26">
        <f>IF(AND(-Z1889&gt;=1,-Z1889&lt;=30),D1889,0)</f>
        <v>0</v>
      </c>
      <c r="AD1889" s="26">
        <f>IF(AND(-Z1889&gt;=31,-Z1889&lt;=60),D1889,0)</f>
        <v>0</v>
      </c>
      <c r="AE1889" s="26">
        <f>IF(AND(-Z1889&gt;=61,-Z1889&lt;=90),D1889,0)</f>
        <v>0</v>
      </c>
      <c r="AF1889" s="26">
        <f>IF(AND(-Z1889&gt;=91,-Z1889&lt;=120),D1889,0)</f>
        <v>0</v>
      </c>
      <c r="AG1889" s="26">
        <f>IF(AND(-Z1889&gt;=121,-Z1889&lt;=150),D1889,0)</f>
        <v>0</v>
      </c>
      <c r="AH1889" s="26">
        <f>IF(AND(-Z1889&gt;=151,-Z1889&lt;=180),D1889,0)</f>
        <v>0</v>
      </c>
      <c r="AI1889" s="26">
        <f>IF(AND(-Z1889&gt;=181,-Z1889&lt;=210),D1889,0)</f>
        <v>0</v>
      </c>
      <c r="AJ1889" s="26">
        <f>IF(AND(-Z1889&gt;=211,-Z1889&lt;=250),D1889,0)</f>
        <v>0</v>
      </c>
      <c r="AK1889" s="26">
        <f>IF(-Z1889&gt;=251,D1889,0)</f>
        <v>0</v>
      </c>
      <c r="AL1889" s="26">
        <f>SUM(AE1889:AF1889)</f>
        <v>0</v>
      </c>
      <c r="AM1889" s="26">
        <f>SUM(AG1889:AK1889)</f>
        <v>0</v>
      </c>
      <c r="AN1889" s="26">
        <f>SUM(AI1889:AK1889)</f>
        <v>0</v>
      </c>
      <c r="AO1889" s="26">
        <f>+IF(SUM(AC1889:AK1889)=0,D1889,0)</f>
        <v>1798.38</v>
      </c>
      <c r="AP1889" s="26">
        <f>+SUM(AC1889:AK1889)</f>
        <v>0</v>
      </c>
      <c r="AQ1889" s="26">
        <f>+Tabla_DatosExternos_142[[#This Row],[Total Vigente]]+Tabla_DatosExternos_142[[#This Row],[Total Vencido]]</f>
        <v>1798.38</v>
      </c>
      <c r="AR1889" s="26">
        <f>SUM(AG1889:AK1889)</f>
        <v>0</v>
      </c>
      <c r="AS1889" s="27">
        <f>+Tabla_DatosExternos_142[[#This Row],[Fecha]]-Tabla_DatosExternos_142[[#This Row],[Vence]]</f>
        <v>-60</v>
      </c>
      <c r="AT1889" s="21"/>
      <c r="AU1889" s="28" t="e">
        <f>+AR1889-W1889</f>
        <v>#VALUE!</v>
      </c>
    </row>
    <row r="1890" spans="1:47" x14ac:dyDescent="0.35">
      <c r="A1890" s="20">
        <v>46198</v>
      </c>
      <c r="B1890" s="21">
        <v>5318</v>
      </c>
      <c r="C1890" s="21">
        <v>510.36</v>
      </c>
      <c r="D1890" s="21">
        <v>510.36</v>
      </c>
      <c r="E1890" s="22">
        <v>46258</v>
      </c>
      <c r="F1890" s="21">
        <v>12</v>
      </c>
      <c r="G1890" s="21" t="s">
        <v>90</v>
      </c>
      <c r="H1890" s="21" t="s">
        <v>95</v>
      </c>
      <c r="I1890" s="21" t="s">
        <v>1823</v>
      </c>
      <c r="J1890" s="21" t="s">
        <v>1378</v>
      </c>
      <c r="K1890" s="21" t="s">
        <v>1379</v>
      </c>
      <c r="L1890" s="21" t="s">
        <v>1380</v>
      </c>
      <c r="M1890" s="21" t="s">
        <v>1381</v>
      </c>
      <c r="N1890" s="21">
        <v>60</v>
      </c>
      <c r="O1890" s="20"/>
      <c r="P1890" s="21" t="s">
        <v>50</v>
      </c>
      <c r="Q1890" s="21" t="s">
        <v>1824</v>
      </c>
      <c r="R1890" s="21">
        <v>3020821</v>
      </c>
      <c r="S1890" s="21">
        <v>10019</v>
      </c>
      <c r="T1890" s="21">
        <v>-63.1815906</v>
      </c>
      <c r="U1890" s="21">
        <v>-17.7884542</v>
      </c>
      <c r="V1890" s="21" t="s">
        <v>1448</v>
      </c>
      <c r="W1890" s="21" t="s">
        <v>51</v>
      </c>
      <c r="X1890" s="21" t="s">
        <v>1861</v>
      </c>
      <c r="Y1890" s="23">
        <v>46246</v>
      </c>
      <c r="Z1890" s="24">
        <f>+E1890-Y1890</f>
        <v>12</v>
      </c>
      <c r="AA1890" s="25">
        <f>+Tabla_DatosExternos_142[[#This Row],[Saldo]]/Tabla_DatosExternos_142[[#This Row],[Importe]]</f>
        <v>1</v>
      </c>
      <c r="AB1890" s="21"/>
      <c r="AC1890" s="26">
        <f>IF(AND(-Z1890&gt;=1,-Z1890&lt;=30),D1890,0)</f>
        <v>0</v>
      </c>
      <c r="AD1890" s="26">
        <f>IF(AND(-Z1890&gt;=31,-Z1890&lt;=60),D1890,0)</f>
        <v>0</v>
      </c>
      <c r="AE1890" s="26">
        <f>IF(AND(-Z1890&gt;=61,-Z1890&lt;=90),D1890,0)</f>
        <v>0</v>
      </c>
      <c r="AF1890" s="26">
        <f>IF(AND(-Z1890&gt;=91,-Z1890&lt;=120),D1890,0)</f>
        <v>0</v>
      </c>
      <c r="AG1890" s="26">
        <f>IF(AND(-Z1890&gt;=121,-Z1890&lt;=150),D1890,0)</f>
        <v>0</v>
      </c>
      <c r="AH1890" s="26">
        <f>IF(AND(-Z1890&gt;=151,-Z1890&lt;=180),D1890,0)</f>
        <v>0</v>
      </c>
      <c r="AI1890" s="26">
        <f>IF(AND(-Z1890&gt;=181,-Z1890&lt;=210),D1890,0)</f>
        <v>0</v>
      </c>
      <c r="AJ1890" s="26">
        <f>IF(AND(-Z1890&gt;=211,-Z1890&lt;=250),D1890,0)</f>
        <v>0</v>
      </c>
      <c r="AK1890" s="26">
        <f>IF(-Z1890&gt;=251,D1890,0)</f>
        <v>0</v>
      </c>
      <c r="AL1890" s="26">
        <f>SUM(AE1890:AF1890)</f>
        <v>0</v>
      </c>
      <c r="AM1890" s="26">
        <f>SUM(AG1890:AK1890)</f>
        <v>0</v>
      </c>
      <c r="AN1890" s="26">
        <f>SUM(AI1890:AK1890)</f>
        <v>0</v>
      </c>
      <c r="AO1890" s="26">
        <f>+IF(SUM(AC1890:AK1890)=0,D1890,0)</f>
        <v>510.36</v>
      </c>
      <c r="AP1890" s="26">
        <f>+SUM(AC1890:AK1890)</f>
        <v>0</v>
      </c>
      <c r="AQ1890" s="26">
        <f>+Tabla_DatosExternos_142[[#This Row],[Total Vigente]]+Tabla_DatosExternos_142[[#This Row],[Total Vencido]]</f>
        <v>510.36</v>
      </c>
      <c r="AR1890" s="26">
        <f>SUM(AG1890:AK1890)</f>
        <v>0</v>
      </c>
      <c r="AS1890" s="27">
        <f>+Tabla_DatosExternos_142[[#This Row],[Fecha]]-Tabla_DatosExternos_142[[#This Row],[Vence]]</f>
        <v>-60</v>
      </c>
      <c r="AT1890" s="21"/>
      <c r="AU1890" s="28" t="e">
        <f>+AR1890-W1890</f>
        <v>#VALUE!</v>
      </c>
    </row>
    <row r="1891" spans="1:47" x14ac:dyDescent="0.35">
      <c r="A1891" s="20">
        <v>46198</v>
      </c>
      <c r="B1891" s="21">
        <v>274479</v>
      </c>
      <c r="C1891" s="21">
        <v>2862.78</v>
      </c>
      <c r="D1891" s="21">
        <v>2862.78</v>
      </c>
      <c r="E1891" s="22">
        <v>46258</v>
      </c>
      <c r="F1891" s="21">
        <v>12</v>
      </c>
      <c r="G1891" s="21" t="s">
        <v>90</v>
      </c>
      <c r="H1891" s="21" t="s">
        <v>95</v>
      </c>
      <c r="I1891" s="21" t="s">
        <v>1823</v>
      </c>
      <c r="J1891" s="21" t="s">
        <v>1378</v>
      </c>
      <c r="K1891" s="21" t="s">
        <v>1379</v>
      </c>
      <c r="L1891" s="21" t="s">
        <v>1380</v>
      </c>
      <c r="M1891" s="21" t="s">
        <v>1381</v>
      </c>
      <c r="N1891" s="21">
        <v>60</v>
      </c>
      <c r="O1891" s="20"/>
      <c r="P1891" s="21" t="s">
        <v>50</v>
      </c>
      <c r="Q1891" s="21" t="s">
        <v>1824</v>
      </c>
      <c r="R1891" s="21">
        <v>3020821</v>
      </c>
      <c r="S1891" s="21">
        <v>10019</v>
      </c>
      <c r="T1891" s="21">
        <v>-63.136834200000003</v>
      </c>
      <c r="U1891" s="21">
        <v>-17.797857199999999</v>
      </c>
      <c r="V1891" s="21" t="s">
        <v>1448</v>
      </c>
      <c r="W1891" s="21" t="s">
        <v>51</v>
      </c>
      <c r="X1891" s="21" t="s">
        <v>1875</v>
      </c>
      <c r="Y1891" s="23">
        <v>46246</v>
      </c>
      <c r="Z1891" s="24">
        <f>+E1891-Y1891</f>
        <v>12</v>
      </c>
      <c r="AA1891" s="25">
        <f>+Tabla_DatosExternos_142[[#This Row],[Saldo]]/Tabla_DatosExternos_142[[#This Row],[Importe]]</f>
        <v>1</v>
      </c>
      <c r="AB1891" s="21"/>
      <c r="AC1891" s="26">
        <f>IF(AND(-Z1891&gt;=1,-Z1891&lt;=30),D1891,0)</f>
        <v>0</v>
      </c>
      <c r="AD1891" s="26">
        <f>IF(AND(-Z1891&gt;=31,-Z1891&lt;=60),D1891,0)</f>
        <v>0</v>
      </c>
      <c r="AE1891" s="26">
        <f>IF(AND(-Z1891&gt;=61,-Z1891&lt;=90),D1891,0)</f>
        <v>0</v>
      </c>
      <c r="AF1891" s="26">
        <f>IF(AND(-Z1891&gt;=91,-Z1891&lt;=120),D1891,0)</f>
        <v>0</v>
      </c>
      <c r="AG1891" s="26">
        <f>IF(AND(-Z1891&gt;=121,-Z1891&lt;=150),D1891,0)</f>
        <v>0</v>
      </c>
      <c r="AH1891" s="26">
        <f>IF(AND(-Z1891&gt;=151,-Z1891&lt;=180),D1891,0)</f>
        <v>0</v>
      </c>
      <c r="AI1891" s="26">
        <f>IF(AND(-Z1891&gt;=181,-Z1891&lt;=210),D1891,0)</f>
        <v>0</v>
      </c>
      <c r="AJ1891" s="26">
        <f>IF(AND(-Z1891&gt;=211,-Z1891&lt;=250),D1891,0)</f>
        <v>0</v>
      </c>
      <c r="AK1891" s="26">
        <f>IF(-Z1891&gt;=251,D1891,0)</f>
        <v>0</v>
      </c>
      <c r="AL1891" s="26">
        <f>SUM(AE1891:AF1891)</f>
        <v>0</v>
      </c>
      <c r="AM1891" s="26">
        <f>SUM(AG1891:AK1891)</f>
        <v>0</v>
      </c>
      <c r="AN1891" s="26">
        <f>SUM(AI1891:AK1891)</f>
        <v>0</v>
      </c>
      <c r="AO1891" s="26">
        <f>+IF(SUM(AC1891:AK1891)=0,D1891,0)</f>
        <v>2862.78</v>
      </c>
      <c r="AP1891" s="26">
        <f>+SUM(AC1891:AK1891)</f>
        <v>0</v>
      </c>
      <c r="AQ1891" s="26">
        <f>+Tabla_DatosExternos_142[[#This Row],[Total Vigente]]+Tabla_DatosExternos_142[[#This Row],[Total Vencido]]</f>
        <v>2862.78</v>
      </c>
      <c r="AR1891" s="26">
        <f>SUM(AG1891:AK1891)</f>
        <v>0</v>
      </c>
      <c r="AS1891" s="27">
        <f>+Tabla_DatosExternos_142[[#This Row],[Fecha]]-Tabla_DatosExternos_142[[#This Row],[Vence]]</f>
        <v>-60</v>
      </c>
      <c r="AT1891" s="21"/>
      <c r="AU1891" s="28" t="e">
        <f>+AR1891-W1891</f>
        <v>#VALUE!</v>
      </c>
    </row>
    <row r="1892" spans="1:47" x14ac:dyDescent="0.35">
      <c r="A1892" s="20">
        <v>46198</v>
      </c>
      <c r="B1892" s="21">
        <v>274480</v>
      </c>
      <c r="C1892" s="21">
        <v>1200</v>
      </c>
      <c r="D1892" s="21">
        <v>1200</v>
      </c>
      <c r="E1892" s="22">
        <v>46258</v>
      </c>
      <c r="F1892" s="21">
        <v>12</v>
      </c>
      <c r="G1892" s="21" t="s">
        <v>90</v>
      </c>
      <c r="H1892" s="21" t="s">
        <v>95</v>
      </c>
      <c r="I1892" s="21" t="s">
        <v>1823</v>
      </c>
      <c r="J1892" s="21" t="s">
        <v>1378</v>
      </c>
      <c r="K1892" s="21" t="s">
        <v>1379</v>
      </c>
      <c r="L1892" s="21" t="s">
        <v>1380</v>
      </c>
      <c r="M1892" s="21" t="s">
        <v>1381</v>
      </c>
      <c r="N1892" s="21">
        <v>60</v>
      </c>
      <c r="O1892" s="20"/>
      <c r="P1892" s="21" t="s">
        <v>50</v>
      </c>
      <c r="Q1892" s="21" t="s">
        <v>1824</v>
      </c>
      <c r="R1892" s="21">
        <v>3020821</v>
      </c>
      <c r="S1892" s="21">
        <v>10019</v>
      </c>
      <c r="T1892" s="21">
        <v>-63.136834200000003</v>
      </c>
      <c r="U1892" s="21">
        <v>-17.797857199999999</v>
      </c>
      <c r="V1892" s="21" t="s">
        <v>1448</v>
      </c>
      <c r="W1892" s="21" t="s">
        <v>51</v>
      </c>
      <c r="X1892" s="21" t="s">
        <v>1875</v>
      </c>
      <c r="Y1892" s="23">
        <v>46246</v>
      </c>
      <c r="Z1892" s="24">
        <f>+E1892-Y1892</f>
        <v>12</v>
      </c>
      <c r="AA1892" s="25">
        <f>+Tabla_DatosExternos_142[[#This Row],[Saldo]]/Tabla_DatosExternos_142[[#This Row],[Importe]]</f>
        <v>1</v>
      </c>
      <c r="AB1892" s="21"/>
      <c r="AC1892" s="26">
        <f>IF(AND(-Z1892&gt;=1,-Z1892&lt;=30),D1892,0)</f>
        <v>0</v>
      </c>
      <c r="AD1892" s="26">
        <f>IF(AND(-Z1892&gt;=31,-Z1892&lt;=60),D1892,0)</f>
        <v>0</v>
      </c>
      <c r="AE1892" s="26">
        <f>IF(AND(-Z1892&gt;=61,-Z1892&lt;=90),D1892,0)</f>
        <v>0</v>
      </c>
      <c r="AF1892" s="26">
        <f>IF(AND(-Z1892&gt;=91,-Z1892&lt;=120),D1892,0)</f>
        <v>0</v>
      </c>
      <c r="AG1892" s="26">
        <f>IF(AND(-Z1892&gt;=121,-Z1892&lt;=150),D1892,0)</f>
        <v>0</v>
      </c>
      <c r="AH1892" s="26">
        <f>IF(AND(-Z1892&gt;=151,-Z1892&lt;=180),D1892,0)</f>
        <v>0</v>
      </c>
      <c r="AI1892" s="26">
        <f>IF(AND(-Z1892&gt;=181,-Z1892&lt;=210),D1892,0)</f>
        <v>0</v>
      </c>
      <c r="AJ1892" s="26">
        <f>IF(AND(-Z1892&gt;=211,-Z1892&lt;=250),D1892,0)</f>
        <v>0</v>
      </c>
      <c r="AK1892" s="26">
        <f>IF(-Z1892&gt;=251,D1892,0)</f>
        <v>0</v>
      </c>
      <c r="AL1892" s="26">
        <f>SUM(AE1892:AF1892)</f>
        <v>0</v>
      </c>
      <c r="AM1892" s="26">
        <f>SUM(AG1892:AK1892)</f>
        <v>0</v>
      </c>
      <c r="AN1892" s="26">
        <f>SUM(AI1892:AK1892)</f>
        <v>0</v>
      </c>
      <c r="AO1892" s="26">
        <f>+IF(SUM(AC1892:AK1892)=0,D1892,0)</f>
        <v>1200</v>
      </c>
      <c r="AP1892" s="26">
        <f>+SUM(AC1892:AK1892)</f>
        <v>0</v>
      </c>
      <c r="AQ1892" s="26">
        <f>+Tabla_DatosExternos_142[[#This Row],[Total Vigente]]+Tabla_DatosExternos_142[[#This Row],[Total Vencido]]</f>
        <v>1200</v>
      </c>
      <c r="AR1892" s="26">
        <f>SUM(AG1892:AK1892)</f>
        <v>0</v>
      </c>
      <c r="AS1892" s="27">
        <f>+Tabla_DatosExternos_142[[#This Row],[Fecha]]-Tabla_DatosExternos_142[[#This Row],[Vence]]</f>
        <v>-60</v>
      </c>
      <c r="AT1892" s="21"/>
      <c r="AU1892" s="28" t="e">
        <f>+AR1892-W1892</f>
        <v>#VALUE!</v>
      </c>
    </row>
    <row r="1893" spans="1:47" x14ac:dyDescent="0.35">
      <c r="A1893" s="20">
        <v>46198</v>
      </c>
      <c r="B1893" s="21">
        <v>274481</v>
      </c>
      <c r="C1893" s="21">
        <v>1526.64</v>
      </c>
      <c r="D1893" s="21">
        <v>1526.64</v>
      </c>
      <c r="E1893" s="22">
        <v>46258</v>
      </c>
      <c r="F1893" s="21">
        <v>12</v>
      </c>
      <c r="G1893" s="21" t="s">
        <v>90</v>
      </c>
      <c r="H1893" s="21" t="s">
        <v>95</v>
      </c>
      <c r="I1893" s="21" t="s">
        <v>1782</v>
      </c>
      <c r="J1893" s="21" t="s">
        <v>1378</v>
      </c>
      <c r="K1893" s="21" t="s">
        <v>1379</v>
      </c>
      <c r="L1893" s="21" t="s">
        <v>1380</v>
      </c>
      <c r="M1893" s="21" t="s">
        <v>1381</v>
      </c>
      <c r="N1893" s="21">
        <v>60</v>
      </c>
      <c r="O1893" s="20"/>
      <c r="P1893" s="21" t="s">
        <v>50</v>
      </c>
      <c r="Q1893" s="21" t="s">
        <v>1783</v>
      </c>
      <c r="R1893" s="21">
        <v>165000</v>
      </c>
      <c r="S1893" s="21">
        <v>10019</v>
      </c>
      <c r="T1893" s="21">
        <v>-63.150064499999999</v>
      </c>
      <c r="U1893" s="21">
        <v>-17.765085599999999</v>
      </c>
      <c r="V1893" s="21" t="s">
        <v>1784</v>
      </c>
      <c r="W1893" s="21" t="s">
        <v>51</v>
      </c>
      <c r="X1893" s="21" t="s">
        <v>1785</v>
      </c>
      <c r="Y1893" s="23">
        <v>46246</v>
      </c>
      <c r="Z1893" s="24">
        <f>+E1893-Y1893</f>
        <v>12</v>
      </c>
      <c r="AA1893" s="25">
        <f>+Tabla_DatosExternos_142[[#This Row],[Saldo]]/Tabla_DatosExternos_142[[#This Row],[Importe]]</f>
        <v>1</v>
      </c>
      <c r="AB1893" s="21"/>
      <c r="AC1893" s="26">
        <f>IF(AND(-Z1893&gt;=1,-Z1893&lt;=30),D1893,0)</f>
        <v>0</v>
      </c>
      <c r="AD1893" s="26">
        <f>IF(AND(-Z1893&gt;=31,-Z1893&lt;=60),D1893,0)</f>
        <v>0</v>
      </c>
      <c r="AE1893" s="26">
        <f>IF(AND(-Z1893&gt;=61,-Z1893&lt;=90),D1893,0)</f>
        <v>0</v>
      </c>
      <c r="AF1893" s="26">
        <f>IF(AND(-Z1893&gt;=91,-Z1893&lt;=120),D1893,0)</f>
        <v>0</v>
      </c>
      <c r="AG1893" s="26">
        <f>IF(AND(-Z1893&gt;=121,-Z1893&lt;=150),D1893,0)</f>
        <v>0</v>
      </c>
      <c r="AH1893" s="26">
        <f>IF(AND(-Z1893&gt;=151,-Z1893&lt;=180),D1893,0)</f>
        <v>0</v>
      </c>
      <c r="AI1893" s="26">
        <f>IF(AND(-Z1893&gt;=181,-Z1893&lt;=210),D1893,0)</f>
        <v>0</v>
      </c>
      <c r="AJ1893" s="26">
        <f>IF(AND(-Z1893&gt;=211,-Z1893&lt;=250),D1893,0)</f>
        <v>0</v>
      </c>
      <c r="AK1893" s="26">
        <f>IF(-Z1893&gt;=251,D1893,0)</f>
        <v>0</v>
      </c>
      <c r="AL1893" s="26">
        <f>SUM(AE1893:AF1893)</f>
        <v>0</v>
      </c>
      <c r="AM1893" s="26">
        <f>SUM(AG1893:AK1893)</f>
        <v>0</v>
      </c>
      <c r="AN1893" s="26">
        <f>SUM(AI1893:AK1893)</f>
        <v>0</v>
      </c>
      <c r="AO1893" s="26">
        <f>+IF(SUM(AC1893:AK1893)=0,D1893,0)</f>
        <v>1526.64</v>
      </c>
      <c r="AP1893" s="26">
        <f>+SUM(AC1893:AK1893)</f>
        <v>0</v>
      </c>
      <c r="AQ1893" s="26">
        <f>+Tabla_DatosExternos_142[[#This Row],[Total Vigente]]+Tabla_DatosExternos_142[[#This Row],[Total Vencido]]</f>
        <v>1526.64</v>
      </c>
      <c r="AR1893" s="26">
        <f>SUM(AG1893:AK1893)</f>
        <v>0</v>
      </c>
      <c r="AS1893" s="27">
        <f>+Tabla_DatosExternos_142[[#This Row],[Fecha]]-Tabla_DatosExternos_142[[#This Row],[Vence]]</f>
        <v>-60</v>
      </c>
      <c r="AT1893" s="21"/>
      <c r="AU1893" s="28" t="e">
        <f>+AR1893-W1893</f>
        <v>#VALUE!</v>
      </c>
    </row>
    <row r="1894" spans="1:47" x14ac:dyDescent="0.35">
      <c r="A1894" s="20">
        <v>46198</v>
      </c>
      <c r="B1894" s="21">
        <v>274482</v>
      </c>
      <c r="C1894" s="21">
        <v>3056.46</v>
      </c>
      <c r="D1894" s="21">
        <v>3056.46</v>
      </c>
      <c r="E1894" s="22">
        <v>46258</v>
      </c>
      <c r="F1894" s="21">
        <v>12</v>
      </c>
      <c r="G1894" s="21" t="s">
        <v>90</v>
      </c>
      <c r="H1894" s="21" t="s">
        <v>95</v>
      </c>
      <c r="I1894" s="21" t="s">
        <v>1823</v>
      </c>
      <c r="J1894" s="21" t="s">
        <v>1378</v>
      </c>
      <c r="K1894" s="21" t="s">
        <v>1379</v>
      </c>
      <c r="L1894" s="21" t="s">
        <v>1380</v>
      </c>
      <c r="M1894" s="21" t="s">
        <v>1381</v>
      </c>
      <c r="N1894" s="21">
        <v>60</v>
      </c>
      <c r="O1894" s="20"/>
      <c r="P1894" s="21" t="s">
        <v>50</v>
      </c>
      <c r="Q1894" s="21" t="s">
        <v>1824</v>
      </c>
      <c r="R1894" s="21">
        <v>3020821</v>
      </c>
      <c r="S1894" s="21">
        <v>10019</v>
      </c>
      <c r="T1894" s="21">
        <v>-63.211114299999998</v>
      </c>
      <c r="U1894" s="21">
        <v>-17.8105388</v>
      </c>
      <c r="V1894" s="21" t="s">
        <v>1448</v>
      </c>
      <c r="W1894" s="21" t="s">
        <v>51</v>
      </c>
      <c r="X1894" s="21" t="s">
        <v>1838</v>
      </c>
      <c r="Y1894" s="23">
        <v>46246</v>
      </c>
      <c r="Z1894" s="24">
        <f>+E1894-Y1894</f>
        <v>12</v>
      </c>
      <c r="AA1894" s="25">
        <f>+Tabla_DatosExternos_142[[#This Row],[Saldo]]/Tabla_DatosExternos_142[[#This Row],[Importe]]</f>
        <v>1</v>
      </c>
      <c r="AB1894" s="21"/>
      <c r="AC1894" s="26">
        <f>IF(AND(-Z1894&gt;=1,-Z1894&lt;=30),D1894,0)</f>
        <v>0</v>
      </c>
      <c r="AD1894" s="26">
        <f>IF(AND(-Z1894&gt;=31,-Z1894&lt;=60),D1894,0)</f>
        <v>0</v>
      </c>
      <c r="AE1894" s="26">
        <f>IF(AND(-Z1894&gt;=61,-Z1894&lt;=90),D1894,0)</f>
        <v>0</v>
      </c>
      <c r="AF1894" s="26">
        <f>IF(AND(-Z1894&gt;=91,-Z1894&lt;=120),D1894,0)</f>
        <v>0</v>
      </c>
      <c r="AG1894" s="26">
        <f>IF(AND(-Z1894&gt;=121,-Z1894&lt;=150),D1894,0)</f>
        <v>0</v>
      </c>
      <c r="AH1894" s="26">
        <f>IF(AND(-Z1894&gt;=151,-Z1894&lt;=180),D1894,0)</f>
        <v>0</v>
      </c>
      <c r="AI1894" s="26">
        <f>IF(AND(-Z1894&gt;=181,-Z1894&lt;=210),D1894,0)</f>
        <v>0</v>
      </c>
      <c r="AJ1894" s="26">
        <f>IF(AND(-Z1894&gt;=211,-Z1894&lt;=250),D1894,0)</f>
        <v>0</v>
      </c>
      <c r="AK1894" s="26">
        <f>IF(-Z1894&gt;=251,D1894,0)</f>
        <v>0</v>
      </c>
      <c r="AL1894" s="26">
        <f>SUM(AE1894:AF1894)</f>
        <v>0</v>
      </c>
      <c r="AM1894" s="26">
        <f>SUM(AG1894:AK1894)</f>
        <v>0</v>
      </c>
      <c r="AN1894" s="26">
        <f>SUM(AI1894:AK1894)</f>
        <v>0</v>
      </c>
      <c r="AO1894" s="26">
        <f>+IF(SUM(AC1894:AK1894)=0,D1894,0)</f>
        <v>3056.46</v>
      </c>
      <c r="AP1894" s="26">
        <f>+SUM(AC1894:AK1894)</f>
        <v>0</v>
      </c>
      <c r="AQ1894" s="26">
        <f>+Tabla_DatosExternos_142[[#This Row],[Total Vigente]]+Tabla_DatosExternos_142[[#This Row],[Total Vencido]]</f>
        <v>3056.46</v>
      </c>
      <c r="AR1894" s="26">
        <f>SUM(AG1894:AK1894)</f>
        <v>0</v>
      </c>
      <c r="AS1894" s="27">
        <f>+Tabla_DatosExternos_142[[#This Row],[Fecha]]-Tabla_DatosExternos_142[[#This Row],[Vence]]</f>
        <v>-60</v>
      </c>
      <c r="AT1894" s="21"/>
      <c r="AU1894" s="28" t="e">
        <f>+AR1894-W1894</f>
        <v>#VALUE!</v>
      </c>
    </row>
    <row r="1895" spans="1:47" x14ac:dyDescent="0.35">
      <c r="A1895" s="20">
        <v>46198</v>
      </c>
      <c r="B1895" s="21">
        <v>274483</v>
      </c>
      <c r="C1895" s="21">
        <v>5448</v>
      </c>
      <c r="D1895" s="21">
        <v>5448</v>
      </c>
      <c r="E1895" s="22">
        <v>46258</v>
      </c>
      <c r="F1895" s="21">
        <v>12</v>
      </c>
      <c r="G1895" s="21" t="s">
        <v>90</v>
      </c>
      <c r="H1895" s="21" t="s">
        <v>95</v>
      </c>
      <c r="I1895" s="21" t="s">
        <v>1823</v>
      </c>
      <c r="J1895" s="21" t="s">
        <v>1378</v>
      </c>
      <c r="K1895" s="21" t="s">
        <v>1379</v>
      </c>
      <c r="L1895" s="21" t="s">
        <v>1380</v>
      </c>
      <c r="M1895" s="21" t="s">
        <v>1381</v>
      </c>
      <c r="N1895" s="21">
        <v>60</v>
      </c>
      <c r="O1895" s="20"/>
      <c r="P1895" s="21" t="s">
        <v>50</v>
      </c>
      <c r="Q1895" s="21" t="s">
        <v>1824</v>
      </c>
      <c r="R1895" s="21">
        <v>3020821</v>
      </c>
      <c r="S1895" s="21">
        <v>10019</v>
      </c>
      <c r="T1895" s="21">
        <v>-63.211114299999998</v>
      </c>
      <c r="U1895" s="21">
        <v>-17.8105388</v>
      </c>
      <c r="V1895" s="21" t="s">
        <v>1448</v>
      </c>
      <c r="W1895" s="21" t="s">
        <v>51</v>
      </c>
      <c r="X1895" s="21" t="s">
        <v>1838</v>
      </c>
      <c r="Y1895" s="23">
        <v>46246</v>
      </c>
      <c r="Z1895" s="24">
        <f>+E1895-Y1895</f>
        <v>12</v>
      </c>
      <c r="AA1895" s="25">
        <f>+Tabla_DatosExternos_142[[#This Row],[Saldo]]/Tabla_DatosExternos_142[[#This Row],[Importe]]</f>
        <v>1</v>
      </c>
      <c r="AB1895" s="21"/>
      <c r="AC1895" s="26">
        <f>IF(AND(-Z1895&gt;=1,-Z1895&lt;=30),D1895,0)</f>
        <v>0</v>
      </c>
      <c r="AD1895" s="26">
        <f>IF(AND(-Z1895&gt;=31,-Z1895&lt;=60),D1895,0)</f>
        <v>0</v>
      </c>
      <c r="AE1895" s="26">
        <f>IF(AND(-Z1895&gt;=61,-Z1895&lt;=90),D1895,0)</f>
        <v>0</v>
      </c>
      <c r="AF1895" s="26">
        <f>IF(AND(-Z1895&gt;=91,-Z1895&lt;=120),D1895,0)</f>
        <v>0</v>
      </c>
      <c r="AG1895" s="26">
        <f>IF(AND(-Z1895&gt;=121,-Z1895&lt;=150),D1895,0)</f>
        <v>0</v>
      </c>
      <c r="AH1895" s="26">
        <f>IF(AND(-Z1895&gt;=151,-Z1895&lt;=180),D1895,0)</f>
        <v>0</v>
      </c>
      <c r="AI1895" s="26">
        <f>IF(AND(-Z1895&gt;=181,-Z1895&lt;=210),D1895,0)</f>
        <v>0</v>
      </c>
      <c r="AJ1895" s="26">
        <f>IF(AND(-Z1895&gt;=211,-Z1895&lt;=250),D1895,0)</f>
        <v>0</v>
      </c>
      <c r="AK1895" s="26">
        <f>IF(-Z1895&gt;=251,D1895,0)</f>
        <v>0</v>
      </c>
      <c r="AL1895" s="26">
        <f>SUM(AE1895:AF1895)</f>
        <v>0</v>
      </c>
      <c r="AM1895" s="26">
        <f>SUM(AG1895:AK1895)</f>
        <v>0</v>
      </c>
      <c r="AN1895" s="26">
        <f>SUM(AI1895:AK1895)</f>
        <v>0</v>
      </c>
      <c r="AO1895" s="26">
        <f>+IF(SUM(AC1895:AK1895)=0,D1895,0)</f>
        <v>5448</v>
      </c>
      <c r="AP1895" s="26">
        <f>+SUM(AC1895:AK1895)</f>
        <v>0</v>
      </c>
      <c r="AQ1895" s="26">
        <f>+Tabla_DatosExternos_142[[#This Row],[Total Vigente]]+Tabla_DatosExternos_142[[#This Row],[Total Vencido]]</f>
        <v>5448</v>
      </c>
      <c r="AR1895" s="26">
        <f>SUM(AG1895:AK1895)</f>
        <v>0</v>
      </c>
      <c r="AS1895" s="27">
        <f>+Tabla_DatosExternos_142[[#This Row],[Fecha]]-Tabla_DatosExternos_142[[#This Row],[Vence]]</f>
        <v>-60</v>
      </c>
      <c r="AT1895" s="21"/>
      <c r="AU1895" s="28" t="e">
        <f>+AR1895-W1895</f>
        <v>#VALUE!</v>
      </c>
    </row>
    <row r="1896" spans="1:47" x14ac:dyDescent="0.35">
      <c r="A1896" s="20">
        <v>46198</v>
      </c>
      <c r="B1896" s="21">
        <v>274936</v>
      </c>
      <c r="C1896" s="21">
        <v>1138.98</v>
      </c>
      <c r="D1896" s="21">
        <v>1138.98</v>
      </c>
      <c r="E1896" s="22">
        <v>46288</v>
      </c>
      <c r="F1896" s="21">
        <v>42</v>
      </c>
      <c r="G1896" s="21" t="s">
        <v>96</v>
      </c>
      <c r="H1896" s="21" t="s">
        <v>95</v>
      </c>
      <c r="I1896" s="21" t="s">
        <v>1545</v>
      </c>
      <c r="J1896" s="21" t="s">
        <v>1378</v>
      </c>
      <c r="K1896" s="21" t="s">
        <v>1379</v>
      </c>
      <c r="L1896" s="21" t="s">
        <v>1380</v>
      </c>
      <c r="M1896" s="21" t="s">
        <v>1381</v>
      </c>
      <c r="N1896" s="21">
        <v>90</v>
      </c>
      <c r="O1896" s="20"/>
      <c r="P1896" s="21" t="s">
        <v>50</v>
      </c>
      <c r="Q1896" s="21" t="s">
        <v>1546</v>
      </c>
      <c r="R1896" s="21">
        <v>1000300</v>
      </c>
      <c r="S1896" s="21">
        <v>10019</v>
      </c>
      <c r="T1896" s="21">
        <v>-63.206342399999997</v>
      </c>
      <c r="U1896" s="21">
        <v>-17.773146400000002</v>
      </c>
      <c r="V1896" s="21" t="s">
        <v>1547</v>
      </c>
      <c r="W1896" s="21" t="s">
        <v>51</v>
      </c>
      <c r="X1896" s="21" t="s">
        <v>1548</v>
      </c>
      <c r="Y1896" s="23">
        <v>46246</v>
      </c>
      <c r="Z1896" s="24">
        <f>+E1896-Y1896</f>
        <v>42</v>
      </c>
      <c r="AA1896" s="25">
        <f>+Tabla_DatosExternos_142[[#This Row],[Saldo]]/Tabla_DatosExternos_142[[#This Row],[Importe]]</f>
        <v>1</v>
      </c>
      <c r="AB1896" s="21"/>
      <c r="AC1896" s="26">
        <f>IF(AND(-Z1896&gt;=1,-Z1896&lt;=30),D1896,0)</f>
        <v>0</v>
      </c>
      <c r="AD1896" s="26">
        <f>IF(AND(-Z1896&gt;=31,-Z1896&lt;=60),D1896,0)</f>
        <v>0</v>
      </c>
      <c r="AE1896" s="26">
        <f>IF(AND(-Z1896&gt;=61,-Z1896&lt;=90),D1896,0)</f>
        <v>0</v>
      </c>
      <c r="AF1896" s="26">
        <f>IF(AND(-Z1896&gt;=91,-Z1896&lt;=120),D1896,0)</f>
        <v>0</v>
      </c>
      <c r="AG1896" s="26">
        <f>IF(AND(-Z1896&gt;=121,-Z1896&lt;=150),D1896,0)</f>
        <v>0</v>
      </c>
      <c r="AH1896" s="26">
        <f>IF(AND(-Z1896&gt;=151,-Z1896&lt;=180),D1896,0)</f>
        <v>0</v>
      </c>
      <c r="AI1896" s="26">
        <f>IF(AND(-Z1896&gt;=181,-Z1896&lt;=210),D1896,0)</f>
        <v>0</v>
      </c>
      <c r="AJ1896" s="26">
        <f>IF(AND(-Z1896&gt;=211,-Z1896&lt;=250),D1896,0)</f>
        <v>0</v>
      </c>
      <c r="AK1896" s="26">
        <f>IF(-Z1896&gt;=251,D1896,0)</f>
        <v>0</v>
      </c>
      <c r="AL1896" s="26">
        <f>SUM(AE1896:AF1896)</f>
        <v>0</v>
      </c>
      <c r="AM1896" s="26">
        <f>SUM(AG1896:AK1896)</f>
        <v>0</v>
      </c>
      <c r="AN1896" s="26">
        <f>SUM(AI1896:AK1896)</f>
        <v>0</v>
      </c>
      <c r="AO1896" s="26">
        <f>+IF(SUM(AC1896:AK1896)=0,D1896,0)</f>
        <v>1138.98</v>
      </c>
      <c r="AP1896" s="26">
        <f>+SUM(AC1896:AK1896)</f>
        <v>0</v>
      </c>
      <c r="AQ1896" s="26">
        <f>+Tabla_DatosExternos_142[[#This Row],[Total Vigente]]+Tabla_DatosExternos_142[[#This Row],[Total Vencido]]</f>
        <v>1138.98</v>
      </c>
      <c r="AR1896" s="26">
        <f>SUM(AG1896:AK1896)</f>
        <v>0</v>
      </c>
      <c r="AS1896" s="27">
        <f>+Tabla_DatosExternos_142[[#This Row],[Fecha]]-Tabla_DatosExternos_142[[#This Row],[Vence]]</f>
        <v>-90</v>
      </c>
      <c r="AT1896" s="21"/>
      <c r="AU1896" s="28" t="e">
        <f>+AR1896-W1896</f>
        <v>#VALUE!</v>
      </c>
    </row>
    <row r="1897" spans="1:47" x14ac:dyDescent="0.35">
      <c r="A1897" s="20">
        <v>46198</v>
      </c>
      <c r="B1897" s="21">
        <v>274937</v>
      </c>
      <c r="C1897" s="21">
        <v>4749</v>
      </c>
      <c r="D1897" s="21">
        <v>4749</v>
      </c>
      <c r="E1897" s="22">
        <v>46288</v>
      </c>
      <c r="F1897" s="21">
        <v>42</v>
      </c>
      <c r="G1897" s="21" t="s">
        <v>96</v>
      </c>
      <c r="H1897" s="21" t="s">
        <v>95</v>
      </c>
      <c r="I1897" s="21" t="s">
        <v>1545</v>
      </c>
      <c r="J1897" s="21" t="s">
        <v>1378</v>
      </c>
      <c r="K1897" s="21" t="s">
        <v>1379</v>
      </c>
      <c r="L1897" s="21" t="s">
        <v>1380</v>
      </c>
      <c r="M1897" s="21" t="s">
        <v>1381</v>
      </c>
      <c r="N1897" s="21">
        <v>90</v>
      </c>
      <c r="O1897" s="20"/>
      <c r="P1897" s="21" t="s">
        <v>50</v>
      </c>
      <c r="Q1897" s="21" t="s">
        <v>1546</v>
      </c>
      <c r="R1897" s="21">
        <v>1000300</v>
      </c>
      <c r="S1897" s="21">
        <v>10019</v>
      </c>
      <c r="T1897" s="21">
        <v>-63.206342399999997</v>
      </c>
      <c r="U1897" s="21">
        <v>-17.773146400000002</v>
      </c>
      <c r="V1897" s="21" t="s">
        <v>1547</v>
      </c>
      <c r="W1897" s="21" t="s">
        <v>51</v>
      </c>
      <c r="X1897" s="21" t="s">
        <v>1548</v>
      </c>
      <c r="Y1897" s="23">
        <v>46246</v>
      </c>
      <c r="Z1897" s="24">
        <f>+E1897-Y1897</f>
        <v>42</v>
      </c>
      <c r="AA1897" s="25">
        <f>+Tabla_DatosExternos_142[[#This Row],[Saldo]]/Tabla_DatosExternos_142[[#This Row],[Importe]]</f>
        <v>1</v>
      </c>
      <c r="AB1897" s="21"/>
      <c r="AC1897" s="26">
        <f>IF(AND(-Z1897&gt;=1,-Z1897&lt;=30),D1897,0)</f>
        <v>0</v>
      </c>
      <c r="AD1897" s="26">
        <f>IF(AND(-Z1897&gt;=31,-Z1897&lt;=60),D1897,0)</f>
        <v>0</v>
      </c>
      <c r="AE1897" s="26">
        <f>IF(AND(-Z1897&gt;=61,-Z1897&lt;=90),D1897,0)</f>
        <v>0</v>
      </c>
      <c r="AF1897" s="26">
        <f>IF(AND(-Z1897&gt;=91,-Z1897&lt;=120),D1897,0)</f>
        <v>0</v>
      </c>
      <c r="AG1897" s="26">
        <f>IF(AND(-Z1897&gt;=121,-Z1897&lt;=150),D1897,0)</f>
        <v>0</v>
      </c>
      <c r="AH1897" s="26">
        <f>IF(AND(-Z1897&gt;=151,-Z1897&lt;=180),D1897,0)</f>
        <v>0</v>
      </c>
      <c r="AI1897" s="26">
        <f>IF(AND(-Z1897&gt;=181,-Z1897&lt;=210),D1897,0)</f>
        <v>0</v>
      </c>
      <c r="AJ1897" s="26">
        <f>IF(AND(-Z1897&gt;=211,-Z1897&lt;=250),D1897,0)</f>
        <v>0</v>
      </c>
      <c r="AK1897" s="26">
        <f>IF(-Z1897&gt;=251,D1897,0)</f>
        <v>0</v>
      </c>
      <c r="AL1897" s="26">
        <f>SUM(AE1897:AF1897)</f>
        <v>0</v>
      </c>
      <c r="AM1897" s="26">
        <f>SUM(AG1897:AK1897)</f>
        <v>0</v>
      </c>
      <c r="AN1897" s="26">
        <f>SUM(AI1897:AK1897)</f>
        <v>0</v>
      </c>
      <c r="AO1897" s="26">
        <f>+IF(SUM(AC1897:AK1897)=0,D1897,0)</f>
        <v>4749</v>
      </c>
      <c r="AP1897" s="26">
        <f>+SUM(AC1897:AK1897)</f>
        <v>0</v>
      </c>
      <c r="AQ1897" s="26">
        <f>+Tabla_DatosExternos_142[[#This Row],[Total Vigente]]+Tabla_DatosExternos_142[[#This Row],[Total Vencido]]</f>
        <v>4749</v>
      </c>
      <c r="AR1897" s="26">
        <f>SUM(AG1897:AK1897)</f>
        <v>0</v>
      </c>
      <c r="AS1897" s="27">
        <f>+Tabla_DatosExternos_142[[#This Row],[Fecha]]-Tabla_DatosExternos_142[[#This Row],[Vence]]</f>
        <v>-90</v>
      </c>
      <c r="AT1897" s="21"/>
      <c r="AU1897" s="28" t="e">
        <f>+AR1897-W1897</f>
        <v>#VALUE!</v>
      </c>
    </row>
    <row r="1898" spans="1:47" x14ac:dyDescent="0.35">
      <c r="A1898" s="20">
        <v>46198</v>
      </c>
      <c r="B1898" s="21">
        <v>274940</v>
      </c>
      <c r="C1898" s="21">
        <v>972.9</v>
      </c>
      <c r="D1898" s="21">
        <v>972.9</v>
      </c>
      <c r="E1898" s="22">
        <v>46258</v>
      </c>
      <c r="F1898" s="21">
        <v>12</v>
      </c>
      <c r="G1898" s="21" t="s">
        <v>90</v>
      </c>
      <c r="H1898" s="21" t="s">
        <v>95</v>
      </c>
      <c r="I1898" s="21" t="s">
        <v>1823</v>
      </c>
      <c r="J1898" s="21" t="s">
        <v>1378</v>
      </c>
      <c r="K1898" s="21" t="s">
        <v>1379</v>
      </c>
      <c r="L1898" s="21" t="s">
        <v>1380</v>
      </c>
      <c r="M1898" s="21" t="s">
        <v>1381</v>
      </c>
      <c r="N1898" s="21">
        <v>60</v>
      </c>
      <c r="O1898" s="20"/>
      <c r="P1898" s="21" t="s">
        <v>50</v>
      </c>
      <c r="Q1898" s="21" t="s">
        <v>1824</v>
      </c>
      <c r="R1898" s="21">
        <v>3020821</v>
      </c>
      <c r="S1898" s="21">
        <v>10019</v>
      </c>
      <c r="T1898" s="21">
        <v>-63.147013999999999</v>
      </c>
      <c r="U1898" s="21">
        <v>-17.742850700000002</v>
      </c>
      <c r="V1898" s="21" t="s">
        <v>1448</v>
      </c>
      <c r="W1898" s="21" t="s">
        <v>51</v>
      </c>
      <c r="X1898" s="21" t="s">
        <v>1852</v>
      </c>
      <c r="Y1898" s="23">
        <v>46246</v>
      </c>
      <c r="Z1898" s="24">
        <f>+E1898-Y1898</f>
        <v>12</v>
      </c>
      <c r="AA1898" s="25">
        <f>+Tabla_DatosExternos_142[[#This Row],[Saldo]]/Tabla_DatosExternos_142[[#This Row],[Importe]]</f>
        <v>1</v>
      </c>
      <c r="AB1898" s="21"/>
      <c r="AC1898" s="26">
        <f>IF(AND(-Z1898&gt;=1,-Z1898&lt;=30),D1898,0)</f>
        <v>0</v>
      </c>
      <c r="AD1898" s="26">
        <f>IF(AND(-Z1898&gt;=31,-Z1898&lt;=60),D1898,0)</f>
        <v>0</v>
      </c>
      <c r="AE1898" s="26">
        <f>IF(AND(-Z1898&gt;=61,-Z1898&lt;=90),D1898,0)</f>
        <v>0</v>
      </c>
      <c r="AF1898" s="26">
        <f>IF(AND(-Z1898&gt;=91,-Z1898&lt;=120),D1898,0)</f>
        <v>0</v>
      </c>
      <c r="AG1898" s="26">
        <f>IF(AND(-Z1898&gt;=121,-Z1898&lt;=150),D1898,0)</f>
        <v>0</v>
      </c>
      <c r="AH1898" s="26">
        <f>IF(AND(-Z1898&gt;=151,-Z1898&lt;=180),D1898,0)</f>
        <v>0</v>
      </c>
      <c r="AI1898" s="26">
        <f>IF(AND(-Z1898&gt;=181,-Z1898&lt;=210),D1898,0)</f>
        <v>0</v>
      </c>
      <c r="AJ1898" s="26">
        <f>IF(AND(-Z1898&gt;=211,-Z1898&lt;=250),D1898,0)</f>
        <v>0</v>
      </c>
      <c r="AK1898" s="26">
        <f>IF(-Z1898&gt;=251,D1898,0)</f>
        <v>0</v>
      </c>
      <c r="AL1898" s="26">
        <f>SUM(AE1898:AF1898)</f>
        <v>0</v>
      </c>
      <c r="AM1898" s="26">
        <f>SUM(AG1898:AK1898)</f>
        <v>0</v>
      </c>
      <c r="AN1898" s="26">
        <f>SUM(AI1898:AK1898)</f>
        <v>0</v>
      </c>
      <c r="AO1898" s="26">
        <f>+IF(SUM(AC1898:AK1898)=0,D1898,0)</f>
        <v>972.9</v>
      </c>
      <c r="AP1898" s="26">
        <f>+SUM(AC1898:AK1898)</f>
        <v>0</v>
      </c>
      <c r="AQ1898" s="26">
        <f>+Tabla_DatosExternos_142[[#This Row],[Total Vigente]]+Tabla_DatosExternos_142[[#This Row],[Total Vencido]]</f>
        <v>972.9</v>
      </c>
      <c r="AR1898" s="26">
        <f>SUM(AG1898:AK1898)</f>
        <v>0</v>
      </c>
      <c r="AS1898" s="27">
        <f>+Tabla_DatosExternos_142[[#This Row],[Fecha]]-Tabla_DatosExternos_142[[#This Row],[Vence]]</f>
        <v>-60</v>
      </c>
      <c r="AT1898" s="21"/>
      <c r="AU1898" s="28" t="e">
        <f>+AR1898-W1898</f>
        <v>#VALUE!</v>
      </c>
    </row>
    <row r="1899" spans="1:47" x14ac:dyDescent="0.35">
      <c r="A1899" s="20">
        <v>46198</v>
      </c>
      <c r="B1899" s="21">
        <v>274941</v>
      </c>
      <c r="C1899" s="21">
        <v>2923.2</v>
      </c>
      <c r="D1899" s="21">
        <v>2923.2</v>
      </c>
      <c r="E1899" s="22">
        <v>46258</v>
      </c>
      <c r="F1899" s="21">
        <v>12</v>
      </c>
      <c r="G1899" s="21" t="s">
        <v>90</v>
      </c>
      <c r="H1899" s="21" t="s">
        <v>95</v>
      </c>
      <c r="I1899" s="21" t="s">
        <v>1377</v>
      </c>
      <c r="J1899" s="21" t="s">
        <v>1378</v>
      </c>
      <c r="K1899" s="21" t="s">
        <v>1379</v>
      </c>
      <c r="L1899" s="21" t="s">
        <v>1380</v>
      </c>
      <c r="M1899" s="21" t="s">
        <v>1381</v>
      </c>
      <c r="N1899" s="21">
        <v>60</v>
      </c>
      <c r="O1899" s="20"/>
      <c r="P1899" s="21" t="s">
        <v>50</v>
      </c>
      <c r="Q1899" s="21" t="s">
        <v>1382</v>
      </c>
      <c r="R1899" s="21">
        <v>802159</v>
      </c>
      <c r="S1899" s="21">
        <v>10019</v>
      </c>
      <c r="T1899" s="21">
        <v>-63.202393000000001</v>
      </c>
      <c r="U1899" s="21">
        <v>-17.755089600000002</v>
      </c>
      <c r="V1899" s="21" t="s">
        <v>1383</v>
      </c>
      <c r="W1899" s="21" t="s">
        <v>51</v>
      </c>
      <c r="X1899" s="21" t="s">
        <v>1384</v>
      </c>
      <c r="Y1899" s="23">
        <v>46246</v>
      </c>
      <c r="Z1899" s="24">
        <f>+E1899-Y1899</f>
        <v>12</v>
      </c>
      <c r="AA1899" s="25">
        <f>+Tabla_DatosExternos_142[[#This Row],[Saldo]]/Tabla_DatosExternos_142[[#This Row],[Importe]]</f>
        <v>1</v>
      </c>
      <c r="AB1899" s="21"/>
      <c r="AC1899" s="26">
        <f>IF(AND(-Z1899&gt;=1,-Z1899&lt;=30),D1899,0)</f>
        <v>0</v>
      </c>
      <c r="AD1899" s="26">
        <f>IF(AND(-Z1899&gt;=31,-Z1899&lt;=60),D1899,0)</f>
        <v>0</v>
      </c>
      <c r="AE1899" s="26">
        <f>IF(AND(-Z1899&gt;=61,-Z1899&lt;=90),D1899,0)</f>
        <v>0</v>
      </c>
      <c r="AF1899" s="26">
        <f>IF(AND(-Z1899&gt;=91,-Z1899&lt;=120),D1899,0)</f>
        <v>0</v>
      </c>
      <c r="AG1899" s="26">
        <f>IF(AND(-Z1899&gt;=121,-Z1899&lt;=150),D1899,0)</f>
        <v>0</v>
      </c>
      <c r="AH1899" s="26">
        <f>IF(AND(-Z1899&gt;=151,-Z1899&lt;=180),D1899,0)</f>
        <v>0</v>
      </c>
      <c r="AI1899" s="26">
        <f>IF(AND(-Z1899&gt;=181,-Z1899&lt;=210),D1899,0)</f>
        <v>0</v>
      </c>
      <c r="AJ1899" s="26">
        <f>IF(AND(-Z1899&gt;=211,-Z1899&lt;=250),D1899,0)</f>
        <v>0</v>
      </c>
      <c r="AK1899" s="26">
        <f>IF(-Z1899&gt;=251,D1899,0)</f>
        <v>0</v>
      </c>
      <c r="AL1899" s="26">
        <f>SUM(AE1899:AF1899)</f>
        <v>0</v>
      </c>
      <c r="AM1899" s="26">
        <f>SUM(AG1899:AK1899)</f>
        <v>0</v>
      </c>
      <c r="AN1899" s="26">
        <f>SUM(AI1899:AK1899)</f>
        <v>0</v>
      </c>
      <c r="AO1899" s="26">
        <f>+IF(SUM(AC1899:AK1899)=0,D1899,0)</f>
        <v>2923.2</v>
      </c>
      <c r="AP1899" s="26">
        <f>+SUM(AC1899:AK1899)</f>
        <v>0</v>
      </c>
      <c r="AQ1899" s="26">
        <f>+Tabla_DatosExternos_142[[#This Row],[Total Vigente]]+Tabla_DatosExternos_142[[#This Row],[Total Vencido]]</f>
        <v>2923.2</v>
      </c>
      <c r="AR1899" s="26">
        <f>SUM(AG1899:AK1899)</f>
        <v>0</v>
      </c>
      <c r="AS1899" s="27">
        <f>+Tabla_DatosExternos_142[[#This Row],[Fecha]]-Tabla_DatosExternos_142[[#This Row],[Vence]]</f>
        <v>-60</v>
      </c>
      <c r="AT1899" s="21"/>
      <c r="AU1899" s="28" t="e">
        <f>+AR1899-W1899</f>
        <v>#VALUE!</v>
      </c>
    </row>
    <row r="1900" spans="1:47" x14ac:dyDescent="0.35">
      <c r="A1900" s="20">
        <v>46198</v>
      </c>
      <c r="B1900" s="21">
        <v>274942</v>
      </c>
      <c r="C1900" s="21">
        <v>5000</v>
      </c>
      <c r="D1900" s="21">
        <v>5000</v>
      </c>
      <c r="E1900" s="22">
        <v>46258</v>
      </c>
      <c r="F1900" s="21">
        <v>12</v>
      </c>
      <c r="G1900" s="21" t="s">
        <v>90</v>
      </c>
      <c r="H1900" s="21" t="s">
        <v>95</v>
      </c>
      <c r="I1900" s="21" t="s">
        <v>1377</v>
      </c>
      <c r="J1900" s="21" t="s">
        <v>1378</v>
      </c>
      <c r="K1900" s="21" t="s">
        <v>1379</v>
      </c>
      <c r="L1900" s="21" t="s">
        <v>1380</v>
      </c>
      <c r="M1900" s="21" t="s">
        <v>1381</v>
      </c>
      <c r="N1900" s="21">
        <v>60</v>
      </c>
      <c r="O1900" s="20"/>
      <c r="P1900" s="21" t="s">
        <v>50</v>
      </c>
      <c r="Q1900" s="21" t="s">
        <v>1382</v>
      </c>
      <c r="R1900" s="21">
        <v>802159</v>
      </c>
      <c r="S1900" s="21">
        <v>10019</v>
      </c>
      <c r="T1900" s="21">
        <v>-63.202393000000001</v>
      </c>
      <c r="U1900" s="21">
        <v>-17.755089600000002</v>
      </c>
      <c r="V1900" s="21" t="s">
        <v>1383</v>
      </c>
      <c r="W1900" s="21" t="s">
        <v>51</v>
      </c>
      <c r="X1900" s="21" t="s">
        <v>1384</v>
      </c>
      <c r="Y1900" s="23">
        <v>46246</v>
      </c>
      <c r="Z1900" s="24">
        <f>+E1900-Y1900</f>
        <v>12</v>
      </c>
      <c r="AA1900" s="25">
        <f>+Tabla_DatosExternos_142[[#This Row],[Saldo]]/Tabla_DatosExternos_142[[#This Row],[Importe]]</f>
        <v>1</v>
      </c>
      <c r="AB1900" s="21"/>
      <c r="AC1900" s="26">
        <f>IF(AND(-Z1900&gt;=1,-Z1900&lt;=30),D1900,0)</f>
        <v>0</v>
      </c>
      <c r="AD1900" s="26">
        <f>IF(AND(-Z1900&gt;=31,-Z1900&lt;=60),D1900,0)</f>
        <v>0</v>
      </c>
      <c r="AE1900" s="26">
        <f>IF(AND(-Z1900&gt;=61,-Z1900&lt;=90),D1900,0)</f>
        <v>0</v>
      </c>
      <c r="AF1900" s="26">
        <f>IF(AND(-Z1900&gt;=91,-Z1900&lt;=120),D1900,0)</f>
        <v>0</v>
      </c>
      <c r="AG1900" s="26">
        <f>IF(AND(-Z1900&gt;=121,-Z1900&lt;=150),D1900,0)</f>
        <v>0</v>
      </c>
      <c r="AH1900" s="26">
        <f>IF(AND(-Z1900&gt;=151,-Z1900&lt;=180),D1900,0)</f>
        <v>0</v>
      </c>
      <c r="AI1900" s="26">
        <f>IF(AND(-Z1900&gt;=181,-Z1900&lt;=210),D1900,0)</f>
        <v>0</v>
      </c>
      <c r="AJ1900" s="26">
        <f>IF(AND(-Z1900&gt;=211,-Z1900&lt;=250),D1900,0)</f>
        <v>0</v>
      </c>
      <c r="AK1900" s="26">
        <f>IF(-Z1900&gt;=251,D1900,0)</f>
        <v>0</v>
      </c>
      <c r="AL1900" s="26">
        <f>SUM(AE1900:AF1900)</f>
        <v>0</v>
      </c>
      <c r="AM1900" s="26">
        <f>SUM(AG1900:AK1900)</f>
        <v>0</v>
      </c>
      <c r="AN1900" s="26">
        <f>SUM(AI1900:AK1900)</f>
        <v>0</v>
      </c>
      <c r="AO1900" s="26">
        <f>+IF(SUM(AC1900:AK1900)=0,D1900,0)</f>
        <v>5000</v>
      </c>
      <c r="AP1900" s="26">
        <f>+SUM(AC1900:AK1900)</f>
        <v>0</v>
      </c>
      <c r="AQ1900" s="26">
        <f>+Tabla_DatosExternos_142[[#This Row],[Total Vigente]]+Tabla_DatosExternos_142[[#This Row],[Total Vencido]]</f>
        <v>5000</v>
      </c>
      <c r="AR1900" s="26">
        <f>SUM(AG1900:AK1900)</f>
        <v>0</v>
      </c>
      <c r="AS1900" s="27">
        <f>+Tabla_DatosExternos_142[[#This Row],[Fecha]]-Tabla_DatosExternos_142[[#This Row],[Vence]]</f>
        <v>-60</v>
      </c>
      <c r="AT1900" s="21"/>
      <c r="AU1900" s="28" t="e">
        <f>+AR1900-W1900</f>
        <v>#VALUE!</v>
      </c>
    </row>
    <row r="1901" spans="1:47" x14ac:dyDescent="0.35">
      <c r="A1901" s="20">
        <v>46199</v>
      </c>
      <c r="B1901" s="21">
        <v>274979</v>
      </c>
      <c r="C1901" s="21">
        <v>5955.18</v>
      </c>
      <c r="D1901" s="21">
        <v>5955.18</v>
      </c>
      <c r="E1901" s="22">
        <v>46259</v>
      </c>
      <c r="F1901" s="21">
        <v>13</v>
      </c>
      <c r="G1901" s="21" t="s">
        <v>90</v>
      </c>
      <c r="H1901" s="21" t="s">
        <v>95</v>
      </c>
      <c r="I1901" s="21" t="s">
        <v>1709</v>
      </c>
      <c r="J1901" s="21" t="s">
        <v>1378</v>
      </c>
      <c r="K1901" s="21" t="s">
        <v>1379</v>
      </c>
      <c r="L1901" s="21" t="s">
        <v>1380</v>
      </c>
      <c r="M1901" s="21" t="s">
        <v>1381</v>
      </c>
      <c r="N1901" s="21">
        <v>60</v>
      </c>
      <c r="O1901" s="20"/>
      <c r="P1901" s="21" t="s">
        <v>50</v>
      </c>
      <c r="Q1901" s="21" t="s">
        <v>1710</v>
      </c>
      <c r="R1901" s="21">
        <v>5000</v>
      </c>
      <c r="S1901" s="21">
        <v>10019</v>
      </c>
      <c r="T1901" s="21">
        <v>-63.1361153</v>
      </c>
      <c r="U1901" s="21">
        <v>-17.761643500000002</v>
      </c>
      <c r="V1901" s="21" t="s">
        <v>1818</v>
      </c>
      <c r="W1901" s="21" t="s">
        <v>51</v>
      </c>
      <c r="X1901" s="21" t="s">
        <v>1894</v>
      </c>
      <c r="Y1901" s="23">
        <v>46246</v>
      </c>
      <c r="Z1901" s="24">
        <f>+E1901-Y1901</f>
        <v>13</v>
      </c>
      <c r="AA1901" s="25">
        <f>+Tabla_DatosExternos_142[[#This Row],[Saldo]]/Tabla_DatosExternos_142[[#This Row],[Importe]]</f>
        <v>1</v>
      </c>
      <c r="AB1901" s="21"/>
      <c r="AC1901" s="26">
        <f>IF(AND(-Z1901&gt;=1,-Z1901&lt;=30),D1901,0)</f>
        <v>0</v>
      </c>
      <c r="AD1901" s="26">
        <f>IF(AND(-Z1901&gt;=31,-Z1901&lt;=60),D1901,0)</f>
        <v>0</v>
      </c>
      <c r="AE1901" s="26">
        <f>IF(AND(-Z1901&gt;=61,-Z1901&lt;=90),D1901,0)</f>
        <v>0</v>
      </c>
      <c r="AF1901" s="26">
        <f>IF(AND(-Z1901&gt;=91,-Z1901&lt;=120),D1901,0)</f>
        <v>0</v>
      </c>
      <c r="AG1901" s="26">
        <f>IF(AND(-Z1901&gt;=121,-Z1901&lt;=150),D1901,0)</f>
        <v>0</v>
      </c>
      <c r="AH1901" s="26">
        <f>IF(AND(-Z1901&gt;=151,-Z1901&lt;=180),D1901,0)</f>
        <v>0</v>
      </c>
      <c r="AI1901" s="26">
        <f>IF(AND(-Z1901&gt;=181,-Z1901&lt;=210),D1901,0)</f>
        <v>0</v>
      </c>
      <c r="AJ1901" s="26">
        <f>IF(AND(-Z1901&gt;=211,-Z1901&lt;=250),D1901,0)</f>
        <v>0</v>
      </c>
      <c r="AK1901" s="26">
        <f>IF(-Z1901&gt;=251,D1901,0)</f>
        <v>0</v>
      </c>
      <c r="AL1901" s="26">
        <f>SUM(AE1901:AF1901)</f>
        <v>0</v>
      </c>
      <c r="AM1901" s="26">
        <f>SUM(AG1901:AK1901)</f>
        <v>0</v>
      </c>
      <c r="AN1901" s="26">
        <f>SUM(AI1901:AK1901)</f>
        <v>0</v>
      </c>
      <c r="AO1901" s="26">
        <f>+IF(SUM(AC1901:AK1901)=0,D1901,0)</f>
        <v>5955.18</v>
      </c>
      <c r="AP1901" s="26">
        <f>+SUM(AC1901:AK1901)</f>
        <v>0</v>
      </c>
      <c r="AQ1901" s="26">
        <f>+Tabla_DatosExternos_142[[#This Row],[Total Vigente]]+Tabla_DatosExternos_142[[#This Row],[Total Vencido]]</f>
        <v>5955.18</v>
      </c>
      <c r="AR1901" s="26">
        <f>SUM(AG1901:AK1901)</f>
        <v>0</v>
      </c>
      <c r="AS1901" s="27">
        <f>+Tabla_DatosExternos_142[[#This Row],[Fecha]]-Tabla_DatosExternos_142[[#This Row],[Vence]]</f>
        <v>-60</v>
      </c>
      <c r="AT1901" s="21"/>
      <c r="AU1901" s="28" t="e">
        <f>+AR1901-W1901</f>
        <v>#VALUE!</v>
      </c>
    </row>
    <row r="1902" spans="1:47" x14ac:dyDescent="0.35">
      <c r="A1902" s="20">
        <v>46199</v>
      </c>
      <c r="B1902" s="21">
        <v>274980</v>
      </c>
      <c r="C1902" s="21">
        <v>1997.64</v>
      </c>
      <c r="D1902" s="21">
        <v>1997.64</v>
      </c>
      <c r="E1902" s="22">
        <v>46259</v>
      </c>
      <c r="F1902" s="21">
        <v>13</v>
      </c>
      <c r="G1902" s="21" t="s">
        <v>90</v>
      </c>
      <c r="H1902" s="21" t="s">
        <v>95</v>
      </c>
      <c r="I1902" s="21" t="s">
        <v>1823</v>
      </c>
      <c r="J1902" s="21" t="s">
        <v>1378</v>
      </c>
      <c r="K1902" s="21" t="s">
        <v>1379</v>
      </c>
      <c r="L1902" s="21" t="s">
        <v>1380</v>
      </c>
      <c r="M1902" s="21" t="s">
        <v>1381</v>
      </c>
      <c r="N1902" s="21">
        <v>60</v>
      </c>
      <c r="O1902" s="20"/>
      <c r="P1902" s="21" t="s">
        <v>50</v>
      </c>
      <c r="Q1902" s="21" t="s">
        <v>1824</v>
      </c>
      <c r="R1902" s="21">
        <v>3020821</v>
      </c>
      <c r="S1902" s="21">
        <v>10019</v>
      </c>
      <c r="T1902" s="21">
        <v>-63.1976139</v>
      </c>
      <c r="U1902" s="21">
        <v>-17.7897678</v>
      </c>
      <c r="V1902" s="21" t="s">
        <v>1448</v>
      </c>
      <c r="W1902" s="21" t="s">
        <v>51</v>
      </c>
      <c r="X1902" s="21" t="s">
        <v>1863</v>
      </c>
      <c r="Y1902" s="23">
        <v>46246</v>
      </c>
      <c r="Z1902" s="24">
        <f>+E1902-Y1902</f>
        <v>13</v>
      </c>
      <c r="AA1902" s="25">
        <f>+Tabla_DatosExternos_142[[#This Row],[Saldo]]/Tabla_DatosExternos_142[[#This Row],[Importe]]</f>
        <v>1</v>
      </c>
      <c r="AB1902" s="21"/>
      <c r="AC1902" s="26">
        <f>IF(AND(-Z1902&gt;=1,-Z1902&lt;=30),D1902,0)</f>
        <v>0</v>
      </c>
      <c r="AD1902" s="26">
        <f>IF(AND(-Z1902&gt;=31,-Z1902&lt;=60),D1902,0)</f>
        <v>0</v>
      </c>
      <c r="AE1902" s="26">
        <f>IF(AND(-Z1902&gt;=61,-Z1902&lt;=90),D1902,0)</f>
        <v>0</v>
      </c>
      <c r="AF1902" s="26">
        <f>IF(AND(-Z1902&gt;=91,-Z1902&lt;=120),D1902,0)</f>
        <v>0</v>
      </c>
      <c r="AG1902" s="26">
        <f>IF(AND(-Z1902&gt;=121,-Z1902&lt;=150),D1902,0)</f>
        <v>0</v>
      </c>
      <c r="AH1902" s="26">
        <f>IF(AND(-Z1902&gt;=151,-Z1902&lt;=180),D1902,0)</f>
        <v>0</v>
      </c>
      <c r="AI1902" s="26">
        <f>IF(AND(-Z1902&gt;=181,-Z1902&lt;=210),D1902,0)</f>
        <v>0</v>
      </c>
      <c r="AJ1902" s="26">
        <f>IF(AND(-Z1902&gt;=211,-Z1902&lt;=250),D1902,0)</f>
        <v>0</v>
      </c>
      <c r="AK1902" s="26">
        <f>IF(-Z1902&gt;=251,D1902,0)</f>
        <v>0</v>
      </c>
      <c r="AL1902" s="26">
        <f>SUM(AE1902:AF1902)</f>
        <v>0</v>
      </c>
      <c r="AM1902" s="26">
        <f>SUM(AG1902:AK1902)</f>
        <v>0</v>
      </c>
      <c r="AN1902" s="26">
        <f>SUM(AI1902:AK1902)</f>
        <v>0</v>
      </c>
      <c r="AO1902" s="26">
        <f>+IF(SUM(AC1902:AK1902)=0,D1902,0)</f>
        <v>1997.64</v>
      </c>
      <c r="AP1902" s="26">
        <f>+SUM(AC1902:AK1902)</f>
        <v>0</v>
      </c>
      <c r="AQ1902" s="26">
        <f>+Tabla_DatosExternos_142[[#This Row],[Total Vigente]]+Tabla_DatosExternos_142[[#This Row],[Total Vencido]]</f>
        <v>1997.64</v>
      </c>
      <c r="AR1902" s="26">
        <f>SUM(AG1902:AK1902)</f>
        <v>0</v>
      </c>
      <c r="AS1902" s="27">
        <f>+Tabla_DatosExternos_142[[#This Row],[Fecha]]-Tabla_DatosExternos_142[[#This Row],[Vence]]</f>
        <v>-60</v>
      </c>
      <c r="AT1902" s="21"/>
      <c r="AU1902" s="28" t="e">
        <f>+AR1902-W1902</f>
        <v>#VALUE!</v>
      </c>
    </row>
    <row r="1903" spans="1:47" x14ac:dyDescent="0.35">
      <c r="A1903" s="20">
        <v>46199</v>
      </c>
      <c r="B1903" s="21">
        <v>274981</v>
      </c>
      <c r="C1903" s="21">
        <v>1200</v>
      </c>
      <c r="D1903" s="21">
        <v>1200</v>
      </c>
      <c r="E1903" s="22">
        <v>46259</v>
      </c>
      <c r="F1903" s="21">
        <v>13</v>
      </c>
      <c r="G1903" s="21" t="s">
        <v>90</v>
      </c>
      <c r="H1903" s="21" t="s">
        <v>95</v>
      </c>
      <c r="I1903" s="21" t="s">
        <v>1823</v>
      </c>
      <c r="J1903" s="21" t="s">
        <v>1378</v>
      </c>
      <c r="K1903" s="21" t="s">
        <v>1379</v>
      </c>
      <c r="L1903" s="21" t="s">
        <v>1380</v>
      </c>
      <c r="M1903" s="21" t="s">
        <v>1381</v>
      </c>
      <c r="N1903" s="21">
        <v>60</v>
      </c>
      <c r="O1903" s="20"/>
      <c r="P1903" s="21" t="s">
        <v>50</v>
      </c>
      <c r="Q1903" s="21" t="s">
        <v>1824</v>
      </c>
      <c r="R1903" s="21">
        <v>3020821</v>
      </c>
      <c r="S1903" s="21">
        <v>10019</v>
      </c>
      <c r="T1903" s="21">
        <v>-63.1976139</v>
      </c>
      <c r="U1903" s="21">
        <v>-17.7897678</v>
      </c>
      <c r="V1903" s="21" t="s">
        <v>1448</v>
      </c>
      <c r="W1903" s="21" t="s">
        <v>51</v>
      </c>
      <c r="X1903" s="21" t="s">
        <v>1863</v>
      </c>
      <c r="Y1903" s="23">
        <v>46246</v>
      </c>
      <c r="Z1903" s="24">
        <f>+E1903-Y1903</f>
        <v>13</v>
      </c>
      <c r="AA1903" s="25">
        <f>+Tabla_DatosExternos_142[[#This Row],[Saldo]]/Tabla_DatosExternos_142[[#This Row],[Importe]]</f>
        <v>1</v>
      </c>
      <c r="AB1903" s="21"/>
      <c r="AC1903" s="26">
        <f>IF(AND(-Z1903&gt;=1,-Z1903&lt;=30),D1903,0)</f>
        <v>0</v>
      </c>
      <c r="AD1903" s="26">
        <f>IF(AND(-Z1903&gt;=31,-Z1903&lt;=60),D1903,0)</f>
        <v>0</v>
      </c>
      <c r="AE1903" s="26">
        <f>IF(AND(-Z1903&gt;=61,-Z1903&lt;=90),D1903,0)</f>
        <v>0</v>
      </c>
      <c r="AF1903" s="26">
        <f>IF(AND(-Z1903&gt;=91,-Z1903&lt;=120),D1903,0)</f>
        <v>0</v>
      </c>
      <c r="AG1903" s="26">
        <f>IF(AND(-Z1903&gt;=121,-Z1903&lt;=150),D1903,0)</f>
        <v>0</v>
      </c>
      <c r="AH1903" s="26">
        <f>IF(AND(-Z1903&gt;=151,-Z1903&lt;=180),D1903,0)</f>
        <v>0</v>
      </c>
      <c r="AI1903" s="26">
        <f>IF(AND(-Z1903&gt;=181,-Z1903&lt;=210),D1903,0)</f>
        <v>0</v>
      </c>
      <c r="AJ1903" s="26">
        <f>IF(AND(-Z1903&gt;=211,-Z1903&lt;=250),D1903,0)</f>
        <v>0</v>
      </c>
      <c r="AK1903" s="26">
        <f>IF(-Z1903&gt;=251,D1903,0)</f>
        <v>0</v>
      </c>
      <c r="AL1903" s="26">
        <f>SUM(AE1903:AF1903)</f>
        <v>0</v>
      </c>
      <c r="AM1903" s="26">
        <f>SUM(AG1903:AK1903)</f>
        <v>0</v>
      </c>
      <c r="AN1903" s="26">
        <f>SUM(AI1903:AK1903)</f>
        <v>0</v>
      </c>
      <c r="AO1903" s="26">
        <f>+IF(SUM(AC1903:AK1903)=0,D1903,0)</f>
        <v>1200</v>
      </c>
      <c r="AP1903" s="26">
        <f>+SUM(AC1903:AK1903)</f>
        <v>0</v>
      </c>
      <c r="AQ1903" s="26">
        <f>+Tabla_DatosExternos_142[[#This Row],[Total Vigente]]+Tabla_DatosExternos_142[[#This Row],[Total Vencido]]</f>
        <v>1200</v>
      </c>
      <c r="AR1903" s="26">
        <f>SUM(AG1903:AK1903)</f>
        <v>0</v>
      </c>
      <c r="AS1903" s="27">
        <f>+Tabla_DatosExternos_142[[#This Row],[Fecha]]-Tabla_DatosExternos_142[[#This Row],[Vence]]</f>
        <v>-60</v>
      </c>
      <c r="AT1903" s="21"/>
      <c r="AU1903" s="28" t="e">
        <f>+AR1903-W1903</f>
        <v>#VALUE!</v>
      </c>
    </row>
    <row r="1904" spans="1:47" x14ac:dyDescent="0.35">
      <c r="A1904" s="20">
        <v>46199</v>
      </c>
      <c r="B1904" s="21">
        <v>274982</v>
      </c>
      <c r="C1904" s="21">
        <v>679.32</v>
      </c>
      <c r="D1904" s="21">
        <v>679.32</v>
      </c>
      <c r="E1904" s="22">
        <v>46259</v>
      </c>
      <c r="F1904" s="21">
        <v>13</v>
      </c>
      <c r="G1904" s="21" t="s">
        <v>90</v>
      </c>
      <c r="H1904" s="21" t="s">
        <v>95</v>
      </c>
      <c r="I1904" s="21" t="s">
        <v>1823</v>
      </c>
      <c r="J1904" s="21" t="s">
        <v>1378</v>
      </c>
      <c r="K1904" s="21" t="s">
        <v>1379</v>
      </c>
      <c r="L1904" s="21" t="s">
        <v>1380</v>
      </c>
      <c r="M1904" s="21" t="s">
        <v>1381</v>
      </c>
      <c r="N1904" s="21">
        <v>60</v>
      </c>
      <c r="O1904" s="20"/>
      <c r="P1904" s="21" t="s">
        <v>50</v>
      </c>
      <c r="Q1904" s="21" t="s">
        <v>1824</v>
      </c>
      <c r="R1904" s="21">
        <v>3020821</v>
      </c>
      <c r="S1904" s="21">
        <v>10019</v>
      </c>
      <c r="T1904" s="21">
        <v>-63.180986500000003</v>
      </c>
      <c r="U1904" s="21">
        <v>-17.760050799999998</v>
      </c>
      <c r="V1904" s="21" t="s">
        <v>1448</v>
      </c>
      <c r="W1904" s="21" t="s">
        <v>51</v>
      </c>
      <c r="X1904" s="21" t="s">
        <v>1702</v>
      </c>
      <c r="Y1904" s="23">
        <v>46246</v>
      </c>
      <c r="Z1904" s="24">
        <f>+E1904-Y1904</f>
        <v>13</v>
      </c>
      <c r="AA1904" s="25">
        <f>+Tabla_DatosExternos_142[[#This Row],[Saldo]]/Tabla_DatosExternos_142[[#This Row],[Importe]]</f>
        <v>1</v>
      </c>
      <c r="AB1904" s="21"/>
      <c r="AC1904" s="26">
        <f>IF(AND(-Z1904&gt;=1,-Z1904&lt;=30),D1904,0)</f>
        <v>0</v>
      </c>
      <c r="AD1904" s="26">
        <f>IF(AND(-Z1904&gt;=31,-Z1904&lt;=60),D1904,0)</f>
        <v>0</v>
      </c>
      <c r="AE1904" s="26">
        <f>IF(AND(-Z1904&gt;=61,-Z1904&lt;=90),D1904,0)</f>
        <v>0</v>
      </c>
      <c r="AF1904" s="26">
        <f>IF(AND(-Z1904&gt;=91,-Z1904&lt;=120),D1904,0)</f>
        <v>0</v>
      </c>
      <c r="AG1904" s="26">
        <f>IF(AND(-Z1904&gt;=121,-Z1904&lt;=150),D1904,0)</f>
        <v>0</v>
      </c>
      <c r="AH1904" s="26">
        <f>IF(AND(-Z1904&gt;=151,-Z1904&lt;=180),D1904,0)</f>
        <v>0</v>
      </c>
      <c r="AI1904" s="26">
        <f>IF(AND(-Z1904&gt;=181,-Z1904&lt;=210),D1904,0)</f>
        <v>0</v>
      </c>
      <c r="AJ1904" s="26">
        <f>IF(AND(-Z1904&gt;=211,-Z1904&lt;=250),D1904,0)</f>
        <v>0</v>
      </c>
      <c r="AK1904" s="26">
        <f>IF(-Z1904&gt;=251,D1904,0)</f>
        <v>0</v>
      </c>
      <c r="AL1904" s="26">
        <f>SUM(AE1904:AF1904)</f>
        <v>0</v>
      </c>
      <c r="AM1904" s="26">
        <f>SUM(AG1904:AK1904)</f>
        <v>0</v>
      </c>
      <c r="AN1904" s="26">
        <f>SUM(AI1904:AK1904)</f>
        <v>0</v>
      </c>
      <c r="AO1904" s="26">
        <f>+IF(SUM(AC1904:AK1904)=0,D1904,0)</f>
        <v>679.32</v>
      </c>
      <c r="AP1904" s="26">
        <f>+SUM(AC1904:AK1904)</f>
        <v>0</v>
      </c>
      <c r="AQ1904" s="26">
        <f>+Tabla_DatosExternos_142[[#This Row],[Total Vigente]]+Tabla_DatosExternos_142[[#This Row],[Total Vencido]]</f>
        <v>679.32</v>
      </c>
      <c r="AR1904" s="26">
        <f>SUM(AG1904:AK1904)</f>
        <v>0</v>
      </c>
      <c r="AS1904" s="27">
        <f>+Tabla_DatosExternos_142[[#This Row],[Fecha]]-Tabla_DatosExternos_142[[#This Row],[Vence]]</f>
        <v>-60</v>
      </c>
      <c r="AT1904" s="21"/>
      <c r="AU1904" s="28" t="e">
        <f>+AR1904-W1904</f>
        <v>#VALUE!</v>
      </c>
    </row>
    <row r="1905" spans="1:47" x14ac:dyDescent="0.35">
      <c r="A1905" s="20">
        <v>46199</v>
      </c>
      <c r="B1905" s="21">
        <v>274983</v>
      </c>
      <c r="C1905" s="21">
        <v>6048</v>
      </c>
      <c r="D1905" s="21">
        <v>6048</v>
      </c>
      <c r="E1905" s="22">
        <v>46259</v>
      </c>
      <c r="F1905" s="21">
        <v>13</v>
      </c>
      <c r="G1905" s="21" t="s">
        <v>90</v>
      </c>
      <c r="H1905" s="21" t="s">
        <v>95</v>
      </c>
      <c r="I1905" s="21" t="s">
        <v>1823</v>
      </c>
      <c r="J1905" s="21" t="s">
        <v>1378</v>
      </c>
      <c r="K1905" s="21" t="s">
        <v>1379</v>
      </c>
      <c r="L1905" s="21" t="s">
        <v>1380</v>
      </c>
      <c r="M1905" s="21" t="s">
        <v>1381</v>
      </c>
      <c r="N1905" s="21">
        <v>60</v>
      </c>
      <c r="O1905" s="20"/>
      <c r="P1905" s="21" t="s">
        <v>50</v>
      </c>
      <c r="Q1905" s="21" t="s">
        <v>1824</v>
      </c>
      <c r="R1905" s="21">
        <v>3020821</v>
      </c>
      <c r="S1905" s="21">
        <v>10019</v>
      </c>
      <c r="T1905" s="21">
        <v>-63.180986500000003</v>
      </c>
      <c r="U1905" s="21">
        <v>-17.760050799999998</v>
      </c>
      <c r="V1905" s="21" t="s">
        <v>1448</v>
      </c>
      <c r="W1905" s="21" t="s">
        <v>51</v>
      </c>
      <c r="X1905" s="21" t="s">
        <v>1702</v>
      </c>
      <c r="Y1905" s="23">
        <v>46246</v>
      </c>
      <c r="Z1905" s="24">
        <f>+E1905-Y1905</f>
        <v>13</v>
      </c>
      <c r="AA1905" s="25">
        <f>+Tabla_DatosExternos_142[[#This Row],[Saldo]]/Tabla_DatosExternos_142[[#This Row],[Importe]]</f>
        <v>1</v>
      </c>
      <c r="AB1905" s="21"/>
      <c r="AC1905" s="26">
        <f>IF(AND(-Z1905&gt;=1,-Z1905&lt;=30),D1905,0)</f>
        <v>0</v>
      </c>
      <c r="AD1905" s="26">
        <f>IF(AND(-Z1905&gt;=31,-Z1905&lt;=60),D1905,0)</f>
        <v>0</v>
      </c>
      <c r="AE1905" s="26">
        <f>IF(AND(-Z1905&gt;=61,-Z1905&lt;=90),D1905,0)</f>
        <v>0</v>
      </c>
      <c r="AF1905" s="26">
        <f>IF(AND(-Z1905&gt;=91,-Z1905&lt;=120),D1905,0)</f>
        <v>0</v>
      </c>
      <c r="AG1905" s="26">
        <f>IF(AND(-Z1905&gt;=121,-Z1905&lt;=150),D1905,0)</f>
        <v>0</v>
      </c>
      <c r="AH1905" s="26">
        <f>IF(AND(-Z1905&gt;=151,-Z1905&lt;=180),D1905,0)</f>
        <v>0</v>
      </c>
      <c r="AI1905" s="26">
        <f>IF(AND(-Z1905&gt;=181,-Z1905&lt;=210),D1905,0)</f>
        <v>0</v>
      </c>
      <c r="AJ1905" s="26">
        <f>IF(AND(-Z1905&gt;=211,-Z1905&lt;=250),D1905,0)</f>
        <v>0</v>
      </c>
      <c r="AK1905" s="26">
        <f>IF(-Z1905&gt;=251,D1905,0)</f>
        <v>0</v>
      </c>
      <c r="AL1905" s="26">
        <f>SUM(AE1905:AF1905)</f>
        <v>0</v>
      </c>
      <c r="AM1905" s="26">
        <f>SUM(AG1905:AK1905)</f>
        <v>0</v>
      </c>
      <c r="AN1905" s="26">
        <f>SUM(AI1905:AK1905)</f>
        <v>0</v>
      </c>
      <c r="AO1905" s="26">
        <f>+IF(SUM(AC1905:AK1905)=0,D1905,0)</f>
        <v>6048</v>
      </c>
      <c r="AP1905" s="26">
        <f>+SUM(AC1905:AK1905)</f>
        <v>0</v>
      </c>
      <c r="AQ1905" s="26">
        <f>+Tabla_DatosExternos_142[[#This Row],[Total Vigente]]+Tabla_DatosExternos_142[[#This Row],[Total Vencido]]</f>
        <v>6048</v>
      </c>
      <c r="AR1905" s="26">
        <f>SUM(AG1905:AK1905)</f>
        <v>0</v>
      </c>
      <c r="AS1905" s="27">
        <f>+Tabla_DatosExternos_142[[#This Row],[Fecha]]-Tabla_DatosExternos_142[[#This Row],[Vence]]</f>
        <v>-60</v>
      </c>
      <c r="AT1905" s="21"/>
      <c r="AU1905" s="28" t="e">
        <f>+AR1905-W1905</f>
        <v>#VALUE!</v>
      </c>
    </row>
    <row r="1906" spans="1:47" x14ac:dyDescent="0.35">
      <c r="A1906" s="20">
        <v>46199</v>
      </c>
      <c r="B1906" s="21">
        <v>274984</v>
      </c>
      <c r="C1906" s="21">
        <v>868.32</v>
      </c>
      <c r="D1906" s="21">
        <v>868.32</v>
      </c>
      <c r="E1906" s="22">
        <v>46259</v>
      </c>
      <c r="F1906" s="21">
        <v>13</v>
      </c>
      <c r="G1906" s="21" t="s">
        <v>90</v>
      </c>
      <c r="H1906" s="21" t="s">
        <v>95</v>
      </c>
      <c r="I1906" s="21" t="s">
        <v>1823</v>
      </c>
      <c r="J1906" s="21" t="s">
        <v>1378</v>
      </c>
      <c r="K1906" s="21" t="s">
        <v>1379</v>
      </c>
      <c r="L1906" s="21" t="s">
        <v>1380</v>
      </c>
      <c r="M1906" s="21" t="s">
        <v>1381</v>
      </c>
      <c r="N1906" s="21">
        <v>60</v>
      </c>
      <c r="O1906" s="20"/>
      <c r="P1906" s="21" t="s">
        <v>50</v>
      </c>
      <c r="Q1906" s="21" t="s">
        <v>1824</v>
      </c>
      <c r="R1906" s="21">
        <v>3020821</v>
      </c>
      <c r="S1906" s="21">
        <v>10019</v>
      </c>
      <c r="T1906" s="21">
        <v>-63.179277999999996</v>
      </c>
      <c r="U1906" s="21">
        <v>-17.749238500000001</v>
      </c>
      <c r="V1906" s="21" t="s">
        <v>1448</v>
      </c>
      <c r="W1906" s="21" t="s">
        <v>51</v>
      </c>
      <c r="X1906" s="21" t="s">
        <v>1872</v>
      </c>
      <c r="Y1906" s="23">
        <v>46246</v>
      </c>
      <c r="Z1906" s="24">
        <f>+E1906-Y1906</f>
        <v>13</v>
      </c>
      <c r="AA1906" s="25">
        <f>+Tabla_DatosExternos_142[[#This Row],[Saldo]]/Tabla_DatosExternos_142[[#This Row],[Importe]]</f>
        <v>1</v>
      </c>
      <c r="AB1906" s="21"/>
      <c r="AC1906" s="26">
        <f>IF(AND(-Z1906&gt;=1,-Z1906&lt;=30),D1906,0)</f>
        <v>0</v>
      </c>
      <c r="AD1906" s="26">
        <f>IF(AND(-Z1906&gt;=31,-Z1906&lt;=60),D1906,0)</f>
        <v>0</v>
      </c>
      <c r="AE1906" s="26">
        <f>IF(AND(-Z1906&gt;=61,-Z1906&lt;=90),D1906,0)</f>
        <v>0</v>
      </c>
      <c r="AF1906" s="26">
        <f>IF(AND(-Z1906&gt;=91,-Z1906&lt;=120),D1906,0)</f>
        <v>0</v>
      </c>
      <c r="AG1906" s="26">
        <f>IF(AND(-Z1906&gt;=121,-Z1906&lt;=150),D1906,0)</f>
        <v>0</v>
      </c>
      <c r="AH1906" s="26">
        <f>IF(AND(-Z1906&gt;=151,-Z1906&lt;=180),D1906,0)</f>
        <v>0</v>
      </c>
      <c r="AI1906" s="26">
        <f>IF(AND(-Z1906&gt;=181,-Z1906&lt;=210),D1906,0)</f>
        <v>0</v>
      </c>
      <c r="AJ1906" s="26">
        <f>IF(AND(-Z1906&gt;=211,-Z1906&lt;=250),D1906,0)</f>
        <v>0</v>
      </c>
      <c r="AK1906" s="26">
        <f>IF(-Z1906&gt;=251,D1906,0)</f>
        <v>0</v>
      </c>
      <c r="AL1906" s="26">
        <f>SUM(AE1906:AF1906)</f>
        <v>0</v>
      </c>
      <c r="AM1906" s="26">
        <f>SUM(AG1906:AK1906)</f>
        <v>0</v>
      </c>
      <c r="AN1906" s="26">
        <f>SUM(AI1906:AK1906)</f>
        <v>0</v>
      </c>
      <c r="AO1906" s="26">
        <f>+IF(SUM(AC1906:AK1906)=0,D1906,0)</f>
        <v>868.32</v>
      </c>
      <c r="AP1906" s="26">
        <f>+SUM(AC1906:AK1906)</f>
        <v>0</v>
      </c>
      <c r="AQ1906" s="26">
        <f>+Tabla_DatosExternos_142[[#This Row],[Total Vigente]]+Tabla_DatosExternos_142[[#This Row],[Total Vencido]]</f>
        <v>868.32</v>
      </c>
      <c r="AR1906" s="26">
        <f>SUM(AG1906:AK1906)</f>
        <v>0</v>
      </c>
      <c r="AS1906" s="27">
        <f>+Tabla_DatosExternos_142[[#This Row],[Fecha]]-Tabla_DatosExternos_142[[#This Row],[Vence]]</f>
        <v>-60</v>
      </c>
      <c r="AT1906" s="21"/>
      <c r="AU1906" s="28" t="e">
        <f>+AR1906-W1906</f>
        <v>#VALUE!</v>
      </c>
    </row>
    <row r="1907" spans="1:47" x14ac:dyDescent="0.35">
      <c r="A1907" s="20">
        <v>46199</v>
      </c>
      <c r="B1907" s="21">
        <v>274985</v>
      </c>
      <c r="C1907" s="21">
        <v>2529.6</v>
      </c>
      <c r="D1907" s="21">
        <v>2529.6</v>
      </c>
      <c r="E1907" s="22">
        <v>46259</v>
      </c>
      <c r="F1907" s="21">
        <v>13</v>
      </c>
      <c r="G1907" s="21" t="s">
        <v>90</v>
      </c>
      <c r="H1907" s="21" t="s">
        <v>95</v>
      </c>
      <c r="I1907" s="21" t="s">
        <v>1823</v>
      </c>
      <c r="J1907" s="21" t="s">
        <v>1378</v>
      </c>
      <c r="K1907" s="21" t="s">
        <v>1379</v>
      </c>
      <c r="L1907" s="21" t="s">
        <v>1380</v>
      </c>
      <c r="M1907" s="21" t="s">
        <v>1381</v>
      </c>
      <c r="N1907" s="21">
        <v>60</v>
      </c>
      <c r="O1907" s="20"/>
      <c r="P1907" s="21" t="s">
        <v>50</v>
      </c>
      <c r="Q1907" s="21" t="s">
        <v>1824</v>
      </c>
      <c r="R1907" s="21">
        <v>3020821</v>
      </c>
      <c r="S1907" s="21">
        <v>10019</v>
      </c>
      <c r="T1907" s="21">
        <v>-63.179277999999996</v>
      </c>
      <c r="U1907" s="21">
        <v>-17.749238500000001</v>
      </c>
      <c r="V1907" s="21" t="s">
        <v>1448</v>
      </c>
      <c r="W1907" s="21" t="s">
        <v>51</v>
      </c>
      <c r="X1907" s="21" t="s">
        <v>1872</v>
      </c>
      <c r="Y1907" s="23">
        <v>46246</v>
      </c>
      <c r="Z1907" s="24">
        <f>+E1907-Y1907</f>
        <v>13</v>
      </c>
      <c r="AA1907" s="25">
        <f>+Tabla_DatosExternos_142[[#This Row],[Saldo]]/Tabla_DatosExternos_142[[#This Row],[Importe]]</f>
        <v>1</v>
      </c>
      <c r="AB1907" s="21"/>
      <c r="AC1907" s="26">
        <f>IF(AND(-Z1907&gt;=1,-Z1907&lt;=30),D1907,0)</f>
        <v>0</v>
      </c>
      <c r="AD1907" s="26">
        <f>IF(AND(-Z1907&gt;=31,-Z1907&lt;=60),D1907,0)</f>
        <v>0</v>
      </c>
      <c r="AE1907" s="26">
        <f>IF(AND(-Z1907&gt;=61,-Z1907&lt;=90),D1907,0)</f>
        <v>0</v>
      </c>
      <c r="AF1907" s="26">
        <f>IF(AND(-Z1907&gt;=91,-Z1907&lt;=120),D1907,0)</f>
        <v>0</v>
      </c>
      <c r="AG1907" s="26">
        <f>IF(AND(-Z1907&gt;=121,-Z1907&lt;=150),D1907,0)</f>
        <v>0</v>
      </c>
      <c r="AH1907" s="26">
        <f>IF(AND(-Z1907&gt;=151,-Z1907&lt;=180),D1907,0)</f>
        <v>0</v>
      </c>
      <c r="AI1907" s="26">
        <f>IF(AND(-Z1907&gt;=181,-Z1907&lt;=210),D1907,0)</f>
        <v>0</v>
      </c>
      <c r="AJ1907" s="26">
        <f>IF(AND(-Z1907&gt;=211,-Z1907&lt;=250),D1907,0)</f>
        <v>0</v>
      </c>
      <c r="AK1907" s="26">
        <f>IF(-Z1907&gt;=251,D1907,0)</f>
        <v>0</v>
      </c>
      <c r="AL1907" s="26">
        <f>SUM(AE1907:AF1907)</f>
        <v>0</v>
      </c>
      <c r="AM1907" s="26">
        <f>SUM(AG1907:AK1907)</f>
        <v>0</v>
      </c>
      <c r="AN1907" s="26">
        <f>SUM(AI1907:AK1907)</f>
        <v>0</v>
      </c>
      <c r="AO1907" s="26">
        <f>+IF(SUM(AC1907:AK1907)=0,D1907,0)</f>
        <v>2529.6</v>
      </c>
      <c r="AP1907" s="26">
        <f>+SUM(AC1907:AK1907)</f>
        <v>0</v>
      </c>
      <c r="AQ1907" s="26">
        <f>+Tabla_DatosExternos_142[[#This Row],[Total Vigente]]+Tabla_DatosExternos_142[[#This Row],[Total Vencido]]</f>
        <v>2529.6</v>
      </c>
      <c r="AR1907" s="26">
        <f>SUM(AG1907:AK1907)</f>
        <v>0</v>
      </c>
      <c r="AS1907" s="27">
        <f>+Tabla_DatosExternos_142[[#This Row],[Fecha]]-Tabla_DatosExternos_142[[#This Row],[Vence]]</f>
        <v>-60</v>
      </c>
      <c r="AT1907" s="21"/>
      <c r="AU1907" s="28" t="e">
        <f>+AR1907-W1907</f>
        <v>#VALUE!</v>
      </c>
    </row>
    <row r="1908" spans="1:47" x14ac:dyDescent="0.35">
      <c r="A1908" s="20">
        <v>46199</v>
      </c>
      <c r="B1908" s="21">
        <v>274986</v>
      </c>
      <c r="C1908" s="21">
        <v>3351.48</v>
      </c>
      <c r="D1908" s="21">
        <v>3351.48</v>
      </c>
      <c r="E1908" s="22">
        <v>46259</v>
      </c>
      <c r="F1908" s="21">
        <v>13</v>
      </c>
      <c r="G1908" s="21" t="s">
        <v>90</v>
      </c>
      <c r="H1908" s="21" t="s">
        <v>95</v>
      </c>
      <c r="I1908" s="21" t="s">
        <v>1618</v>
      </c>
      <c r="J1908" s="21" t="s">
        <v>1378</v>
      </c>
      <c r="K1908" s="21" t="s">
        <v>1379</v>
      </c>
      <c r="L1908" s="21" t="s">
        <v>1380</v>
      </c>
      <c r="M1908" s="21" t="s">
        <v>1381</v>
      </c>
      <c r="N1908" s="21">
        <v>60</v>
      </c>
      <c r="O1908" s="20"/>
      <c r="P1908" s="21" t="s">
        <v>50</v>
      </c>
      <c r="Q1908" s="21" t="s">
        <v>1619</v>
      </c>
      <c r="R1908" s="21">
        <v>2500300</v>
      </c>
      <c r="S1908" s="21">
        <v>10019</v>
      </c>
      <c r="T1908" s="21">
        <v>-63.200928300000001</v>
      </c>
      <c r="U1908" s="21">
        <v>-17.7605811</v>
      </c>
      <c r="V1908" s="21" t="s">
        <v>1620</v>
      </c>
      <c r="W1908" s="21" t="s">
        <v>51</v>
      </c>
      <c r="X1908" s="21" t="s">
        <v>1622</v>
      </c>
      <c r="Y1908" s="23">
        <v>46246</v>
      </c>
      <c r="Z1908" s="24">
        <f>+E1908-Y1908</f>
        <v>13</v>
      </c>
      <c r="AA1908" s="25">
        <f>+Tabla_DatosExternos_142[[#This Row],[Saldo]]/Tabla_DatosExternos_142[[#This Row],[Importe]]</f>
        <v>1</v>
      </c>
      <c r="AB1908" s="21"/>
      <c r="AC1908" s="26">
        <f>IF(AND(-Z1908&gt;=1,-Z1908&lt;=30),D1908,0)</f>
        <v>0</v>
      </c>
      <c r="AD1908" s="26">
        <f>IF(AND(-Z1908&gt;=31,-Z1908&lt;=60),D1908,0)</f>
        <v>0</v>
      </c>
      <c r="AE1908" s="26">
        <f>IF(AND(-Z1908&gt;=61,-Z1908&lt;=90),D1908,0)</f>
        <v>0</v>
      </c>
      <c r="AF1908" s="26">
        <f>IF(AND(-Z1908&gt;=91,-Z1908&lt;=120),D1908,0)</f>
        <v>0</v>
      </c>
      <c r="AG1908" s="26">
        <f>IF(AND(-Z1908&gt;=121,-Z1908&lt;=150),D1908,0)</f>
        <v>0</v>
      </c>
      <c r="AH1908" s="26">
        <f>IF(AND(-Z1908&gt;=151,-Z1908&lt;=180),D1908,0)</f>
        <v>0</v>
      </c>
      <c r="AI1908" s="26">
        <f>IF(AND(-Z1908&gt;=181,-Z1908&lt;=210),D1908,0)</f>
        <v>0</v>
      </c>
      <c r="AJ1908" s="26">
        <f>IF(AND(-Z1908&gt;=211,-Z1908&lt;=250),D1908,0)</f>
        <v>0</v>
      </c>
      <c r="AK1908" s="26">
        <f>IF(-Z1908&gt;=251,D1908,0)</f>
        <v>0</v>
      </c>
      <c r="AL1908" s="26">
        <f>SUM(AE1908:AF1908)</f>
        <v>0</v>
      </c>
      <c r="AM1908" s="26">
        <f>SUM(AG1908:AK1908)</f>
        <v>0</v>
      </c>
      <c r="AN1908" s="26">
        <f>SUM(AI1908:AK1908)</f>
        <v>0</v>
      </c>
      <c r="AO1908" s="26">
        <f>+IF(SUM(AC1908:AK1908)=0,D1908,0)</f>
        <v>3351.48</v>
      </c>
      <c r="AP1908" s="26">
        <f>+SUM(AC1908:AK1908)</f>
        <v>0</v>
      </c>
      <c r="AQ1908" s="26">
        <f>+Tabla_DatosExternos_142[[#This Row],[Total Vigente]]+Tabla_DatosExternos_142[[#This Row],[Total Vencido]]</f>
        <v>3351.48</v>
      </c>
      <c r="AR1908" s="26">
        <f>SUM(AG1908:AK1908)</f>
        <v>0</v>
      </c>
      <c r="AS1908" s="27">
        <f>+Tabla_DatosExternos_142[[#This Row],[Fecha]]-Tabla_DatosExternos_142[[#This Row],[Vence]]</f>
        <v>-60</v>
      </c>
      <c r="AT1908" s="21"/>
      <c r="AU1908" s="28" t="e">
        <f>+AR1908-W1908</f>
        <v>#VALUE!</v>
      </c>
    </row>
    <row r="1909" spans="1:47" x14ac:dyDescent="0.35">
      <c r="A1909" s="20">
        <v>46199</v>
      </c>
      <c r="B1909" s="21">
        <v>274987</v>
      </c>
      <c r="C1909" s="21">
        <v>1597.86</v>
      </c>
      <c r="D1909" s="21">
        <v>1597.86</v>
      </c>
      <c r="E1909" s="22">
        <v>46259</v>
      </c>
      <c r="F1909" s="21">
        <v>13</v>
      </c>
      <c r="G1909" s="21" t="s">
        <v>90</v>
      </c>
      <c r="H1909" s="21" t="s">
        <v>95</v>
      </c>
      <c r="I1909" s="21" t="s">
        <v>1618</v>
      </c>
      <c r="J1909" s="21" t="s">
        <v>1378</v>
      </c>
      <c r="K1909" s="21" t="s">
        <v>1379</v>
      </c>
      <c r="L1909" s="21" t="s">
        <v>1380</v>
      </c>
      <c r="M1909" s="21" t="s">
        <v>1381</v>
      </c>
      <c r="N1909" s="21">
        <v>60</v>
      </c>
      <c r="O1909" s="20"/>
      <c r="P1909" s="21" t="s">
        <v>50</v>
      </c>
      <c r="Q1909" s="21" t="s">
        <v>1619</v>
      </c>
      <c r="R1909" s="21">
        <v>2500300</v>
      </c>
      <c r="S1909" s="21">
        <v>10019</v>
      </c>
      <c r="T1909" s="21">
        <v>-63.217713699999997</v>
      </c>
      <c r="U1909" s="21">
        <v>-17.749024599999998</v>
      </c>
      <c r="V1909" s="21" t="s">
        <v>1620</v>
      </c>
      <c r="W1909" s="21" t="s">
        <v>51</v>
      </c>
      <c r="X1909" s="21" t="s">
        <v>1700</v>
      </c>
      <c r="Y1909" s="23">
        <v>46246</v>
      </c>
      <c r="Z1909" s="24">
        <f>+E1909-Y1909</f>
        <v>13</v>
      </c>
      <c r="AA1909" s="25">
        <f>+Tabla_DatosExternos_142[[#This Row],[Saldo]]/Tabla_DatosExternos_142[[#This Row],[Importe]]</f>
        <v>1</v>
      </c>
      <c r="AB1909" s="21"/>
      <c r="AC1909" s="26">
        <f>IF(AND(-Z1909&gt;=1,-Z1909&lt;=30),D1909,0)</f>
        <v>0</v>
      </c>
      <c r="AD1909" s="26">
        <f>IF(AND(-Z1909&gt;=31,-Z1909&lt;=60),D1909,0)</f>
        <v>0</v>
      </c>
      <c r="AE1909" s="26">
        <f>IF(AND(-Z1909&gt;=61,-Z1909&lt;=90),D1909,0)</f>
        <v>0</v>
      </c>
      <c r="AF1909" s="26">
        <f>IF(AND(-Z1909&gt;=91,-Z1909&lt;=120),D1909,0)</f>
        <v>0</v>
      </c>
      <c r="AG1909" s="26">
        <f>IF(AND(-Z1909&gt;=121,-Z1909&lt;=150),D1909,0)</f>
        <v>0</v>
      </c>
      <c r="AH1909" s="26">
        <f>IF(AND(-Z1909&gt;=151,-Z1909&lt;=180),D1909,0)</f>
        <v>0</v>
      </c>
      <c r="AI1909" s="26">
        <f>IF(AND(-Z1909&gt;=181,-Z1909&lt;=210),D1909,0)</f>
        <v>0</v>
      </c>
      <c r="AJ1909" s="26">
        <f>IF(AND(-Z1909&gt;=211,-Z1909&lt;=250),D1909,0)</f>
        <v>0</v>
      </c>
      <c r="AK1909" s="26">
        <f>IF(-Z1909&gt;=251,D1909,0)</f>
        <v>0</v>
      </c>
      <c r="AL1909" s="26">
        <f>SUM(AE1909:AF1909)</f>
        <v>0</v>
      </c>
      <c r="AM1909" s="26">
        <f>SUM(AG1909:AK1909)</f>
        <v>0</v>
      </c>
      <c r="AN1909" s="26">
        <f>SUM(AI1909:AK1909)</f>
        <v>0</v>
      </c>
      <c r="AO1909" s="26">
        <f>+IF(SUM(AC1909:AK1909)=0,D1909,0)</f>
        <v>1597.86</v>
      </c>
      <c r="AP1909" s="26">
        <f>+SUM(AC1909:AK1909)</f>
        <v>0</v>
      </c>
      <c r="AQ1909" s="26">
        <f>+Tabla_DatosExternos_142[[#This Row],[Total Vigente]]+Tabla_DatosExternos_142[[#This Row],[Total Vencido]]</f>
        <v>1597.86</v>
      </c>
      <c r="AR1909" s="26">
        <f>SUM(AG1909:AK1909)</f>
        <v>0</v>
      </c>
      <c r="AS1909" s="27">
        <f>+Tabla_DatosExternos_142[[#This Row],[Fecha]]-Tabla_DatosExternos_142[[#This Row],[Vence]]</f>
        <v>-60</v>
      </c>
      <c r="AT1909" s="21"/>
      <c r="AU1909" s="28" t="e">
        <f>+AR1909-W1909</f>
        <v>#VALUE!</v>
      </c>
    </row>
    <row r="1910" spans="1:47" x14ac:dyDescent="0.35">
      <c r="A1910" s="20">
        <v>46199</v>
      </c>
      <c r="B1910" s="21">
        <v>274988</v>
      </c>
      <c r="C1910" s="21">
        <v>6531.84</v>
      </c>
      <c r="D1910" s="21">
        <v>6531.84</v>
      </c>
      <c r="E1910" s="22">
        <v>46259</v>
      </c>
      <c r="F1910" s="21">
        <v>13</v>
      </c>
      <c r="G1910" s="21" t="s">
        <v>90</v>
      </c>
      <c r="H1910" s="21" t="s">
        <v>95</v>
      </c>
      <c r="I1910" s="21" t="s">
        <v>1587</v>
      </c>
      <c r="J1910" s="21" t="s">
        <v>1378</v>
      </c>
      <c r="K1910" s="21" t="s">
        <v>1379</v>
      </c>
      <c r="L1910" s="21" t="s">
        <v>1380</v>
      </c>
      <c r="M1910" s="21" t="s">
        <v>1381</v>
      </c>
      <c r="N1910" s="21">
        <v>60</v>
      </c>
      <c r="O1910" s="20"/>
      <c r="P1910" s="21" t="s">
        <v>50</v>
      </c>
      <c r="Q1910" s="21" t="s">
        <v>1588</v>
      </c>
      <c r="R1910" s="21">
        <v>70000</v>
      </c>
      <c r="S1910" s="21">
        <v>10019</v>
      </c>
      <c r="T1910" s="21">
        <v>-63.154957000000003</v>
      </c>
      <c r="U1910" s="21">
        <v>-17.785691</v>
      </c>
      <c r="V1910" s="21" t="s">
        <v>262</v>
      </c>
      <c r="W1910" s="21" t="s">
        <v>51</v>
      </c>
      <c r="X1910" s="21" t="s">
        <v>1589</v>
      </c>
      <c r="Y1910" s="23">
        <v>46246</v>
      </c>
      <c r="Z1910" s="24">
        <f>+E1910-Y1910</f>
        <v>13</v>
      </c>
      <c r="AA1910" s="25">
        <f>+Tabla_DatosExternos_142[[#This Row],[Saldo]]/Tabla_DatosExternos_142[[#This Row],[Importe]]</f>
        <v>1</v>
      </c>
      <c r="AB1910" s="21"/>
      <c r="AC1910" s="26">
        <f>IF(AND(-Z1910&gt;=1,-Z1910&lt;=30),D1910,0)</f>
        <v>0</v>
      </c>
      <c r="AD1910" s="26">
        <f>IF(AND(-Z1910&gt;=31,-Z1910&lt;=60),D1910,0)</f>
        <v>0</v>
      </c>
      <c r="AE1910" s="26">
        <f>IF(AND(-Z1910&gt;=61,-Z1910&lt;=90),D1910,0)</f>
        <v>0</v>
      </c>
      <c r="AF1910" s="26">
        <f>IF(AND(-Z1910&gt;=91,-Z1910&lt;=120),D1910,0)</f>
        <v>0</v>
      </c>
      <c r="AG1910" s="26">
        <f>IF(AND(-Z1910&gt;=121,-Z1910&lt;=150),D1910,0)</f>
        <v>0</v>
      </c>
      <c r="AH1910" s="26">
        <f>IF(AND(-Z1910&gt;=151,-Z1910&lt;=180),D1910,0)</f>
        <v>0</v>
      </c>
      <c r="AI1910" s="26">
        <f>IF(AND(-Z1910&gt;=181,-Z1910&lt;=210),D1910,0)</f>
        <v>0</v>
      </c>
      <c r="AJ1910" s="26">
        <f>IF(AND(-Z1910&gt;=211,-Z1910&lt;=250),D1910,0)</f>
        <v>0</v>
      </c>
      <c r="AK1910" s="26">
        <f>IF(-Z1910&gt;=251,D1910,0)</f>
        <v>0</v>
      </c>
      <c r="AL1910" s="26">
        <f>SUM(AE1910:AF1910)</f>
        <v>0</v>
      </c>
      <c r="AM1910" s="26">
        <f>SUM(AG1910:AK1910)</f>
        <v>0</v>
      </c>
      <c r="AN1910" s="26">
        <f>SUM(AI1910:AK1910)</f>
        <v>0</v>
      </c>
      <c r="AO1910" s="26">
        <f>+IF(SUM(AC1910:AK1910)=0,D1910,0)</f>
        <v>6531.84</v>
      </c>
      <c r="AP1910" s="26">
        <f>+SUM(AC1910:AK1910)</f>
        <v>0</v>
      </c>
      <c r="AQ1910" s="26">
        <f>+Tabla_DatosExternos_142[[#This Row],[Total Vigente]]+Tabla_DatosExternos_142[[#This Row],[Total Vencido]]</f>
        <v>6531.84</v>
      </c>
      <c r="AR1910" s="26">
        <f>SUM(AG1910:AK1910)</f>
        <v>0</v>
      </c>
      <c r="AS1910" s="27">
        <f>+Tabla_DatosExternos_142[[#This Row],[Fecha]]-Tabla_DatosExternos_142[[#This Row],[Vence]]</f>
        <v>-60</v>
      </c>
      <c r="AT1910" s="21"/>
      <c r="AU1910" s="28" t="e">
        <f>+AR1910-W1910</f>
        <v>#VALUE!</v>
      </c>
    </row>
    <row r="1911" spans="1:47" x14ac:dyDescent="0.35">
      <c r="A1911" s="20">
        <v>46199</v>
      </c>
      <c r="B1911" s="21">
        <v>274989</v>
      </c>
      <c r="C1911" s="21">
        <v>1118.04</v>
      </c>
      <c r="D1911" s="21">
        <v>1118.04</v>
      </c>
      <c r="E1911" s="22">
        <v>46259</v>
      </c>
      <c r="F1911" s="21">
        <v>13</v>
      </c>
      <c r="G1911" s="21" t="s">
        <v>90</v>
      </c>
      <c r="H1911" s="21" t="s">
        <v>95</v>
      </c>
      <c r="I1911" s="21" t="s">
        <v>1709</v>
      </c>
      <c r="J1911" s="21" t="s">
        <v>1378</v>
      </c>
      <c r="K1911" s="21" t="s">
        <v>1379</v>
      </c>
      <c r="L1911" s="21" t="s">
        <v>1380</v>
      </c>
      <c r="M1911" s="21" t="s">
        <v>1381</v>
      </c>
      <c r="N1911" s="21">
        <v>60</v>
      </c>
      <c r="O1911" s="20"/>
      <c r="P1911" s="21" t="s">
        <v>50</v>
      </c>
      <c r="Q1911" s="21" t="s">
        <v>1710</v>
      </c>
      <c r="R1911" s="21">
        <v>110000</v>
      </c>
      <c r="S1911" s="21">
        <v>10019</v>
      </c>
      <c r="T1911" s="21">
        <v>-63.251972000000002</v>
      </c>
      <c r="U1911" s="21">
        <v>-17.850193999999998</v>
      </c>
      <c r="V1911" s="21" t="s">
        <v>1715</v>
      </c>
      <c r="W1911" s="21" t="s">
        <v>51</v>
      </c>
      <c r="X1911" s="21" t="s">
        <v>1774</v>
      </c>
      <c r="Y1911" s="23">
        <v>46246</v>
      </c>
      <c r="Z1911" s="24">
        <f>+E1911-Y1911</f>
        <v>13</v>
      </c>
      <c r="AA1911" s="25">
        <f>+Tabla_DatosExternos_142[[#This Row],[Saldo]]/Tabla_DatosExternos_142[[#This Row],[Importe]]</f>
        <v>1</v>
      </c>
      <c r="AB1911" s="21"/>
      <c r="AC1911" s="26">
        <f>IF(AND(-Z1911&gt;=1,-Z1911&lt;=30),D1911,0)</f>
        <v>0</v>
      </c>
      <c r="AD1911" s="26">
        <f>IF(AND(-Z1911&gt;=31,-Z1911&lt;=60),D1911,0)</f>
        <v>0</v>
      </c>
      <c r="AE1911" s="26">
        <f>IF(AND(-Z1911&gt;=61,-Z1911&lt;=90),D1911,0)</f>
        <v>0</v>
      </c>
      <c r="AF1911" s="26">
        <f>IF(AND(-Z1911&gt;=91,-Z1911&lt;=120),D1911,0)</f>
        <v>0</v>
      </c>
      <c r="AG1911" s="26">
        <f>IF(AND(-Z1911&gt;=121,-Z1911&lt;=150),D1911,0)</f>
        <v>0</v>
      </c>
      <c r="AH1911" s="26">
        <f>IF(AND(-Z1911&gt;=151,-Z1911&lt;=180),D1911,0)</f>
        <v>0</v>
      </c>
      <c r="AI1911" s="26">
        <f>IF(AND(-Z1911&gt;=181,-Z1911&lt;=210),D1911,0)</f>
        <v>0</v>
      </c>
      <c r="AJ1911" s="26">
        <f>IF(AND(-Z1911&gt;=211,-Z1911&lt;=250),D1911,0)</f>
        <v>0</v>
      </c>
      <c r="AK1911" s="26">
        <f>IF(-Z1911&gt;=251,D1911,0)</f>
        <v>0</v>
      </c>
      <c r="AL1911" s="26">
        <f>SUM(AE1911:AF1911)</f>
        <v>0</v>
      </c>
      <c r="AM1911" s="26">
        <f>SUM(AG1911:AK1911)</f>
        <v>0</v>
      </c>
      <c r="AN1911" s="26">
        <f>SUM(AI1911:AK1911)</f>
        <v>0</v>
      </c>
      <c r="AO1911" s="26">
        <f>+IF(SUM(AC1911:AK1911)=0,D1911,0)</f>
        <v>1118.04</v>
      </c>
      <c r="AP1911" s="26">
        <f>+SUM(AC1911:AK1911)</f>
        <v>0</v>
      </c>
      <c r="AQ1911" s="26">
        <f>+Tabla_DatosExternos_142[[#This Row],[Total Vigente]]+Tabla_DatosExternos_142[[#This Row],[Total Vencido]]</f>
        <v>1118.04</v>
      </c>
      <c r="AR1911" s="26">
        <f>SUM(AG1911:AK1911)</f>
        <v>0</v>
      </c>
      <c r="AS1911" s="27">
        <f>+Tabla_DatosExternos_142[[#This Row],[Fecha]]-Tabla_DatosExternos_142[[#This Row],[Vence]]</f>
        <v>-60</v>
      </c>
      <c r="AT1911" s="21"/>
      <c r="AU1911" s="28" t="e">
        <f>+AR1911-W1911</f>
        <v>#VALUE!</v>
      </c>
    </row>
    <row r="1912" spans="1:47" x14ac:dyDescent="0.35">
      <c r="A1912" s="20">
        <v>46199</v>
      </c>
      <c r="B1912" s="21">
        <v>274990</v>
      </c>
      <c r="C1912" s="21">
        <v>4143.72</v>
      </c>
      <c r="D1912" s="21">
        <v>4143.72</v>
      </c>
      <c r="E1912" s="22">
        <v>46259</v>
      </c>
      <c r="F1912" s="21">
        <v>13</v>
      </c>
      <c r="G1912" s="21" t="s">
        <v>90</v>
      </c>
      <c r="H1912" s="21" t="s">
        <v>95</v>
      </c>
      <c r="I1912" s="21" t="s">
        <v>1618</v>
      </c>
      <c r="J1912" s="21" t="s">
        <v>1378</v>
      </c>
      <c r="K1912" s="21" t="s">
        <v>1379</v>
      </c>
      <c r="L1912" s="21" t="s">
        <v>1380</v>
      </c>
      <c r="M1912" s="21" t="s">
        <v>1381</v>
      </c>
      <c r="N1912" s="21">
        <v>60</v>
      </c>
      <c r="O1912" s="20"/>
      <c r="P1912" s="21" t="s">
        <v>50</v>
      </c>
      <c r="Q1912" s="21" t="s">
        <v>1619</v>
      </c>
      <c r="R1912" s="21">
        <v>2500300</v>
      </c>
      <c r="S1912" s="21">
        <v>10019</v>
      </c>
      <c r="T1912" s="21">
        <v>-63.182762099999998</v>
      </c>
      <c r="U1912" s="21">
        <v>-17.793749399999999</v>
      </c>
      <c r="V1912" s="21" t="s">
        <v>1620</v>
      </c>
      <c r="W1912" s="21" t="s">
        <v>51</v>
      </c>
      <c r="X1912" s="21" t="s">
        <v>1695</v>
      </c>
      <c r="Y1912" s="23">
        <v>46246</v>
      </c>
      <c r="Z1912" s="24">
        <f>+E1912-Y1912</f>
        <v>13</v>
      </c>
      <c r="AA1912" s="25">
        <f>+Tabla_DatosExternos_142[[#This Row],[Saldo]]/Tabla_DatosExternos_142[[#This Row],[Importe]]</f>
        <v>1</v>
      </c>
      <c r="AB1912" s="21"/>
      <c r="AC1912" s="26">
        <f>IF(AND(-Z1912&gt;=1,-Z1912&lt;=30),D1912,0)</f>
        <v>0</v>
      </c>
      <c r="AD1912" s="26">
        <f>IF(AND(-Z1912&gt;=31,-Z1912&lt;=60),D1912,0)</f>
        <v>0</v>
      </c>
      <c r="AE1912" s="26">
        <f>IF(AND(-Z1912&gt;=61,-Z1912&lt;=90),D1912,0)</f>
        <v>0</v>
      </c>
      <c r="AF1912" s="26">
        <f>IF(AND(-Z1912&gt;=91,-Z1912&lt;=120),D1912,0)</f>
        <v>0</v>
      </c>
      <c r="AG1912" s="26">
        <f>IF(AND(-Z1912&gt;=121,-Z1912&lt;=150),D1912,0)</f>
        <v>0</v>
      </c>
      <c r="AH1912" s="26">
        <f>IF(AND(-Z1912&gt;=151,-Z1912&lt;=180),D1912,0)</f>
        <v>0</v>
      </c>
      <c r="AI1912" s="26">
        <f>IF(AND(-Z1912&gt;=181,-Z1912&lt;=210),D1912,0)</f>
        <v>0</v>
      </c>
      <c r="AJ1912" s="26">
        <f>IF(AND(-Z1912&gt;=211,-Z1912&lt;=250),D1912,0)</f>
        <v>0</v>
      </c>
      <c r="AK1912" s="26">
        <f>IF(-Z1912&gt;=251,D1912,0)</f>
        <v>0</v>
      </c>
      <c r="AL1912" s="26">
        <f>SUM(AE1912:AF1912)</f>
        <v>0</v>
      </c>
      <c r="AM1912" s="26">
        <f>SUM(AG1912:AK1912)</f>
        <v>0</v>
      </c>
      <c r="AN1912" s="26">
        <f>SUM(AI1912:AK1912)</f>
        <v>0</v>
      </c>
      <c r="AO1912" s="26">
        <f>+IF(SUM(AC1912:AK1912)=0,D1912,0)</f>
        <v>4143.72</v>
      </c>
      <c r="AP1912" s="26">
        <f>+SUM(AC1912:AK1912)</f>
        <v>0</v>
      </c>
      <c r="AQ1912" s="26">
        <f>+Tabla_DatosExternos_142[[#This Row],[Total Vigente]]+Tabla_DatosExternos_142[[#This Row],[Total Vencido]]</f>
        <v>4143.72</v>
      </c>
      <c r="AR1912" s="26">
        <f>SUM(AG1912:AK1912)</f>
        <v>0</v>
      </c>
      <c r="AS1912" s="27">
        <f>+Tabla_DatosExternos_142[[#This Row],[Fecha]]-Tabla_DatosExternos_142[[#This Row],[Vence]]</f>
        <v>-60</v>
      </c>
      <c r="AT1912" s="21"/>
      <c r="AU1912" s="28" t="e">
        <f>+AR1912-W1912</f>
        <v>#VALUE!</v>
      </c>
    </row>
    <row r="1913" spans="1:47" x14ac:dyDescent="0.35">
      <c r="A1913" s="20">
        <v>46199</v>
      </c>
      <c r="B1913" s="21">
        <v>274991</v>
      </c>
      <c r="C1913" s="21">
        <v>693.96</v>
      </c>
      <c r="D1913" s="21">
        <v>693.96</v>
      </c>
      <c r="E1913" s="22">
        <v>46259</v>
      </c>
      <c r="F1913" s="21">
        <v>13</v>
      </c>
      <c r="G1913" s="21" t="s">
        <v>90</v>
      </c>
      <c r="H1913" s="21" t="s">
        <v>95</v>
      </c>
      <c r="I1913" s="21" t="s">
        <v>1823</v>
      </c>
      <c r="J1913" s="21" t="s">
        <v>1378</v>
      </c>
      <c r="K1913" s="21" t="s">
        <v>1379</v>
      </c>
      <c r="L1913" s="21" t="s">
        <v>1380</v>
      </c>
      <c r="M1913" s="21" t="s">
        <v>1381</v>
      </c>
      <c r="N1913" s="21">
        <v>60</v>
      </c>
      <c r="O1913" s="20"/>
      <c r="P1913" s="21" t="s">
        <v>50</v>
      </c>
      <c r="Q1913" s="21" t="s">
        <v>1824</v>
      </c>
      <c r="R1913" s="21">
        <v>3020821</v>
      </c>
      <c r="S1913" s="21">
        <v>10019</v>
      </c>
      <c r="T1913" s="21">
        <v>-63.187081800000001</v>
      </c>
      <c r="U1913" s="21">
        <v>-17.813688200000001</v>
      </c>
      <c r="V1913" s="21" t="s">
        <v>1448</v>
      </c>
      <c r="W1913" s="21" t="s">
        <v>51</v>
      </c>
      <c r="X1913" s="21" t="s">
        <v>1839</v>
      </c>
      <c r="Y1913" s="23">
        <v>46246</v>
      </c>
      <c r="Z1913" s="24">
        <f>+E1913-Y1913</f>
        <v>13</v>
      </c>
      <c r="AA1913" s="25">
        <f>+Tabla_DatosExternos_142[[#This Row],[Saldo]]/Tabla_DatosExternos_142[[#This Row],[Importe]]</f>
        <v>1</v>
      </c>
      <c r="AB1913" s="21"/>
      <c r="AC1913" s="26">
        <f>IF(AND(-Z1913&gt;=1,-Z1913&lt;=30),D1913,0)</f>
        <v>0</v>
      </c>
      <c r="AD1913" s="26">
        <f>IF(AND(-Z1913&gt;=31,-Z1913&lt;=60),D1913,0)</f>
        <v>0</v>
      </c>
      <c r="AE1913" s="26">
        <f>IF(AND(-Z1913&gt;=61,-Z1913&lt;=90),D1913,0)</f>
        <v>0</v>
      </c>
      <c r="AF1913" s="26">
        <f>IF(AND(-Z1913&gt;=91,-Z1913&lt;=120),D1913,0)</f>
        <v>0</v>
      </c>
      <c r="AG1913" s="26">
        <f>IF(AND(-Z1913&gt;=121,-Z1913&lt;=150),D1913,0)</f>
        <v>0</v>
      </c>
      <c r="AH1913" s="26">
        <f>IF(AND(-Z1913&gt;=151,-Z1913&lt;=180),D1913,0)</f>
        <v>0</v>
      </c>
      <c r="AI1913" s="26">
        <f>IF(AND(-Z1913&gt;=181,-Z1913&lt;=210),D1913,0)</f>
        <v>0</v>
      </c>
      <c r="AJ1913" s="26">
        <f>IF(AND(-Z1913&gt;=211,-Z1913&lt;=250),D1913,0)</f>
        <v>0</v>
      </c>
      <c r="AK1913" s="26">
        <f>IF(-Z1913&gt;=251,D1913,0)</f>
        <v>0</v>
      </c>
      <c r="AL1913" s="26">
        <f>SUM(AE1913:AF1913)</f>
        <v>0</v>
      </c>
      <c r="AM1913" s="26">
        <f>SUM(AG1913:AK1913)</f>
        <v>0</v>
      </c>
      <c r="AN1913" s="26">
        <f>SUM(AI1913:AK1913)</f>
        <v>0</v>
      </c>
      <c r="AO1913" s="26">
        <f>+IF(SUM(AC1913:AK1913)=0,D1913,0)</f>
        <v>693.96</v>
      </c>
      <c r="AP1913" s="26">
        <f>+SUM(AC1913:AK1913)</f>
        <v>0</v>
      </c>
      <c r="AQ1913" s="26">
        <f>+Tabla_DatosExternos_142[[#This Row],[Total Vigente]]+Tabla_DatosExternos_142[[#This Row],[Total Vencido]]</f>
        <v>693.96</v>
      </c>
      <c r="AR1913" s="26">
        <f>SUM(AG1913:AK1913)</f>
        <v>0</v>
      </c>
      <c r="AS1913" s="27">
        <f>+Tabla_DatosExternos_142[[#This Row],[Fecha]]-Tabla_DatosExternos_142[[#This Row],[Vence]]</f>
        <v>-60</v>
      </c>
      <c r="AT1913" s="21"/>
      <c r="AU1913" s="28" t="e">
        <f>+AR1913-W1913</f>
        <v>#VALUE!</v>
      </c>
    </row>
    <row r="1914" spans="1:47" x14ac:dyDescent="0.35">
      <c r="A1914" s="20">
        <v>46199</v>
      </c>
      <c r="B1914" s="21">
        <v>274992</v>
      </c>
      <c r="C1914" s="21">
        <v>1800</v>
      </c>
      <c r="D1914" s="21">
        <v>1800</v>
      </c>
      <c r="E1914" s="22">
        <v>46259</v>
      </c>
      <c r="F1914" s="21">
        <v>13</v>
      </c>
      <c r="G1914" s="21" t="s">
        <v>90</v>
      </c>
      <c r="H1914" s="21" t="s">
        <v>95</v>
      </c>
      <c r="I1914" s="21" t="s">
        <v>1823</v>
      </c>
      <c r="J1914" s="21" t="s">
        <v>1378</v>
      </c>
      <c r="K1914" s="21" t="s">
        <v>1379</v>
      </c>
      <c r="L1914" s="21" t="s">
        <v>1380</v>
      </c>
      <c r="M1914" s="21" t="s">
        <v>1381</v>
      </c>
      <c r="N1914" s="21">
        <v>60</v>
      </c>
      <c r="O1914" s="20"/>
      <c r="P1914" s="21" t="s">
        <v>50</v>
      </c>
      <c r="Q1914" s="21" t="s">
        <v>1824</v>
      </c>
      <c r="R1914" s="21">
        <v>3020821</v>
      </c>
      <c r="S1914" s="21">
        <v>10019</v>
      </c>
      <c r="T1914" s="21">
        <v>-63.187081800000001</v>
      </c>
      <c r="U1914" s="21">
        <v>-17.813688200000001</v>
      </c>
      <c r="V1914" s="21" t="s">
        <v>1448</v>
      </c>
      <c r="W1914" s="21" t="s">
        <v>51</v>
      </c>
      <c r="X1914" s="21" t="s">
        <v>1839</v>
      </c>
      <c r="Y1914" s="23">
        <v>46246</v>
      </c>
      <c r="Z1914" s="24">
        <f>+E1914-Y1914</f>
        <v>13</v>
      </c>
      <c r="AA1914" s="25">
        <f>+Tabla_DatosExternos_142[[#This Row],[Saldo]]/Tabla_DatosExternos_142[[#This Row],[Importe]]</f>
        <v>1</v>
      </c>
      <c r="AB1914" s="21"/>
      <c r="AC1914" s="26">
        <f>IF(AND(-Z1914&gt;=1,-Z1914&lt;=30),D1914,0)</f>
        <v>0</v>
      </c>
      <c r="AD1914" s="26">
        <f>IF(AND(-Z1914&gt;=31,-Z1914&lt;=60),D1914,0)</f>
        <v>0</v>
      </c>
      <c r="AE1914" s="26">
        <f>IF(AND(-Z1914&gt;=61,-Z1914&lt;=90),D1914,0)</f>
        <v>0</v>
      </c>
      <c r="AF1914" s="26">
        <f>IF(AND(-Z1914&gt;=91,-Z1914&lt;=120),D1914,0)</f>
        <v>0</v>
      </c>
      <c r="AG1914" s="26">
        <f>IF(AND(-Z1914&gt;=121,-Z1914&lt;=150),D1914,0)</f>
        <v>0</v>
      </c>
      <c r="AH1914" s="26">
        <f>IF(AND(-Z1914&gt;=151,-Z1914&lt;=180),D1914,0)</f>
        <v>0</v>
      </c>
      <c r="AI1914" s="26">
        <f>IF(AND(-Z1914&gt;=181,-Z1914&lt;=210),D1914,0)</f>
        <v>0</v>
      </c>
      <c r="AJ1914" s="26">
        <f>IF(AND(-Z1914&gt;=211,-Z1914&lt;=250),D1914,0)</f>
        <v>0</v>
      </c>
      <c r="AK1914" s="26">
        <f>IF(-Z1914&gt;=251,D1914,0)</f>
        <v>0</v>
      </c>
      <c r="AL1914" s="26">
        <f>SUM(AE1914:AF1914)</f>
        <v>0</v>
      </c>
      <c r="AM1914" s="26">
        <f>SUM(AG1914:AK1914)</f>
        <v>0</v>
      </c>
      <c r="AN1914" s="26">
        <f>SUM(AI1914:AK1914)</f>
        <v>0</v>
      </c>
      <c r="AO1914" s="26">
        <f>+IF(SUM(AC1914:AK1914)=0,D1914,0)</f>
        <v>1800</v>
      </c>
      <c r="AP1914" s="26">
        <f>+SUM(AC1914:AK1914)</f>
        <v>0</v>
      </c>
      <c r="AQ1914" s="26">
        <f>+Tabla_DatosExternos_142[[#This Row],[Total Vigente]]+Tabla_DatosExternos_142[[#This Row],[Total Vencido]]</f>
        <v>1800</v>
      </c>
      <c r="AR1914" s="26">
        <f>SUM(AG1914:AK1914)</f>
        <v>0</v>
      </c>
      <c r="AS1914" s="27">
        <f>+Tabla_DatosExternos_142[[#This Row],[Fecha]]-Tabla_DatosExternos_142[[#This Row],[Vence]]</f>
        <v>-60</v>
      </c>
      <c r="AT1914" s="21"/>
      <c r="AU1914" s="28" t="e">
        <f>+AR1914-W1914</f>
        <v>#VALUE!</v>
      </c>
    </row>
    <row r="1915" spans="1:47" x14ac:dyDescent="0.35">
      <c r="A1915" s="20">
        <v>46199</v>
      </c>
      <c r="B1915" s="21">
        <v>274993</v>
      </c>
      <c r="C1915" s="21">
        <v>653.94000000000005</v>
      </c>
      <c r="D1915" s="21">
        <v>653.94000000000005</v>
      </c>
      <c r="E1915" s="22">
        <v>46259</v>
      </c>
      <c r="F1915" s="21">
        <v>13</v>
      </c>
      <c r="G1915" s="21" t="s">
        <v>90</v>
      </c>
      <c r="H1915" s="21" t="s">
        <v>95</v>
      </c>
      <c r="I1915" s="21" t="s">
        <v>1823</v>
      </c>
      <c r="J1915" s="21" t="s">
        <v>1378</v>
      </c>
      <c r="K1915" s="21" t="s">
        <v>1379</v>
      </c>
      <c r="L1915" s="21" t="s">
        <v>1380</v>
      </c>
      <c r="M1915" s="21" t="s">
        <v>1381</v>
      </c>
      <c r="N1915" s="21">
        <v>60</v>
      </c>
      <c r="O1915" s="20"/>
      <c r="P1915" s="21" t="s">
        <v>50</v>
      </c>
      <c r="Q1915" s="21" t="s">
        <v>1824</v>
      </c>
      <c r="R1915" s="21">
        <v>3020821</v>
      </c>
      <c r="S1915" s="21">
        <v>10019</v>
      </c>
      <c r="T1915" s="21">
        <v>-63.186185000000002</v>
      </c>
      <c r="U1915" s="21">
        <v>-17.781941400000001</v>
      </c>
      <c r="V1915" s="21" t="s">
        <v>1448</v>
      </c>
      <c r="W1915" s="21" t="s">
        <v>51</v>
      </c>
      <c r="X1915" s="21" t="s">
        <v>1862</v>
      </c>
      <c r="Y1915" s="23">
        <v>46246</v>
      </c>
      <c r="Z1915" s="24">
        <f>+E1915-Y1915</f>
        <v>13</v>
      </c>
      <c r="AA1915" s="25">
        <f>+Tabla_DatosExternos_142[[#This Row],[Saldo]]/Tabla_DatosExternos_142[[#This Row],[Importe]]</f>
        <v>1</v>
      </c>
      <c r="AB1915" s="21"/>
      <c r="AC1915" s="26">
        <f>IF(AND(-Z1915&gt;=1,-Z1915&lt;=30),D1915,0)</f>
        <v>0</v>
      </c>
      <c r="AD1915" s="26">
        <f>IF(AND(-Z1915&gt;=31,-Z1915&lt;=60),D1915,0)</f>
        <v>0</v>
      </c>
      <c r="AE1915" s="26">
        <f>IF(AND(-Z1915&gt;=61,-Z1915&lt;=90),D1915,0)</f>
        <v>0</v>
      </c>
      <c r="AF1915" s="26">
        <f>IF(AND(-Z1915&gt;=91,-Z1915&lt;=120),D1915,0)</f>
        <v>0</v>
      </c>
      <c r="AG1915" s="26">
        <f>IF(AND(-Z1915&gt;=121,-Z1915&lt;=150),D1915,0)</f>
        <v>0</v>
      </c>
      <c r="AH1915" s="26">
        <f>IF(AND(-Z1915&gt;=151,-Z1915&lt;=180),D1915,0)</f>
        <v>0</v>
      </c>
      <c r="AI1915" s="26">
        <f>IF(AND(-Z1915&gt;=181,-Z1915&lt;=210),D1915,0)</f>
        <v>0</v>
      </c>
      <c r="AJ1915" s="26">
        <f>IF(AND(-Z1915&gt;=211,-Z1915&lt;=250),D1915,0)</f>
        <v>0</v>
      </c>
      <c r="AK1915" s="26">
        <f>IF(-Z1915&gt;=251,D1915,0)</f>
        <v>0</v>
      </c>
      <c r="AL1915" s="26">
        <f>SUM(AE1915:AF1915)</f>
        <v>0</v>
      </c>
      <c r="AM1915" s="26">
        <f>SUM(AG1915:AK1915)</f>
        <v>0</v>
      </c>
      <c r="AN1915" s="26">
        <f>SUM(AI1915:AK1915)</f>
        <v>0</v>
      </c>
      <c r="AO1915" s="26">
        <f>+IF(SUM(AC1915:AK1915)=0,D1915,0)</f>
        <v>653.94000000000005</v>
      </c>
      <c r="AP1915" s="26">
        <f>+SUM(AC1915:AK1915)</f>
        <v>0</v>
      </c>
      <c r="AQ1915" s="26">
        <f>+Tabla_DatosExternos_142[[#This Row],[Total Vigente]]+Tabla_DatosExternos_142[[#This Row],[Total Vencido]]</f>
        <v>653.94000000000005</v>
      </c>
      <c r="AR1915" s="26">
        <f>SUM(AG1915:AK1915)</f>
        <v>0</v>
      </c>
      <c r="AS1915" s="27">
        <f>+Tabla_DatosExternos_142[[#This Row],[Fecha]]-Tabla_DatosExternos_142[[#This Row],[Vence]]</f>
        <v>-60</v>
      </c>
      <c r="AT1915" s="21"/>
      <c r="AU1915" s="28" t="e">
        <f>+AR1915-W1915</f>
        <v>#VALUE!</v>
      </c>
    </row>
    <row r="1916" spans="1:47" x14ac:dyDescent="0.35">
      <c r="A1916" s="20">
        <v>46199</v>
      </c>
      <c r="B1916" s="21">
        <v>274994</v>
      </c>
      <c r="C1916" s="21">
        <v>2659.2</v>
      </c>
      <c r="D1916" s="21">
        <v>2659.2</v>
      </c>
      <c r="E1916" s="22">
        <v>46259</v>
      </c>
      <c r="F1916" s="21">
        <v>13</v>
      </c>
      <c r="G1916" s="21" t="s">
        <v>90</v>
      </c>
      <c r="H1916" s="21" t="s">
        <v>95</v>
      </c>
      <c r="I1916" s="21" t="s">
        <v>1823</v>
      </c>
      <c r="J1916" s="21" t="s">
        <v>1378</v>
      </c>
      <c r="K1916" s="21" t="s">
        <v>1379</v>
      </c>
      <c r="L1916" s="21" t="s">
        <v>1380</v>
      </c>
      <c r="M1916" s="21" t="s">
        <v>1381</v>
      </c>
      <c r="N1916" s="21">
        <v>60</v>
      </c>
      <c r="O1916" s="20"/>
      <c r="P1916" s="21" t="s">
        <v>50</v>
      </c>
      <c r="Q1916" s="21" t="s">
        <v>1824</v>
      </c>
      <c r="R1916" s="21">
        <v>3020821</v>
      </c>
      <c r="S1916" s="21">
        <v>10019</v>
      </c>
      <c r="T1916" s="21">
        <v>-63.186185000000002</v>
      </c>
      <c r="U1916" s="21">
        <v>-17.781941400000001</v>
      </c>
      <c r="V1916" s="21" t="s">
        <v>1448</v>
      </c>
      <c r="W1916" s="21" t="s">
        <v>51</v>
      </c>
      <c r="X1916" s="21" t="s">
        <v>1862</v>
      </c>
      <c r="Y1916" s="23">
        <v>46246</v>
      </c>
      <c r="Z1916" s="24">
        <f>+E1916-Y1916</f>
        <v>13</v>
      </c>
      <c r="AA1916" s="25">
        <f>+Tabla_DatosExternos_142[[#This Row],[Saldo]]/Tabla_DatosExternos_142[[#This Row],[Importe]]</f>
        <v>1</v>
      </c>
      <c r="AB1916" s="21"/>
      <c r="AC1916" s="26">
        <f>IF(AND(-Z1916&gt;=1,-Z1916&lt;=30),D1916,0)</f>
        <v>0</v>
      </c>
      <c r="AD1916" s="26">
        <f>IF(AND(-Z1916&gt;=31,-Z1916&lt;=60),D1916,0)</f>
        <v>0</v>
      </c>
      <c r="AE1916" s="26">
        <f>IF(AND(-Z1916&gt;=61,-Z1916&lt;=90),D1916,0)</f>
        <v>0</v>
      </c>
      <c r="AF1916" s="26">
        <f>IF(AND(-Z1916&gt;=91,-Z1916&lt;=120),D1916,0)</f>
        <v>0</v>
      </c>
      <c r="AG1916" s="26">
        <f>IF(AND(-Z1916&gt;=121,-Z1916&lt;=150),D1916,0)</f>
        <v>0</v>
      </c>
      <c r="AH1916" s="26">
        <f>IF(AND(-Z1916&gt;=151,-Z1916&lt;=180),D1916,0)</f>
        <v>0</v>
      </c>
      <c r="AI1916" s="26">
        <f>IF(AND(-Z1916&gt;=181,-Z1916&lt;=210),D1916,0)</f>
        <v>0</v>
      </c>
      <c r="AJ1916" s="26">
        <f>IF(AND(-Z1916&gt;=211,-Z1916&lt;=250),D1916,0)</f>
        <v>0</v>
      </c>
      <c r="AK1916" s="26">
        <f>IF(-Z1916&gt;=251,D1916,0)</f>
        <v>0</v>
      </c>
      <c r="AL1916" s="26">
        <f>SUM(AE1916:AF1916)</f>
        <v>0</v>
      </c>
      <c r="AM1916" s="26">
        <f>SUM(AG1916:AK1916)</f>
        <v>0</v>
      </c>
      <c r="AN1916" s="26">
        <f>SUM(AI1916:AK1916)</f>
        <v>0</v>
      </c>
      <c r="AO1916" s="26">
        <f>+IF(SUM(AC1916:AK1916)=0,D1916,0)</f>
        <v>2659.2</v>
      </c>
      <c r="AP1916" s="26">
        <f>+SUM(AC1916:AK1916)</f>
        <v>0</v>
      </c>
      <c r="AQ1916" s="26">
        <f>+Tabla_DatosExternos_142[[#This Row],[Total Vigente]]+Tabla_DatosExternos_142[[#This Row],[Total Vencido]]</f>
        <v>2659.2</v>
      </c>
      <c r="AR1916" s="26">
        <f>SUM(AG1916:AK1916)</f>
        <v>0</v>
      </c>
      <c r="AS1916" s="27">
        <f>+Tabla_DatosExternos_142[[#This Row],[Fecha]]-Tabla_DatosExternos_142[[#This Row],[Vence]]</f>
        <v>-60</v>
      </c>
      <c r="AT1916" s="21"/>
      <c r="AU1916" s="28" t="e">
        <f>+AR1916-W1916</f>
        <v>#VALUE!</v>
      </c>
    </row>
    <row r="1917" spans="1:47" x14ac:dyDescent="0.35">
      <c r="A1917" s="20">
        <v>46199</v>
      </c>
      <c r="B1917" s="21">
        <v>274995</v>
      </c>
      <c r="C1917" s="21">
        <v>954.06</v>
      </c>
      <c r="D1917" s="21">
        <v>954.06</v>
      </c>
      <c r="E1917" s="22">
        <v>46259</v>
      </c>
      <c r="F1917" s="21">
        <v>13</v>
      </c>
      <c r="G1917" s="21" t="s">
        <v>90</v>
      </c>
      <c r="H1917" s="21" t="s">
        <v>95</v>
      </c>
      <c r="I1917" s="21" t="s">
        <v>1823</v>
      </c>
      <c r="J1917" s="21" t="s">
        <v>1378</v>
      </c>
      <c r="K1917" s="21" t="s">
        <v>1379</v>
      </c>
      <c r="L1917" s="21" t="s">
        <v>1380</v>
      </c>
      <c r="M1917" s="21" t="s">
        <v>1381</v>
      </c>
      <c r="N1917" s="21">
        <v>60</v>
      </c>
      <c r="O1917" s="20"/>
      <c r="P1917" s="21" t="s">
        <v>50</v>
      </c>
      <c r="Q1917" s="21" t="s">
        <v>1824</v>
      </c>
      <c r="R1917" s="21">
        <v>3020821</v>
      </c>
      <c r="S1917" s="21">
        <v>10019</v>
      </c>
      <c r="T1917" s="21">
        <v>-63.274680199999999</v>
      </c>
      <c r="U1917" s="21">
        <v>-17.868077700000001</v>
      </c>
      <c r="V1917" s="21" t="s">
        <v>1448</v>
      </c>
      <c r="W1917" s="21" t="s">
        <v>51</v>
      </c>
      <c r="X1917" s="21" t="s">
        <v>1895</v>
      </c>
      <c r="Y1917" s="23">
        <v>46246</v>
      </c>
      <c r="Z1917" s="24">
        <f>+E1917-Y1917</f>
        <v>13</v>
      </c>
      <c r="AA1917" s="25">
        <f>+Tabla_DatosExternos_142[[#This Row],[Saldo]]/Tabla_DatosExternos_142[[#This Row],[Importe]]</f>
        <v>1</v>
      </c>
      <c r="AB1917" s="21"/>
      <c r="AC1917" s="26">
        <f>IF(AND(-Z1917&gt;=1,-Z1917&lt;=30),D1917,0)</f>
        <v>0</v>
      </c>
      <c r="AD1917" s="26">
        <f>IF(AND(-Z1917&gt;=31,-Z1917&lt;=60),D1917,0)</f>
        <v>0</v>
      </c>
      <c r="AE1917" s="26">
        <f>IF(AND(-Z1917&gt;=61,-Z1917&lt;=90),D1917,0)</f>
        <v>0</v>
      </c>
      <c r="AF1917" s="26">
        <f>IF(AND(-Z1917&gt;=91,-Z1917&lt;=120),D1917,0)</f>
        <v>0</v>
      </c>
      <c r="AG1917" s="26">
        <f>IF(AND(-Z1917&gt;=121,-Z1917&lt;=150),D1917,0)</f>
        <v>0</v>
      </c>
      <c r="AH1917" s="26">
        <f>IF(AND(-Z1917&gt;=151,-Z1917&lt;=180),D1917,0)</f>
        <v>0</v>
      </c>
      <c r="AI1917" s="26">
        <f>IF(AND(-Z1917&gt;=181,-Z1917&lt;=210),D1917,0)</f>
        <v>0</v>
      </c>
      <c r="AJ1917" s="26">
        <f>IF(AND(-Z1917&gt;=211,-Z1917&lt;=250),D1917,0)</f>
        <v>0</v>
      </c>
      <c r="AK1917" s="26">
        <f>IF(-Z1917&gt;=251,D1917,0)</f>
        <v>0</v>
      </c>
      <c r="AL1917" s="26">
        <f>SUM(AE1917:AF1917)</f>
        <v>0</v>
      </c>
      <c r="AM1917" s="26">
        <f>SUM(AG1917:AK1917)</f>
        <v>0</v>
      </c>
      <c r="AN1917" s="26">
        <f>SUM(AI1917:AK1917)</f>
        <v>0</v>
      </c>
      <c r="AO1917" s="26">
        <f>+IF(SUM(AC1917:AK1917)=0,D1917,0)</f>
        <v>954.06</v>
      </c>
      <c r="AP1917" s="26">
        <f>+SUM(AC1917:AK1917)</f>
        <v>0</v>
      </c>
      <c r="AQ1917" s="26">
        <f>+Tabla_DatosExternos_142[[#This Row],[Total Vigente]]+Tabla_DatosExternos_142[[#This Row],[Total Vencido]]</f>
        <v>954.06</v>
      </c>
      <c r="AR1917" s="26">
        <f>SUM(AG1917:AK1917)</f>
        <v>0</v>
      </c>
      <c r="AS1917" s="27">
        <f>+Tabla_DatosExternos_142[[#This Row],[Fecha]]-Tabla_DatosExternos_142[[#This Row],[Vence]]</f>
        <v>-60</v>
      </c>
      <c r="AT1917" s="21"/>
      <c r="AU1917" s="28" t="e">
        <f>+AR1917-W1917</f>
        <v>#VALUE!</v>
      </c>
    </row>
    <row r="1918" spans="1:47" x14ac:dyDescent="0.35">
      <c r="A1918" s="20">
        <v>46199</v>
      </c>
      <c r="B1918" s="21">
        <v>274996</v>
      </c>
      <c r="C1918" s="21">
        <v>208.98</v>
      </c>
      <c r="D1918" s="21">
        <v>208.98</v>
      </c>
      <c r="E1918" s="22">
        <v>46259</v>
      </c>
      <c r="F1918" s="21">
        <v>13</v>
      </c>
      <c r="G1918" s="21" t="s">
        <v>90</v>
      </c>
      <c r="H1918" s="21" t="s">
        <v>95</v>
      </c>
      <c r="I1918" s="21" t="s">
        <v>1823</v>
      </c>
      <c r="J1918" s="21" t="s">
        <v>1378</v>
      </c>
      <c r="K1918" s="21" t="s">
        <v>1379</v>
      </c>
      <c r="L1918" s="21" t="s">
        <v>1380</v>
      </c>
      <c r="M1918" s="21" t="s">
        <v>1381</v>
      </c>
      <c r="N1918" s="21">
        <v>60</v>
      </c>
      <c r="O1918" s="20"/>
      <c r="P1918" s="21" t="s">
        <v>50</v>
      </c>
      <c r="Q1918" s="21" t="s">
        <v>1824</v>
      </c>
      <c r="R1918" s="21">
        <v>3020821</v>
      </c>
      <c r="S1918" s="21">
        <v>10019</v>
      </c>
      <c r="T1918" s="21">
        <v>-63.274680199999999</v>
      </c>
      <c r="U1918" s="21">
        <v>-17.868077700000001</v>
      </c>
      <c r="V1918" s="21" t="s">
        <v>1448</v>
      </c>
      <c r="W1918" s="21" t="s">
        <v>51</v>
      </c>
      <c r="X1918" s="21" t="s">
        <v>1895</v>
      </c>
      <c r="Y1918" s="23">
        <v>46246</v>
      </c>
      <c r="Z1918" s="24">
        <f>+E1918-Y1918</f>
        <v>13</v>
      </c>
      <c r="AA1918" s="25">
        <f>+Tabla_DatosExternos_142[[#This Row],[Saldo]]/Tabla_DatosExternos_142[[#This Row],[Importe]]</f>
        <v>1</v>
      </c>
      <c r="AB1918" s="21"/>
      <c r="AC1918" s="26">
        <f>IF(AND(-Z1918&gt;=1,-Z1918&lt;=30),D1918,0)</f>
        <v>0</v>
      </c>
      <c r="AD1918" s="26">
        <f>IF(AND(-Z1918&gt;=31,-Z1918&lt;=60),D1918,0)</f>
        <v>0</v>
      </c>
      <c r="AE1918" s="26">
        <f>IF(AND(-Z1918&gt;=61,-Z1918&lt;=90),D1918,0)</f>
        <v>0</v>
      </c>
      <c r="AF1918" s="26">
        <f>IF(AND(-Z1918&gt;=91,-Z1918&lt;=120),D1918,0)</f>
        <v>0</v>
      </c>
      <c r="AG1918" s="26">
        <f>IF(AND(-Z1918&gt;=121,-Z1918&lt;=150),D1918,0)</f>
        <v>0</v>
      </c>
      <c r="AH1918" s="26">
        <f>IF(AND(-Z1918&gt;=151,-Z1918&lt;=180),D1918,0)</f>
        <v>0</v>
      </c>
      <c r="AI1918" s="26">
        <f>IF(AND(-Z1918&gt;=181,-Z1918&lt;=210),D1918,0)</f>
        <v>0</v>
      </c>
      <c r="AJ1918" s="26">
        <f>IF(AND(-Z1918&gt;=211,-Z1918&lt;=250),D1918,0)</f>
        <v>0</v>
      </c>
      <c r="AK1918" s="26">
        <f>IF(-Z1918&gt;=251,D1918,0)</f>
        <v>0</v>
      </c>
      <c r="AL1918" s="26">
        <f>SUM(AE1918:AF1918)</f>
        <v>0</v>
      </c>
      <c r="AM1918" s="26">
        <f>SUM(AG1918:AK1918)</f>
        <v>0</v>
      </c>
      <c r="AN1918" s="26">
        <f>SUM(AI1918:AK1918)</f>
        <v>0</v>
      </c>
      <c r="AO1918" s="26">
        <f>+IF(SUM(AC1918:AK1918)=0,D1918,0)</f>
        <v>208.98</v>
      </c>
      <c r="AP1918" s="26">
        <f>+SUM(AC1918:AK1918)</f>
        <v>0</v>
      </c>
      <c r="AQ1918" s="26">
        <f>+Tabla_DatosExternos_142[[#This Row],[Total Vigente]]+Tabla_DatosExternos_142[[#This Row],[Total Vencido]]</f>
        <v>208.98</v>
      </c>
      <c r="AR1918" s="26">
        <f>SUM(AG1918:AK1918)</f>
        <v>0</v>
      </c>
      <c r="AS1918" s="27">
        <f>+Tabla_DatosExternos_142[[#This Row],[Fecha]]-Tabla_DatosExternos_142[[#This Row],[Vence]]</f>
        <v>-60</v>
      </c>
      <c r="AT1918" s="21"/>
      <c r="AU1918" s="28" t="e">
        <f>+AR1918-W1918</f>
        <v>#VALUE!</v>
      </c>
    </row>
    <row r="1919" spans="1:47" x14ac:dyDescent="0.35">
      <c r="A1919" s="20">
        <v>46199</v>
      </c>
      <c r="B1919" s="21">
        <v>274997</v>
      </c>
      <c r="C1919" s="21">
        <v>3388.8</v>
      </c>
      <c r="D1919" s="21">
        <v>3388.8</v>
      </c>
      <c r="E1919" s="22">
        <v>46259</v>
      </c>
      <c r="F1919" s="21">
        <v>13</v>
      </c>
      <c r="G1919" s="21" t="s">
        <v>90</v>
      </c>
      <c r="H1919" s="21" t="s">
        <v>95</v>
      </c>
      <c r="I1919" s="21" t="s">
        <v>1823</v>
      </c>
      <c r="J1919" s="21" t="s">
        <v>1378</v>
      </c>
      <c r="K1919" s="21" t="s">
        <v>1379</v>
      </c>
      <c r="L1919" s="21" t="s">
        <v>1380</v>
      </c>
      <c r="M1919" s="21" t="s">
        <v>1381</v>
      </c>
      <c r="N1919" s="21">
        <v>60</v>
      </c>
      <c r="O1919" s="20"/>
      <c r="P1919" s="21" t="s">
        <v>50</v>
      </c>
      <c r="Q1919" s="21" t="s">
        <v>1824</v>
      </c>
      <c r="R1919" s="21">
        <v>3020821</v>
      </c>
      <c r="S1919" s="21">
        <v>10019</v>
      </c>
      <c r="T1919" s="21">
        <v>-63.274680199999999</v>
      </c>
      <c r="U1919" s="21">
        <v>-17.868077700000001</v>
      </c>
      <c r="V1919" s="21" t="s">
        <v>1448</v>
      </c>
      <c r="W1919" s="21" t="s">
        <v>51</v>
      </c>
      <c r="X1919" s="21" t="s">
        <v>1895</v>
      </c>
      <c r="Y1919" s="23">
        <v>46246</v>
      </c>
      <c r="Z1919" s="24">
        <f>+E1919-Y1919</f>
        <v>13</v>
      </c>
      <c r="AA1919" s="25">
        <f>+Tabla_DatosExternos_142[[#This Row],[Saldo]]/Tabla_DatosExternos_142[[#This Row],[Importe]]</f>
        <v>1</v>
      </c>
      <c r="AB1919" s="21"/>
      <c r="AC1919" s="26">
        <f>IF(AND(-Z1919&gt;=1,-Z1919&lt;=30),D1919,0)</f>
        <v>0</v>
      </c>
      <c r="AD1919" s="26">
        <f>IF(AND(-Z1919&gt;=31,-Z1919&lt;=60),D1919,0)</f>
        <v>0</v>
      </c>
      <c r="AE1919" s="26">
        <f>IF(AND(-Z1919&gt;=61,-Z1919&lt;=90),D1919,0)</f>
        <v>0</v>
      </c>
      <c r="AF1919" s="26">
        <f>IF(AND(-Z1919&gt;=91,-Z1919&lt;=120),D1919,0)</f>
        <v>0</v>
      </c>
      <c r="AG1919" s="26">
        <f>IF(AND(-Z1919&gt;=121,-Z1919&lt;=150),D1919,0)</f>
        <v>0</v>
      </c>
      <c r="AH1919" s="26">
        <f>IF(AND(-Z1919&gt;=151,-Z1919&lt;=180),D1919,0)</f>
        <v>0</v>
      </c>
      <c r="AI1919" s="26">
        <f>IF(AND(-Z1919&gt;=181,-Z1919&lt;=210),D1919,0)</f>
        <v>0</v>
      </c>
      <c r="AJ1919" s="26">
        <f>IF(AND(-Z1919&gt;=211,-Z1919&lt;=250),D1919,0)</f>
        <v>0</v>
      </c>
      <c r="AK1919" s="26">
        <f>IF(-Z1919&gt;=251,D1919,0)</f>
        <v>0</v>
      </c>
      <c r="AL1919" s="26">
        <f>SUM(AE1919:AF1919)</f>
        <v>0</v>
      </c>
      <c r="AM1919" s="26">
        <f>SUM(AG1919:AK1919)</f>
        <v>0</v>
      </c>
      <c r="AN1919" s="26">
        <f>SUM(AI1919:AK1919)</f>
        <v>0</v>
      </c>
      <c r="AO1919" s="26">
        <f>+IF(SUM(AC1919:AK1919)=0,D1919,0)</f>
        <v>3388.8</v>
      </c>
      <c r="AP1919" s="26">
        <f>+SUM(AC1919:AK1919)</f>
        <v>0</v>
      </c>
      <c r="AQ1919" s="26">
        <f>+Tabla_DatosExternos_142[[#This Row],[Total Vigente]]+Tabla_DatosExternos_142[[#This Row],[Total Vencido]]</f>
        <v>3388.8</v>
      </c>
      <c r="AR1919" s="26">
        <f>SUM(AG1919:AK1919)</f>
        <v>0</v>
      </c>
      <c r="AS1919" s="27">
        <f>+Tabla_DatosExternos_142[[#This Row],[Fecha]]-Tabla_DatosExternos_142[[#This Row],[Vence]]</f>
        <v>-60</v>
      </c>
      <c r="AT1919" s="21"/>
      <c r="AU1919" s="28" t="e">
        <f>+AR1919-W1919</f>
        <v>#VALUE!</v>
      </c>
    </row>
    <row r="1920" spans="1:47" x14ac:dyDescent="0.35">
      <c r="A1920" s="20">
        <v>46199</v>
      </c>
      <c r="B1920" s="21">
        <v>274998</v>
      </c>
      <c r="C1920" s="21">
        <v>1039.98</v>
      </c>
      <c r="D1920" s="21">
        <v>1039.98</v>
      </c>
      <c r="E1920" s="22">
        <v>46259</v>
      </c>
      <c r="F1920" s="21">
        <v>13</v>
      </c>
      <c r="G1920" s="21" t="s">
        <v>90</v>
      </c>
      <c r="H1920" s="21" t="s">
        <v>95</v>
      </c>
      <c r="I1920" s="21" t="s">
        <v>1709</v>
      </c>
      <c r="J1920" s="21" t="s">
        <v>1378</v>
      </c>
      <c r="K1920" s="21" t="s">
        <v>1379</v>
      </c>
      <c r="L1920" s="21" t="s">
        <v>1380</v>
      </c>
      <c r="M1920" s="21" t="s">
        <v>1381</v>
      </c>
      <c r="N1920" s="21">
        <v>60</v>
      </c>
      <c r="O1920" s="20"/>
      <c r="P1920" s="21" t="s">
        <v>50</v>
      </c>
      <c r="Q1920" s="21" t="s">
        <v>1710</v>
      </c>
      <c r="R1920" s="21">
        <v>800000</v>
      </c>
      <c r="S1920" s="21">
        <v>10019</v>
      </c>
      <c r="T1920" s="21">
        <v>-63.183771999999998</v>
      </c>
      <c r="U1920" s="21">
        <v>-17.816842000000001</v>
      </c>
      <c r="V1920" s="21" t="s">
        <v>262</v>
      </c>
      <c r="W1920" s="21" t="s">
        <v>51</v>
      </c>
      <c r="X1920" s="21" t="s">
        <v>1748</v>
      </c>
      <c r="Y1920" s="23">
        <v>46246</v>
      </c>
      <c r="Z1920" s="24">
        <f>+E1920-Y1920</f>
        <v>13</v>
      </c>
      <c r="AA1920" s="25">
        <f>+Tabla_DatosExternos_142[[#This Row],[Saldo]]/Tabla_DatosExternos_142[[#This Row],[Importe]]</f>
        <v>1</v>
      </c>
      <c r="AB1920" s="21"/>
      <c r="AC1920" s="26">
        <f>IF(AND(-Z1920&gt;=1,-Z1920&lt;=30),D1920,0)</f>
        <v>0</v>
      </c>
      <c r="AD1920" s="26">
        <f>IF(AND(-Z1920&gt;=31,-Z1920&lt;=60),D1920,0)</f>
        <v>0</v>
      </c>
      <c r="AE1920" s="26">
        <f>IF(AND(-Z1920&gt;=61,-Z1920&lt;=90),D1920,0)</f>
        <v>0</v>
      </c>
      <c r="AF1920" s="26">
        <f>IF(AND(-Z1920&gt;=91,-Z1920&lt;=120),D1920,0)</f>
        <v>0</v>
      </c>
      <c r="AG1920" s="26">
        <f>IF(AND(-Z1920&gt;=121,-Z1920&lt;=150),D1920,0)</f>
        <v>0</v>
      </c>
      <c r="AH1920" s="26">
        <f>IF(AND(-Z1920&gt;=151,-Z1920&lt;=180),D1920,0)</f>
        <v>0</v>
      </c>
      <c r="AI1920" s="26">
        <f>IF(AND(-Z1920&gt;=181,-Z1920&lt;=210),D1920,0)</f>
        <v>0</v>
      </c>
      <c r="AJ1920" s="26">
        <f>IF(AND(-Z1920&gt;=211,-Z1920&lt;=250),D1920,0)</f>
        <v>0</v>
      </c>
      <c r="AK1920" s="26">
        <f>IF(-Z1920&gt;=251,D1920,0)</f>
        <v>0</v>
      </c>
      <c r="AL1920" s="26">
        <f>SUM(AE1920:AF1920)</f>
        <v>0</v>
      </c>
      <c r="AM1920" s="26">
        <f>SUM(AG1920:AK1920)</f>
        <v>0</v>
      </c>
      <c r="AN1920" s="26">
        <f>SUM(AI1920:AK1920)</f>
        <v>0</v>
      </c>
      <c r="AO1920" s="26">
        <f>+IF(SUM(AC1920:AK1920)=0,D1920,0)</f>
        <v>1039.98</v>
      </c>
      <c r="AP1920" s="26">
        <f>+SUM(AC1920:AK1920)</f>
        <v>0</v>
      </c>
      <c r="AQ1920" s="26">
        <f>+Tabla_DatosExternos_142[[#This Row],[Total Vigente]]+Tabla_DatosExternos_142[[#This Row],[Total Vencido]]</f>
        <v>1039.98</v>
      </c>
      <c r="AR1920" s="26">
        <f>SUM(AG1920:AK1920)</f>
        <v>0</v>
      </c>
      <c r="AS1920" s="27">
        <f>+Tabla_DatosExternos_142[[#This Row],[Fecha]]-Tabla_DatosExternos_142[[#This Row],[Vence]]</f>
        <v>-60</v>
      </c>
      <c r="AT1920" s="21"/>
      <c r="AU1920" s="28" t="e">
        <f>+AR1920-W1920</f>
        <v>#VALUE!</v>
      </c>
    </row>
    <row r="1921" spans="1:47" x14ac:dyDescent="0.35">
      <c r="A1921" s="20">
        <v>46199</v>
      </c>
      <c r="B1921" s="21">
        <v>274999</v>
      </c>
      <c r="C1921" s="21">
        <v>666.36</v>
      </c>
      <c r="D1921" s="21">
        <v>666.36</v>
      </c>
      <c r="E1921" s="22">
        <v>46259</v>
      </c>
      <c r="F1921" s="21">
        <v>13</v>
      </c>
      <c r="G1921" s="21" t="s">
        <v>90</v>
      </c>
      <c r="H1921" s="21" t="s">
        <v>95</v>
      </c>
      <c r="I1921" s="21" t="s">
        <v>1709</v>
      </c>
      <c r="J1921" s="21" t="s">
        <v>1378</v>
      </c>
      <c r="K1921" s="21" t="s">
        <v>1379</v>
      </c>
      <c r="L1921" s="21" t="s">
        <v>1380</v>
      </c>
      <c r="M1921" s="21" t="s">
        <v>1381</v>
      </c>
      <c r="N1921" s="21">
        <v>60</v>
      </c>
      <c r="O1921" s="20"/>
      <c r="P1921" s="21" t="s">
        <v>50</v>
      </c>
      <c r="Q1921" s="21" t="s">
        <v>1710</v>
      </c>
      <c r="R1921" s="21">
        <v>110000</v>
      </c>
      <c r="S1921" s="21">
        <v>10019</v>
      </c>
      <c r="T1921" s="21">
        <v>-63.183771999999998</v>
      </c>
      <c r="U1921" s="21">
        <v>-17.816842000000001</v>
      </c>
      <c r="V1921" s="21" t="s">
        <v>262</v>
      </c>
      <c r="W1921" s="21" t="s">
        <v>51</v>
      </c>
      <c r="X1921" s="21" t="s">
        <v>1749</v>
      </c>
      <c r="Y1921" s="23">
        <v>46246</v>
      </c>
      <c r="Z1921" s="24">
        <f>+E1921-Y1921</f>
        <v>13</v>
      </c>
      <c r="AA1921" s="25">
        <f>+Tabla_DatosExternos_142[[#This Row],[Saldo]]/Tabla_DatosExternos_142[[#This Row],[Importe]]</f>
        <v>1</v>
      </c>
      <c r="AB1921" s="21"/>
      <c r="AC1921" s="26">
        <f>IF(AND(-Z1921&gt;=1,-Z1921&lt;=30),D1921,0)</f>
        <v>0</v>
      </c>
      <c r="AD1921" s="26">
        <f>IF(AND(-Z1921&gt;=31,-Z1921&lt;=60),D1921,0)</f>
        <v>0</v>
      </c>
      <c r="AE1921" s="26">
        <f>IF(AND(-Z1921&gt;=61,-Z1921&lt;=90),D1921,0)</f>
        <v>0</v>
      </c>
      <c r="AF1921" s="26">
        <f>IF(AND(-Z1921&gt;=91,-Z1921&lt;=120),D1921,0)</f>
        <v>0</v>
      </c>
      <c r="AG1921" s="26">
        <f>IF(AND(-Z1921&gt;=121,-Z1921&lt;=150),D1921,0)</f>
        <v>0</v>
      </c>
      <c r="AH1921" s="26">
        <f>IF(AND(-Z1921&gt;=151,-Z1921&lt;=180),D1921,0)</f>
        <v>0</v>
      </c>
      <c r="AI1921" s="26">
        <f>IF(AND(-Z1921&gt;=181,-Z1921&lt;=210),D1921,0)</f>
        <v>0</v>
      </c>
      <c r="AJ1921" s="26">
        <f>IF(AND(-Z1921&gt;=211,-Z1921&lt;=250),D1921,0)</f>
        <v>0</v>
      </c>
      <c r="AK1921" s="26">
        <f>IF(-Z1921&gt;=251,D1921,0)</f>
        <v>0</v>
      </c>
      <c r="AL1921" s="26">
        <f>SUM(AE1921:AF1921)</f>
        <v>0</v>
      </c>
      <c r="AM1921" s="26">
        <f>SUM(AG1921:AK1921)</f>
        <v>0</v>
      </c>
      <c r="AN1921" s="26">
        <f>SUM(AI1921:AK1921)</f>
        <v>0</v>
      </c>
      <c r="AO1921" s="26">
        <f>+IF(SUM(AC1921:AK1921)=0,D1921,0)</f>
        <v>666.36</v>
      </c>
      <c r="AP1921" s="26">
        <f>+SUM(AC1921:AK1921)</f>
        <v>0</v>
      </c>
      <c r="AQ1921" s="26">
        <f>+Tabla_DatosExternos_142[[#This Row],[Total Vigente]]+Tabla_DatosExternos_142[[#This Row],[Total Vencido]]</f>
        <v>666.36</v>
      </c>
      <c r="AR1921" s="26">
        <f>SUM(AG1921:AK1921)</f>
        <v>0</v>
      </c>
      <c r="AS1921" s="27">
        <f>+Tabla_DatosExternos_142[[#This Row],[Fecha]]-Tabla_DatosExternos_142[[#This Row],[Vence]]</f>
        <v>-60</v>
      </c>
      <c r="AT1921" s="21"/>
      <c r="AU1921" s="28" t="e">
        <f>+AR1921-W1921</f>
        <v>#VALUE!</v>
      </c>
    </row>
    <row r="1922" spans="1:47" x14ac:dyDescent="0.35">
      <c r="A1922" s="20">
        <v>46199</v>
      </c>
      <c r="B1922" s="21">
        <v>275000</v>
      </c>
      <c r="C1922" s="21">
        <v>852.18</v>
      </c>
      <c r="D1922" s="21">
        <v>852.18</v>
      </c>
      <c r="E1922" s="22">
        <v>46259</v>
      </c>
      <c r="F1922" s="21">
        <v>13</v>
      </c>
      <c r="G1922" s="21" t="s">
        <v>90</v>
      </c>
      <c r="H1922" s="21" t="s">
        <v>95</v>
      </c>
      <c r="I1922" s="21" t="s">
        <v>1709</v>
      </c>
      <c r="J1922" s="21" t="s">
        <v>1378</v>
      </c>
      <c r="K1922" s="21" t="s">
        <v>1379</v>
      </c>
      <c r="L1922" s="21" t="s">
        <v>1380</v>
      </c>
      <c r="M1922" s="21" t="s">
        <v>1381</v>
      </c>
      <c r="N1922" s="21">
        <v>60</v>
      </c>
      <c r="O1922" s="20"/>
      <c r="P1922" s="21" t="s">
        <v>50</v>
      </c>
      <c r="Q1922" s="21" t="s">
        <v>1710</v>
      </c>
      <c r="R1922" s="21">
        <v>110000</v>
      </c>
      <c r="S1922" s="21">
        <v>10019</v>
      </c>
      <c r="T1922" s="21">
        <v>-63.183771999999998</v>
      </c>
      <c r="U1922" s="21">
        <v>-17.816842000000001</v>
      </c>
      <c r="V1922" s="21" t="s">
        <v>262</v>
      </c>
      <c r="W1922" s="21" t="s">
        <v>51</v>
      </c>
      <c r="X1922" s="21" t="s">
        <v>1750</v>
      </c>
      <c r="Y1922" s="23">
        <v>46246</v>
      </c>
      <c r="Z1922" s="24">
        <f>+E1922-Y1922</f>
        <v>13</v>
      </c>
      <c r="AA1922" s="25">
        <f>+Tabla_DatosExternos_142[[#This Row],[Saldo]]/Tabla_DatosExternos_142[[#This Row],[Importe]]</f>
        <v>1</v>
      </c>
      <c r="AB1922" s="21"/>
      <c r="AC1922" s="26">
        <f>IF(AND(-Z1922&gt;=1,-Z1922&lt;=30),D1922,0)</f>
        <v>0</v>
      </c>
      <c r="AD1922" s="26">
        <f>IF(AND(-Z1922&gt;=31,-Z1922&lt;=60),D1922,0)</f>
        <v>0</v>
      </c>
      <c r="AE1922" s="26">
        <f>IF(AND(-Z1922&gt;=61,-Z1922&lt;=90),D1922,0)</f>
        <v>0</v>
      </c>
      <c r="AF1922" s="26">
        <f>IF(AND(-Z1922&gt;=91,-Z1922&lt;=120),D1922,0)</f>
        <v>0</v>
      </c>
      <c r="AG1922" s="26">
        <f>IF(AND(-Z1922&gt;=121,-Z1922&lt;=150),D1922,0)</f>
        <v>0</v>
      </c>
      <c r="AH1922" s="26">
        <f>IF(AND(-Z1922&gt;=151,-Z1922&lt;=180),D1922,0)</f>
        <v>0</v>
      </c>
      <c r="AI1922" s="26">
        <f>IF(AND(-Z1922&gt;=181,-Z1922&lt;=210),D1922,0)</f>
        <v>0</v>
      </c>
      <c r="AJ1922" s="26">
        <f>IF(AND(-Z1922&gt;=211,-Z1922&lt;=250),D1922,0)</f>
        <v>0</v>
      </c>
      <c r="AK1922" s="26">
        <f>IF(-Z1922&gt;=251,D1922,0)</f>
        <v>0</v>
      </c>
      <c r="AL1922" s="26">
        <f>SUM(AE1922:AF1922)</f>
        <v>0</v>
      </c>
      <c r="AM1922" s="26">
        <f>SUM(AG1922:AK1922)</f>
        <v>0</v>
      </c>
      <c r="AN1922" s="26">
        <f>SUM(AI1922:AK1922)</f>
        <v>0</v>
      </c>
      <c r="AO1922" s="26">
        <f>+IF(SUM(AC1922:AK1922)=0,D1922,0)</f>
        <v>852.18</v>
      </c>
      <c r="AP1922" s="26">
        <f>+SUM(AC1922:AK1922)</f>
        <v>0</v>
      </c>
      <c r="AQ1922" s="26">
        <f>+Tabla_DatosExternos_142[[#This Row],[Total Vigente]]+Tabla_DatosExternos_142[[#This Row],[Total Vencido]]</f>
        <v>852.18</v>
      </c>
      <c r="AR1922" s="26">
        <f>SUM(AG1922:AK1922)</f>
        <v>0</v>
      </c>
      <c r="AS1922" s="27">
        <f>+Tabla_DatosExternos_142[[#This Row],[Fecha]]-Tabla_DatosExternos_142[[#This Row],[Vence]]</f>
        <v>-60</v>
      </c>
      <c r="AT1922" s="21"/>
      <c r="AU1922" s="28" t="e">
        <f>+AR1922-W1922</f>
        <v>#VALUE!</v>
      </c>
    </row>
    <row r="1923" spans="1:47" x14ac:dyDescent="0.35">
      <c r="A1923" s="20">
        <v>46199</v>
      </c>
      <c r="B1923" s="21">
        <v>275001</v>
      </c>
      <c r="C1923" s="21">
        <v>1290.78</v>
      </c>
      <c r="D1923" s="21">
        <v>1290.78</v>
      </c>
      <c r="E1923" s="22">
        <v>46259</v>
      </c>
      <c r="F1923" s="21">
        <v>13</v>
      </c>
      <c r="G1923" s="21" t="s">
        <v>90</v>
      </c>
      <c r="H1923" s="21" t="s">
        <v>95</v>
      </c>
      <c r="I1923" s="21" t="s">
        <v>1709</v>
      </c>
      <c r="J1923" s="21" t="s">
        <v>1378</v>
      </c>
      <c r="K1923" s="21" t="s">
        <v>1379</v>
      </c>
      <c r="L1923" s="21" t="s">
        <v>1380</v>
      </c>
      <c r="M1923" s="21" t="s">
        <v>1381</v>
      </c>
      <c r="N1923" s="21">
        <v>60</v>
      </c>
      <c r="O1923" s="20"/>
      <c r="P1923" s="21" t="s">
        <v>50</v>
      </c>
      <c r="Q1923" s="21" t="s">
        <v>1710</v>
      </c>
      <c r="R1923" s="21">
        <v>110000</v>
      </c>
      <c r="S1923" s="21">
        <v>10019</v>
      </c>
      <c r="T1923" s="21">
        <v>-63.183771999999998</v>
      </c>
      <c r="U1923" s="21">
        <v>-17.816842000000001</v>
      </c>
      <c r="V1923" s="21" t="s">
        <v>262</v>
      </c>
      <c r="W1923" s="21" t="s">
        <v>51</v>
      </c>
      <c r="X1923" s="21" t="s">
        <v>1751</v>
      </c>
      <c r="Y1923" s="23">
        <v>46246</v>
      </c>
      <c r="Z1923" s="24">
        <f>+E1923-Y1923</f>
        <v>13</v>
      </c>
      <c r="AA1923" s="25">
        <f>+Tabla_DatosExternos_142[[#This Row],[Saldo]]/Tabla_DatosExternos_142[[#This Row],[Importe]]</f>
        <v>1</v>
      </c>
      <c r="AB1923" s="21"/>
      <c r="AC1923" s="26">
        <f>IF(AND(-Z1923&gt;=1,-Z1923&lt;=30),D1923,0)</f>
        <v>0</v>
      </c>
      <c r="AD1923" s="26">
        <f>IF(AND(-Z1923&gt;=31,-Z1923&lt;=60),D1923,0)</f>
        <v>0</v>
      </c>
      <c r="AE1923" s="26">
        <f>IF(AND(-Z1923&gt;=61,-Z1923&lt;=90),D1923,0)</f>
        <v>0</v>
      </c>
      <c r="AF1923" s="26">
        <f>IF(AND(-Z1923&gt;=91,-Z1923&lt;=120),D1923,0)</f>
        <v>0</v>
      </c>
      <c r="AG1923" s="26">
        <f>IF(AND(-Z1923&gt;=121,-Z1923&lt;=150),D1923,0)</f>
        <v>0</v>
      </c>
      <c r="AH1923" s="26">
        <f>IF(AND(-Z1923&gt;=151,-Z1923&lt;=180),D1923,0)</f>
        <v>0</v>
      </c>
      <c r="AI1923" s="26">
        <f>IF(AND(-Z1923&gt;=181,-Z1923&lt;=210),D1923,0)</f>
        <v>0</v>
      </c>
      <c r="AJ1923" s="26">
        <f>IF(AND(-Z1923&gt;=211,-Z1923&lt;=250),D1923,0)</f>
        <v>0</v>
      </c>
      <c r="AK1923" s="26">
        <f>IF(-Z1923&gt;=251,D1923,0)</f>
        <v>0</v>
      </c>
      <c r="AL1923" s="26">
        <f>SUM(AE1923:AF1923)</f>
        <v>0</v>
      </c>
      <c r="AM1923" s="26">
        <f>SUM(AG1923:AK1923)</f>
        <v>0</v>
      </c>
      <c r="AN1923" s="26">
        <f>SUM(AI1923:AK1923)</f>
        <v>0</v>
      </c>
      <c r="AO1923" s="26">
        <f>+IF(SUM(AC1923:AK1923)=0,D1923,0)</f>
        <v>1290.78</v>
      </c>
      <c r="AP1923" s="26">
        <f>+SUM(AC1923:AK1923)</f>
        <v>0</v>
      </c>
      <c r="AQ1923" s="26">
        <f>+Tabla_DatosExternos_142[[#This Row],[Total Vigente]]+Tabla_DatosExternos_142[[#This Row],[Total Vencido]]</f>
        <v>1290.78</v>
      </c>
      <c r="AR1923" s="26">
        <f>SUM(AG1923:AK1923)</f>
        <v>0</v>
      </c>
      <c r="AS1923" s="27">
        <f>+Tabla_DatosExternos_142[[#This Row],[Fecha]]-Tabla_DatosExternos_142[[#This Row],[Vence]]</f>
        <v>-60</v>
      </c>
      <c r="AT1923" s="21"/>
      <c r="AU1923" s="28" t="e">
        <f>+AR1923-W1923</f>
        <v>#VALUE!</v>
      </c>
    </row>
    <row r="1924" spans="1:47" x14ac:dyDescent="0.35">
      <c r="A1924" s="20">
        <v>46199</v>
      </c>
      <c r="B1924" s="21">
        <v>275002</v>
      </c>
      <c r="C1924" s="21">
        <v>848.52</v>
      </c>
      <c r="D1924" s="21">
        <v>848.52</v>
      </c>
      <c r="E1924" s="22">
        <v>46259</v>
      </c>
      <c r="F1924" s="21">
        <v>13</v>
      </c>
      <c r="G1924" s="21" t="s">
        <v>90</v>
      </c>
      <c r="H1924" s="21" t="s">
        <v>95</v>
      </c>
      <c r="I1924" s="21" t="s">
        <v>1709</v>
      </c>
      <c r="J1924" s="21" t="s">
        <v>1378</v>
      </c>
      <c r="K1924" s="21" t="s">
        <v>1379</v>
      </c>
      <c r="L1924" s="21" t="s">
        <v>1380</v>
      </c>
      <c r="M1924" s="21" t="s">
        <v>1381</v>
      </c>
      <c r="N1924" s="21">
        <v>60</v>
      </c>
      <c r="O1924" s="20"/>
      <c r="P1924" s="21" t="s">
        <v>50</v>
      </c>
      <c r="Q1924" s="21" t="s">
        <v>1710</v>
      </c>
      <c r="R1924" s="21">
        <v>110000</v>
      </c>
      <c r="S1924" s="21">
        <v>10019</v>
      </c>
      <c r="T1924" s="21">
        <v>-63.183771999999998</v>
      </c>
      <c r="U1924" s="21">
        <v>-17.816842000000001</v>
      </c>
      <c r="V1924" s="21" t="s">
        <v>262</v>
      </c>
      <c r="W1924" s="21" t="s">
        <v>51</v>
      </c>
      <c r="X1924" s="21" t="s">
        <v>1711</v>
      </c>
      <c r="Y1924" s="23">
        <v>46246</v>
      </c>
      <c r="Z1924" s="24">
        <f>+E1924-Y1924</f>
        <v>13</v>
      </c>
      <c r="AA1924" s="25">
        <f>+Tabla_DatosExternos_142[[#This Row],[Saldo]]/Tabla_DatosExternos_142[[#This Row],[Importe]]</f>
        <v>1</v>
      </c>
      <c r="AB1924" s="21"/>
      <c r="AC1924" s="26">
        <f>IF(AND(-Z1924&gt;=1,-Z1924&lt;=30),D1924,0)</f>
        <v>0</v>
      </c>
      <c r="AD1924" s="26">
        <f>IF(AND(-Z1924&gt;=31,-Z1924&lt;=60),D1924,0)</f>
        <v>0</v>
      </c>
      <c r="AE1924" s="26">
        <f>IF(AND(-Z1924&gt;=61,-Z1924&lt;=90),D1924,0)</f>
        <v>0</v>
      </c>
      <c r="AF1924" s="26">
        <f>IF(AND(-Z1924&gt;=91,-Z1924&lt;=120),D1924,0)</f>
        <v>0</v>
      </c>
      <c r="AG1924" s="26">
        <f>IF(AND(-Z1924&gt;=121,-Z1924&lt;=150),D1924,0)</f>
        <v>0</v>
      </c>
      <c r="AH1924" s="26">
        <f>IF(AND(-Z1924&gt;=151,-Z1924&lt;=180),D1924,0)</f>
        <v>0</v>
      </c>
      <c r="AI1924" s="26">
        <f>IF(AND(-Z1924&gt;=181,-Z1924&lt;=210),D1924,0)</f>
        <v>0</v>
      </c>
      <c r="AJ1924" s="26">
        <f>IF(AND(-Z1924&gt;=211,-Z1924&lt;=250),D1924,0)</f>
        <v>0</v>
      </c>
      <c r="AK1924" s="26">
        <f>IF(-Z1924&gt;=251,D1924,0)</f>
        <v>0</v>
      </c>
      <c r="AL1924" s="26">
        <f>SUM(AE1924:AF1924)</f>
        <v>0</v>
      </c>
      <c r="AM1924" s="26">
        <f>SUM(AG1924:AK1924)</f>
        <v>0</v>
      </c>
      <c r="AN1924" s="26">
        <f>SUM(AI1924:AK1924)</f>
        <v>0</v>
      </c>
      <c r="AO1924" s="26">
        <f>+IF(SUM(AC1924:AK1924)=0,D1924,0)</f>
        <v>848.52</v>
      </c>
      <c r="AP1924" s="26">
        <f>+SUM(AC1924:AK1924)</f>
        <v>0</v>
      </c>
      <c r="AQ1924" s="26">
        <f>+Tabla_DatosExternos_142[[#This Row],[Total Vigente]]+Tabla_DatosExternos_142[[#This Row],[Total Vencido]]</f>
        <v>848.52</v>
      </c>
      <c r="AR1924" s="26">
        <f>SUM(AG1924:AK1924)</f>
        <v>0</v>
      </c>
      <c r="AS1924" s="27">
        <f>+Tabla_DatosExternos_142[[#This Row],[Fecha]]-Tabla_DatosExternos_142[[#This Row],[Vence]]</f>
        <v>-60</v>
      </c>
      <c r="AT1924" s="21"/>
      <c r="AU1924" s="28" t="e">
        <f>+AR1924-W1924</f>
        <v>#VALUE!</v>
      </c>
    </row>
    <row r="1925" spans="1:47" x14ac:dyDescent="0.35">
      <c r="A1925" s="20">
        <v>46199</v>
      </c>
      <c r="B1925" s="21">
        <v>275003</v>
      </c>
      <c r="C1925" s="21">
        <v>960.72</v>
      </c>
      <c r="D1925" s="21">
        <v>960.72</v>
      </c>
      <c r="E1925" s="22">
        <v>46259</v>
      </c>
      <c r="F1925" s="21">
        <v>13</v>
      </c>
      <c r="G1925" s="21" t="s">
        <v>90</v>
      </c>
      <c r="H1925" s="21" t="s">
        <v>95</v>
      </c>
      <c r="I1925" s="21" t="s">
        <v>1709</v>
      </c>
      <c r="J1925" s="21" t="s">
        <v>1378</v>
      </c>
      <c r="K1925" s="21" t="s">
        <v>1379</v>
      </c>
      <c r="L1925" s="21" t="s">
        <v>1380</v>
      </c>
      <c r="M1925" s="21" t="s">
        <v>1381</v>
      </c>
      <c r="N1925" s="21">
        <v>60</v>
      </c>
      <c r="O1925" s="20"/>
      <c r="P1925" s="21" t="s">
        <v>50</v>
      </c>
      <c r="Q1925" s="21" t="s">
        <v>1710</v>
      </c>
      <c r="R1925" s="21">
        <v>110000</v>
      </c>
      <c r="S1925" s="21">
        <v>10019</v>
      </c>
      <c r="T1925" s="21">
        <v>-63.183771999999998</v>
      </c>
      <c r="U1925" s="21">
        <v>-17.816842000000001</v>
      </c>
      <c r="V1925" s="21" t="s">
        <v>262</v>
      </c>
      <c r="W1925" s="21" t="s">
        <v>51</v>
      </c>
      <c r="X1925" s="21" t="s">
        <v>1752</v>
      </c>
      <c r="Y1925" s="23">
        <v>46246</v>
      </c>
      <c r="Z1925" s="24">
        <f>+E1925-Y1925</f>
        <v>13</v>
      </c>
      <c r="AA1925" s="25">
        <f>+Tabla_DatosExternos_142[[#This Row],[Saldo]]/Tabla_DatosExternos_142[[#This Row],[Importe]]</f>
        <v>1</v>
      </c>
      <c r="AB1925" s="21"/>
      <c r="AC1925" s="26">
        <f>IF(AND(-Z1925&gt;=1,-Z1925&lt;=30),D1925,0)</f>
        <v>0</v>
      </c>
      <c r="AD1925" s="26">
        <f>IF(AND(-Z1925&gt;=31,-Z1925&lt;=60),D1925,0)</f>
        <v>0</v>
      </c>
      <c r="AE1925" s="26">
        <f>IF(AND(-Z1925&gt;=61,-Z1925&lt;=90),D1925,0)</f>
        <v>0</v>
      </c>
      <c r="AF1925" s="26">
        <f>IF(AND(-Z1925&gt;=91,-Z1925&lt;=120),D1925,0)</f>
        <v>0</v>
      </c>
      <c r="AG1925" s="26">
        <f>IF(AND(-Z1925&gt;=121,-Z1925&lt;=150),D1925,0)</f>
        <v>0</v>
      </c>
      <c r="AH1925" s="26">
        <f>IF(AND(-Z1925&gt;=151,-Z1925&lt;=180),D1925,0)</f>
        <v>0</v>
      </c>
      <c r="AI1925" s="26">
        <f>IF(AND(-Z1925&gt;=181,-Z1925&lt;=210),D1925,0)</f>
        <v>0</v>
      </c>
      <c r="AJ1925" s="26">
        <f>IF(AND(-Z1925&gt;=211,-Z1925&lt;=250),D1925,0)</f>
        <v>0</v>
      </c>
      <c r="AK1925" s="26">
        <f>IF(-Z1925&gt;=251,D1925,0)</f>
        <v>0</v>
      </c>
      <c r="AL1925" s="26">
        <f>SUM(AE1925:AF1925)</f>
        <v>0</v>
      </c>
      <c r="AM1925" s="26">
        <f>SUM(AG1925:AK1925)</f>
        <v>0</v>
      </c>
      <c r="AN1925" s="26">
        <f>SUM(AI1925:AK1925)</f>
        <v>0</v>
      </c>
      <c r="AO1925" s="26">
        <f>+IF(SUM(AC1925:AK1925)=0,D1925,0)</f>
        <v>960.72</v>
      </c>
      <c r="AP1925" s="26">
        <f>+SUM(AC1925:AK1925)</f>
        <v>0</v>
      </c>
      <c r="AQ1925" s="26">
        <f>+Tabla_DatosExternos_142[[#This Row],[Total Vigente]]+Tabla_DatosExternos_142[[#This Row],[Total Vencido]]</f>
        <v>960.72</v>
      </c>
      <c r="AR1925" s="26">
        <f>SUM(AG1925:AK1925)</f>
        <v>0</v>
      </c>
      <c r="AS1925" s="27">
        <f>+Tabla_DatosExternos_142[[#This Row],[Fecha]]-Tabla_DatosExternos_142[[#This Row],[Vence]]</f>
        <v>-60</v>
      </c>
      <c r="AT1925" s="21"/>
      <c r="AU1925" s="28" t="e">
        <f>+AR1925-W1925</f>
        <v>#VALUE!</v>
      </c>
    </row>
    <row r="1926" spans="1:47" x14ac:dyDescent="0.35">
      <c r="A1926" s="20">
        <v>46199</v>
      </c>
      <c r="B1926" s="21">
        <v>275004</v>
      </c>
      <c r="C1926" s="21">
        <v>1036.98</v>
      </c>
      <c r="D1926" s="21">
        <v>1036.98</v>
      </c>
      <c r="E1926" s="22">
        <v>46259</v>
      </c>
      <c r="F1926" s="21">
        <v>13</v>
      </c>
      <c r="G1926" s="21" t="s">
        <v>90</v>
      </c>
      <c r="H1926" s="21" t="s">
        <v>95</v>
      </c>
      <c r="I1926" s="21" t="s">
        <v>1709</v>
      </c>
      <c r="J1926" s="21" t="s">
        <v>1378</v>
      </c>
      <c r="K1926" s="21" t="s">
        <v>1379</v>
      </c>
      <c r="L1926" s="21" t="s">
        <v>1380</v>
      </c>
      <c r="M1926" s="21" t="s">
        <v>1381</v>
      </c>
      <c r="N1926" s="21">
        <v>60</v>
      </c>
      <c r="O1926" s="20"/>
      <c r="P1926" s="21" t="s">
        <v>50</v>
      </c>
      <c r="Q1926" s="21" t="s">
        <v>1710</v>
      </c>
      <c r="R1926" s="21">
        <v>110000</v>
      </c>
      <c r="S1926" s="21">
        <v>10019</v>
      </c>
      <c r="T1926" s="21">
        <v>-63.183771999999998</v>
      </c>
      <c r="U1926" s="21">
        <v>-17.816842000000001</v>
      </c>
      <c r="V1926" s="21" t="s">
        <v>262</v>
      </c>
      <c r="W1926" s="21" t="s">
        <v>51</v>
      </c>
      <c r="X1926" s="21" t="s">
        <v>1712</v>
      </c>
      <c r="Y1926" s="23">
        <v>46246</v>
      </c>
      <c r="Z1926" s="24">
        <f>+E1926-Y1926</f>
        <v>13</v>
      </c>
      <c r="AA1926" s="25">
        <f>+Tabla_DatosExternos_142[[#This Row],[Saldo]]/Tabla_DatosExternos_142[[#This Row],[Importe]]</f>
        <v>1</v>
      </c>
      <c r="AB1926" s="21"/>
      <c r="AC1926" s="26">
        <f>IF(AND(-Z1926&gt;=1,-Z1926&lt;=30),D1926,0)</f>
        <v>0</v>
      </c>
      <c r="AD1926" s="26">
        <f>IF(AND(-Z1926&gt;=31,-Z1926&lt;=60),D1926,0)</f>
        <v>0</v>
      </c>
      <c r="AE1926" s="26">
        <f>IF(AND(-Z1926&gt;=61,-Z1926&lt;=90),D1926,0)</f>
        <v>0</v>
      </c>
      <c r="AF1926" s="26">
        <f>IF(AND(-Z1926&gt;=91,-Z1926&lt;=120),D1926,0)</f>
        <v>0</v>
      </c>
      <c r="AG1926" s="26">
        <f>IF(AND(-Z1926&gt;=121,-Z1926&lt;=150),D1926,0)</f>
        <v>0</v>
      </c>
      <c r="AH1926" s="26">
        <f>IF(AND(-Z1926&gt;=151,-Z1926&lt;=180),D1926,0)</f>
        <v>0</v>
      </c>
      <c r="AI1926" s="26">
        <f>IF(AND(-Z1926&gt;=181,-Z1926&lt;=210),D1926,0)</f>
        <v>0</v>
      </c>
      <c r="AJ1926" s="26">
        <f>IF(AND(-Z1926&gt;=211,-Z1926&lt;=250),D1926,0)</f>
        <v>0</v>
      </c>
      <c r="AK1926" s="26">
        <f>IF(-Z1926&gt;=251,D1926,0)</f>
        <v>0</v>
      </c>
      <c r="AL1926" s="26">
        <f>SUM(AE1926:AF1926)</f>
        <v>0</v>
      </c>
      <c r="AM1926" s="26">
        <f>SUM(AG1926:AK1926)</f>
        <v>0</v>
      </c>
      <c r="AN1926" s="26">
        <f>SUM(AI1926:AK1926)</f>
        <v>0</v>
      </c>
      <c r="AO1926" s="26">
        <f>+IF(SUM(AC1926:AK1926)=0,D1926,0)</f>
        <v>1036.98</v>
      </c>
      <c r="AP1926" s="26">
        <f>+SUM(AC1926:AK1926)</f>
        <v>0</v>
      </c>
      <c r="AQ1926" s="26">
        <f>+Tabla_DatosExternos_142[[#This Row],[Total Vigente]]+Tabla_DatosExternos_142[[#This Row],[Total Vencido]]</f>
        <v>1036.98</v>
      </c>
      <c r="AR1926" s="26">
        <f>SUM(AG1926:AK1926)</f>
        <v>0</v>
      </c>
      <c r="AS1926" s="27">
        <f>+Tabla_DatosExternos_142[[#This Row],[Fecha]]-Tabla_DatosExternos_142[[#This Row],[Vence]]</f>
        <v>-60</v>
      </c>
      <c r="AT1926" s="21"/>
      <c r="AU1926" s="28" t="e">
        <f>+AR1926-W1926</f>
        <v>#VALUE!</v>
      </c>
    </row>
    <row r="1927" spans="1:47" x14ac:dyDescent="0.35">
      <c r="A1927" s="20">
        <v>46199</v>
      </c>
      <c r="B1927" s="21">
        <v>275005</v>
      </c>
      <c r="C1927" s="21">
        <v>707.1</v>
      </c>
      <c r="D1927" s="21">
        <v>707.1</v>
      </c>
      <c r="E1927" s="22">
        <v>46259</v>
      </c>
      <c r="F1927" s="21">
        <v>13</v>
      </c>
      <c r="G1927" s="21" t="s">
        <v>90</v>
      </c>
      <c r="H1927" s="21" t="s">
        <v>95</v>
      </c>
      <c r="I1927" s="21" t="s">
        <v>1709</v>
      </c>
      <c r="J1927" s="21" t="s">
        <v>1378</v>
      </c>
      <c r="K1927" s="21" t="s">
        <v>1379</v>
      </c>
      <c r="L1927" s="21" t="s">
        <v>1380</v>
      </c>
      <c r="M1927" s="21" t="s">
        <v>1381</v>
      </c>
      <c r="N1927" s="21">
        <v>60</v>
      </c>
      <c r="O1927" s="20"/>
      <c r="P1927" s="21" t="s">
        <v>50</v>
      </c>
      <c r="Q1927" s="21" t="s">
        <v>1710</v>
      </c>
      <c r="R1927" s="21">
        <v>110000</v>
      </c>
      <c r="S1927" s="21">
        <v>10019</v>
      </c>
      <c r="T1927" s="21">
        <v>-63.183771999999998</v>
      </c>
      <c r="U1927" s="21">
        <v>-17.816842000000001</v>
      </c>
      <c r="V1927" s="21" t="s">
        <v>262</v>
      </c>
      <c r="W1927" s="21" t="s">
        <v>51</v>
      </c>
      <c r="X1927" s="21" t="s">
        <v>1713</v>
      </c>
      <c r="Y1927" s="23">
        <v>46246</v>
      </c>
      <c r="Z1927" s="24">
        <f>+E1927-Y1927</f>
        <v>13</v>
      </c>
      <c r="AA1927" s="25">
        <f>+Tabla_DatosExternos_142[[#This Row],[Saldo]]/Tabla_DatosExternos_142[[#This Row],[Importe]]</f>
        <v>1</v>
      </c>
      <c r="AB1927" s="21"/>
      <c r="AC1927" s="26">
        <f>IF(AND(-Z1927&gt;=1,-Z1927&lt;=30),D1927,0)</f>
        <v>0</v>
      </c>
      <c r="AD1927" s="26">
        <f>IF(AND(-Z1927&gt;=31,-Z1927&lt;=60),D1927,0)</f>
        <v>0</v>
      </c>
      <c r="AE1927" s="26">
        <f>IF(AND(-Z1927&gt;=61,-Z1927&lt;=90),D1927,0)</f>
        <v>0</v>
      </c>
      <c r="AF1927" s="26">
        <f>IF(AND(-Z1927&gt;=91,-Z1927&lt;=120),D1927,0)</f>
        <v>0</v>
      </c>
      <c r="AG1927" s="26">
        <f>IF(AND(-Z1927&gt;=121,-Z1927&lt;=150),D1927,0)</f>
        <v>0</v>
      </c>
      <c r="AH1927" s="26">
        <f>IF(AND(-Z1927&gt;=151,-Z1927&lt;=180),D1927,0)</f>
        <v>0</v>
      </c>
      <c r="AI1927" s="26">
        <f>IF(AND(-Z1927&gt;=181,-Z1927&lt;=210),D1927,0)</f>
        <v>0</v>
      </c>
      <c r="AJ1927" s="26">
        <f>IF(AND(-Z1927&gt;=211,-Z1927&lt;=250),D1927,0)</f>
        <v>0</v>
      </c>
      <c r="AK1927" s="26">
        <f>IF(-Z1927&gt;=251,D1927,0)</f>
        <v>0</v>
      </c>
      <c r="AL1927" s="26">
        <f>SUM(AE1927:AF1927)</f>
        <v>0</v>
      </c>
      <c r="AM1927" s="26">
        <f>SUM(AG1927:AK1927)</f>
        <v>0</v>
      </c>
      <c r="AN1927" s="26">
        <f>SUM(AI1927:AK1927)</f>
        <v>0</v>
      </c>
      <c r="AO1927" s="26">
        <f>+IF(SUM(AC1927:AK1927)=0,D1927,0)</f>
        <v>707.1</v>
      </c>
      <c r="AP1927" s="26">
        <f>+SUM(AC1927:AK1927)</f>
        <v>0</v>
      </c>
      <c r="AQ1927" s="26">
        <f>+Tabla_DatosExternos_142[[#This Row],[Total Vigente]]+Tabla_DatosExternos_142[[#This Row],[Total Vencido]]</f>
        <v>707.1</v>
      </c>
      <c r="AR1927" s="26">
        <f>SUM(AG1927:AK1927)</f>
        <v>0</v>
      </c>
      <c r="AS1927" s="27">
        <f>+Tabla_DatosExternos_142[[#This Row],[Fecha]]-Tabla_DatosExternos_142[[#This Row],[Vence]]</f>
        <v>-60</v>
      </c>
      <c r="AT1927" s="21"/>
      <c r="AU1927" s="28" t="e">
        <f>+AR1927-W1927</f>
        <v>#VALUE!</v>
      </c>
    </row>
    <row r="1928" spans="1:47" x14ac:dyDescent="0.35">
      <c r="A1928" s="20">
        <v>46199</v>
      </c>
      <c r="B1928" s="21">
        <v>275006</v>
      </c>
      <c r="C1928" s="21">
        <v>1767.42</v>
      </c>
      <c r="D1928" s="21">
        <v>1767.42</v>
      </c>
      <c r="E1928" s="22">
        <v>46259</v>
      </c>
      <c r="F1928" s="21">
        <v>13</v>
      </c>
      <c r="G1928" s="21" t="s">
        <v>90</v>
      </c>
      <c r="H1928" s="21" t="s">
        <v>95</v>
      </c>
      <c r="I1928" s="21" t="s">
        <v>1709</v>
      </c>
      <c r="J1928" s="21" t="s">
        <v>1378</v>
      </c>
      <c r="K1928" s="21" t="s">
        <v>1379</v>
      </c>
      <c r="L1928" s="21" t="s">
        <v>1380</v>
      </c>
      <c r="M1928" s="21" t="s">
        <v>1381</v>
      </c>
      <c r="N1928" s="21">
        <v>60</v>
      </c>
      <c r="O1928" s="20"/>
      <c r="P1928" s="21" t="s">
        <v>50</v>
      </c>
      <c r="Q1928" s="21" t="s">
        <v>1710</v>
      </c>
      <c r="R1928" s="21">
        <v>110000</v>
      </c>
      <c r="S1928" s="21">
        <v>10019</v>
      </c>
      <c r="T1928" s="21">
        <v>-63.171703000000001</v>
      </c>
      <c r="U1928" s="21">
        <v>-17.701170999999999</v>
      </c>
      <c r="V1928" s="21" t="s">
        <v>1753</v>
      </c>
      <c r="W1928" s="21" t="s">
        <v>51</v>
      </c>
      <c r="X1928" s="21" t="s">
        <v>1754</v>
      </c>
      <c r="Y1928" s="23">
        <v>46246</v>
      </c>
      <c r="Z1928" s="24">
        <f>+E1928-Y1928</f>
        <v>13</v>
      </c>
      <c r="AA1928" s="25">
        <f>+Tabla_DatosExternos_142[[#This Row],[Saldo]]/Tabla_DatosExternos_142[[#This Row],[Importe]]</f>
        <v>1</v>
      </c>
      <c r="AB1928" s="21"/>
      <c r="AC1928" s="26">
        <f>IF(AND(-Z1928&gt;=1,-Z1928&lt;=30),D1928,0)</f>
        <v>0</v>
      </c>
      <c r="AD1928" s="26">
        <f>IF(AND(-Z1928&gt;=31,-Z1928&lt;=60),D1928,0)</f>
        <v>0</v>
      </c>
      <c r="AE1928" s="26">
        <f>IF(AND(-Z1928&gt;=61,-Z1928&lt;=90),D1928,0)</f>
        <v>0</v>
      </c>
      <c r="AF1928" s="26">
        <f>IF(AND(-Z1928&gt;=91,-Z1928&lt;=120),D1928,0)</f>
        <v>0</v>
      </c>
      <c r="AG1928" s="26">
        <f>IF(AND(-Z1928&gt;=121,-Z1928&lt;=150),D1928,0)</f>
        <v>0</v>
      </c>
      <c r="AH1928" s="26">
        <f>IF(AND(-Z1928&gt;=151,-Z1928&lt;=180),D1928,0)</f>
        <v>0</v>
      </c>
      <c r="AI1928" s="26">
        <f>IF(AND(-Z1928&gt;=181,-Z1928&lt;=210),D1928,0)</f>
        <v>0</v>
      </c>
      <c r="AJ1928" s="26">
        <f>IF(AND(-Z1928&gt;=211,-Z1928&lt;=250),D1928,0)</f>
        <v>0</v>
      </c>
      <c r="AK1928" s="26">
        <f>IF(-Z1928&gt;=251,D1928,0)</f>
        <v>0</v>
      </c>
      <c r="AL1928" s="26">
        <f>SUM(AE1928:AF1928)</f>
        <v>0</v>
      </c>
      <c r="AM1928" s="26">
        <f>SUM(AG1928:AK1928)</f>
        <v>0</v>
      </c>
      <c r="AN1928" s="26">
        <f>SUM(AI1928:AK1928)</f>
        <v>0</v>
      </c>
      <c r="AO1928" s="26">
        <f>+IF(SUM(AC1928:AK1928)=0,D1928,0)</f>
        <v>1767.42</v>
      </c>
      <c r="AP1928" s="26">
        <f>+SUM(AC1928:AK1928)</f>
        <v>0</v>
      </c>
      <c r="AQ1928" s="26">
        <f>+Tabla_DatosExternos_142[[#This Row],[Total Vigente]]+Tabla_DatosExternos_142[[#This Row],[Total Vencido]]</f>
        <v>1767.42</v>
      </c>
      <c r="AR1928" s="26">
        <f>SUM(AG1928:AK1928)</f>
        <v>0</v>
      </c>
      <c r="AS1928" s="27">
        <f>+Tabla_DatosExternos_142[[#This Row],[Fecha]]-Tabla_DatosExternos_142[[#This Row],[Vence]]</f>
        <v>-60</v>
      </c>
      <c r="AT1928" s="21"/>
      <c r="AU1928" s="28" t="e">
        <f>+AR1928-W1928</f>
        <v>#VALUE!</v>
      </c>
    </row>
    <row r="1929" spans="1:47" x14ac:dyDescent="0.35">
      <c r="A1929" s="20">
        <v>46199</v>
      </c>
      <c r="B1929" s="21">
        <v>275007</v>
      </c>
      <c r="C1929" s="21">
        <v>258.06</v>
      </c>
      <c r="D1929" s="21">
        <v>258.06</v>
      </c>
      <c r="E1929" s="22">
        <v>46259</v>
      </c>
      <c r="F1929" s="21">
        <v>13</v>
      </c>
      <c r="G1929" s="21" t="s">
        <v>90</v>
      </c>
      <c r="H1929" s="21" t="s">
        <v>95</v>
      </c>
      <c r="I1929" s="21" t="s">
        <v>1709</v>
      </c>
      <c r="J1929" s="21" t="s">
        <v>1378</v>
      </c>
      <c r="K1929" s="21" t="s">
        <v>1379</v>
      </c>
      <c r="L1929" s="21" t="s">
        <v>1380</v>
      </c>
      <c r="M1929" s="21" t="s">
        <v>1381</v>
      </c>
      <c r="N1929" s="21">
        <v>60</v>
      </c>
      <c r="O1929" s="20"/>
      <c r="P1929" s="21" t="s">
        <v>50</v>
      </c>
      <c r="Q1929" s="21" t="s">
        <v>1710</v>
      </c>
      <c r="R1929" s="21">
        <v>110000</v>
      </c>
      <c r="S1929" s="21">
        <v>10019</v>
      </c>
      <c r="T1929" s="21">
        <v>-63.187750000000001</v>
      </c>
      <c r="U1929" s="21">
        <v>-17.746972</v>
      </c>
      <c r="V1929" s="21" t="s">
        <v>1753</v>
      </c>
      <c r="W1929" s="21" t="s">
        <v>51</v>
      </c>
      <c r="X1929" s="21" t="s">
        <v>1755</v>
      </c>
      <c r="Y1929" s="23">
        <v>46246</v>
      </c>
      <c r="Z1929" s="24">
        <f>+E1929-Y1929</f>
        <v>13</v>
      </c>
      <c r="AA1929" s="25">
        <f>+Tabla_DatosExternos_142[[#This Row],[Saldo]]/Tabla_DatosExternos_142[[#This Row],[Importe]]</f>
        <v>1</v>
      </c>
      <c r="AB1929" s="21"/>
      <c r="AC1929" s="26">
        <f>IF(AND(-Z1929&gt;=1,-Z1929&lt;=30),D1929,0)</f>
        <v>0</v>
      </c>
      <c r="AD1929" s="26">
        <f>IF(AND(-Z1929&gt;=31,-Z1929&lt;=60),D1929,0)</f>
        <v>0</v>
      </c>
      <c r="AE1929" s="26">
        <f>IF(AND(-Z1929&gt;=61,-Z1929&lt;=90),D1929,0)</f>
        <v>0</v>
      </c>
      <c r="AF1929" s="26">
        <f>IF(AND(-Z1929&gt;=91,-Z1929&lt;=120),D1929,0)</f>
        <v>0</v>
      </c>
      <c r="AG1929" s="26">
        <f>IF(AND(-Z1929&gt;=121,-Z1929&lt;=150),D1929,0)</f>
        <v>0</v>
      </c>
      <c r="AH1929" s="26">
        <f>IF(AND(-Z1929&gt;=151,-Z1929&lt;=180),D1929,0)</f>
        <v>0</v>
      </c>
      <c r="AI1929" s="26">
        <f>IF(AND(-Z1929&gt;=181,-Z1929&lt;=210),D1929,0)</f>
        <v>0</v>
      </c>
      <c r="AJ1929" s="26">
        <f>IF(AND(-Z1929&gt;=211,-Z1929&lt;=250),D1929,0)</f>
        <v>0</v>
      </c>
      <c r="AK1929" s="26">
        <f>IF(-Z1929&gt;=251,D1929,0)</f>
        <v>0</v>
      </c>
      <c r="AL1929" s="26">
        <f>SUM(AE1929:AF1929)</f>
        <v>0</v>
      </c>
      <c r="AM1929" s="26">
        <f>SUM(AG1929:AK1929)</f>
        <v>0</v>
      </c>
      <c r="AN1929" s="26">
        <f>SUM(AI1929:AK1929)</f>
        <v>0</v>
      </c>
      <c r="AO1929" s="26">
        <f>+IF(SUM(AC1929:AK1929)=0,D1929,0)</f>
        <v>258.06</v>
      </c>
      <c r="AP1929" s="26">
        <f>+SUM(AC1929:AK1929)</f>
        <v>0</v>
      </c>
      <c r="AQ1929" s="26">
        <f>+Tabla_DatosExternos_142[[#This Row],[Total Vigente]]+Tabla_DatosExternos_142[[#This Row],[Total Vencido]]</f>
        <v>258.06</v>
      </c>
      <c r="AR1929" s="26">
        <f>SUM(AG1929:AK1929)</f>
        <v>0</v>
      </c>
      <c r="AS1929" s="27">
        <f>+Tabla_DatosExternos_142[[#This Row],[Fecha]]-Tabla_DatosExternos_142[[#This Row],[Vence]]</f>
        <v>-60</v>
      </c>
      <c r="AT1929" s="21"/>
      <c r="AU1929" s="28" t="e">
        <f>+AR1929-W1929</f>
        <v>#VALUE!</v>
      </c>
    </row>
    <row r="1930" spans="1:47" x14ac:dyDescent="0.35">
      <c r="A1930" s="20">
        <v>46199</v>
      </c>
      <c r="B1930" s="21">
        <v>275008</v>
      </c>
      <c r="C1930" s="21">
        <v>1597.56</v>
      </c>
      <c r="D1930" s="21">
        <v>1597.56</v>
      </c>
      <c r="E1930" s="22">
        <v>46259</v>
      </c>
      <c r="F1930" s="21">
        <v>13</v>
      </c>
      <c r="G1930" s="21" t="s">
        <v>90</v>
      </c>
      <c r="H1930" s="21" t="s">
        <v>95</v>
      </c>
      <c r="I1930" s="21" t="s">
        <v>1709</v>
      </c>
      <c r="J1930" s="21" t="s">
        <v>1378</v>
      </c>
      <c r="K1930" s="21" t="s">
        <v>1379</v>
      </c>
      <c r="L1930" s="21" t="s">
        <v>1380</v>
      </c>
      <c r="M1930" s="21" t="s">
        <v>1381</v>
      </c>
      <c r="N1930" s="21">
        <v>60</v>
      </c>
      <c r="O1930" s="20"/>
      <c r="P1930" s="21" t="s">
        <v>50</v>
      </c>
      <c r="Q1930" s="21" t="s">
        <v>1710</v>
      </c>
      <c r="R1930" s="21">
        <v>110000</v>
      </c>
      <c r="S1930" s="21">
        <v>10019</v>
      </c>
      <c r="T1930" s="21">
        <v>-63.188777000000002</v>
      </c>
      <c r="U1930" s="21">
        <v>-17.759373</v>
      </c>
      <c r="V1930" s="21" t="s">
        <v>262</v>
      </c>
      <c r="W1930" s="21" t="s">
        <v>51</v>
      </c>
      <c r="X1930" s="21" t="s">
        <v>1756</v>
      </c>
      <c r="Y1930" s="23">
        <v>46246</v>
      </c>
      <c r="Z1930" s="24">
        <f>+E1930-Y1930</f>
        <v>13</v>
      </c>
      <c r="AA1930" s="25">
        <f>+Tabla_DatosExternos_142[[#This Row],[Saldo]]/Tabla_DatosExternos_142[[#This Row],[Importe]]</f>
        <v>1</v>
      </c>
      <c r="AB1930" s="21"/>
      <c r="AC1930" s="26">
        <f>IF(AND(-Z1930&gt;=1,-Z1930&lt;=30),D1930,0)</f>
        <v>0</v>
      </c>
      <c r="AD1930" s="26">
        <f>IF(AND(-Z1930&gt;=31,-Z1930&lt;=60),D1930,0)</f>
        <v>0</v>
      </c>
      <c r="AE1930" s="26">
        <f>IF(AND(-Z1930&gt;=61,-Z1930&lt;=90),D1930,0)</f>
        <v>0</v>
      </c>
      <c r="AF1930" s="26">
        <f>IF(AND(-Z1930&gt;=91,-Z1930&lt;=120),D1930,0)</f>
        <v>0</v>
      </c>
      <c r="AG1930" s="26">
        <f>IF(AND(-Z1930&gt;=121,-Z1930&lt;=150),D1930,0)</f>
        <v>0</v>
      </c>
      <c r="AH1930" s="26">
        <f>IF(AND(-Z1930&gt;=151,-Z1930&lt;=180),D1930,0)</f>
        <v>0</v>
      </c>
      <c r="AI1930" s="26">
        <f>IF(AND(-Z1930&gt;=181,-Z1930&lt;=210),D1930,0)</f>
        <v>0</v>
      </c>
      <c r="AJ1930" s="26">
        <f>IF(AND(-Z1930&gt;=211,-Z1930&lt;=250),D1930,0)</f>
        <v>0</v>
      </c>
      <c r="AK1930" s="26">
        <f>IF(-Z1930&gt;=251,D1930,0)</f>
        <v>0</v>
      </c>
      <c r="AL1930" s="26">
        <f>SUM(AE1930:AF1930)</f>
        <v>0</v>
      </c>
      <c r="AM1930" s="26">
        <f>SUM(AG1930:AK1930)</f>
        <v>0</v>
      </c>
      <c r="AN1930" s="26">
        <f>SUM(AI1930:AK1930)</f>
        <v>0</v>
      </c>
      <c r="AO1930" s="26">
        <f>+IF(SUM(AC1930:AK1930)=0,D1930,0)</f>
        <v>1597.56</v>
      </c>
      <c r="AP1930" s="26">
        <f>+SUM(AC1930:AK1930)</f>
        <v>0</v>
      </c>
      <c r="AQ1930" s="26">
        <f>+Tabla_DatosExternos_142[[#This Row],[Total Vigente]]+Tabla_DatosExternos_142[[#This Row],[Total Vencido]]</f>
        <v>1597.56</v>
      </c>
      <c r="AR1930" s="26">
        <f>SUM(AG1930:AK1930)</f>
        <v>0</v>
      </c>
      <c r="AS1930" s="27">
        <f>+Tabla_DatosExternos_142[[#This Row],[Fecha]]-Tabla_DatosExternos_142[[#This Row],[Vence]]</f>
        <v>-60</v>
      </c>
      <c r="AT1930" s="21"/>
      <c r="AU1930" s="28" t="e">
        <f>+AR1930-W1930</f>
        <v>#VALUE!</v>
      </c>
    </row>
    <row r="1931" spans="1:47" x14ac:dyDescent="0.35">
      <c r="A1931" s="20">
        <v>46199</v>
      </c>
      <c r="B1931" s="21">
        <v>275009</v>
      </c>
      <c r="C1931" s="21">
        <v>203.94</v>
      </c>
      <c r="D1931" s="21">
        <v>203.94</v>
      </c>
      <c r="E1931" s="22">
        <v>46259</v>
      </c>
      <c r="F1931" s="21">
        <v>13</v>
      </c>
      <c r="G1931" s="21" t="s">
        <v>90</v>
      </c>
      <c r="H1931" s="21" t="s">
        <v>95</v>
      </c>
      <c r="I1931" s="21" t="s">
        <v>1709</v>
      </c>
      <c r="J1931" s="21" t="s">
        <v>1378</v>
      </c>
      <c r="K1931" s="21" t="s">
        <v>1379</v>
      </c>
      <c r="L1931" s="21" t="s">
        <v>1380</v>
      </c>
      <c r="M1931" s="21" t="s">
        <v>1381</v>
      </c>
      <c r="N1931" s="21">
        <v>60</v>
      </c>
      <c r="O1931" s="20"/>
      <c r="P1931" s="21" t="s">
        <v>50</v>
      </c>
      <c r="Q1931" s="21" t="s">
        <v>1710</v>
      </c>
      <c r="R1931" s="21">
        <v>110000</v>
      </c>
      <c r="S1931" s="21">
        <v>10019</v>
      </c>
      <c r="T1931" s="21">
        <v>-63.165480000000002</v>
      </c>
      <c r="U1931" s="21">
        <v>-17.804368</v>
      </c>
      <c r="V1931" s="21" t="s">
        <v>262</v>
      </c>
      <c r="W1931" s="21" t="s">
        <v>51</v>
      </c>
      <c r="X1931" s="21" t="s">
        <v>1714</v>
      </c>
      <c r="Y1931" s="23">
        <v>46246</v>
      </c>
      <c r="Z1931" s="24">
        <f>+E1931-Y1931</f>
        <v>13</v>
      </c>
      <c r="AA1931" s="25">
        <f>+Tabla_DatosExternos_142[[#This Row],[Saldo]]/Tabla_DatosExternos_142[[#This Row],[Importe]]</f>
        <v>1</v>
      </c>
      <c r="AB1931" s="21"/>
      <c r="AC1931" s="26">
        <f>IF(AND(-Z1931&gt;=1,-Z1931&lt;=30),D1931,0)</f>
        <v>0</v>
      </c>
      <c r="AD1931" s="26">
        <f>IF(AND(-Z1931&gt;=31,-Z1931&lt;=60),D1931,0)</f>
        <v>0</v>
      </c>
      <c r="AE1931" s="26">
        <f>IF(AND(-Z1931&gt;=61,-Z1931&lt;=90),D1931,0)</f>
        <v>0</v>
      </c>
      <c r="AF1931" s="26">
        <f>IF(AND(-Z1931&gt;=91,-Z1931&lt;=120),D1931,0)</f>
        <v>0</v>
      </c>
      <c r="AG1931" s="26">
        <f>IF(AND(-Z1931&gt;=121,-Z1931&lt;=150),D1931,0)</f>
        <v>0</v>
      </c>
      <c r="AH1931" s="26">
        <f>IF(AND(-Z1931&gt;=151,-Z1931&lt;=180),D1931,0)</f>
        <v>0</v>
      </c>
      <c r="AI1931" s="26">
        <f>IF(AND(-Z1931&gt;=181,-Z1931&lt;=210),D1931,0)</f>
        <v>0</v>
      </c>
      <c r="AJ1931" s="26">
        <f>IF(AND(-Z1931&gt;=211,-Z1931&lt;=250),D1931,0)</f>
        <v>0</v>
      </c>
      <c r="AK1931" s="26">
        <f>IF(-Z1931&gt;=251,D1931,0)</f>
        <v>0</v>
      </c>
      <c r="AL1931" s="26">
        <f>SUM(AE1931:AF1931)</f>
        <v>0</v>
      </c>
      <c r="AM1931" s="26">
        <f>SUM(AG1931:AK1931)</f>
        <v>0</v>
      </c>
      <c r="AN1931" s="26">
        <f>SUM(AI1931:AK1931)</f>
        <v>0</v>
      </c>
      <c r="AO1931" s="26">
        <f>+IF(SUM(AC1931:AK1931)=0,D1931,0)</f>
        <v>203.94</v>
      </c>
      <c r="AP1931" s="26">
        <f>+SUM(AC1931:AK1931)</f>
        <v>0</v>
      </c>
      <c r="AQ1931" s="26">
        <f>+Tabla_DatosExternos_142[[#This Row],[Total Vigente]]+Tabla_DatosExternos_142[[#This Row],[Total Vencido]]</f>
        <v>203.94</v>
      </c>
      <c r="AR1931" s="26">
        <f>SUM(AG1931:AK1931)</f>
        <v>0</v>
      </c>
      <c r="AS1931" s="27">
        <f>+Tabla_DatosExternos_142[[#This Row],[Fecha]]-Tabla_DatosExternos_142[[#This Row],[Vence]]</f>
        <v>-60</v>
      </c>
      <c r="AT1931" s="21"/>
      <c r="AU1931" s="28" t="e">
        <f>+AR1931-W1931</f>
        <v>#VALUE!</v>
      </c>
    </row>
    <row r="1932" spans="1:47" x14ac:dyDescent="0.35">
      <c r="A1932" s="20">
        <v>46199</v>
      </c>
      <c r="B1932" s="21">
        <v>275010</v>
      </c>
      <c r="C1932" s="21">
        <v>225.96</v>
      </c>
      <c r="D1932" s="21">
        <v>225.96</v>
      </c>
      <c r="E1932" s="22">
        <v>46259</v>
      </c>
      <c r="F1932" s="21">
        <v>13</v>
      </c>
      <c r="G1932" s="21" t="s">
        <v>90</v>
      </c>
      <c r="H1932" s="21" t="s">
        <v>95</v>
      </c>
      <c r="I1932" s="21" t="s">
        <v>1709</v>
      </c>
      <c r="J1932" s="21" t="s">
        <v>1378</v>
      </c>
      <c r="K1932" s="21" t="s">
        <v>1379</v>
      </c>
      <c r="L1932" s="21" t="s">
        <v>1380</v>
      </c>
      <c r="M1932" s="21" t="s">
        <v>1381</v>
      </c>
      <c r="N1932" s="21">
        <v>60</v>
      </c>
      <c r="O1932" s="20"/>
      <c r="P1932" s="21" t="s">
        <v>50</v>
      </c>
      <c r="Q1932" s="21" t="s">
        <v>1710</v>
      </c>
      <c r="R1932" s="21">
        <v>110000</v>
      </c>
      <c r="S1932" s="21">
        <v>10019</v>
      </c>
      <c r="T1932" s="21">
        <v>-63.135860999999998</v>
      </c>
      <c r="U1932" s="21">
        <v>-17.807611000000001</v>
      </c>
      <c r="V1932" s="21" t="s">
        <v>1715</v>
      </c>
      <c r="W1932" s="21" t="s">
        <v>51</v>
      </c>
      <c r="X1932" s="21" t="s">
        <v>1716</v>
      </c>
      <c r="Y1932" s="23">
        <v>46246</v>
      </c>
      <c r="Z1932" s="24">
        <f>+E1932-Y1932</f>
        <v>13</v>
      </c>
      <c r="AA1932" s="25">
        <f>+Tabla_DatosExternos_142[[#This Row],[Saldo]]/Tabla_DatosExternos_142[[#This Row],[Importe]]</f>
        <v>1</v>
      </c>
      <c r="AB1932" s="21"/>
      <c r="AC1932" s="26">
        <f>IF(AND(-Z1932&gt;=1,-Z1932&lt;=30),D1932,0)</f>
        <v>0</v>
      </c>
      <c r="AD1932" s="26">
        <f>IF(AND(-Z1932&gt;=31,-Z1932&lt;=60),D1932,0)</f>
        <v>0</v>
      </c>
      <c r="AE1932" s="26">
        <f>IF(AND(-Z1932&gt;=61,-Z1932&lt;=90),D1932,0)</f>
        <v>0</v>
      </c>
      <c r="AF1932" s="26">
        <f>IF(AND(-Z1932&gt;=91,-Z1932&lt;=120),D1932,0)</f>
        <v>0</v>
      </c>
      <c r="AG1932" s="26">
        <f>IF(AND(-Z1932&gt;=121,-Z1932&lt;=150),D1932,0)</f>
        <v>0</v>
      </c>
      <c r="AH1932" s="26">
        <f>IF(AND(-Z1932&gt;=151,-Z1932&lt;=180),D1932,0)</f>
        <v>0</v>
      </c>
      <c r="AI1932" s="26">
        <f>IF(AND(-Z1932&gt;=181,-Z1932&lt;=210),D1932,0)</f>
        <v>0</v>
      </c>
      <c r="AJ1932" s="26">
        <f>IF(AND(-Z1932&gt;=211,-Z1932&lt;=250),D1932,0)</f>
        <v>0</v>
      </c>
      <c r="AK1932" s="26">
        <f>IF(-Z1932&gt;=251,D1932,0)</f>
        <v>0</v>
      </c>
      <c r="AL1932" s="26">
        <f>SUM(AE1932:AF1932)</f>
        <v>0</v>
      </c>
      <c r="AM1932" s="26">
        <f>SUM(AG1932:AK1932)</f>
        <v>0</v>
      </c>
      <c r="AN1932" s="26">
        <f>SUM(AI1932:AK1932)</f>
        <v>0</v>
      </c>
      <c r="AO1932" s="26">
        <f>+IF(SUM(AC1932:AK1932)=0,D1932,0)</f>
        <v>225.96</v>
      </c>
      <c r="AP1932" s="26">
        <f>+SUM(AC1932:AK1932)</f>
        <v>0</v>
      </c>
      <c r="AQ1932" s="26">
        <f>+Tabla_DatosExternos_142[[#This Row],[Total Vigente]]+Tabla_DatosExternos_142[[#This Row],[Total Vencido]]</f>
        <v>225.96</v>
      </c>
      <c r="AR1932" s="26">
        <f>SUM(AG1932:AK1932)</f>
        <v>0</v>
      </c>
      <c r="AS1932" s="27">
        <f>+Tabla_DatosExternos_142[[#This Row],[Fecha]]-Tabla_DatosExternos_142[[#This Row],[Vence]]</f>
        <v>-60</v>
      </c>
      <c r="AT1932" s="21"/>
      <c r="AU1932" s="28" t="e">
        <f>+AR1932-W1932</f>
        <v>#VALUE!</v>
      </c>
    </row>
    <row r="1933" spans="1:47" x14ac:dyDescent="0.35">
      <c r="A1933" s="20">
        <v>46199</v>
      </c>
      <c r="B1933" s="21">
        <v>275011</v>
      </c>
      <c r="C1933" s="21">
        <v>195.96</v>
      </c>
      <c r="D1933" s="21">
        <v>195.96</v>
      </c>
      <c r="E1933" s="22">
        <v>46259</v>
      </c>
      <c r="F1933" s="21">
        <v>13</v>
      </c>
      <c r="G1933" s="21" t="s">
        <v>90</v>
      </c>
      <c r="H1933" s="21" t="s">
        <v>95</v>
      </c>
      <c r="I1933" s="21" t="s">
        <v>1709</v>
      </c>
      <c r="J1933" s="21" t="s">
        <v>1378</v>
      </c>
      <c r="K1933" s="21" t="s">
        <v>1379</v>
      </c>
      <c r="L1933" s="21" t="s">
        <v>1380</v>
      </c>
      <c r="M1933" s="21" t="s">
        <v>1381</v>
      </c>
      <c r="N1933" s="21">
        <v>60</v>
      </c>
      <c r="O1933" s="20"/>
      <c r="P1933" s="21" t="s">
        <v>50</v>
      </c>
      <c r="Q1933" s="21" t="s">
        <v>1710</v>
      </c>
      <c r="R1933" s="21">
        <v>110000</v>
      </c>
      <c r="S1933" s="21">
        <v>10019</v>
      </c>
      <c r="T1933" s="21">
        <v>-63.172030999999997</v>
      </c>
      <c r="U1933" s="21">
        <v>-17.829115000000002</v>
      </c>
      <c r="V1933" s="21" t="s">
        <v>1717</v>
      </c>
      <c r="W1933" s="21" t="s">
        <v>51</v>
      </c>
      <c r="X1933" s="21" t="s">
        <v>1718</v>
      </c>
      <c r="Y1933" s="23">
        <v>46246</v>
      </c>
      <c r="Z1933" s="24">
        <f>+E1933-Y1933</f>
        <v>13</v>
      </c>
      <c r="AA1933" s="25">
        <f>+Tabla_DatosExternos_142[[#This Row],[Saldo]]/Tabla_DatosExternos_142[[#This Row],[Importe]]</f>
        <v>1</v>
      </c>
      <c r="AB1933" s="21"/>
      <c r="AC1933" s="26">
        <f>IF(AND(-Z1933&gt;=1,-Z1933&lt;=30),D1933,0)</f>
        <v>0</v>
      </c>
      <c r="AD1933" s="26">
        <f>IF(AND(-Z1933&gt;=31,-Z1933&lt;=60),D1933,0)</f>
        <v>0</v>
      </c>
      <c r="AE1933" s="26">
        <f>IF(AND(-Z1933&gt;=61,-Z1933&lt;=90),D1933,0)</f>
        <v>0</v>
      </c>
      <c r="AF1933" s="26">
        <f>IF(AND(-Z1933&gt;=91,-Z1933&lt;=120),D1933,0)</f>
        <v>0</v>
      </c>
      <c r="AG1933" s="26">
        <f>IF(AND(-Z1933&gt;=121,-Z1933&lt;=150),D1933,0)</f>
        <v>0</v>
      </c>
      <c r="AH1933" s="26">
        <f>IF(AND(-Z1933&gt;=151,-Z1933&lt;=180),D1933,0)</f>
        <v>0</v>
      </c>
      <c r="AI1933" s="26">
        <f>IF(AND(-Z1933&gt;=181,-Z1933&lt;=210),D1933,0)</f>
        <v>0</v>
      </c>
      <c r="AJ1933" s="26">
        <f>IF(AND(-Z1933&gt;=211,-Z1933&lt;=250),D1933,0)</f>
        <v>0</v>
      </c>
      <c r="AK1933" s="26">
        <f>IF(-Z1933&gt;=251,D1933,0)</f>
        <v>0</v>
      </c>
      <c r="AL1933" s="26">
        <f>SUM(AE1933:AF1933)</f>
        <v>0</v>
      </c>
      <c r="AM1933" s="26">
        <f>SUM(AG1933:AK1933)</f>
        <v>0</v>
      </c>
      <c r="AN1933" s="26">
        <f>SUM(AI1933:AK1933)</f>
        <v>0</v>
      </c>
      <c r="AO1933" s="26">
        <f>+IF(SUM(AC1933:AK1933)=0,D1933,0)</f>
        <v>195.96</v>
      </c>
      <c r="AP1933" s="26">
        <f>+SUM(AC1933:AK1933)</f>
        <v>0</v>
      </c>
      <c r="AQ1933" s="26">
        <f>+Tabla_DatosExternos_142[[#This Row],[Total Vigente]]+Tabla_DatosExternos_142[[#This Row],[Total Vencido]]</f>
        <v>195.96</v>
      </c>
      <c r="AR1933" s="26">
        <f>SUM(AG1933:AK1933)</f>
        <v>0</v>
      </c>
      <c r="AS1933" s="27">
        <f>+Tabla_DatosExternos_142[[#This Row],[Fecha]]-Tabla_DatosExternos_142[[#This Row],[Vence]]</f>
        <v>-60</v>
      </c>
      <c r="AT1933" s="21"/>
      <c r="AU1933" s="28" t="e">
        <f>+AR1933-W1933</f>
        <v>#VALUE!</v>
      </c>
    </row>
    <row r="1934" spans="1:47" x14ac:dyDescent="0.35">
      <c r="A1934" s="20">
        <v>46199</v>
      </c>
      <c r="B1934" s="21">
        <v>275012</v>
      </c>
      <c r="C1934" s="21">
        <v>1039.3800000000001</v>
      </c>
      <c r="D1934" s="21">
        <v>1039.3800000000001</v>
      </c>
      <c r="E1934" s="22">
        <v>46259</v>
      </c>
      <c r="F1934" s="21">
        <v>13</v>
      </c>
      <c r="G1934" s="21" t="s">
        <v>90</v>
      </c>
      <c r="H1934" s="21" t="s">
        <v>95</v>
      </c>
      <c r="I1934" s="21" t="s">
        <v>1709</v>
      </c>
      <c r="J1934" s="21" t="s">
        <v>1378</v>
      </c>
      <c r="K1934" s="21" t="s">
        <v>1379</v>
      </c>
      <c r="L1934" s="21" t="s">
        <v>1380</v>
      </c>
      <c r="M1934" s="21" t="s">
        <v>1381</v>
      </c>
      <c r="N1934" s="21">
        <v>60</v>
      </c>
      <c r="O1934" s="20"/>
      <c r="P1934" s="21" t="s">
        <v>50</v>
      </c>
      <c r="Q1934" s="21" t="s">
        <v>1710</v>
      </c>
      <c r="R1934" s="21">
        <v>110000</v>
      </c>
      <c r="S1934" s="21">
        <v>10019</v>
      </c>
      <c r="T1934" s="21">
        <v>-63.096998999999997</v>
      </c>
      <c r="U1934" s="21">
        <v>-17.746296000000001</v>
      </c>
      <c r="V1934" s="21" t="s">
        <v>1717</v>
      </c>
      <c r="W1934" s="21" t="s">
        <v>51</v>
      </c>
      <c r="X1934" s="21" t="s">
        <v>1779</v>
      </c>
      <c r="Y1934" s="23">
        <v>46246</v>
      </c>
      <c r="Z1934" s="24">
        <f>+E1934-Y1934</f>
        <v>13</v>
      </c>
      <c r="AA1934" s="25">
        <f>+Tabla_DatosExternos_142[[#This Row],[Saldo]]/Tabla_DatosExternos_142[[#This Row],[Importe]]</f>
        <v>1</v>
      </c>
      <c r="AB1934" s="21"/>
      <c r="AC1934" s="26">
        <f>IF(AND(-Z1934&gt;=1,-Z1934&lt;=30),D1934,0)</f>
        <v>0</v>
      </c>
      <c r="AD1934" s="26">
        <f>IF(AND(-Z1934&gt;=31,-Z1934&lt;=60),D1934,0)</f>
        <v>0</v>
      </c>
      <c r="AE1934" s="26">
        <f>IF(AND(-Z1934&gt;=61,-Z1934&lt;=90),D1934,0)</f>
        <v>0</v>
      </c>
      <c r="AF1934" s="26">
        <f>IF(AND(-Z1934&gt;=91,-Z1934&lt;=120),D1934,0)</f>
        <v>0</v>
      </c>
      <c r="AG1934" s="26">
        <f>IF(AND(-Z1934&gt;=121,-Z1934&lt;=150),D1934,0)</f>
        <v>0</v>
      </c>
      <c r="AH1934" s="26">
        <f>IF(AND(-Z1934&gt;=151,-Z1934&lt;=180),D1934,0)</f>
        <v>0</v>
      </c>
      <c r="AI1934" s="26">
        <f>IF(AND(-Z1934&gt;=181,-Z1934&lt;=210),D1934,0)</f>
        <v>0</v>
      </c>
      <c r="AJ1934" s="26">
        <f>IF(AND(-Z1934&gt;=211,-Z1934&lt;=250),D1934,0)</f>
        <v>0</v>
      </c>
      <c r="AK1934" s="26">
        <f>IF(-Z1934&gt;=251,D1934,0)</f>
        <v>0</v>
      </c>
      <c r="AL1934" s="26">
        <f>SUM(AE1934:AF1934)</f>
        <v>0</v>
      </c>
      <c r="AM1934" s="26">
        <f>SUM(AG1934:AK1934)</f>
        <v>0</v>
      </c>
      <c r="AN1934" s="26">
        <f>SUM(AI1934:AK1934)</f>
        <v>0</v>
      </c>
      <c r="AO1934" s="26">
        <f>+IF(SUM(AC1934:AK1934)=0,D1934,0)</f>
        <v>1039.3800000000001</v>
      </c>
      <c r="AP1934" s="26">
        <f>+SUM(AC1934:AK1934)</f>
        <v>0</v>
      </c>
      <c r="AQ1934" s="26">
        <f>+Tabla_DatosExternos_142[[#This Row],[Total Vigente]]+Tabla_DatosExternos_142[[#This Row],[Total Vencido]]</f>
        <v>1039.3800000000001</v>
      </c>
      <c r="AR1934" s="26">
        <f>SUM(AG1934:AK1934)</f>
        <v>0</v>
      </c>
      <c r="AS1934" s="27">
        <f>+Tabla_DatosExternos_142[[#This Row],[Fecha]]-Tabla_DatosExternos_142[[#This Row],[Vence]]</f>
        <v>-60</v>
      </c>
      <c r="AT1934" s="21"/>
      <c r="AU1934" s="28" t="e">
        <f>+AR1934-W1934</f>
        <v>#VALUE!</v>
      </c>
    </row>
    <row r="1935" spans="1:47" x14ac:dyDescent="0.35">
      <c r="A1935" s="20">
        <v>46199</v>
      </c>
      <c r="B1935" s="21">
        <v>275013</v>
      </c>
      <c r="C1935" s="21">
        <v>356.04</v>
      </c>
      <c r="D1935" s="21">
        <v>356.04</v>
      </c>
      <c r="E1935" s="22">
        <v>46259</v>
      </c>
      <c r="F1935" s="21">
        <v>13</v>
      </c>
      <c r="G1935" s="21" t="s">
        <v>90</v>
      </c>
      <c r="H1935" s="21" t="s">
        <v>95</v>
      </c>
      <c r="I1935" s="21" t="s">
        <v>1709</v>
      </c>
      <c r="J1935" s="21" t="s">
        <v>1378</v>
      </c>
      <c r="K1935" s="21" t="s">
        <v>1379</v>
      </c>
      <c r="L1935" s="21" t="s">
        <v>1380</v>
      </c>
      <c r="M1935" s="21" t="s">
        <v>1381</v>
      </c>
      <c r="N1935" s="21">
        <v>60</v>
      </c>
      <c r="O1935" s="20"/>
      <c r="P1935" s="21" t="s">
        <v>50</v>
      </c>
      <c r="Q1935" s="21" t="s">
        <v>1710</v>
      </c>
      <c r="R1935" s="21">
        <v>110000</v>
      </c>
      <c r="S1935" s="21">
        <v>10019</v>
      </c>
      <c r="T1935" s="21">
        <v>-63.160083</v>
      </c>
      <c r="U1935" s="21">
        <v>-17.863472000000002</v>
      </c>
      <c r="V1935" s="21" t="s">
        <v>1717</v>
      </c>
      <c r="W1935" s="21" t="s">
        <v>51</v>
      </c>
      <c r="X1935" s="21" t="s">
        <v>1719</v>
      </c>
      <c r="Y1935" s="23">
        <v>46246</v>
      </c>
      <c r="Z1935" s="24">
        <f>+E1935-Y1935</f>
        <v>13</v>
      </c>
      <c r="AA1935" s="25">
        <f>+Tabla_DatosExternos_142[[#This Row],[Saldo]]/Tabla_DatosExternos_142[[#This Row],[Importe]]</f>
        <v>1</v>
      </c>
      <c r="AB1935" s="21"/>
      <c r="AC1935" s="26">
        <f>IF(AND(-Z1935&gt;=1,-Z1935&lt;=30),D1935,0)</f>
        <v>0</v>
      </c>
      <c r="AD1935" s="26">
        <f>IF(AND(-Z1935&gt;=31,-Z1935&lt;=60),D1935,0)</f>
        <v>0</v>
      </c>
      <c r="AE1935" s="26">
        <f>IF(AND(-Z1935&gt;=61,-Z1935&lt;=90),D1935,0)</f>
        <v>0</v>
      </c>
      <c r="AF1935" s="26">
        <f>IF(AND(-Z1935&gt;=91,-Z1935&lt;=120),D1935,0)</f>
        <v>0</v>
      </c>
      <c r="AG1935" s="26">
        <f>IF(AND(-Z1935&gt;=121,-Z1935&lt;=150),D1935,0)</f>
        <v>0</v>
      </c>
      <c r="AH1935" s="26">
        <f>IF(AND(-Z1935&gt;=151,-Z1935&lt;=180),D1935,0)</f>
        <v>0</v>
      </c>
      <c r="AI1935" s="26">
        <f>IF(AND(-Z1935&gt;=181,-Z1935&lt;=210),D1935,0)</f>
        <v>0</v>
      </c>
      <c r="AJ1935" s="26">
        <f>IF(AND(-Z1935&gt;=211,-Z1935&lt;=250),D1935,0)</f>
        <v>0</v>
      </c>
      <c r="AK1935" s="26">
        <f>IF(-Z1935&gt;=251,D1935,0)</f>
        <v>0</v>
      </c>
      <c r="AL1935" s="26">
        <f>SUM(AE1935:AF1935)</f>
        <v>0</v>
      </c>
      <c r="AM1935" s="26">
        <f>SUM(AG1935:AK1935)</f>
        <v>0</v>
      </c>
      <c r="AN1935" s="26">
        <f>SUM(AI1935:AK1935)</f>
        <v>0</v>
      </c>
      <c r="AO1935" s="26">
        <f>+IF(SUM(AC1935:AK1935)=0,D1935,0)</f>
        <v>356.04</v>
      </c>
      <c r="AP1935" s="26">
        <f>+SUM(AC1935:AK1935)</f>
        <v>0</v>
      </c>
      <c r="AQ1935" s="26">
        <f>+Tabla_DatosExternos_142[[#This Row],[Total Vigente]]+Tabla_DatosExternos_142[[#This Row],[Total Vencido]]</f>
        <v>356.04</v>
      </c>
      <c r="AR1935" s="26">
        <f>SUM(AG1935:AK1935)</f>
        <v>0</v>
      </c>
      <c r="AS1935" s="27">
        <f>+Tabla_DatosExternos_142[[#This Row],[Fecha]]-Tabla_DatosExternos_142[[#This Row],[Vence]]</f>
        <v>-60</v>
      </c>
      <c r="AT1935" s="21"/>
      <c r="AU1935" s="28" t="e">
        <f>+AR1935-W1935</f>
        <v>#VALUE!</v>
      </c>
    </row>
    <row r="1936" spans="1:47" x14ac:dyDescent="0.35">
      <c r="A1936" s="20">
        <v>46199</v>
      </c>
      <c r="B1936" s="21">
        <v>275014</v>
      </c>
      <c r="C1936" s="21">
        <v>776.04</v>
      </c>
      <c r="D1936" s="21">
        <v>776.04</v>
      </c>
      <c r="E1936" s="22">
        <v>46259</v>
      </c>
      <c r="F1936" s="21">
        <v>13</v>
      </c>
      <c r="G1936" s="21" t="s">
        <v>90</v>
      </c>
      <c r="H1936" s="21" t="s">
        <v>95</v>
      </c>
      <c r="I1936" s="21" t="s">
        <v>1709</v>
      </c>
      <c r="J1936" s="21" t="s">
        <v>1378</v>
      </c>
      <c r="K1936" s="21" t="s">
        <v>1379</v>
      </c>
      <c r="L1936" s="21" t="s">
        <v>1380</v>
      </c>
      <c r="M1936" s="21" t="s">
        <v>1381</v>
      </c>
      <c r="N1936" s="21">
        <v>60</v>
      </c>
      <c r="O1936" s="20"/>
      <c r="P1936" s="21" t="s">
        <v>50</v>
      </c>
      <c r="Q1936" s="21" t="s">
        <v>1710</v>
      </c>
      <c r="R1936" s="21">
        <v>110000</v>
      </c>
      <c r="S1936" s="21">
        <v>10019</v>
      </c>
      <c r="T1936" s="21">
        <v>-63.118544999999997</v>
      </c>
      <c r="U1936" s="21">
        <v>-17.792090000000002</v>
      </c>
      <c r="V1936" s="21" t="s">
        <v>1717</v>
      </c>
      <c r="W1936" s="21" t="s">
        <v>51</v>
      </c>
      <c r="X1936" s="21" t="s">
        <v>1720</v>
      </c>
      <c r="Y1936" s="23">
        <v>46246</v>
      </c>
      <c r="Z1936" s="24">
        <f>+E1936-Y1936</f>
        <v>13</v>
      </c>
      <c r="AA1936" s="25">
        <f>+Tabla_DatosExternos_142[[#This Row],[Saldo]]/Tabla_DatosExternos_142[[#This Row],[Importe]]</f>
        <v>1</v>
      </c>
      <c r="AB1936" s="21"/>
      <c r="AC1936" s="26">
        <f>IF(AND(-Z1936&gt;=1,-Z1936&lt;=30),D1936,0)</f>
        <v>0</v>
      </c>
      <c r="AD1936" s="26">
        <f>IF(AND(-Z1936&gt;=31,-Z1936&lt;=60),D1936,0)</f>
        <v>0</v>
      </c>
      <c r="AE1936" s="26">
        <f>IF(AND(-Z1936&gt;=61,-Z1936&lt;=90),D1936,0)</f>
        <v>0</v>
      </c>
      <c r="AF1936" s="26">
        <f>IF(AND(-Z1936&gt;=91,-Z1936&lt;=120),D1936,0)</f>
        <v>0</v>
      </c>
      <c r="AG1936" s="26">
        <f>IF(AND(-Z1936&gt;=121,-Z1936&lt;=150),D1936,0)</f>
        <v>0</v>
      </c>
      <c r="AH1936" s="26">
        <f>IF(AND(-Z1936&gt;=151,-Z1936&lt;=180),D1936,0)</f>
        <v>0</v>
      </c>
      <c r="AI1936" s="26">
        <f>IF(AND(-Z1936&gt;=181,-Z1936&lt;=210),D1936,0)</f>
        <v>0</v>
      </c>
      <c r="AJ1936" s="26">
        <f>IF(AND(-Z1936&gt;=211,-Z1936&lt;=250),D1936,0)</f>
        <v>0</v>
      </c>
      <c r="AK1936" s="26">
        <f>IF(-Z1936&gt;=251,D1936,0)</f>
        <v>0</v>
      </c>
      <c r="AL1936" s="26">
        <f>SUM(AE1936:AF1936)</f>
        <v>0</v>
      </c>
      <c r="AM1936" s="26">
        <f>SUM(AG1936:AK1936)</f>
        <v>0</v>
      </c>
      <c r="AN1936" s="26">
        <f>SUM(AI1936:AK1936)</f>
        <v>0</v>
      </c>
      <c r="AO1936" s="26">
        <f>+IF(SUM(AC1936:AK1936)=0,D1936,0)</f>
        <v>776.04</v>
      </c>
      <c r="AP1936" s="26">
        <f>+SUM(AC1936:AK1936)</f>
        <v>0</v>
      </c>
      <c r="AQ1936" s="26">
        <f>+Tabla_DatosExternos_142[[#This Row],[Total Vigente]]+Tabla_DatosExternos_142[[#This Row],[Total Vencido]]</f>
        <v>776.04</v>
      </c>
      <c r="AR1936" s="26">
        <f>SUM(AG1936:AK1936)</f>
        <v>0</v>
      </c>
      <c r="AS1936" s="27">
        <f>+Tabla_DatosExternos_142[[#This Row],[Fecha]]-Tabla_DatosExternos_142[[#This Row],[Vence]]</f>
        <v>-60</v>
      </c>
      <c r="AT1936" s="21"/>
      <c r="AU1936" s="28" t="e">
        <f>+AR1936-W1936</f>
        <v>#VALUE!</v>
      </c>
    </row>
    <row r="1937" spans="1:47" x14ac:dyDescent="0.35">
      <c r="A1937" s="20">
        <v>46199</v>
      </c>
      <c r="B1937" s="21">
        <v>275015</v>
      </c>
      <c r="C1937" s="21">
        <v>386.28</v>
      </c>
      <c r="D1937" s="21">
        <v>386.28</v>
      </c>
      <c r="E1937" s="22">
        <v>46259</v>
      </c>
      <c r="F1937" s="21">
        <v>13</v>
      </c>
      <c r="G1937" s="21" t="s">
        <v>90</v>
      </c>
      <c r="H1937" s="21" t="s">
        <v>95</v>
      </c>
      <c r="I1937" s="21" t="s">
        <v>1709</v>
      </c>
      <c r="J1937" s="21" t="s">
        <v>1378</v>
      </c>
      <c r="K1937" s="21" t="s">
        <v>1379</v>
      </c>
      <c r="L1937" s="21" t="s">
        <v>1380</v>
      </c>
      <c r="M1937" s="21" t="s">
        <v>1381</v>
      </c>
      <c r="N1937" s="21">
        <v>60</v>
      </c>
      <c r="O1937" s="20"/>
      <c r="P1937" s="21" t="s">
        <v>50</v>
      </c>
      <c r="Q1937" s="21" t="s">
        <v>1710</v>
      </c>
      <c r="R1937" s="21">
        <v>110000</v>
      </c>
      <c r="S1937" s="21">
        <v>10019</v>
      </c>
      <c r="T1937" s="21">
        <v>-63.181055999999998</v>
      </c>
      <c r="U1937" s="21">
        <v>-17.843778</v>
      </c>
      <c r="V1937" s="21" t="s">
        <v>1717</v>
      </c>
      <c r="W1937" s="21" t="s">
        <v>51</v>
      </c>
      <c r="X1937" s="21" t="s">
        <v>1721</v>
      </c>
      <c r="Y1937" s="23">
        <v>46246</v>
      </c>
      <c r="Z1937" s="24">
        <f>+E1937-Y1937</f>
        <v>13</v>
      </c>
      <c r="AA1937" s="25">
        <f>+Tabla_DatosExternos_142[[#This Row],[Saldo]]/Tabla_DatosExternos_142[[#This Row],[Importe]]</f>
        <v>1</v>
      </c>
      <c r="AB1937" s="21"/>
      <c r="AC1937" s="26">
        <f>IF(AND(-Z1937&gt;=1,-Z1937&lt;=30),D1937,0)</f>
        <v>0</v>
      </c>
      <c r="AD1937" s="26">
        <f>IF(AND(-Z1937&gt;=31,-Z1937&lt;=60),D1937,0)</f>
        <v>0</v>
      </c>
      <c r="AE1937" s="26">
        <f>IF(AND(-Z1937&gt;=61,-Z1937&lt;=90),D1937,0)</f>
        <v>0</v>
      </c>
      <c r="AF1937" s="26">
        <f>IF(AND(-Z1937&gt;=91,-Z1937&lt;=120),D1937,0)</f>
        <v>0</v>
      </c>
      <c r="AG1937" s="26">
        <f>IF(AND(-Z1937&gt;=121,-Z1937&lt;=150),D1937,0)</f>
        <v>0</v>
      </c>
      <c r="AH1937" s="26">
        <f>IF(AND(-Z1937&gt;=151,-Z1937&lt;=180),D1937,0)</f>
        <v>0</v>
      </c>
      <c r="AI1937" s="26">
        <f>IF(AND(-Z1937&gt;=181,-Z1937&lt;=210),D1937,0)</f>
        <v>0</v>
      </c>
      <c r="AJ1937" s="26">
        <f>IF(AND(-Z1937&gt;=211,-Z1937&lt;=250),D1937,0)</f>
        <v>0</v>
      </c>
      <c r="AK1937" s="26">
        <f>IF(-Z1937&gt;=251,D1937,0)</f>
        <v>0</v>
      </c>
      <c r="AL1937" s="26">
        <f>SUM(AE1937:AF1937)</f>
        <v>0</v>
      </c>
      <c r="AM1937" s="26">
        <f>SUM(AG1937:AK1937)</f>
        <v>0</v>
      </c>
      <c r="AN1937" s="26">
        <f>SUM(AI1937:AK1937)</f>
        <v>0</v>
      </c>
      <c r="AO1937" s="26">
        <f>+IF(SUM(AC1937:AK1937)=0,D1937,0)</f>
        <v>386.28</v>
      </c>
      <c r="AP1937" s="26">
        <f>+SUM(AC1937:AK1937)</f>
        <v>0</v>
      </c>
      <c r="AQ1937" s="26">
        <f>+Tabla_DatosExternos_142[[#This Row],[Total Vigente]]+Tabla_DatosExternos_142[[#This Row],[Total Vencido]]</f>
        <v>386.28</v>
      </c>
      <c r="AR1937" s="26">
        <f>SUM(AG1937:AK1937)</f>
        <v>0</v>
      </c>
      <c r="AS1937" s="27">
        <f>+Tabla_DatosExternos_142[[#This Row],[Fecha]]-Tabla_DatosExternos_142[[#This Row],[Vence]]</f>
        <v>-60</v>
      </c>
      <c r="AT1937" s="21"/>
      <c r="AU1937" s="28" t="e">
        <f>+AR1937-W1937</f>
        <v>#VALUE!</v>
      </c>
    </row>
    <row r="1938" spans="1:47" x14ac:dyDescent="0.35">
      <c r="A1938" s="20">
        <v>46199</v>
      </c>
      <c r="B1938" s="21">
        <v>275016</v>
      </c>
      <c r="C1938" s="21">
        <v>1453.74</v>
      </c>
      <c r="D1938" s="21">
        <v>1453.74</v>
      </c>
      <c r="E1938" s="22">
        <v>46259</v>
      </c>
      <c r="F1938" s="21">
        <v>13</v>
      </c>
      <c r="G1938" s="21" t="s">
        <v>90</v>
      </c>
      <c r="H1938" s="21" t="s">
        <v>95</v>
      </c>
      <c r="I1938" s="21" t="s">
        <v>1709</v>
      </c>
      <c r="J1938" s="21" t="s">
        <v>1378</v>
      </c>
      <c r="K1938" s="21" t="s">
        <v>1379</v>
      </c>
      <c r="L1938" s="21" t="s">
        <v>1380</v>
      </c>
      <c r="M1938" s="21" t="s">
        <v>1381</v>
      </c>
      <c r="N1938" s="21">
        <v>60</v>
      </c>
      <c r="O1938" s="20"/>
      <c r="P1938" s="21" t="s">
        <v>50</v>
      </c>
      <c r="Q1938" s="21" t="s">
        <v>1710</v>
      </c>
      <c r="R1938" s="21">
        <v>110000</v>
      </c>
      <c r="S1938" s="21">
        <v>10019</v>
      </c>
      <c r="T1938" s="21">
        <v>-63.198073000000001</v>
      </c>
      <c r="U1938" s="21">
        <v>-17.844671999999999</v>
      </c>
      <c r="V1938" s="21" t="s">
        <v>1722</v>
      </c>
      <c r="W1938" s="21" t="s">
        <v>51</v>
      </c>
      <c r="X1938" s="21" t="s">
        <v>1723</v>
      </c>
      <c r="Y1938" s="23">
        <v>46246</v>
      </c>
      <c r="Z1938" s="24">
        <f>+E1938-Y1938</f>
        <v>13</v>
      </c>
      <c r="AA1938" s="25">
        <f>+Tabla_DatosExternos_142[[#This Row],[Saldo]]/Tabla_DatosExternos_142[[#This Row],[Importe]]</f>
        <v>1</v>
      </c>
      <c r="AB1938" s="21"/>
      <c r="AC1938" s="26">
        <f>IF(AND(-Z1938&gt;=1,-Z1938&lt;=30),D1938,0)</f>
        <v>0</v>
      </c>
      <c r="AD1938" s="26">
        <f>IF(AND(-Z1938&gt;=31,-Z1938&lt;=60),D1938,0)</f>
        <v>0</v>
      </c>
      <c r="AE1938" s="26">
        <f>IF(AND(-Z1938&gt;=61,-Z1938&lt;=90),D1938,0)</f>
        <v>0</v>
      </c>
      <c r="AF1938" s="26">
        <f>IF(AND(-Z1938&gt;=91,-Z1938&lt;=120),D1938,0)</f>
        <v>0</v>
      </c>
      <c r="AG1938" s="26">
        <f>IF(AND(-Z1938&gt;=121,-Z1938&lt;=150),D1938,0)</f>
        <v>0</v>
      </c>
      <c r="AH1938" s="26">
        <f>IF(AND(-Z1938&gt;=151,-Z1938&lt;=180),D1938,0)</f>
        <v>0</v>
      </c>
      <c r="AI1938" s="26">
        <f>IF(AND(-Z1938&gt;=181,-Z1938&lt;=210),D1938,0)</f>
        <v>0</v>
      </c>
      <c r="AJ1938" s="26">
        <f>IF(AND(-Z1938&gt;=211,-Z1938&lt;=250),D1938,0)</f>
        <v>0</v>
      </c>
      <c r="AK1938" s="26">
        <f>IF(-Z1938&gt;=251,D1938,0)</f>
        <v>0</v>
      </c>
      <c r="AL1938" s="26">
        <f>SUM(AE1938:AF1938)</f>
        <v>0</v>
      </c>
      <c r="AM1938" s="26">
        <f>SUM(AG1938:AK1938)</f>
        <v>0</v>
      </c>
      <c r="AN1938" s="26">
        <f>SUM(AI1938:AK1938)</f>
        <v>0</v>
      </c>
      <c r="AO1938" s="26">
        <f>+IF(SUM(AC1938:AK1938)=0,D1938,0)</f>
        <v>1453.74</v>
      </c>
      <c r="AP1938" s="26">
        <f>+SUM(AC1938:AK1938)</f>
        <v>0</v>
      </c>
      <c r="AQ1938" s="26">
        <f>+Tabla_DatosExternos_142[[#This Row],[Total Vigente]]+Tabla_DatosExternos_142[[#This Row],[Total Vencido]]</f>
        <v>1453.74</v>
      </c>
      <c r="AR1938" s="26">
        <f>SUM(AG1938:AK1938)</f>
        <v>0</v>
      </c>
      <c r="AS1938" s="27">
        <f>+Tabla_DatosExternos_142[[#This Row],[Fecha]]-Tabla_DatosExternos_142[[#This Row],[Vence]]</f>
        <v>-60</v>
      </c>
      <c r="AT1938" s="21"/>
      <c r="AU1938" s="28" t="e">
        <f>+AR1938-W1938</f>
        <v>#VALUE!</v>
      </c>
    </row>
    <row r="1939" spans="1:47" x14ac:dyDescent="0.35">
      <c r="A1939" s="20">
        <v>46199</v>
      </c>
      <c r="B1939" s="21">
        <v>275017</v>
      </c>
      <c r="C1939" s="21">
        <v>649.98</v>
      </c>
      <c r="D1939" s="21">
        <v>649.98</v>
      </c>
      <c r="E1939" s="22">
        <v>46259</v>
      </c>
      <c r="F1939" s="21">
        <v>13</v>
      </c>
      <c r="G1939" s="21" t="s">
        <v>90</v>
      </c>
      <c r="H1939" s="21" t="s">
        <v>95</v>
      </c>
      <c r="I1939" s="21" t="s">
        <v>1709</v>
      </c>
      <c r="J1939" s="21" t="s">
        <v>1378</v>
      </c>
      <c r="K1939" s="21" t="s">
        <v>1379</v>
      </c>
      <c r="L1939" s="21" t="s">
        <v>1380</v>
      </c>
      <c r="M1939" s="21" t="s">
        <v>1381</v>
      </c>
      <c r="N1939" s="21">
        <v>60</v>
      </c>
      <c r="O1939" s="20"/>
      <c r="P1939" s="21" t="s">
        <v>50</v>
      </c>
      <c r="Q1939" s="21" t="s">
        <v>1710</v>
      </c>
      <c r="R1939" s="21">
        <v>110000</v>
      </c>
      <c r="S1939" s="21">
        <v>10019</v>
      </c>
      <c r="T1939" s="21">
        <v>-63.187139299999998</v>
      </c>
      <c r="U1939" s="21">
        <v>-17.806441100000001</v>
      </c>
      <c r="V1939" s="21" t="s">
        <v>1722</v>
      </c>
      <c r="W1939" s="21" t="s">
        <v>51</v>
      </c>
      <c r="X1939" s="21" t="s">
        <v>1724</v>
      </c>
      <c r="Y1939" s="23">
        <v>46246</v>
      </c>
      <c r="Z1939" s="24">
        <f>+E1939-Y1939</f>
        <v>13</v>
      </c>
      <c r="AA1939" s="25">
        <f>+Tabla_DatosExternos_142[[#This Row],[Saldo]]/Tabla_DatosExternos_142[[#This Row],[Importe]]</f>
        <v>1</v>
      </c>
      <c r="AB1939" s="21"/>
      <c r="AC1939" s="26">
        <f>IF(AND(-Z1939&gt;=1,-Z1939&lt;=30),D1939,0)</f>
        <v>0</v>
      </c>
      <c r="AD1939" s="26">
        <f>IF(AND(-Z1939&gt;=31,-Z1939&lt;=60),D1939,0)</f>
        <v>0</v>
      </c>
      <c r="AE1939" s="26">
        <f>IF(AND(-Z1939&gt;=61,-Z1939&lt;=90),D1939,0)</f>
        <v>0</v>
      </c>
      <c r="AF1939" s="26">
        <f>IF(AND(-Z1939&gt;=91,-Z1939&lt;=120),D1939,0)</f>
        <v>0</v>
      </c>
      <c r="AG1939" s="26">
        <f>IF(AND(-Z1939&gt;=121,-Z1939&lt;=150),D1939,0)</f>
        <v>0</v>
      </c>
      <c r="AH1939" s="26">
        <f>IF(AND(-Z1939&gt;=151,-Z1939&lt;=180),D1939,0)</f>
        <v>0</v>
      </c>
      <c r="AI1939" s="26">
        <f>IF(AND(-Z1939&gt;=181,-Z1939&lt;=210),D1939,0)</f>
        <v>0</v>
      </c>
      <c r="AJ1939" s="26">
        <f>IF(AND(-Z1939&gt;=211,-Z1939&lt;=250),D1939,0)</f>
        <v>0</v>
      </c>
      <c r="AK1939" s="26">
        <f>IF(-Z1939&gt;=251,D1939,0)</f>
        <v>0</v>
      </c>
      <c r="AL1939" s="26">
        <f>SUM(AE1939:AF1939)</f>
        <v>0</v>
      </c>
      <c r="AM1939" s="26">
        <f>SUM(AG1939:AK1939)</f>
        <v>0</v>
      </c>
      <c r="AN1939" s="26">
        <f>SUM(AI1939:AK1939)</f>
        <v>0</v>
      </c>
      <c r="AO1939" s="26">
        <f>+IF(SUM(AC1939:AK1939)=0,D1939,0)</f>
        <v>649.98</v>
      </c>
      <c r="AP1939" s="26">
        <f>+SUM(AC1939:AK1939)</f>
        <v>0</v>
      </c>
      <c r="AQ1939" s="26">
        <f>+Tabla_DatosExternos_142[[#This Row],[Total Vigente]]+Tabla_DatosExternos_142[[#This Row],[Total Vencido]]</f>
        <v>649.98</v>
      </c>
      <c r="AR1939" s="26">
        <f>SUM(AG1939:AK1939)</f>
        <v>0</v>
      </c>
      <c r="AS1939" s="27">
        <f>+Tabla_DatosExternos_142[[#This Row],[Fecha]]-Tabla_DatosExternos_142[[#This Row],[Vence]]</f>
        <v>-60</v>
      </c>
      <c r="AT1939" s="21"/>
      <c r="AU1939" s="28" t="e">
        <f>+AR1939-W1939</f>
        <v>#VALUE!</v>
      </c>
    </row>
    <row r="1940" spans="1:47" x14ac:dyDescent="0.35">
      <c r="A1940" s="20">
        <v>46199</v>
      </c>
      <c r="B1940" s="21">
        <v>275018</v>
      </c>
      <c r="C1940" s="21">
        <v>549.12</v>
      </c>
      <c r="D1940" s="21">
        <v>549.12</v>
      </c>
      <c r="E1940" s="22">
        <v>46259</v>
      </c>
      <c r="F1940" s="21">
        <v>13</v>
      </c>
      <c r="G1940" s="21" t="s">
        <v>90</v>
      </c>
      <c r="H1940" s="21" t="s">
        <v>95</v>
      </c>
      <c r="I1940" s="21" t="s">
        <v>1709</v>
      </c>
      <c r="J1940" s="21" t="s">
        <v>1378</v>
      </c>
      <c r="K1940" s="21" t="s">
        <v>1379</v>
      </c>
      <c r="L1940" s="21" t="s">
        <v>1380</v>
      </c>
      <c r="M1940" s="21" t="s">
        <v>1381</v>
      </c>
      <c r="N1940" s="21">
        <v>60</v>
      </c>
      <c r="O1940" s="20"/>
      <c r="P1940" s="21" t="s">
        <v>50</v>
      </c>
      <c r="Q1940" s="21" t="s">
        <v>1710</v>
      </c>
      <c r="R1940" s="21">
        <v>110000</v>
      </c>
      <c r="S1940" s="21">
        <v>10019</v>
      </c>
      <c r="T1940" s="21">
        <v>-63.183771999999998</v>
      </c>
      <c r="U1940" s="21">
        <v>-17.816842000000001</v>
      </c>
      <c r="V1940" s="21" t="s">
        <v>1722</v>
      </c>
      <c r="W1940" s="21" t="s">
        <v>51</v>
      </c>
      <c r="X1940" s="21" t="s">
        <v>1757</v>
      </c>
      <c r="Y1940" s="23">
        <v>46246</v>
      </c>
      <c r="Z1940" s="24">
        <f>+E1940-Y1940</f>
        <v>13</v>
      </c>
      <c r="AA1940" s="25">
        <f>+Tabla_DatosExternos_142[[#This Row],[Saldo]]/Tabla_DatosExternos_142[[#This Row],[Importe]]</f>
        <v>1</v>
      </c>
      <c r="AB1940" s="21"/>
      <c r="AC1940" s="26">
        <f>IF(AND(-Z1940&gt;=1,-Z1940&lt;=30),D1940,0)</f>
        <v>0</v>
      </c>
      <c r="AD1940" s="26">
        <f>IF(AND(-Z1940&gt;=31,-Z1940&lt;=60),D1940,0)</f>
        <v>0</v>
      </c>
      <c r="AE1940" s="26">
        <f>IF(AND(-Z1940&gt;=61,-Z1940&lt;=90),D1940,0)</f>
        <v>0</v>
      </c>
      <c r="AF1940" s="26">
        <f>IF(AND(-Z1940&gt;=91,-Z1940&lt;=120),D1940,0)</f>
        <v>0</v>
      </c>
      <c r="AG1940" s="26">
        <f>IF(AND(-Z1940&gt;=121,-Z1940&lt;=150),D1940,0)</f>
        <v>0</v>
      </c>
      <c r="AH1940" s="26">
        <f>IF(AND(-Z1940&gt;=151,-Z1940&lt;=180),D1940,0)</f>
        <v>0</v>
      </c>
      <c r="AI1940" s="26">
        <f>IF(AND(-Z1940&gt;=181,-Z1940&lt;=210),D1940,0)</f>
        <v>0</v>
      </c>
      <c r="AJ1940" s="26">
        <f>IF(AND(-Z1940&gt;=211,-Z1940&lt;=250),D1940,0)</f>
        <v>0</v>
      </c>
      <c r="AK1940" s="26">
        <f>IF(-Z1940&gt;=251,D1940,0)</f>
        <v>0</v>
      </c>
      <c r="AL1940" s="26">
        <f>SUM(AE1940:AF1940)</f>
        <v>0</v>
      </c>
      <c r="AM1940" s="26">
        <f>SUM(AG1940:AK1940)</f>
        <v>0</v>
      </c>
      <c r="AN1940" s="26">
        <f>SUM(AI1940:AK1940)</f>
        <v>0</v>
      </c>
      <c r="AO1940" s="26">
        <f>+IF(SUM(AC1940:AK1940)=0,D1940,0)</f>
        <v>549.12</v>
      </c>
      <c r="AP1940" s="26">
        <f>+SUM(AC1940:AK1940)</f>
        <v>0</v>
      </c>
      <c r="AQ1940" s="26">
        <f>+Tabla_DatosExternos_142[[#This Row],[Total Vigente]]+Tabla_DatosExternos_142[[#This Row],[Total Vencido]]</f>
        <v>549.12</v>
      </c>
      <c r="AR1940" s="26">
        <f>SUM(AG1940:AK1940)</f>
        <v>0</v>
      </c>
      <c r="AS1940" s="27">
        <f>+Tabla_DatosExternos_142[[#This Row],[Fecha]]-Tabla_DatosExternos_142[[#This Row],[Vence]]</f>
        <v>-60</v>
      </c>
      <c r="AT1940" s="21"/>
      <c r="AU1940" s="28" t="e">
        <f>+AR1940-W1940</f>
        <v>#VALUE!</v>
      </c>
    </row>
    <row r="1941" spans="1:47" x14ac:dyDescent="0.35">
      <c r="A1941" s="20">
        <v>46199</v>
      </c>
      <c r="B1941" s="21">
        <v>275019</v>
      </c>
      <c r="C1941" s="21">
        <v>527.88</v>
      </c>
      <c r="D1941" s="21">
        <v>527.88</v>
      </c>
      <c r="E1941" s="22">
        <v>46259</v>
      </c>
      <c r="F1941" s="21">
        <v>13</v>
      </c>
      <c r="G1941" s="21" t="s">
        <v>90</v>
      </c>
      <c r="H1941" s="21" t="s">
        <v>95</v>
      </c>
      <c r="I1941" s="21" t="s">
        <v>1709</v>
      </c>
      <c r="J1941" s="21" t="s">
        <v>1378</v>
      </c>
      <c r="K1941" s="21" t="s">
        <v>1379</v>
      </c>
      <c r="L1941" s="21" t="s">
        <v>1380</v>
      </c>
      <c r="M1941" s="21" t="s">
        <v>1381</v>
      </c>
      <c r="N1941" s="21">
        <v>60</v>
      </c>
      <c r="O1941" s="20"/>
      <c r="P1941" s="21" t="s">
        <v>50</v>
      </c>
      <c r="Q1941" s="21" t="s">
        <v>1710</v>
      </c>
      <c r="R1941" s="21">
        <v>110000</v>
      </c>
      <c r="S1941" s="21">
        <v>10019</v>
      </c>
      <c r="T1941" s="21">
        <v>-63.110754399999998</v>
      </c>
      <c r="U1941" s="21">
        <v>-17.842225200000001</v>
      </c>
      <c r="V1941" s="21" t="s">
        <v>1722</v>
      </c>
      <c r="W1941" s="21" t="s">
        <v>51</v>
      </c>
      <c r="X1941" s="21" t="s">
        <v>1725</v>
      </c>
      <c r="Y1941" s="23">
        <v>46246</v>
      </c>
      <c r="Z1941" s="24">
        <f>+E1941-Y1941</f>
        <v>13</v>
      </c>
      <c r="AA1941" s="25">
        <f>+Tabla_DatosExternos_142[[#This Row],[Saldo]]/Tabla_DatosExternos_142[[#This Row],[Importe]]</f>
        <v>1</v>
      </c>
      <c r="AB1941" s="21"/>
      <c r="AC1941" s="26">
        <f>IF(AND(-Z1941&gt;=1,-Z1941&lt;=30),D1941,0)</f>
        <v>0</v>
      </c>
      <c r="AD1941" s="26">
        <f>IF(AND(-Z1941&gt;=31,-Z1941&lt;=60),D1941,0)</f>
        <v>0</v>
      </c>
      <c r="AE1941" s="26">
        <f>IF(AND(-Z1941&gt;=61,-Z1941&lt;=90),D1941,0)</f>
        <v>0</v>
      </c>
      <c r="AF1941" s="26">
        <f>IF(AND(-Z1941&gt;=91,-Z1941&lt;=120),D1941,0)</f>
        <v>0</v>
      </c>
      <c r="AG1941" s="26">
        <f>IF(AND(-Z1941&gt;=121,-Z1941&lt;=150),D1941,0)</f>
        <v>0</v>
      </c>
      <c r="AH1941" s="26">
        <f>IF(AND(-Z1941&gt;=151,-Z1941&lt;=180),D1941,0)</f>
        <v>0</v>
      </c>
      <c r="AI1941" s="26">
        <f>IF(AND(-Z1941&gt;=181,-Z1941&lt;=210),D1941,0)</f>
        <v>0</v>
      </c>
      <c r="AJ1941" s="26">
        <f>IF(AND(-Z1941&gt;=211,-Z1941&lt;=250),D1941,0)</f>
        <v>0</v>
      </c>
      <c r="AK1941" s="26">
        <f>IF(-Z1941&gt;=251,D1941,0)</f>
        <v>0</v>
      </c>
      <c r="AL1941" s="26">
        <f>SUM(AE1941:AF1941)</f>
        <v>0</v>
      </c>
      <c r="AM1941" s="26">
        <f>SUM(AG1941:AK1941)</f>
        <v>0</v>
      </c>
      <c r="AN1941" s="26">
        <f>SUM(AI1941:AK1941)</f>
        <v>0</v>
      </c>
      <c r="AO1941" s="26">
        <f>+IF(SUM(AC1941:AK1941)=0,D1941,0)</f>
        <v>527.88</v>
      </c>
      <c r="AP1941" s="26">
        <f>+SUM(AC1941:AK1941)</f>
        <v>0</v>
      </c>
      <c r="AQ1941" s="26">
        <f>+Tabla_DatosExternos_142[[#This Row],[Total Vigente]]+Tabla_DatosExternos_142[[#This Row],[Total Vencido]]</f>
        <v>527.88</v>
      </c>
      <c r="AR1941" s="26">
        <f>SUM(AG1941:AK1941)</f>
        <v>0</v>
      </c>
      <c r="AS1941" s="27">
        <f>+Tabla_DatosExternos_142[[#This Row],[Fecha]]-Tabla_DatosExternos_142[[#This Row],[Vence]]</f>
        <v>-60</v>
      </c>
      <c r="AT1941" s="21"/>
      <c r="AU1941" s="28" t="e">
        <f>+AR1941-W1941</f>
        <v>#VALUE!</v>
      </c>
    </row>
    <row r="1942" spans="1:47" x14ac:dyDescent="0.35">
      <c r="A1942" s="20">
        <v>46199</v>
      </c>
      <c r="B1942" s="21">
        <v>275020</v>
      </c>
      <c r="C1942" s="21">
        <v>712.74</v>
      </c>
      <c r="D1942" s="21">
        <v>712.74</v>
      </c>
      <c r="E1942" s="22">
        <v>46259</v>
      </c>
      <c r="F1942" s="21">
        <v>13</v>
      </c>
      <c r="G1942" s="21" t="s">
        <v>90</v>
      </c>
      <c r="H1942" s="21" t="s">
        <v>95</v>
      </c>
      <c r="I1942" s="21" t="s">
        <v>1709</v>
      </c>
      <c r="J1942" s="21" t="s">
        <v>1378</v>
      </c>
      <c r="K1942" s="21" t="s">
        <v>1379</v>
      </c>
      <c r="L1942" s="21" t="s">
        <v>1380</v>
      </c>
      <c r="M1942" s="21" t="s">
        <v>1381</v>
      </c>
      <c r="N1942" s="21">
        <v>60</v>
      </c>
      <c r="O1942" s="20"/>
      <c r="P1942" s="21" t="s">
        <v>50</v>
      </c>
      <c r="Q1942" s="21" t="s">
        <v>1710</v>
      </c>
      <c r="R1942" s="21">
        <v>110000</v>
      </c>
      <c r="S1942" s="21">
        <v>10019</v>
      </c>
      <c r="T1942" s="21">
        <v>-63.125241600000003</v>
      </c>
      <c r="U1942" s="21">
        <v>-17.801042899999999</v>
      </c>
      <c r="V1942" s="21" t="s">
        <v>1722</v>
      </c>
      <c r="W1942" s="21" t="s">
        <v>51</v>
      </c>
      <c r="X1942" s="21" t="s">
        <v>1726</v>
      </c>
      <c r="Y1942" s="23">
        <v>46246</v>
      </c>
      <c r="Z1942" s="24">
        <f>+E1942-Y1942</f>
        <v>13</v>
      </c>
      <c r="AA1942" s="25">
        <f>+Tabla_DatosExternos_142[[#This Row],[Saldo]]/Tabla_DatosExternos_142[[#This Row],[Importe]]</f>
        <v>1</v>
      </c>
      <c r="AB1942" s="21"/>
      <c r="AC1942" s="26">
        <f>IF(AND(-Z1942&gt;=1,-Z1942&lt;=30),D1942,0)</f>
        <v>0</v>
      </c>
      <c r="AD1942" s="26">
        <f>IF(AND(-Z1942&gt;=31,-Z1942&lt;=60),D1942,0)</f>
        <v>0</v>
      </c>
      <c r="AE1942" s="26">
        <f>IF(AND(-Z1942&gt;=61,-Z1942&lt;=90),D1942,0)</f>
        <v>0</v>
      </c>
      <c r="AF1942" s="26">
        <f>IF(AND(-Z1942&gt;=91,-Z1942&lt;=120),D1942,0)</f>
        <v>0</v>
      </c>
      <c r="AG1942" s="26">
        <f>IF(AND(-Z1942&gt;=121,-Z1942&lt;=150),D1942,0)</f>
        <v>0</v>
      </c>
      <c r="AH1942" s="26">
        <f>IF(AND(-Z1942&gt;=151,-Z1942&lt;=180),D1942,0)</f>
        <v>0</v>
      </c>
      <c r="AI1942" s="26">
        <f>IF(AND(-Z1942&gt;=181,-Z1942&lt;=210),D1942,0)</f>
        <v>0</v>
      </c>
      <c r="AJ1942" s="26">
        <f>IF(AND(-Z1942&gt;=211,-Z1942&lt;=250),D1942,0)</f>
        <v>0</v>
      </c>
      <c r="AK1942" s="26">
        <f>IF(-Z1942&gt;=251,D1942,0)</f>
        <v>0</v>
      </c>
      <c r="AL1942" s="26">
        <f>SUM(AE1942:AF1942)</f>
        <v>0</v>
      </c>
      <c r="AM1942" s="26">
        <f>SUM(AG1942:AK1942)</f>
        <v>0</v>
      </c>
      <c r="AN1942" s="26">
        <f>SUM(AI1942:AK1942)</f>
        <v>0</v>
      </c>
      <c r="AO1942" s="26">
        <f>+IF(SUM(AC1942:AK1942)=0,D1942,0)</f>
        <v>712.74</v>
      </c>
      <c r="AP1942" s="26">
        <f>+SUM(AC1942:AK1942)</f>
        <v>0</v>
      </c>
      <c r="AQ1942" s="26">
        <f>+Tabla_DatosExternos_142[[#This Row],[Total Vigente]]+Tabla_DatosExternos_142[[#This Row],[Total Vencido]]</f>
        <v>712.74</v>
      </c>
      <c r="AR1942" s="26">
        <f>SUM(AG1942:AK1942)</f>
        <v>0</v>
      </c>
      <c r="AS1942" s="27">
        <f>+Tabla_DatosExternos_142[[#This Row],[Fecha]]-Tabla_DatosExternos_142[[#This Row],[Vence]]</f>
        <v>-60</v>
      </c>
      <c r="AT1942" s="21"/>
      <c r="AU1942" s="28" t="e">
        <f>+AR1942-W1942</f>
        <v>#VALUE!</v>
      </c>
    </row>
    <row r="1943" spans="1:47" x14ac:dyDescent="0.35">
      <c r="A1943" s="20">
        <v>46199</v>
      </c>
      <c r="B1943" s="21">
        <v>275021</v>
      </c>
      <c r="C1943" s="21">
        <v>294.89999999999998</v>
      </c>
      <c r="D1943" s="21">
        <v>294.89999999999998</v>
      </c>
      <c r="E1943" s="22">
        <v>46259</v>
      </c>
      <c r="F1943" s="21">
        <v>13</v>
      </c>
      <c r="G1943" s="21" t="s">
        <v>90</v>
      </c>
      <c r="H1943" s="21" t="s">
        <v>95</v>
      </c>
      <c r="I1943" s="21" t="s">
        <v>1709</v>
      </c>
      <c r="J1943" s="21" t="s">
        <v>1378</v>
      </c>
      <c r="K1943" s="21" t="s">
        <v>1379</v>
      </c>
      <c r="L1943" s="21" t="s">
        <v>1380</v>
      </c>
      <c r="M1943" s="21" t="s">
        <v>1381</v>
      </c>
      <c r="N1943" s="21">
        <v>60</v>
      </c>
      <c r="O1943" s="20"/>
      <c r="P1943" s="21" t="s">
        <v>50</v>
      </c>
      <c r="Q1943" s="21" t="s">
        <v>1710</v>
      </c>
      <c r="R1943" s="21">
        <v>110000</v>
      </c>
      <c r="S1943" s="21">
        <v>10019</v>
      </c>
      <c r="T1943" s="21">
        <v>-63.117978700000002</v>
      </c>
      <c r="U1943" s="21">
        <v>-17.817603800000001</v>
      </c>
      <c r="V1943" s="21" t="s">
        <v>1727</v>
      </c>
      <c r="W1943" s="21" t="s">
        <v>51</v>
      </c>
      <c r="X1943" s="21" t="s">
        <v>1728</v>
      </c>
      <c r="Y1943" s="23">
        <v>46246</v>
      </c>
      <c r="Z1943" s="24">
        <f>+E1943-Y1943</f>
        <v>13</v>
      </c>
      <c r="AA1943" s="25">
        <f>+Tabla_DatosExternos_142[[#This Row],[Saldo]]/Tabla_DatosExternos_142[[#This Row],[Importe]]</f>
        <v>1</v>
      </c>
      <c r="AB1943" s="21"/>
      <c r="AC1943" s="26">
        <f>IF(AND(-Z1943&gt;=1,-Z1943&lt;=30),D1943,0)</f>
        <v>0</v>
      </c>
      <c r="AD1943" s="26">
        <f>IF(AND(-Z1943&gt;=31,-Z1943&lt;=60),D1943,0)</f>
        <v>0</v>
      </c>
      <c r="AE1943" s="26">
        <f>IF(AND(-Z1943&gt;=61,-Z1943&lt;=90),D1943,0)</f>
        <v>0</v>
      </c>
      <c r="AF1943" s="26">
        <f>IF(AND(-Z1943&gt;=91,-Z1943&lt;=120),D1943,0)</f>
        <v>0</v>
      </c>
      <c r="AG1943" s="26">
        <f>IF(AND(-Z1943&gt;=121,-Z1943&lt;=150),D1943,0)</f>
        <v>0</v>
      </c>
      <c r="AH1943" s="26">
        <f>IF(AND(-Z1943&gt;=151,-Z1943&lt;=180),D1943,0)</f>
        <v>0</v>
      </c>
      <c r="AI1943" s="26">
        <f>IF(AND(-Z1943&gt;=181,-Z1943&lt;=210),D1943,0)</f>
        <v>0</v>
      </c>
      <c r="AJ1943" s="26">
        <f>IF(AND(-Z1943&gt;=211,-Z1943&lt;=250),D1943,0)</f>
        <v>0</v>
      </c>
      <c r="AK1943" s="26">
        <f>IF(-Z1943&gt;=251,D1943,0)</f>
        <v>0</v>
      </c>
      <c r="AL1943" s="26">
        <f>SUM(AE1943:AF1943)</f>
        <v>0</v>
      </c>
      <c r="AM1943" s="26">
        <f>SUM(AG1943:AK1943)</f>
        <v>0</v>
      </c>
      <c r="AN1943" s="26">
        <f>SUM(AI1943:AK1943)</f>
        <v>0</v>
      </c>
      <c r="AO1943" s="26">
        <f>+IF(SUM(AC1943:AK1943)=0,D1943,0)</f>
        <v>294.89999999999998</v>
      </c>
      <c r="AP1943" s="26">
        <f>+SUM(AC1943:AK1943)</f>
        <v>0</v>
      </c>
      <c r="AQ1943" s="26">
        <f>+Tabla_DatosExternos_142[[#This Row],[Total Vigente]]+Tabla_DatosExternos_142[[#This Row],[Total Vencido]]</f>
        <v>294.89999999999998</v>
      </c>
      <c r="AR1943" s="26">
        <f>SUM(AG1943:AK1943)</f>
        <v>0</v>
      </c>
      <c r="AS1943" s="27">
        <f>+Tabla_DatosExternos_142[[#This Row],[Fecha]]-Tabla_DatosExternos_142[[#This Row],[Vence]]</f>
        <v>-60</v>
      </c>
      <c r="AT1943" s="21"/>
      <c r="AU1943" s="28" t="e">
        <f>+AR1943-W1943</f>
        <v>#VALUE!</v>
      </c>
    </row>
    <row r="1944" spans="1:47" x14ac:dyDescent="0.35">
      <c r="A1944" s="20">
        <v>46199</v>
      </c>
      <c r="B1944" s="21">
        <v>275022</v>
      </c>
      <c r="C1944" s="21">
        <v>873.6</v>
      </c>
      <c r="D1944" s="21">
        <v>873.6</v>
      </c>
      <c r="E1944" s="22">
        <v>46259</v>
      </c>
      <c r="F1944" s="21">
        <v>13</v>
      </c>
      <c r="G1944" s="21" t="s">
        <v>90</v>
      </c>
      <c r="H1944" s="21" t="s">
        <v>95</v>
      </c>
      <c r="I1944" s="21" t="s">
        <v>1709</v>
      </c>
      <c r="J1944" s="21" t="s">
        <v>1378</v>
      </c>
      <c r="K1944" s="21" t="s">
        <v>1379</v>
      </c>
      <c r="L1944" s="21" t="s">
        <v>1380</v>
      </c>
      <c r="M1944" s="21" t="s">
        <v>1381</v>
      </c>
      <c r="N1944" s="21">
        <v>60</v>
      </c>
      <c r="O1944" s="20"/>
      <c r="P1944" s="21" t="s">
        <v>50</v>
      </c>
      <c r="Q1944" s="21" t="s">
        <v>1710</v>
      </c>
      <c r="R1944" s="21">
        <v>110000</v>
      </c>
      <c r="S1944" s="21">
        <v>10019</v>
      </c>
      <c r="T1944" s="21">
        <v>-63.169066299999997</v>
      </c>
      <c r="U1944" s="21">
        <v>-17.845849300000001</v>
      </c>
      <c r="V1944" s="21" t="s">
        <v>1727</v>
      </c>
      <c r="W1944" s="21" t="s">
        <v>51</v>
      </c>
      <c r="X1944" s="21" t="s">
        <v>1729</v>
      </c>
      <c r="Y1944" s="23">
        <v>46246</v>
      </c>
      <c r="Z1944" s="24">
        <f>+E1944-Y1944</f>
        <v>13</v>
      </c>
      <c r="AA1944" s="25">
        <f>+Tabla_DatosExternos_142[[#This Row],[Saldo]]/Tabla_DatosExternos_142[[#This Row],[Importe]]</f>
        <v>1</v>
      </c>
      <c r="AB1944" s="21"/>
      <c r="AC1944" s="26">
        <f>IF(AND(-Z1944&gt;=1,-Z1944&lt;=30),D1944,0)</f>
        <v>0</v>
      </c>
      <c r="AD1944" s="26">
        <f>IF(AND(-Z1944&gt;=31,-Z1944&lt;=60),D1944,0)</f>
        <v>0</v>
      </c>
      <c r="AE1944" s="26">
        <f>IF(AND(-Z1944&gt;=61,-Z1944&lt;=90),D1944,0)</f>
        <v>0</v>
      </c>
      <c r="AF1944" s="26">
        <f>IF(AND(-Z1944&gt;=91,-Z1944&lt;=120),D1944,0)</f>
        <v>0</v>
      </c>
      <c r="AG1944" s="26">
        <f>IF(AND(-Z1944&gt;=121,-Z1944&lt;=150),D1944,0)</f>
        <v>0</v>
      </c>
      <c r="AH1944" s="26">
        <f>IF(AND(-Z1944&gt;=151,-Z1944&lt;=180),D1944,0)</f>
        <v>0</v>
      </c>
      <c r="AI1944" s="26">
        <f>IF(AND(-Z1944&gt;=181,-Z1944&lt;=210),D1944,0)</f>
        <v>0</v>
      </c>
      <c r="AJ1944" s="26">
        <f>IF(AND(-Z1944&gt;=211,-Z1944&lt;=250),D1944,0)</f>
        <v>0</v>
      </c>
      <c r="AK1944" s="26">
        <f>IF(-Z1944&gt;=251,D1944,0)</f>
        <v>0</v>
      </c>
      <c r="AL1944" s="26">
        <f>SUM(AE1944:AF1944)</f>
        <v>0</v>
      </c>
      <c r="AM1944" s="26">
        <f>SUM(AG1944:AK1944)</f>
        <v>0</v>
      </c>
      <c r="AN1944" s="26">
        <f>SUM(AI1944:AK1944)</f>
        <v>0</v>
      </c>
      <c r="AO1944" s="26">
        <f>+IF(SUM(AC1944:AK1944)=0,D1944,0)</f>
        <v>873.6</v>
      </c>
      <c r="AP1944" s="26">
        <f>+SUM(AC1944:AK1944)</f>
        <v>0</v>
      </c>
      <c r="AQ1944" s="26">
        <f>+Tabla_DatosExternos_142[[#This Row],[Total Vigente]]+Tabla_DatosExternos_142[[#This Row],[Total Vencido]]</f>
        <v>873.6</v>
      </c>
      <c r="AR1944" s="26">
        <f>SUM(AG1944:AK1944)</f>
        <v>0</v>
      </c>
      <c r="AS1944" s="27">
        <f>+Tabla_DatosExternos_142[[#This Row],[Fecha]]-Tabla_DatosExternos_142[[#This Row],[Vence]]</f>
        <v>-60</v>
      </c>
      <c r="AT1944" s="21"/>
      <c r="AU1944" s="28" t="e">
        <f>+AR1944-W1944</f>
        <v>#VALUE!</v>
      </c>
    </row>
    <row r="1945" spans="1:47" x14ac:dyDescent="0.35">
      <c r="A1945" s="20">
        <v>46199</v>
      </c>
      <c r="B1945" s="21">
        <v>275023</v>
      </c>
      <c r="C1945" s="21">
        <v>469.98</v>
      </c>
      <c r="D1945" s="21">
        <v>469.98</v>
      </c>
      <c r="E1945" s="22">
        <v>46259</v>
      </c>
      <c r="F1945" s="21">
        <v>13</v>
      </c>
      <c r="G1945" s="21" t="s">
        <v>90</v>
      </c>
      <c r="H1945" s="21" t="s">
        <v>95</v>
      </c>
      <c r="I1945" s="21" t="s">
        <v>1709</v>
      </c>
      <c r="J1945" s="21" t="s">
        <v>1378</v>
      </c>
      <c r="K1945" s="21" t="s">
        <v>1379</v>
      </c>
      <c r="L1945" s="21" t="s">
        <v>1380</v>
      </c>
      <c r="M1945" s="21" t="s">
        <v>1381</v>
      </c>
      <c r="N1945" s="21">
        <v>60</v>
      </c>
      <c r="O1945" s="20"/>
      <c r="P1945" s="21" t="s">
        <v>50</v>
      </c>
      <c r="Q1945" s="21" t="s">
        <v>1710</v>
      </c>
      <c r="R1945" s="21">
        <v>110000</v>
      </c>
      <c r="S1945" s="21">
        <v>10019</v>
      </c>
      <c r="T1945" s="21">
        <v>-63.1291613</v>
      </c>
      <c r="U1945" s="21">
        <v>-17.829110100000001</v>
      </c>
      <c r="V1945" s="21" t="s">
        <v>1727</v>
      </c>
      <c r="W1945" s="21" t="s">
        <v>51</v>
      </c>
      <c r="X1945" s="21" t="s">
        <v>1730</v>
      </c>
      <c r="Y1945" s="23">
        <v>46246</v>
      </c>
      <c r="Z1945" s="24">
        <f>+E1945-Y1945</f>
        <v>13</v>
      </c>
      <c r="AA1945" s="25">
        <f>+Tabla_DatosExternos_142[[#This Row],[Saldo]]/Tabla_DatosExternos_142[[#This Row],[Importe]]</f>
        <v>1</v>
      </c>
      <c r="AB1945" s="21"/>
      <c r="AC1945" s="26">
        <f>IF(AND(-Z1945&gt;=1,-Z1945&lt;=30),D1945,0)</f>
        <v>0</v>
      </c>
      <c r="AD1945" s="26">
        <f>IF(AND(-Z1945&gt;=31,-Z1945&lt;=60),D1945,0)</f>
        <v>0</v>
      </c>
      <c r="AE1945" s="26">
        <f>IF(AND(-Z1945&gt;=61,-Z1945&lt;=90),D1945,0)</f>
        <v>0</v>
      </c>
      <c r="AF1945" s="26">
        <f>IF(AND(-Z1945&gt;=91,-Z1945&lt;=120),D1945,0)</f>
        <v>0</v>
      </c>
      <c r="AG1945" s="26">
        <f>IF(AND(-Z1945&gt;=121,-Z1945&lt;=150),D1945,0)</f>
        <v>0</v>
      </c>
      <c r="AH1945" s="26">
        <f>IF(AND(-Z1945&gt;=151,-Z1945&lt;=180),D1945,0)</f>
        <v>0</v>
      </c>
      <c r="AI1945" s="26">
        <f>IF(AND(-Z1945&gt;=181,-Z1945&lt;=210),D1945,0)</f>
        <v>0</v>
      </c>
      <c r="AJ1945" s="26">
        <f>IF(AND(-Z1945&gt;=211,-Z1945&lt;=250),D1945,0)</f>
        <v>0</v>
      </c>
      <c r="AK1945" s="26">
        <f>IF(-Z1945&gt;=251,D1945,0)</f>
        <v>0</v>
      </c>
      <c r="AL1945" s="26">
        <f>SUM(AE1945:AF1945)</f>
        <v>0</v>
      </c>
      <c r="AM1945" s="26">
        <f>SUM(AG1945:AK1945)</f>
        <v>0</v>
      </c>
      <c r="AN1945" s="26">
        <f>SUM(AI1945:AK1945)</f>
        <v>0</v>
      </c>
      <c r="AO1945" s="26">
        <f>+IF(SUM(AC1945:AK1945)=0,D1945,0)</f>
        <v>469.98</v>
      </c>
      <c r="AP1945" s="26">
        <f>+SUM(AC1945:AK1945)</f>
        <v>0</v>
      </c>
      <c r="AQ1945" s="26">
        <f>+Tabla_DatosExternos_142[[#This Row],[Total Vigente]]+Tabla_DatosExternos_142[[#This Row],[Total Vencido]]</f>
        <v>469.98</v>
      </c>
      <c r="AR1945" s="26">
        <f>SUM(AG1945:AK1945)</f>
        <v>0</v>
      </c>
      <c r="AS1945" s="27">
        <f>+Tabla_DatosExternos_142[[#This Row],[Fecha]]-Tabla_DatosExternos_142[[#This Row],[Vence]]</f>
        <v>-60</v>
      </c>
      <c r="AT1945" s="21"/>
      <c r="AU1945" s="28" t="e">
        <f>+AR1945-W1945</f>
        <v>#VALUE!</v>
      </c>
    </row>
    <row r="1946" spans="1:47" x14ac:dyDescent="0.35">
      <c r="A1946" s="20">
        <v>46199</v>
      </c>
      <c r="B1946" s="21">
        <v>275024</v>
      </c>
      <c r="C1946" s="21">
        <v>892.44</v>
      </c>
      <c r="D1946" s="21">
        <v>892.44</v>
      </c>
      <c r="E1946" s="22">
        <v>46259</v>
      </c>
      <c r="F1946" s="21">
        <v>13</v>
      </c>
      <c r="G1946" s="21" t="s">
        <v>90</v>
      </c>
      <c r="H1946" s="21" t="s">
        <v>95</v>
      </c>
      <c r="I1946" s="21" t="s">
        <v>1709</v>
      </c>
      <c r="J1946" s="21" t="s">
        <v>1378</v>
      </c>
      <c r="K1946" s="21" t="s">
        <v>1379</v>
      </c>
      <c r="L1946" s="21" t="s">
        <v>1380</v>
      </c>
      <c r="M1946" s="21" t="s">
        <v>1381</v>
      </c>
      <c r="N1946" s="21">
        <v>60</v>
      </c>
      <c r="O1946" s="20"/>
      <c r="P1946" s="21" t="s">
        <v>50</v>
      </c>
      <c r="Q1946" s="21" t="s">
        <v>1710</v>
      </c>
      <c r="R1946" s="21">
        <v>110000</v>
      </c>
      <c r="S1946" s="21">
        <v>10019</v>
      </c>
      <c r="T1946" s="21">
        <v>-63.1718172</v>
      </c>
      <c r="U1946" s="21">
        <v>-17.7291378</v>
      </c>
      <c r="V1946" s="21" t="s">
        <v>1727</v>
      </c>
      <c r="W1946" s="21" t="s">
        <v>51</v>
      </c>
      <c r="X1946" s="21" t="s">
        <v>1758</v>
      </c>
      <c r="Y1946" s="23">
        <v>46246</v>
      </c>
      <c r="Z1946" s="24">
        <f>+E1946-Y1946</f>
        <v>13</v>
      </c>
      <c r="AA1946" s="25">
        <f>+Tabla_DatosExternos_142[[#This Row],[Saldo]]/Tabla_DatosExternos_142[[#This Row],[Importe]]</f>
        <v>1</v>
      </c>
      <c r="AB1946" s="21"/>
      <c r="AC1946" s="26">
        <f>IF(AND(-Z1946&gt;=1,-Z1946&lt;=30),D1946,0)</f>
        <v>0</v>
      </c>
      <c r="AD1946" s="26">
        <f>IF(AND(-Z1946&gt;=31,-Z1946&lt;=60),D1946,0)</f>
        <v>0</v>
      </c>
      <c r="AE1946" s="26">
        <f>IF(AND(-Z1946&gt;=61,-Z1946&lt;=90),D1946,0)</f>
        <v>0</v>
      </c>
      <c r="AF1946" s="26">
        <f>IF(AND(-Z1946&gt;=91,-Z1946&lt;=120),D1946,0)</f>
        <v>0</v>
      </c>
      <c r="AG1946" s="26">
        <f>IF(AND(-Z1946&gt;=121,-Z1946&lt;=150),D1946,0)</f>
        <v>0</v>
      </c>
      <c r="AH1946" s="26">
        <f>IF(AND(-Z1946&gt;=151,-Z1946&lt;=180),D1946,0)</f>
        <v>0</v>
      </c>
      <c r="AI1946" s="26">
        <f>IF(AND(-Z1946&gt;=181,-Z1946&lt;=210),D1946,0)</f>
        <v>0</v>
      </c>
      <c r="AJ1946" s="26">
        <f>IF(AND(-Z1946&gt;=211,-Z1946&lt;=250),D1946,0)</f>
        <v>0</v>
      </c>
      <c r="AK1946" s="26">
        <f>IF(-Z1946&gt;=251,D1946,0)</f>
        <v>0</v>
      </c>
      <c r="AL1946" s="26">
        <f>SUM(AE1946:AF1946)</f>
        <v>0</v>
      </c>
      <c r="AM1946" s="26">
        <f>SUM(AG1946:AK1946)</f>
        <v>0</v>
      </c>
      <c r="AN1946" s="26">
        <f>SUM(AI1946:AK1946)</f>
        <v>0</v>
      </c>
      <c r="AO1946" s="26">
        <f>+IF(SUM(AC1946:AK1946)=0,D1946,0)</f>
        <v>892.44</v>
      </c>
      <c r="AP1946" s="26">
        <f>+SUM(AC1946:AK1946)</f>
        <v>0</v>
      </c>
      <c r="AQ1946" s="26">
        <f>+Tabla_DatosExternos_142[[#This Row],[Total Vigente]]+Tabla_DatosExternos_142[[#This Row],[Total Vencido]]</f>
        <v>892.44</v>
      </c>
      <c r="AR1946" s="26">
        <f>SUM(AG1946:AK1946)</f>
        <v>0</v>
      </c>
      <c r="AS1946" s="27">
        <f>+Tabla_DatosExternos_142[[#This Row],[Fecha]]-Tabla_DatosExternos_142[[#This Row],[Vence]]</f>
        <v>-60</v>
      </c>
      <c r="AT1946" s="21"/>
      <c r="AU1946" s="28" t="e">
        <f>+AR1946-W1946</f>
        <v>#VALUE!</v>
      </c>
    </row>
    <row r="1947" spans="1:47" x14ac:dyDescent="0.35">
      <c r="A1947" s="20">
        <v>46199</v>
      </c>
      <c r="B1947" s="21">
        <v>275025</v>
      </c>
      <c r="C1947" s="21">
        <v>826.68</v>
      </c>
      <c r="D1947" s="21">
        <v>826.68</v>
      </c>
      <c r="E1947" s="22">
        <v>46259</v>
      </c>
      <c r="F1947" s="21">
        <v>13</v>
      </c>
      <c r="G1947" s="21" t="s">
        <v>90</v>
      </c>
      <c r="H1947" s="21" t="s">
        <v>95</v>
      </c>
      <c r="I1947" s="21" t="s">
        <v>1709</v>
      </c>
      <c r="J1947" s="21" t="s">
        <v>1378</v>
      </c>
      <c r="K1947" s="21" t="s">
        <v>1379</v>
      </c>
      <c r="L1947" s="21" t="s">
        <v>1380</v>
      </c>
      <c r="M1947" s="21" t="s">
        <v>1381</v>
      </c>
      <c r="N1947" s="21">
        <v>60</v>
      </c>
      <c r="O1947" s="20"/>
      <c r="P1947" s="21" t="s">
        <v>50</v>
      </c>
      <c r="Q1947" s="21" t="s">
        <v>1710</v>
      </c>
      <c r="R1947" s="21">
        <v>110000</v>
      </c>
      <c r="S1947" s="21">
        <v>10019</v>
      </c>
      <c r="T1947" s="21">
        <v>-63.214132300000003</v>
      </c>
      <c r="U1947" s="21">
        <v>-17.844051</v>
      </c>
      <c r="V1947" s="21" t="s">
        <v>1727</v>
      </c>
      <c r="W1947" s="21" t="s">
        <v>51</v>
      </c>
      <c r="X1947" s="21" t="s">
        <v>1731</v>
      </c>
      <c r="Y1947" s="23">
        <v>46246</v>
      </c>
      <c r="Z1947" s="24">
        <f>+E1947-Y1947</f>
        <v>13</v>
      </c>
      <c r="AA1947" s="25">
        <f>+Tabla_DatosExternos_142[[#This Row],[Saldo]]/Tabla_DatosExternos_142[[#This Row],[Importe]]</f>
        <v>1</v>
      </c>
      <c r="AB1947" s="21"/>
      <c r="AC1947" s="26">
        <f>IF(AND(-Z1947&gt;=1,-Z1947&lt;=30),D1947,0)</f>
        <v>0</v>
      </c>
      <c r="AD1947" s="26">
        <f>IF(AND(-Z1947&gt;=31,-Z1947&lt;=60),D1947,0)</f>
        <v>0</v>
      </c>
      <c r="AE1947" s="26">
        <f>IF(AND(-Z1947&gt;=61,-Z1947&lt;=90),D1947,0)</f>
        <v>0</v>
      </c>
      <c r="AF1947" s="26">
        <f>IF(AND(-Z1947&gt;=91,-Z1947&lt;=120),D1947,0)</f>
        <v>0</v>
      </c>
      <c r="AG1947" s="26">
        <f>IF(AND(-Z1947&gt;=121,-Z1947&lt;=150),D1947,0)</f>
        <v>0</v>
      </c>
      <c r="AH1947" s="26">
        <f>IF(AND(-Z1947&gt;=151,-Z1947&lt;=180),D1947,0)</f>
        <v>0</v>
      </c>
      <c r="AI1947" s="26">
        <f>IF(AND(-Z1947&gt;=181,-Z1947&lt;=210),D1947,0)</f>
        <v>0</v>
      </c>
      <c r="AJ1947" s="26">
        <f>IF(AND(-Z1947&gt;=211,-Z1947&lt;=250),D1947,0)</f>
        <v>0</v>
      </c>
      <c r="AK1947" s="26">
        <f>IF(-Z1947&gt;=251,D1947,0)</f>
        <v>0</v>
      </c>
      <c r="AL1947" s="26">
        <f>SUM(AE1947:AF1947)</f>
        <v>0</v>
      </c>
      <c r="AM1947" s="26">
        <f>SUM(AG1947:AK1947)</f>
        <v>0</v>
      </c>
      <c r="AN1947" s="26">
        <f>SUM(AI1947:AK1947)</f>
        <v>0</v>
      </c>
      <c r="AO1947" s="26">
        <f>+IF(SUM(AC1947:AK1947)=0,D1947,0)</f>
        <v>826.68</v>
      </c>
      <c r="AP1947" s="26">
        <f>+SUM(AC1947:AK1947)</f>
        <v>0</v>
      </c>
      <c r="AQ1947" s="26">
        <f>+Tabla_DatosExternos_142[[#This Row],[Total Vigente]]+Tabla_DatosExternos_142[[#This Row],[Total Vencido]]</f>
        <v>826.68</v>
      </c>
      <c r="AR1947" s="26">
        <f>SUM(AG1947:AK1947)</f>
        <v>0</v>
      </c>
      <c r="AS1947" s="27">
        <f>+Tabla_DatosExternos_142[[#This Row],[Fecha]]-Tabla_DatosExternos_142[[#This Row],[Vence]]</f>
        <v>-60</v>
      </c>
      <c r="AT1947" s="21"/>
      <c r="AU1947" s="28" t="e">
        <f>+AR1947-W1947</f>
        <v>#VALUE!</v>
      </c>
    </row>
    <row r="1948" spans="1:47" x14ac:dyDescent="0.35">
      <c r="A1948" s="20">
        <v>46199</v>
      </c>
      <c r="B1948" s="21">
        <v>275026</v>
      </c>
      <c r="C1948" s="21">
        <v>830.4</v>
      </c>
      <c r="D1948" s="21">
        <v>830.4</v>
      </c>
      <c r="E1948" s="22">
        <v>46259</v>
      </c>
      <c r="F1948" s="21">
        <v>13</v>
      </c>
      <c r="G1948" s="21" t="s">
        <v>90</v>
      </c>
      <c r="H1948" s="21" t="s">
        <v>95</v>
      </c>
      <c r="I1948" s="21" t="s">
        <v>1709</v>
      </c>
      <c r="J1948" s="21" t="s">
        <v>1378</v>
      </c>
      <c r="K1948" s="21" t="s">
        <v>1379</v>
      </c>
      <c r="L1948" s="21" t="s">
        <v>1380</v>
      </c>
      <c r="M1948" s="21" t="s">
        <v>1381</v>
      </c>
      <c r="N1948" s="21">
        <v>60</v>
      </c>
      <c r="O1948" s="20"/>
      <c r="P1948" s="21" t="s">
        <v>50</v>
      </c>
      <c r="Q1948" s="21" t="s">
        <v>1710</v>
      </c>
      <c r="R1948" s="21">
        <v>110000</v>
      </c>
      <c r="S1948" s="21">
        <v>10019</v>
      </c>
      <c r="T1948" s="21">
        <v>-63.158055599999997</v>
      </c>
      <c r="U1948" s="21">
        <v>-17.761138899999999</v>
      </c>
      <c r="V1948" s="21" t="s">
        <v>1727</v>
      </c>
      <c r="W1948" s="21" t="s">
        <v>51</v>
      </c>
      <c r="X1948" s="21" t="s">
        <v>1759</v>
      </c>
      <c r="Y1948" s="23">
        <v>46246</v>
      </c>
      <c r="Z1948" s="24">
        <f>+E1948-Y1948</f>
        <v>13</v>
      </c>
      <c r="AA1948" s="25">
        <f>+Tabla_DatosExternos_142[[#This Row],[Saldo]]/Tabla_DatosExternos_142[[#This Row],[Importe]]</f>
        <v>1</v>
      </c>
      <c r="AB1948" s="21"/>
      <c r="AC1948" s="26">
        <f>IF(AND(-Z1948&gt;=1,-Z1948&lt;=30),D1948,0)</f>
        <v>0</v>
      </c>
      <c r="AD1948" s="26">
        <f>IF(AND(-Z1948&gt;=31,-Z1948&lt;=60),D1948,0)</f>
        <v>0</v>
      </c>
      <c r="AE1948" s="26">
        <f>IF(AND(-Z1948&gt;=61,-Z1948&lt;=90),D1948,0)</f>
        <v>0</v>
      </c>
      <c r="AF1948" s="26">
        <f>IF(AND(-Z1948&gt;=91,-Z1948&lt;=120),D1948,0)</f>
        <v>0</v>
      </c>
      <c r="AG1948" s="26">
        <f>IF(AND(-Z1948&gt;=121,-Z1948&lt;=150),D1948,0)</f>
        <v>0</v>
      </c>
      <c r="AH1948" s="26">
        <f>IF(AND(-Z1948&gt;=151,-Z1948&lt;=180),D1948,0)</f>
        <v>0</v>
      </c>
      <c r="AI1948" s="26">
        <f>IF(AND(-Z1948&gt;=181,-Z1948&lt;=210),D1948,0)</f>
        <v>0</v>
      </c>
      <c r="AJ1948" s="26">
        <f>IF(AND(-Z1948&gt;=211,-Z1948&lt;=250),D1948,0)</f>
        <v>0</v>
      </c>
      <c r="AK1948" s="26">
        <f>IF(-Z1948&gt;=251,D1948,0)</f>
        <v>0</v>
      </c>
      <c r="AL1948" s="26">
        <f>SUM(AE1948:AF1948)</f>
        <v>0</v>
      </c>
      <c r="AM1948" s="26">
        <f>SUM(AG1948:AK1948)</f>
        <v>0</v>
      </c>
      <c r="AN1948" s="26">
        <f>SUM(AI1948:AK1948)</f>
        <v>0</v>
      </c>
      <c r="AO1948" s="26">
        <f>+IF(SUM(AC1948:AK1948)=0,D1948,0)</f>
        <v>830.4</v>
      </c>
      <c r="AP1948" s="26">
        <f>+SUM(AC1948:AK1948)</f>
        <v>0</v>
      </c>
      <c r="AQ1948" s="26">
        <f>+Tabla_DatosExternos_142[[#This Row],[Total Vigente]]+Tabla_DatosExternos_142[[#This Row],[Total Vencido]]</f>
        <v>830.4</v>
      </c>
      <c r="AR1948" s="26">
        <f>SUM(AG1948:AK1948)</f>
        <v>0</v>
      </c>
      <c r="AS1948" s="27">
        <f>+Tabla_DatosExternos_142[[#This Row],[Fecha]]-Tabla_DatosExternos_142[[#This Row],[Vence]]</f>
        <v>-60</v>
      </c>
      <c r="AT1948" s="21"/>
      <c r="AU1948" s="28" t="e">
        <f>+AR1948-W1948</f>
        <v>#VALUE!</v>
      </c>
    </row>
    <row r="1949" spans="1:47" x14ac:dyDescent="0.35">
      <c r="A1949" s="20">
        <v>46199</v>
      </c>
      <c r="B1949" s="21">
        <v>275027</v>
      </c>
      <c r="C1949" s="21">
        <v>1026.78</v>
      </c>
      <c r="D1949" s="21">
        <v>1026.78</v>
      </c>
      <c r="E1949" s="22">
        <v>46259</v>
      </c>
      <c r="F1949" s="21">
        <v>13</v>
      </c>
      <c r="G1949" s="21" t="s">
        <v>90</v>
      </c>
      <c r="H1949" s="21" t="s">
        <v>95</v>
      </c>
      <c r="I1949" s="21" t="s">
        <v>1709</v>
      </c>
      <c r="J1949" s="21" t="s">
        <v>1378</v>
      </c>
      <c r="K1949" s="21" t="s">
        <v>1379</v>
      </c>
      <c r="L1949" s="21" t="s">
        <v>1380</v>
      </c>
      <c r="M1949" s="21" t="s">
        <v>1381</v>
      </c>
      <c r="N1949" s="21">
        <v>60</v>
      </c>
      <c r="O1949" s="20"/>
      <c r="P1949" s="21" t="s">
        <v>50</v>
      </c>
      <c r="Q1949" s="21" t="s">
        <v>1710</v>
      </c>
      <c r="R1949" s="21">
        <v>110000</v>
      </c>
      <c r="S1949" s="21">
        <v>10019</v>
      </c>
      <c r="T1949" s="21">
        <v>-63.206972200000003</v>
      </c>
      <c r="U1949" s="21">
        <v>-17.777388899999998</v>
      </c>
      <c r="V1949" s="21" t="s">
        <v>1727</v>
      </c>
      <c r="W1949" s="21" t="s">
        <v>51</v>
      </c>
      <c r="X1949" s="21" t="s">
        <v>1760</v>
      </c>
      <c r="Y1949" s="23">
        <v>46246</v>
      </c>
      <c r="Z1949" s="24">
        <f>+E1949-Y1949</f>
        <v>13</v>
      </c>
      <c r="AA1949" s="25">
        <f>+Tabla_DatosExternos_142[[#This Row],[Saldo]]/Tabla_DatosExternos_142[[#This Row],[Importe]]</f>
        <v>1</v>
      </c>
      <c r="AB1949" s="21"/>
      <c r="AC1949" s="26">
        <f>IF(AND(-Z1949&gt;=1,-Z1949&lt;=30),D1949,0)</f>
        <v>0</v>
      </c>
      <c r="AD1949" s="26">
        <f>IF(AND(-Z1949&gt;=31,-Z1949&lt;=60),D1949,0)</f>
        <v>0</v>
      </c>
      <c r="AE1949" s="26">
        <f>IF(AND(-Z1949&gt;=61,-Z1949&lt;=90),D1949,0)</f>
        <v>0</v>
      </c>
      <c r="AF1949" s="26">
        <f>IF(AND(-Z1949&gt;=91,-Z1949&lt;=120),D1949,0)</f>
        <v>0</v>
      </c>
      <c r="AG1949" s="26">
        <f>IF(AND(-Z1949&gt;=121,-Z1949&lt;=150),D1949,0)</f>
        <v>0</v>
      </c>
      <c r="AH1949" s="26">
        <f>IF(AND(-Z1949&gt;=151,-Z1949&lt;=180),D1949,0)</f>
        <v>0</v>
      </c>
      <c r="AI1949" s="26">
        <f>IF(AND(-Z1949&gt;=181,-Z1949&lt;=210),D1949,0)</f>
        <v>0</v>
      </c>
      <c r="AJ1949" s="26">
        <f>IF(AND(-Z1949&gt;=211,-Z1949&lt;=250),D1949,0)</f>
        <v>0</v>
      </c>
      <c r="AK1949" s="26">
        <f>IF(-Z1949&gt;=251,D1949,0)</f>
        <v>0</v>
      </c>
      <c r="AL1949" s="26">
        <f>SUM(AE1949:AF1949)</f>
        <v>0</v>
      </c>
      <c r="AM1949" s="26">
        <f>SUM(AG1949:AK1949)</f>
        <v>0</v>
      </c>
      <c r="AN1949" s="26">
        <f>SUM(AI1949:AK1949)</f>
        <v>0</v>
      </c>
      <c r="AO1949" s="26">
        <f>+IF(SUM(AC1949:AK1949)=0,D1949,0)</f>
        <v>1026.78</v>
      </c>
      <c r="AP1949" s="26">
        <f>+SUM(AC1949:AK1949)</f>
        <v>0</v>
      </c>
      <c r="AQ1949" s="26">
        <f>+Tabla_DatosExternos_142[[#This Row],[Total Vigente]]+Tabla_DatosExternos_142[[#This Row],[Total Vencido]]</f>
        <v>1026.78</v>
      </c>
      <c r="AR1949" s="26">
        <f>SUM(AG1949:AK1949)</f>
        <v>0</v>
      </c>
      <c r="AS1949" s="27">
        <f>+Tabla_DatosExternos_142[[#This Row],[Fecha]]-Tabla_DatosExternos_142[[#This Row],[Vence]]</f>
        <v>-60</v>
      </c>
      <c r="AT1949" s="21"/>
      <c r="AU1949" s="28" t="e">
        <f>+AR1949-W1949</f>
        <v>#VALUE!</v>
      </c>
    </row>
    <row r="1950" spans="1:47" x14ac:dyDescent="0.35">
      <c r="A1950" s="20">
        <v>46199</v>
      </c>
      <c r="B1950" s="21">
        <v>275028</v>
      </c>
      <c r="C1950" s="21">
        <v>1086.48</v>
      </c>
      <c r="D1950" s="21">
        <v>1086.48</v>
      </c>
      <c r="E1950" s="22">
        <v>46259</v>
      </c>
      <c r="F1950" s="21">
        <v>13</v>
      </c>
      <c r="G1950" s="21" t="s">
        <v>90</v>
      </c>
      <c r="H1950" s="21" t="s">
        <v>95</v>
      </c>
      <c r="I1950" s="21" t="s">
        <v>1709</v>
      </c>
      <c r="J1950" s="21" t="s">
        <v>1378</v>
      </c>
      <c r="K1950" s="21" t="s">
        <v>1379</v>
      </c>
      <c r="L1950" s="21" t="s">
        <v>1380</v>
      </c>
      <c r="M1950" s="21" t="s">
        <v>1381</v>
      </c>
      <c r="N1950" s="21">
        <v>60</v>
      </c>
      <c r="O1950" s="20"/>
      <c r="P1950" s="21" t="s">
        <v>50</v>
      </c>
      <c r="Q1950" s="21" t="s">
        <v>1710</v>
      </c>
      <c r="R1950" s="21">
        <v>110000</v>
      </c>
      <c r="S1950" s="21">
        <v>10019</v>
      </c>
      <c r="T1950" s="21">
        <v>-63.099099099999997</v>
      </c>
      <c r="U1950" s="21">
        <v>-17.851478100000001</v>
      </c>
      <c r="V1950" s="21" t="s">
        <v>1727</v>
      </c>
      <c r="W1950" s="21" t="s">
        <v>51</v>
      </c>
      <c r="X1950" s="21" t="s">
        <v>1732</v>
      </c>
      <c r="Y1950" s="23">
        <v>46246</v>
      </c>
      <c r="Z1950" s="24">
        <f>+E1950-Y1950</f>
        <v>13</v>
      </c>
      <c r="AA1950" s="25">
        <f>+Tabla_DatosExternos_142[[#This Row],[Saldo]]/Tabla_DatosExternos_142[[#This Row],[Importe]]</f>
        <v>1</v>
      </c>
      <c r="AB1950" s="21"/>
      <c r="AC1950" s="26">
        <f>IF(AND(-Z1950&gt;=1,-Z1950&lt;=30),D1950,0)</f>
        <v>0</v>
      </c>
      <c r="AD1950" s="26">
        <f>IF(AND(-Z1950&gt;=31,-Z1950&lt;=60),D1950,0)</f>
        <v>0</v>
      </c>
      <c r="AE1950" s="26">
        <f>IF(AND(-Z1950&gt;=61,-Z1950&lt;=90),D1950,0)</f>
        <v>0</v>
      </c>
      <c r="AF1950" s="26">
        <f>IF(AND(-Z1950&gt;=91,-Z1950&lt;=120),D1950,0)</f>
        <v>0</v>
      </c>
      <c r="AG1950" s="26">
        <f>IF(AND(-Z1950&gt;=121,-Z1950&lt;=150),D1950,0)</f>
        <v>0</v>
      </c>
      <c r="AH1950" s="26">
        <f>IF(AND(-Z1950&gt;=151,-Z1950&lt;=180),D1950,0)</f>
        <v>0</v>
      </c>
      <c r="AI1950" s="26">
        <f>IF(AND(-Z1950&gt;=181,-Z1950&lt;=210),D1950,0)</f>
        <v>0</v>
      </c>
      <c r="AJ1950" s="26">
        <f>IF(AND(-Z1950&gt;=211,-Z1950&lt;=250),D1950,0)</f>
        <v>0</v>
      </c>
      <c r="AK1950" s="26">
        <f>IF(-Z1950&gt;=251,D1950,0)</f>
        <v>0</v>
      </c>
      <c r="AL1950" s="26">
        <f>SUM(AE1950:AF1950)</f>
        <v>0</v>
      </c>
      <c r="AM1950" s="26">
        <f>SUM(AG1950:AK1950)</f>
        <v>0</v>
      </c>
      <c r="AN1950" s="26">
        <f>SUM(AI1950:AK1950)</f>
        <v>0</v>
      </c>
      <c r="AO1950" s="26">
        <f>+IF(SUM(AC1950:AK1950)=0,D1950,0)</f>
        <v>1086.48</v>
      </c>
      <c r="AP1950" s="26">
        <f>+SUM(AC1950:AK1950)</f>
        <v>0</v>
      </c>
      <c r="AQ1950" s="26">
        <f>+Tabla_DatosExternos_142[[#This Row],[Total Vigente]]+Tabla_DatosExternos_142[[#This Row],[Total Vencido]]</f>
        <v>1086.48</v>
      </c>
      <c r="AR1950" s="26">
        <f>SUM(AG1950:AK1950)</f>
        <v>0</v>
      </c>
      <c r="AS1950" s="27">
        <f>+Tabla_DatosExternos_142[[#This Row],[Fecha]]-Tabla_DatosExternos_142[[#This Row],[Vence]]</f>
        <v>-60</v>
      </c>
      <c r="AT1950" s="21"/>
      <c r="AU1950" s="28" t="e">
        <f>+AR1950-W1950</f>
        <v>#VALUE!</v>
      </c>
    </row>
    <row r="1951" spans="1:47" x14ac:dyDescent="0.35">
      <c r="A1951" s="20">
        <v>46199</v>
      </c>
      <c r="B1951" s="21">
        <v>275029</v>
      </c>
      <c r="C1951" s="21">
        <v>424.02</v>
      </c>
      <c r="D1951" s="21">
        <v>424.02</v>
      </c>
      <c r="E1951" s="22">
        <v>46259</v>
      </c>
      <c r="F1951" s="21">
        <v>13</v>
      </c>
      <c r="G1951" s="21" t="s">
        <v>90</v>
      </c>
      <c r="H1951" s="21" t="s">
        <v>95</v>
      </c>
      <c r="I1951" s="21" t="s">
        <v>1709</v>
      </c>
      <c r="J1951" s="21" t="s">
        <v>1378</v>
      </c>
      <c r="K1951" s="21" t="s">
        <v>1379</v>
      </c>
      <c r="L1951" s="21" t="s">
        <v>1380</v>
      </c>
      <c r="M1951" s="21" t="s">
        <v>1381</v>
      </c>
      <c r="N1951" s="21">
        <v>60</v>
      </c>
      <c r="O1951" s="20"/>
      <c r="P1951" s="21" t="s">
        <v>50</v>
      </c>
      <c r="Q1951" s="21" t="s">
        <v>1710</v>
      </c>
      <c r="R1951" s="21">
        <v>110000</v>
      </c>
      <c r="S1951" s="21">
        <v>10019</v>
      </c>
      <c r="T1951" s="21">
        <v>-63.183771999999998</v>
      </c>
      <c r="U1951" s="21">
        <v>-17.816842000000001</v>
      </c>
      <c r="V1951" s="21" t="s">
        <v>262</v>
      </c>
      <c r="W1951" s="21" t="s">
        <v>51</v>
      </c>
      <c r="X1951" s="21" t="s">
        <v>1733</v>
      </c>
      <c r="Y1951" s="23">
        <v>46246</v>
      </c>
      <c r="Z1951" s="24">
        <f>+E1951-Y1951</f>
        <v>13</v>
      </c>
      <c r="AA1951" s="25">
        <f>+Tabla_DatosExternos_142[[#This Row],[Saldo]]/Tabla_DatosExternos_142[[#This Row],[Importe]]</f>
        <v>1</v>
      </c>
      <c r="AB1951" s="21"/>
      <c r="AC1951" s="26">
        <f>IF(AND(-Z1951&gt;=1,-Z1951&lt;=30),D1951,0)</f>
        <v>0</v>
      </c>
      <c r="AD1951" s="26">
        <f>IF(AND(-Z1951&gt;=31,-Z1951&lt;=60),D1951,0)</f>
        <v>0</v>
      </c>
      <c r="AE1951" s="26">
        <f>IF(AND(-Z1951&gt;=61,-Z1951&lt;=90),D1951,0)</f>
        <v>0</v>
      </c>
      <c r="AF1951" s="26">
        <f>IF(AND(-Z1951&gt;=91,-Z1951&lt;=120),D1951,0)</f>
        <v>0</v>
      </c>
      <c r="AG1951" s="26">
        <f>IF(AND(-Z1951&gt;=121,-Z1951&lt;=150),D1951,0)</f>
        <v>0</v>
      </c>
      <c r="AH1951" s="26">
        <f>IF(AND(-Z1951&gt;=151,-Z1951&lt;=180),D1951,0)</f>
        <v>0</v>
      </c>
      <c r="AI1951" s="26">
        <f>IF(AND(-Z1951&gt;=181,-Z1951&lt;=210),D1951,0)</f>
        <v>0</v>
      </c>
      <c r="AJ1951" s="26">
        <f>IF(AND(-Z1951&gt;=211,-Z1951&lt;=250),D1951,0)</f>
        <v>0</v>
      </c>
      <c r="AK1951" s="26">
        <f>IF(-Z1951&gt;=251,D1951,0)</f>
        <v>0</v>
      </c>
      <c r="AL1951" s="26">
        <f>SUM(AE1951:AF1951)</f>
        <v>0</v>
      </c>
      <c r="AM1951" s="26">
        <f>SUM(AG1951:AK1951)</f>
        <v>0</v>
      </c>
      <c r="AN1951" s="26">
        <f>SUM(AI1951:AK1951)</f>
        <v>0</v>
      </c>
      <c r="AO1951" s="26">
        <f>+IF(SUM(AC1951:AK1951)=0,D1951,0)</f>
        <v>424.02</v>
      </c>
      <c r="AP1951" s="26">
        <f>+SUM(AC1951:AK1951)</f>
        <v>0</v>
      </c>
      <c r="AQ1951" s="26">
        <f>+Tabla_DatosExternos_142[[#This Row],[Total Vigente]]+Tabla_DatosExternos_142[[#This Row],[Total Vencido]]</f>
        <v>424.02</v>
      </c>
      <c r="AR1951" s="26">
        <f>SUM(AG1951:AK1951)</f>
        <v>0</v>
      </c>
      <c r="AS1951" s="27">
        <f>+Tabla_DatosExternos_142[[#This Row],[Fecha]]-Tabla_DatosExternos_142[[#This Row],[Vence]]</f>
        <v>-60</v>
      </c>
      <c r="AT1951" s="21"/>
      <c r="AU1951" s="28" t="e">
        <f>+AR1951-W1951</f>
        <v>#VALUE!</v>
      </c>
    </row>
    <row r="1952" spans="1:47" x14ac:dyDescent="0.35">
      <c r="A1952" s="20">
        <v>46199</v>
      </c>
      <c r="B1952" s="21">
        <v>275030</v>
      </c>
      <c r="C1952" s="21">
        <v>489.9</v>
      </c>
      <c r="D1952" s="21">
        <v>489.9</v>
      </c>
      <c r="E1952" s="22">
        <v>46259</v>
      </c>
      <c r="F1952" s="21">
        <v>13</v>
      </c>
      <c r="G1952" s="21" t="s">
        <v>90</v>
      </c>
      <c r="H1952" s="21" t="s">
        <v>95</v>
      </c>
      <c r="I1952" s="21" t="s">
        <v>1709</v>
      </c>
      <c r="J1952" s="21" t="s">
        <v>1378</v>
      </c>
      <c r="K1952" s="21" t="s">
        <v>1379</v>
      </c>
      <c r="L1952" s="21" t="s">
        <v>1380</v>
      </c>
      <c r="M1952" s="21" t="s">
        <v>1381</v>
      </c>
      <c r="N1952" s="21">
        <v>60</v>
      </c>
      <c r="O1952" s="20"/>
      <c r="P1952" s="21" t="s">
        <v>50</v>
      </c>
      <c r="Q1952" s="21" t="s">
        <v>1710</v>
      </c>
      <c r="R1952" s="21">
        <v>110000</v>
      </c>
      <c r="S1952" s="21">
        <v>10019</v>
      </c>
      <c r="T1952" s="21">
        <v>-63.1478368</v>
      </c>
      <c r="U1952" s="21">
        <v>-17.811228499999999</v>
      </c>
      <c r="V1952" s="21" t="s">
        <v>1727</v>
      </c>
      <c r="W1952" s="21" t="s">
        <v>51</v>
      </c>
      <c r="X1952" s="21" t="s">
        <v>1734</v>
      </c>
      <c r="Y1952" s="23">
        <v>46246</v>
      </c>
      <c r="Z1952" s="24">
        <f>+E1952-Y1952</f>
        <v>13</v>
      </c>
      <c r="AA1952" s="25">
        <f>+Tabla_DatosExternos_142[[#This Row],[Saldo]]/Tabla_DatosExternos_142[[#This Row],[Importe]]</f>
        <v>1</v>
      </c>
      <c r="AB1952" s="21"/>
      <c r="AC1952" s="26">
        <f>IF(AND(-Z1952&gt;=1,-Z1952&lt;=30),D1952,0)</f>
        <v>0</v>
      </c>
      <c r="AD1952" s="26">
        <f>IF(AND(-Z1952&gt;=31,-Z1952&lt;=60),D1952,0)</f>
        <v>0</v>
      </c>
      <c r="AE1952" s="26">
        <f>IF(AND(-Z1952&gt;=61,-Z1952&lt;=90),D1952,0)</f>
        <v>0</v>
      </c>
      <c r="AF1952" s="26">
        <f>IF(AND(-Z1952&gt;=91,-Z1952&lt;=120),D1952,0)</f>
        <v>0</v>
      </c>
      <c r="AG1952" s="26">
        <f>IF(AND(-Z1952&gt;=121,-Z1952&lt;=150),D1952,0)</f>
        <v>0</v>
      </c>
      <c r="AH1952" s="26">
        <f>IF(AND(-Z1952&gt;=151,-Z1952&lt;=180),D1952,0)</f>
        <v>0</v>
      </c>
      <c r="AI1952" s="26">
        <f>IF(AND(-Z1952&gt;=181,-Z1952&lt;=210),D1952,0)</f>
        <v>0</v>
      </c>
      <c r="AJ1952" s="26">
        <f>IF(AND(-Z1952&gt;=211,-Z1952&lt;=250),D1952,0)</f>
        <v>0</v>
      </c>
      <c r="AK1952" s="26">
        <f>IF(-Z1952&gt;=251,D1952,0)</f>
        <v>0</v>
      </c>
      <c r="AL1952" s="26">
        <f>SUM(AE1952:AF1952)</f>
        <v>0</v>
      </c>
      <c r="AM1952" s="26">
        <f>SUM(AG1952:AK1952)</f>
        <v>0</v>
      </c>
      <c r="AN1952" s="26">
        <f>SUM(AI1952:AK1952)</f>
        <v>0</v>
      </c>
      <c r="AO1952" s="26">
        <f>+IF(SUM(AC1952:AK1952)=0,D1952,0)</f>
        <v>489.9</v>
      </c>
      <c r="AP1952" s="26">
        <f>+SUM(AC1952:AK1952)</f>
        <v>0</v>
      </c>
      <c r="AQ1952" s="26">
        <f>+Tabla_DatosExternos_142[[#This Row],[Total Vigente]]+Tabla_DatosExternos_142[[#This Row],[Total Vencido]]</f>
        <v>489.9</v>
      </c>
      <c r="AR1952" s="26">
        <f>SUM(AG1952:AK1952)</f>
        <v>0</v>
      </c>
      <c r="AS1952" s="27">
        <f>+Tabla_DatosExternos_142[[#This Row],[Fecha]]-Tabla_DatosExternos_142[[#This Row],[Vence]]</f>
        <v>-60</v>
      </c>
      <c r="AT1952" s="21"/>
      <c r="AU1952" s="28" t="e">
        <f>+AR1952-W1952</f>
        <v>#VALUE!</v>
      </c>
    </row>
    <row r="1953" spans="1:47" x14ac:dyDescent="0.35">
      <c r="A1953" s="20">
        <v>46199</v>
      </c>
      <c r="B1953" s="21">
        <v>275031</v>
      </c>
      <c r="C1953" s="21">
        <v>862.08</v>
      </c>
      <c r="D1953" s="21">
        <v>862.08</v>
      </c>
      <c r="E1953" s="22">
        <v>46259</v>
      </c>
      <c r="F1953" s="21">
        <v>13</v>
      </c>
      <c r="G1953" s="21" t="s">
        <v>90</v>
      </c>
      <c r="H1953" s="21" t="s">
        <v>95</v>
      </c>
      <c r="I1953" s="21" t="s">
        <v>1709</v>
      </c>
      <c r="J1953" s="21" t="s">
        <v>1378</v>
      </c>
      <c r="K1953" s="21" t="s">
        <v>1379</v>
      </c>
      <c r="L1953" s="21" t="s">
        <v>1380</v>
      </c>
      <c r="M1953" s="21" t="s">
        <v>1381</v>
      </c>
      <c r="N1953" s="21">
        <v>60</v>
      </c>
      <c r="O1953" s="20"/>
      <c r="P1953" s="21" t="s">
        <v>50</v>
      </c>
      <c r="Q1953" s="21" t="s">
        <v>1710</v>
      </c>
      <c r="R1953" s="21">
        <v>30000</v>
      </c>
      <c r="S1953" s="21">
        <v>10019</v>
      </c>
      <c r="T1953" s="21">
        <v>-63.183771999999998</v>
      </c>
      <c r="U1953" s="21">
        <v>-17.816842000000001</v>
      </c>
      <c r="V1953" s="21" t="s">
        <v>262</v>
      </c>
      <c r="W1953" s="21" t="s">
        <v>51</v>
      </c>
      <c r="X1953" s="21" t="s">
        <v>1761</v>
      </c>
      <c r="Y1953" s="23">
        <v>46246</v>
      </c>
      <c r="Z1953" s="24">
        <f>+E1953-Y1953</f>
        <v>13</v>
      </c>
      <c r="AA1953" s="25">
        <f>+Tabla_DatosExternos_142[[#This Row],[Saldo]]/Tabla_DatosExternos_142[[#This Row],[Importe]]</f>
        <v>1</v>
      </c>
      <c r="AB1953" s="21"/>
      <c r="AC1953" s="26">
        <f>IF(AND(-Z1953&gt;=1,-Z1953&lt;=30),D1953,0)</f>
        <v>0</v>
      </c>
      <c r="AD1953" s="26">
        <f>IF(AND(-Z1953&gt;=31,-Z1953&lt;=60),D1953,0)</f>
        <v>0</v>
      </c>
      <c r="AE1953" s="26">
        <f>IF(AND(-Z1953&gt;=61,-Z1953&lt;=90),D1953,0)</f>
        <v>0</v>
      </c>
      <c r="AF1953" s="26">
        <f>IF(AND(-Z1953&gt;=91,-Z1953&lt;=120),D1953,0)</f>
        <v>0</v>
      </c>
      <c r="AG1953" s="26">
        <f>IF(AND(-Z1953&gt;=121,-Z1953&lt;=150),D1953,0)</f>
        <v>0</v>
      </c>
      <c r="AH1953" s="26">
        <f>IF(AND(-Z1953&gt;=151,-Z1953&lt;=180),D1953,0)</f>
        <v>0</v>
      </c>
      <c r="AI1953" s="26">
        <f>IF(AND(-Z1953&gt;=181,-Z1953&lt;=210),D1953,0)</f>
        <v>0</v>
      </c>
      <c r="AJ1953" s="26">
        <f>IF(AND(-Z1953&gt;=211,-Z1953&lt;=250),D1953,0)</f>
        <v>0</v>
      </c>
      <c r="AK1953" s="26">
        <f>IF(-Z1953&gt;=251,D1953,0)</f>
        <v>0</v>
      </c>
      <c r="AL1953" s="26">
        <f>SUM(AE1953:AF1953)</f>
        <v>0</v>
      </c>
      <c r="AM1953" s="26">
        <f>SUM(AG1953:AK1953)</f>
        <v>0</v>
      </c>
      <c r="AN1953" s="26">
        <f>SUM(AI1953:AK1953)</f>
        <v>0</v>
      </c>
      <c r="AO1953" s="26">
        <f>+IF(SUM(AC1953:AK1953)=0,D1953,0)</f>
        <v>862.08</v>
      </c>
      <c r="AP1953" s="26">
        <f>+SUM(AC1953:AK1953)</f>
        <v>0</v>
      </c>
      <c r="AQ1953" s="26">
        <f>+Tabla_DatosExternos_142[[#This Row],[Total Vigente]]+Tabla_DatosExternos_142[[#This Row],[Total Vencido]]</f>
        <v>862.08</v>
      </c>
      <c r="AR1953" s="26">
        <f>SUM(AG1953:AK1953)</f>
        <v>0</v>
      </c>
      <c r="AS1953" s="27">
        <f>+Tabla_DatosExternos_142[[#This Row],[Fecha]]-Tabla_DatosExternos_142[[#This Row],[Vence]]</f>
        <v>-60</v>
      </c>
      <c r="AT1953" s="21"/>
      <c r="AU1953" s="28" t="e">
        <f>+AR1953-W1953</f>
        <v>#VALUE!</v>
      </c>
    </row>
    <row r="1954" spans="1:47" x14ac:dyDescent="0.35">
      <c r="A1954" s="20">
        <v>46199</v>
      </c>
      <c r="B1954" s="21">
        <v>275032</v>
      </c>
      <c r="C1954" s="21">
        <v>441.06</v>
      </c>
      <c r="D1954" s="21">
        <v>441.06</v>
      </c>
      <c r="E1954" s="22">
        <v>46259</v>
      </c>
      <c r="F1954" s="21">
        <v>13</v>
      </c>
      <c r="G1954" s="21" t="s">
        <v>90</v>
      </c>
      <c r="H1954" s="21" t="s">
        <v>95</v>
      </c>
      <c r="I1954" s="21" t="s">
        <v>1709</v>
      </c>
      <c r="J1954" s="21" t="s">
        <v>1378</v>
      </c>
      <c r="K1954" s="21" t="s">
        <v>1379</v>
      </c>
      <c r="L1954" s="21" t="s">
        <v>1380</v>
      </c>
      <c r="M1954" s="21" t="s">
        <v>1381</v>
      </c>
      <c r="N1954" s="21">
        <v>60</v>
      </c>
      <c r="O1954" s="20"/>
      <c r="P1954" s="21" t="s">
        <v>50</v>
      </c>
      <c r="Q1954" s="21" t="s">
        <v>1710</v>
      </c>
      <c r="R1954" s="21">
        <v>110000</v>
      </c>
      <c r="S1954" s="21">
        <v>10019</v>
      </c>
      <c r="T1954" s="21">
        <v>-63.128910900000001</v>
      </c>
      <c r="U1954" s="21">
        <v>-17.752011799999998</v>
      </c>
      <c r="V1954" s="21" t="s">
        <v>1736</v>
      </c>
      <c r="W1954" s="21" t="s">
        <v>51</v>
      </c>
      <c r="X1954" s="21" t="s">
        <v>1762</v>
      </c>
      <c r="Y1954" s="23">
        <v>46246</v>
      </c>
      <c r="Z1954" s="24">
        <f>+E1954-Y1954</f>
        <v>13</v>
      </c>
      <c r="AA1954" s="25">
        <f>+Tabla_DatosExternos_142[[#This Row],[Saldo]]/Tabla_DatosExternos_142[[#This Row],[Importe]]</f>
        <v>1</v>
      </c>
      <c r="AB1954" s="21"/>
      <c r="AC1954" s="26">
        <f>IF(AND(-Z1954&gt;=1,-Z1954&lt;=30),D1954,0)</f>
        <v>0</v>
      </c>
      <c r="AD1954" s="26">
        <f>IF(AND(-Z1954&gt;=31,-Z1954&lt;=60),D1954,0)</f>
        <v>0</v>
      </c>
      <c r="AE1954" s="26">
        <f>IF(AND(-Z1954&gt;=61,-Z1954&lt;=90),D1954,0)</f>
        <v>0</v>
      </c>
      <c r="AF1954" s="26">
        <f>IF(AND(-Z1954&gt;=91,-Z1954&lt;=120),D1954,0)</f>
        <v>0</v>
      </c>
      <c r="AG1954" s="26">
        <f>IF(AND(-Z1954&gt;=121,-Z1954&lt;=150),D1954,0)</f>
        <v>0</v>
      </c>
      <c r="AH1954" s="26">
        <f>IF(AND(-Z1954&gt;=151,-Z1954&lt;=180),D1954,0)</f>
        <v>0</v>
      </c>
      <c r="AI1954" s="26">
        <f>IF(AND(-Z1954&gt;=181,-Z1954&lt;=210),D1954,0)</f>
        <v>0</v>
      </c>
      <c r="AJ1954" s="26">
        <f>IF(AND(-Z1954&gt;=211,-Z1954&lt;=250),D1954,0)</f>
        <v>0</v>
      </c>
      <c r="AK1954" s="26">
        <f>IF(-Z1954&gt;=251,D1954,0)</f>
        <v>0</v>
      </c>
      <c r="AL1954" s="26">
        <f>SUM(AE1954:AF1954)</f>
        <v>0</v>
      </c>
      <c r="AM1954" s="26">
        <f>SUM(AG1954:AK1954)</f>
        <v>0</v>
      </c>
      <c r="AN1954" s="26">
        <f>SUM(AI1954:AK1954)</f>
        <v>0</v>
      </c>
      <c r="AO1954" s="26">
        <f>+IF(SUM(AC1954:AK1954)=0,D1954,0)</f>
        <v>441.06</v>
      </c>
      <c r="AP1954" s="26">
        <f>+SUM(AC1954:AK1954)</f>
        <v>0</v>
      </c>
      <c r="AQ1954" s="26">
        <f>+Tabla_DatosExternos_142[[#This Row],[Total Vigente]]+Tabla_DatosExternos_142[[#This Row],[Total Vencido]]</f>
        <v>441.06</v>
      </c>
      <c r="AR1954" s="26">
        <f>SUM(AG1954:AK1954)</f>
        <v>0</v>
      </c>
      <c r="AS1954" s="27">
        <f>+Tabla_DatosExternos_142[[#This Row],[Fecha]]-Tabla_DatosExternos_142[[#This Row],[Vence]]</f>
        <v>-60</v>
      </c>
      <c r="AT1954" s="21"/>
      <c r="AU1954" s="28" t="e">
        <f>+AR1954-W1954</f>
        <v>#VALUE!</v>
      </c>
    </row>
    <row r="1955" spans="1:47" x14ac:dyDescent="0.35">
      <c r="A1955" s="20">
        <v>46199</v>
      </c>
      <c r="B1955" s="21">
        <v>275033</v>
      </c>
      <c r="C1955" s="21">
        <v>639.9</v>
      </c>
      <c r="D1955" s="21">
        <v>639.9</v>
      </c>
      <c r="E1955" s="22">
        <v>46259</v>
      </c>
      <c r="F1955" s="21">
        <v>13</v>
      </c>
      <c r="G1955" s="21" t="s">
        <v>90</v>
      </c>
      <c r="H1955" s="21" t="s">
        <v>95</v>
      </c>
      <c r="I1955" s="21" t="s">
        <v>1709</v>
      </c>
      <c r="J1955" s="21" t="s">
        <v>1378</v>
      </c>
      <c r="K1955" s="21" t="s">
        <v>1379</v>
      </c>
      <c r="L1955" s="21" t="s">
        <v>1380</v>
      </c>
      <c r="M1955" s="21" t="s">
        <v>1381</v>
      </c>
      <c r="N1955" s="21">
        <v>60</v>
      </c>
      <c r="O1955" s="20"/>
      <c r="P1955" s="21" t="s">
        <v>50</v>
      </c>
      <c r="Q1955" s="21" t="s">
        <v>1710</v>
      </c>
      <c r="R1955" s="21">
        <v>110000</v>
      </c>
      <c r="S1955" s="21">
        <v>10019</v>
      </c>
      <c r="T1955" s="21">
        <v>-63.183771999999998</v>
      </c>
      <c r="U1955" s="21">
        <v>-17.816842000000001</v>
      </c>
      <c r="V1955" s="21" t="s">
        <v>262</v>
      </c>
      <c r="W1955" s="21" t="s">
        <v>51</v>
      </c>
      <c r="X1955" s="21" t="s">
        <v>1735</v>
      </c>
      <c r="Y1955" s="23">
        <v>46246</v>
      </c>
      <c r="Z1955" s="24">
        <f>+E1955-Y1955</f>
        <v>13</v>
      </c>
      <c r="AA1955" s="25">
        <f>+Tabla_DatosExternos_142[[#This Row],[Saldo]]/Tabla_DatosExternos_142[[#This Row],[Importe]]</f>
        <v>1</v>
      </c>
      <c r="AB1955" s="21"/>
      <c r="AC1955" s="26">
        <f>IF(AND(-Z1955&gt;=1,-Z1955&lt;=30),D1955,0)</f>
        <v>0</v>
      </c>
      <c r="AD1955" s="26">
        <f>IF(AND(-Z1955&gt;=31,-Z1955&lt;=60),D1955,0)</f>
        <v>0</v>
      </c>
      <c r="AE1955" s="26">
        <f>IF(AND(-Z1955&gt;=61,-Z1955&lt;=90),D1955,0)</f>
        <v>0</v>
      </c>
      <c r="AF1955" s="26">
        <f>IF(AND(-Z1955&gt;=91,-Z1955&lt;=120),D1955,0)</f>
        <v>0</v>
      </c>
      <c r="AG1955" s="26">
        <f>IF(AND(-Z1955&gt;=121,-Z1955&lt;=150),D1955,0)</f>
        <v>0</v>
      </c>
      <c r="AH1955" s="26">
        <f>IF(AND(-Z1955&gt;=151,-Z1955&lt;=180),D1955,0)</f>
        <v>0</v>
      </c>
      <c r="AI1955" s="26">
        <f>IF(AND(-Z1955&gt;=181,-Z1955&lt;=210),D1955,0)</f>
        <v>0</v>
      </c>
      <c r="AJ1955" s="26">
        <f>IF(AND(-Z1955&gt;=211,-Z1955&lt;=250),D1955,0)</f>
        <v>0</v>
      </c>
      <c r="AK1955" s="26">
        <f>IF(-Z1955&gt;=251,D1955,0)</f>
        <v>0</v>
      </c>
      <c r="AL1955" s="26">
        <f>SUM(AE1955:AF1955)</f>
        <v>0</v>
      </c>
      <c r="AM1955" s="26">
        <f>SUM(AG1955:AK1955)</f>
        <v>0</v>
      </c>
      <c r="AN1955" s="26">
        <f>SUM(AI1955:AK1955)</f>
        <v>0</v>
      </c>
      <c r="AO1955" s="26">
        <f>+IF(SUM(AC1955:AK1955)=0,D1955,0)</f>
        <v>639.9</v>
      </c>
      <c r="AP1955" s="26">
        <f>+SUM(AC1955:AK1955)</f>
        <v>0</v>
      </c>
      <c r="AQ1955" s="26">
        <f>+Tabla_DatosExternos_142[[#This Row],[Total Vigente]]+Tabla_DatosExternos_142[[#This Row],[Total Vencido]]</f>
        <v>639.9</v>
      </c>
      <c r="AR1955" s="26">
        <f>SUM(AG1955:AK1955)</f>
        <v>0</v>
      </c>
      <c r="AS1955" s="27">
        <f>+Tabla_DatosExternos_142[[#This Row],[Fecha]]-Tabla_DatosExternos_142[[#This Row],[Vence]]</f>
        <v>-60</v>
      </c>
      <c r="AT1955" s="21"/>
      <c r="AU1955" s="28" t="e">
        <f>+AR1955-W1955</f>
        <v>#VALUE!</v>
      </c>
    </row>
    <row r="1956" spans="1:47" x14ac:dyDescent="0.35">
      <c r="A1956" s="20">
        <v>46199</v>
      </c>
      <c r="B1956" s="21">
        <v>275034</v>
      </c>
      <c r="C1956" s="21">
        <v>554.1</v>
      </c>
      <c r="D1956" s="21">
        <v>554.1</v>
      </c>
      <c r="E1956" s="22">
        <v>46259</v>
      </c>
      <c r="F1956" s="21">
        <v>13</v>
      </c>
      <c r="G1956" s="21" t="s">
        <v>90</v>
      </c>
      <c r="H1956" s="21" t="s">
        <v>95</v>
      </c>
      <c r="I1956" s="21" t="s">
        <v>1709</v>
      </c>
      <c r="J1956" s="21" t="s">
        <v>1378</v>
      </c>
      <c r="K1956" s="21" t="s">
        <v>1379</v>
      </c>
      <c r="L1956" s="21" t="s">
        <v>1380</v>
      </c>
      <c r="M1956" s="21" t="s">
        <v>1381</v>
      </c>
      <c r="N1956" s="21">
        <v>60</v>
      </c>
      <c r="O1956" s="20"/>
      <c r="P1956" s="21" t="s">
        <v>50</v>
      </c>
      <c r="Q1956" s="21" t="s">
        <v>1710</v>
      </c>
      <c r="R1956" s="21">
        <v>110000</v>
      </c>
      <c r="S1956" s="21">
        <v>10019</v>
      </c>
      <c r="T1956" s="21">
        <v>-63.166332699999998</v>
      </c>
      <c r="U1956" s="21">
        <v>-17.715595199999999</v>
      </c>
      <c r="V1956" s="21" t="s">
        <v>1736</v>
      </c>
      <c r="W1956" s="21" t="s">
        <v>51</v>
      </c>
      <c r="X1956" s="21" t="s">
        <v>1763</v>
      </c>
      <c r="Y1956" s="23">
        <v>46246</v>
      </c>
      <c r="Z1956" s="24">
        <f>+E1956-Y1956</f>
        <v>13</v>
      </c>
      <c r="AA1956" s="25">
        <f>+Tabla_DatosExternos_142[[#This Row],[Saldo]]/Tabla_DatosExternos_142[[#This Row],[Importe]]</f>
        <v>1</v>
      </c>
      <c r="AB1956" s="21"/>
      <c r="AC1956" s="26">
        <f>IF(AND(-Z1956&gt;=1,-Z1956&lt;=30),D1956,0)</f>
        <v>0</v>
      </c>
      <c r="AD1956" s="26">
        <f>IF(AND(-Z1956&gt;=31,-Z1956&lt;=60),D1956,0)</f>
        <v>0</v>
      </c>
      <c r="AE1956" s="26">
        <f>IF(AND(-Z1956&gt;=61,-Z1956&lt;=90),D1956,0)</f>
        <v>0</v>
      </c>
      <c r="AF1956" s="26">
        <f>IF(AND(-Z1956&gt;=91,-Z1956&lt;=120),D1956,0)</f>
        <v>0</v>
      </c>
      <c r="AG1956" s="26">
        <f>IF(AND(-Z1956&gt;=121,-Z1956&lt;=150),D1956,0)</f>
        <v>0</v>
      </c>
      <c r="AH1956" s="26">
        <f>IF(AND(-Z1956&gt;=151,-Z1956&lt;=180),D1956,0)</f>
        <v>0</v>
      </c>
      <c r="AI1956" s="26">
        <f>IF(AND(-Z1956&gt;=181,-Z1956&lt;=210),D1956,0)</f>
        <v>0</v>
      </c>
      <c r="AJ1956" s="26">
        <f>IF(AND(-Z1956&gt;=211,-Z1956&lt;=250),D1956,0)</f>
        <v>0</v>
      </c>
      <c r="AK1956" s="26">
        <f>IF(-Z1956&gt;=251,D1956,0)</f>
        <v>0</v>
      </c>
      <c r="AL1956" s="26">
        <f>SUM(AE1956:AF1956)</f>
        <v>0</v>
      </c>
      <c r="AM1956" s="26">
        <f>SUM(AG1956:AK1956)</f>
        <v>0</v>
      </c>
      <c r="AN1956" s="26">
        <f>SUM(AI1956:AK1956)</f>
        <v>0</v>
      </c>
      <c r="AO1956" s="26">
        <f>+IF(SUM(AC1956:AK1956)=0,D1956,0)</f>
        <v>554.1</v>
      </c>
      <c r="AP1956" s="26">
        <f>+SUM(AC1956:AK1956)</f>
        <v>0</v>
      </c>
      <c r="AQ1956" s="26">
        <f>+Tabla_DatosExternos_142[[#This Row],[Total Vigente]]+Tabla_DatosExternos_142[[#This Row],[Total Vencido]]</f>
        <v>554.1</v>
      </c>
      <c r="AR1956" s="26">
        <f>SUM(AG1956:AK1956)</f>
        <v>0</v>
      </c>
      <c r="AS1956" s="27">
        <f>+Tabla_DatosExternos_142[[#This Row],[Fecha]]-Tabla_DatosExternos_142[[#This Row],[Vence]]</f>
        <v>-60</v>
      </c>
      <c r="AT1956" s="21"/>
      <c r="AU1956" s="28" t="e">
        <f>+AR1956-W1956</f>
        <v>#VALUE!</v>
      </c>
    </row>
    <row r="1957" spans="1:47" x14ac:dyDescent="0.35">
      <c r="A1957" s="20">
        <v>46199</v>
      </c>
      <c r="B1957" s="21">
        <v>275035</v>
      </c>
      <c r="C1957" s="21">
        <v>285.95999999999998</v>
      </c>
      <c r="D1957" s="21">
        <v>285.95999999999998</v>
      </c>
      <c r="E1957" s="22">
        <v>46259</v>
      </c>
      <c r="F1957" s="21">
        <v>13</v>
      </c>
      <c r="G1957" s="21" t="s">
        <v>90</v>
      </c>
      <c r="H1957" s="21" t="s">
        <v>95</v>
      </c>
      <c r="I1957" s="21" t="s">
        <v>1709</v>
      </c>
      <c r="J1957" s="21" t="s">
        <v>1378</v>
      </c>
      <c r="K1957" s="21" t="s">
        <v>1379</v>
      </c>
      <c r="L1957" s="21" t="s">
        <v>1380</v>
      </c>
      <c r="M1957" s="21" t="s">
        <v>1381</v>
      </c>
      <c r="N1957" s="21">
        <v>60</v>
      </c>
      <c r="O1957" s="20"/>
      <c r="P1957" s="21" t="s">
        <v>50</v>
      </c>
      <c r="Q1957" s="21" t="s">
        <v>1710</v>
      </c>
      <c r="R1957" s="21">
        <v>425000</v>
      </c>
      <c r="S1957" s="21">
        <v>10019</v>
      </c>
      <c r="T1957" s="21">
        <v>-63.227249700000002</v>
      </c>
      <c r="U1957" s="21">
        <v>-17.828539299999999</v>
      </c>
      <c r="V1957" s="21" t="s">
        <v>1736</v>
      </c>
      <c r="W1957" s="21" t="s">
        <v>51</v>
      </c>
      <c r="X1957" s="21" t="s">
        <v>1737</v>
      </c>
      <c r="Y1957" s="23">
        <v>46246</v>
      </c>
      <c r="Z1957" s="24">
        <f>+E1957-Y1957</f>
        <v>13</v>
      </c>
      <c r="AA1957" s="25">
        <f>+Tabla_DatosExternos_142[[#This Row],[Saldo]]/Tabla_DatosExternos_142[[#This Row],[Importe]]</f>
        <v>1</v>
      </c>
      <c r="AB1957" s="21"/>
      <c r="AC1957" s="26">
        <f>IF(AND(-Z1957&gt;=1,-Z1957&lt;=30),D1957,0)</f>
        <v>0</v>
      </c>
      <c r="AD1957" s="26">
        <f>IF(AND(-Z1957&gt;=31,-Z1957&lt;=60),D1957,0)</f>
        <v>0</v>
      </c>
      <c r="AE1957" s="26">
        <f>IF(AND(-Z1957&gt;=61,-Z1957&lt;=90),D1957,0)</f>
        <v>0</v>
      </c>
      <c r="AF1957" s="26">
        <f>IF(AND(-Z1957&gt;=91,-Z1957&lt;=120),D1957,0)</f>
        <v>0</v>
      </c>
      <c r="AG1957" s="26">
        <f>IF(AND(-Z1957&gt;=121,-Z1957&lt;=150),D1957,0)</f>
        <v>0</v>
      </c>
      <c r="AH1957" s="26">
        <f>IF(AND(-Z1957&gt;=151,-Z1957&lt;=180),D1957,0)</f>
        <v>0</v>
      </c>
      <c r="AI1957" s="26">
        <f>IF(AND(-Z1957&gt;=181,-Z1957&lt;=210),D1957,0)</f>
        <v>0</v>
      </c>
      <c r="AJ1957" s="26">
        <f>IF(AND(-Z1957&gt;=211,-Z1957&lt;=250),D1957,0)</f>
        <v>0</v>
      </c>
      <c r="AK1957" s="26">
        <f>IF(-Z1957&gt;=251,D1957,0)</f>
        <v>0</v>
      </c>
      <c r="AL1957" s="26">
        <f>SUM(AE1957:AF1957)</f>
        <v>0</v>
      </c>
      <c r="AM1957" s="26">
        <f>SUM(AG1957:AK1957)</f>
        <v>0</v>
      </c>
      <c r="AN1957" s="26">
        <f>SUM(AI1957:AK1957)</f>
        <v>0</v>
      </c>
      <c r="AO1957" s="26">
        <f>+IF(SUM(AC1957:AK1957)=0,D1957,0)</f>
        <v>285.95999999999998</v>
      </c>
      <c r="AP1957" s="26">
        <f>+SUM(AC1957:AK1957)</f>
        <v>0</v>
      </c>
      <c r="AQ1957" s="26">
        <f>+Tabla_DatosExternos_142[[#This Row],[Total Vigente]]+Tabla_DatosExternos_142[[#This Row],[Total Vencido]]</f>
        <v>285.95999999999998</v>
      </c>
      <c r="AR1957" s="26">
        <f>SUM(AG1957:AK1957)</f>
        <v>0</v>
      </c>
      <c r="AS1957" s="27">
        <f>+Tabla_DatosExternos_142[[#This Row],[Fecha]]-Tabla_DatosExternos_142[[#This Row],[Vence]]</f>
        <v>-60</v>
      </c>
      <c r="AT1957" s="21"/>
      <c r="AU1957" s="28" t="e">
        <f>+AR1957-W1957</f>
        <v>#VALUE!</v>
      </c>
    </row>
    <row r="1958" spans="1:47" x14ac:dyDescent="0.35">
      <c r="A1958" s="20">
        <v>46199</v>
      </c>
      <c r="B1958" s="21">
        <v>275036</v>
      </c>
      <c r="C1958" s="21">
        <v>157.97999999999999</v>
      </c>
      <c r="D1958" s="21">
        <v>157.97999999999999</v>
      </c>
      <c r="E1958" s="22">
        <v>46259</v>
      </c>
      <c r="F1958" s="21">
        <v>13</v>
      </c>
      <c r="G1958" s="21" t="s">
        <v>90</v>
      </c>
      <c r="H1958" s="21" t="s">
        <v>95</v>
      </c>
      <c r="I1958" s="21" t="s">
        <v>1709</v>
      </c>
      <c r="J1958" s="21" t="s">
        <v>1378</v>
      </c>
      <c r="K1958" s="21" t="s">
        <v>1379</v>
      </c>
      <c r="L1958" s="21" t="s">
        <v>1380</v>
      </c>
      <c r="M1958" s="21" t="s">
        <v>1381</v>
      </c>
      <c r="N1958" s="21">
        <v>60</v>
      </c>
      <c r="O1958" s="20"/>
      <c r="P1958" s="21" t="s">
        <v>50</v>
      </c>
      <c r="Q1958" s="21" t="s">
        <v>1710</v>
      </c>
      <c r="R1958" s="21">
        <v>425000</v>
      </c>
      <c r="S1958" s="21">
        <v>10019</v>
      </c>
      <c r="T1958" s="21">
        <v>-63.164055599999998</v>
      </c>
      <c r="U1958" s="21">
        <v>-17.871055599999998</v>
      </c>
      <c r="V1958" s="21" t="s">
        <v>1736</v>
      </c>
      <c r="W1958" s="21" t="s">
        <v>51</v>
      </c>
      <c r="X1958" s="21" t="s">
        <v>1738</v>
      </c>
      <c r="Y1958" s="23">
        <v>46246</v>
      </c>
      <c r="Z1958" s="24">
        <f>+E1958-Y1958</f>
        <v>13</v>
      </c>
      <c r="AA1958" s="25">
        <f>+Tabla_DatosExternos_142[[#This Row],[Saldo]]/Tabla_DatosExternos_142[[#This Row],[Importe]]</f>
        <v>1</v>
      </c>
      <c r="AB1958" s="21"/>
      <c r="AC1958" s="26">
        <f>IF(AND(-Z1958&gt;=1,-Z1958&lt;=30),D1958,0)</f>
        <v>0</v>
      </c>
      <c r="AD1958" s="26">
        <f>IF(AND(-Z1958&gt;=31,-Z1958&lt;=60),D1958,0)</f>
        <v>0</v>
      </c>
      <c r="AE1958" s="26">
        <f>IF(AND(-Z1958&gt;=61,-Z1958&lt;=90),D1958,0)</f>
        <v>0</v>
      </c>
      <c r="AF1958" s="26">
        <f>IF(AND(-Z1958&gt;=91,-Z1958&lt;=120),D1958,0)</f>
        <v>0</v>
      </c>
      <c r="AG1958" s="26">
        <f>IF(AND(-Z1958&gt;=121,-Z1958&lt;=150),D1958,0)</f>
        <v>0</v>
      </c>
      <c r="AH1958" s="26">
        <f>IF(AND(-Z1958&gt;=151,-Z1958&lt;=180),D1958,0)</f>
        <v>0</v>
      </c>
      <c r="AI1958" s="26">
        <f>IF(AND(-Z1958&gt;=181,-Z1958&lt;=210),D1958,0)</f>
        <v>0</v>
      </c>
      <c r="AJ1958" s="26">
        <f>IF(AND(-Z1958&gt;=211,-Z1958&lt;=250),D1958,0)</f>
        <v>0</v>
      </c>
      <c r="AK1958" s="26">
        <f>IF(-Z1958&gt;=251,D1958,0)</f>
        <v>0</v>
      </c>
      <c r="AL1958" s="26">
        <f>SUM(AE1958:AF1958)</f>
        <v>0</v>
      </c>
      <c r="AM1958" s="26">
        <f>SUM(AG1958:AK1958)</f>
        <v>0</v>
      </c>
      <c r="AN1958" s="26">
        <f>SUM(AI1958:AK1958)</f>
        <v>0</v>
      </c>
      <c r="AO1958" s="26">
        <f>+IF(SUM(AC1958:AK1958)=0,D1958,0)</f>
        <v>157.97999999999999</v>
      </c>
      <c r="AP1958" s="26">
        <f>+SUM(AC1958:AK1958)</f>
        <v>0</v>
      </c>
      <c r="AQ1958" s="26">
        <f>+Tabla_DatosExternos_142[[#This Row],[Total Vigente]]+Tabla_DatosExternos_142[[#This Row],[Total Vencido]]</f>
        <v>157.97999999999999</v>
      </c>
      <c r="AR1958" s="26">
        <f>SUM(AG1958:AK1958)</f>
        <v>0</v>
      </c>
      <c r="AS1958" s="27">
        <f>+Tabla_DatosExternos_142[[#This Row],[Fecha]]-Tabla_DatosExternos_142[[#This Row],[Vence]]</f>
        <v>-60</v>
      </c>
      <c r="AT1958" s="21"/>
      <c r="AU1958" s="28" t="e">
        <f>+AR1958-W1958</f>
        <v>#VALUE!</v>
      </c>
    </row>
    <row r="1959" spans="1:47" x14ac:dyDescent="0.35">
      <c r="A1959" s="20">
        <v>46199</v>
      </c>
      <c r="B1959" s="21">
        <v>275037</v>
      </c>
      <c r="C1959" s="21">
        <v>669.12</v>
      </c>
      <c r="D1959" s="21">
        <v>669.12</v>
      </c>
      <c r="E1959" s="22">
        <v>46259</v>
      </c>
      <c r="F1959" s="21">
        <v>13</v>
      </c>
      <c r="G1959" s="21" t="s">
        <v>90</v>
      </c>
      <c r="H1959" s="21" t="s">
        <v>95</v>
      </c>
      <c r="I1959" s="21" t="s">
        <v>1709</v>
      </c>
      <c r="J1959" s="21" t="s">
        <v>1378</v>
      </c>
      <c r="K1959" s="21" t="s">
        <v>1379</v>
      </c>
      <c r="L1959" s="21" t="s">
        <v>1380</v>
      </c>
      <c r="M1959" s="21" t="s">
        <v>1381</v>
      </c>
      <c r="N1959" s="21">
        <v>60</v>
      </c>
      <c r="O1959" s="20"/>
      <c r="P1959" s="21" t="s">
        <v>50</v>
      </c>
      <c r="Q1959" s="21" t="s">
        <v>1710</v>
      </c>
      <c r="R1959" s="21">
        <v>425000</v>
      </c>
      <c r="S1959" s="21">
        <v>10019</v>
      </c>
      <c r="T1959" s="21">
        <v>-63.183757700000001</v>
      </c>
      <c r="U1959" s="21">
        <v>-17.851240499999999</v>
      </c>
      <c r="V1959" s="21" t="s">
        <v>1736</v>
      </c>
      <c r="W1959" s="21" t="s">
        <v>51</v>
      </c>
      <c r="X1959" s="21" t="s">
        <v>1739</v>
      </c>
      <c r="Y1959" s="23">
        <v>46246</v>
      </c>
      <c r="Z1959" s="24">
        <f>+E1959-Y1959</f>
        <v>13</v>
      </c>
      <c r="AA1959" s="25">
        <f>+Tabla_DatosExternos_142[[#This Row],[Saldo]]/Tabla_DatosExternos_142[[#This Row],[Importe]]</f>
        <v>1</v>
      </c>
      <c r="AB1959" s="21"/>
      <c r="AC1959" s="26">
        <f>IF(AND(-Z1959&gt;=1,-Z1959&lt;=30),D1959,0)</f>
        <v>0</v>
      </c>
      <c r="AD1959" s="26">
        <f>IF(AND(-Z1959&gt;=31,-Z1959&lt;=60),D1959,0)</f>
        <v>0</v>
      </c>
      <c r="AE1959" s="26">
        <f>IF(AND(-Z1959&gt;=61,-Z1959&lt;=90),D1959,0)</f>
        <v>0</v>
      </c>
      <c r="AF1959" s="26">
        <f>IF(AND(-Z1959&gt;=91,-Z1959&lt;=120),D1959,0)</f>
        <v>0</v>
      </c>
      <c r="AG1959" s="26">
        <f>IF(AND(-Z1959&gt;=121,-Z1959&lt;=150),D1959,0)</f>
        <v>0</v>
      </c>
      <c r="AH1959" s="26">
        <f>IF(AND(-Z1959&gt;=151,-Z1959&lt;=180),D1959,0)</f>
        <v>0</v>
      </c>
      <c r="AI1959" s="26">
        <f>IF(AND(-Z1959&gt;=181,-Z1959&lt;=210),D1959,0)</f>
        <v>0</v>
      </c>
      <c r="AJ1959" s="26">
        <f>IF(AND(-Z1959&gt;=211,-Z1959&lt;=250),D1959,0)</f>
        <v>0</v>
      </c>
      <c r="AK1959" s="26">
        <f>IF(-Z1959&gt;=251,D1959,0)</f>
        <v>0</v>
      </c>
      <c r="AL1959" s="26">
        <f>SUM(AE1959:AF1959)</f>
        <v>0</v>
      </c>
      <c r="AM1959" s="26">
        <f>SUM(AG1959:AK1959)</f>
        <v>0</v>
      </c>
      <c r="AN1959" s="26">
        <f>SUM(AI1959:AK1959)</f>
        <v>0</v>
      </c>
      <c r="AO1959" s="26">
        <f>+IF(SUM(AC1959:AK1959)=0,D1959,0)</f>
        <v>669.12</v>
      </c>
      <c r="AP1959" s="26">
        <f>+SUM(AC1959:AK1959)</f>
        <v>0</v>
      </c>
      <c r="AQ1959" s="26">
        <f>+Tabla_DatosExternos_142[[#This Row],[Total Vigente]]+Tabla_DatosExternos_142[[#This Row],[Total Vencido]]</f>
        <v>669.12</v>
      </c>
      <c r="AR1959" s="26">
        <f>SUM(AG1959:AK1959)</f>
        <v>0</v>
      </c>
      <c r="AS1959" s="27">
        <f>+Tabla_DatosExternos_142[[#This Row],[Fecha]]-Tabla_DatosExternos_142[[#This Row],[Vence]]</f>
        <v>-60</v>
      </c>
      <c r="AT1959" s="21"/>
      <c r="AU1959" s="28" t="e">
        <f>+AR1959-W1959</f>
        <v>#VALUE!</v>
      </c>
    </row>
    <row r="1960" spans="1:47" x14ac:dyDescent="0.35">
      <c r="A1960" s="20">
        <v>46199</v>
      </c>
      <c r="B1960" s="21">
        <v>275038</v>
      </c>
      <c r="C1960" s="21">
        <v>1231.1400000000001</v>
      </c>
      <c r="D1960" s="21">
        <v>1231.1400000000001</v>
      </c>
      <c r="E1960" s="22">
        <v>46259</v>
      </c>
      <c r="F1960" s="21">
        <v>13</v>
      </c>
      <c r="G1960" s="21" t="s">
        <v>90</v>
      </c>
      <c r="H1960" s="21" t="s">
        <v>95</v>
      </c>
      <c r="I1960" s="21" t="s">
        <v>1709</v>
      </c>
      <c r="J1960" s="21" t="s">
        <v>1378</v>
      </c>
      <c r="K1960" s="21" t="s">
        <v>1379</v>
      </c>
      <c r="L1960" s="21" t="s">
        <v>1380</v>
      </c>
      <c r="M1960" s="21" t="s">
        <v>1381</v>
      </c>
      <c r="N1960" s="21">
        <v>60</v>
      </c>
      <c r="O1960" s="20"/>
      <c r="P1960" s="21" t="s">
        <v>50</v>
      </c>
      <c r="Q1960" s="21" t="s">
        <v>1710</v>
      </c>
      <c r="R1960" s="21">
        <v>425000</v>
      </c>
      <c r="S1960" s="21">
        <v>10019</v>
      </c>
      <c r="T1960" s="21">
        <v>-63.199757400000003</v>
      </c>
      <c r="U1960" s="21">
        <v>-17.854918999999999</v>
      </c>
      <c r="V1960" s="21" t="s">
        <v>1740</v>
      </c>
      <c r="W1960" s="21" t="s">
        <v>51</v>
      </c>
      <c r="X1960" s="21" t="s">
        <v>1741</v>
      </c>
      <c r="Y1960" s="23">
        <v>46246</v>
      </c>
      <c r="Z1960" s="24">
        <f>+E1960-Y1960</f>
        <v>13</v>
      </c>
      <c r="AA1960" s="25">
        <f>+Tabla_DatosExternos_142[[#This Row],[Saldo]]/Tabla_DatosExternos_142[[#This Row],[Importe]]</f>
        <v>1</v>
      </c>
      <c r="AB1960" s="21"/>
      <c r="AC1960" s="26">
        <f>IF(AND(-Z1960&gt;=1,-Z1960&lt;=30),D1960,0)</f>
        <v>0</v>
      </c>
      <c r="AD1960" s="26">
        <f>IF(AND(-Z1960&gt;=31,-Z1960&lt;=60),D1960,0)</f>
        <v>0</v>
      </c>
      <c r="AE1960" s="26">
        <f>IF(AND(-Z1960&gt;=61,-Z1960&lt;=90),D1960,0)</f>
        <v>0</v>
      </c>
      <c r="AF1960" s="26">
        <f>IF(AND(-Z1960&gt;=91,-Z1960&lt;=120),D1960,0)</f>
        <v>0</v>
      </c>
      <c r="AG1960" s="26">
        <f>IF(AND(-Z1960&gt;=121,-Z1960&lt;=150),D1960,0)</f>
        <v>0</v>
      </c>
      <c r="AH1960" s="26">
        <f>IF(AND(-Z1960&gt;=151,-Z1960&lt;=180),D1960,0)</f>
        <v>0</v>
      </c>
      <c r="AI1960" s="26">
        <f>IF(AND(-Z1960&gt;=181,-Z1960&lt;=210),D1960,0)</f>
        <v>0</v>
      </c>
      <c r="AJ1960" s="26">
        <f>IF(AND(-Z1960&gt;=211,-Z1960&lt;=250),D1960,0)</f>
        <v>0</v>
      </c>
      <c r="AK1960" s="26">
        <f>IF(-Z1960&gt;=251,D1960,0)</f>
        <v>0</v>
      </c>
      <c r="AL1960" s="26">
        <f>SUM(AE1960:AF1960)</f>
        <v>0</v>
      </c>
      <c r="AM1960" s="26">
        <f>SUM(AG1960:AK1960)</f>
        <v>0</v>
      </c>
      <c r="AN1960" s="26">
        <f>SUM(AI1960:AK1960)</f>
        <v>0</v>
      </c>
      <c r="AO1960" s="26">
        <f>+IF(SUM(AC1960:AK1960)=0,D1960,0)</f>
        <v>1231.1400000000001</v>
      </c>
      <c r="AP1960" s="26">
        <f>+SUM(AC1960:AK1960)</f>
        <v>0</v>
      </c>
      <c r="AQ1960" s="26">
        <f>+Tabla_DatosExternos_142[[#This Row],[Total Vigente]]+Tabla_DatosExternos_142[[#This Row],[Total Vencido]]</f>
        <v>1231.1400000000001</v>
      </c>
      <c r="AR1960" s="26">
        <f>SUM(AG1960:AK1960)</f>
        <v>0</v>
      </c>
      <c r="AS1960" s="27">
        <f>+Tabla_DatosExternos_142[[#This Row],[Fecha]]-Tabla_DatosExternos_142[[#This Row],[Vence]]</f>
        <v>-60</v>
      </c>
      <c r="AT1960" s="21"/>
      <c r="AU1960" s="28" t="e">
        <f>+AR1960-W1960</f>
        <v>#VALUE!</v>
      </c>
    </row>
    <row r="1961" spans="1:47" x14ac:dyDescent="0.35">
      <c r="A1961" s="20">
        <v>46199</v>
      </c>
      <c r="B1961" s="21">
        <v>275039</v>
      </c>
      <c r="C1961" s="21">
        <v>604.02</v>
      </c>
      <c r="D1961" s="21">
        <v>604.02</v>
      </c>
      <c r="E1961" s="22">
        <v>46259</v>
      </c>
      <c r="F1961" s="21">
        <v>13</v>
      </c>
      <c r="G1961" s="21" t="s">
        <v>90</v>
      </c>
      <c r="H1961" s="21" t="s">
        <v>95</v>
      </c>
      <c r="I1961" s="21" t="s">
        <v>1709</v>
      </c>
      <c r="J1961" s="21" t="s">
        <v>1378</v>
      </c>
      <c r="K1961" s="21" t="s">
        <v>1379</v>
      </c>
      <c r="L1961" s="21" t="s">
        <v>1380</v>
      </c>
      <c r="M1961" s="21" t="s">
        <v>1381</v>
      </c>
      <c r="N1961" s="21">
        <v>60</v>
      </c>
      <c r="O1961" s="20"/>
      <c r="P1961" s="21" t="s">
        <v>50</v>
      </c>
      <c r="Q1961" s="21" t="s">
        <v>1710</v>
      </c>
      <c r="R1961" s="21">
        <v>425000</v>
      </c>
      <c r="S1961" s="21">
        <v>10019</v>
      </c>
      <c r="T1961" s="21">
        <v>-63.164942799999999</v>
      </c>
      <c r="U1961" s="21">
        <v>-17.823505699999998</v>
      </c>
      <c r="V1961" s="21" t="s">
        <v>1736</v>
      </c>
      <c r="W1961" s="21" t="s">
        <v>51</v>
      </c>
      <c r="X1961" s="21" t="s">
        <v>1742</v>
      </c>
      <c r="Y1961" s="23">
        <v>46246</v>
      </c>
      <c r="Z1961" s="24">
        <f>+E1961-Y1961</f>
        <v>13</v>
      </c>
      <c r="AA1961" s="25">
        <f>+Tabla_DatosExternos_142[[#This Row],[Saldo]]/Tabla_DatosExternos_142[[#This Row],[Importe]]</f>
        <v>1</v>
      </c>
      <c r="AB1961" s="21"/>
      <c r="AC1961" s="26">
        <f>IF(AND(-Z1961&gt;=1,-Z1961&lt;=30),D1961,0)</f>
        <v>0</v>
      </c>
      <c r="AD1961" s="26">
        <f>IF(AND(-Z1961&gt;=31,-Z1961&lt;=60),D1961,0)</f>
        <v>0</v>
      </c>
      <c r="AE1961" s="26">
        <f>IF(AND(-Z1961&gt;=61,-Z1961&lt;=90),D1961,0)</f>
        <v>0</v>
      </c>
      <c r="AF1961" s="26">
        <f>IF(AND(-Z1961&gt;=91,-Z1961&lt;=120),D1961,0)</f>
        <v>0</v>
      </c>
      <c r="AG1961" s="26">
        <f>IF(AND(-Z1961&gt;=121,-Z1961&lt;=150),D1961,0)</f>
        <v>0</v>
      </c>
      <c r="AH1961" s="26">
        <f>IF(AND(-Z1961&gt;=151,-Z1961&lt;=180),D1961,0)</f>
        <v>0</v>
      </c>
      <c r="AI1961" s="26">
        <f>IF(AND(-Z1961&gt;=181,-Z1961&lt;=210),D1961,0)</f>
        <v>0</v>
      </c>
      <c r="AJ1961" s="26">
        <f>IF(AND(-Z1961&gt;=211,-Z1961&lt;=250),D1961,0)</f>
        <v>0</v>
      </c>
      <c r="AK1961" s="26">
        <f>IF(-Z1961&gt;=251,D1961,0)</f>
        <v>0</v>
      </c>
      <c r="AL1961" s="26">
        <f>SUM(AE1961:AF1961)</f>
        <v>0</v>
      </c>
      <c r="AM1961" s="26">
        <f>SUM(AG1961:AK1961)</f>
        <v>0</v>
      </c>
      <c r="AN1961" s="26">
        <f>SUM(AI1961:AK1961)</f>
        <v>0</v>
      </c>
      <c r="AO1961" s="26">
        <f>+IF(SUM(AC1961:AK1961)=0,D1961,0)</f>
        <v>604.02</v>
      </c>
      <c r="AP1961" s="26">
        <f>+SUM(AC1961:AK1961)</f>
        <v>0</v>
      </c>
      <c r="AQ1961" s="26">
        <f>+Tabla_DatosExternos_142[[#This Row],[Total Vigente]]+Tabla_DatosExternos_142[[#This Row],[Total Vencido]]</f>
        <v>604.02</v>
      </c>
      <c r="AR1961" s="26">
        <f>SUM(AG1961:AK1961)</f>
        <v>0</v>
      </c>
      <c r="AS1961" s="27">
        <f>+Tabla_DatosExternos_142[[#This Row],[Fecha]]-Tabla_DatosExternos_142[[#This Row],[Vence]]</f>
        <v>-60</v>
      </c>
      <c r="AT1961" s="21"/>
      <c r="AU1961" s="28" t="e">
        <f>+AR1961-W1961</f>
        <v>#VALUE!</v>
      </c>
    </row>
    <row r="1962" spans="1:47" x14ac:dyDescent="0.35">
      <c r="A1962" s="20">
        <v>46199</v>
      </c>
      <c r="B1962" s="21">
        <v>275040</v>
      </c>
      <c r="C1962" s="21">
        <v>348.3</v>
      </c>
      <c r="D1962" s="21">
        <v>348.3</v>
      </c>
      <c r="E1962" s="22">
        <v>46259</v>
      </c>
      <c r="F1962" s="21">
        <v>13</v>
      </c>
      <c r="G1962" s="21" t="s">
        <v>90</v>
      </c>
      <c r="H1962" s="21" t="s">
        <v>95</v>
      </c>
      <c r="I1962" s="21" t="s">
        <v>1709</v>
      </c>
      <c r="J1962" s="21" t="s">
        <v>1378</v>
      </c>
      <c r="K1962" s="21" t="s">
        <v>1379</v>
      </c>
      <c r="L1962" s="21" t="s">
        <v>1380</v>
      </c>
      <c r="M1962" s="21" t="s">
        <v>1381</v>
      </c>
      <c r="N1962" s="21">
        <v>60</v>
      </c>
      <c r="O1962" s="20"/>
      <c r="P1962" s="21" t="s">
        <v>50</v>
      </c>
      <c r="Q1962" s="21" t="s">
        <v>1710</v>
      </c>
      <c r="R1962" s="21">
        <v>425000</v>
      </c>
      <c r="S1962" s="21">
        <v>10019</v>
      </c>
      <c r="T1962" s="21">
        <v>-63.199295499999998</v>
      </c>
      <c r="U1962" s="21">
        <v>-17.791985100000002</v>
      </c>
      <c r="V1962" s="21" t="s">
        <v>1736</v>
      </c>
      <c r="W1962" s="21" t="s">
        <v>51</v>
      </c>
      <c r="X1962" s="21" t="s">
        <v>1764</v>
      </c>
      <c r="Y1962" s="23">
        <v>46246</v>
      </c>
      <c r="Z1962" s="24">
        <f>+E1962-Y1962</f>
        <v>13</v>
      </c>
      <c r="AA1962" s="25">
        <f>+Tabla_DatosExternos_142[[#This Row],[Saldo]]/Tabla_DatosExternos_142[[#This Row],[Importe]]</f>
        <v>1</v>
      </c>
      <c r="AB1962" s="21"/>
      <c r="AC1962" s="26">
        <f>IF(AND(-Z1962&gt;=1,-Z1962&lt;=30),D1962,0)</f>
        <v>0</v>
      </c>
      <c r="AD1962" s="26">
        <f>IF(AND(-Z1962&gt;=31,-Z1962&lt;=60),D1962,0)</f>
        <v>0</v>
      </c>
      <c r="AE1962" s="26">
        <f>IF(AND(-Z1962&gt;=61,-Z1962&lt;=90),D1962,0)</f>
        <v>0</v>
      </c>
      <c r="AF1962" s="26">
        <f>IF(AND(-Z1962&gt;=91,-Z1962&lt;=120),D1962,0)</f>
        <v>0</v>
      </c>
      <c r="AG1962" s="26">
        <f>IF(AND(-Z1962&gt;=121,-Z1962&lt;=150),D1962,0)</f>
        <v>0</v>
      </c>
      <c r="AH1962" s="26">
        <f>IF(AND(-Z1962&gt;=151,-Z1962&lt;=180),D1962,0)</f>
        <v>0</v>
      </c>
      <c r="AI1962" s="26">
        <f>IF(AND(-Z1962&gt;=181,-Z1962&lt;=210),D1962,0)</f>
        <v>0</v>
      </c>
      <c r="AJ1962" s="26">
        <f>IF(AND(-Z1962&gt;=211,-Z1962&lt;=250),D1962,0)</f>
        <v>0</v>
      </c>
      <c r="AK1962" s="26">
        <f>IF(-Z1962&gt;=251,D1962,0)</f>
        <v>0</v>
      </c>
      <c r="AL1962" s="26">
        <f>SUM(AE1962:AF1962)</f>
        <v>0</v>
      </c>
      <c r="AM1962" s="26">
        <f>SUM(AG1962:AK1962)</f>
        <v>0</v>
      </c>
      <c r="AN1962" s="26">
        <f>SUM(AI1962:AK1962)</f>
        <v>0</v>
      </c>
      <c r="AO1962" s="26">
        <f>+IF(SUM(AC1962:AK1962)=0,D1962,0)</f>
        <v>348.3</v>
      </c>
      <c r="AP1962" s="26">
        <f>+SUM(AC1962:AK1962)</f>
        <v>0</v>
      </c>
      <c r="AQ1962" s="26">
        <f>+Tabla_DatosExternos_142[[#This Row],[Total Vigente]]+Tabla_DatosExternos_142[[#This Row],[Total Vencido]]</f>
        <v>348.3</v>
      </c>
      <c r="AR1962" s="26">
        <f>SUM(AG1962:AK1962)</f>
        <v>0</v>
      </c>
      <c r="AS1962" s="27">
        <f>+Tabla_DatosExternos_142[[#This Row],[Fecha]]-Tabla_DatosExternos_142[[#This Row],[Vence]]</f>
        <v>-60</v>
      </c>
      <c r="AT1962" s="21"/>
      <c r="AU1962" s="28" t="e">
        <f>+AR1962-W1962</f>
        <v>#VALUE!</v>
      </c>
    </row>
    <row r="1963" spans="1:47" x14ac:dyDescent="0.35">
      <c r="A1963" s="20">
        <v>46199</v>
      </c>
      <c r="B1963" s="21">
        <v>275041</v>
      </c>
      <c r="C1963" s="21">
        <v>574.26</v>
      </c>
      <c r="D1963" s="21">
        <v>574.26</v>
      </c>
      <c r="E1963" s="22">
        <v>46259</v>
      </c>
      <c r="F1963" s="21">
        <v>13</v>
      </c>
      <c r="G1963" s="21" t="s">
        <v>90</v>
      </c>
      <c r="H1963" s="21" t="s">
        <v>95</v>
      </c>
      <c r="I1963" s="21" t="s">
        <v>1709</v>
      </c>
      <c r="J1963" s="21" t="s">
        <v>1378</v>
      </c>
      <c r="K1963" s="21" t="s">
        <v>1379</v>
      </c>
      <c r="L1963" s="21" t="s">
        <v>1380</v>
      </c>
      <c r="M1963" s="21" t="s">
        <v>1381</v>
      </c>
      <c r="N1963" s="21">
        <v>60</v>
      </c>
      <c r="O1963" s="20"/>
      <c r="P1963" s="21" t="s">
        <v>50</v>
      </c>
      <c r="Q1963" s="21" t="s">
        <v>1710</v>
      </c>
      <c r="R1963" s="21">
        <v>425000</v>
      </c>
      <c r="S1963" s="21">
        <v>10019</v>
      </c>
      <c r="T1963" s="21">
        <v>-63.154083300000003</v>
      </c>
      <c r="U1963" s="21">
        <v>-17.736944399999999</v>
      </c>
      <c r="V1963" s="21" t="s">
        <v>1736</v>
      </c>
      <c r="W1963" s="21" t="s">
        <v>51</v>
      </c>
      <c r="X1963" s="21" t="s">
        <v>1765</v>
      </c>
      <c r="Y1963" s="23">
        <v>46246</v>
      </c>
      <c r="Z1963" s="24">
        <f>+E1963-Y1963</f>
        <v>13</v>
      </c>
      <c r="AA1963" s="25">
        <f>+Tabla_DatosExternos_142[[#This Row],[Saldo]]/Tabla_DatosExternos_142[[#This Row],[Importe]]</f>
        <v>1</v>
      </c>
      <c r="AB1963" s="21"/>
      <c r="AC1963" s="26">
        <f>IF(AND(-Z1963&gt;=1,-Z1963&lt;=30),D1963,0)</f>
        <v>0</v>
      </c>
      <c r="AD1963" s="26">
        <f>IF(AND(-Z1963&gt;=31,-Z1963&lt;=60),D1963,0)</f>
        <v>0</v>
      </c>
      <c r="AE1963" s="26">
        <f>IF(AND(-Z1963&gt;=61,-Z1963&lt;=90),D1963,0)</f>
        <v>0</v>
      </c>
      <c r="AF1963" s="26">
        <f>IF(AND(-Z1963&gt;=91,-Z1963&lt;=120),D1963,0)</f>
        <v>0</v>
      </c>
      <c r="AG1963" s="26">
        <f>IF(AND(-Z1963&gt;=121,-Z1963&lt;=150),D1963,0)</f>
        <v>0</v>
      </c>
      <c r="AH1963" s="26">
        <f>IF(AND(-Z1963&gt;=151,-Z1963&lt;=180),D1963,0)</f>
        <v>0</v>
      </c>
      <c r="AI1963" s="26">
        <f>IF(AND(-Z1963&gt;=181,-Z1963&lt;=210),D1963,0)</f>
        <v>0</v>
      </c>
      <c r="AJ1963" s="26">
        <f>IF(AND(-Z1963&gt;=211,-Z1963&lt;=250),D1963,0)</f>
        <v>0</v>
      </c>
      <c r="AK1963" s="26">
        <f>IF(-Z1963&gt;=251,D1963,0)</f>
        <v>0</v>
      </c>
      <c r="AL1963" s="26">
        <f>SUM(AE1963:AF1963)</f>
        <v>0</v>
      </c>
      <c r="AM1963" s="26">
        <f>SUM(AG1963:AK1963)</f>
        <v>0</v>
      </c>
      <c r="AN1963" s="26">
        <f>SUM(AI1963:AK1963)</f>
        <v>0</v>
      </c>
      <c r="AO1963" s="26">
        <f>+IF(SUM(AC1963:AK1963)=0,D1963,0)</f>
        <v>574.26</v>
      </c>
      <c r="AP1963" s="26">
        <f>+SUM(AC1963:AK1963)</f>
        <v>0</v>
      </c>
      <c r="AQ1963" s="26">
        <f>+Tabla_DatosExternos_142[[#This Row],[Total Vigente]]+Tabla_DatosExternos_142[[#This Row],[Total Vencido]]</f>
        <v>574.26</v>
      </c>
      <c r="AR1963" s="26">
        <f>SUM(AG1963:AK1963)</f>
        <v>0</v>
      </c>
      <c r="AS1963" s="27">
        <f>+Tabla_DatosExternos_142[[#This Row],[Fecha]]-Tabla_DatosExternos_142[[#This Row],[Vence]]</f>
        <v>-60</v>
      </c>
      <c r="AT1963" s="21"/>
      <c r="AU1963" s="28" t="e">
        <f>+AR1963-W1963</f>
        <v>#VALUE!</v>
      </c>
    </row>
    <row r="1964" spans="1:47" x14ac:dyDescent="0.35">
      <c r="A1964" s="20">
        <v>46199</v>
      </c>
      <c r="B1964" s="21">
        <v>275042</v>
      </c>
      <c r="C1964" s="21">
        <v>522</v>
      </c>
      <c r="D1964" s="21">
        <v>522</v>
      </c>
      <c r="E1964" s="22">
        <v>46259</v>
      </c>
      <c r="F1964" s="21">
        <v>13</v>
      </c>
      <c r="G1964" s="21" t="s">
        <v>90</v>
      </c>
      <c r="H1964" s="21" t="s">
        <v>95</v>
      </c>
      <c r="I1964" s="21" t="s">
        <v>1709</v>
      </c>
      <c r="J1964" s="21" t="s">
        <v>1378</v>
      </c>
      <c r="K1964" s="21" t="s">
        <v>1379</v>
      </c>
      <c r="L1964" s="21" t="s">
        <v>1380</v>
      </c>
      <c r="M1964" s="21" t="s">
        <v>1381</v>
      </c>
      <c r="N1964" s="21">
        <v>60</v>
      </c>
      <c r="O1964" s="20"/>
      <c r="P1964" s="21" t="s">
        <v>50</v>
      </c>
      <c r="Q1964" s="21" t="s">
        <v>1710</v>
      </c>
      <c r="R1964" s="21">
        <v>425000</v>
      </c>
      <c r="S1964" s="21">
        <v>10019</v>
      </c>
      <c r="T1964" s="21">
        <v>-63.148280100000001</v>
      </c>
      <c r="U1964" s="21">
        <v>-17.741374400000002</v>
      </c>
      <c r="V1964" s="21" t="s">
        <v>1736</v>
      </c>
      <c r="W1964" s="21" t="s">
        <v>51</v>
      </c>
      <c r="X1964" s="21" t="s">
        <v>1766</v>
      </c>
      <c r="Y1964" s="23">
        <v>46246</v>
      </c>
      <c r="Z1964" s="24">
        <f>+E1964-Y1964</f>
        <v>13</v>
      </c>
      <c r="AA1964" s="25">
        <f>+Tabla_DatosExternos_142[[#This Row],[Saldo]]/Tabla_DatosExternos_142[[#This Row],[Importe]]</f>
        <v>1</v>
      </c>
      <c r="AB1964" s="21"/>
      <c r="AC1964" s="26">
        <f>IF(AND(-Z1964&gt;=1,-Z1964&lt;=30),D1964,0)</f>
        <v>0</v>
      </c>
      <c r="AD1964" s="26">
        <f>IF(AND(-Z1964&gt;=31,-Z1964&lt;=60),D1964,0)</f>
        <v>0</v>
      </c>
      <c r="AE1964" s="26">
        <f>IF(AND(-Z1964&gt;=61,-Z1964&lt;=90),D1964,0)</f>
        <v>0</v>
      </c>
      <c r="AF1964" s="26">
        <f>IF(AND(-Z1964&gt;=91,-Z1964&lt;=120),D1964,0)</f>
        <v>0</v>
      </c>
      <c r="AG1964" s="26">
        <f>IF(AND(-Z1964&gt;=121,-Z1964&lt;=150),D1964,0)</f>
        <v>0</v>
      </c>
      <c r="AH1964" s="26">
        <f>IF(AND(-Z1964&gt;=151,-Z1964&lt;=180),D1964,0)</f>
        <v>0</v>
      </c>
      <c r="AI1964" s="26">
        <f>IF(AND(-Z1964&gt;=181,-Z1964&lt;=210),D1964,0)</f>
        <v>0</v>
      </c>
      <c r="AJ1964" s="26">
        <f>IF(AND(-Z1964&gt;=211,-Z1964&lt;=250),D1964,0)</f>
        <v>0</v>
      </c>
      <c r="AK1964" s="26">
        <f>IF(-Z1964&gt;=251,D1964,0)</f>
        <v>0</v>
      </c>
      <c r="AL1964" s="26">
        <f>SUM(AE1964:AF1964)</f>
        <v>0</v>
      </c>
      <c r="AM1964" s="26">
        <f>SUM(AG1964:AK1964)</f>
        <v>0</v>
      </c>
      <c r="AN1964" s="26">
        <f>SUM(AI1964:AK1964)</f>
        <v>0</v>
      </c>
      <c r="AO1964" s="26">
        <f>+IF(SUM(AC1964:AK1964)=0,D1964,0)</f>
        <v>522</v>
      </c>
      <c r="AP1964" s="26">
        <f>+SUM(AC1964:AK1964)</f>
        <v>0</v>
      </c>
      <c r="AQ1964" s="26">
        <f>+Tabla_DatosExternos_142[[#This Row],[Total Vigente]]+Tabla_DatosExternos_142[[#This Row],[Total Vencido]]</f>
        <v>522</v>
      </c>
      <c r="AR1964" s="26">
        <f>SUM(AG1964:AK1964)</f>
        <v>0</v>
      </c>
      <c r="AS1964" s="27">
        <f>+Tabla_DatosExternos_142[[#This Row],[Fecha]]-Tabla_DatosExternos_142[[#This Row],[Vence]]</f>
        <v>-60</v>
      </c>
      <c r="AT1964" s="21"/>
      <c r="AU1964" s="28" t="e">
        <f>+AR1964-W1964</f>
        <v>#VALUE!</v>
      </c>
    </row>
    <row r="1965" spans="1:47" x14ac:dyDescent="0.35">
      <c r="A1965" s="20">
        <v>46199</v>
      </c>
      <c r="B1965" s="21">
        <v>275043</v>
      </c>
      <c r="C1965" s="21">
        <v>636.36</v>
      </c>
      <c r="D1965" s="21">
        <v>636.36</v>
      </c>
      <c r="E1965" s="22">
        <v>46259</v>
      </c>
      <c r="F1965" s="21">
        <v>13</v>
      </c>
      <c r="G1965" s="21" t="s">
        <v>90</v>
      </c>
      <c r="H1965" s="21" t="s">
        <v>95</v>
      </c>
      <c r="I1965" s="21" t="s">
        <v>1709</v>
      </c>
      <c r="J1965" s="21" t="s">
        <v>1378</v>
      </c>
      <c r="K1965" s="21" t="s">
        <v>1379</v>
      </c>
      <c r="L1965" s="21" t="s">
        <v>1380</v>
      </c>
      <c r="M1965" s="21" t="s">
        <v>1381</v>
      </c>
      <c r="N1965" s="21">
        <v>60</v>
      </c>
      <c r="O1965" s="20"/>
      <c r="P1965" s="21" t="s">
        <v>50</v>
      </c>
      <c r="Q1965" s="21" t="s">
        <v>1710</v>
      </c>
      <c r="R1965" s="21">
        <v>425000</v>
      </c>
      <c r="S1965" s="21">
        <v>10019</v>
      </c>
      <c r="T1965" s="21">
        <v>-63.1881111</v>
      </c>
      <c r="U1965" s="21">
        <v>-17.703944400000001</v>
      </c>
      <c r="V1965" s="21" t="s">
        <v>1736</v>
      </c>
      <c r="W1965" s="21" t="s">
        <v>51</v>
      </c>
      <c r="X1965" s="21" t="s">
        <v>1767</v>
      </c>
      <c r="Y1965" s="23">
        <v>46246</v>
      </c>
      <c r="Z1965" s="24">
        <f>+E1965-Y1965</f>
        <v>13</v>
      </c>
      <c r="AA1965" s="25">
        <f>+Tabla_DatosExternos_142[[#This Row],[Saldo]]/Tabla_DatosExternos_142[[#This Row],[Importe]]</f>
        <v>1</v>
      </c>
      <c r="AB1965" s="21"/>
      <c r="AC1965" s="26">
        <f>IF(AND(-Z1965&gt;=1,-Z1965&lt;=30),D1965,0)</f>
        <v>0</v>
      </c>
      <c r="AD1965" s="26">
        <f>IF(AND(-Z1965&gt;=31,-Z1965&lt;=60),D1965,0)</f>
        <v>0</v>
      </c>
      <c r="AE1965" s="26">
        <f>IF(AND(-Z1965&gt;=61,-Z1965&lt;=90),D1965,0)</f>
        <v>0</v>
      </c>
      <c r="AF1965" s="26">
        <f>IF(AND(-Z1965&gt;=91,-Z1965&lt;=120),D1965,0)</f>
        <v>0</v>
      </c>
      <c r="AG1965" s="26">
        <f>IF(AND(-Z1965&gt;=121,-Z1965&lt;=150),D1965,0)</f>
        <v>0</v>
      </c>
      <c r="AH1965" s="26">
        <f>IF(AND(-Z1965&gt;=151,-Z1965&lt;=180),D1965,0)</f>
        <v>0</v>
      </c>
      <c r="AI1965" s="26">
        <f>IF(AND(-Z1965&gt;=181,-Z1965&lt;=210),D1965,0)</f>
        <v>0</v>
      </c>
      <c r="AJ1965" s="26">
        <f>IF(AND(-Z1965&gt;=211,-Z1965&lt;=250),D1965,0)</f>
        <v>0</v>
      </c>
      <c r="AK1965" s="26">
        <f>IF(-Z1965&gt;=251,D1965,0)</f>
        <v>0</v>
      </c>
      <c r="AL1965" s="26">
        <f>SUM(AE1965:AF1965)</f>
        <v>0</v>
      </c>
      <c r="AM1965" s="26">
        <f>SUM(AG1965:AK1965)</f>
        <v>0</v>
      </c>
      <c r="AN1965" s="26">
        <f>SUM(AI1965:AK1965)</f>
        <v>0</v>
      </c>
      <c r="AO1965" s="26">
        <f>+IF(SUM(AC1965:AK1965)=0,D1965,0)</f>
        <v>636.36</v>
      </c>
      <c r="AP1965" s="26">
        <f>+SUM(AC1965:AK1965)</f>
        <v>0</v>
      </c>
      <c r="AQ1965" s="26">
        <f>+Tabla_DatosExternos_142[[#This Row],[Total Vigente]]+Tabla_DatosExternos_142[[#This Row],[Total Vencido]]</f>
        <v>636.36</v>
      </c>
      <c r="AR1965" s="26">
        <f>SUM(AG1965:AK1965)</f>
        <v>0</v>
      </c>
      <c r="AS1965" s="27">
        <f>+Tabla_DatosExternos_142[[#This Row],[Fecha]]-Tabla_DatosExternos_142[[#This Row],[Vence]]</f>
        <v>-60</v>
      </c>
      <c r="AT1965" s="21"/>
      <c r="AU1965" s="28" t="e">
        <f>+AR1965-W1965</f>
        <v>#VALUE!</v>
      </c>
    </row>
    <row r="1966" spans="1:47" x14ac:dyDescent="0.35">
      <c r="A1966" s="20">
        <v>46199</v>
      </c>
      <c r="B1966" s="21">
        <v>275044</v>
      </c>
      <c r="C1966" s="21">
        <v>655.08000000000004</v>
      </c>
      <c r="D1966" s="21">
        <v>655.08000000000004</v>
      </c>
      <c r="E1966" s="22">
        <v>46259</v>
      </c>
      <c r="F1966" s="21">
        <v>13</v>
      </c>
      <c r="G1966" s="21" t="s">
        <v>90</v>
      </c>
      <c r="H1966" s="21" t="s">
        <v>95</v>
      </c>
      <c r="I1966" s="21" t="s">
        <v>1709</v>
      </c>
      <c r="J1966" s="21" t="s">
        <v>1378</v>
      </c>
      <c r="K1966" s="21" t="s">
        <v>1379</v>
      </c>
      <c r="L1966" s="21" t="s">
        <v>1380</v>
      </c>
      <c r="M1966" s="21" t="s">
        <v>1381</v>
      </c>
      <c r="N1966" s="21">
        <v>60</v>
      </c>
      <c r="O1966" s="20"/>
      <c r="P1966" s="21" t="s">
        <v>50</v>
      </c>
      <c r="Q1966" s="21" t="s">
        <v>1710</v>
      </c>
      <c r="R1966" s="21">
        <v>425000</v>
      </c>
      <c r="S1966" s="21">
        <v>10019</v>
      </c>
      <c r="T1966" s="21">
        <v>-63.2359437</v>
      </c>
      <c r="U1966" s="21">
        <v>-17.7632698</v>
      </c>
      <c r="V1966" s="21" t="s">
        <v>1736</v>
      </c>
      <c r="W1966" s="21" t="s">
        <v>51</v>
      </c>
      <c r="X1966" s="21" t="s">
        <v>1768</v>
      </c>
      <c r="Y1966" s="23">
        <v>46246</v>
      </c>
      <c r="Z1966" s="24">
        <f>+E1966-Y1966</f>
        <v>13</v>
      </c>
      <c r="AA1966" s="25">
        <f>+Tabla_DatosExternos_142[[#This Row],[Saldo]]/Tabla_DatosExternos_142[[#This Row],[Importe]]</f>
        <v>1</v>
      </c>
      <c r="AB1966" s="21"/>
      <c r="AC1966" s="26">
        <f>IF(AND(-Z1966&gt;=1,-Z1966&lt;=30),D1966,0)</f>
        <v>0</v>
      </c>
      <c r="AD1966" s="26">
        <f>IF(AND(-Z1966&gt;=31,-Z1966&lt;=60),D1966,0)</f>
        <v>0</v>
      </c>
      <c r="AE1966" s="26">
        <f>IF(AND(-Z1966&gt;=61,-Z1966&lt;=90),D1966,0)</f>
        <v>0</v>
      </c>
      <c r="AF1966" s="26">
        <f>IF(AND(-Z1966&gt;=91,-Z1966&lt;=120),D1966,0)</f>
        <v>0</v>
      </c>
      <c r="AG1966" s="26">
        <f>IF(AND(-Z1966&gt;=121,-Z1966&lt;=150),D1966,0)</f>
        <v>0</v>
      </c>
      <c r="AH1966" s="26">
        <f>IF(AND(-Z1966&gt;=151,-Z1966&lt;=180),D1966,0)</f>
        <v>0</v>
      </c>
      <c r="AI1966" s="26">
        <f>IF(AND(-Z1966&gt;=181,-Z1966&lt;=210),D1966,0)</f>
        <v>0</v>
      </c>
      <c r="AJ1966" s="26">
        <f>IF(AND(-Z1966&gt;=211,-Z1966&lt;=250),D1966,0)</f>
        <v>0</v>
      </c>
      <c r="AK1966" s="26">
        <f>IF(-Z1966&gt;=251,D1966,0)</f>
        <v>0</v>
      </c>
      <c r="AL1966" s="26">
        <f>SUM(AE1966:AF1966)</f>
        <v>0</v>
      </c>
      <c r="AM1966" s="26">
        <f>SUM(AG1966:AK1966)</f>
        <v>0</v>
      </c>
      <c r="AN1966" s="26">
        <f>SUM(AI1966:AK1966)</f>
        <v>0</v>
      </c>
      <c r="AO1966" s="26">
        <f>+IF(SUM(AC1966:AK1966)=0,D1966,0)</f>
        <v>655.08000000000004</v>
      </c>
      <c r="AP1966" s="26">
        <f>+SUM(AC1966:AK1966)</f>
        <v>0</v>
      </c>
      <c r="AQ1966" s="26">
        <f>+Tabla_DatosExternos_142[[#This Row],[Total Vigente]]+Tabla_DatosExternos_142[[#This Row],[Total Vencido]]</f>
        <v>655.08000000000004</v>
      </c>
      <c r="AR1966" s="26">
        <f>SUM(AG1966:AK1966)</f>
        <v>0</v>
      </c>
      <c r="AS1966" s="27">
        <f>+Tabla_DatosExternos_142[[#This Row],[Fecha]]-Tabla_DatosExternos_142[[#This Row],[Vence]]</f>
        <v>-60</v>
      </c>
      <c r="AT1966" s="21"/>
      <c r="AU1966" s="28" t="e">
        <f>+AR1966-W1966</f>
        <v>#VALUE!</v>
      </c>
    </row>
    <row r="1967" spans="1:47" x14ac:dyDescent="0.35">
      <c r="A1967" s="20">
        <v>46199</v>
      </c>
      <c r="B1967" s="21">
        <v>275045</v>
      </c>
      <c r="C1967" s="21">
        <v>361.14</v>
      </c>
      <c r="D1967" s="21">
        <v>361.14</v>
      </c>
      <c r="E1967" s="22">
        <v>46259</v>
      </c>
      <c r="F1967" s="21">
        <v>13</v>
      </c>
      <c r="G1967" s="21" t="s">
        <v>90</v>
      </c>
      <c r="H1967" s="21" t="s">
        <v>95</v>
      </c>
      <c r="I1967" s="21" t="s">
        <v>1709</v>
      </c>
      <c r="J1967" s="21" t="s">
        <v>1378</v>
      </c>
      <c r="K1967" s="21" t="s">
        <v>1379</v>
      </c>
      <c r="L1967" s="21" t="s">
        <v>1380</v>
      </c>
      <c r="M1967" s="21" t="s">
        <v>1381</v>
      </c>
      <c r="N1967" s="21">
        <v>60</v>
      </c>
      <c r="O1967" s="20"/>
      <c r="P1967" s="21" t="s">
        <v>50</v>
      </c>
      <c r="Q1967" s="21" t="s">
        <v>1710</v>
      </c>
      <c r="R1967" s="21">
        <v>425000</v>
      </c>
      <c r="S1967" s="21">
        <v>10019</v>
      </c>
      <c r="T1967" s="21">
        <v>-63.094124399999998</v>
      </c>
      <c r="U1967" s="21">
        <v>-17.7519545</v>
      </c>
      <c r="V1967" s="21" t="s">
        <v>1736</v>
      </c>
      <c r="W1967" s="21" t="s">
        <v>51</v>
      </c>
      <c r="X1967" s="21" t="s">
        <v>1780</v>
      </c>
      <c r="Y1967" s="23">
        <v>46246</v>
      </c>
      <c r="Z1967" s="24">
        <f>+E1967-Y1967</f>
        <v>13</v>
      </c>
      <c r="AA1967" s="25">
        <f>+Tabla_DatosExternos_142[[#This Row],[Saldo]]/Tabla_DatosExternos_142[[#This Row],[Importe]]</f>
        <v>1</v>
      </c>
      <c r="AB1967" s="21"/>
      <c r="AC1967" s="26">
        <f>IF(AND(-Z1967&gt;=1,-Z1967&lt;=30),D1967,0)</f>
        <v>0</v>
      </c>
      <c r="AD1967" s="26">
        <f>IF(AND(-Z1967&gt;=31,-Z1967&lt;=60),D1967,0)</f>
        <v>0</v>
      </c>
      <c r="AE1967" s="26">
        <f>IF(AND(-Z1967&gt;=61,-Z1967&lt;=90),D1967,0)</f>
        <v>0</v>
      </c>
      <c r="AF1967" s="26">
        <f>IF(AND(-Z1967&gt;=91,-Z1967&lt;=120),D1967,0)</f>
        <v>0</v>
      </c>
      <c r="AG1967" s="26">
        <f>IF(AND(-Z1967&gt;=121,-Z1967&lt;=150),D1967,0)</f>
        <v>0</v>
      </c>
      <c r="AH1967" s="26">
        <f>IF(AND(-Z1967&gt;=151,-Z1967&lt;=180),D1967,0)</f>
        <v>0</v>
      </c>
      <c r="AI1967" s="26">
        <f>IF(AND(-Z1967&gt;=181,-Z1967&lt;=210),D1967,0)</f>
        <v>0</v>
      </c>
      <c r="AJ1967" s="26">
        <f>IF(AND(-Z1967&gt;=211,-Z1967&lt;=250),D1967,0)</f>
        <v>0</v>
      </c>
      <c r="AK1967" s="26">
        <f>IF(-Z1967&gt;=251,D1967,0)</f>
        <v>0</v>
      </c>
      <c r="AL1967" s="26">
        <f>SUM(AE1967:AF1967)</f>
        <v>0</v>
      </c>
      <c r="AM1967" s="26">
        <f>SUM(AG1967:AK1967)</f>
        <v>0</v>
      </c>
      <c r="AN1967" s="26">
        <f>SUM(AI1967:AK1967)</f>
        <v>0</v>
      </c>
      <c r="AO1967" s="26">
        <f>+IF(SUM(AC1967:AK1967)=0,D1967,0)</f>
        <v>361.14</v>
      </c>
      <c r="AP1967" s="26">
        <f>+SUM(AC1967:AK1967)</f>
        <v>0</v>
      </c>
      <c r="AQ1967" s="26">
        <f>+Tabla_DatosExternos_142[[#This Row],[Total Vigente]]+Tabla_DatosExternos_142[[#This Row],[Total Vencido]]</f>
        <v>361.14</v>
      </c>
      <c r="AR1967" s="26">
        <f>SUM(AG1967:AK1967)</f>
        <v>0</v>
      </c>
      <c r="AS1967" s="27">
        <f>+Tabla_DatosExternos_142[[#This Row],[Fecha]]-Tabla_DatosExternos_142[[#This Row],[Vence]]</f>
        <v>-60</v>
      </c>
      <c r="AT1967" s="21"/>
      <c r="AU1967" s="28" t="e">
        <f>+AR1967-W1967</f>
        <v>#VALUE!</v>
      </c>
    </row>
    <row r="1968" spans="1:47" x14ac:dyDescent="0.35">
      <c r="A1968" s="20">
        <v>46199</v>
      </c>
      <c r="B1968" s="21">
        <v>275046</v>
      </c>
      <c r="C1968" s="21">
        <v>187.98</v>
      </c>
      <c r="D1968" s="21">
        <v>187.98</v>
      </c>
      <c r="E1968" s="22">
        <v>46259</v>
      </c>
      <c r="F1968" s="21">
        <v>13</v>
      </c>
      <c r="G1968" s="21" t="s">
        <v>90</v>
      </c>
      <c r="H1968" s="21" t="s">
        <v>95</v>
      </c>
      <c r="I1968" s="21" t="s">
        <v>1709</v>
      </c>
      <c r="J1968" s="21" t="s">
        <v>1378</v>
      </c>
      <c r="K1968" s="21" t="s">
        <v>1379</v>
      </c>
      <c r="L1968" s="21" t="s">
        <v>1380</v>
      </c>
      <c r="M1968" s="21" t="s">
        <v>1381</v>
      </c>
      <c r="N1968" s="21">
        <v>60</v>
      </c>
      <c r="O1968" s="20"/>
      <c r="P1968" s="21" t="s">
        <v>50</v>
      </c>
      <c r="Q1968" s="21" t="s">
        <v>1710</v>
      </c>
      <c r="R1968" s="21">
        <v>10000</v>
      </c>
      <c r="S1968" s="21">
        <v>10019</v>
      </c>
      <c r="T1968" s="21">
        <v>-63.183771999999998</v>
      </c>
      <c r="U1968" s="21">
        <v>-17.816842000000001</v>
      </c>
      <c r="V1968" s="21" t="s">
        <v>262</v>
      </c>
      <c r="W1968" s="21" t="s">
        <v>51</v>
      </c>
      <c r="X1968" s="21" t="s">
        <v>1769</v>
      </c>
      <c r="Y1968" s="23">
        <v>46246</v>
      </c>
      <c r="Z1968" s="24">
        <f>+E1968-Y1968</f>
        <v>13</v>
      </c>
      <c r="AA1968" s="25">
        <f>+Tabla_DatosExternos_142[[#This Row],[Saldo]]/Tabla_DatosExternos_142[[#This Row],[Importe]]</f>
        <v>1</v>
      </c>
      <c r="AB1968" s="21"/>
      <c r="AC1968" s="26">
        <f>IF(AND(-Z1968&gt;=1,-Z1968&lt;=30),D1968,0)</f>
        <v>0</v>
      </c>
      <c r="AD1968" s="26">
        <f>IF(AND(-Z1968&gt;=31,-Z1968&lt;=60),D1968,0)</f>
        <v>0</v>
      </c>
      <c r="AE1968" s="26">
        <f>IF(AND(-Z1968&gt;=61,-Z1968&lt;=90),D1968,0)</f>
        <v>0</v>
      </c>
      <c r="AF1968" s="26">
        <f>IF(AND(-Z1968&gt;=91,-Z1968&lt;=120),D1968,0)</f>
        <v>0</v>
      </c>
      <c r="AG1968" s="26">
        <f>IF(AND(-Z1968&gt;=121,-Z1968&lt;=150),D1968,0)</f>
        <v>0</v>
      </c>
      <c r="AH1968" s="26">
        <f>IF(AND(-Z1968&gt;=151,-Z1968&lt;=180),D1968,0)</f>
        <v>0</v>
      </c>
      <c r="AI1968" s="26">
        <f>IF(AND(-Z1968&gt;=181,-Z1968&lt;=210),D1968,0)</f>
        <v>0</v>
      </c>
      <c r="AJ1968" s="26">
        <f>IF(AND(-Z1968&gt;=211,-Z1968&lt;=250),D1968,0)</f>
        <v>0</v>
      </c>
      <c r="AK1968" s="26">
        <f>IF(-Z1968&gt;=251,D1968,0)</f>
        <v>0</v>
      </c>
      <c r="AL1968" s="26">
        <f>SUM(AE1968:AF1968)</f>
        <v>0</v>
      </c>
      <c r="AM1968" s="26">
        <f>SUM(AG1968:AK1968)</f>
        <v>0</v>
      </c>
      <c r="AN1968" s="26">
        <f>SUM(AI1968:AK1968)</f>
        <v>0</v>
      </c>
      <c r="AO1968" s="26">
        <f>+IF(SUM(AC1968:AK1968)=0,D1968,0)</f>
        <v>187.98</v>
      </c>
      <c r="AP1968" s="26">
        <f>+SUM(AC1968:AK1968)</f>
        <v>0</v>
      </c>
      <c r="AQ1968" s="26">
        <f>+Tabla_DatosExternos_142[[#This Row],[Total Vigente]]+Tabla_DatosExternos_142[[#This Row],[Total Vencido]]</f>
        <v>187.98</v>
      </c>
      <c r="AR1968" s="26">
        <f>SUM(AG1968:AK1968)</f>
        <v>0</v>
      </c>
      <c r="AS1968" s="27">
        <f>+Tabla_DatosExternos_142[[#This Row],[Fecha]]-Tabla_DatosExternos_142[[#This Row],[Vence]]</f>
        <v>-60</v>
      </c>
      <c r="AT1968" s="21"/>
      <c r="AU1968" s="28" t="e">
        <f>+AR1968-W1968</f>
        <v>#VALUE!</v>
      </c>
    </row>
    <row r="1969" spans="1:47" x14ac:dyDescent="0.35">
      <c r="A1969" s="20">
        <v>46199</v>
      </c>
      <c r="B1969" s="21">
        <v>275047</v>
      </c>
      <c r="C1969" s="21">
        <v>628.38</v>
      </c>
      <c r="D1969" s="21">
        <v>628.38</v>
      </c>
      <c r="E1969" s="22">
        <v>46259</v>
      </c>
      <c r="F1969" s="21">
        <v>13</v>
      </c>
      <c r="G1969" s="21" t="s">
        <v>90</v>
      </c>
      <c r="H1969" s="21" t="s">
        <v>95</v>
      </c>
      <c r="I1969" s="21" t="s">
        <v>1709</v>
      </c>
      <c r="J1969" s="21" t="s">
        <v>1378</v>
      </c>
      <c r="K1969" s="21" t="s">
        <v>1379</v>
      </c>
      <c r="L1969" s="21" t="s">
        <v>1380</v>
      </c>
      <c r="M1969" s="21" t="s">
        <v>1381</v>
      </c>
      <c r="N1969" s="21">
        <v>60</v>
      </c>
      <c r="O1969" s="20"/>
      <c r="P1969" s="21" t="s">
        <v>50</v>
      </c>
      <c r="Q1969" s="21" t="s">
        <v>1710</v>
      </c>
      <c r="R1969" s="21">
        <v>10000</v>
      </c>
      <c r="S1969" s="21">
        <v>10019</v>
      </c>
      <c r="T1969" s="21">
        <v>-63.119921499999997</v>
      </c>
      <c r="U1969" s="21">
        <v>-17.745701700000001</v>
      </c>
      <c r="V1969" s="21" t="s">
        <v>1736</v>
      </c>
      <c r="W1969" s="21" t="s">
        <v>51</v>
      </c>
      <c r="X1969" s="21" t="s">
        <v>1770</v>
      </c>
      <c r="Y1969" s="23">
        <v>46246</v>
      </c>
      <c r="Z1969" s="24">
        <f>+E1969-Y1969</f>
        <v>13</v>
      </c>
      <c r="AA1969" s="25">
        <f>+Tabla_DatosExternos_142[[#This Row],[Saldo]]/Tabla_DatosExternos_142[[#This Row],[Importe]]</f>
        <v>1</v>
      </c>
      <c r="AB1969" s="21"/>
      <c r="AC1969" s="26">
        <f>IF(AND(-Z1969&gt;=1,-Z1969&lt;=30),D1969,0)</f>
        <v>0</v>
      </c>
      <c r="AD1969" s="26">
        <f>IF(AND(-Z1969&gt;=31,-Z1969&lt;=60),D1969,0)</f>
        <v>0</v>
      </c>
      <c r="AE1969" s="26">
        <f>IF(AND(-Z1969&gt;=61,-Z1969&lt;=90),D1969,0)</f>
        <v>0</v>
      </c>
      <c r="AF1969" s="26">
        <f>IF(AND(-Z1969&gt;=91,-Z1969&lt;=120),D1969,0)</f>
        <v>0</v>
      </c>
      <c r="AG1969" s="26">
        <f>IF(AND(-Z1969&gt;=121,-Z1969&lt;=150),D1969,0)</f>
        <v>0</v>
      </c>
      <c r="AH1969" s="26">
        <f>IF(AND(-Z1969&gt;=151,-Z1969&lt;=180),D1969,0)</f>
        <v>0</v>
      </c>
      <c r="AI1969" s="26">
        <f>IF(AND(-Z1969&gt;=181,-Z1969&lt;=210),D1969,0)</f>
        <v>0</v>
      </c>
      <c r="AJ1969" s="26">
        <f>IF(AND(-Z1969&gt;=211,-Z1969&lt;=250),D1969,0)</f>
        <v>0</v>
      </c>
      <c r="AK1969" s="26">
        <f>IF(-Z1969&gt;=251,D1969,0)</f>
        <v>0</v>
      </c>
      <c r="AL1969" s="26">
        <f>SUM(AE1969:AF1969)</f>
        <v>0</v>
      </c>
      <c r="AM1969" s="26">
        <f>SUM(AG1969:AK1969)</f>
        <v>0</v>
      </c>
      <c r="AN1969" s="26">
        <f>SUM(AI1969:AK1969)</f>
        <v>0</v>
      </c>
      <c r="AO1969" s="26">
        <f>+IF(SUM(AC1969:AK1969)=0,D1969,0)</f>
        <v>628.38</v>
      </c>
      <c r="AP1969" s="26">
        <f>+SUM(AC1969:AK1969)</f>
        <v>0</v>
      </c>
      <c r="AQ1969" s="26">
        <f>+Tabla_DatosExternos_142[[#This Row],[Total Vigente]]+Tabla_DatosExternos_142[[#This Row],[Total Vencido]]</f>
        <v>628.38</v>
      </c>
      <c r="AR1969" s="26">
        <f>SUM(AG1969:AK1969)</f>
        <v>0</v>
      </c>
      <c r="AS1969" s="27">
        <f>+Tabla_DatosExternos_142[[#This Row],[Fecha]]-Tabla_DatosExternos_142[[#This Row],[Vence]]</f>
        <v>-60</v>
      </c>
      <c r="AT1969" s="21"/>
      <c r="AU1969" s="28" t="e">
        <f>+AR1969-W1969</f>
        <v>#VALUE!</v>
      </c>
    </row>
    <row r="1970" spans="1:47" x14ac:dyDescent="0.35">
      <c r="A1970" s="20">
        <v>46199</v>
      </c>
      <c r="B1970" s="21">
        <v>275048</v>
      </c>
      <c r="C1970" s="21">
        <v>588.29999999999995</v>
      </c>
      <c r="D1970" s="21">
        <v>588.29999999999995</v>
      </c>
      <c r="E1970" s="22">
        <v>46259</v>
      </c>
      <c r="F1970" s="21">
        <v>13</v>
      </c>
      <c r="G1970" s="21" t="s">
        <v>90</v>
      </c>
      <c r="H1970" s="21" t="s">
        <v>95</v>
      </c>
      <c r="I1970" s="21" t="s">
        <v>1709</v>
      </c>
      <c r="J1970" s="21" t="s">
        <v>1378</v>
      </c>
      <c r="K1970" s="21" t="s">
        <v>1379</v>
      </c>
      <c r="L1970" s="21" t="s">
        <v>1380</v>
      </c>
      <c r="M1970" s="21" t="s">
        <v>1381</v>
      </c>
      <c r="N1970" s="21">
        <v>60</v>
      </c>
      <c r="O1970" s="20"/>
      <c r="P1970" s="21" t="s">
        <v>50</v>
      </c>
      <c r="Q1970" s="21" t="s">
        <v>1710</v>
      </c>
      <c r="R1970" s="21">
        <v>10000</v>
      </c>
      <c r="S1970" s="21">
        <v>10019</v>
      </c>
      <c r="T1970" s="21">
        <v>-63.117647499999997</v>
      </c>
      <c r="U1970" s="21">
        <v>-17.754691699999999</v>
      </c>
      <c r="V1970" s="21" t="s">
        <v>1736</v>
      </c>
      <c r="W1970" s="21" t="s">
        <v>51</v>
      </c>
      <c r="X1970" s="21" t="s">
        <v>1771</v>
      </c>
      <c r="Y1970" s="23">
        <v>46246</v>
      </c>
      <c r="Z1970" s="24">
        <f>+E1970-Y1970</f>
        <v>13</v>
      </c>
      <c r="AA1970" s="25">
        <f>+Tabla_DatosExternos_142[[#This Row],[Saldo]]/Tabla_DatosExternos_142[[#This Row],[Importe]]</f>
        <v>1</v>
      </c>
      <c r="AB1970" s="21"/>
      <c r="AC1970" s="26">
        <f>IF(AND(-Z1970&gt;=1,-Z1970&lt;=30),D1970,0)</f>
        <v>0</v>
      </c>
      <c r="AD1970" s="26">
        <f>IF(AND(-Z1970&gt;=31,-Z1970&lt;=60),D1970,0)</f>
        <v>0</v>
      </c>
      <c r="AE1970" s="26">
        <f>IF(AND(-Z1970&gt;=61,-Z1970&lt;=90),D1970,0)</f>
        <v>0</v>
      </c>
      <c r="AF1970" s="26">
        <f>IF(AND(-Z1970&gt;=91,-Z1970&lt;=120),D1970,0)</f>
        <v>0</v>
      </c>
      <c r="AG1970" s="26">
        <f>IF(AND(-Z1970&gt;=121,-Z1970&lt;=150),D1970,0)</f>
        <v>0</v>
      </c>
      <c r="AH1970" s="26">
        <f>IF(AND(-Z1970&gt;=151,-Z1970&lt;=180),D1970,0)</f>
        <v>0</v>
      </c>
      <c r="AI1970" s="26">
        <f>IF(AND(-Z1970&gt;=181,-Z1970&lt;=210),D1970,0)</f>
        <v>0</v>
      </c>
      <c r="AJ1970" s="26">
        <f>IF(AND(-Z1970&gt;=211,-Z1970&lt;=250),D1970,0)</f>
        <v>0</v>
      </c>
      <c r="AK1970" s="26">
        <f>IF(-Z1970&gt;=251,D1970,0)</f>
        <v>0</v>
      </c>
      <c r="AL1970" s="26">
        <f>SUM(AE1970:AF1970)</f>
        <v>0</v>
      </c>
      <c r="AM1970" s="26">
        <f>SUM(AG1970:AK1970)</f>
        <v>0</v>
      </c>
      <c r="AN1970" s="26">
        <f>SUM(AI1970:AK1970)</f>
        <v>0</v>
      </c>
      <c r="AO1970" s="26">
        <f>+IF(SUM(AC1970:AK1970)=0,D1970,0)</f>
        <v>588.29999999999995</v>
      </c>
      <c r="AP1970" s="26">
        <f>+SUM(AC1970:AK1970)</f>
        <v>0</v>
      </c>
      <c r="AQ1970" s="26">
        <f>+Tabla_DatosExternos_142[[#This Row],[Total Vigente]]+Tabla_DatosExternos_142[[#This Row],[Total Vencido]]</f>
        <v>588.29999999999995</v>
      </c>
      <c r="AR1970" s="26">
        <f>SUM(AG1970:AK1970)</f>
        <v>0</v>
      </c>
      <c r="AS1970" s="27">
        <f>+Tabla_DatosExternos_142[[#This Row],[Fecha]]-Tabla_DatosExternos_142[[#This Row],[Vence]]</f>
        <v>-60</v>
      </c>
      <c r="AT1970" s="21"/>
      <c r="AU1970" s="28" t="e">
        <f>+AR1970-W1970</f>
        <v>#VALUE!</v>
      </c>
    </row>
    <row r="1971" spans="1:47" x14ac:dyDescent="0.35">
      <c r="A1971" s="20">
        <v>46199</v>
      </c>
      <c r="B1971" s="21">
        <v>275049</v>
      </c>
      <c r="C1971" s="21">
        <v>898.74</v>
      </c>
      <c r="D1971" s="21">
        <v>898.74</v>
      </c>
      <c r="E1971" s="22">
        <v>46259</v>
      </c>
      <c r="F1971" s="21">
        <v>13</v>
      </c>
      <c r="G1971" s="21" t="s">
        <v>90</v>
      </c>
      <c r="H1971" s="21" t="s">
        <v>95</v>
      </c>
      <c r="I1971" s="21" t="s">
        <v>1709</v>
      </c>
      <c r="J1971" s="21" t="s">
        <v>1378</v>
      </c>
      <c r="K1971" s="21" t="s">
        <v>1379</v>
      </c>
      <c r="L1971" s="21" t="s">
        <v>1380</v>
      </c>
      <c r="M1971" s="21" t="s">
        <v>1381</v>
      </c>
      <c r="N1971" s="21">
        <v>60</v>
      </c>
      <c r="O1971" s="20"/>
      <c r="P1971" s="21" t="s">
        <v>50</v>
      </c>
      <c r="Q1971" s="21" t="s">
        <v>1710</v>
      </c>
      <c r="R1971" s="21">
        <v>0</v>
      </c>
      <c r="S1971" s="21">
        <v>10019</v>
      </c>
      <c r="T1971" s="21">
        <v>-63.171535300000002</v>
      </c>
      <c r="U1971" s="21">
        <v>-17.807540299999999</v>
      </c>
      <c r="V1971" s="21" t="s">
        <v>1736</v>
      </c>
      <c r="W1971" s="21" t="s">
        <v>51</v>
      </c>
      <c r="X1971" s="21" t="s">
        <v>1743</v>
      </c>
      <c r="Y1971" s="23">
        <v>46246</v>
      </c>
      <c r="Z1971" s="24">
        <f>+E1971-Y1971</f>
        <v>13</v>
      </c>
      <c r="AA1971" s="25">
        <f>+Tabla_DatosExternos_142[[#This Row],[Saldo]]/Tabla_DatosExternos_142[[#This Row],[Importe]]</f>
        <v>1</v>
      </c>
      <c r="AB1971" s="21"/>
      <c r="AC1971" s="26">
        <f>IF(AND(-Z1971&gt;=1,-Z1971&lt;=30),D1971,0)</f>
        <v>0</v>
      </c>
      <c r="AD1971" s="26">
        <f>IF(AND(-Z1971&gt;=31,-Z1971&lt;=60),D1971,0)</f>
        <v>0</v>
      </c>
      <c r="AE1971" s="26">
        <f>IF(AND(-Z1971&gt;=61,-Z1971&lt;=90),D1971,0)</f>
        <v>0</v>
      </c>
      <c r="AF1971" s="26">
        <f>IF(AND(-Z1971&gt;=91,-Z1971&lt;=120),D1971,0)</f>
        <v>0</v>
      </c>
      <c r="AG1971" s="26">
        <f>IF(AND(-Z1971&gt;=121,-Z1971&lt;=150),D1971,0)</f>
        <v>0</v>
      </c>
      <c r="AH1971" s="26">
        <f>IF(AND(-Z1971&gt;=151,-Z1971&lt;=180),D1971,0)</f>
        <v>0</v>
      </c>
      <c r="AI1971" s="26">
        <f>IF(AND(-Z1971&gt;=181,-Z1971&lt;=210),D1971,0)</f>
        <v>0</v>
      </c>
      <c r="AJ1971" s="26">
        <f>IF(AND(-Z1971&gt;=211,-Z1971&lt;=250),D1971,0)</f>
        <v>0</v>
      </c>
      <c r="AK1971" s="26">
        <f>IF(-Z1971&gt;=251,D1971,0)</f>
        <v>0</v>
      </c>
      <c r="AL1971" s="26">
        <f>SUM(AE1971:AF1971)</f>
        <v>0</v>
      </c>
      <c r="AM1971" s="26">
        <f>SUM(AG1971:AK1971)</f>
        <v>0</v>
      </c>
      <c r="AN1971" s="26">
        <f>SUM(AI1971:AK1971)</f>
        <v>0</v>
      </c>
      <c r="AO1971" s="26">
        <f>+IF(SUM(AC1971:AK1971)=0,D1971,0)</f>
        <v>898.74</v>
      </c>
      <c r="AP1971" s="26">
        <f>+SUM(AC1971:AK1971)</f>
        <v>0</v>
      </c>
      <c r="AQ1971" s="26">
        <f>+Tabla_DatosExternos_142[[#This Row],[Total Vigente]]+Tabla_DatosExternos_142[[#This Row],[Total Vencido]]</f>
        <v>898.74</v>
      </c>
      <c r="AR1971" s="26">
        <f>SUM(AG1971:AK1971)</f>
        <v>0</v>
      </c>
      <c r="AS1971" s="27">
        <f>+Tabla_DatosExternos_142[[#This Row],[Fecha]]-Tabla_DatosExternos_142[[#This Row],[Vence]]</f>
        <v>-60</v>
      </c>
      <c r="AT1971" s="21"/>
      <c r="AU1971" s="28" t="e">
        <f>+AR1971-W1971</f>
        <v>#VALUE!</v>
      </c>
    </row>
    <row r="1972" spans="1:47" x14ac:dyDescent="0.35">
      <c r="A1972" s="20">
        <v>46199</v>
      </c>
      <c r="B1972" s="21">
        <v>275050</v>
      </c>
      <c r="C1972" s="21">
        <v>293.94</v>
      </c>
      <c r="D1972" s="21">
        <v>293.94</v>
      </c>
      <c r="E1972" s="22">
        <v>46259</v>
      </c>
      <c r="F1972" s="21">
        <v>13</v>
      </c>
      <c r="G1972" s="21" t="s">
        <v>90</v>
      </c>
      <c r="H1972" s="21" t="s">
        <v>95</v>
      </c>
      <c r="I1972" s="21" t="s">
        <v>1709</v>
      </c>
      <c r="J1972" s="21" t="s">
        <v>1378</v>
      </c>
      <c r="K1972" s="21" t="s">
        <v>1379</v>
      </c>
      <c r="L1972" s="21" t="s">
        <v>1380</v>
      </c>
      <c r="M1972" s="21" t="s">
        <v>1381</v>
      </c>
      <c r="N1972" s="21">
        <v>60</v>
      </c>
      <c r="O1972" s="20"/>
      <c r="P1972" s="21" t="s">
        <v>50</v>
      </c>
      <c r="Q1972" s="21" t="s">
        <v>1710</v>
      </c>
      <c r="R1972" s="21">
        <v>5000</v>
      </c>
      <c r="S1972" s="21">
        <v>10019</v>
      </c>
      <c r="T1972" s="21">
        <v>-63.074126300000003</v>
      </c>
      <c r="U1972" s="21">
        <v>-17.740249800000001</v>
      </c>
      <c r="V1972" s="21" t="s">
        <v>1736</v>
      </c>
      <c r="W1972" s="21" t="s">
        <v>51</v>
      </c>
      <c r="X1972" s="21" t="s">
        <v>1781</v>
      </c>
      <c r="Y1972" s="23">
        <v>46246</v>
      </c>
      <c r="Z1972" s="24">
        <f>+E1972-Y1972</f>
        <v>13</v>
      </c>
      <c r="AA1972" s="25">
        <f>+Tabla_DatosExternos_142[[#This Row],[Saldo]]/Tabla_DatosExternos_142[[#This Row],[Importe]]</f>
        <v>1</v>
      </c>
      <c r="AB1972" s="21"/>
      <c r="AC1972" s="26">
        <f>IF(AND(-Z1972&gt;=1,-Z1972&lt;=30),D1972,0)</f>
        <v>0</v>
      </c>
      <c r="AD1972" s="26">
        <f>IF(AND(-Z1972&gt;=31,-Z1972&lt;=60),D1972,0)</f>
        <v>0</v>
      </c>
      <c r="AE1972" s="26">
        <f>IF(AND(-Z1972&gt;=61,-Z1972&lt;=90),D1972,0)</f>
        <v>0</v>
      </c>
      <c r="AF1972" s="26">
        <f>IF(AND(-Z1972&gt;=91,-Z1972&lt;=120),D1972,0)</f>
        <v>0</v>
      </c>
      <c r="AG1972" s="26">
        <f>IF(AND(-Z1972&gt;=121,-Z1972&lt;=150),D1972,0)</f>
        <v>0</v>
      </c>
      <c r="AH1972" s="26">
        <f>IF(AND(-Z1972&gt;=151,-Z1972&lt;=180),D1972,0)</f>
        <v>0</v>
      </c>
      <c r="AI1972" s="26">
        <f>IF(AND(-Z1972&gt;=181,-Z1972&lt;=210),D1972,0)</f>
        <v>0</v>
      </c>
      <c r="AJ1972" s="26">
        <f>IF(AND(-Z1972&gt;=211,-Z1972&lt;=250),D1972,0)</f>
        <v>0</v>
      </c>
      <c r="AK1972" s="26">
        <f>IF(-Z1972&gt;=251,D1972,0)</f>
        <v>0</v>
      </c>
      <c r="AL1972" s="26">
        <f>SUM(AE1972:AF1972)</f>
        <v>0</v>
      </c>
      <c r="AM1972" s="26">
        <f>SUM(AG1972:AK1972)</f>
        <v>0</v>
      </c>
      <c r="AN1972" s="26">
        <f>SUM(AI1972:AK1972)</f>
        <v>0</v>
      </c>
      <c r="AO1972" s="26">
        <f>+IF(SUM(AC1972:AK1972)=0,D1972,0)</f>
        <v>293.94</v>
      </c>
      <c r="AP1972" s="26">
        <f>+SUM(AC1972:AK1972)</f>
        <v>0</v>
      </c>
      <c r="AQ1972" s="26">
        <f>+Tabla_DatosExternos_142[[#This Row],[Total Vigente]]+Tabla_DatosExternos_142[[#This Row],[Total Vencido]]</f>
        <v>293.94</v>
      </c>
      <c r="AR1972" s="26">
        <f>SUM(AG1972:AK1972)</f>
        <v>0</v>
      </c>
      <c r="AS1972" s="27">
        <f>+Tabla_DatosExternos_142[[#This Row],[Fecha]]-Tabla_DatosExternos_142[[#This Row],[Vence]]</f>
        <v>-60</v>
      </c>
      <c r="AT1972" s="21"/>
      <c r="AU1972" s="28" t="e">
        <f>+AR1972-W1972</f>
        <v>#VALUE!</v>
      </c>
    </row>
    <row r="1973" spans="1:47" x14ac:dyDescent="0.35">
      <c r="A1973" s="20">
        <v>46199</v>
      </c>
      <c r="B1973" s="21">
        <v>275051</v>
      </c>
      <c r="C1973" s="21">
        <v>1191.78</v>
      </c>
      <c r="D1973" s="21">
        <v>1191.78</v>
      </c>
      <c r="E1973" s="22">
        <v>46259</v>
      </c>
      <c r="F1973" s="21">
        <v>13</v>
      </c>
      <c r="G1973" s="21" t="s">
        <v>90</v>
      </c>
      <c r="H1973" s="21" t="s">
        <v>95</v>
      </c>
      <c r="I1973" s="21" t="s">
        <v>1709</v>
      </c>
      <c r="J1973" s="21" t="s">
        <v>1378</v>
      </c>
      <c r="K1973" s="21" t="s">
        <v>1379</v>
      </c>
      <c r="L1973" s="21" t="s">
        <v>1380</v>
      </c>
      <c r="M1973" s="21" t="s">
        <v>1381</v>
      </c>
      <c r="N1973" s="21">
        <v>60</v>
      </c>
      <c r="O1973" s="20"/>
      <c r="P1973" s="21" t="s">
        <v>50</v>
      </c>
      <c r="Q1973" s="21" t="s">
        <v>1710</v>
      </c>
      <c r="R1973" s="21">
        <v>5000</v>
      </c>
      <c r="S1973" s="21">
        <v>10019</v>
      </c>
      <c r="T1973" s="21">
        <v>-63.190270099999999</v>
      </c>
      <c r="U1973" s="21">
        <v>-17.754781000000001</v>
      </c>
      <c r="V1973" s="21" t="s">
        <v>1736</v>
      </c>
      <c r="W1973" s="21" t="s">
        <v>51</v>
      </c>
      <c r="X1973" s="21" t="s">
        <v>1772</v>
      </c>
      <c r="Y1973" s="23">
        <v>46246</v>
      </c>
      <c r="Z1973" s="24">
        <f>+E1973-Y1973</f>
        <v>13</v>
      </c>
      <c r="AA1973" s="25">
        <f>+Tabla_DatosExternos_142[[#This Row],[Saldo]]/Tabla_DatosExternos_142[[#This Row],[Importe]]</f>
        <v>1</v>
      </c>
      <c r="AB1973" s="21"/>
      <c r="AC1973" s="26">
        <f>IF(AND(-Z1973&gt;=1,-Z1973&lt;=30),D1973,0)</f>
        <v>0</v>
      </c>
      <c r="AD1973" s="26">
        <f>IF(AND(-Z1973&gt;=31,-Z1973&lt;=60),D1973,0)</f>
        <v>0</v>
      </c>
      <c r="AE1973" s="26">
        <f>IF(AND(-Z1973&gt;=61,-Z1973&lt;=90),D1973,0)</f>
        <v>0</v>
      </c>
      <c r="AF1973" s="26">
        <f>IF(AND(-Z1973&gt;=91,-Z1973&lt;=120),D1973,0)</f>
        <v>0</v>
      </c>
      <c r="AG1973" s="26">
        <f>IF(AND(-Z1973&gt;=121,-Z1973&lt;=150),D1973,0)</f>
        <v>0</v>
      </c>
      <c r="AH1973" s="26">
        <f>IF(AND(-Z1973&gt;=151,-Z1973&lt;=180),D1973,0)</f>
        <v>0</v>
      </c>
      <c r="AI1973" s="26">
        <f>IF(AND(-Z1973&gt;=181,-Z1973&lt;=210),D1973,0)</f>
        <v>0</v>
      </c>
      <c r="AJ1973" s="26">
        <f>IF(AND(-Z1973&gt;=211,-Z1973&lt;=250),D1973,0)</f>
        <v>0</v>
      </c>
      <c r="AK1973" s="26">
        <f>IF(-Z1973&gt;=251,D1973,0)</f>
        <v>0</v>
      </c>
      <c r="AL1973" s="26">
        <f>SUM(AE1973:AF1973)</f>
        <v>0</v>
      </c>
      <c r="AM1973" s="26">
        <f>SUM(AG1973:AK1973)</f>
        <v>0</v>
      </c>
      <c r="AN1973" s="26">
        <f>SUM(AI1973:AK1973)</f>
        <v>0</v>
      </c>
      <c r="AO1973" s="26">
        <f>+IF(SUM(AC1973:AK1973)=0,D1973,0)</f>
        <v>1191.78</v>
      </c>
      <c r="AP1973" s="26">
        <f>+SUM(AC1973:AK1973)</f>
        <v>0</v>
      </c>
      <c r="AQ1973" s="26">
        <f>+Tabla_DatosExternos_142[[#This Row],[Total Vigente]]+Tabla_DatosExternos_142[[#This Row],[Total Vencido]]</f>
        <v>1191.78</v>
      </c>
      <c r="AR1973" s="26">
        <f>SUM(AG1973:AK1973)</f>
        <v>0</v>
      </c>
      <c r="AS1973" s="27">
        <f>+Tabla_DatosExternos_142[[#This Row],[Fecha]]-Tabla_DatosExternos_142[[#This Row],[Vence]]</f>
        <v>-60</v>
      </c>
      <c r="AT1973" s="21"/>
      <c r="AU1973" s="28" t="e">
        <f>+AR1973-W1973</f>
        <v>#VALUE!</v>
      </c>
    </row>
    <row r="1974" spans="1:47" x14ac:dyDescent="0.35">
      <c r="A1974" s="20">
        <v>46199</v>
      </c>
      <c r="B1974" s="21">
        <v>275052</v>
      </c>
      <c r="C1974" s="21">
        <v>345.96</v>
      </c>
      <c r="D1974" s="21">
        <v>345.96</v>
      </c>
      <c r="E1974" s="22">
        <v>46259</v>
      </c>
      <c r="F1974" s="21">
        <v>13</v>
      </c>
      <c r="G1974" s="21" t="s">
        <v>90</v>
      </c>
      <c r="H1974" s="21" t="s">
        <v>95</v>
      </c>
      <c r="I1974" s="21" t="s">
        <v>1709</v>
      </c>
      <c r="J1974" s="21" t="s">
        <v>1378</v>
      </c>
      <c r="K1974" s="21" t="s">
        <v>1379</v>
      </c>
      <c r="L1974" s="21" t="s">
        <v>1380</v>
      </c>
      <c r="M1974" s="21" t="s">
        <v>1381</v>
      </c>
      <c r="N1974" s="21">
        <v>60</v>
      </c>
      <c r="O1974" s="20"/>
      <c r="P1974" s="21" t="s">
        <v>50</v>
      </c>
      <c r="Q1974" s="21" t="s">
        <v>1710</v>
      </c>
      <c r="R1974" s="21">
        <v>5000</v>
      </c>
      <c r="S1974" s="21">
        <v>10019</v>
      </c>
      <c r="T1974" s="21">
        <v>-63.2227459</v>
      </c>
      <c r="U1974" s="21">
        <v>-17.814352100000001</v>
      </c>
      <c r="V1974" s="21" t="s">
        <v>1744</v>
      </c>
      <c r="W1974" s="21" t="s">
        <v>51</v>
      </c>
      <c r="X1974" s="21" t="s">
        <v>1745</v>
      </c>
      <c r="Y1974" s="23">
        <v>46246</v>
      </c>
      <c r="Z1974" s="24">
        <f>+E1974-Y1974</f>
        <v>13</v>
      </c>
      <c r="AA1974" s="25">
        <f>+Tabla_DatosExternos_142[[#This Row],[Saldo]]/Tabla_DatosExternos_142[[#This Row],[Importe]]</f>
        <v>1</v>
      </c>
      <c r="AB1974" s="21"/>
      <c r="AC1974" s="26">
        <f>IF(AND(-Z1974&gt;=1,-Z1974&lt;=30),D1974,0)</f>
        <v>0</v>
      </c>
      <c r="AD1974" s="26">
        <f>IF(AND(-Z1974&gt;=31,-Z1974&lt;=60),D1974,0)</f>
        <v>0</v>
      </c>
      <c r="AE1974" s="26">
        <f>IF(AND(-Z1974&gt;=61,-Z1974&lt;=90),D1974,0)</f>
        <v>0</v>
      </c>
      <c r="AF1974" s="26">
        <f>IF(AND(-Z1974&gt;=91,-Z1974&lt;=120),D1974,0)</f>
        <v>0</v>
      </c>
      <c r="AG1974" s="26">
        <f>IF(AND(-Z1974&gt;=121,-Z1974&lt;=150),D1974,0)</f>
        <v>0</v>
      </c>
      <c r="AH1974" s="26">
        <f>IF(AND(-Z1974&gt;=151,-Z1974&lt;=180),D1974,0)</f>
        <v>0</v>
      </c>
      <c r="AI1974" s="26">
        <f>IF(AND(-Z1974&gt;=181,-Z1974&lt;=210),D1974,0)</f>
        <v>0</v>
      </c>
      <c r="AJ1974" s="26">
        <f>IF(AND(-Z1974&gt;=211,-Z1974&lt;=250),D1974,0)</f>
        <v>0</v>
      </c>
      <c r="AK1974" s="26">
        <f>IF(-Z1974&gt;=251,D1974,0)</f>
        <v>0</v>
      </c>
      <c r="AL1974" s="26">
        <f>SUM(AE1974:AF1974)</f>
        <v>0</v>
      </c>
      <c r="AM1974" s="26">
        <f>SUM(AG1974:AK1974)</f>
        <v>0</v>
      </c>
      <c r="AN1974" s="26">
        <f>SUM(AI1974:AK1974)</f>
        <v>0</v>
      </c>
      <c r="AO1974" s="26">
        <f>+IF(SUM(AC1974:AK1974)=0,D1974,0)</f>
        <v>345.96</v>
      </c>
      <c r="AP1974" s="26">
        <f>+SUM(AC1974:AK1974)</f>
        <v>0</v>
      </c>
      <c r="AQ1974" s="26">
        <f>+Tabla_DatosExternos_142[[#This Row],[Total Vigente]]+Tabla_DatosExternos_142[[#This Row],[Total Vencido]]</f>
        <v>345.96</v>
      </c>
      <c r="AR1974" s="26">
        <f>SUM(AG1974:AK1974)</f>
        <v>0</v>
      </c>
      <c r="AS1974" s="27">
        <f>+Tabla_DatosExternos_142[[#This Row],[Fecha]]-Tabla_DatosExternos_142[[#This Row],[Vence]]</f>
        <v>-60</v>
      </c>
      <c r="AT1974" s="21"/>
      <c r="AU1974" s="28" t="e">
        <f>+AR1974-W1974</f>
        <v>#VALUE!</v>
      </c>
    </row>
    <row r="1975" spans="1:47" x14ac:dyDescent="0.35">
      <c r="A1975" s="20">
        <v>46199</v>
      </c>
      <c r="B1975" s="21">
        <v>275053</v>
      </c>
      <c r="C1975" s="21">
        <v>495</v>
      </c>
      <c r="D1975" s="21">
        <v>495</v>
      </c>
      <c r="E1975" s="22">
        <v>46259</v>
      </c>
      <c r="F1975" s="21">
        <v>13</v>
      </c>
      <c r="G1975" s="21" t="s">
        <v>90</v>
      </c>
      <c r="H1975" s="21" t="s">
        <v>95</v>
      </c>
      <c r="I1975" s="21" t="s">
        <v>1709</v>
      </c>
      <c r="J1975" s="21" t="s">
        <v>1378</v>
      </c>
      <c r="K1975" s="21" t="s">
        <v>1379</v>
      </c>
      <c r="L1975" s="21" t="s">
        <v>1380</v>
      </c>
      <c r="M1975" s="21" t="s">
        <v>1381</v>
      </c>
      <c r="N1975" s="21">
        <v>60</v>
      </c>
      <c r="O1975" s="20"/>
      <c r="P1975" s="21" t="s">
        <v>50</v>
      </c>
      <c r="Q1975" s="21" t="s">
        <v>1710</v>
      </c>
      <c r="R1975" s="21">
        <v>5000</v>
      </c>
      <c r="S1975" s="21">
        <v>10019</v>
      </c>
      <c r="T1975" s="21">
        <v>-63.136187999999997</v>
      </c>
      <c r="U1975" s="21">
        <v>-17.775711000000001</v>
      </c>
      <c r="V1975" s="21" t="s">
        <v>1744</v>
      </c>
      <c r="W1975" s="21" t="s">
        <v>51</v>
      </c>
      <c r="X1975" s="21" t="s">
        <v>1773</v>
      </c>
      <c r="Y1975" s="23">
        <v>46246</v>
      </c>
      <c r="Z1975" s="24">
        <f>+E1975-Y1975</f>
        <v>13</v>
      </c>
      <c r="AA1975" s="25">
        <f>+Tabla_DatosExternos_142[[#This Row],[Saldo]]/Tabla_DatosExternos_142[[#This Row],[Importe]]</f>
        <v>1</v>
      </c>
      <c r="AB1975" s="21"/>
      <c r="AC1975" s="26">
        <f>IF(AND(-Z1975&gt;=1,-Z1975&lt;=30),D1975,0)</f>
        <v>0</v>
      </c>
      <c r="AD1975" s="26">
        <f>IF(AND(-Z1975&gt;=31,-Z1975&lt;=60),D1975,0)</f>
        <v>0</v>
      </c>
      <c r="AE1975" s="26">
        <f>IF(AND(-Z1975&gt;=61,-Z1975&lt;=90),D1975,0)</f>
        <v>0</v>
      </c>
      <c r="AF1975" s="26">
        <f>IF(AND(-Z1975&gt;=91,-Z1975&lt;=120),D1975,0)</f>
        <v>0</v>
      </c>
      <c r="AG1975" s="26">
        <f>IF(AND(-Z1975&gt;=121,-Z1975&lt;=150),D1975,0)</f>
        <v>0</v>
      </c>
      <c r="AH1975" s="26">
        <f>IF(AND(-Z1975&gt;=151,-Z1975&lt;=180),D1975,0)</f>
        <v>0</v>
      </c>
      <c r="AI1975" s="26">
        <f>IF(AND(-Z1975&gt;=181,-Z1975&lt;=210),D1975,0)</f>
        <v>0</v>
      </c>
      <c r="AJ1975" s="26">
        <f>IF(AND(-Z1975&gt;=211,-Z1975&lt;=250),D1975,0)</f>
        <v>0</v>
      </c>
      <c r="AK1975" s="26">
        <f>IF(-Z1975&gt;=251,D1975,0)</f>
        <v>0</v>
      </c>
      <c r="AL1975" s="26">
        <f>SUM(AE1975:AF1975)</f>
        <v>0</v>
      </c>
      <c r="AM1975" s="26">
        <f>SUM(AG1975:AK1975)</f>
        <v>0</v>
      </c>
      <c r="AN1975" s="26">
        <f>SUM(AI1975:AK1975)</f>
        <v>0</v>
      </c>
      <c r="AO1975" s="26">
        <f>+IF(SUM(AC1975:AK1975)=0,D1975,0)</f>
        <v>495</v>
      </c>
      <c r="AP1975" s="26">
        <f>+SUM(AC1975:AK1975)</f>
        <v>0</v>
      </c>
      <c r="AQ1975" s="26">
        <f>+Tabla_DatosExternos_142[[#This Row],[Total Vigente]]+Tabla_DatosExternos_142[[#This Row],[Total Vencido]]</f>
        <v>495</v>
      </c>
      <c r="AR1975" s="26">
        <f>SUM(AG1975:AK1975)</f>
        <v>0</v>
      </c>
      <c r="AS1975" s="27">
        <f>+Tabla_DatosExternos_142[[#This Row],[Fecha]]-Tabla_DatosExternos_142[[#This Row],[Vence]]</f>
        <v>-60</v>
      </c>
      <c r="AT1975" s="21"/>
      <c r="AU1975" s="28" t="e">
        <f>+AR1975-W1975</f>
        <v>#VALUE!</v>
      </c>
    </row>
    <row r="1976" spans="1:47" x14ac:dyDescent="0.35">
      <c r="A1976" s="20">
        <v>46199</v>
      </c>
      <c r="B1976" s="21">
        <v>275054</v>
      </c>
      <c r="C1976" s="21">
        <v>574.02</v>
      </c>
      <c r="D1976" s="21">
        <v>574.02</v>
      </c>
      <c r="E1976" s="22">
        <v>46259</v>
      </c>
      <c r="F1976" s="21">
        <v>13</v>
      </c>
      <c r="G1976" s="21" t="s">
        <v>90</v>
      </c>
      <c r="H1976" s="21" t="s">
        <v>95</v>
      </c>
      <c r="I1976" s="21" t="s">
        <v>1709</v>
      </c>
      <c r="J1976" s="21" t="s">
        <v>1378</v>
      </c>
      <c r="K1976" s="21" t="s">
        <v>1379</v>
      </c>
      <c r="L1976" s="21" t="s">
        <v>1380</v>
      </c>
      <c r="M1976" s="21" t="s">
        <v>1381</v>
      </c>
      <c r="N1976" s="21">
        <v>60</v>
      </c>
      <c r="O1976" s="20"/>
      <c r="P1976" s="21" t="s">
        <v>50</v>
      </c>
      <c r="Q1976" s="21" t="s">
        <v>1710</v>
      </c>
      <c r="R1976" s="21">
        <v>5000</v>
      </c>
      <c r="S1976" s="21">
        <v>10019</v>
      </c>
      <c r="T1976" s="21">
        <v>-63.145361100000002</v>
      </c>
      <c r="U1976" s="21">
        <v>-17.8223333</v>
      </c>
      <c r="V1976" s="21" t="s">
        <v>1746</v>
      </c>
      <c r="W1976" s="21" t="s">
        <v>51</v>
      </c>
      <c r="X1976" s="21" t="s">
        <v>1747</v>
      </c>
      <c r="Y1976" s="23">
        <v>46246</v>
      </c>
      <c r="Z1976" s="24">
        <f>+E1976-Y1976</f>
        <v>13</v>
      </c>
      <c r="AA1976" s="25">
        <f>+Tabla_DatosExternos_142[[#This Row],[Saldo]]/Tabla_DatosExternos_142[[#This Row],[Importe]]</f>
        <v>1</v>
      </c>
      <c r="AB1976" s="21"/>
      <c r="AC1976" s="26">
        <f>IF(AND(-Z1976&gt;=1,-Z1976&lt;=30),D1976,0)</f>
        <v>0</v>
      </c>
      <c r="AD1976" s="26">
        <f>IF(AND(-Z1976&gt;=31,-Z1976&lt;=60),D1976,0)</f>
        <v>0</v>
      </c>
      <c r="AE1976" s="26">
        <f>IF(AND(-Z1976&gt;=61,-Z1976&lt;=90),D1976,0)</f>
        <v>0</v>
      </c>
      <c r="AF1976" s="26">
        <f>IF(AND(-Z1976&gt;=91,-Z1976&lt;=120),D1976,0)</f>
        <v>0</v>
      </c>
      <c r="AG1976" s="26">
        <f>IF(AND(-Z1976&gt;=121,-Z1976&lt;=150),D1976,0)</f>
        <v>0</v>
      </c>
      <c r="AH1976" s="26">
        <f>IF(AND(-Z1976&gt;=151,-Z1976&lt;=180),D1976,0)</f>
        <v>0</v>
      </c>
      <c r="AI1976" s="26">
        <f>IF(AND(-Z1976&gt;=181,-Z1976&lt;=210),D1976,0)</f>
        <v>0</v>
      </c>
      <c r="AJ1976" s="26">
        <f>IF(AND(-Z1976&gt;=211,-Z1976&lt;=250),D1976,0)</f>
        <v>0</v>
      </c>
      <c r="AK1976" s="26">
        <f>IF(-Z1976&gt;=251,D1976,0)</f>
        <v>0</v>
      </c>
      <c r="AL1976" s="26">
        <f>SUM(AE1976:AF1976)</f>
        <v>0</v>
      </c>
      <c r="AM1976" s="26">
        <f>SUM(AG1976:AK1976)</f>
        <v>0</v>
      </c>
      <c r="AN1976" s="26">
        <f>SUM(AI1976:AK1976)</f>
        <v>0</v>
      </c>
      <c r="AO1976" s="26">
        <f>+IF(SUM(AC1976:AK1976)=0,D1976,0)</f>
        <v>574.02</v>
      </c>
      <c r="AP1976" s="26">
        <f>+SUM(AC1976:AK1976)</f>
        <v>0</v>
      </c>
      <c r="AQ1976" s="26">
        <f>+Tabla_DatosExternos_142[[#This Row],[Total Vigente]]+Tabla_DatosExternos_142[[#This Row],[Total Vencido]]</f>
        <v>574.02</v>
      </c>
      <c r="AR1976" s="26">
        <f>SUM(AG1976:AK1976)</f>
        <v>0</v>
      </c>
      <c r="AS1976" s="27">
        <f>+Tabla_DatosExternos_142[[#This Row],[Fecha]]-Tabla_DatosExternos_142[[#This Row],[Vence]]</f>
        <v>-60</v>
      </c>
      <c r="AT1976" s="21"/>
      <c r="AU1976" s="28" t="e">
        <f>+AR1976-W1976</f>
        <v>#VALUE!</v>
      </c>
    </row>
    <row r="1977" spans="1:47" x14ac:dyDescent="0.35">
      <c r="A1977" s="20">
        <v>46199</v>
      </c>
      <c r="B1977" s="21">
        <v>275055</v>
      </c>
      <c r="C1977" s="21">
        <v>633.48</v>
      </c>
      <c r="D1977" s="21">
        <v>633.48</v>
      </c>
      <c r="E1977" s="22">
        <v>46259</v>
      </c>
      <c r="F1977" s="21">
        <v>13</v>
      </c>
      <c r="G1977" s="21" t="s">
        <v>90</v>
      </c>
      <c r="H1977" s="21" t="s">
        <v>95</v>
      </c>
      <c r="I1977" s="21" t="s">
        <v>1709</v>
      </c>
      <c r="J1977" s="21" t="s">
        <v>1378</v>
      </c>
      <c r="K1977" s="21" t="s">
        <v>1379</v>
      </c>
      <c r="L1977" s="21" t="s">
        <v>1380</v>
      </c>
      <c r="M1977" s="21" t="s">
        <v>1381</v>
      </c>
      <c r="N1977" s="21">
        <v>60</v>
      </c>
      <c r="O1977" s="20"/>
      <c r="P1977" s="21" t="s">
        <v>50</v>
      </c>
      <c r="Q1977" s="21" t="s">
        <v>1710</v>
      </c>
      <c r="R1977" s="21">
        <v>5000</v>
      </c>
      <c r="S1977" s="21">
        <v>10019</v>
      </c>
      <c r="T1977" s="21">
        <v>-63.128774499999999</v>
      </c>
      <c r="U1977" s="21">
        <v>-17.812276000000001</v>
      </c>
      <c r="V1977" s="21" t="s">
        <v>1818</v>
      </c>
      <c r="W1977" s="21" t="s">
        <v>51</v>
      </c>
      <c r="X1977" s="21" t="s">
        <v>1819</v>
      </c>
      <c r="Y1977" s="23">
        <v>46246</v>
      </c>
      <c r="Z1977" s="24">
        <f>+E1977-Y1977</f>
        <v>13</v>
      </c>
      <c r="AA1977" s="25">
        <f>+Tabla_DatosExternos_142[[#This Row],[Saldo]]/Tabla_DatosExternos_142[[#This Row],[Importe]]</f>
        <v>1</v>
      </c>
      <c r="AB1977" s="21"/>
      <c r="AC1977" s="26">
        <f>IF(AND(-Z1977&gt;=1,-Z1977&lt;=30),D1977,0)</f>
        <v>0</v>
      </c>
      <c r="AD1977" s="26">
        <f>IF(AND(-Z1977&gt;=31,-Z1977&lt;=60),D1977,0)</f>
        <v>0</v>
      </c>
      <c r="AE1977" s="26">
        <f>IF(AND(-Z1977&gt;=61,-Z1977&lt;=90),D1977,0)</f>
        <v>0</v>
      </c>
      <c r="AF1977" s="26">
        <f>IF(AND(-Z1977&gt;=91,-Z1977&lt;=120),D1977,0)</f>
        <v>0</v>
      </c>
      <c r="AG1977" s="26">
        <f>IF(AND(-Z1977&gt;=121,-Z1977&lt;=150),D1977,0)</f>
        <v>0</v>
      </c>
      <c r="AH1977" s="26">
        <f>IF(AND(-Z1977&gt;=151,-Z1977&lt;=180),D1977,0)</f>
        <v>0</v>
      </c>
      <c r="AI1977" s="26">
        <f>IF(AND(-Z1977&gt;=181,-Z1977&lt;=210),D1977,0)</f>
        <v>0</v>
      </c>
      <c r="AJ1977" s="26">
        <f>IF(AND(-Z1977&gt;=211,-Z1977&lt;=250),D1977,0)</f>
        <v>0</v>
      </c>
      <c r="AK1977" s="26">
        <f>IF(-Z1977&gt;=251,D1977,0)</f>
        <v>0</v>
      </c>
      <c r="AL1977" s="26">
        <f>SUM(AE1977:AF1977)</f>
        <v>0</v>
      </c>
      <c r="AM1977" s="26">
        <f>SUM(AG1977:AK1977)</f>
        <v>0</v>
      </c>
      <c r="AN1977" s="26">
        <f>SUM(AI1977:AK1977)</f>
        <v>0</v>
      </c>
      <c r="AO1977" s="26">
        <f>+IF(SUM(AC1977:AK1977)=0,D1977,0)</f>
        <v>633.48</v>
      </c>
      <c r="AP1977" s="26">
        <f>+SUM(AC1977:AK1977)</f>
        <v>0</v>
      </c>
      <c r="AQ1977" s="26">
        <f>+Tabla_DatosExternos_142[[#This Row],[Total Vigente]]+Tabla_DatosExternos_142[[#This Row],[Total Vencido]]</f>
        <v>633.48</v>
      </c>
      <c r="AR1977" s="26">
        <f>SUM(AG1977:AK1977)</f>
        <v>0</v>
      </c>
      <c r="AS1977" s="27">
        <f>+Tabla_DatosExternos_142[[#This Row],[Fecha]]-Tabla_DatosExternos_142[[#This Row],[Vence]]</f>
        <v>-60</v>
      </c>
      <c r="AT1977" s="21"/>
      <c r="AU1977" s="28" t="e">
        <f>+AR1977-W1977</f>
        <v>#VALUE!</v>
      </c>
    </row>
    <row r="1978" spans="1:47" x14ac:dyDescent="0.35">
      <c r="A1978" s="20">
        <v>46200</v>
      </c>
      <c r="B1978" s="21">
        <v>275512</v>
      </c>
      <c r="C1978" s="21">
        <v>1004.04</v>
      </c>
      <c r="D1978" s="21">
        <v>1004.04</v>
      </c>
      <c r="E1978" s="22">
        <v>46260</v>
      </c>
      <c r="F1978" s="21">
        <v>14</v>
      </c>
      <c r="G1978" s="21" t="s">
        <v>90</v>
      </c>
      <c r="H1978" s="21" t="s">
        <v>95</v>
      </c>
      <c r="I1978" s="21" t="s">
        <v>1823</v>
      </c>
      <c r="J1978" s="21" t="s">
        <v>1378</v>
      </c>
      <c r="K1978" s="21" t="s">
        <v>1379</v>
      </c>
      <c r="L1978" s="21" t="s">
        <v>1380</v>
      </c>
      <c r="M1978" s="21" t="s">
        <v>1381</v>
      </c>
      <c r="N1978" s="21">
        <v>60</v>
      </c>
      <c r="O1978" s="20"/>
      <c r="P1978" s="21" t="s">
        <v>50</v>
      </c>
      <c r="Q1978" s="21" t="s">
        <v>1824</v>
      </c>
      <c r="R1978" s="21">
        <v>3020821</v>
      </c>
      <c r="S1978" s="21">
        <v>10019</v>
      </c>
      <c r="T1978" s="21">
        <v>-63.211114299999998</v>
      </c>
      <c r="U1978" s="21">
        <v>-17.8105388</v>
      </c>
      <c r="V1978" s="21" t="s">
        <v>1448</v>
      </c>
      <c r="W1978" s="21" t="s">
        <v>51</v>
      </c>
      <c r="X1978" s="21" t="s">
        <v>1838</v>
      </c>
      <c r="Y1978" s="23">
        <v>46246</v>
      </c>
      <c r="Z1978" s="24">
        <f>+E1978-Y1978</f>
        <v>14</v>
      </c>
      <c r="AA1978" s="25">
        <f>+Tabla_DatosExternos_142[[#This Row],[Saldo]]/Tabla_DatosExternos_142[[#This Row],[Importe]]</f>
        <v>1</v>
      </c>
      <c r="AB1978" s="21"/>
      <c r="AC1978" s="26">
        <f>IF(AND(-Z1978&gt;=1,-Z1978&lt;=30),D1978,0)</f>
        <v>0</v>
      </c>
      <c r="AD1978" s="26">
        <f>IF(AND(-Z1978&gt;=31,-Z1978&lt;=60),D1978,0)</f>
        <v>0</v>
      </c>
      <c r="AE1978" s="26">
        <f>IF(AND(-Z1978&gt;=61,-Z1978&lt;=90),D1978,0)</f>
        <v>0</v>
      </c>
      <c r="AF1978" s="26">
        <f>IF(AND(-Z1978&gt;=91,-Z1978&lt;=120),D1978,0)</f>
        <v>0</v>
      </c>
      <c r="AG1978" s="26">
        <f>IF(AND(-Z1978&gt;=121,-Z1978&lt;=150),D1978,0)</f>
        <v>0</v>
      </c>
      <c r="AH1978" s="26">
        <f>IF(AND(-Z1978&gt;=151,-Z1978&lt;=180),D1978,0)</f>
        <v>0</v>
      </c>
      <c r="AI1978" s="26">
        <f>IF(AND(-Z1978&gt;=181,-Z1978&lt;=210),D1978,0)</f>
        <v>0</v>
      </c>
      <c r="AJ1978" s="26">
        <f>IF(AND(-Z1978&gt;=211,-Z1978&lt;=250),D1978,0)</f>
        <v>0</v>
      </c>
      <c r="AK1978" s="26">
        <f>IF(-Z1978&gt;=251,D1978,0)</f>
        <v>0</v>
      </c>
      <c r="AL1978" s="26">
        <f>SUM(AE1978:AF1978)</f>
        <v>0</v>
      </c>
      <c r="AM1978" s="26">
        <f>SUM(AG1978:AK1978)</f>
        <v>0</v>
      </c>
      <c r="AN1978" s="26">
        <f>SUM(AI1978:AK1978)</f>
        <v>0</v>
      </c>
      <c r="AO1978" s="26">
        <f>+IF(SUM(AC1978:AK1978)=0,D1978,0)</f>
        <v>1004.04</v>
      </c>
      <c r="AP1978" s="26">
        <f>+SUM(AC1978:AK1978)</f>
        <v>0</v>
      </c>
      <c r="AQ1978" s="26">
        <f>+Tabla_DatosExternos_142[[#This Row],[Total Vigente]]+Tabla_DatosExternos_142[[#This Row],[Total Vencido]]</f>
        <v>1004.04</v>
      </c>
      <c r="AR1978" s="26">
        <f>SUM(AG1978:AK1978)</f>
        <v>0</v>
      </c>
      <c r="AS1978" s="27">
        <f>+Tabla_DatosExternos_142[[#This Row],[Fecha]]-Tabla_DatosExternos_142[[#This Row],[Vence]]</f>
        <v>-60</v>
      </c>
      <c r="AT1978" s="21"/>
      <c r="AU1978" s="28" t="e">
        <f>+AR1978-W1978</f>
        <v>#VALUE!</v>
      </c>
    </row>
    <row r="1979" spans="1:47" x14ac:dyDescent="0.35">
      <c r="A1979" s="20">
        <v>46200</v>
      </c>
      <c r="B1979" s="21">
        <v>275513</v>
      </c>
      <c r="C1979" s="21">
        <v>101.64</v>
      </c>
      <c r="D1979" s="21">
        <v>101.64</v>
      </c>
      <c r="E1979" s="22">
        <v>46260</v>
      </c>
      <c r="F1979" s="21">
        <v>14</v>
      </c>
      <c r="G1979" s="21" t="s">
        <v>90</v>
      </c>
      <c r="H1979" s="21" t="s">
        <v>95</v>
      </c>
      <c r="I1979" s="21" t="s">
        <v>1823</v>
      </c>
      <c r="J1979" s="21" t="s">
        <v>1378</v>
      </c>
      <c r="K1979" s="21" t="s">
        <v>1379</v>
      </c>
      <c r="L1979" s="21" t="s">
        <v>1380</v>
      </c>
      <c r="M1979" s="21" t="s">
        <v>1381</v>
      </c>
      <c r="N1979" s="21">
        <v>60</v>
      </c>
      <c r="O1979" s="20"/>
      <c r="P1979" s="21" t="s">
        <v>50</v>
      </c>
      <c r="Q1979" s="21" t="s">
        <v>1824</v>
      </c>
      <c r="R1979" s="21">
        <v>3020821</v>
      </c>
      <c r="S1979" s="21">
        <v>10019</v>
      </c>
      <c r="T1979" s="21">
        <v>-63.184010899999997</v>
      </c>
      <c r="U1979" s="21">
        <v>-17.794257900000002</v>
      </c>
      <c r="V1979" s="21" t="s">
        <v>1448</v>
      </c>
      <c r="W1979" s="21" t="s">
        <v>51</v>
      </c>
      <c r="X1979" s="21" t="s">
        <v>1825</v>
      </c>
      <c r="Y1979" s="23">
        <v>46246</v>
      </c>
      <c r="Z1979" s="24">
        <f>+E1979-Y1979</f>
        <v>14</v>
      </c>
      <c r="AA1979" s="25">
        <f>+Tabla_DatosExternos_142[[#This Row],[Saldo]]/Tabla_DatosExternos_142[[#This Row],[Importe]]</f>
        <v>1</v>
      </c>
      <c r="AB1979" s="21"/>
      <c r="AC1979" s="26">
        <f>IF(AND(-Z1979&gt;=1,-Z1979&lt;=30),D1979,0)</f>
        <v>0</v>
      </c>
      <c r="AD1979" s="26">
        <f>IF(AND(-Z1979&gt;=31,-Z1979&lt;=60),D1979,0)</f>
        <v>0</v>
      </c>
      <c r="AE1979" s="26">
        <f>IF(AND(-Z1979&gt;=61,-Z1979&lt;=90),D1979,0)</f>
        <v>0</v>
      </c>
      <c r="AF1979" s="26">
        <f>IF(AND(-Z1979&gt;=91,-Z1979&lt;=120),D1979,0)</f>
        <v>0</v>
      </c>
      <c r="AG1979" s="26">
        <f>IF(AND(-Z1979&gt;=121,-Z1979&lt;=150),D1979,0)</f>
        <v>0</v>
      </c>
      <c r="AH1979" s="26">
        <f>IF(AND(-Z1979&gt;=151,-Z1979&lt;=180),D1979,0)</f>
        <v>0</v>
      </c>
      <c r="AI1979" s="26">
        <f>IF(AND(-Z1979&gt;=181,-Z1979&lt;=210),D1979,0)</f>
        <v>0</v>
      </c>
      <c r="AJ1979" s="26">
        <f>IF(AND(-Z1979&gt;=211,-Z1979&lt;=250),D1979,0)</f>
        <v>0</v>
      </c>
      <c r="AK1979" s="26">
        <f>IF(-Z1979&gt;=251,D1979,0)</f>
        <v>0</v>
      </c>
      <c r="AL1979" s="26">
        <f>SUM(AE1979:AF1979)</f>
        <v>0</v>
      </c>
      <c r="AM1979" s="26">
        <f>SUM(AG1979:AK1979)</f>
        <v>0</v>
      </c>
      <c r="AN1979" s="26">
        <f>SUM(AI1979:AK1979)</f>
        <v>0</v>
      </c>
      <c r="AO1979" s="26">
        <f>+IF(SUM(AC1979:AK1979)=0,D1979,0)</f>
        <v>101.64</v>
      </c>
      <c r="AP1979" s="26">
        <f>+SUM(AC1979:AK1979)</f>
        <v>0</v>
      </c>
      <c r="AQ1979" s="26">
        <f>+Tabla_DatosExternos_142[[#This Row],[Total Vigente]]+Tabla_DatosExternos_142[[#This Row],[Total Vencido]]</f>
        <v>101.64</v>
      </c>
      <c r="AR1979" s="26">
        <f>SUM(AG1979:AK1979)</f>
        <v>0</v>
      </c>
      <c r="AS1979" s="27">
        <f>+Tabla_DatosExternos_142[[#This Row],[Fecha]]-Tabla_DatosExternos_142[[#This Row],[Vence]]</f>
        <v>-60</v>
      </c>
      <c r="AT1979" s="21"/>
      <c r="AU1979" s="28" t="e">
        <f>+AR1979-W1979</f>
        <v>#VALUE!</v>
      </c>
    </row>
    <row r="1980" spans="1:47" x14ac:dyDescent="0.35">
      <c r="A1980" s="20">
        <v>46200</v>
      </c>
      <c r="B1980" s="21">
        <v>275514</v>
      </c>
      <c r="C1980" s="21">
        <v>891.72</v>
      </c>
      <c r="D1980" s="21">
        <v>891.72</v>
      </c>
      <c r="E1980" s="22">
        <v>46260</v>
      </c>
      <c r="F1980" s="21">
        <v>14</v>
      </c>
      <c r="G1980" s="21" t="s">
        <v>90</v>
      </c>
      <c r="H1980" s="21" t="s">
        <v>95</v>
      </c>
      <c r="I1980" s="21" t="s">
        <v>1823</v>
      </c>
      <c r="J1980" s="21" t="s">
        <v>1378</v>
      </c>
      <c r="K1980" s="21" t="s">
        <v>1379</v>
      </c>
      <c r="L1980" s="21" t="s">
        <v>1380</v>
      </c>
      <c r="M1980" s="21" t="s">
        <v>1381</v>
      </c>
      <c r="N1980" s="21">
        <v>60</v>
      </c>
      <c r="O1980" s="20"/>
      <c r="P1980" s="21" t="s">
        <v>50</v>
      </c>
      <c r="Q1980" s="21" t="s">
        <v>1824</v>
      </c>
      <c r="R1980" s="21">
        <v>3020821</v>
      </c>
      <c r="S1980" s="21">
        <v>10019</v>
      </c>
      <c r="T1980" s="21">
        <v>-63.1815906</v>
      </c>
      <c r="U1980" s="21">
        <v>-17.7884542</v>
      </c>
      <c r="V1980" s="21" t="s">
        <v>1448</v>
      </c>
      <c r="W1980" s="21" t="s">
        <v>51</v>
      </c>
      <c r="X1980" s="21" t="s">
        <v>1861</v>
      </c>
      <c r="Y1980" s="23">
        <v>46246</v>
      </c>
      <c r="Z1980" s="24">
        <f>+E1980-Y1980</f>
        <v>14</v>
      </c>
      <c r="AA1980" s="25">
        <f>+Tabla_DatosExternos_142[[#This Row],[Saldo]]/Tabla_DatosExternos_142[[#This Row],[Importe]]</f>
        <v>1</v>
      </c>
      <c r="AB1980" s="21"/>
      <c r="AC1980" s="26">
        <f>IF(AND(-Z1980&gt;=1,-Z1980&lt;=30),D1980,0)</f>
        <v>0</v>
      </c>
      <c r="AD1980" s="26">
        <f>IF(AND(-Z1980&gt;=31,-Z1980&lt;=60),D1980,0)</f>
        <v>0</v>
      </c>
      <c r="AE1980" s="26">
        <f>IF(AND(-Z1980&gt;=61,-Z1980&lt;=90),D1980,0)</f>
        <v>0</v>
      </c>
      <c r="AF1980" s="26">
        <f>IF(AND(-Z1980&gt;=91,-Z1980&lt;=120),D1980,0)</f>
        <v>0</v>
      </c>
      <c r="AG1980" s="26">
        <f>IF(AND(-Z1980&gt;=121,-Z1980&lt;=150),D1980,0)</f>
        <v>0</v>
      </c>
      <c r="AH1980" s="26">
        <f>IF(AND(-Z1980&gt;=151,-Z1980&lt;=180),D1980,0)</f>
        <v>0</v>
      </c>
      <c r="AI1980" s="26">
        <f>IF(AND(-Z1980&gt;=181,-Z1980&lt;=210),D1980,0)</f>
        <v>0</v>
      </c>
      <c r="AJ1980" s="26">
        <f>IF(AND(-Z1980&gt;=211,-Z1980&lt;=250),D1980,0)</f>
        <v>0</v>
      </c>
      <c r="AK1980" s="26">
        <f>IF(-Z1980&gt;=251,D1980,0)</f>
        <v>0</v>
      </c>
      <c r="AL1980" s="26">
        <f>SUM(AE1980:AF1980)</f>
        <v>0</v>
      </c>
      <c r="AM1980" s="26">
        <f>SUM(AG1980:AK1980)</f>
        <v>0</v>
      </c>
      <c r="AN1980" s="26">
        <f>SUM(AI1980:AK1980)</f>
        <v>0</v>
      </c>
      <c r="AO1980" s="26">
        <f>+IF(SUM(AC1980:AK1980)=0,D1980,0)</f>
        <v>891.72</v>
      </c>
      <c r="AP1980" s="26">
        <f>+SUM(AC1980:AK1980)</f>
        <v>0</v>
      </c>
      <c r="AQ1980" s="26">
        <f>+Tabla_DatosExternos_142[[#This Row],[Total Vigente]]+Tabla_DatosExternos_142[[#This Row],[Total Vencido]]</f>
        <v>891.72</v>
      </c>
      <c r="AR1980" s="26">
        <f>SUM(AG1980:AK1980)</f>
        <v>0</v>
      </c>
      <c r="AS1980" s="27">
        <f>+Tabla_DatosExternos_142[[#This Row],[Fecha]]-Tabla_DatosExternos_142[[#This Row],[Vence]]</f>
        <v>-60</v>
      </c>
      <c r="AT1980" s="21"/>
      <c r="AU1980" s="28" t="e">
        <f>+AR1980-W1980</f>
        <v>#VALUE!</v>
      </c>
    </row>
    <row r="1981" spans="1:47" x14ac:dyDescent="0.35">
      <c r="A1981" s="20">
        <v>46200</v>
      </c>
      <c r="B1981" s="21">
        <v>275529</v>
      </c>
      <c r="C1981" s="21">
        <v>642.41999999999996</v>
      </c>
      <c r="D1981" s="21">
        <v>86.9</v>
      </c>
      <c r="E1981" s="22">
        <v>46230</v>
      </c>
      <c r="F1981" s="21">
        <v>16</v>
      </c>
      <c r="G1981" s="21" t="s">
        <v>90</v>
      </c>
      <c r="H1981" s="21" t="s">
        <v>48</v>
      </c>
      <c r="I1981" s="21" t="s">
        <v>1853</v>
      </c>
      <c r="J1981" s="21" t="s">
        <v>52</v>
      </c>
      <c r="K1981" s="21" t="s">
        <v>1379</v>
      </c>
      <c r="L1981" s="21" t="s">
        <v>1380</v>
      </c>
      <c r="M1981" s="21" t="s">
        <v>1381</v>
      </c>
      <c r="N1981" s="21">
        <v>30</v>
      </c>
      <c r="O1981" s="20">
        <v>46233</v>
      </c>
      <c r="P1981" s="21" t="s">
        <v>50</v>
      </c>
      <c r="Q1981" s="21" t="s">
        <v>1854</v>
      </c>
      <c r="R1981" s="21">
        <v>20000</v>
      </c>
      <c r="S1981" s="21">
        <v>10019</v>
      </c>
      <c r="T1981" s="21">
        <v>-63.183176000000003</v>
      </c>
      <c r="U1981" s="21">
        <v>-17.799728000000002</v>
      </c>
      <c r="V1981" s="21" t="s">
        <v>1855</v>
      </c>
      <c r="W1981" s="21" t="s">
        <v>51</v>
      </c>
      <c r="X1981" s="21" t="s">
        <v>1856</v>
      </c>
      <c r="Y1981" s="23">
        <v>46246</v>
      </c>
      <c r="Z1981" s="24">
        <f>+E1981-Y1981</f>
        <v>-16</v>
      </c>
      <c r="AA1981" s="25">
        <f>+Tabla_DatosExternos_142[[#This Row],[Saldo]]/Tabla_DatosExternos_142[[#This Row],[Importe]]</f>
        <v>0.13526976121540427</v>
      </c>
      <c r="AB1981" s="21"/>
      <c r="AC1981" s="26">
        <f>IF(AND(-Z1981&gt;=1,-Z1981&lt;=30),D1981,0)</f>
        <v>86.9</v>
      </c>
      <c r="AD1981" s="26">
        <f>IF(AND(-Z1981&gt;=31,-Z1981&lt;=60),D1981,0)</f>
        <v>0</v>
      </c>
      <c r="AE1981" s="26">
        <f>IF(AND(-Z1981&gt;=61,-Z1981&lt;=90),D1981,0)</f>
        <v>0</v>
      </c>
      <c r="AF1981" s="26">
        <f>IF(AND(-Z1981&gt;=91,-Z1981&lt;=120),D1981,0)</f>
        <v>0</v>
      </c>
      <c r="AG1981" s="26">
        <f>IF(AND(-Z1981&gt;=121,-Z1981&lt;=150),D1981,0)</f>
        <v>0</v>
      </c>
      <c r="AH1981" s="26">
        <f>IF(AND(-Z1981&gt;=151,-Z1981&lt;=180),D1981,0)</f>
        <v>0</v>
      </c>
      <c r="AI1981" s="26">
        <f>IF(AND(-Z1981&gt;=181,-Z1981&lt;=210),D1981,0)</f>
        <v>0</v>
      </c>
      <c r="AJ1981" s="26">
        <f>IF(AND(-Z1981&gt;=211,-Z1981&lt;=250),D1981,0)</f>
        <v>0</v>
      </c>
      <c r="AK1981" s="26">
        <f>IF(-Z1981&gt;=251,D1981,0)</f>
        <v>0</v>
      </c>
      <c r="AL1981" s="26">
        <f>SUM(AE1981:AF1981)</f>
        <v>0</v>
      </c>
      <c r="AM1981" s="26">
        <f>SUM(AG1981:AK1981)</f>
        <v>0</v>
      </c>
      <c r="AN1981" s="26">
        <f>SUM(AI1981:AK1981)</f>
        <v>0</v>
      </c>
      <c r="AO1981" s="26">
        <f>+IF(SUM(AC1981:AK1981)=0,D1981,0)</f>
        <v>0</v>
      </c>
      <c r="AP1981" s="26">
        <f>+SUM(AC1981:AK1981)</f>
        <v>86.9</v>
      </c>
      <c r="AQ1981" s="26">
        <f>+Tabla_DatosExternos_142[[#This Row],[Total Vigente]]+Tabla_DatosExternos_142[[#This Row],[Total Vencido]]</f>
        <v>86.9</v>
      </c>
      <c r="AR1981" s="26">
        <f>SUM(AG1981:AK1981)</f>
        <v>0</v>
      </c>
      <c r="AS1981" s="27">
        <f>+Tabla_DatosExternos_142[[#This Row],[Fecha]]-Tabla_DatosExternos_142[[#This Row],[Vence]]</f>
        <v>-30</v>
      </c>
      <c r="AT1981" s="21"/>
      <c r="AU1981" s="28" t="e">
        <f>+AR1981-W1981</f>
        <v>#VALUE!</v>
      </c>
    </row>
    <row r="1982" spans="1:47" x14ac:dyDescent="0.35">
      <c r="A1982" s="20">
        <v>46200</v>
      </c>
      <c r="B1982" s="21">
        <v>275530</v>
      </c>
      <c r="C1982" s="21">
        <v>659.7</v>
      </c>
      <c r="D1982" s="21">
        <v>659.7</v>
      </c>
      <c r="E1982" s="22">
        <v>46230</v>
      </c>
      <c r="F1982" s="21">
        <v>16</v>
      </c>
      <c r="G1982" s="21" t="s">
        <v>90</v>
      </c>
      <c r="H1982" s="21" t="s">
        <v>48</v>
      </c>
      <c r="I1982" s="21" t="s">
        <v>1853</v>
      </c>
      <c r="J1982" s="21" t="s">
        <v>52</v>
      </c>
      <c r="K1982" s="21" t="s">
        <v>1379</v>
      </c>
      <c r="L1982" s="21" t="s">
        <v>1380</v>
      </c>
      <c r="M1982" s="21" t="s">
        <v>1381</v>
      </c>
      <c r="N1982" s="21">
        <v>30</v>
      </c>
      <c r="O1982" s="20"/>
      <c r="P1982" s="21" t="s">
        <v>50</v>
      </c>
      <c r="Q1982" s="21" t="s">
        <v>1854</v>
      </c>
      <c r="R1982" s="21">
        <v>20000</v>
      </c>
      <c r="S1982" s="21">
        <v>10019</v>
      </c>
      <c r="T1982" s="21">
        <v>-63.315337999999997</v>
      </c>
      <c r="U1982" s="21">
        <v>-17.769248999999999</v>
      </c>
      <c r="V1982" s="21" t="s">
        <v>1855</v>
      </c>
      <c r="W1982" s="21" t="s">
        <v>51</v>
      </c>
      <c r="X1982" s="21" t="s">
        <v>2217</v>
      </c>
      <c r="Y1982" s="23">
        <v>46246</v>
      </c>
      <c r="Z1982" s="24">
        <f>+E1982-Y1982</f>
        <v>-16</v>
      </c>
      <c r="AA1982" s="25">
        <f>+Tabla_DatosExternos_142[[#This Row],[Saldo]]/Tabla_DatosExternos_142[[#This Row],[Importe]]</f>
        <v>1</v>
      </c>
      <c r="AB1982" s="21"/>
      <c r="AC1982" s="26">
        <f>IF(AND(-Z1982&gt;=1,-Z1982&lt;=30),D1982,0)</f>
        <v>659.7</v>
      </c>
      <c r="AD1982" s="26">
        <f>IF(AND(-Z1982&gt;=31,-Z1982&lt;=60),D1982,0)</f>
        <v>0</v>
      </c>
      <c r="AE1982" s="26">
        <f>IF(AND(-Z1982&gt;=61,-Z1982&lt;=90),D1982,0)</f>
        <v>0</v>
      </c>
      <c r="AF1982" s="26">
        <f>IF(AND(-Z1982&gt;=91,-Z1982&lt;=120),D1982,0)</f>
        <v>0</v>
      </c>
      <c r="AG1982" s="26">
        <f>IF(AND(-Z1982&gt;=121,-Z1982&lt;=150),D1982,0)</f>
        <v>0</v>
      </c>
      <c r="AH1982" s="26">
        <f>IF(AND(-Z1982&gt;=151,-Z1982&lt;=180),D1982,0)</f>
        <v>0</v>
      </c>
      <c r="AI1982" s="26">
        <f>IF(AND(-Z1982&gt;=181,-Z1982&lt;=210),D1982,0)</f>
        <v>0</v>
      </c>
      <c r="AJ1982" s="26">
        <f>IF(AND(-Z1982&gt;=211,-Z1982&lt;=250),D1982,0)</f>
        <v>0</v>
      </c>
      <c r="AK1982" s="26">
        <f>IF(-Z1982&gt;=251,D1982,0)</f>
        <v>0</v>
      </c>
      <c r="AL1982" s="26">
        <f>SUM(AE1982:AF1982)</f>
        <v>0</v>
      </c>
      <c r="AM1982" s="26">
        <f>SUM(AG1982:AK1982)</f>
        <v>0</v>
      </c>
      <c r="AN1982" s="26">
        <f>SUM(AI1982:AK1982)</f>
        <v>0</v>
      </c>
      <c r="AO1982" s="26">
        <f>+IF(SUM(AC1982:AK1982)=0,D1982,0)</f>
        <v>0</v>
      </c>
      <c r="AP1982" s="26">
        <f>+SUM(AC1982:AK1982)</f>
        <v>659.7</v>
      </c>
      <c r="AQ1982" s="26">
        <f>+Tabla_DatosExternos_142[[#This Row],[Total Vigente]]+Tabla_DatosExternos_142[[#This Row],[Total Vencido]]</f>
        <v>659.7</v>
      </c>
      <c r="AR1982" s="26">
        <f>SUM(AG1982:AK1982)</f>
        <v>0</v>
      </c>
      <c r="AS1982" s="27">
        <f>+Tabla_DatosExternos_142[[#This Row],[Fecha]]-Tabla_DatosExternos_142[[#This Row],[Vence]]</f>
        <v>-30</v>
      </c>
      <c r="AT1982" s="21"/>
      <c r="AU1982" s="28" t="e">
        <f>+AR1982-W1982</f>
        <v>#VALUE!</v>
      </c>
    </row>
    <row r="1983" spans="1:47" x14ac:dyDescent="0.35">
      <c r="A1983" s="20">
        <v>46200</v>
      </c>
      <c r="B1983" s="21">
        <v>275531</v>
      </c>
      <c r="C1983" s="21">
        <v>4233.96</v>
      </c>
      <c r="D1983" s="21">
        <v>4233.96</v>
      </c>
      <c r="E1983" s="22">
        <v>46260</v>
      </c>
      <c r="F1983" s="21">
        <v>14</v>
      </c>
      <c r="G1983" s="21" t="s">
        <v>90</v>
      </c>
      <c r="H1983" s="21" t="s">
        <v>95</v>
      </c>
      <c r="I1983" s="21" t="s">
        <v>1823</v>
      </c>
      <c r="J1983" s="21" t="s">
        <v>1378</v>
      </c>
      <c r="K1983" s="21" t="s">
        <v>1379</v>
      </c>
      <c r="L1983" s="21" t="s">
        <v>1380</v>
      </c>
      <c r="M1983" s="21" t="s">
        <v>1381</v>
      </c>
      <c r="N1983" s="21">
        <v>60</v>
      </c>
      <c r="O1983" s="20"/>
      <c r="P1983" s="21" t="s">
        <v>50</v>
      </c>
      <c r="Q1983" s="21" t="s">
        <v>1824</v>
      </c>
      <c r="R1983" s="21">
        <v>3020821</v>
      </c>
      <c r="S1983" s="21">
        <v>10019</v>
      </c>
      <c r="T1983" s="21">
        <v>-63.168590000000002</v>
      </c>
      <c r="U1983" s="21">
        <v>-17.728815999999998</v>
      </c>
      <c r="V1983" s="21" t="s">
        <v>1448</v>
      </c>
      <c r="W1983" s="21" t="s">
        <v>51</v>
      </c>
      <c r="X1983" s="21" t="s">
        <v>1836</v>
      </c>
      <c r="Y1983" s="23">
        <v>46246</v>
      </c>
      <c r="Z1983" s="24">
        <f>+E1983-Y1983</f>
        <v>14</v>
      </c>
      <c r="AA1983" s="25">
        <f>+Tabla_DatosExternos_142[[#This Row],[Saldo]]/Tabla_DatosExternos_142[[#This Row],[Importe]]</f>
        <v>1</v>
      </c>
      <c r="AB1983" s="21"/>
      <c r="AC1983" s="26">
        <f>IF(AND(-Z1983&gt;=1,-Z1983&lt;=30),D1983,0)</f>
        <v>0</v>
      </c>
      <c r="AD1983" s="26">
        <f>IF(AND(-Z1983&gt;=31,-Z1983&lt;=60),D1983,0)</f>
        <v>0</v>
      </c>
      <c r="AE1983" s="26">
        <f>IF(AND(-Z1983&gt;=61,-Z1983&lt;=90),D1983,0)</f>
        <v>0</v>
      </c>
      <c r="AF1983" s="26">
        <f>IF(AND(-Z1983&gt;=91,-Z1983&lt;=120),D1983,0)</f>
        <v>0</v>
      </c>
      <c r="AG1983" s="26">
        <f>IF(AND(-Z1983&gt;=121,-Z1983&lt;=150),D1983,0)</f>
        <v>0</v>
      </c>
      <c r="AH1983" s="26">
        <f>IF(AND(-Z1983&gt;=151,-Z1983&lt;=180),D1983,0)</f>
        <v>0</v>
      </c>
      <c r="AI1983" s="26">
        <f>IF(AND(-Z1983&gt;=181,-Z1983&lt;=210),D1983,0)</f>
        <v>0</v>
      </c>
      <c r="AJ1983" s="26">
        <f>IF(AND(-Z1983&gt;=211,-Z1983&lt;=250),D1983,0)</f>
        <v>0</v>
      </c>
      <c r="AK1983" s="26">
        <f>IF(-Z1983&gt;=251,D1983,0)</f>
        <v>0</v>
      </c>
      <c r="AL1983" s="26">
        <f>SUM(AE1983:AF1983)</f>
        <v>0</v>
      </c>
      <c r="AM1983" s="26">
        <f>SUM(AG1983:AK1983)</f>
        <v>0</v>
      </c>
      <c r="AN1983" s="26">
        <f>SUM(AI1983:AK1983)</f>
        <v>0</v>
      </c>
      <c r="AO1983" s="26">
        <f>+IF(SUM(AC1983:AK1983)=0,D1983,0)</f>
        <v>4233.96</v>
      </c>
      <c r="AP1983" s="26">
        <f>+SUM(AC1983:AK1983)</f>
        <v>0</v>
      </c>
      <c r="AQ1983" s="26">
        <f>+Tabla_DatosExternos_142[[#This Row],[Total Vigente]]+Tabla_DatosExternos_142[[#This Row],[Total Vencido]]</f>
        <v>4233.96</v>
      </c>
      <c r="AR1983" s="26">
        <f>SUM(AG1983:AK1983)</f>
        <v>0</v>
      </c>
      <c r="AS1983" s="27">
        <f>+Tabla_DatosExternos_142[[#This Row],[Fecha]]-Tabla_DatosExternos_142[[#This Row],[Vence]]</f>
        <v>-60</v>
      </c>
      <c r="AT1983" s="21"/>
      <c r="AU1983" s="28" t="e">
        <f>+AR1983-W1983</f>
        <v>#VALUE!</v>
      </c>
    </row>
    <row r="1984" spans="1:47" x14ac:dyDescent="0.35">
      <c r="A1984" s="20">
        <v>46200</v>
      </c>
      <c r="B1984" s="21">
        <v>275532</v>
      </c>
      <c r="C1984" s="21">
        <v>461.58</v>
      </c>
      <c r="D1984" s="21">
        <v>461.58</v>
      </c>
      <c r="E1984" s="22">
        <v>46260</v>
      </c>
      <c r="F1984" s="21">
        <v>14</v>
      </c>
      <c r="G1984" s="21" t="s">
        <v>90</v>
      </c>
      <c r="H1984" s="21" t="s">
        <v>95</v>
      </c>
      <c r="I1984" s="21" t="s">
        <v>1823</v>
      </c>
      <c r="J1984" s="21" t="s">
        <v>1378</v>
      </c>
      <c r="K1984" s="21" t="s">
        <v>1379</v>
      </c>
      <c r="L1984" s="21" t="s">
        <v>1380</v>
      </c>
      <c r="M1984" s="21" t="s">
        <v>1381</v>
      </c>
      <c r="N1984" s="21">
        <v>60</v>
      </c>
      <c r="O1984" s="20"/>
      <c r="P1984" s="21" t="s">
        <v>50</v>
      </c>
      <c r="Q1984" s="21" t="s">
        <v>1824</v>
      </c>
      <c r="R1984" s="21">
        <v>3020821</v>
      </c>
      <c r="S1984" s="21">
        <v>10019</v>
      </c>
      <c r="T1984" s="21">
        <v>-63.168590000000002</v>
      </c>
      <c r="U1984" s="21">
        <v>-17.728815999999998</v>
      </c>
      <c r="V1984" s="21" t="s">
        <v>1448</v>
      </c>
      <c r="W1984" s="21" t="s">
        <v>51</v>
      </c>
      <c r="X1984" s="21" t="s">
        <v>1836</v>
      </c>
      <c r="Y1984" s="23">
        <v>46246</v>
      </c>
      <c r="Z1984" s="24">
        <f>+E1984-Y1984</f>
        <v>14</v>
      </c>
      <c r="AA1984" s="25">
        <f>+Tabla_DatosExternos_142[[#This Row],[Saldo]]/Tabla_DatosExternos_142[[#This Row],[Importe]]</f>
        <v>1</v>
      </c>
      <c r="AB1984" s="21"/>
      <c r="AC1984" s="26">
        <f>IF(AND(-Z1984&gt;=1,-Z1984&lt;=30),D1984,0)</f>
        <v>0</v>
      </c>
      <c r="AD1984" s="26">
        <f>IF(AND(-Z1984&gt;=31,-Z1984&lt;=60),D1984,0)</f>
        <v>0</v>
      </c>
      <c r="AE1984" s="26">
        <f>IF(AND(-Z1984&gt;=61,-Z1984&lt;=90),D1984,0)</f>
        <v>0</v>
      </c>
      <c r="AF1984" s="26">
        <f>IF(AND(-Z1984&gt;=91,-Z1984&lt;=120),D1984,0)</f>
        <v>0</v>
      </c>
      <c r="AG1984" s="26">
        <f>IF(AND(-Z1984&gt;=121,-Z1984&lt;=150),D1984,0)</f>
        <v>0</v>
      </c>
      <c r="AH1984" s="26">
        <f>IF(AND(-Z1984&gt;=151,-Z1984&lt;=180),D1984,0)</f>
        <v>0</v>
      </c>
      <c r="AI1984" s="26">
        <f>IF(AND(-Z1984&gt;=181,-Z1984&lt;=210),D1984,0)</f>
        <v>0</v>
      </c>
      <c r="AJ1984" s="26">
        <f>IF(AND(-Z1984&gt;=211,-Z1984&lt;=250),D1984,0)</f>
        <v>0</v>
      </c>
      <c r="AK1984" s="26">
        <f>IF(-Z1984&gt;=251,D1984,0)</f>
        <v>0</v>
      </c>
      <c r="AL1984" s="26">
        <f>SUM(AE1984:AF1984)</f>
        <v>0</v>
      </c>
      <c r="AM1984" s="26">
        <f>SUM(AG1984:AK1984)</f>
        <v>0</v>
      </c>
      <c r="AN1984" s="26">
        <f>SUM(AI1984:AK1984)</f>
        <v>0</v>
      </c>
      <c r="AO1984" s="26">
        <f>+IF(SUM(AC1984:AK1984)=0,D1984,0)</f>
        <v>461.58</v>
      </c>
      <c r="AP1984" s="26">
        <f>+SUM(AC1984:AK1984)</f>
        <v>0</v>
      </c>
      <c r="AQ1984" s="26">
        <f>+Tabla_DatosExternos_142[[#This Row],[Total Vigente]]+Tabla_DatosExternos_142[[#This Row],[Total Vencido]]</f>
        <v>461.58</v>
      </c>
      <c r="AR1984" s="26">
        <f>SUM(AG1984:AK1984)</f>
        <v>0</v>
      </c>
      <c r="AS1984" s="27">
        <f>+Tabla_DatosExternos_142[[#This Row],[Fecha]]-Tabla_DatosExternos_142[[#This Row],[Vence]]</f>
        <v>-60</v>
      </c>
      <c r="AT1984" s="21"/>
      <c r="AU1984" s="28" t="e">
        <f>+AR1984-W1984</f>
        <v>#VALUE!</v>
      </c>
    </row>
    <row r="1985" spans="1:47" x14ac:dyDescent="0.35">
      <c r="A1985" s="20">
        <v>46200</v>
      </c>
      <c r="B1985" s="21">
        <v>275533</v>
      </c>
      <c r="C1985" s="21">
        <v>3859.2</v>
      </c>
      <c r="D1985" s="21">
        <v>3859.2</v>
      </c>
      <c r="E1985" s="22">
        <v>46260</v>
      </c>
      <c r="F1985" s="21">
        <v>14</v>
      </c>
      <c r="G1985" s="21" t="s">
        <v>90</v>
      </c>
      <c r="H1985" s="21" t="s">
        <v>95</v>
      </c>
      <c r="I1985" s="21" t="s">
        <v>1823</v>
      </c>
      <c r="J1985" s="21" t="s">
        <v>1378</v>
      </c>
      <c r="K1985" s="21" t="s">
        <v>1379</v>
      </c>
      <c r="L1985" s="21" t="s">
        <v>1380</v>
      </c>
      <c r="M1985" s="21" t="s">
        <v>1381</v>
      </c>
      <c r="N1985" s="21">
        <v>60</v>
      </c>
      <c r="O1985" s="20"/>
      <c r="P1985" s="21" t="s">
        <v>50</v>
      </c>
      <c r="Q1985" s="21" t="s">
        <v>1824</v>
      </c>
      <c r="R1985" s="21">
        <v>3020821</v>
      </c>
      <c r="S1985" s="21">
        <v>10019</v>
      </c>
      <c r="T1985" s="21">
        <v>-63.168590000000002</v>
      </c>
      <c r="U1985" s="21">
        <v>-17.728815999999998</v>
      </c>
      <c r="V1985" s="21" t="s">
        <v>1448</v>
      </c>
      <c r="W1985" s="21" t="s">
        <v>51</v>
      </c>
      <c r="X1985" s="21" t="s">
        <v>1836</v>
      </c>
      <c r="Y1985" s="23">
        <v>46246</v>
      </c>
      <c r="Z1985" s="24">
        <f>+E1985-Y1985</f>
        <v>14</v>
      </c>
      <c r="AA1985" s="25">
        <f>+Tabla_DatosExternos_142[[#This Row],[Saldo]]/Tabla_DatosExternos_142[[#This Row],[Importe]]</f>
        <v>1</v>
      </c>
      <c r="AB1985" s="21"/>
      <c r="AC1985" s="26">
        <f>IF(AND(-Z1985&gt;=1,-Z1985&lt;=30),D1985,0)</f>
        <v>0</v>
      </c>
      <c r="AD1985" s="26">
        <f>IF(AND(-Z1985&gt;=31,-Z1985&lt;=60),D1985,0)</f>
        <v>0</v>
      </c>
      <c r="AE1985" s="26">
        <f>IF(AND(-Z1985&gt;=61,-Z1985&lt;=90),D1985,0)</f>
        <v>0</v>
      </c>
      <c r="AF1985" s="26">
        <f>IF(AND(-Z1985&gt;=91,-Z1985&lt;=120),D1985,0)</f>
        <v>0</v>
      </c>
      <c r="AG1985" s="26">
        <f>IF(AND(-Z1985&gt;=121,-Z1985&lt;=150),D1985,0)</f>
        <v>0</v>
      </c>
      <c r="AH1985" s="26">
        <f>IF(AND(-Z1985&gt;=151,-Z1985&lt;=180),D1985,0)</f>
        <v>0</v>
      </c>
      <c r="AI1985" s="26">
        <f>IF(AND(-Z1985&gt;=181,-Z1985&lt;=210),D1985,0)</f>
        <v>0</v>
      </c>
      <c r="AJ1985" s="26">
        <f>IF(AND(-Z1985&gt;=211,-Z1985&lt;=250),D1985,0)</f>
        <v>0</v>
      </c>
      <c r="AK1985" s="26">
        <f>IF(-Z1985&gt;=251,D1985,0)</f>
        <v>0</v>
      </c>
      <c r="AL1985" s="26">
        <f>SUM(AE1985:AF1985)</f>
        <v>0</v>
      </c>
      <c r="AM1985" s="26">
        <f>SUM(AG1985:AK1985)</f>
        <v>0</v>
      </c>
      <c r="AN1985" s="26">
        <f>SUM(AI1985:AK1985)</f>
        <v>0</v>
      </c>
      <c r="AO1985" s="26">
        <f>+IF(SUM(AC1985:AK1985)=0,D1985,0)</f>
        <v>3859.2</v>
      </c>
      <c r="AP1985" s="26">
        <f>+SUM(AC1985:AK1985)</f>
        <v>0</v>
      </c>
      <c r="AQ1985" s="26">
        <f>+Tabla_DatosExternos_142[[#This Row],[Total Vigente]]+Tabla_DatosExternos_142[[#This Row],[Total Vencido]]</f>
        <v>3859.2</v>
      </c>
      <c r="AR1985" s="26">
        <f>SUM(AG1985:AK1985)</f>
        <v>0</v>
      </c>
      <c r="AS1985" s="27">
        <f>+Tabla_DatosExternos_142[[#This Row],[Fecha]]-Tabla_DatosExternos_142[[#This Row],[Vence]]</f>
        <v>-60</v>
      </c>
      <c r="AT1985" s="21"/>
      <c r="AU1985" s="28" t="e">
        <f>+AR1985-W1985</f>
        <v>#VALUE!</v>
      </c>
    </row>
    <row r="1986" spans="1:47" x14ac:dyDescent="0.35">
      <c r="A1986" s="20">
        <v>46200</v>
      </c>
      <c r="B1986" s="21">
        <v>275534</v>
      </c>
      <c r="C1986" s="21">
        <v>855</v>
      </c>
      <c r="D1986" s="21">
        <v>855</v>
      </c>
      <c r="E1986" s="22">
        <v>46260</v>
      </c>
      <c r="F1986" s="21">
        <v>14</v>
      </c>
      <c r="G1986" s="21" t="s">
        <v>90</v>
      </c>
      <c r="H1986" s="21" t="s">
        <v>95</v>
      </c>
      <c r="I1986" s="21" t="s">
        <v>1823</v>
      </c>
      <c r="J1986" s="21" t="s">
        <v>1378</v>
      </c>
      <c r="K1986" s="21" t="s">
        <v>1379</v>
      </c>
      <c r="L1986" s="21" t="s">
        <v>1380</v>
      </c>
      <c r="M1986" s="21" t="s">
        <v>1381</v>
      </c>
      <c r="N1986" s="21">
        <v>60</v>
      </c>
      <c r="O1986" s="20"/>
      <c r="P1986" s="21" t="s">
        <v>50</v>
      </c>
      <c r="Q1986" s="21" t="s">
        <v>1824</v>
      </c>
      <c r="R1986" s="21">
        <v>3020821</v>
      </c>
      <c r="S1986" s="21">
        <v>10019</v>
      </c>
      <c r="T1986" s="21">
        <v>-63.202550500000001</v>
      </c>
      <c r="U1986" s="21">
        <v>-17.756794899999999</v>
      </c>
      <c r="V1986" s="21" t="s">
        <v>1448</v>
      </c>
      <c r="W1986" s="21" t="s">
        <v>51</v>
      </c>
      <c r="X1986" s="21" t="s">
        <v>1857</v>
      </c>
      <c r="Y1986" s="23">
        <v>46246</v>
      </c>
      <c r="Z1986" s="24">
        <f>+E1986-Y1986</f>
        <v>14</v>
      </c>
      <c r="AA1986" s="25">
        <f>+Tabla_DatosExternos_142[[#This Row],[Saldo]]/Tabla_DatosExternos_142[[#This Row],[Importe]]</f>
        <v>1</v>
      </c>
      <c r="AB1986" s="21"/>
      <c r="AC1986" s="26">
        <f>IF(AND(-Z1986&gt;=1,-Z1986&lt;=30),D1986,0)</f>
        <v>0</v>
      </c>
      <c r="AD1986" s="26">
        <f>IF(AND(-Z1986&gt;=31,-Z1986&lt;=60),D1986,0)</f>
        <v>0</v>
      </c>
      <c r="AE1986" s="26">
        <f>IF(AND(-Z1986&gt;=61,-Z1986&lt;=90),D1986,0)</f>
        <v>0</v>
      </c>
      <c r="AF1986" s="26">
        <f>IF(AND(-Z1986&gt;=91,-Z1986&lt;=120),D1986,0)</f>
        <v>0</v>
      </c>
      <c r="AG1986" s="26">
        <f>IF(AND(-Z1986&gt;=121,-Z1986&lt;=150),D1986,0)</f>
        <v>0</v>
      </c>
      <c r="AH1986" s="26">
        <f>IF(AND(-Z1986&gt;=151,-Z1986&lt;=180),D1986,0)</f>
        <v>0</v>
      </c>
      <c r="AI1986" s="26">
        <f>IF(AND(-Z1986&gt;=181,-Z1986&lt;=210),D1986,0)</f>
        <v>0</v>
      </c>
      <c r="AJ1986" s="26">
        <f>IF(AND(-Z1986&gt;=211,-Z1986&lt;=250),D1986,0)</f>
        <v>0</v>
      </c>
      <c r="AK1986" s="26">
        <f>IF(-Z1986&gt;=251,D1986,0)</f>
        <v>0</v>
      </c>
      <c r="AL1986" s="26">
        <f>SUM(AE1986:AF1986)</f>
        <v>0</v>
      </c>
      <c r="AM1986" s="26">
        <f>SUM(AG1986:AK1986)</f>
        <v>0</v>
      </c>
      <c r="AN1986" s="26">
        <f>SUM(AI1986:AK1986)</f>
        <v>0</v>
      </c>
      <c r="AO1986" s="26">
        <f>+IF(SUM(AC1986:AK1986)=0,D1986,0)</f>
        <v>855</v>
      </c>
      <c r="AP1986" s="26">
        <f>+SUM(AC1986:AK1986)</f>
        <v>0</v>
      </c>
      <c r="AQ1986" s="26">
        <f>+Tabla_DatosExternos_142[[#This Row],[Total Vigente]]+Tabla_DatosExternos_142[[#This Row],[Total Vencido]]</f>
        <v>855</v>
      </c>
      <c r="AR1986" s="26">
        <f>SUM(AG1986:AK1986)</f>
        <v>0</v>
      </c>
      <c r="AS1986" s="27">
        <f>+Tabla_DatosExternos_142[[#This Row],[Fecha]]-Tabla_DatosExternos_142[[#This Row],[Vence]]</f>
        <v>-60</v>
      </c>
      <c r="AT1986" s="21"/>
      <c r="AU1986" s="28" t="e">
        <f>+AR1986-W1986</f>
        <v>#VALUE!</v>
      </c>
    </row>
    <row r="1987" spans="1:47" x14ac:dyDescent="0.35">
      <c r="A1987" s="20">
        <v>46200</v>
      </c>
      <c r="B1987" s="21">
        <v>275535</v>
      </c>
      <c r="C1987" s="21">
        <v>2400</v>
      </c>
      <c r="D1987" s="21">
        <v>2400</v>
      </c>
      <c r="E1987" s="22">
        <v>46260</v>
      </c>
      <c r="F1987" s="21">
        <v>14</v>
      </c>
      <c r="G1987" s="21" t="s">
        <v>90</v>
      </c>
      <c r="H1987" s="21" t="s">
        <v>95</v>
      </c>
      <c r="I1987" s="21" t="s">
        <v>1823</v>
      </c>
      <c r="J1987" s="21" t="s">
        <v>1378</v>
      </c>
      <c r="K1987" s="21" t="s">
        <v>1379</v>
      </c>
      <c r="L1987" s="21" t="s">
        <v>1380</v>
      </c>
      <c r="M1987" s="21" t="s">
        <v>1381</v>
      </c>
      <c r="N1987" s="21">
        <v>60</v>
      </c>
      <c r="O1987" s="20"/>
      <c r="P1987" s="21" t="s">
        <v>50</v>
      </c>
      <c r="Q1987" s="21" t="s">
        <v>1824</v>
      </c>
      <c r="R1987" s="21">
        <v>3020821</v>
      </c>
      <c r="S1987" s="21">
        <v>10019</v>
      </c>
      <c r="T1987" s="21">
        <v>-63.202550500000001</v>
      </c>
      <c r="U1987" s="21">
        <v>-17.756794899999999</v>
      </c>
      <c r="V1987" s="21" t="s">
        <v>1448</v>
      </c>
      <c r="W1987" s="21" t="s">
        <v>51</v>
      </c>
      <c r="X1987" s="21" t="s">
        <v>1857</v>
      </c>
      <c r="Y1987" s="23">
        <v>46246</v>
      </c>
      <c r="Z1987" s="24">
        <f>+E1987-Y1987</f>
        <v>14</v>
      </c>
      <c r="AA1987" s="25">
        <f>+Tabla_DatosExternos_142[[#This Row],[Saldo]]/Tabla_DatosExternos_142[[#This Row],[Importe]]</f>
        <v>1</v>
      </c>
      <c r="AB1987" s="21"/>
      <c r="AC1987" s="26">
        <f>IF(AND(-Z1987&gt;=1,-Z1987&lt;=30),D1987,0)</f>
        <v>0</v>
      </c>
      <c r="AD1987" s="26">
        <f>IF(AND(-Z1987&gt;=31,-Z1987&lt;=60),D1987,0)</f>
        <v>0</v>
      </c>
      <c r="AE1987" s="26">
        <f>IF(AND(-Z1987&gt;=61,-Z1987&lt;=90),D1987,0)</f>
        <v>0</v>
      </c>
      <c r="AF1987" s="26">
        <f>IF(AND(-Z1987&gt;=91,-Z1987&lt;=120),D1987,0)</f>
        <v>0</v>
      </c>
      <c r="AG1987" s="26">
        <f>IF(AND(-Z1987&gt;=121,-Z1987&lt;=150),D1987,0)</f>
        <v>0</v>
      </c>
      <c r="AH1987" s="26">
        <f>IF(AND(-Z1987&gt;=151,-Z1987&lt;=180),D1987,0)</f>
        <v>0</v>
      </c>
      <c r="AI1987" s="26">
        <f>IF(AND(-Z1987&gt;=181,-Z1987&lt;=210),D1987,0)</f>
        <v>0</v>
      </c>
      <c r="AJ1987" s="26">
        <f>IF(AND(-Z1987&gt;=211,-Z1987&lt;=250),D1987,0)</f>
        <v>0</v>
      </c>
      <c r="AK1987" s="26">
        <f>IF(-Z1987&gt;=251,D1987,0)</f>
        <v>0</v>
      </c>
      <c r="AL1987" s="26">
        <f>SUM(AE1987:AF1987)</f>
        <v>0</v>
      </c>
      <c r="AM1987" s="26">
        <f>SUM(AG1987:AK1987)</f>
        <v>0</v>
      </c>
      <c r="AN1987" s="26">
        <f>SUM(AI1987:AK1987)</f>
        <v>0</v>
      </c>
      <c r="AO1987" s="26">
        <f>+IF(SUM(AC1987:AK1987)=0,D1987,0)</f>
        <v>2400</v>
      </c>
      <c r="AP1987" s="26">
        <f>+SUM(AC1987:AK1987)</f>
        <v>0</v>
      </c>
      <c r="AQ1987" s="26">
        <f>+Tabla_DatosExternos_142[[#This Row],[Total Vigente]]+Tabla_DatosExternos_142[[#This Row],[Total Vencido]]</f>
        <v>2400</v>
      </c>
      <c r="AR1987" s="26">
        <f>SUM(AG1987:AK1987)</f>
        <v>0</v>
      </c>
      <c r="AS1987" s="27">
        <f>+Tabla_DatosExternos_142[[#This Row],[Fecha]]-Tabla_DatosExternos_142[[#This Row],[Vence]]</f>
        <v>-60</v>
      </c>
      <c r="AT1987" s="21"/>
      <c r="AU1987" s="28" t="e">
        <f>+AR1987-W1987</f>
        <v>#VALUE!</v>
      </c>
    </row>
    <row r="1988" spans="1:47" x14ac:dyDescent="0.35">
      <c r="A1988" s="20">
        <v>46200</v>
      </c>
      <c r="B1988" s="21">
        <v>275536</v>
      </c>
      <c r="C1988" s="21">
        <v>224.16</v>
      </c>
      <c r="D1988" s="21">
        <v>224.16</v>
      </c>
      <c r="E1988" s="22">
        <v>46230</v>
      </c>
      <c r="F1988" s="21">
        <v>16</v>
      </c>
      <c r="G1988" s="21" t="s">
        <v>90</v>
      </c>
      <c r="H1988" s="21" t="s">
        <v>48</v>
      </c>
      <c r="I1988" s="21" t="s">
        <v>1853</v>
      </c>
      <c r="J1988" s="21" t="s">
        <v>52</v>
      </c>
      <c r="K1988" s="21" t="s">
        <v>1379</v>
      </c>
      <c r="L1988" s="21" t="s">
        <v>1380</v>
      </c>
      <c r="M1988" s="21" t="s">
        <v>1381</v>
      </c>
      <c r="N1988" s="21">
        <v>30</v>
      </c>
      <c r="O1988" s="20"/>
      <c r="P1988" s="21" t="s">
        <v>50</v>
      </c>
      <c r="Q1988" s="21" t="s">
        <v>1854</v>
      </c>
      <c r="R1988" s="21">
        <v>20000</v>
      </c>
      <c r="S1988" s="21">
        <v>10019</v>
      </c>
      <c r="T1988" s="21">
        <v>-63.315337999999997</v>
      </c>
      <c r="U1988" s="21">
        <v>-17.768886999999999</v>
      </c>
      <c r="V1988" s="21" t="s">
        <v>1855</v>
      </c>
      <c r="W1988" s="21" t="s">
        <v>51</v>
      </c>
      <c r="X1988" s="21" t="s">
        <v>2218</v>
      </c>
      <c r="Y1988" s="23">
        <v>46246</v>
      </c>
      <c r="Z1988" s="24">
        <f>+E1988-Y1988</f>
        <v>-16</v>
      </c>
      <c r="AA1988" s="25">
        <f>+Tabla_DatosExternos_142[[#This Row],[Saldo]]/Tabla_DatosExternos_142[[#This Row],[Importe]]</f>
        <v>1</v>
      </c>
      <c r="AB1988" s="21"/>
      <c r="AC1988" s="26">
        <f>IF(AND(-Z1988&gt;=1,-Z1988&lt;=30),D1988,0)</f>
        <v>224.16</v>
      </c>
      <c r="AD1988" s="26">
        <f>IF(AND(-Z1988&gt;=31,-Z1988&lt;=60),D1988,0)</f>
        <v>0</v>
      </c>
      <c r="AE1988" s="26">
        <f>IF(AND(-Z1988&gt;=61,-Z1988&lt;=90),D1988,0)</f>
        <v>0</v>
      </c>
      <c r="AF1988" s="26">
        <f>IF(AND(-Z1988&gt;=91,-Z1988&lt;=120),D1988,0)</f>
        <v>0</v>
      </c>
      <c r="AG1988" s="26">
        <f>IF(AND(-Z1988&gt;=121,-Z1988&lt;=150),D1988,0)</f>
        <v>0</v>
      </c>
      <c r="AH1988" s="26">
        <f>IF(AND(-Z1988&gt;=151,-Z1988&lt;=180),D1988,0)</f>
        <v>0</v>
      </c>
      <c r="AI1988" s="26">
        <f>IF(AND(-Z1988&gt;=181,-Z1988&lt;=210),D1988,0)</f>
        <v>0</v>
      </c>
      <c r="AJ1988" s="26">
        <f>IF(AND(-Z1988&gt;=211,-Z1988&lt;=250),D1988,0)</f>
        <v>0</v>
      </c>
      <c r="AK1988" s="26">
        <f>IF(-Z1988&gt;=251,D1988,0)</f>
        <v>0</v>
      </c>
      <c r="AL1988" s="26">
        <f>SUM(AE1988:AF1988)</f>
        <v>0</v>
      </c>
      <c r="AM1988" s="26">
        <f>SUM(AG1988:AK1988)</f>
        <v>0</v>
      </c>
      <c r="AN1988" s="26">
        <f>SUM(AI1988:AK1988)</f>
        <v>0</v>
      </c>
      <c r="AO1988" s="26">
        <f>+IF(SUM(AC1988:AK1988)=0,D1988,0)</f>
        <v>0</v>
      </c>
      <c r="AP1988" s="26">
        <f>+SUM(AC1988:AK1988)</f>
        <v>224.16</v>
      </c>
      <c r="AQ1988" s="26">
        <f>+Tabla_DatosExternos_142[[#This Row],[Total Vigente]]+Tabla_DatosExternos_142[[#This Row],[Total Vencido]]</f>
        <v>224.16</v>
      </c>
      <c r="AR1988" s="26">
        <f>SUM(AG1988:AK1988)</f>
        <v>0</v>
      </c>
      <c r="AS1988" s="27">
        <f>+Tabla_DatosExternos_142[[#This Row],[Fecha]]-Tabla_DatosExternos_142[[#This Row],[Vence]]</f>
        <v>-30</v>
      </c>
      <c r="AT1988" s="21"/>
      <c r="AU1988" s="28" t="e">
        <f>+AR1988-W1988</f>
        <v>#VALUE!</v>
      </c>
    </row>
    <row r="1989" spans="1:47" x14ac:dyDescent="0.35">
      <c r="A1989" s="20">
        <v>46200</v>
      </c>
      <c r="B1989" s="21">
        <v>275537</v>
      </c>
      <c r="C1989" s="21">
        <v>721.8</v>
      </c>
      <c r="D1989" s="21">
        <v>721.8</v>
      </c>
      <c r="E1989" s="22">
        <v>46230</v>
      </c>
      <c r="F1989" s="21">
        <v>16</v>
      </c>
      <c r="G1989" s="21" t="s">
        <v>90</v>
      </c>
      <c r="H1989" s="21" t="s">
        <v>48</v>
      </c>
      <c r="I1989" s="21" t="s">
        <v>1853</v>
      </c>
      <c r="J1989" s="21" t="s">
        <v>52</v>
      </c>
      <c r="K1989" s="21" t="s">
        <v>1379</v>
      </c>
      <c r="L1989" s="21" t="s">
        <v>1380</v>
      </c>
      <c r="M1989" s="21" t="s">
        <v>1381</v>
      </c>
      <c r="N1989" s="21">
        <v>30</v>
      </c>
      <c r="O1989" s="20"/>
      <c r="P1989" s="21" t="s">
        <v>50</v>
      </c>
      <c r="Q1989" s="21" t="s">
        <v>1854</v>
      </c>
      <c r="R1989" s="21">
        <v>20000</v>
      </c>
      <c r="S1989" s="21">
        <v>10019</v>
      </c>
      <c r="T1989" s="21">
        <v>-63.315339000000002</v>
      </c>
      <c r="U1989" s="21">
        <v>-17.768526000000001</v>
      </c>
      <c r="V1989" s="21" t="s">
        <v>1855</v>
      </c>
      <c r="W1989" s="21" t="s">
        <v>51</v>
      </c>
      <c r="X1989" s="21" t="s">
        <v>1976</v>
      </c>
      <c r="Y1989" s="23">
        <v>46246</v>
      </c>
      <c r="Z1989" s="24">
        <f>+E1989-Y1989</f>
        <v>-16</v>
      </c>
      <c r="AA1989" s="25">
        <f>+Tabla_DatosExternos_142[[#This Row],[Saldo]]/Tabla_DatosExternos_142[[#This Row],[Importe]]</f>
        <v>1</v>
      </c>
      <c r="AB1989" s="21"/>
      <c r="AC1989" s="26">
        <f>IF(AND(-Z1989&gt;=1,-Z1989&lt;=30),D1989,0)</f>
        <v>721.8</v>
      </c>
      <c r="AD1989" s="26">
        <f>IF(AND(-Z1989&gt;=31,-Z1989&lt;=60),D1989,0)</f>
        <v>0</v>
      </c>
      <c r="AE1989" s="26">
        <f>IF(AND(-Z1989&gt;=61,-Z1989&lt;=90),D1989,0)</f>
        <v>0</v>
      </c>
      <c r="AF1989" s="26">
        <f>IF(AND(-Z1989&gt;=91,-Z1989&lt;=120),D1989,0)</f>
        <v>0</v>
      </c>
      <c r="AG1989" s="26">
        <f>IF(AND(-Z1989&gt;=121,-Z1989&lt;=150),D1989,0)</f>
        <v>0</v>
      </c>
      <c r="AH1989" s="26">
        <f>IF(AND(-Z1989&gt;=151,-Z1989&lt;=180),D1989,0)</f>
        <v>0</v>
      </c>
      <c r="AI1989" s="26">
        <f>IF(AND(-Z1989&gt;=181,-Z1989&lt;=210),D1989,0)</f>
        <v>0</v>
      </c>
      <c r="AJ1989" s="26">
        <f>IF(AND(-Z1989&gt;=211,-Z1989&lt;=250),D1989,0)</f>
        <v>0</v>
      </c>
      <c r="AK1989" s="26">
        <f>IF(-Z1989&gt;=251,D1989,0)</f>
        <v>0</v>
      </c>
      <c r="AL1989" s="26">
        <f>SUM(AE1989:AF1989)</f>
        <v>0</v>
      </c>
      <c r="AM1989" s="26">
        <f>SUM(AG1989:AK1989)</f>
        <v>0</v>
      </c>
      <c r="AN1989" s="26">
        <f>SUM(AI1989:AK1989)</f>
        <v>0</v>
      </c>
      <c r="AO1989" s="26">
        <f>+IF(SUM(AC1989:AK1989)=0,D1989,0)</f>
        <v>0</v>
      </c>
      <c r="AP1989" s="26">
        <f>+SUM(AC1989:AK1989)</f>
        <v>721.8</v>
      </c>
      <c r="AQ1989" s="26">
        <f>+Tabla_DatosExternos_142[[#This Row],[Total Vigente]]+Tabla_DatosExternos_142[[#This Row],[Total Vencido]]</f>
        <v>721.8</v>
      </c>
      <c r="AR1989" s="26">
        <f>SUM(AG1989:AK1989)</f>
        <v>0</v>
      </c>
      <c r="AS1989" s="27">
        <f>+Tabla_DatosExternos_142[[#This Row],[Fecha]]-Tabla_DatosExternos_142[[#This Row],[Vence]]</f>
        <v>-30</v>
      </c>
      <c r="AT1989" s="21"/>
      <c r="AU1989" s="28" t="e">
        <f>+AR1989-W1989</f>
        <v>#VALUE!</v>
      </c>
    </row>
    <row r="1990" spans="1:47" x14ac:dyDescent="0.35">
      <c r="A1990" s="20">
        <v>46202</v>
      </c>
      <c r="B1990" s="21">
        <v>276441</v>
      </c>
      <c r="C1990" s="21">
        <v>822.24</v>
      </c>
      <c r="D1990" s="21">
        <v>822.24</v>
      </c>
      <c r="E1990" s="22">
        <v>46262</v>
      </c>
      <c r="F1990" s="21">
        <v>16</v>
      </c>
      <c r="G1990" s="21" t="s">
        <v>90</v>
      </c>
      <c r="H1990" s="21" t="s">
        <v>95</v>
      </c>
      <c r="I1990" s="21" t="s">
        <v>1823</v>
      </c>
      <c r="J1990" s="21" t="s">
        <v>1378</v>
      </c>
      <c r="K1990" s="21" t="s">
        <v>1379</v>
      </c>
      <c r="L1990" s="21" t="s">
        <v>1380</v>
      </c>
      <c r="M1990" s="21" t="s">
        <v>1381</v>
      </c>
      <c r="N1990" s="21">
        <v>60</v>
      </c>
      <c r="O1990" s="20"/>
      <c r="P1990" s="21" t="s">
        <v>50</v>
      </c>
      <c r="Q1990" s="21" t="s">
        <v>1824</v>
      </c>
      <c r="R1990" s="21">
        <v>3020821</v>
      </c>
      <c r="S1990" s="21">
        <v>10019</v>
      </c>
      <c r="T1990" s="21">
        <v>-63.163467500000003</v>
      </c>
      <c r="U1990" s="21">
        <v>-17.795423799999998</v>
      </c>
      <c r="V1990" s="21" t="s">
        <v>1448</v>
      </c>
      <c r="W1990" s="21" t="s">
        <v>51</v>
      </c>
      <c r="X1990" s="21" t="s">
        <v>1874</v>
      </c>
      <c r="Y1990" s="23">
        <v>46246</v>
      </c>
      <c r="Z1990" s="24">
        <f>+E1990-Y1990</f>
        <v>16</v>
      </c>
      <c r="AA1990" s="25">
        <f>+Tabla_DatosExternos_142[[#This Row],[Saldo]]/Tabla_DatosExternos_142[[#This Row],[Importe]]</f>
        <v>1</v>
      </c>
      <c r="AB1990" s="21"/>
      <c r="AC1990" s="26">
        <f>IF(AND(-Z1990&gt;=1,-Z1990&lt;=30),D1990,0)</f>
        <v>0</v>
      </c>
      <c r="AD1990" s="26">
        <f>IF(AND(-Z1990&gt;=31,-Z1990&lt;=60),D1990,0)</f>
        <v>0</v>
      </c>
      <c r="AE1990" s="26">
        <f>IF(AND(-Z1990&gt;=61,-Z1990&lt;=90),D1990,0)</f>
        <v>0</v>
      </c>
      <c r="AF1990" s="26">
        <f>IF(AND(-Z1990&gt;=91,-Z1990&lt;=120),D1990,0)</f>
        <v>0</v>
      </c>
      <c r="AG1990" s="26">
        <f>IF(AND(-Z1990&gt;=121,-Z1990&lt;=150),D1990,0)</f>
        <v>0</v>
      </c>
      <c r="AH1990" s="26">
        <f>IF(AND(-Z1990&gt;=151,-Z1990&lt;=180),D1990,0)</f>
        <v>0</v>
      </c>
      <c r="AI1990" s="26">
        <f>IF(AND(-Z1990&gt;=181,-Z1990&lt;=210),D1990,0)</f>
        <v>0</v>
      </c>
      <c r="AJ1990" s="26">
        <f>IF(AND(-Z1990&gt;=211,-Z1990&lt;=250),D1990,0)</f>
        <v>0</v>
      </c>
      <c r="AK1990" s="26">
        <f>IF(-Z1990&gt;=251,D1990,0)</f>
        <v>0</v>
      </c>
      <c r="AL1990" s="26">
        <f>SUM(AE1990:AF1990)</f>
        <v>0</v>
      </c>
      <c r="AM1990" s="26">
        <f>SUM(AG1990:AK1990)</f>
        <v>0</v>
      </c>
      <c r="AN1990" s="26">
        <f>SUM(AI1990:AK1990)</f>
        <v>0</v>
      </c>
      <c r="AO1990" s="26">
        <f>+IF(SUM(AC1990:AK1990)=0,D1990,0)</f>
        <v>822.24</v>
      </c>
      <c r="AP1990" s="26">
        <f>+SUM(AC1990:AK1990)</f>
        <v>0</v>
      </c>
      <c r="AQ1990" s="26">
        <f>+Tabla_DatosExternos_142[[#This Row],[Total Vigente]]+Tabla_DatosExternos_142[[#This Row],[Total Vencido]]</f>
        <v>822.24</v>
      </c>
      <c r="AR1990" s="26">
        <f>SUM(AG1990:AK1990)</f>
        <v>0</v>
      </c>
      <c r="AS1990" s="27">
        <f>+Tabla_DatosExternos_142[[#This Row],[Fecha]]-Tabla_DatosExternos_142[[#This Row],[Vence]]</f>
        <v>-60</v>
      </c>
      <c r="AT1990" s="21"/>
      <c r="AU1990" s="28" t="e">
        <f>+AR1990-W1990</f>
        <v>#VALUE!</v>
      </c>
    </row>
    <row r="1991" spans="1:47" x14ac:dyDescent="0.35">
      <c r="A1991" s="20">
        <v>46202</v>
      </c>
      <c r="B1991" s="21">
        <v>276442</v>
      </c>
      <c r="C1991" s="21">
        <v>1035.06</v>
      </c>
      <c r="D1991" s="21">
        <v>1035.06</v>
      </c>
      <c r="E1991" s="22">
        <v>46262</v>
      </c>
      <c r="F1991" s="21">
        <v>16</v>
      </c>
      <c r="G1991" s="21" t="s">
        <v>90</v>
      </c>
      <c r="H1991" s="21" t="s">
        <v>95</v>
      </c>
      <c r="I1991" s="21" t="s">
        <v>1823</v>
      </c>
      <c r="J1991" s="21" t="s">
        <v>1378</v>
      </c>
      <c r="K1991" s="21" t="s">
        <v>1379</v>
      </c>
      <c r="L1991" s="21" t="s">
        <v>1380</v>
      </c>
      <c r="M1991" s="21" t="s">
        <v>1381</v>
      </c>
      <c r="N1991" s="21">
        <v>60</v>
      </c>
      <c r="O1991" s="20"/>
      <c r="P1991" s="21" t="s">
        <v>50</v>
      </c>
      <c r="Q1991" s="21" t="s">
        <v>1824</v>
      </c>
      <c r="R1991" s="21">
        <v>3020821</v>
      </c>
      <c r="S1991" s="21">
        <v>10019</v>
      </c>
      <c r="T1991" s="21">
        <v>-63.134996600000001</v>
      </c>
      <c r="U1991" s="21">
        <v>-17.8356034</v>
      </c>
      <c r="V1991" s="21" t="s">
        <v>1448</v>
      </c>
      <c r="W1991" s="21" t="s">
        <v>51</v>
      </c>
      <c r="X1991" s="21" t="s">
        <v>1837</v>
      </c>
      <c r="Y1991" s="23">
        <v>46246</v>
      </c>
      <c r="Z1991" s="24">
        <f>+E1991-Y1991</f>
        <v>16</v>
      </c>
      <c r="AA1991" s="25">
        <f>+Tabla_DatosExternos_142[[#This Row],[Saldo]]/Tabla_DatosExternos_142[[#This Row],[Importe]]</f>
        <v>1</v>
      </c>
      <c r="AB1991" s="21"/>
      <c r="AC1991" s="26">
        <f>IF(AND(-Z1991&gt;=1,-Z1991&lt;=30),D1991,0)</f>
        <v>0</v>
      </c>
      <c r="AD1991" s="26">
        <f>IF(AND(-Z1991&gt;=31,-Z1991&lt;=60),D1991,0)</f>
        <v>0</v>
      </c>
      <c r="AE1991" s="26">
        <f>IF(AND(-Z1991&gt;=61,-Z1991&lt;=90),D1991,0)</f>
        <v>0</v>
      </c>
      <c r="AF1991" s="26">
        <f>IF(AND(-Z1991&gt;=91,-Z1991&lt;=120),D1991,0)</f>
        <v>0</v>
      </c>
      <c r="AG1991" s="26">
        <f>IF(AND(-Z1991&gt;=121,-Z1991&lt;=150),D1991,0)</f>
        <v>0</v>
      </c>
      <c r="AH1991" s="26">
        <f>IF(AND(-Z1991&gt;=151,-Z1991&lt;=180),D1991,0)</f>
        <v>0</v>
      </c>
      <c r="AI1991" s="26">
        <f>IF(AND(-Z1991&gt;=181,-Z1991&lt;=210),D1991,0)</f>
        <v>0</v>
      </c>
      <c r="AJ1991" s="26">
        <f>IF(AND(-Z1991&gt;=211,-Z1991&lt;=250),D1991,0)</f>
        <v>0</v>
      </c>
      <c r="AK1991" s="26">
        <f>IF(-Z1991&gt;=251,D1991,0)</f>
        <v>0</v>
      </c>
      <c r="AL1991" s="26">
        <f>SUM(AE1991:AF1991)</f>
        <v>0</v>
      </c>
      <c r="AM1991" s="26">
        <f>SUM(AG1991:AK1991)</f>
        <v>0</v>
      </c>
      <c r="AN1991" s="26">
        <f>SUM(AI1991:AK1991)</f>
        <v>0</v>
      </c>
      <c r="AO1991" s="26">
        <f>+IF(SUM(AC1991:AK1991)=0,D1991,0)</f>
        <v>1035.06</v>
      </c>
      <c r="AP1991" s="26">
        <f>+SUM(AC1991:AK1991)</f>
        <v>0</v>
      </c>
      <c r="AQ1991" s="26">
        <f>+Tabla_DatosExternos_142[[#This Row],[Total Vigente]]+Tabla_DatosExternos_142[[#This Row],[Total Vencido]]</f>
        <v>1035.06</v>
      </c>
      <c r="AR1991" s="26">
        <f>SUM(AG1991:AK1991)</f>
        <v>0</v>
      </c>
      <c r="AS1991" s="27">
        <f>+Tabla_DatosExternos_142[[#This Row],[Fecha]]-Tabla_DatosExternos_142[[#This Row],[Vence]]</f>
        <v>-60</v>
      </c>
      <c r="AT1991" s="21"/>
      <c r="AU1991" s="28" t="e">
        <f>+AR1991-W1991</f>
        <v>#VALUE!</v>
      </c>
    </row>
    <row r="1992" spans="1:47" x14ac:dyDescent="0.35">
      <c r="A1992" s="20">
        <v>46202</v>
      </c>
      <c r="B1992" s="21">
        <v>276443</v>
      </c>
      <c r="C1992" s="21">
        <v>340.68</v>
      </c>
      <c r="D1992" s="21">
        <v>340.68</v>
      </c>
      <c r="E1992" s="22">
        <v>46262</v>
      </c>
      <c r="F1992" s="21">
        <v>16</v>
      </c>
      <c r="G1992" s="21" t="s">
        <v>90</v>
      </c>
      <c r="H1992" s="21" t="s">
        <v>95</v>
      </c>
      <c r="I1992" s="21" t="s">
        <v>1823</v>
      </c>
      <c r="J1992" s="21" t="s">
        <v>1378</v>
      </c>
      <c r="K1992" s="21" t="s">
        <v>1379</v>
      </c>
      <c r="L1992" s="21" t="s">
        <v>1380</v>
      </c>
      <c r="M1992" s="21" t="s">
        <v>1381</v>
      </c>
      <c r="N1992" s="21">
        <v>60</v>
      </c>
      <c r="O1992" s="20"/>
      <c r="P1992" s="21" t="s">
        <v>50</v>
      </c>
      <c r="Q1992" s="21" t="s">
        <v>1824</v>
      </c>
      <c r="R1992" s="21">
        <v>3020821</v>
      </c>
      <c r="S1992" s="21">
        <v>10019</v>
      </c>
      <c r="T1992" s="21">
        <v>-63.187922999999998</v>
      </c>
      <c r="U1992" s="21">
        <v>-17.7497486</v>
      </c>
      <c r="V1992" s="21" t="s">
        <v>1448</v>
      </c>
      <c r="W1992" s="21" t="s">
        <v>51</v>
      </c>
      <c r="X1992" s="21" t="s">
        <v>1870</v>
      </c>
      <c r="Y1992" s="23">
        <v>46246</v>
      </c>
      <c r="Z1992" s="24">
        <f>+E1992-Y1992</f>
        <v>16</v>
      </c>
      <c r="AA1992" s="25">
        <f>+Tabla_DatosExternos_142[[#This Row],[Saldo]]/Tabla_DatosExternos_142[[#This Row],[Importe]]</f>
        <v>1</v>
      </c>
      <c r="AB1992" s="21"/>
      <c r="AC1992" s="26">
        <f>IF(AND(-Z1992&gt;=1,-Z1992&lt;=30),D1992,0)</f>
        <v>0</v>
      </c>
      <c r="AD1992" s="26">
        <f>IF(AND(-Z1992&gt;=31,-Z1992&lt;=60),D1992,0)</f>
        <v>0</v>
      </c>
      <c r="AE1992" s="26">
        <f>IF(AND(-Z1992&gt;=61,-Z1992&lt;=90),D1992,0)</f>
        <v>0</v>
      </c>
      <c r="AF1992" s="26">
        <f>IF(AND(-Z1992&gt;=91,-Z1992&lt;=120),D1992,0)</f>
        <v>0</v>
      </c>
      <c r="AG1992" s="26">
        <f>IF(AND(-Z1992&gt;=121,-Z1992&lt;=150),D1992,0)</f>
        <v>0</v>
      </c>
      <c r="AH1992" s="26">
        <f>IF(AND(-Z1992&gt;=151,-Z1992&lt;=180),D1992,0)</f>
        <v>0</v>
      </c>
      <c r="AI1992" s="26">
        <f>IF(AND(-Z1992&gt;=181,-Z1992&lt;=210),D1992,0)</f>
        <v>0</v>
      </c>
      <c r="AJ1992" s="26">
        <f>IF(AND(-Z1992&gt;=211,-Z1992&lt;=250),D1992,0)</f>
        <v>0</v>
      </c>
      <c r="AK1992" s="26">
        <f>IF(-Z1992&gt;=251,D1992,0)</f>
        <v>0</v>
      </c>
      <c r="AL1992" s="26">
        <f>SUM(AE1992:AF1992)</f>
        <v>0</v>
      </c>
      <c r="AM1992" s="26">
        <f>SUM(AG1992:AK1992)</f>
        <v>0</v>
      </c>
      <c r="AN1992" s="26">
        <f>SUM(AI1992:AK1992)</f>
        <v>0</v>
      </c>
      <c r="AO1992" s="26">
        <f>+IF(SUM(AC1992:AK1992)=0,D1992,0)</f>
        <v>340.68</v>
      </c>
      <c r="AP1992" s="26">
        <f>+SUM(AC1992:AK1992)</f>
        <v>0</v>
      </c>
      <c r="AQ1992" s="26">
        <f>+Tabla_DatosExternos_142[[#This Row],[Total Vigente]]+Tabla_DatosExternos_142[[#This Row],[Total Vencido]]</f>
        <v>340.68</v>
      </c>
      <c r="AR1992" s="26">
        <f>SUM(AG1992:AK1992)</f>
        <v>0</v>
      </c>
      <c r="AS1992" s="27">
        <f>+Tabla_DatosExternos_142[[#This Row],[Fecha]]-Tabla_DatosExternos_142[[#This Row],[Vence]]</f>
        <v>-60</v>
      </c>
      <c r="AT1992" s="21"/>
      <c r="AU1992" s="28" t="e">
        <f>+AR1992-W1992</f>
        <v>#VALUE!</v>
      </c>
    </row>
    <row r="1993" spans="1:47" x14ac:dyDescent="0.35">
      <c r="A1993" s="20">
        <v>46202</v>
      </c>
      <c r="B1993" s="21">
        <v>276444</v>
      </c>
      <c r="C1993" s="21">
        <v>1546.2</v>
      </c>
      <c r="D1993" s="21">
        <v>1546.2</v>
      </c>
      <c r="E1993" s="22">
        <v>46262</v>
      </c>
      <c r="F1993" s="21">
        <v>16</v>
      </c>
      <c r="G1993" s="21" t="s">
        <v>90</v>
      </c>
      <c r="H1993" s="21" t="s">
        <v>95</v>
      </c>
      <c r="I1993" s="21" t="s">
        <v>1823</v>
      </c>
      <c r="J1993" s="21" t="s">
        <v>1378</v>
      </c>
      <c r="K1993" s="21" t="s">
        <v>1379</v>
      </c>
      <c r="L1993" s="21" t="s">
        <v>1380</v>
      </c>
      <c r="M1993" s="21" t="s">
        <v>1381</v>
      </c>
      <c r="N1993" s="21">
        <v>60</v>
      </c>
      <c r="O1993" s="20"/>
      <c r="P1993" s="21" t="s">
        <v>50</v>
      </c>
      <c r="Q1993" s="21" t="s">
        <v>1824</v>
      </c>
      <c r="R1993" s="21">
        <v>3020821</v>
      </c>
      <c r="S1993" s="21">
        <v>10019</v>
      </c>
      <c r="T1993" s="21">
        <v>-63.190816099999999</v>
      </c>
      <c r="U1993" s="21">
        <v>-17.778849099999999</v>
      </c>
      <c r="V1993" s="21" t="s">
        <v>1448</v>
      </c>
      <c r="W1993" s="21" t="s">
        <v>51</v>
      </c>
      <c r="X1993" s="21" t="s">
        <v>1830</v>
      </c>
      <c r="Y1993" s="23">
        <v>46246</v>
      </c>
      <c r="Z1993" s="24">
        <f>+E1993-Y1993</f>
        <v>16</v>
      </c>
      <c r="AA1993" s="25">
        <f>+Tabla_DatosExternos_142[[#This Row],[Saldo]]/Tabla_DatosExternos_142[[#This Row],[Importe]]</f>
        <v>1</v>
      </c>
      <c r="AB1993" s="21"/>
      <c r="AC1993" s="26">
        <f>IF(AND(-Z1993&gt;=1,-Z1993&lt;=30),D1993,0)</f>
        <v>0</v>
      </c>
      <c r="AD1993" s="26">
        <f>IF(AND(-Z1993&gt;=31,-Z1993&lt;=60),D1993,0)</f>
        <v>0</v>
      </c>
      <c r="AE1993" s="26">
        <f>IF(AND(-Z1993&gt;=61,-Z1993&lt;=90),D1993,0)</f>
        <v>0</v>
      </c>
      <c r="AF1993" s="26">
        <f>IF(AND(-Z1993&gt;=91,-Z1993&lt;=120),D1993,0)</f>
        <v>0</v>
      </c>
      <c r="AG1993" s="26">
        <f>IF(AND(-Z1993&gt;=121,-Z1993&lt;=150),D1993,0)</f>
        <v>0</v>
      </c>
      <c r="AH1993" s="26">
        <f>IF(AND(-Z1993&gt;=151,-Z1993&lt;=180),D1993,0)</f>
        <v>0</v>
      </c>
      <c r="AI1993" s="26">
        <f>IF(AND(-Z1993&gt;=181,-Z1993&lt;=210),D1993,0)</f>
        <v>0</v>
      </c>
      <c r="AJ1993" s="26">
        <f>IF(AND(-Z1993&gt;=211,-Z1993&lt;=250),D1993,0)</f>
        <v>0</v>
      </c>
      <c r="AK1993" s="26">
        <f>IF(-Z1993&gt;=251,D1993,0)</f>
        <v>0</v>
      </c>
      <c r="AL1993" s="26">
        <f>SUM(AE1993:AF1993)</f>
        <v>0</v>
      </c>
      <c r="AM1993" s="26">
        <f>SUM(AG1993:AK1993)</f>
        <v>0</v>
      </c>
      <c r="AN1993" s="26">
        <f>SUM(AI1993:AK1993)</f>
        <v>0</v>
      </c>
      <c r="AO1993" s="26">
        <f>+IF(SUM(AC1993:AK1993)=0,D1993,0)</f>
        <v>1546.2</v>
      </c>
      <c r="AP1993" s="26">
        <f>+SUM(AC1993:AK1993)</f>
        <v>0</v>
      </c>
      <c r="AQ1993" s="26">
        <f>+Tabla_DatosExternos_142[[#This Row],[Total Vigente]]+Tabla_DatosExternos_142[[#This Row],[Total Vencido]]</f>
        <v>1546.2</v>
      </c>
      <c r="AR1993" s="26">
        <f>SUM(AG1993:AK1993)</f>
        <v>0</v>
      </c>
      <c r="AS1993" s="27">
        <f>+Tabla_DatosExternos_142[[#This Row],[Fecha]]-Tabla_DatosExternos_142[[#This Row],[Vence]]</f>
        <v>-60</v>
      </c>
      <c r="AT1993" s="21"/>
      <c r="AU1993" s="28" t="e">
        <f>+AR1993-W1993</f>
        <v>#VALUE!</v>
      </c>
    </row>
    <row r="1994" spans="1:47" x14ac:dyDescent="0.35">
      <c r="A1994" s="20">
        <v>46202</v>
      </c>
      <c r="B1994" s="21">
        <v>276445</v>
      </c>
      <c r="C1994" s="21">
        <v>1341.18</v>
      </c>
      <c r="D1994" s="21">
        <v>1341.18</v>
      </c>
      <c r="E1994" s="22">
        <v>46262</v>
      </c>
      <c r="F1994" s="21">
        <v>16</v>
      </c>
      <c r="G1994" s="21" t="s">
        <v>90</v>
      </c>
      <c r="H1994" s="21" t="s">
        <v>95</v>
      </c>
      <c r="I1994" s="21" t="s">
        <v>1823</v>
      </c>
      <c r="J1994" s="21" t="s">
        <v>1378</v>
      </c>
      <c r="K1994" s="21" t="s">
        <v>1379</v>
      </c>
      <c r="L1994" s="21" t="s">
        <v>1380</v>
      </c>
      <c r="M1994" s="21" t="s">
        <v>1381</v>
      </c>
      <c r="N1994" s="21">
        <v>60</v>
      </c>
      <c r="O1994" s="20"/>
      <c r="P1994" s="21" t="s">
        <v>50</v>
      </c>
      <c r="Q1994" s="21" t="s">
        <v>1824</v>
      </c>
      <c r="R1994" s="21">
        <v>3020821</v>
      </c>
      <c r="S1994" s="21">
        <v>10019</v>
      </c>
      <c r="T1994" s="21">
        <v>-63.147013999999999</v>
      </c>
      <c r="U1994" s="21">
        <v>-17.742850700000002</v>
      </c>
      <c r="V1994" s="21" t="s">
        <v>1448</v>
      </c>
      <c r="W1994" s="21" t="s">
        <v>51</v>
      </c>
      <c r="X1994" s="21" t="s">
        <v>1852</v>
      </c>
      <c r="Y1994" s="23">
        <v>46246</v>
      </c>
      <c r="Z1994" s="24">
        <f>+E1994-Y1994</f>
        <v>16</v>
      </c>
      <c r="AA1994" s="25">
        <f>+Tabla_DatosExternos_142[[#This Row],[Saldo]]/Tabla_DatosExternos_142[[#This Row],[Importe]]</f>
        <v>1</v>
      </c>
      <c r="AB1994" s="21"/>
      <c r="AC1994" s="26">
        <f>IF(AND(-Z1994&gt;=1,-Z1994&lt;=30),D1994,0)</f>
        <v>0</v>
      </c>
      <c r="AD1994" s="26">
        <f>IF(AND(-Z1994&gt;=31,-Z1994&lt;=60),D1994,0)</f>
        <v>0</v>
      </c>
      <c r="AE1994" s="26">
        <f>IF(AND(-Z1994&gt;=61,-Z1994&lt;=90),D1994,0)</f>
        <v>0</v>
      </c>
      <c r="AF1994" s="26">
        <f>IF(AND(-Z1994&gt;=91,-Z1994&lt;=120),D1994,0)</f>
        <v>0</v>
      </c>
      <c r="AG1994" s="26">
        <f>IF(AND(-Z1994&gt;=121,-Z1994&lt;=150),D1994,0)</f>
        <v>0</v>
      </c>
      <c r="AH1994" s="26">
        <f>IF(AND(-Z1994&gt;=151,-Z1994&lt;=180),D1994,0)</f>
        <v>0</v>
      </c>
      <c r="AI1994" s="26">
        <f>IF(AND(-Z1994&gt;=181,-Z1994&lt;=210),D1994,0)</f>
        <v>0</v>
      </c>
      <c r="AJ1994" s="26">
        <f>IF(AND(-Z1994&gt;=211,-Z1994&lt;=250),D1994,0)</f>
        <v>0</v>
      </c>
      <c r="AK1994" s="26">
        <f>IF(-Z1994&gt;=251,D1994,0)</f>
        <v>0</v>
      </c>
      <c r="AL1994" s="26">
        <f>SUM(AE1994:AF1994)</f>
        <v>0</v>
      </c>
      <c r="AM1994" s="26">
        <f>SUM(AG1994:AK1994)</f>
        <v>0</v>
      </c>
      <c r="AN1994" s="26">
        <f>SUM(AI1994:AK1994)</f>
        <v>0</v>
      </c>
      <c r="AO1994" s="26">
        <f>+IF(SUM(AC1994:AK1994)=0,D1994,0)</f>
        <v>1341.18</v>
      </c>
      <c r="AP1994" s="26">
        <f>+SUM(AC1994:AK1994)</f>
        <v>0</v>
      </c>
      <c r="AQ1994" s="26">
        <f>+Tabla_DatosExternos_142[[#This Row],[Total Vigente]]+Tabla_DatosExternos_142[[#This Row],[Total Vencido]]</f>
        <v>1341.18</v>
      </c>
      <c r="AR1994" s="26">
        <f>SUM(AG1994:AK1994)</f>
        <v>0</v>
      </c>
      <c r="AS1994" s="27">
        <f>+Tabla_DatosExternos_142[[#This Row],[Fecha]]-Tabla_DatosExternos_142[[#This Row],[Vence]]</f>
        <v>-60</v>
      </c>
      <c r="AT1994" s="21"/>
      <c r="AU1994" s="28" t="e">
        <f>+AR1994-W1994</f>
        <v>#VALUE!</v>
      </c>
    </row>
    <row r="1995" spans="1:47" x14ac:dyDescent="0.35">
      <c r="A1995" s="20">
        <v>46202</v>
      </c>
      <c r="B1995" s="21">
        <v>276446</v>
      </c>
      <c r="C1995" s="21">
        <v>1965.42</v>
      </c>
      <c r="D1995" s="21">
        <v>1965.42</v>
      </c>
      <c r="E1995" s="22">
        <v>46262</v>
      </c>
      <c r="F1995" s="21">
        <v>16</v>
      </c>
      <c r="G1995" s="21" t="s">
        <v>90</v>
      </c>
      <c r="H1995" s="21" t="s">
        <v>95</v>
      </c>
      <c r="I1995" s="21" t="s">
        <v>1823</v>
      </c>
      <c r="J1995" s="21" t="s">
        <v>1378</v>
      </c>
      <c r="K1995" s="21" t="s">
        <v>1379</v>
      </c>
      <c r="L1995" s="21" t="s">
        <v>1380</v>
      </c>
      <c r="M1995" s="21" t="s">
        <v>1381</v>
      </c>
      <c r="N1995" s="21">
        <v>60</v>
      </c>
      <c r="O1995" s="20"/>
      <c r="P1995" s="21" t="s">
        <v>50</v>
      </c>
      <c r="Q1995" s="21" t="s">
        <v>1824</v>
      </c>
      <c r="R1995" s="21">
        <v>3020821</v>
      </c>
      <c r="S1995" s="21">
        <v>10019</v>
      </c>
      <c r="T1995" s="21">
        <v>-63.161494400000002</v>
      </c>
      <c r="U1995" s="21">
        <v>-17.765855599999998</v>
      </c>
      <c r="V1995" s="21" t="s">
        <v>1448</v>
      </c>
      <c r="W1995" s="21" t="s">
        <v>51</v>
      </c>
      <c r="X1995" s="21" t="s">
        <v>1876</v>
      </c>
      <c r="Y1995" s="23">
        <v>46246</v>
      </c>
      <c r="Z1995" s="24">
        <f>+E1995-Y1995</f>
        <v>16</v>
      </c>
      <c r="AA1995" s="25">
        <f>+Tabla_DatosExternos_142[[#This Row],[Saldo]]/Tabla_DatosExternos_142[[#This Row],[Importe]]</f>
        <v>1</v>
      </c>
      <c r="AB1995" s="21"/>
      <c r="AC1995" s="26">
        <f>IF(AND(-Z1995&gt;=1,-Z1995&lt;=30),D1995,0)</f>
        <v>0</v>
      </c>
      <c r="AD1995" s="26">
        <f>IF(AND(-Z1995&gt;=31,-Z1995&lt;=60),D1995,0)</f>
        <v>0</v>
      </c>
      <c r="AE1995" s="26">
        <f>IF(AND(-Z1995&gt;=61,-Z1995&lt;=90),D1995,0)</f>
        <v>0</v>
      </c>
      <c r="AF1995" s="26">
        <f>IF(AND(-Z1995&gt;=91,-Z1995&lt;=120),D1995,0)</f>
        <v>0</v>
      </c>
      <c r="AG1995" s="26">
        <f>IF(AND(-Z1995&gt;=121,-Z1995&lt;=150),D1995,0)</f>
        <v>0</v>
      </c>
      <c r="AH1995" s="26">
        <f>IF(AND(-Z1995&gt;=151,-Z1995&lt;=180),D1995,0)</f>
        <v>0</v>
      </c>
      <c r="AI1995" s="26">
        <f>IF(AND(-Z1995&gt;=181,-Z1995&lt;=210),D1995,0)</f>
        <v>0</v>
      </c>
      <c r="AJ1995" s="26">
        <f>IF(AND(-Z1995&gt;=211,-Z1995&lt;=250),D1995,0)</f>
        <v>0</v>
      </c>
      <c r="AK1995" s="26">
        <f>IF(-Z1995&gt;=251,D1995,0)</f>
        <v>0</v>
      </c>
      <c r="AL1995" s="26">
        <f>SUM(AE1995:AF1995)</f>
        <v>0</v>
      </c>
      <c r="AM1995" s="26">
        <f>SUM(AG1995:AK1995)</f>
        <v>0</v>
      </c>
      <c r="AN1995" s="26">
        <f>SUM(AI1995:AK1995)</f>
        <v>0</v>
      </c>
      <c r="AO1995" s="26">
        <f>+IF(SUM(AC1995:AK1995)=0,D1995,0)</f>
        <v>1965.42</v>
      </c>
      <c r="AP1995" s="26">
        <f>+SUM(AC1995:AK1995)</f>
        <v>0</v>
      </c>
      <c r="AQ1995" s="26">
        <f>+Tabla_DatosExternos_142[[#This Row],[Total Vigente]]+Tabla_DatosExternos_142[[#This Row],[Total Vencido]]</f>
        <v>1965.42</v>
      </c>
      <c r="AR1995" s="26">
        <f>SUM(AG1995:AK1995)</f>
        <v>0</v>
      </c>
      <c r="AS1995" s="27">
        <f>+Tabla_DatosExternos_142[[#This Row],[Fecha]]-Tabla_DatosExternos_142[[#This Row],[Vence]]</f>
        <v>-60</v>
      </c>
      <c r="AT1995" s="21"/>
      <c r="AU1995" s="28" t="e">
        <f>+AR1995-W1995</f>
        <v>#VALUE!</v>
      </c>
    </row>
    <row r="1996" spans="1:47" x14ac:dyDescent="0.35">
      <c r="A1996" s="20">
        <v>46204</v>
      </c>
      <c r="B1996" s="21">
        <v>277146</v>
      </c>
      <c r="C1996" s="21">
        <v>4404.0600000000004</v>
      </c>
      <c r="D1996" s="21">
        <v>4404.0600000000004</v>
      </c>
      <c r="E1996" s="22">
        <v>46264</v>
      </c>
      <c r="F1996" s="21">
        <v>18</v>
      </c>
      <c r="G1996" s="21" t="s">
        <v>90</v>
      </c>
      <c r="H1996" s="21" t="s">
        <v>95</v>
      </c>
      <c r="I1996" s="21" t="s">
        <v>1823</v>
      </c>
      <c r="J1996" s="21" t="s">
        <v>1378</v>
      </c>
      <c r="K1996" s="21" t="s">
        <v>1379</v>
      </c>
      <c r="L1996" s="21" t="s">
        <v>1380</v>
      </c>
      <c r="M1996" s="21" t="s">
        <v>1381</v>
      </c>
      <c r="N1996" s="21">
        <v>60</v>
      </c>
      <c r="O1996" s="20"/>
      <c r="P1996" s="21" t="s">
        <v>50</v>
      </c>
      <c r="Q1996" s="21" t="s">
        <v>1824</v>
      </c>
      <c r="R1996" s="21">
        <v>3020821</v>
      </c>
      <c r="S1996" s="21">
        <v>10019</v>
      </c>
      <c r="T1996" s="21">
        <v>-63.134996600000001</v>
      </c>
      <c r="U1996" s="21">
        <v>-17.8356034</v>
      </c>
      <c r="V1996" s="21" t="s">
        <v>1448</v>
      </c>
      <c r="W1996" s="21" t="s">
        <v>51</v>
      </c>
      <c r="X1996" s="21" t="s">
        <v>1837</v>
      </c>
      <c r="Y1996" s="23">
        <v>46246</v>
      </c>
      <c r="Z1996" s="24">
        <f>+E1996-Y1996</f>
        <v>18</v>
      </c>
      <c r="AA1996" s="25">
        <f>+Tabla_DatosExternos_142[[#This Row],[Saldo]]/Tabla_DatosExternos_142[[#This Row],[Importe]]</f>
        <v>1</v>
      </c>
      <c r="AB1996" s="21"/>
      <c r="AC1996" s="26">
        <f>IF(AND(-Z1996&gt;=1,-Z1996&lt;=30),D1996,0)</f>
        <v>0</v>
      </c>
      <c r="AD1996" s="26">
        <f>IF(AND(-Z1996&gt;=31,-Z1996&lt;=60),D1996,0)</f>
        <v>0</v>
      </c>
      <c r="AE1996" s="26">
        <f>IF(AND(-Z1996&gt;=61,-Z1996&lt;=90),D1996,0)</f>
        <v>0</v>
      </c>
      <c r="AF1996" s="26">
        <f>IF(AND(-Z1996&gt;=91,-Z1996&lt;=120),D1996,0)</f>
        <v>0</v>
      </c>
      <c r="AG1996" s="26">
        <f>IF(AND(-Z1996&gt;=121,-Z1996&lt;=150),D1996,0)</f>
        <v>0</v>
      </c>
      <c r="AH1996" s="26">
        <f>IF(AND(-Z1996&gt;=151,-Z1996&lt;=180),D1996,0)</f>
        <v>0</v>
      </c>
      <c r="AI1996" s="26">
        <f>IF(AND(-Z1996&gt;=181,-Z1996&lt;=210),D1996,0)</f>
        <v>0</v>
      </c>
      <c r="AJ1996" s="26">
        <f>IF(AND(-Z1996&gt;=211,-Z1996&lt;=250),D1996,0)</f>
        <v>0</v>
      </c>
      <c r="AK1996" s="26">
        <f>IF(-Z1996&gt;=251,D1996,0)</f>
        <v>0</v>
      </c>
      <c r="AL1996" s="26">
        <f>SUM(AE1996:AF1996)</f>
        <v>0</v>
      </c>
      <c r="AM1996" s="26">
        <f>SUM(AG1996:AK1996)</f>
        <v>0</v>
      </c>
      <c r="AN1996" s="26">
        <f>SUM(AI1996:AK1996)</f>
        <v>0</v>
      </c>
      <c r="AO1996" s="26">
        <f>+IF(SUM(AC1996:AK1996)=0,D1996,0)</f>
        <v>4404.0600000000004</v>
      </c>
      <c r="AP1996" s="26">
        <f>+SUM(AC1996:AK1996)</f>
        <v>0</v>
      </c>
      <c r="AQ1996" s="26">
        <f>+Tabla_DatosExternos_142[[#This Row],[Total Vigente]]+Tabla_DatosExternos_142[[#This Row],[Total Vencido]]</f>
        <v>4404.0600000000004</v>
      </c>
      <c r="AR1996" s="26">
        <f>SUM(AG1996:AK1996)</f>
        <v>0</v>
      </c>
      <c r="AS1996" s="27">
        <f>+Tabla_DatosExternos_142[[#This Row],[Fecha]]-Tabla_DatosExternos_142[[#This Row],[Vence]]</f>
        <v>-60</v>
      </c>
      <c r="AT1996" s="21"/>
      <c r="AU1996" s="28" t="e">
        <f>+AR1996-W1996</f>
        <v>#VALUE!</v>
      </c>
    </row>
    <row r="1997" spans="1:47" x14ac:dyDescent="0.35">
      <c r="A1997" s="20">
        <v>46204</v>
      </c>
      <c r="B1997" s="21">
        <v>277147</v>
      </c>
      <c r="C1997" s="21">
        <v>3767.28</v>
      </c>
      <c r="D1997" s="21">
        <v>3767.28</v>
      </c>
      <c r="E1997" s="22">
        <v>46264</v>
      </c>
      <c r="F1997" s="21">
        <v>18</v>
      </c>
      <c r="G1997" s="21" t="s">
        <v>90</v>
      </c>
      <c r="H1997" s="21" t="s">
        <v>95</v>
      </c>
      <c r="I1997" s="21" t="s">
        <v>1823</v>
      </c>
      <c r="J1997" s="21" t="s">
        <v>1378</v>
      </c>
      <c r="K1997" s="21" t="s">
        <v>1379</v>
      </c>
      <c r="L1997" s="21" t="s">
        <v>1380</v>
      </c>
      <c r="M1997" s="21" t="s">
        <v>1381</v>
      </c>
      <c r="N1997" s="21">
        <v>60</v>
      </c>
      <c r="O1997" s="20"/>
      <c r="P1997" s="21" t="s">
        <v>50</v>
      </c>
      <c r="Q1997" s="21" t="s">
        <v>1824</v>
      </c>
      <c r="R1997" s="21">
        <v>3020821</v>
      </c>
      <c r="S1997" s="21">
        <v>10019</v>
      </c>
      <c r="T1997" s="21">
        <v>-63.136834200000003</v>
      </c>
      <c r="U1997" s="21">
        <v>-17.797857199999999</v>
      </c>
      <c r="V1997" s="21" t="s">
        <v>1448</v>
      </c>
      <c r="W1997" s="21" t="s">
        <v>51</v>
      </c>
      <c r="X1997" s="21" t="s">
        <v>1875</v>
      </c>
      <c r="Y1997" s="23">
        <v>46246</v>
      </c>
      <c r="Z1997" s="24">
        <f>+E1997-Y1997</f>
        <v>18</v>
      </c>
      <c r="AA1997" s="25">
        <f>+Tabla_DatosExternos_142[[#This Row],[Saldo]]/Tabla_DatosExternos_142[[#This Row],[Importe]]</f>
        <v>1</v>
      </c>
      <c r="AB1997" s="21"/>
      <c r="AC1997" s="26">
        <f>IF(AND(-Z1997&gt;=1,-Z1997&lt;=30),D1997,0)</f>
        <v>0</v>
      </c>
      <c r="AD1997" s="26">
        <f>IF(AND(-Z1997&gt;=31,-Z1997&lt;=60),D1997,0)</f>
        <v>0</v>
      </c>
      <c r="AE1997" s="26">
        <f>IF(AND(-Z1997&gt;=61,-Z1997&lt;=90),D1997,0)</f>
        <v>0</v>
      </c>
      <c r="AF1997" s="26">
        <f>IF(AND(-Z1997&gt;=91,-Z1997&lt;=120),D1997,0)</f>
        <v>0</v>
      </c>
      <c r="AG1997" s="26">
        <f>IF(AND(-Z1997&gt;=121,-Z1997&lt;=150),D1997,0)</f>
        <v>0</v>
      </c>
      <c r="AH1997" s="26">
        <f>IF(AND(-Z1997&gt;=151,-Z1997&lt;=180),D1997,0)</f>
        <v>0</v>
      </c>
      <c r="AI1997" s="26">
        <f>IF(AND(-Z1997&gt;=181,-Z1997&lt;=210),D1997,0)</f>
        <v>0</v>
      </c>
      <c r="AJ1997" s="26">
        <f>IF(AND(-Z1997&gt;=211,-Z1997&lt;=250),D1997,0)</f>
        <v>0</v>
      </c>
      <c r="AK1997" s="26">
        <f>IF(-Z1997&gt;=251,D1997,0)</f>
        <v>0</v>
      </c>
      <c r="AL1997" s="26">
        <f>SUM(AE1997:AF1997)</f>
        <v>0</v>
      </c>
      <c r="AM1997" s="26">
        <f>SUM(AG1997:AK1997)</f>
        <v>0</v>
      </c>
      <c r="AN1997" s="26">
        <f>SUM(AI1997:AK1997)</f>
        <v>0</v>
      </c>
      <c r="AO1997" s="26">
        <f>+IF(SUM(AC1997:AK1997)=0,D1997,0)</f>
        <v>3767.28</v>
      </c>
      <c r="AP1997" s="26">
        <f>+SUM(AC1997:AK1997)</f>
        <v>0</v>
      </c>
      <c r="AQ1997" s="26">
        <f>+Tabla_DatosExternos_142[[#This Row],[Total Vigente]]+Tabla_DatosExternos_142[[#This Row],[Total Vencido]]</f>
        <v>3767.28</v>
      </c>
      <c r="AR1997" s="26">
        <f>SUM(AG1997:AK1997)</f>
        <v>0</v>
      </c>
      <c r="AS1997" s="27">
        <f>+Tabla_DatosExternos_142[[#This Row],[Fecha]]-Tabla_DatosExternos_142[[#This Row],[Vence]]</f>
        <v>-60</v>
      </c>
      <c r="AT1997" s="21"/>
      <c r="AU1997" s="28" t="e">
        <f>+AR1997-W1997</f>
        <v>#VALUE!</v>
      </c>
    </row>
    <row r="1998" spans="1:47" x14ac:dyDescent="0.35">
      <c r="A1998" s="20">
        <v>46204</v>
      </c>
      <c r="B1998" s="21">
        <v>277148</v>
      </c>
      <c r="C1998" s="21">
        <v>7796.71</v>
      </c>
      <c r="D1998" s="21">
        <v>7796.71</v>
      </c>
      <c r="E1998" s="22">
        <v>46264</v>
      </c>
      <c r="F1998" s="21">
        <v>18</v>
      </c>
      <c r="G1998" s="21" t="s">
        <v>90</v>
      </c>
      <c r="H1998" s="21" t="s">
        <v>95</v>
      </c>
      <c r="I1998" s="21" t="s">
        <v>1709</v>
      </c>
      <c r="J1998" s="21" t="s">
        <v>1378</v>
      </c>
      <c r="K1998" s="21" t="s">
        <v>1379</v>
      </c>
      <c r="L1998" s="21" t="s">
        <v>1380</v>
      </c>
      <c r="M1998" s="21" t="s">
        <v>1381</v>
      </c>
      <c r="N1998" s="21">
        <v>60</v>
      </c>
      <c r="O1998" s="20"/>
      <c r="P1998" s="21" t="s">
        <v>50</v>
      </c>
      <c r="Q1998" s="21" t="s">
        <v>1710</v>
      </c>
      <c r="R1998" s="21">
        <v>5000</v>
      </c>
      <c r="S1998" s="21">
        <v>10019</v>
      </c>
      <c r="T1998" s="21">
        <v>-63.1361153</v>
      </c>
      <c r="U1998" s="21">
        <v>-17.761643500000002</v>
      </c>
      <c r="V1998" s="21" t="s">
        <v>1818</v>
      </c>
      <c r="W1998" s="21" t="s">
        <v>51</v>
      </c>
      <c r="X1998" s="21" t="s">
        <v>1894</v>
      </c>
      <c r="Y1998" s="23">
        <v>46246</v>
      </c>
      <c r="Z1998" s="24">
        <f>+E1998-Y1998</f>
        <v>18</v>
      </c>
      <c r="AA1998" s="25">
        <f>+Tabla_DatosExternos_142[[#This Row],[Saldo]]/Tabla_DatosExternos_142[[#This Row],[Importe]]</f>
        <v>1</v>
      </c>
      <c r="AB1998" s="21"/>
      <c r="AC1998" s="26">
        <f>IF(AND(-Z1998&gt;=1,-Z1998&lt;=30),D1998,0)</f>
        <v>0</v>
      </c>
      <c r="AD1998" s="26">
        <f>IF(AND(-Z1998&gt;=31,-Z1998&lt;=60),D1998,0)</f>
        <v>0</v>
      </c>
      <c r="AE1998" s="26">
        <f>IF(AND(-Z1998&gt;=61,-Z1998&lt;=90),D1998,0)</f>
        <v>0</v>
      </c>
      <c r="AF1998" s="26">
        <f>IF(AND(-Z1998&gt;=91,-Z1998&lt;=120),D1998,0)</f>
        <v>0</v>
      </c>
      <c r="AG1998" s="26">
        <f>IF(AND(-Z1998&gt;=121,-Z1998&lt;=150),D1998,0)</f>
        <v>0</v>
      </c>
      <c r="AH1998" s="26">
        <f>IF(AND(-Z1998&gt;=151,-Z1998&lt;=180),D1998,0)</f>
        <v>0</v>
      </c>
      <c r="AI1998" s="26">
        <f>IF(AND(-Z1998&gt;=181,-Z1998&lt;=210),D1998,0)</f>
        <v>0</v>
      </c>
      <c r="AJ1998" s="26">
        <f>IF(AND(-Z1998&gt;=211,-Z1998&lt;=250),D1998,0)</f>
        <v>0</v>
      </c>
      <c r="AK1998" s="26">
        <f>IF(-Z1998&gt;=251,D1998,0)</f>
        <v>0</v>
      </c>
      <c r="AL1998" s="26">
        <f>SUM(AE1998:AF1998)</f>
        <v>0</v>
      </c>
      <c r="AM1998" s="26">
        <f>SUM(AG1998:AK1998)</f>
        <v>0</v>
      </c>
      <c r="AN1998" s="26">
        <f>SUM(AI1998:AK1998)</f>
        <v>0</v>
      </c>
      <c r="AO1998" s="26">
        <f>+IF(SUM(AC1998:AK1998)=0,D1998,0)</f>
        <v>7796.71</v>
      </c>
      <c r="AP1998" s="26">
        <f>+SUM(AC1998:AK1998)</f>
        <v>0</v>
      </c>
      <c r="AQ1998" s="26">
        <f>+Tabla_DatosExternos_142[[#This Row],[Total Vigente]]+Tabla_DatosExternos_142[[#This Row],[Total Vencido]]</f>
        <v>7796.71</v>
      </c>
      <c r="AR1998" s="26">
        <f>SUM(AG1998:AK1998)</f>
        <v>0</v>
      </c>
      <c r="AS1998" s="27">
        <f>+Tabla_DatosExternos_142[[#This Row],[Fecha]]-Tabla_DatosExternos_142[[#This Row],[Vence]]</f>
        <v>-60</v>
      </c>
      <c r="AT1998" s="21"/>
      <c r="AU1998" s="28" t="e">
        <f>+AR1998-W1998</f>
        <v>#VALUE!</v>
      </c>
    </row>
    <row r="1999" spans="1:47" x14ac:dyDescent="0.35">
      <c r="A1999" s="20">
        <v>46204</v>
      </c>
      <c r="B1999" s="21">
        <v>277149</v>
      </c>
      <c r="C1999" s="21">
        <v>978.96</v>
      </c>
      <c r="D1999" s="21">
        <v>978.96</v>
      </c>
      <c r="E1999" s="22">
        <v>46264</v>
      </c>
      <c r="F1999" s="21">
        <v>18</v>
      </c>
      <c r="G1999" s="21" t="s">
        <v>90</v>
      </c>
      <c r="H1999" s="21" t="s">
        <v>95</v>
      </c>
      <c r="I1999" s="21" t="s">
        <v>1823</v>
      </c>
      <c r="J1999" s="21" t="s">
        <v>1378</v>
      </c>
      <c r="K1999" s="21" t="s">
        <v>1379</v>
      </c>
      <c r="L1999" s="21" t="s">
        <v>1380</v>
      </c>
      <c r="M1999" s="21" t="s">
        <v>1381</v>
      </c>
      <c r="N1999" s="21">
        <v>60</v>
      </c>
      <c r="O1999" s="20"/>
      <c r="P1999" s="21" t="s">
        <v>50</v>
      </c>
      <c r="Q1999" s="21" t="s">
        <v>1824</v>
      </c>
      <c r="R1999" s="21">
        <v>3020821</v>
      </c>
      <c r="S1999" s="21">
        <v>10019</v>
      </c>
      <c r="T1999" s="21">
        <v>-63.1976139</v>
      </c>
      <c r="U1999" s="21">
        <v>-17.7897678</v>
      </c>
      <c r="V1999" s="21" t="s">
        <v>1448</v>
      </c>
      <c r="W1999" s="21" t="s">
        <v>51</v>
      </c>
      <c r="X1999" s="21" t="s">
        <v>1863</v>
      </c>
      <c r="Y1999" s="23">
        <v>46246</v>
      </c>
      <c r="Z1999" s="24">
        <f>+E1999-Y1999</f>
        <v>18</v>
      </c>
      <c r="AA1999" s="25">
        <f>+Tabla_DatosExternos_142[[#This Row],[Saldo]]/Tabla_DatosExternos_142[[#This Row],[Importe]]</f>
        <v>1</v>
      </c>
      <c r="AB1999" s="21"/>
      <c r="AC1999" s="26">
        <f>IF(AND(-Z1999&gt;=1,-Z1999&lt;=30),D1999,0)</f>
        <v>0</v>
      </c>
      <c r="AD1999" s="26">
        <f>IF(AND(-Z1999&gt;=31,-Z1999&lt;=60),D1999,0)</f>
        <v>0</v>
      </c>
      <c r="AE1999" s="26">
        <f>IF(AND(-Z1999&gt;=61,-Z1999&lt;=90),D1999,0)</f>
        <v>0</v>
      </c>
      <c r="AF1999" s="26">
        <f>IF(AND(-Z1999&gt;=91,-Z1999&lt;=120),D1999,0)</f>
        <v>0</v>
      </c>
      <c r="AG1999" s="26">
        <f>IF(AND(-Z1999&gt;=121,-Z1999&lt;=150),D1999,0)</f>
        <v>0</v>
      </c>
      <c r="AH1999" s="26">
        <f>IF(AND(-Z1999&gt;=151,-Z1999&lt;=180),D1999,0)</f>
        <v>0</v>
      </c>
      <c r="AI1999" s="26">
        <f>IF(AND(-Z1999&gt;=181,-Z1999&lt;=210),D1999,0)</f>
        <v>0</v>
      </c>
      <c r="AJ1999" s="26">
        <f>IF(AND(-Z1999&gt;=211,-Z1999&lt;=250),D1999,0)</f>
        <v>0</v>
      </c>
      <c r="AK1999" s="26">
        <f>IF(-Z1999&gt;=251,D1999,0)</f>
        <v>0</v>
      </c>
      <c r="AL1999" s="26">
        <f>SUM(AE1999:AF1999)</f>
        <v>0</v>
      </c>
      <c r="AM1999" s="26">
        <f>SUM(AG1999:AK1999)</f>
        <v>0</v>
      </c>
      <c r="AN1999" s="26">
        <f>SUM(AI1999:AK1999)</f>
        <v>0</v>
      </c>
      <c r="AO1999" s="26">
        <f>+IF(SUM(AC1999:AK1999)=0,D1999,0)</f>
        <v>978.96</v>
      </c>
      <c r="AP1999" s="26">
        <f>+SUM(AC1999:AK1999)</f>
        <v>0</v>
      </c>
      <c r="AQ1999" s="26">
        <f>+Tabla_DatosExternos_142[[#This Row],[Total Vigente]]+Tabla_DatosExternos_142[[#This Row],[Total Vencido]]</f>
        <v>978.96</v>
      </c>
      <c r="AR1999" s="26">
        <f>SUM(AG1999:AK1999)</f>
        <v>0</v>
      </c>
      <c r="AS1999" s="27">
        <f>+Tabla_DatosExternos_142[[#This Row],[Fecha]]-Tabla_DatosExternos_142[[#This Row],[Vence]]</f>
        <v>-60</v>
      </c>
      <c r="AT1999" s="21"/>
      <c r="AU1999" s="28" t="e">
        <f>+AR1999-W1999</f>
        <v>#VALUE!</v>
      </c>
    </row>
    <row r="2000" spans="1:47" x14ac:dyDescent="0.35">
      <c r="A2000" s="20">
        <v>46204</v>
      </c>
      <c r="B2000" s="21">
        <v>277150</v>
      </c>
      <c r="C2000" s="21">
        <v>3989.4</v>
      </c>
      <c r="D2000" s="21">
        <v>3989.4</v>
      </c>
      <c r="E2000" s="22">
        <v>46264</v>
      </c>
      <c r="F2000" s="21">
        <v>18</v>
      </c>
      <c r="G2000" s="21" t="s">
        <v>90</v>
      </c>
      <c r="H2000" s="21" t="s">
        <v>95</v>
      </c>
      <c r="I2000" s="21" t="s">
        <v>1823</v>
      </c>
      <c r="J2000" s="21" t="s">
        <v>1378</v>
      </c>
      <c r="K2000" s="21" t="s">
        <v>1379</v>
      </c>
      <c r="L2000" s="21" t="s">
        <v>1380</v>
      </c>
      <c r="M2000" s="21" t="s">
        <v>1381</v>
      </c>
      <c r="N2000" s="21">
        <v>60</v>
      </c>
      <c r="O2000" s="20"/>
      <c r="P2000" s="21" t="s">
        <v>50</v>
      </c>
      <c r="Q2000" s="21" t="s">
        <v>1824</v>
      </c>
      <c r="R2000" s="21">
        <v>3020821</v>
      </c>
      <c r="S2000" s="21">
        <v>10019</v>
      </c>
      <c r="T2000" s="21">
        <v>-63.211114299999998</v>
      </c>
      <c r="U2000" s="21">
        <v>-17.8105388</v>
      </c>
      <c r="V2000" s="21" t="s">
        <v>1448</v>
      </c>
      <c r="W2000" s="21" t="s">
        <v>51</v>
      </c>
      <c r="X2000" s="21" t="s">
        <v>1838</v>
      </c>
      <c r="Y2000" s="23">
        <v>46246</v>
      </c>
      <c r="Z2000" s="24">
        <f>+E2000-Y2000</f>
        <v>18</v>
      </c>
      <c r="AA2000" s="25">
        <f>+Tabla_DatosExternos_142[[#This Row],[Saldo]]/Tabla_DatosExternos_142[[#This Row],[Importe]]</f>
        <v>1</v>
      </c>
      <c r="AB2000" s="21"/>
      <c r="AC2000" s="26">
        <f>IF(AND(-Z2000&gt;=1,-Z2000&lt;=30),D2000,0)</f>
        <v>0</v>
      </c>
      <c r="AD2000" s="26">
        <f>IF(AND(-Z2000&gt;=31,-Z2000&lt;=60),D2000,0)</f>
        <v>0</v>
      </c>
      <c r="AE2000" s="26">
        <f>IF(AND(-Z2000&gt;=61,-Z2000&lt;=90),D2000,0)</f>
        <v>0</v>
      </c>
      <c r="AF2000" s="26">
        <f>IF(AND(-Z2000&gt;=91,-Z2000&lt;=120),D2000,0)</f>
        <v>0</v>
      </c>
      <c r="AG2000" s="26">
        <f>IF(AND(-Z2000&gt;=121,-Z2000&lt;=150),D2000,0)</f>
        <v>0</v>
      </c>
      <c r="AH2000" s="26">
        <f>IF(AND(-Z2000&gt;=151,-Z2000&lt;=180),D2000,0)</f>
        <v>0</v>
      </c>
      <c r="AI2000" s="26">
        <f>IF(AND(-Z2000&gt;=181,-Z2000&lt;=210),D2000,0)</f>
        <v>0</v>
      </c>
      <c r="AJ2000" s="26">
        <f>IF(AND(-Z2000&gt;=211,-Z2000&lt;=250),D2000,0)</f>
        <v>0</v>
      </c>
      <c r="AK2000" s="26">
        <f>IF(-Z2000&gt;=251,D2000,0)</f>
        <v>0</v>
      </c>
      <c r="AL2000" s="26">
        <f>SUM(AE2000:AF2000)</f>
        <v>0</v>
      </c>
      <c r="AM2000" s="26">
        <f>SUM(AG2000:AK2000)</f>
        <v>0</v>
      </c>
      <c r="AN2000" s="26">
        <f>SUM(AI2000:AK2000)</f>
        <v>0</v>
      </c>
      <c r="AO2000" s="26">
        <f>+IF(SUM(AC2000:AK2000)=0,D2000,0)</f>
        <v>3989.4</v>
      </c>
      <c r="AP2000" s="26">
        <f>+SUM(AC2000:AK2000)</f>
        <v>0</v>
      </c>
      <c r="AQ2000" s="26">
        <f>+Tabla_DatosExternos_142[[#This Row],[Total Vigente]]+Tabla_DatosExternos_142[[#This Row],[Total Vencido]]</f>
        <v>3989.4</v>
      </c>
      <c r="AR2000" s="26">
        <f>SUM(AG2000:AK2000)</f>
        <v>0</v>
      </c>
      <c r="AS2000" s="27">
        <f>+Tabla_DatosExternos_142[[#This Row],[Fecha]]-Tabla_DatosExternos_142[[#This Row],[Vence]]</f>
        <v>-60</v>
      </c>
      <c r="AT2000" s="21"/>
      <c r="AU2000" s="28" t="e">
        <f>+AR2000-W2000</f>
        <v>#VALUE!</v>
      </c>
    </row>
    <row r="2001" spans="1:47" x14ac:dyDescent="0.35">
      <c r="A2001" s="20">
        <v>46204</v>
      </c>
      <c r="B2001" s="21">
        <v>277151</v>
      </c>
      <c r="C2001" s="21">
        <v>2107.1999999999998</v>
      </c>
      <c r="D2001" s="21">
        <v>2107.1999999999998</v>
      </c>
      <c r="E2001" s="22">
        <v>46264</v>
      </c>
      <c r="F2001" s="21">
        <v>18</v>
      </c>
      <c r="G2001" s="21" t="s">
        <v>90</v>
      </c>
      <c r="H2001" s="21" t="s">
        <v>95</v>
      </c>
      <c r="I2001" s="21" t="s">
        <v>1823</v>
      </c>
      <c r="J2001" s="21" t="s">
        <v>1378</v>
      </c>
      <c r="K2001" s="21" t="s">
        <v>1379</v>
      </c>
      <c r="L2001" s="21" t="s">
        <v>1380</v>
      </c>
      <c r="M2001" s="21" t="s">
        <v>1381</v>
      </c>
      <c r="N2001" s="21">
        <v>60</v>
      </c>
      <c r="O2001" s="20"/>
      <c r="P2001" s="21" t="s">
        <v>50</v>
      </c>
      <c r="Q2001" s="21" t="s">
        <v>1824</v>
      </c>
      <c r="R2001" s="21">
        <v>3020821</v>
      </c>
      <c r="S2001" s="21">
        <v>10019</v>
      </c>
      <c r="T2001" s="21">
        <v>-63.187081800000001</v>
      </c>
      <c r="U2001" s="21">
        <v>-17.813688200000001</v>
      </c>
      <c r="V2001" s="21" t="s">
        <v>1448</v>
      </c>
      <c r="W2001" s="21" t="s">
        <v>51</v>
      </c>
      <c r="X2001" s="21" t="s">
        <v>1839</v>
      </c>
      <c r="Y2001" s="23">
        <v>46246</v>
      </c>
      <c r="Z2001" s="24">
        <f>+E2001-Y2001</f>
        <v>18</v>
      </c>
      <c r="AA2001" s="25">
        <f>+Tabla_DatosExternos_142[[#This Row],[Saldo]]/Tabla_DatosExternos_142[[#This Row],[Importe]]</f>
        <v>1</v>
      </c>
      <c r="AB2001" s="21"/>
      <c r="AC2001" s="26">
        <f>IF(AND(-Z2001&gt;=1,-Z2001&lt;=30),D2001,0)</f>
        <v>0</v>
      </c>
      <c r="AD2001" s="26">
        <f>IF(AND(-Z2001&gt;=31,-Z2001&lt;=60),D2001,0)</f>
        <v>0</v>
      </c>
      <c r="AE2001" s="26">
        <f>IF(AND(-Z2001&gt;=61,-Z2001&lt;=90),D2001,0)</f>
        <v>0</v>
      </c>
      <c r="AF2001" s="26">
        <f>IF(AND(-Z2001&gt;=91,-Z2001&lt;=120),D2001,0)</f>
        <v>0</v>
      </c>
      <c r="AG2001" s="26">
        <f>IF(AND(-Z2001&gt;=121,-Z2001&lt;=150),D2001,0)</f>
        <v>0</v>
      </c>
      <c r="AH2001" s="26">
        <f>IF(AND(-Z2001&gt;=151,-Z2001&lt;=180),D2001,0)</f>
        <v>0</v>
      </c>
      <c r="AI2001" s="26">
        <f>IF(AND(-Z2001&gt;=181,-Z2001&lt;=210),D2001,0)</f>
        <v>0</v>
      </c>
      <c r="AJ2001" s="26">
        <f>IF(AND(-Z2001&gt;=211,-Z2001&lt;=250),D2001,0)</f>
        <v>0</v>
      </c>
      <c r="AK2001" s="26">
        <f>IF(-Z2001&gt;=251,D2001,0)</f>
        <v>0</v>
      </c>
      <c r="AL2001" s="26">
        <f>SUM(AE2001:AF2001)</f>
        <v>0</v>
      </c>
      <c r="AM2001" s="26">
        <f>SUM(AG2001:AK2001)</f>
        <v>0</v>
      </c>
      <c r="AN2001" s="26">
        <f>SUM(AI2001:AK2001)</f>
        <v>0</v>
      </c>
      <c r="AO2001" s="26">
        <f>+IF(SUM(AC2001:AK2001)=0,D2001,0)</f>
        <v>2107.1999999999998</v>
      </c>
      <c r="AP2001" s="26">
        <f>+SUM(AC2001:AK2001)</f>
        <v>0</v>
      </c>
      <c r="AQ2001" s="26">
        <f>+Tabla_DatosExternos_142[[#This Row],[Total Vigente]]+Tabla_DatosExternos_142[[#This Row],[Total Vencido]]</f>
        <v>2107.1999999999998</v>
      </c>
      <c r="AR2001" s="26">
        <f>SUM(AG2001:AK2001)</f>
        <v>0</v>
      </c>
      <c r="AS2001" s="27">
        <f>+Tabla_DatosExternos_142[[#This Row],[Fecha]]-Tabla_DatosExternos_142[[#This Row],[Vence]]</f>
        <v>-60</v>
      </c>
      <c r="AT2001" s="21"/>
      <c r="AU2001" s="28" t="e">
        <f>+AR2001-W2001</f>
        <v>#VALUE!</v>
      </c>
    </row>
    <row r="2002" spans="1:47" x14ac:dyDescent="0.35">
      <c r="A2002" s="20">
        <v>46204</v>
      </c>
      <c r="B2002" s="21">
        <v>277152</v>
      </c>
      <c r="C2002" s="21">
        <v>3878.34</v>
      </c>
      <c r="D2002" s="21">
        <v>3878.34</v>
      </c>
      <c r="E2002" s="22">
        <v>46264</v>
      </c>
      <c r="F2002" s="21">
        <v>18</v>
      </c>
      <c r="G2002" s="21" t="s">
        <v>90</v>
      </c>
      <c r="H2002" s="21" t="s">
        <v>95</v>
      </c>
      <c r="I2002" s="21" t="s">
        <v>1823</v>
      </c>
      <c r="J2002" s="21" t="s">
        <v>1378</v>
      </c>
      <c r="K2002" s="21" t="s">
        <v>1379</v>
      </c>
      <c r="L2002" s="21" t="s">
        <v>1380</v>
      </c>
      <c r="M2002" s="21" t="s">
        <v>1381</v>
      </c>
      <c r="N2002" s="21">
        <v>60</v>
      </c>
      <c r="O2002" s="20"/>
      <c r="P2002" s="21" t="s">
        <v>50</v>
      </c>
      <c r="Q2002" s="21" t="s">
        <v>1824</v>
      </c>
      <c r="R2002" s="21">
        <v>3020821</v>
      </c>
      <c r="S2002" s="21">
        <v>10019</v>
      </c>
      <c r="T2002" s="21">
        <v>-63.180986500000003</v>
      </c>
      <c r="U2002" s="21">
        <v>-17.760050799999998</v>
      </c>
      <c r="V2002" s="21" t="s">
        <v>1448</v>
      </c>
      <c r="W2002" s="21" t="s">
        <v>51</v>
      </c>
      <c r="X2002" s="21" t="s">
        <v>1702</v>
      </c>
      <c r="Y2002" s="23">
        <v>46246</v>
      </c>
      <c r="Z2002" s="24">
        <f>+E2002-Y2002</f>
        <v>18</v>
      </c>
      <c r="AA2002" s="25">
        <f>+Tabla_DatosExternos_142[[#This Row],[Saldo]]/Tabla_DatosExternos_142[[#This Row],[Importe]]</f>
        <v>1</v>
      </c>
      <c r="AB2002" s="21"/>
      <c r="AC2002" s="26">
        <f>IF(AND(-Z2002&gt;=1,-Z2002&lt;=30),D2002,0)</f>
        <v>0</v>
      </c>
      <c r="AD2002" s="26">
        <f>IF(AND(-Z2002&gt;=31,-Z2002&lt;=60),D2002,0)</f>
        <v>0</v>
      </c>
      <c r="AE2002" s="26">
        <f>IF(AND(-Z2002&gt;=61,-Z2002&lt;=90),D2002,0)</f>
        <v>0</v>
      </c>
      <c r="AF2002" s="26">
        <f>IF(AND(-Z2002&gt;=91,-Z2002&lt;=120),D2002,0)</f>
        <v>0</v>
      </c>
      <c r="AG2002" s="26">
        <f>IF(AND(-Z2002&gt;=121,-Z2002&lt;=150),D2002,0)</f>
        <v>0</v>
      </c>
      <c r="AH2002" s="26">
        <f>IF(AND(-Z2002&gt;=151,-Z2002&lt;=180),D2002,0)</f>
        <v>0</v>
      </c>
      <c r="AI2002" s="26">
        <f>IF(AND(-Z2002&gt;=181,-Z2002&lt;=210),D2002,0)</f>
        <v>0</v>
      </c>
      <c r="AJ2002" s="26">
        <f>IF(AND(-Z2002&gt;=211,-Z2002&lt;=250),D2002,0)</f>
        <v>0</v>
      </c>
      <c r="AK2002" s="26">
        <f>IF(-Z2002&gt;=251,D2002,0)</f>
        <v>0</v>
      </c>
      <c r="AL2002" s="26">
        <f>SUM(AE2002:AF2002)</f>
        <v>0</v>
      </c>
      <c r="AM2002" s="26">
        <f>SUM(AG2002:AK2002)</f>
        <v>0</v>
      </c>
      <c r="AN2002" s="26">
        <f>SUM(AI2002:AK2002)</f>
        <v>0</v>
      </c>
      <c r="AO2002" s="26">
        <f>+IF(SUM(AC2002:AK2002)=0,D2002,0)</f>
        <v>3878.34</v>
      </c>
      <c r="AP2002" s="26">
        <f>+SUM(AC2002:AK2002)</f>
        <v>0</v>
      </c>
      <c r="AQ2002" s="26">
        <f>+Tabla_DatosExternos_142[[#This Row],[Total Vigente]]+Tabla_DatosExternos_142[[#This Row],[Total Vencido]]</f>
        <v>3878.34</v>
      </c>
      <c r="AR2002" s="26">
        <f>SUM(AG2002:AK2002)</f>
        <v>0</v>
      </c>
      <c r="AS2002" s="27">
        <f>+Tabla_DatosExternos_142[[#This Row],[Fecha]]-Tabla_DatosExternos_142[[#This Row],[Vence]]</f>
        <v>-60</v>
      </c>
      <c r="AT2002" s="21"/>
      <c r="AU2002" s="28" t="e">
        <f>+AR2002-W2002</f>
        <v>#VALUE!</v>
      </c>
    </row>
    <row r="2003" spans="1:47" x14ac:dyDescent="0.35">
      <c r="A2003" s="20">
        <v>46204</v>
      </c>
      <c r="B2003" s="21">
        <v>277153</v>
      </c>
      <c r="C2003" s="21">
        <v>3763.8</v>
      </c>
      <c r="D2003" s="21">
        <v>3763.8</v>
      </c>
      <c r="E2003" s="22">
        <v>46264</v>
      </c>
      <c r="F2003" s="21">
        <v>18</v>
      </c>
      <c r="G2003" s="21" t="s">
        <v>90</v>
      </c>
      <c r="H2003" s="21" t="s">
        <v>95</v>
      </c>
      <c r="I2003" s="21" t="s">
        <v>1823</v>
      </c>
      <c r="J2003" s="21" t="s">
        <v>1378</v>
      </c>
      <c r="K2003" s="21" t="s">
        <v>1379</v>
      </c>
      <c r="L2003" s="21" t="s">
        <v>1380</v>
      </c>
      <c r="M2003" s="21" t="s">
        <v>1381</v>
      </c>
      <c r="N2003" s="21">
        <v>60</v>
      </c>
      <c r="O2003" s="20"/>
      <c r="P2003" s="21" t="s">
        <v>50</v>
      </c>
      <c r="Q2003" s="21" t="s">
        <v>1824</v>
      </c>
      <c r="R2003" s="21">
        <v>3020821</v>
      </c>
      <c r="S2003" s="21">
        <v>10019</v>
      </c>
      <c r="T2003" s="21">
        <v>-63.168590000000002</v>
      </c>
      <c r="U2003" s="21">
        <v>-17.728815999999998</v>
      </c>
      <c r="V2003" s="21" t="s">
        <v>1448</v>
      </c>
      <c r="W2003" s="21" t="s">
        <v>51</v>
      </c>
      <c r="X2003" s="21" t="s">
        <v>1836</v>
      </c>
      <c r="Y2003" s="23">
        <v>46246</v>
      </c>
      <c r="Z2003" s="24">
        <f>+E2003-Y2003</f>
        <v>18</v>
      </c>
      <c r="AA2003" s="25">
        <f>+Tabla_DatosExternos_142[[#This Row],[Saldo]]/Tabla_DatosExternos_142[[#This Row],[Importe]]</f>
        <v>1</v>
      </c>
      <c r="AB2003" s="21"/>
      <c r="AC2003" s="26">
        <f>IF(AND(-Z2003&gt;=1,-Z2003&lt;=30),D2003,0)</f>
        <v>0</v>
      </c>
      <c r="AD2003" s="26">
        <f>IF(AND(-Z2003&gt;=31,-Z2003&lt;=60),D2003,0)</f>
        <v>0</v>
      </c>
      <c r="AE2003" s="26">
        <f>IF(AND(-Z2003&gt;=61,-Z2003&lt;=90),D2003,0)</f>
        <v>0</v>
      </c>
      <c r="AF2003" s="26">
        <f>IF(AND(-Z2003&gt;=91,-Z2003&lt;=120),D2003,0)</f>
        <v>0</v>
      </c>
      <c r="AG2003" s="26">
        <f>IF(AND(-Z2003&gt;=121,-Z2003&lt;=150),D2003,0)</f>
        <v>0</v>
      </c>
      <c r="AH2003" s="26">
        <f>IF(AND(-Z2003&gt;=151,-Z2003&lt;=180),D2003,0)</f>
        <v>0</v>
      </c>
      <c r="AI2003" s="26">
        <f>IF(AND(-Z2003&gt;=181,-Z2003&lt;=210),D2003,0)</f>
        <v>0</v>
      </c>
      <c r="AJ2003" s="26">
        <f>IF(AND(-Z2003&gt;=211,-Z2003&lt;=250),D2003,0)</f>
        <v>0</v>
      </c>
      <c r="AK2003" s="26">
        <f>IF(-Z2003&gt;=251,D2003,0)</f>
        <v>0</v>
      </c>
      <c r="AL2003" s="26">
        <f>SUM(AE2003:AF2003)</f>
        <v>0</v>
      </c>
      <c r="AM2003" s="26">
        <f>SUM(AG2003:AK2003)</f>
        <v>0</v>
      </c>
      <c r="AN2003" s="26">
        <f>SUM(AI2003:AK2003)</f>
        <v>0</v>
      </c>
      <c r="AO2003" s="26">
        <f>+IF(SUM(AC2003:AK2003)=0,D2003,0)</f>
        <v>3763.8</v>
      </c>
      <c r="AP2003" s="26">
        <f>+SUM(AC2003:AK2003)</f>
        <v>0</v>
      </c>
      <c r="AQ2003" s="26">
        <f>+Tabla_DatosExternos_142[[#This Row],[Total Vigente]]+Tabla_DatosExternos_142[[#This Row],[Total Vencido]]</f>
        <v>3763.8</v>
      </c>
      <c r="AR2003" s="26">
        <f>SUM(AG2003:AK2003)</f>
        <v>0</v>
      </c>
      <c r="AS2003" s="27">
        <f>+Tabla_DatosExternos_142[[#This Row],[Fecha]]-Tabla_DatosExternos_142[[#This Row],[Vence]]</f>
        <v>-60</v>
      </c>
      <c r="AT2003" s="21"/>
      <c r="AU2003" s="28" t="e">
        <f>+AR2003-W2003</f>
        <v>#VALUE!</v>
      </c>
    </row>
    <row r="2004" spans="1:47" x14ac:dyDescent="0.35">
      <c r="A2004" s="20">
        <v>46204</v>
      </c>
      <c r="B2004" s="21">
        <v>277154</v>
      </c>
      <c r="C2004" s="21">
        <v>3255.9</v>
      </c>
      <c r="D2004" s="21">
        <v>3255.9</v>
      </c>
      <c r="E2004" s="22">
        <v>46264</v>
      </c>
      <c r="F2004" s="21">
        <v>18</v>
      </c>
      <c r="G2004" s="21" t="s">
        <v>90</v>
      </c>
      <c r="H2004" s="21" t="s">
        <v>95</v>
      </c>
      <c r="I2004" s="21" t="s">
        <v>1823</v>
      </c>
      <c r="J2004" s="21" t="s">
        <v>1378</v>
      </c>
      <c r="K2004" s="21" t="s">
        <v>1379</v>
      </c>
      <c r="L2004" s="21" t="s">
        <v>1380</v>
      </c>
      <c r="M2004" s="21" t="s">
        <v>1381</v>
      </c>
      <c r="N2004" s="21">
        <v>60</v>
      </c>
      <c r="O2004" s="20"/>
      <c r="P2004" s="21" t="s">
        <v>50</v>
      </c>
      <c r="Q2004" s="21" t="s">
        <v>1824</v>
      </c>
      <c r="R2004" s="21">
        <v>3020821</v>
      </c>
      <c r="S2004" s="21">
        <v>10019</v>
      </c>
      <c r="T2004" s="21">
        <v>-63.202550500000001</v>
      </c>
      <c r="U2004" s="21">
        <v>-17.756794899999999</v>
      </c>
      <c r="V2004" s="21" t="s">
        <v>1448</v>
      </c>
      <c r="W2004" s="21" t="s">
        <v>51</v>
      </c>
      <c r="X2004" s="21" t="s">
        <v>1857</v>
      </c>
      <c r="Y2004" s="23">
        <v>46246</v>
      </c>
      <c r="Z2004" s="24">
        <f>+E2004-Y2004</f>
        <v>18</v>
      </c>
      <c r="AA2004" s="25">
        <f>+Tabla_DatosExternos_142[[#This Row],[Saldo]]/Tabla_DatosExternos_142[[#This Row],[Importe]]</f>
        <v>1</v>
      </c>
      <c r="AB2004" s="21"/>
      <c r="AC2004" s="26">
        <f>IF(AND(-Z2004&gt;=1,-Z2004&lt;=30),D2004,0)</f>
        <v>0</v>
      </c>
      <c r="AD2004" s="26">
        <f>IF(AND(-Z2004&gt;=31,-Z2004&lt;=60),D2004,0)</f>
        <v>0</v>
      </c>
      <c r="AE2004" s="26">
        <f>IF(AND(-Z2004&gt;=61,-Z2004&lt;=90),D2004,0)</f>
        <v>0</v>
      </c>
      <c r="AF2004" s="26">
        <f>IF(AND(-Z2004&gt;=91,-Z2004&lt;=120),D2004,0)</f>
        <v>0</v>
      </c>
      <c r="AG2004" s="26">
        <f>IF(AND(-Z2004&gt;=121,-Z2004&lt;=150),D2004,0)</f>
        <v>0</v>
      </c>
      <c r="AH2004" s="26">
        <f>IF(AND(-Z2004&gt;=151,-Z2004&lt;=180),D2004,0)</f>
        <v>0</v>
      </c>
      <c r="AI2004" s="26">
        <f>IF(AND(-Z2004&gt;=181,-Z2004&lt;=210),D2004,0)</f>
        <v>0</v>
      </c>
      <c r="AJ2004" s="26">
        <f>IF(AND(-Z2004&gt;=211,-Z2004&lt;=250),D2004,0)</f>
        <v>0</v>
      </c>
      <c r="AK2004" s="26">
        <f>IF(-Z2004&gt;=251,D2004,0)</f>
        <v>0</v>
      </c>
      <c r="AL2004" s="26">
        <f>SUM(AE2004:AF2004)</f>
        <v>0</v>
      </c>
      <c r="AM2004" s="26">
        <f>SUM(AG2004:AK2004)</f>
        <v>0</v>
      </c>
      <c r="AN2004" s="26">
        <f>SUM(AI2004:AK2004)</f>
        <v>0</v>
      </c>
      <c r="AO2004" s="26">
        <f>+IF(SUM(AC2004:AK2004)=0,D2004,0)</f>
        <v>3255.9</v>
      </c>
      <c r="AP2004" s="26">
        <f>+SUM(AC2004:AK2004)</f>
        <v>0</v>
      </c>
      <c r="AQ2004" s="26">
        <f>+Tabla_DatosExternos_142[[#This Row],[Total Vigente]]+Tabla_DatosExternos_142[[#This Row],[Total Vencido]]</f>
        <v>3255.9</v>
      </c>
      <c r="AR2004" s="26">
        <f>SUM(AG2004:AK2004)</f>
        <v>0</v>
      </c>
      <c r="AS2004" s="27">
        <f>+Tabla_DatosExternos_142[[#This Row],[Fecha]]-Tabla_DatosExternos_142[[#This Row],[Vence]]</f>
        <v>-60</v>
      </c>
      <c r="AT2004" s="21"/>
      <c r="AU2004" s="28" t="e">
        <f>+AR2004-W2004</f>
        <v>#VALUE!</v>
      </c>
    </row>
    <row r="2005" spans="1:47" x14ac:dyDescent="0.35">
      <c r="A2005" s="20">
        <v>46204</v>
      </c>
      <c r="B2005" s="21">
        <v>277155</v>
      </c>
      <c r="C2005" s="21">
        <v>4140.3599999999997</v>
      </c>
      <c r="D2005" s="21">
        <v>4140.3599999999997</v>
      </c>
      <c r="E2005" s="22">
        <v>46264</v>
      </c>
      <c r="F2005" s="21">
        <v>18</v>
      </c>
      <c r="G2005" s="21" t="s">
        <v>90</v>
      </c>
      <c r="H2005" s="21" t="s">
        <v>95</v>
      </c>
      <c r="I2005" s="21" t="s">
        <v>1823</v>
      </c>
      <c r="J2005" s="21" t="s">
        <v>1378</v>
      </c>
      <c r="K2005" s="21" t="s">
        <v>1379</v>
      </c>
      <c r="L2005" s="21" t="s">
        <v>1380</v>
      </c>
      <c r="M2005" s="21" t="s">
        <v>1381</v>
      </c>
      <c r="N2005" s="21">
        <v>60</v>
      </c>
      <c r="O2005" s="20"/>
      <c r="P2005" s="21" t="s">
        <v>50</v>
      </c>
      <c r="Q2005" s="21" t="s">
        <v>1824</v>
      </c>
      <c r="R2005" s="21">
        <v>3020821</v>
      </c>
      <c r="S2005" s="21">
        <v>10019</v>
      </c>
      <c r="T2005" s="21">
        <v>-63.179277999999996</v>
      </c>
      <c r="U2005" s="21">
        <v>-17.749238500000001</v>
      </c>
      <c r="V2005" s="21" t="s">
        <v>1448</v>
      </c>
      <c r="W2005" s="21" t="s">
        <v>51</v>
      </c>
      <c r="X2005" s="21" t="s">
        <v>1872</v>
      </c>
      <c r="Y2005" s="23">
        <v>46246</v>
      </c>
      <c r="Z2005" s="24">
        <f>+E2005-Y2005</f>
        <v>18</v>
      </c>
      <c r="AA2005" s="25">
        <f>+Tabla_DatosExternos_142[[#This Row],[Saldo]]/Tabla_DatosExternos_142[[#This Row],[Importe]]</f>
        <v>1</v>
      </c>
      <c r="AB2005" s="21"/>
      <c r="AC2005" s="26">
        <f>IF(AND(-Z2005&gt;=1,-Z2005&lt;=30),D2005,0)</f>
        <v>0</v>
      </c>
      <c r="AD2005" s="26">
        <f>IF(AND(-Z2005&gt;=31,-Z2005&lt;=60),D2005,0)</f>
        <v>0</v>
      </c>
      <c r="AE2005" s="26">
        <f>IF(AND(-Z2005&gt;=61,-Z2005&lt;=90),D2005,0)</f>
        <v>0</v>
      </c>
      <c r="AF2005" s="26">
        <f>IF(AND(-Z2005&gt;=91,-Z2005&lt;=120),D2005,0)</f>
        <v>0</v>
      </c>
      <c r="AG2005" s="26">
        <f>IF(AND(-Z2005&gt;=121,-Z2005&lt;=150),D2005,0)</f>
        <v>0</v>
      </c>
      <c r="AH2005" s="26">
        <f>IF(AND(-Z2005&gt;=151,-Z2005&lt;=180),D2005,0)</f>
        <v>0</v>
      </c>
      <c r="AI2005" s="26">
        <f>IF(AND(-Z2005&gt;=181,-Z2005&lt;=210),D2005,0)</f>
        <v>0</v>
      </c>
      <c r="AJ2005" s="26">
        <f>IF(AND(-Z2005&gt;=211,-Z2005&lt;=250),D2005,0)</f>
        <v>0</v>
      </c>
      <c r="AK2005" s="26">
        <f>IF(-Z2005&gt;=251,D2005,0)</f>
        <v>0</v>
      </c>
      <c r="AL2005" s="26">
        <f>SUM(AE2005:AF2005)</f>
        <v>0</v>
      </c>
      <c r="AM2005" s="26">
        <f>SUM(AG2005:AK2005)</f>
        <v>0</v>
      </c>
      <c r="AN2005" s="26">
        <f>SUM(AI2005:AK2005)</f>
        <v>0</v>
      </c>
      <c r="AO2005" s="26">
        <f>+IF(SUM(AC2005:AK2005)=0,D2005,0)</f>
        <v>4140.3599999999997</v>
      </c>
      <c r="AP2005" s="26">
        <f>+SUM(AC2005:AK2005)</f>
        <v>0</v>
      </c>
      <c r="AQ2005" s="26">
        <f>+Tabla_DatosExternos_142[[#This Row],[Total Vigente]]+Tabla_DatosExternos_142[[#This Row],[Total Vencido]]</f>
        <v>4140.3599999999997</v>
      </c>
      <c r="AR2005" s="26">
        <f>SUM(AG2005:AK2005)</f>
        <v>0</v>
      </c>
      <c r="AS2005" s="27">
        <f>+Tabla_DatosExternos_142[[#This Row],[Fecha]]-Tabla_DatosExternos_142[[#This Row],[Vence]]</f>
        <v>-60</v>
      </c>
      <c r="AT2005" s="21"/>
      <c r="AU2005" s="28" t="e">
        <f>+AR2005-W2005</f>
        <v>#VALUE!</v>
      </c>
    </row>
    <row r="2006" spans="1:47" x14ac:dyDescent="0.35">
      <c r="A2006" s="20">
        <v>46204</v>
      </c>
      <c r="B2006" s="21">
        <v>277156</v>
      </c>
      <c r="C2006" s="21">
        <v>3487.44</v>
      </c>
      <c r="D2006" s="21">
        <v>3487.44</v>
      </c>
      <c r="E2006" s="22">
        <v>46264</v>
      </c>
      <c r="F2006" s="21">
        <v>18</v>
      </c>
      <c r="G2006" s="21" t="s">
        <v>90</v>
      </c>
      <c r="H2006" s="21" t="s">
        <v>95</v>
      </c>
      <c r="I2006" s="21" t="s">
        <v>1823</v>
      </c>
      <c r="J2006" s="21" t="s">
        <v>1378</v>
      </c>
      <c r="K2006" s="21" t="s">
        <v>1379</v>
      </c>
      <c r="L2006" s="21" t="s">
        <v>1380</v>
      </c>
      <c r="M2006" s="21" t="s">
        <v>1381</v>
      </c>
      <c r="N2006" s="21">
        <v>60</v>
      </c>
      <c r="O2006" s="20"/>
      <c r="P2006" s="21" t="s">
        <v>50</v>
      </c>
      <c r="Q2006" s="21" t="s">
        <v>1824</v>
      </c>
      <c r="R2006" s="21">
        <v>3020821</v>
      </c>
      <c r="S2006" s="21">
        <v>10019</v>
      </c>
      <c r="T2006" s="21">
        <v>-63.147013999999999</v>
      </c>
      <c r="U2006" s="21">
        <v>-17.742850700000002</v>
      </c>
      <c r="V2006" s="21" t="s">
        <v>1448</v>
      </c>
      <c r="W2006" s="21" t="s">
        <v>51</v>
      </c>
      <c r="X2006" s="21" t="s">
        <v>1852</v>
      </c>
      <c r="Y2006" s="23">
        <v>46246</v>
      </c>
      <c r="Z2006" s="24">
        <f>+E2006-Y2006</f>
        <v>18</v>
      </c>
      <c r="AA2006" s="25">
        <f>+Tabla_DatosExternos_142[[#This Row],[Saldo]]/Tabla_DatosExternos_142[[#This Row],[Importe]]</f>
        <v>1</v>
      </c>
      <c r="AB2006" s="21"/>
      <c r="AC2006" s="26">
        <f>IF(AND(-Z2006&gt;=1,-Z2006&lt;=30),D2006,0)</f>
        <v>0</v>
      </c>
      <c r="AD2006" s="26">
        <f>IF(AND(-Z2006&gt;=31,-Z2006&lt;=60),D2006,0)</f>
        <v>0</v>
      </c>
      <c r="AE2006" s="26">
        <f>IF(AND(-Z2006&gt;=61,-Z2006&lt;=90),D2006,0)</f>
        <v>0</v>
      </c>
      <c r="AF2006" s="26">
        <f>IF(AND(-Z2006&gt;=91,-Z2006&lt;=120),D2006,0)</f>
        <v>0</v>
      </c>
      <c r="AG2006" s="26">
        <f>IF(AND(-Z2006&gt;=121,-Z2006&lt;=150),D2006,0)</f>
        <v>0</v>
      </c>
      <c r="AH2006" s="26">
        <f>IF(AND(-Z2006&gt;=151,-Z2006&lt;=180),D2006,0)</f>
        <v>0</v>
      </c>
      <c r="AI2006" s="26">
        <f>IF(AND(-Z2006&gt;=181,-Z2006&lt;=210),D2006,0)</f>
        <v>0</v>
      </c>
      <c r="AJ2006" s="26">
        <f>IF(AND(-Z2006&gt;=211,-Z2006&lt;=250),D2006,0)</f>
        <v>0</v>
      </c>
      <c r="AK2006" s="26">
        <f>IF(-Z2006&gt;=251,D2006,0)</f>
        <v>0</v>
      </c>
      <c r="AL2006" s="26">
        <f>SUM(AE2006:AF2006)</f>
        <v>0</v>
      </c>
      <c r="AM2006" s="26">
        <f>SUM(AG2006:AK2006)</f>
        <v>0</v>
      </c>
      <c r="AN2006" s="26">
        <f>SUM(AI2006:AK2006)</f>
        <v>0</v>
      </c>
      <c r="AO2006" s="26">
        <f>+IF(SUM(AC2006:AK2006)=0,D2006,0)</f>
        <v>3487.44</v>
      </c>
      <c r="AP2006" s="26">
        <f>+SUM(AC2006:AK2006)</f>
        <v>0</v>
      </c>
      <c r="AQ2006" s="26">
        <f>+Tabla_DatosExternos_142[[#This Row],[Total Vigente]]+Tabla_DatosExternos_142[[#This Row],[Total Vencido]]</f>
        <v>3487.44</v>
      </c>
      <c r="AR2006" s="26">
        <f>SUM(AG2006:AK2006)</f>
        <v>0</v>
      </c>
      <c r="AS2006" s="27">
        <f>+Tabla_DatosExternos_142[[#This Row],[Fecha]]-Tabla_DatosExternos_142[[#This Row],[Vence]]</f>
        <v>-60</v>
      </c>
      <c r="AT2006" s="21"/>
      <c r="AU2006" s="28" t="e">
        <f>+AR2006-W2006</f>
        <v>#VALUE!</v>
      </c>
    </row>
    <row r="2007" spans="1:47" x14ac:dyDescent="0.35">
      <c r="A2007" s="20">
        <v>46204</v>
      </c>
      <c r="B2007" s="21">
        <v>277157</v>
      </c>
      <c r="C2007" s="21">
        <v>2577</v>
      </c>
      <c r="D2007" s="21">
        <v>2577</v>
      </c>
      <c r="E2007" s="22">
        <v>46264</v>
      </c>
      <c r="F2007" s="21">
        <v>18</v>
      </c>
      <c r="G2007" s="21" t="s">
        <v>90</v>
      </c>
      <c r="H2007" s="21" t="s">
        <v>95</v>
      </c>
      <c r="I2007" s="21" t="s">
        <v>1823</v>
      </c>
      <c r="J2007" s="21" t="s">
        <v>1378</v>
      </c>
      <c r="K2007" s="21" t="s">
        <v>1379</v>
      </c>
      <c r="L2007" s="21" t="s">
        <v>1380</v>
      </c>
      <c r="M2007" s="21" t="s">
        <v>1381</v>
      </c>
      <c r="N2007" s="21">
        <v>60</v>
      </c>
      <c r="O2007" s="20"/>
      <c r="P2007" s="21" t="s">
        <v>50</v>
      </c>
      <c r="Q2007" s="21" t="s">
        <v>1824</v>
      </c>
      <c r="R2007" s="21">
        <v>3020821</v>
      </c>
      <c r="S2007" s="21">
        <v>10019</v>
      </c>
      <c r="T2007" s="21">
        <v>-63.161494400000002</v>
      </c>
      <c r="U2007" s="21">
        <v>-17.765855599999998</v>
      </c>
      <c r="V2007" s="21" t="s">
        <v>1448</v>
      </c>
      <c r="W2007" s="21" t="s">
        <v>51</v>
      </c>
      <c r="X2007" s="21" t="s">
        <v>1876</v>
      </c>
      <c r="Y2007" s="23">
        <v>46246</v>
      </c>
      <c r="Z2007" s="24">
        <f>+E2007-Y2007</f>
        <v>18</v>
      </c>
      <c r="AA2007" s="25">
        <f>+Tabla_DatosExternos_142[[#This Row],[Saldo]]/Tabla_DatosExternos_142[[#This Row],[Importe]]</f>
        <v>1</v>
      </c>
      <c r="AB2007" s="21"/>
      <c r="AC2007" s="26">
        <f>IF(AND(-Z2007&gt;=1,-Z2007&lt;=30),D2007,0)</f>
        <v>0</v>
      </c>
      <c r="AD2007" s="26">
        <f>IF(AND(-Z2007&gt;=31,-Z2007&lt;=60),D2007,0)</f>
        <v>0</v>
      </c>
      <c r="AE2007" s="26">
        <f>IF(AND(-Z2007&gt;=61,-Z2007&lt;=90),D2007,0)</f>
        <v>0</v>
      </c>
      <c r="AF2007" s="26">
        <f>IF(AND(-Z2007&gt;=91,-Z2007&lt;=120),D2007,0)</f>
        <v>0</v>
      </c>
      <c r="AG2007" s="26">
        <f>IF(AND(-Z2007&gt;=121,-Z2007&lt;=150),D2007,0)</f>
        <v>0</v>
      </c>
      <c r="AH2007" s="26">
        <f>IF(AND(-Z2007&gt;=151,-Z2007&lt;=180),D2007,0)</f>
        <v>0</v>
      </c>
      <c r="AI2007" s="26">
        <f>IF(AND(-Z2007&gt;=181,-Z2007&lt;=210),D2007,0)</f>
        <v>0</v>
      </c>
      <c r="AJ2007" s="26">
        <f>IF(AND(-Z2007&gt;=211,-Z2007&lt;=250),D2007,0)</f>
        <v>0</v>
      </c>
      <c r="AK2007" s="26">
        <f>IF(-Z2007&gt;=251,D2007,0)</f>
        <v>0</v>
      </c>
      <c r="AL2007" s="26">
        <f>SUM(AE2007:AF2007)</f>
        <v>0</v>
      </c>
      <c r="AM2007" s="26">
        <f>SUM(AG2007:AK2007)</f>
        <v>0</v>
      </c>
      <c r="AN2007" s="26">
        <f>SUM(AI2007:AK2007)</f>
        <v>0</v>
      </c>
      <c r="AO2007" s="26">
        <f>+IF(SUM(AC2007:AK2007)=0,D2007,0)</f>
        <v>2577</v>
      </c>
      <c r="AP2007" s="26">
        <f>+SUM(AC2007:AK2007)</f>
        <v>0</v>
      </c>
      <c r="AQ2007" s="26">
        <f>+Tabla_DatosExternos_142[[#This Row],[Total Vigente]]+Tabla_DatosExternos_142[[#This Row],[Total Vencido]]</f>
        <v>2577</v>
      </c>
      <c r="AR2007" s="26">
        <f>SUM(AG2007:AK2007)</f>
        <v>0</v>
      </c>
      <c r="AS2007" s="27">
        <f>+Tabla_DatosExternos_142[[#This Row],[Fecha]]-Tabla_DatosExternos_142[[#This Row],[Vence]]</f>
        <v>-60</v>
      </c>
      <c r="AT2007" s="21"/>
      <c r="AU2007" s="28" t="e">
        <f>+AR2007-W2007</f>
        <v>#VALUE!</v>
      </c>
    </row>
    <row r="2008" spans="1:47" x14ac:dyDescent="0.35">
      <c r="A2008" s="20">
        <v>46205</v>
      </c>
      <c r="B2008" s="21">
        <v>277678</v>
      </c>
      <c r="C2008" s="21">
        <v>5499.12</v>
      </c>
      <c r="D2008" s="21">
        <v>5499.12</v>
      </c>
      <c r="E2008" s="22">
        <v>46295</v>
      </c>
      <c r="F2008" s="21">
        <v>49</v>
      </c>
      <c r="G2008" s="21" t="s">
        <v>96</v>
      </c>
      <c r="H2008" s="21" t="s">
        <v>95</v>
      </c>
      <c r="I2008" s="21" t="s">
        <v>1545</v>
      </c>
      <c r="J2008" s="21" t="s">
        <v>1378</v>
      </c>
      <c r="K2008" s="21" t="s">
        <v>1379</v>
      </c>
      <c r="L2008" s="21" t="s">
        <v>1380</v>
      </c>
      <c r="M2008" s="21" t="s">
        <v>1381</v>
      </c>
      <c r="N2008" s="21">
        <v>90</v>
      </c>
      <c r="O2008" s="20"/>
      <c r="P2008" s="21" t="s">
        <v>50</v>
      </c>
      <c r="Q2008" s="21" t="s">
        <v>1546</v>
      </c>
      <c r="R2008" s="21">
        <v>1000300</v>
      </c>
      <c r="S2008" s="21">
        <v>10019</v>
      </c>
      <c r="T2008" s="21">
        <v>-63.206342399999997</v>
      </c>
      <c r="U2008" s="21">
        <v>-17.773146400000002</v>
      </c>
      <c r="V2008" s="21" t="s">
        <v>1547</v>
      </c>
      <c r="W2008" s="21" t="s">
        <v>51</v>
      </c>
      <c r="X2008" s="21" t="s">
        <v>1548</v>
      </c>
      <c r="Y2008" s="23">
        <v>46246</v>
      </c>
      <c r="Z2008" s="24">
        <f>+E2008-Y2008</f>
        <v>49</v>
      </c>
      <c r="AA2008" s="25">
        <f>+Tabla_DatosExternos_142[[#This Row],[Saldo]]/Tabla_DatosExternos_142[[#This Row],[Importe]]</f>
        <v>1</v>
      </c>
      <c r="AB2008" s="21"/>
      <c r="AC2008" s="26">
        <f>IF(AND(-Z2008&gt;=1,-Z2008&lt;=30),D2008,0)</f>
        <v>0</v>
      </c>
      <c r="AD2008" s="26">
        <f>IF(AND(-Z2008&gt;=31,-Z2008&lt;=60),D2008,0)</f>
        <v>0</v>
      </c>
      <c r="AE2008" s="26">
        <f>IF(AND(-Z2008&gt;=61,-Z2008&lt;=90),D2008,0)</f>
        <v>0</v>
      </c>
      <c r="AF2008" s="26">
        <f>IF(AND(-Z2008&gt;=91,-Z2008&lt;=120),D2008,0)</f>
        <v>0</v>
      </c>
      <c r="AG2008" s="26">
        <f>IF(AND(-Z2008&gt;=121,-Z2008&lt;=150),D2008,0)</f>
        <v>0</v>
      </c>
      <c r="AH2008" s="26">
        <f>IF(AND(-Z2008&gt;=151,-Z2008&lt;=180),D2008,0)</f>
        <v>0</v>
      </c>
      <c r="AI2008" s="26">
        <f>IF(AND(-Z2008&gt;=181,-Z2008&lt;=210),D2008,0)</f>
        <v>0</v>
      </c>
      <c r="AJ2008" s="26">
        <f>IF(AND(-Z2008&gt;=211,-Z2008&lt;=250),D2008,0)</f>
        <v>0</v>
      </c>
      <c r="AK2008" s="26">
        <f>IF(-Z2008&gt;=251,D2008,0)</f>
        <v>0</v>
      </c>
      <c r="AL2008" s="26">
        <f>SUM(AE2008:AF2008)</f>
        <v>0</v>
      </c>
      <c r="AM2008" s="26">
        <f>SUM(AG2008:AK2008)</f>
        <v>0</v>
      </c>
      <c r="AN2008" s="26">
        <f>SUM(AI2008:AK2008)</f>
        <v>0</v>
      </c>
      <c r="AO2008" s="26">
        <f>+IF(SUM(AC2008:AK2008)=0,D2008,0)</f>
        <v>5499.12</v>
      </c>
      <c r="AP2008" s="26">
        <f>+SUM(AC2008:AK2008)</f>
        <v>0</v>
      </c>
      <c r="AQ2008" s="26">
        <f>+Tabla_DatosExternos_142[[#This Row],[Total Vigente]]+Tabla_DatosExternos_142[[#This Row],[Total Vencido]]</f>
        <v>5499.12</v>
      </c>
      <c r="AR2008" s="26">
        <f>SUM(AG2008:AK2008)</f>
        <v>0</v>
      </c>
      <c r="AS2008" s="27">
        <f>+Tabla_DatosExternos_142[[#This Row],[Fecha]]-Tabla_DatosExternos_142[[#This Row],[Vence]]</f>
        <v>-90</v>
      </c>
      <c r="AT2008" s="21"/>
      <c r="AU2008" s="28" t="e">
        <f>+AR2008-W2008</f>
        <v>#VALUE!</v>
      </c>
    </row>
    <row r="2009" spans="1:47" x14ac:dyDescent="0.35">
      <c r="A2009" s="20">
        <v>46205</v>
      </c>
      <c r="B2009" s="21">
        <v>277679</v>
      </c>
      <c r="C2009" s="21">
        <v>7650.84</v>
      </c>
      <c r="D2009" s="21">
        <v>7650.84</v>
      </c>
      <c r="E2009" s="22">
        <v>46295</v>
      </c>
      <c r="F2009" s="21">
        <v>49</v>
      </c>
      <c r="G2009" s="21" t="s">
        <v>96</v>
      </c>
      <c r="H2009" s="21" t="s">
        <v>95</v>
      </c>
      <c r="I2009" s="21" t="s">
        <v>1545</v>
      </c>
      <c r="J2009" s="21" t="s">
        <v>1378</v>
      </c>
      <c r="K2009" s="21" t="s">
        <v>1379</v>
      </c>
      <c r="L2009" s="21" t="s">
        <v>1380</v>
      </c>
      <c r="M2009" s="21" t="s">
        <v>1381</v>
      </c>
      <c r="N2009" s="21">
        <v>90</v>
      </c>
      <c r="O2009" s="20"/>
      <c r="P2009" s="21" t="s">
        <v>50</v>
      </c>
      <c r="Q2009" s="21" t="s">
        <v>1546</v>
      </c>
      <c r="R2009" s="21">
        <v>1000300</v>
      </c>
      <c r="S2009" s="21">
        <v>10019</v>
      </c>
      <c r="T2009" s="21">
        <v>-63.206342399999997</v>
      </c>
      <c r="U2009" s="21">
        <v>-17.773146400000002</v>
      </c>
      <c r="V2009" s="21" t="s">
        <v>1547</v>
      </c>
      <c r="W2009" s="21" t="s">
        <v>51</v>
      </c>
      <c r="X2009" s="21" t="s">
        <v>1548</v>
      </c>
      <c r="Y2009" s="23">
        <v>46246</v>
      </c>
      <c r="Z2009" s="24">
        <f>+E2009-Y2009</f>
        <v>49</v>
      </c>
      <c r="AA2009" s="25">
        <f>+Tabla_DatosExternos_142[[#This Row],[Saldo]]/Tabla_DatosExternos_142[[#This Row],[Importe]]</f>
        <v>1</v>
      </c>
      <c r="AB2009" s="21"/>
      <c r="AC2009" s="26">
        <f>IF(AND(-Z2009&gt;=1,-Z2009&lt;=30),D2009,0)</f>
        <v>0</v>
      </c>
      <c r="AD2009" s="26">
        <f>IF(AND(-Z2009&gt;=31,-Z2009&lt;=60),D2009,0)</f>
        <v>0</v>
      </c>
      <c r="AE2009" s="26">
        <f>IF(AND(-Z2009&gt;=61,-Z2009&lt;=90),D2009,0)</f>
        <v>0</v>
      </c>
      <c r="AF2009" s="26">
        <f>IF(AND(-Z2009&gt;=91,-Z2009&lt;=120),D2009,0)</f>
        <v>0</v>
      </c>
      <c r="AG2009" s="26">
        <f>IF(AND(-Z2009&gt;=121,-Z2009&lt;=150),D2009,0)</f>
        <v>0</v>
      </c>
      <c r="AH2009" s="26">
        <f>IF(AND(-Z2009&gt;=151,-Z2009&lt;=180),D2009,0)</f>
        <v>0</v>
      </c>
      <c r="AI2009" s="26">
        <f>IF(AND(-Z2009&gt;=181,-Z2009&lt;=210),D2009,0)</f>
        <v>0</v>
      </c>
      <c r="AJ2009" s="26">
        <f>IF(AND(-Z2009&gt;=211,-Z2009&lt;=250),D2009,0)</f>
        <v>0</v>
      </c>
      <c r="AK2009" s="26">
        <f>IF(-Z2009&gt;=251,D2009,0)</f>
        <v>0</v>
      </c>
      <c r="AL2009" s="26">
        <f>SUM(AE2009:AF2009)</f>
        <v>0</v>
      </c>
      <c r="AM2009" s="26">
        <f>SUM(AG2009:AK2009)</f>
        <v>0</v>
      </c>
      <c r="AN2009" s="26">
        <f>SUM(AI2009:AK2009)</f>
        <v>0</v>
      </c>
      <c r="AO2009" s="26">
        <f>+IF(SUM(AC2009:AK2009)=0,D2009,0)</f>
        <v>7650.84</v>
      </c>
      <c r="AP2009" s="26">
        <f>+SUM(AC2009:AK2009)</f>
        <v>0</v>
      </c>
      <c r="AQ2009" s="26">
        <f>+Tabla_DatosExternos_142[[#This Row],[Total Vigente]]+Tabla_DatosExternos_142[[#This Row],[Total Vencido]]</f>
        <v>7650.84</v>
      </c>
      <c r="AR2009" s="26">
        <f>SUM(AG2009:AK2009)</f>
        <v>0</v>
      </c>
      <c r="AS2009" s="27">
        <f>+Tabla_DatosExternos_142[[#This Row],[Fecha]]-Tabla_DatosExternos_142[[#This Row],[Vence]]</f>
        <v>-90</v>
      </c>
      <c r="AT2009" s="21"/>
      <c r="AU2009" s="28" t="e">
        <f>+AR2009-W2009</f>
        <v>#VALUE!</v>
      </c>
    </row>
    <row r="2010" spans="1:47" x14ac:dyDescent="0.35">
      <c r="A2010" s="20">
        <v>46205</v>
      </c>
      <c r="B2010" s="21">
        <v>277680</v>
      </c>
      <c r="C2010" s="21">
        <v>8711.58</v>
      </c>
      <c r="D2010" s="21">
        <v>8711.58</v>
      </c>
      <c r="E2010" s="22">
        <v>46265</v>
      </c>
      <c r="F2010" s="21">
        <v>19</v>
      </c>
      <c r="G2010" s="21" t="s">
        <v>90</v>
      </c>
      <c r="H2010" s="21" t="s">
        <v>95</v>
      </c>
      <c r="I2010" s="21" t="s">
        <v>1377</v>
      </c>
      <c r="J2010" s="21" t="s">
        <v>1378</v>
      </c>
      <c r="K2010" s="21" t="s">
        <v>1379</v>
      </c>
      <c r="L2010" s="21" t="s">
        <v>1380</v>
      </c>
      <c r="M2010" s="21" t="s">
        <v>1381</v>
      </c>
      <c r="N2010" s="21">
        <v>60</v>
      </c>
      <c r="O2010" s="20"/>
      <c r="P2010" s="21" t="s">
        <v>50</v>
      </c>
      <c r="Q2010" s="21" t="s">
        <v>1382</v>
      </c>
      <c r="R2010" s="21">
        <v>802159</v>
      </c>
      <c r="S2010" s="21">
        <v>10019</v>
      </c>
      <c r="T2010" s="21">
        <v>-63.1844149</v>
      </c>
      <c r="U2010" s="21">
        <v>-17.778733899999999</v>
      </c>
      <c r="V2010" s="21" t="s">
        <v>1383</v>
      </c>
      <c r="W2010" s="21" t="s">
        <v>51</v>
      </c>
      <c r="X2010" s="21" t="s">
        <v>1408</v>
      </c>
      <c r="Y2010" s="23">
        <v>46246</v>
      </c>
      <c r="Z2010" s="24">
        <f>+E2010-Y2010</f>
        <v>19</v>
      </c>
      <c r="AA2010" s="25">
        <f>+Tabla_DatosExternos_142[[#This Row],[Saldo]]/Tabla_DatosExternos_142[[#This Row],[Importe]]</f>
        <v>1</v>
      </c>
      <c r="AB2010" s="21"/>
      <c r="AC2010" s="26">
        <f>IF(AND(-Z2010&gt;=1,-Z2010&lt;=30),D2010,0)</f>
        <v>0</v>
      </c>
      <c r="AD2010" s="26">
        <f>IF(AND(-Z2010&gt;=31,-Z2010&lt;=60),D2010,0)</f>
        <v>0</v>
      </c>
      <c r="AE2010" s="26">
        <f>IF(AND(-Z2010&gt;=61,-Z2010&lt;=90),D2010,0)</f>
        <v>0</v>
      </c>
      <c r="AF2010" s="26">
        <f>IF(AND(-Z2010&gt;=91,-Z2010&lt;=120),D2010,0)</f>
        <v>0</v>
      </c>
      <c r="AG2010" s="26">
        <f>IF(AND(-Z2010&gt;=121,-Z2010&lt;=150),D2010,0)</f>
        <v>0</v>
      </c>
      <c r="AH2010" s="26">
        <f>IF(AND(-Z2010&gt;=151,-Z2010&lt;=180),D2010,0)</f>
        <v>0</v>
      </c>
      <c r="AI2010" s="26">
        <f>IF(AND(-Z2010&gt;=181,-Z2010&lt;=210),D2010,0)</f>
        <v>0</v>
      </c>
      <c r="AJ2010" s="26">
        <f>IF(AND(-Z2010&gt;=211,-Z2010&lt;=250),D2010,0)</f>
        <v>0</v>
      </c>
      <c r="AK2010" s="26">
        <f>IF(-Z2010&gt;=251,D2010,0)</f>
        <v>0</v>
      </c>
      <c r="AL2010" s="26">
        <f>SUM(AE2010:AF2010)</f>
        <v>0</v>
      </c>
      <c r="AM2010" s="26">
        <f>SUM(AG2010:AK2010)</f>
        <v>0</v>
      </c>
      <c r="AN2010" s="26">
        <f>SUM(AI2010:AK2010)</f>
        <v>0</v>
      </c>
      <c r="AO2010" s="26">
        <f>+IF(SUM(AC2010:AK2010)=0,D2010,0)</f>
        <v>8711.58</v>
      </c>
      <c r="AP2010" s="26">
        <f>+SUM(AC2010:AK2010)</f>
        <v>0</v>
      </c>
      <c r="AQ2010" s="26">
        <f>+Tabla_DatosExternos_142[[#This Row],[Total Vigente]]+Tabla_DatosExternos_142[[#This Row],[Total Vencido]]</f>
        <v>8711.58</v>
      </c>
      <c r="AR2010" s="26">
        <f>SUM(AG2010:AK2010)</f>
        <v>0</v>
      </c>
      <c r="AS2010" s="27">
        <f>+Tabla_DatosExternos_142[[#This Row],[Fecha]]-Tabla_DatosExternos_142[[#This Row],[Vence]]</f>
        <v>-60</v>
      </c>
      <c r="AT2010" s="21"/>
      <c r="AU2010" s="28" t="e">
        <f>+AR2010-W2010</f>
        <v>#VALUE!</v>
      </c>
    </row>
    <row r="2011" spans="1:47" x14ac:dyDescent="0.35">
      <c r="A2011" s="20">
        <v>46205</v>
      </c>
      <c r="B2011" s="21">
        <v>277681</v>
      </c>
      <c r="C2011" s="21">
        <v>2210.1</v>
      </c>
      <c r="D2011" s="21">
        <v>2210.1</v>
      </c>
      <c r="E2011" s="22">
        <v>46265</v>
      </c>
      <c r="F2011" s="21">
        <v>19</v>
      </c>
      <c r="G2011" s="21" t="s">
        <v>90</v>
      </c>
      <c r="H2011" s="21" t="s">
        <v>95</v>
      </c>
      <c r="I2011" s="21" t="s">
        <v>1823</v>
      </c>
      <c r="J2011" s="21" t="s">
        <v>1378</v>
      </c>
      <c r="K2011" s="21" t="s">
        <v>1379</v>
      </c>
      <c r="L2011" s="21" t="s">
        <v>1380</v>
      </c>
      <c r="M2011" s="21" t="s">
        <v>1381</v>
      </c>
      <c r="N2011" s="21">
        <v>60</v>
      </c>
      <c r="O2011" s="20"/>
      <c r="P2011" s="21" t="s">
        <v>50</v>
      </c>
      <c r="Q2011" s="21" t="s">
        <v>1824</v>
      </c>
      <c r="R2011" s="21">
        <v>3020821</v>
      </c>
      <c r="S2011" s="21">
        <v>10019</v>
      </c>
      <c r="T2011" s="21">
        <v>-63.171123299999998</v>
      </c>
      <c r="U2011" s="21">
        <v>-17.750317500000001</v>
      </c>
      <c r="V2011" s="21" t="s">
        <v>1448</v>
      </c>
      <c r="W2011" s="21" t="s">
        <v>51</v>
      </c>
      <c r="X2011" s="21" t="s">
        <v>1869</v>
      </c>
      <c r="Y2011" s="23">
        <v>46246</v>
      </c>
      <c r="Z2011" s="24">
        <f>+E2011-Y2011</f>
        <v>19</v>
      </c>
      <c r="AA2011" s="25">
        <f>+Tabla_DatosExternos_142[[#This Row],[Saldo]]/Tabla_DatosExternos_142[[#This Row],[Importe]]</f>
        <v>1</v>
      </c>
      <c r="AB2011" s="21"/>
      <c r="AC2011" s="26">
        <f>IF(AND(-Z2011&gt;=1,-Z2011&lt;=30),D2011,0)</f>
        <v>0</v>
      </c>
      <c r="AD2011" s="26">
        <f>IF(AND(-Z2011&gt;=31,-Z2011&lt;=60),D2011,0)</f>
        <v>0</v>
      </c>
      <c r="AE2011" s="26">
        <f>IF(AND(-Z2011&gt;=61,-Z2011&lt;=90),D2011,0)</f>
        <v>0</v>
      </c>
      <c r="AF2011" s="26">
        <f>IF(AND(-Z2011&gt;=91,-Z2011&lt;=120),D2011,0)</f>
        <v>0</v>
      </c>
      <c r="AG2011" s="26">
        <f>IF(AND(-Z2011&gt;=121,-Z2011&lt;=150),D2011,0)</f>
        <v>0</v>
      </c>
      <c r="AH2011" s="26">
        <f>IF(AND(-Z2011&gt;=151,-Z2011&lt;=180),D2011,0)</f>
        <v>0</v>
      </c>
      <c r="AI2011" s="26">
        <f>IF(AND(-Z2011&gt;=181,-Z2011&lt;=210),D2011,0)</f>
        <v>0</v>
      </c>
      <c r="AJ2011" s="26">
        <f>IF(AND(-Z2011&gt;=211,-Z2011&lt;=250),D2011,0)</f>
        <v>0</v>
      </c>
      <c r="AK2011" s="26">
        <f>IF(-Z2011&gt;=251,D2011,0)</f>
        <v>0</v>
      </c>
      <c r="AL2011" s="26">
        <f>SUM(AE2011:AF2011)</f>
        <v>0</v>
      </c>
      <c r="AM2011" s="26">
        <f>SUM(AG2011:AK2011)</f>
        <v>0</v>
      </c>
      <c r="AN2011" s="26">
        <f>SUM(AI2011:AK2011)</f>
        <v>0</v>
      </c>
      <c r="AO2011" s="26">
        <f>+IF(SUM(AC2011:AK2011)=0,D2011,0)</f>
        <v>2210.1</v>
      </c>
      <c r="AP2011" s="26">
        <f>+SUM(AC2011:AK2011)</f>
        <v>0</v>
      </c>
      <c r="AQ2011" s="26">
        <f>+Tabla_DatosExternos_142[[#This Row],[Total Vigente]]+Tabla_DatosExternos_142[[#This Row],[Total Vencido]]</f>
        <v>2210.1</v>
      </c>
      <c r="AR2011" s="26">
        <f>SUM(AG2011:AK2011)</f>
        <v>0</v>
      </c>
      <c r="AS2011" s="27">
        <f>+Tabla_DatosExternos_142[[#This Row],[Fecha]]-Tabla_DatosExternos_142[[#This Row],[Vence]]</f>
        <v>-60</v>
      </c>
      <c r="AT2011" s="21"/>
      <c r="AU2011" s="28" t="e">
        <f>+AR2011-W2011</f>
        <v>#VALUE!</v>
      </c>
    </row>
    <row r="2012" spans="1:47" x14ac:dyDescent="0.35">
      <c r="A2012" s="20">
        <v>46205</v>
      </c>
      <c r="B2012" s="21">
        <v>277682</v>
      </c>
      <c r="C2012" s="21">
        <v>1431.66</v>
      </c>
      <c r="D2012" s="21">
        <v>1431.66</v>
      </c>
      <c r="E2012" s="22">
        <v>46265</v>
      </c>
      <c r="F2012" s="21">
        <v>19</v>
      </c>
      <c r="G2012" s="21" t="s">
        <v>90</v>
      </c>
      <c r="H2012" s="21" t="s">
        <v>95</v>
      </c>
      <c r="I2012" s="21" t="s">
        <v>1823</v>
      </c>
      <c r="J2012" s="21" t="s">
        <v>1378</v>
      </c>
      <c r="K2012" s="21" t="s">
        <v>1379</v>
      </c>
      <c r="L2012" s="21" t="s">
        <v>1380</v>
      </c>
      <c r="M2012" s="21" t="s">
        <v>1381</v>
      </c>
      <c r="N2012" s="21">
        <v>60</v>
      </c>
      <c r="O2012" s="20"/>
      <c r="P2012" s="21" t="s">
        <v>50</v>
      </c>
      <c r="Q2012" s="21" t="s">
        <v>1824</v>
      </c>
      <c r="R2012" s="21">
        <v>3020821</v>
      </c>
      <c r="S2012" s="21">
        <v>10019</v>
      </c>
      <c r="T2012" s="21">
        <v>-63.187922999999998</v>
      </c>
      <c r="U2012" s="21">
        <v>-17.7497486</v>
      </c>
      <c r="V2012" s="21" t="s">
        <v>1448</v>
      </c>
      <c r="W2012" s="21" t="s">
        <v>51</v>
      </c>
      <c r="X2012" s="21" t="s">
        <v>1870</v>
      </c>
      <c r="Y2012" s="23">
        <v>46246</v>
      </c>
      <c r="Z2012" s="24">
        <f>+E2012-Y2012</f>
        <v>19</v>
      </c>
      <c r="AA2012" s="25">
        <f>+Tabla_DatosExternos_142[[#This Row],[Saldo]]/Tabla_DatosExternos_142[[#This Row],[Importe]]</f>
        <v>1</v>
      </c>
      <c r="AB2012" s="21"/>
      <c r="AC2012" s="26">
        <f>IF(AND(-Z2012&gt;=1,-Z2012&lt;=30),D2012,0)</f>
        <v>0</v>
      </c>
      <c r="AD2012" s="26">
        <f>IF(AND(-Z2012&gt;=31,-Z2012&lt;=60),D2012,0)</f>
        <v>0</v>
      </c>
      <c r="AE2012" s="26">
        <f>IF(AND(-Z2012&gt;=61,-Z2012&lt;=90),D2012,0)</f>
        <v>0</v>
      </c>
      <c r="AF2012" s="26">
        <f>IF(AND(-Z2012&gt;=91,-Z2012&lt;=120),D2012,0)</f>
        <v>0</v>
      </c>
      <c r="AG2012" s="26">
        <f>IF(AND(-Z2012&gt;=121,-Z2012&lt;=150),D2012,0)</f>
        <v>0</v>
      </c>
      <c r="AH2012" s="26">
        <f>IF(AND(-Z2012&gt;=151,-Z2012&lt;=180),D2012,0)</f>
        <v>0</v>
      </c>
      <c r="AI2012" s="26">
        <f>IF(AND(-Z2012&gt;=181,-Z2012&lt;=210),D2012,0)</f>
        <v>0</v>
      </c>
      <c r="AJ2012" s="26">
        <f>IF(AND(-Z2012&gt;=211,-Z2012&lt;=250),D2012,0)</f>
        <v>0</v>
      </c>
      <c r="AK2012" s="26">
        <f>IF(-Z2012&gt;=251,D2012,0)</f>
        <v>0</v>
      </c>
      <c r="AL2012" s="26">
        <f>SUM(AE2012:AF2012)</f>
        <v>0</v>
      </c>
      <c r="AM2012" s="26">
        <f>SUM(AG2012:AK2012)</f>
        <v>0</v>
      </c>
      <c r="AN2012" s="26">
        <f>SUM(AI2012:AK2012)</f>
        <v>0</v>
      </c>
      <c r="AO2012" s="26">
        <f>+IF(SUM(AC2012:AK2012)=0,D2012,0)</f>
        <v>1431.66</v>
      </c>
      <c r="AP2012" s="26">
        <f>+SUM(AC2012:AK2012)</f>
        <v>0</v>
      </c>
      <c r="AQ2012" s="26">
        <f>+Tabla_DatosExternos_142[[#This Row],[Total Vigente]]+Tabla_DatosExternos_142[[#This Row],[Total Vencido]]</f>
        <v>1431.66</v>
      </c>
      <c r="AR2012" s="26">
        <f>SUM(AG2012:AK2012)</f>
        <v>0</v>
      </c>
      <c r="AS2012" s="27">
        <f>+Tabla_DatosExternos_142[[#This Row],[Fecha]]-Tabla_DatosExternos_142[[#This Row],[Vence]]</f>
        <v>-60</v>
      </c>
      <c r="AT2012" s="21"/>
      <c r="AU2012" s="28" t="e">
        <f>+AR2012-W2012</f>
        <v>#VALUE!</v>
      </c>
    </row>
    <row r="2013" spans="1:47" x14ac:dyDescent="0.35">
      <c r="A2013" s="20">
        <v>46205</v>
      </c>
      <c r="B2013" s="21">
        <v>277683</v>
      </c>
      <c r="C2013" s="21">
        <v>486.06</v>
      </c>
      <c r="D2013" s="21">
        <v>486.06</v>
      </c>
      <c r="E2013" s="22">
        <v>46265</v>
      </c>
      <c r="F2013" s="21">
        <v>19</v>
      </c>
      <c r="G2013" s="21" t="s">
        <v>90</v>
      </c>
      <c r="H2013" s="21" t="s">
        <v>95</v>
      </c>
      <c r="I2013" s="21" t="s">
        <v>1823</v>
      </c>
      <c r="J2013" s="21" t="s">
        <v>1378</v>
      </c>
      <c r="K2013" s="21" t="s">
        <v>1379</v>
      </c>
      <c r="L2013" s="21" t="s">
        <v>1380</v>
      </c>
      <c r="M2013" s="21" t="s">
        <v>1381</v>
      </c>
      <c r="N2013" s="21">
        <v>60</v>
      </c>
      <c r="O2013" s="20"/>
      <c r="P2013" s="21" t="s">
        <v>50</v>
      </c>
      <c r="Q2013" s="21" t="s">
        <v>1824</v>
      </c>
      <c r="R2013" s="21">
        <v>3020821</v>
      </c>
      <c r="S2013" s="21">
        <v>10019</v>
      </c>
      <c r="T2013" s="21">
        <v>-63.214422900000002</v>
      </c>
      <c r="U2013" s="21">
        <v>-17.784923299999999</v>
      </c>
      <c r="V2013" s="21" t="s">
        <v>1448</v>
      </c>
      <c r="W2013" s="21" t="s">
        <v>51</v>
      </c>
      <c r="X2013" s="21" t="s">
        <v>1871</v>
      </c>
      <c r="Y2013" s="23">
        <v>46246</v>
      </c>
      <c r="Z2013" s="24">
        <f>+E2013-Y2013</f>
        <v>19</v>
      </c>
      <c r="AA2013" s="25">
        <f>+Tabla_DatosExternos_142[[#This Row],[Saldo]]/Tabla_DatosExternos_142[[#This Row],[Importe]]</f>
        <v>1</v>
      </c>
      <c r="AB2013" s="21"/>
      <c r="AC2013" s="26">
        <f>IF(AND(-Z2013&gt;=1,-Z2013&lt;=30),D2013,0)</f>
        <v>0</v>
      </c>
      <c r="AD2013" s="26">
        <f>IF(AND(-Z2013&gt;=31,-Z2013&lt;=60),D2013,0)</f>
        <v>0</v>
      </c>
      <c r="AE2013" s="26">
        <f>IF(AND(-Z2013&gt;=61,-Z2013&lt;=90),D2013,0)</f>
        <v>0</v>
      </c>
      <c r="AF2013" s="26">
        <f>IF(AND(-Z2013&gt;=91,-Z2013&lt;=120),D2013,0)</f>
        <v>0</v>
      </c>
      <c r="AG2013" s="26">
        <f>IF(AND(-Z2013&gt;=121,-Z2013&lt;=150),D2013,0)</f>
        <v>0</v>
      </c>
      <c r="AH2013" s="26">
        <f>IF(AND(-Z2013&gt;=151,-Z2013&lt;=180),D2013,0)</f>
        <v>0</v>
      </c>
      <c r="AI2013" s="26">
        <f>IF(AND(-Z2013&gt;=181,-Z2013&lt;=210),D2013,0)</f>
        <v>0</v>
      </c>
      <c r="AJ2013" s="26">
        <f>IF(AND(-Z2013&gt;=211,-Z2013&lt;=250),D2013,0)</f>
        <v>0</v>
      </c>
      <c r="AK2013" s="26">
        <f>IF(-Z2013&gt;=251,D2013,0)</f>
        <v>0</v>
      </c>
      <c r="AL2013" s="26">
        <f>SUM(AE2013:AF2013)</f>
        <v>0</v>
      </c>
      <c r="AM2013" s="26">
        <f>SUM(AG2013:AK2013)</f>
        <v>0</v>
      </c>
      <c r="AN2013" s="26">
        <f>SUM(AI2013:AK2013)</f>
        <v>0</v>
      </c>
      <c r="AO2013" s="26">
        <f>+IF(SUM(AC2013:AK2013)=0,D2013,0)</f>
        <v>486.06</v>
      </c>
      <c r="AP2013" s="26">
        <f>+SUM(AC2013:AK2013)</f>
        <v>0</v>
      </c>
      <c r="AQ2013" s="26">
        <f>+Tabla_DatosExternos_142[[#This Row],[Total Vigente]]+Tabla_DatosExternos_142[[#This Row],[Total Vencido]]</f>
        <v>486.06</v>
      </c>
      <c r="AR2013" s="26">
        <f>SUM(AG2013:AK2013)</f>
        <v>0</v>
      </c>
      <c r="AS2013" s="27">
        <f>+Tabla_DatosExternos_142[[#This Row],[Fecha]]-Tabla_DatosExternos_142[[#This Row],[Vence]]</f>
        <v>-60</v>
      </c>
      <c r="AT2013" s="21"/>
      <c r="AU2013" s="28" t="e">
        <f>+AR2013-W2013</f>
        <v>#VALUE!</v>
      </c>
    </row>
    <row r="2014" spans="1:47" x14ac:dyDescent="0.35">
      <c r="A2014" s="20">
        <v>46205</v>
      </c>
      <c r="B2014" s="21">
        <v>277685</v>
      </c>
      <c r="C2014" s="21">
        <v>1895.52</v>
      </c>
      <c r="D2014" s="21">
        <v>1895.52</v>
      </c>
      <c r="E2014" s="22">
        <v>46265</v>
      </c>
      <c r="F2014" s="21">
        <v>19</v>
      </c>
      <c r="G2014" s="21" t="s">
        <v>90</v>
      </c>
      <c r="H2014" s="21" t="s">
        <v>95</v>
      </c>
      <c r="I2014" s="21" t="s">
        <v>1823</v>
      </c>
      <c r="J2014" s="21" t="s">
        <v>1378</v>
      </c>
      <c r="K2014" s="21" t="s">
        <v>1379</v>
      </c>
      <c r="L2014" s="21" t="s">
        <v>1380</v>
      </c>
      <c r="M2014" s="21" t="s">
        <v>1381</v>
      </c>
      <c r="N2014" s="21">
        <v>60</v>
      </c>
      <c r="O2014" s="20"/>
      <c r="P2014" s="21" t="s">
        <v>50</v>
      </c>
      <c r="Q2014" s="21" t="s">
        <v>1824</v>
      </c>
      <c r="R2014" s="21">
        <v>3020821</v>
      </c>
      <c r="S2014" s="21">
        <v>10019</v>
      </c>
      <c r="T2014" s="21">
        <v>-63.1271433</v>
      </c>
      <c r="U2014" s="21">
        <v>-17.771725799999999</v>
      </c>
      <c r="V2014" s="21" t="s">
        <v>1448</v>
      </c>
      <c r="W2014" s="21" t="s">
        <v>51</v>
      </c>
      <c r="X2014" s="21" t="s">
        <v>1873</v>
      </c>
      <c r="Y2014" s="23">
        <v>46246</v>
      </c>
      <c r="Z2014" s="24">
        <f>+E2014-Y2014</f>
        <v>19</v>
      </c>
      <c r="AA2014" s="25">
        <f>+Tabla_DatosExternos_142[[#This Row],[Saldo]]/Tabla_DatosExternos_142[[#This Row],[Importe]]</f>
        <v>1</v>
      </c>
      <c r="AB2014" s="21"/>
      <c r="AC2014" s="26">
        <f>IF(AND(-Z2014&gt;=1,-Z2014&lt;=30),D2014,0)</f>
        <v>0</v>
      </c>
      <c r="AD2014" s="26">
        <f>IF(AND(-Z2014&gt;=31,-Z2014&lt;=60),D2014,0)</f>
        <v>0</v>
      </c>
      <c r="AE2014" s="26">
        <f>IF(AND(-Z2014&gt;=61,-Z2014&lt;=90),D2014,0)</f>
        <v>0</v>
      </c>
      <c r="AF2014" s="26">
        <f>IF(AND(-Z2014&gt;=91,-Z2014&lt;=120),D2014,0)</f>
        <v>0</v>
      </c>
      <c r="AG2014" s="26">
        <f>IF(AND(-Z2014&gt;=121,-Z2014&lt;=150),D2014,0)</f>
        <v>0</v>
      </c>
      <c r="AH2014" s="26">
        <f>IF(AND(-Z2014&gt;=151,-Z2014&lt;=180),D2014,0)</f>
        <v>0</v>
      </c>
      <c r="AI2014" s="26">
        <f>IF(AND(-Z2014&gt;=181,-Z2014&lt;=210),D2014,0)</f>
        <v>0</v>
      </c>
      <c r="AJ2014" s="26">
        <f>IF(AND(-Z2014&gt;=211,-Z2014&lt;=250),D2014,0)</f>
        <v>0</v>
      </c>
      <c r="AK2014" s="26">
        <f>IF(-Z2014&gt;=251,D2014,0)</f>
        <v>0</v>
      </c>
      <c r="AL2014" s="26">
        <f>SUM(AE2014:AF2014)</f>
        <v>0</v>
      </c>
      <c r="AM2014" s="26">
        <f>SUM(AG2014:AK2014)</f>
        <v>0</v>
      </c>
      <c r="AN2014" s="26">
        <f>SUM(AI2014:AK2014)</f>
        <v>0</v>
      </c>
      <c r="AO2014" s="26">
        <f>+IF(SUM(AC2014:AK2014)=0,D2014,0)</f>
        <v>1895.52</v>
      </c>
      <c r="AP2014" s="26">
        <f>+SUM(AC2014:AK2014)</f>
        <v>0</v>
      </c>
      <c r="AQ2014" s="26">
        <f>+Tabla_DatosExternos_142[[#This Row],[Total Vigente]]+Tabla_DatosExternos_142[[#This Row],[Total Vencido]]</f>
        <v>1895.52</v>
      </c>
      <c r="AR2014" s="26">
        <f>SUM(AG2014:AK2014)</f>
        <v>0</v>
      </c>
      <c r="AS2014" s="27">
        <f>+Tabla_DatosExternos_142[[#This Row],[Fecha]]-Tabla_DatosExternos_142[[#This Row],[Vence]]</f>
        <v>-60</v>
      </c>
      <c r="AT2014" s="21"/>
      <c r="AU2014" s="28" t="e">
        <f>+AR2014-W2014</f>
        <v>#VALUE!</v>
      </c>
    </row>
    <row r="2015" spans="1:47" x14ac:dyDescent="0.35">
      <c r="A2015" s="20">
        <v>46205</v>
      </c>
      <c r="B2015" s="21">
        <v>277686</v>
      </c>
      <c r="C2015" s="21">
        <v>1321.86</v>
      </c>
      <c r="D2015" s="21">
        <v>1321.86</v>
      </c>
      <c r="E2015" s="22">
        <v>46265</v>
      </c>
      <c r="F2015" s="21">
        <v>19</v>
      </c>
      <c r="G2015" s="21" t="s">
        <v>90</v>
      </c>
      <c r="H2015" s="21" t="s">
        <v>95</v>
      </c>
      <c r="I2015" s="21" t="s">
        <v>1823</v>
      </c>
      <c r="J2015" s="21" t="s">
        <v>1378</v>
      </c>
      <c r="K2015" s="21" t="s">
        <v>1379</v>
      </c>
      <c r="L2015" s="21" t="s">
        <v>1380</v>
      </c>
      <c r="M2015" s="21" t="s">
        <v>1381</v>
      </c>
      <c r="N2015" s="21">
        <v>60</v>
      </c>
      <c r="O2015" s="20"/>
      <c r="P2015" s="21" t="s">
        <v>50</v>
      </c>
      <c r="Q2015" s="21" t="s">
        <v>1824</v>
      </c>
      <c r="R2015" s="21">
        <v>3020821</v>
      </c>
      <c r="S2015" s="21">
        <v>10019</v>
      </c>
      <c r="T2015" s="21">
        <v>-63.163467500000003</v>
      </c>
      <c r="U2015" s="21">
        <v>-17.795423799999998</v>
      </c>
      <c r="V2015" s="21" t="s">
        <v>1448</v>
      </c>
      <c r="W2015" s="21" t="s">
        <v>51</v>
      </c>
      <c r="X2015" s="21" t="s">
        <v>1874</v>
      </c>
      <c r="Y2015" s="23">
        <v>46246</v>
      </c>
      <c r="Z2015" s="24">
        <f>+E2015-Y2015</f>
        <v>19</v>
      </c>
      <c r="AA2015" s="25">
        <f>+Tabla_DatosExternos_142[[#This Row],[Saldo]]/Tabla_DatosExternos_142[[#This Row],[Importe]]</f>
        <v>1</v>
      </c>
      <c r="AB2015" s="21"/>
      <c r="AC2015" s="26">
        <f>IF(AND(-Z2015&gt;=1,-Z2015&lt;=30),D2015,0)</f>
        <v>0</v>
      </c>
      <c r="AD2015" s="26">
        <f>IF(AND(-Z2015&gt;=31,-Z2015&lt;=60),D2015,0)</f>
        <v>0</v>
      </c>
      <c r="AE2015" s="26">
        <f>IF(AND(-Z2015&gt;=61,-Z2015&lt;=90),D2015,0)</f>
        <v>0</v>
      </c>
      <c r="AF2015" s="26">
        <f>IF(AND(-Z2015&gt;=91,-Z2015&lt;=120),D2015,0)</f>
        <v>0</v>
      </c>
      <c r="AG2015" s="26">
        <f>IF(AND(-Z2015&gt;=121,-Z2015&lt;=150),D2015,0)</f>
        <v>0</v>
      </c>
      <c r="AH2015" s="26">
        <f>IF(AND(-Z2015&gt;=151,-Z2015&lt;=180),D2015,0)</f>
        <v>0</v>
      </c>
      <c r="AI2015" s="26">
        <f>IF(AND(-Z2015&gt;=181,-Z2015&lt;=210),D2015,0)</f>
        <v>0</v>
      </c>
      <c r="AJ2015" s="26">
        <f>IF(AND(-Z2015&gt;=211,-Z2015&lt;=250),D2015,0)</f>
        <v>0</v>
      </c>
      <c r="AK2015" s="26">
        <f>IF(-Z2015&gt;=251,D2015,0)</f>
        <v>0</v>
      </c>
      <c r="AL2015" s="26">
        <f>SUM(AE2015:AF2015)</f>
        <v>0</v>
      </c>
      <c r="AM2015" s="26">
        <f>SUM(AG2015:AK2015)</f>
        <v>0</v>
      </c>
      <c r="AN2015" s="26">
        <f>SUM(AI2015:AK2015)</f>
        <v>0</v>
      </c>
      <c r="AO2015" s="26">
        <f>+IF(SUM(AC2015:AK2015)=0,D2015,0)</f>
        <v>1321.86</v>
      </c>
      <c r="AP2015" s="26">
        <f>+SUM(AC2015:AK2015)</f>
        <v>0</v>
      </c>
      <c r="AQ2015" s="26">
        <f>+Tabla_DatosExternos_142[[#This Row],[Total Vigente]]+Tabla_DatosExternos_142[[#This Row],[Total Vencido]]</f>
        <v>1321.86</v>
      </c>
      <c r="AR2015" s="26">
        <f>SUM(AG2015:AK2015)</f>
        <v>0</v>
      </c>
      <c r="AS2015" s="27">
        <f>+Tabla_DatosExternos_142[[#This Row],[Fecha]]-Tabla_DatosExternos_142[[#This Row],[Vence]]</f>
        <v>-60</v>
      </c>
      <c r="AT2015" s="21"/>
      <c r="AU2015" s="28" t="e">
        <f>+AR2015-W2015</f>
        <v>#VALUE!</v>
      </c>
    </row>
    <row r="2016" spans="1:47" x14ac:dyDescent="0.35">
      <c r="A2016" s="20">
        <v>46205</v>
      </c>
      <c r="B2016" s="21">
        <v>277687</v>
      </c>
      <c r="C2016" s="21">
        <v>7469.7</v>
      </c>
      <c r="D2016" s="21">
        <v>7469.7</v>
      </c>
      <c r="E2016" s="22">
        <v>46265</v>
      </c>
      <c r="F2016" s="21">
        <v>19</v>
      </c>
      <c r="G2016" s="21" t="s">
        <v>90</v>
      </c>
      <c r="H2016" s="21" t="s">
        <v>95</v>
      </c>
      <c r="I2016" s="21" t="s">
        <v>1618</v>
      </c>
      <c r="J2016" s="21" t="s">
        <v>1378</v>
      </c>
      <c r="K2016" s="21" t="s">
        <v>1379</v>
      </c>
      <c r="L2016" s="21" t="s">
        <v>1380</v>
      </c>
      <c r="M2016" s="21" t="s">
        <v>1381</v>
      </c>
      <c r="N2016" s="21">
        <v>60</v>
      </c>
      <c r="O2016" s="20"/>
      <c r="P2016" s="21" t="s">
        <v>50</v>
      </c>
      <c r="Q2016" s="21" t="s">
        <v>1619</v>
      </c>
      <c r="R2016" s="21">
        <v>2500300</v>
      </c>
      <c r="S2016" s="21">
        <v>10019</v>
      </c>
      <c r="T2016" s="21">
        <v>-63.182762099999998</v>
      </c>
      <c r="U2016" s="21">
        <v>-17.793749399999999</v>
      </c>
      <c r="V2016" s="21" t="s">
        <v>1620</v>
      </c>
      <c r="W2016" s="21" t="s">
        <v>51</v>
      </c>
      <c r="X2016" s="21" t="s">
        <v>1695</v>
      </c>
      <c r="Y2016" s="23">
        <v>46246</v>
      </c>
      <c r="Z2016" s="24">
        <f>+E2016-Y2016</f>
        <v>19</v>
      </c>
      <c r="AA2016" s="25">
        <f>+Tabla_DatosExternos_142[[#This Row],[Saldo]]/Tabla_DatosExternos_142[[#This Row],[Importe]]</f>
        <v>1</v>
      </c>
      <c r="AB2016" s="21"/>
      <c r="AC2016" s="26">
        <f>IF(AND(-Z2016&gt;=1,-Z2016&lt;=30),D2016,0)</f>
        <v>0</v>
      </c>
      <c r="AD2016" s="26">
        <f>IF(AND(-Z2016&gt;=31,-Z2016&lt;=60),D2016,0)</f>
        <v>0</v>
      </c>
      <c r="AE2016" s="26">
        <f>IF(AND(-Z2016&gt;=61,-Z2016&lt;=90),D2016,0)</f>
        <v>0</v>
      </c>
      <c r="AF2016" s="26">
        <f>IF(AND(-Z2016&gt;=91,-Z2016&lt;=120),D2016,0)</f>
        <v>0</v>
      </c>
      <c r="AG2016" s="26">
        <f>IF(AND(-Z2016&gt;=121,-Z2016&lt;=150),D2016,0)</f>
        <v>0</v>
      </c>
      <c r="AH2016" s="26">
        <f>IF(AND(-Z2016&gt;=151,-Z2016&lt;=180),D2016,0)</f>
        <v>0</v>
      </c>
      <c r="AI2016" s="26">
        <f>IF(AND(-Z2016&gt;=181,-Z2016&lt;=210),D2016,0)</f>
        <v>0</v>
      </c>
      <c r="AJ2016" s="26">
        <f>IF(AND(-Z2016&gt;=211,-Z2016&lt;=250),D2016,0)</f>
        <v>0</v>
      </c>
      <c r="AK2016" s="26">
        <f>IF(-Z2016&gt;=251,D2016,0)</f>
        <v>0</v>
      </c>
      <c r="AL2016" s="26">
        <f>SUM(AE2016:AF2016)</f>
        <v>0</v>
      </c>
      <c r="AM2016" s="26">
        <f>SUM(AG2016:AK2016)</f>
        <v>0</v>
      </c>
      <c r="AN2016" s="26">
        <f>SUM(AI2016:AK2016)</f>
        <v>0</v>
      </c>
      <c r="AO2016" s="26">
        <f>+IF(SUM(AC2016:AK2016)=0,D2016,0)</f>
        <v>7469.7</v>
      </c>
      <c r="AP2016" s="26">
        <f>+SUM(AC2016:AK2016)</f>
        <v>0</v>
      </c>
      <c r="AQ2016" s="26">
        <f>+Tabla_DatosExternos_142[[#This Row],[Total Vigente]]+Tabla_DatosExternos_142[[#This Row],[Total Vencido]]</f>
        <v>7469.7</v>
      </c>
      <c r="AR2016" s="26">
        <f>SUM(AG2016:AK2016)</f>
        <v>0</v>
      </c>
      <c r="AS2016" s="27">
        <f>+Tabla_DatosExternos_142[[#This Row],[Fecha]]-Tabla_DatosExternos_142[[#This Row],[Vence]]</f>
        <v>-60</v>
      </c>
      <c r="AT2016" s="21"/>
      <c r="AU2016" s="28" t="e">
        <f>+AR2016-W2016</f>
        <v>#VALUE!</v>
      </c>
    </row>
    <row r="2017" spans="1:47" x14ac:dyDescent="0.35">
      <c r="A2017" s="20">
        <v>46205</v>
      </c>
      <c r="B2017" s="21">
        <v>277688</v>
      </c>
      <c r="C2017" s="21">
        <v>729.18</v>
      </c>
      <c r="D2017" s="21">
        <v>729.18</v>
      </c>
      <c r="E2017" s="22">
        <v>46265</v>
      </c>
      <c r="F2017" s="21">
        <v>19</v>
      </c>
      <c r="G2017" s="21" t="s">
        <v>90</v>
      </c>
      <c r="H2017" s="21" t="s">
        <v>95</v>
      </c>
      <c r="I2017" s="21" t="s">
        <v>1823</v>
      </c>
      <c r="J2017" s="21" t="s">
        <v>1378</v>
      </c>
      <c r="K2017" s="21" t="s">
        <v>1379</v>
      </c>
      <c r="L2017" s="21" t="s">
        <v>1380</v>
      </c>
      <c r="M2017" s="21" t="s">
        <v>1381</v>
      </c>
      <c r="N2017" s="21">
        <v>60</v>
      </c>
      <c r="O2017" s="20"/>
      <c r="P2017" s="21" t="s">
        <v>50</v>
      </c>
      <c r="Q2017" s="21" t="s">
        <v>1824</v>
      </c>
      <c r="R2017" s="21">
        <v>3020821</v>
      </c>
      <c r="S2017" s="21">
        <v>10019</v>
      </c>
      <c r="T2017" s="21">
        <v>-63.190816099999999</v>
      </c>
      <c r="U2017" s="21">
        <v>-17.778849099999999</v>
      </c>
      <c r="V2017" s="21" t="s">
        <v>1448</v>
      </c>
      <c r="W2017" s="21" t="s">
        <v>51</v>
      </c>
      <c r="X2017" s="21" t="s">
        <v>1830</v>
      </c>
      <c r="Y2017" s="23">
        <v>46246</v>
      </c>
      <c r="Z2017" s="24">
        <f>+E2017-Y2017</f>
        <v>19</v>
      </c>
      <c r="AA2017" s="25">
        <f>+Tabla_DatosExternos_142[[#This Row],[Saldo]]/Tabla_DatosExternos_142[[#This Row],[Importe]]</f>
        <v>1</v>
      </c>
      <c r="AB2017" s="21"/>
      <c r="AC2017" s="26">
        <f>IF(AND(-Z2017&gt;=1,-Z2017&lt;=30),D2017,0)</f>
        <v>0</v>
      </c>
      <c r="AD2017" s="26">
        <f>IF(AND(-Z2017&gt;=31,-Z2017&lt;=60),D2017,0)</f>
        <v>0</v>
      </c>
      <c r="AE2017" s="26">
        <f>IF(AND(-Z2017&gt;=61,-Z2017&lt;=90),D2017,0)</f>
        <v>0</v>
      </c>
      <c r="AF2017" s="26">
        <f>IF(AND(-Z2017&gt;=91,-Z2017&lt;=120),D2017,0)</f>
        <v>0</v>
      </c>
      <c r="AG2017" s="26">
        <f>IF(AND(-Z2017&gt;=121,-Z2017&lt;=150),D2017,0)</f>
        <v>0</v>
      </c>
      <c r="AH2017" s="26">
        <f>IF(AND(-Z2017&gt;=151,-Z2017&lt;=180),D2017,0)</f>
        <v>0</v>
      </c>
      <c r="AI2017" s="26">
        <f>IF(AND(-Z2017&gt;=181,-Z2017&lt;=210),D2017,0)</f>
        <v>0</v>
      </c>
      <c r="AJ2017" s="26">
        <f>IF(AND(-Z2017&gt;=211,-Z2017&lt;=250),D2017,0)</f>
        <v>0</v>
      </c>
      <c r="AK2017" s="26">
        <f>IF(-Z2017&gt;=251,D2017,0)</f>
        <v>0</v>
      </c>
      <c r="AL2017" s="26">
        <f>SUM(AE2017:AF2017)</f>
        <v>0</v>
      </c>
      <c r="AM2017" s="26">
        <f>SUM(AG2017:AK2017)</f>
        <v>0</v>
      </c>
      <c r="AN2017" s="26">
        <f>SUM(AI2017:AK2017)</f>
        <v>0</v>
      </c>
      <c r="AO2017" s="26">
        <f>+IF(SUM(AC2017:AK2017)=0,D2017,0)</f>
        <v>729.18</v>
      </c>
      <c r="AP2017" s="26">
        <f>+SUM(AC2017:AK2017)</f>
        <v>0</v>
      </c>
      <c r="AQ2017" s="26">
        <f>+Tabla_DatosExternos_142[[#This Row],[Total Vigente]]+Tabla_DatosExternos_142[[#This Row],[Total Vencido]]</f>
        <v>729.18</v>
      </c>
      <c r="AR2017" s="26">
        <f>SUM(AG2017:AK2017)</f>
        <v>0</v>
      </c>
      <c r="AS2017" s="27">
        <f>+Tabla_DatosExternos_142[[#This Row],[Fecha]]-Tabla_DatosExternos_142[[#This Row],[Vence]]</f>
        <v>-60</v>
      </c>
      <c r="AT2017" s="21"/>
      <c r="AU2017" s="28" t="e">
        <f>+AR2017-W2017</f>
        <v>#VALUE!</v>
      </c>
    </row>
    <row r="2018" spans="1:47" x14ac:dyDescent="0.35">
      <c r="A2018" s="20">
        <v>46205</v>
      </c>
      <c r="B2018" s="21">
        <v>277689</v>
      </c>
      <c r="C2018" s="21">
        <v>741.12</v>
      </c>
      <c r="D2018" s="21">
        <v>741.12</v>
      </c>
      <c r="E2018" s="22">
        <v>46265</v>
      </c>
      <c r="F2018" s="21">
        <v>19</v>
      </c>
      <c r="G2018" s="21" t="s">
        <v>90</v>
      </c>
      <c r="H2018" s="21" t="s">
        <v>95</v>
      </c>
      <c r="I2018" s="21" t="s">
        <v>1823</v>
      </c>
      <c r="J2018" s="21" t="s">
        <v>1378</v>
      </c>
      <c r="K2018" s="21" t="s">
        <v>1379</v>
      </c>
      <c r="L2018" s="21" t="s">
        <v>1380</v>
      </c>
      <c r="M2018" s="21" t="s">
        <v>1381</v>
      </c>
      <c r="N2018" s="21">
        <v>60</v>
      </c>
      <c r="O2018" s="20"/>
      <c r="P2018" s="21" t="s">
        <v>50</v>
      </c>
      <c r="Q2018" s="21" t="s">
        <v>1824</v>
      </c>
      <c r="R2018" s="21">
        <v>3020821</v>
      </c>
      <c r="S2018" s="21">
        <v>10019</v>
      </c>
      <c r="T2018" s="21">
        <v>-63.184010899999997</v>
      </c>
      <c r="U2018" s="21">
        <v>-17.794257900000002</v>
      </c>
      <c r="V2018" s="21" t="s">
        <v>1448</v>
      </c>
      <c r="W2018" s="21" t="s">
        <v>51</v>
      </c>
      <c r="X2018" s="21" t="s">
        <v>1825</v>
      </c>
      <c r="Y2018" s="23">
        <v>46246</v>
      </c>
      <c r="Z2018" s="24">
        <f>+E2018-Y2018</f>
        <v>19</v>
      </c>
      <c r="AA2018" s="25">
        <f>+Tabla_DatosExternos_142[[#This Row],[Saldo]]/Tabla_DatosExternos_142[[#This Row],[Importe]]</f>
        <v>1</v>
      </c>
      <c r="AB2018" s="21"/>
      <c r="AC2018" s="26">
        <f>IF(AND(-Z2018&gt;=1,-Z2018&lt;=30),D2018,0)</f>
        <v>0</v>
      </c>
      <c r="AD2018" s="26">
        <f>IF(AND(-Z2018&gt;=31,-Z2018&lt;=60),D2018,0)</f>
        <v>0</v>
      </c>
      <c r="AE2018" s="26">
        <f>IF(AND(-Z2018&gt;=61,-Z2018&lt;=90),D2018,0)</f>
        <v>0</v>
      </c>
      <c r="AF2018" s="26">
        <f>IF(AND(-Z2018&gt;=91,-Z2018&lt;=120),D2018,0)</f>
        <v>0</v>
      </c>
      <c r="AG2018" s="26">
        <f>IF(AND(-Z2018&gt;=121,-Z2018&lt;=150),D2018,0)</f>
        <v>0</v>
      </c>
      <c r="AH2018" s="26">
        <f>IF(AND(-Z2018&gt;=151,-Z2018&lt;=180),D2018,0)</f>
        <v>0</v>
      </c>
      <c r="AI2018" s="26">
        <f>IF(AND(-Z2018&gt;=181,-Z2018&lt;=210),D2018,0)</f>
        <v>0</v>
      </c>
      <c r="AJ2018" s="26">
        <f>IF(AND(-Z2018&gt;=211,-Z2018&lt;=250),D2018,0)</f>
        <v>0</v>
      </c>
      <c r="AK2018" s="26">
        <f>IF(-Z2018&gt;=251,D2018,0)</f>
        <v>0</v>
      </c>
      <c r="AL2018" s="26">
        <f>SUM(AE2018:AF2018)</f>
        <v>0</v>
      </c>
      <c r="AM2018" s="26">
        <f>SUM(AG2018:AK2018)</f>
        <v>0</v>
      </c>
      <c r="AN2018" s="26">
        <f>SUM(AI2018:AK2018)</f>
        <v>0</v>
      </c>
      <c r="AO2018" s="26">
        <f>+IF(SUM(AC2018:AK2018)=0,D2018,0)</f>
        <v>741.12</v>
      </c>
      <c r="AP2018" s="26">
        <f>+SUM(AC2018:AK2018)</f>
        <v>0</v>
      </c>
      <c r="AQ2018" s="26">
        <f>+Tabla_DatosExternos_142[[#This Row],[Total Vigente]]+Tabla_DatosExternos_142[[#This Row],[Total Vencido]]</f>
        <v>741.12</v>
      </c>
      <c r="AR2018" s="26">
        <f>SUM(AG2018:AK2018)</f>
        <v>0</v>
      </c>
      <c r="AS2018" s="27">
        <f>+Tabla_DatosExternos_142[[#This Row],[Fecha]]-Tabla_DatosExternos_142[[#This Row],[Vence]]</f>
        <v>-60</v>
      </c>
      <c r="AT2018" s="21"/>
      <c r="AU2018" s="28" t="e">
        <f>+AR2018-W2018</f>
        <v>#VALUE!</v>
      </c>
    </row>
    <row r="2019" spans="1:47" x14ac:dyDescent="0.35">
      <c r="A2019" s="20">
        <v>46205</v>
      </c>
      <c r="B2019" s="21">
        <v>277690</v>
      </c>
      <c r="C2019" s="21">
        <v>2016.6</v>
      </c>
      <c r="D2019" s="21">
        <v>2016.6</v>
      </c>
      <c r="E2019" s="22">
        <v>46265</v>
      </c>
      <c r="F2019" s="21">
        <v>19</v>
      </c>
      <c r="G2019" s="21" t="s">
        <v>90</v>
      </c>
      <c r="H2019" s="21" t="s">
        <v>95</v>
      </c>
      <c r="I2019" s="21" t="s">
        <v>1823</v>
      </c>
      <c r="J2019" s="21" t="s">
        <v>1378</v>
      </c>
      <c r="K2019" s="21" t="s">
        <v>1379</v>
      </c>
      <c r="L2019" s="21" t="s">
        <v>1380</v>
      </c>
      <c r="M2019" s="21" t="s">
        <v>1381</v>
      </c>
      <c r="N2019" s="21">
        <v>60</v>
      </c>
      <c r="O2019" s="20"/>
      <c r="P2019" s="21" t="s">
        <v>50</v>
      </c>
      <c r="Q2019" s="21" t="s">
        <v>1824</v>
      </c>
      <c r="R2019" s="21">
        <v>3020821</v>
      </c>
      <c r="S2019" s="21">
        <v>10019</v>
      </c>
      <c r="T2019" s="21">
        <v>-63.186185000000002</v>
      </c>
      <c r="U2019" s="21">
        <v>-17.781941400000001</v>
      </c>
      <c r="V2019" s="21" t="s">
        <v>1448</v>
      </c>
      <c r="W2019" s="21" t="s">
        <v>51</v>
      </c>
      <c r="X2019" s="21" t="s">
        <v>1862</v>
      </c>
      <c r="Y2019" s="23">
        <v>46246</v>
      </c>
      <c r="Z2019" s="24">
        <f>+E2019-Y2019</f>
        <v>19</v>
      </c>
      <c r="AA2019" s="25">
        <f>+Tabla_DatosExternos_142[[#This Row],[Saldo]]/Tabla_DatosExternos_142[[#This Row],[Importe]]</f>
        <v>1</v>
      </c>
      <c r="AB2019" s="21"/>
      <c r="AC2019" s="26">
        <f>IF(AND(-Z2019&gt;=1,-Z2019&lt;=30),D2019,0)</f>
        <v>0</v>
      </c>
      <c r="AD2019" s="26">
        <f>IF(AND(-Z2019&gt;=31,-Z2019&lt;=60),D2019,0)</f>
        <v>0</v>
      </c>
      <c r="AE2019" s="26">
        <f>IF(AND(-Z2019&gt;=61,-Z2019&lt;=90),D2019,0)</f>
        <v>0</v>
      </c>
      <c r="AF2019" s="26">
        <f>IF(AND(-Z2019&gt;=91,-Z2019&lt;=120),D2019,0)</f>
        <v>0</v>
      </c>
      <c r="AG2019" s="26">
        <f>IF(AND(-Z2019&gt;=121,-Z2019&lt;=150),D2019,0)</f>
        <v>0</v>
      </c>
      <c r="AH2019" s="26">
        <f>IF(AND(-Z2019&gt;=151,-Z2019&lt;=180),D2019,0)</f>
        <v>0</v>
      </c>
      <c r="AI2019" s="26">
        <f>IF(AND(-Z2019&gt;=181,-Z2019&lt;=210),D2019,0)</f>
        <v>0</v>
      </c>
      <c r="AJ2019" s="26">
        <f>IF(AND(-Z2019&gt;=211,-Z2019&lt;=250),D2019,0)</f>
        <v>0</v>
      </c>
      <c r="AK2019" s="26">
        <f>IF(-Z2019&gt;=251,D2019,0)</f>
        <v>0</v>
      </c>
      <c r="AL2019" s="26">
        <f>SUM(AE2019:AF2019)</f>
        <v>0</v>
      </c>
      <c r="AM2019" s="26">
        <f>SUM(AG2019:AK2019)</f>
        <v>0</v>
      </c>
      <c r="AN2019" s="26">
        <f>SUM(AI2019:AK2019)</f>
        <v>0</v>
      </c>
      <c r="AO2019" s="26">
        <f>+IF(SUM(AC2019:AK2019)=0,D2019,0)</f>
        <v>2016.6</v>
      </c>
      <c r="AP2019" s="26">
        <f>+SUM(AC2019:AK2019)</f>
        <v>0</v>
      </c>
      <c r="AQ2019" s="26">
        <f>+Tabla_DatosExternos_142[[#This Row],[Total Vigente]]+Tabla_DatosExternos_142[[#This Row],[Total Vencido]]</f>
        <v>2016.6</v>
      </c>
      <c r="AR2019" s="26">
        <f>SUM(AG2019:AK2019)</f>
        <v>0</v>
      </c>
      <c r="AS2019" s="27">
        <f>+Tabla_DatosExternos_142[[#This Row],[Fecha]]-Tabla_DatosExternos_142[[#This Row],[Vence]]</f>
        <v>-60</v>
      </c>
      <c r="AT2019" s="21"/>
      <c r="AU2019" s="28" t="e">
        <f>+AR2019-W2019</f>
        <v>#VALUE!</v>
      </c>
    </row>
    <row r="2020" spans="1:47" x14ac:dyDescent="0.35">
      <c r="A2020" s="20">
        <v>46206</v>
      </c>
      <c r="B2020" s="21">
        <v>5379</v>
      </c>
      <c r="C2020" s="21">
        <v>2916.72</v>
      </c>
      <c r="D2020" s="21">
        <v>2916.72</v>
      </c>
      <c r="E2020" s="22">
        <v>46266</v>
      </c>
      <c r="F2020" s="21">
        <v>20</v>
      </c>
      <c r="G2020" s="21" t="s">
        <v>90</v>
      </c>
      <c r="H2020" s="21" t="s">
        <v>95</v>
      </c>
      <c r="I2020" s="21" t="s">
        <v>1000</v>
      </c>
      <c r="J2020" s="21" t="s">
        <v>1378</v>
      </c>
      <c r="K2020" s="21" t="s">
        <v>1379</v>
      </c>
      <c r="L2020" s="21" t="s">
        <v>1380</v>
      </c>
      <c r="M2020" s="21" t="s">
        <v>1381</v>
      </c>
      <c r="N2020" s="21">
        <v>60</v>
      </c>
      <c r="O2020" s="20"/>
      <c r="P2020" s="21" t="s">
        <v>50</v>
      </c>
      <c r="Q2020" s="21" t="s">
        <v>1615</v>
      </c>
      <c r="R2020" s="21">
        <v>380033</v>
      </c>
      <c r="S2020" s="21">
        <v>10019</v>
      </c>
      <c r="T2020" s="21">
        <v>-63.1909621</v>
      </c>
      <c r="U2020" s="21">
        <v>-17.779115900000001</v>
      </c>
      <c r="V2020" s="21" t="s">
        <v>1616</v>
      </c>
      <c r="W2020" s="21" t="s">
        <v>51</v>
      </c>
      <c r="X2020" s="21" t="s">
        <v>1617</v>
      </c>
      <c r="Y2020" s="23">
        <v>46246</v>
      </c>
      <c r="Z2020" s="24">
        <f>+E2020-Y2020</f>
        <v>20</v>
      </c>
      <c r="AA2020" s="25">
        <f>+Tabla_DatosExternos_142[[#This Row],[Saldo]]/Tabla_DatosExternos_142[[#This Row],[Importe]]</f>
        <v>1</v>
      </c>
      <c r="AB2020" s="21"/>
      <c r="AC2020" s="26">
        <f>IF(AND(-Z2020&gt;=1,-Z2020&lt;=30),D2020,0)</f>
        <v>0</v>
      </c>
      <c r="AD2020" s="26">
        <f>IF(AND(-Z2020&gt;=31,-Z2020&lt;=60),D2020,0)</f>
        <v>0</v>
      </c>
      <c r="AE2020" s="26">
        <f>IF(AND(-Z2020&gt;=61,-Z2020&lt;=90),D2020,0)</f>
        <v>0</v>
      </c>
      <c r="AF2020" s="26">
        <f>IF(AND(-Z2020&gt;=91,-Z2020&lt;=120),D2020,0)</f>
        <v>0</v>
      </c>
      <c r="AG2020" s="26">
        <f>IF(AND(-Z2020&gt;=121,-Z2020&lt;=150),D2020,0)</f>
        <v>0</v>
      </c>
      <c r="AH2020" s="26">
        <f>IF(AND(-Z2020&gt;=151,-Z2020&lt;=180),D2020,0)</f>
        <v>0</v>
      </c>
      <c r="AI2020" s="26">
        <f>IF(AND(-Z2020&gt;=181,-Z2020&lt;=210),D2020,0)</f>
        <v>0</v>
      </c>
      <c r="AJ2020" s="26">
        <f>IF(AND(-Z2020&gt;=211,-Z2020&lt;=250),D2020,0)</f>
        <v>0</v>
      </c>
      <c r="AK2020" s="26">
        <f>IF(-Z2020&gt;=251,D2020,0)</f>
        <v>0</v>
      </c>
      <c r="AL2020" s="26">
        <f>SUM(AE2020:AF2020)</f>
        <v>0</v>
      </c>
      <c r="AM2020" s="26">
        <f>SUM(AG2020:AK2020)</f>
        <v>0</v>
      </c>
      <c r="AN2020" s="26">
        <f>SUM(AI2020:AK2020)</f>
        <v>0</v>
      </c>
      <c r="AO2020" s="26">
        <f>+IF(SUM(AC2020:AK2020)=0,D2020,0)</f>
        <v>2916.72</v>
      </c>
      <c r="AP2020" s="26">
        <f>+SUM(AC2020:AK2020)</f>
        <v>0</v>
      </c>
      <c r="AQ2020" s="26">
        <f>+Tabla_DatosExternos_142[[#This Row],[Total Vigente]]+Tabla_DatosExternos_142[[#This Row],[Total Vencido]]</f>
        <v>2916.72</v>
      </c>
      <c r="AR2020" s="26">
        <f>SUM(AG2020:AK2020)</f>
        <v>0</v>
      </c>
      <c r="AS2020" s="27">
        <f>+Tabla_DatosExternos_142[[#This Row],[Fecha]]-Tabla_DatosExternos_142[[#This Row],[Vence]]</f>
        <v>-60</v>
      </c>
      <c r="AT2020" s="21"/>
      <c r="AU2020" s="28" t="e">
        <f>+AR2020-W2020</f>
        <v>#VALUE!</v>
      </c>
    </row>
    <row r="2021" spans="1:47" x14ac:dyDescent="0.35">
      <c r="A2021" s="20">
        <v>46206</v>
      </c>
      <c r="B2021" s="21">
        <v>278176</v>
      </c>
      <c r="C2021" s="21">
        <v>5242.98</v>
      </c>
      <c r="D2021" s="21">
        <v>5242.98</v>
      </c>
      <c r="E2021" s="22">
        <v>46266</v>
      </c>
      <c r="F2021" s="21">
        <v>20</v>
      </c>
      <c r="G2021" s="21" t="s">
        <v>90</v>
      </c>
      <c r="H2021" s="21" t="s">
        <v>95</v>
      </c>
      <c r="I2021" s="21" t="s">
        <v>1377</v>
      </c>
      <c r="J2021" s="21" t="s">
        <v>1378</v>
      </c>
      <c r="K2021" s="21" t="s">
        <v>1379</v>
      </c>
      <c r="L2021" s="21" t="s">
        <v>1380</v>
      </c>
      <c r="M2021" s="21" t="s">
        <v>1381</v>
      </c>
      <c r="N2021" s="21">
        <v>60</v>
      </c>
      <c r="O2021" s="20"/>
      <c r="P2021" s="21" t="s">
        <v>50</v>
      </c>
      <c r="Q2021" s="21" t="s">
        <v>1382</v>
      </c>
      <c r="R2021" s="21">
        <v>100000</v>
      </c>
      <c r="S2021" s="21">
        <v>10019</v>
      </c>
      <c r="T2021" s="21">
        <v>-63.173200700000002</v>
      </c>
      <c r="U2021" s="21">
        <v>-17.758105700000002</v>
      </c>
      <c r="V2021" s="21" t="s">
        <v>1409</v>
      </c>
      <c r="W2021" s="21" t="s">
        <v>51</v>
      </c>
      <c r="X2021" s="21" t="s">
        <v>1410</v>
      </c>
      <c r="Y2021" s="23">
        <v>46246</v>
      </c>
      <c r="Z2021" s="24">
        <f>+E2021-Y2021</f>
        <v>20</v>
      </c>
      <c r="AA2021" s="25">
        <f>+Tabla_DatosExternos_142[[#This Row],[Saldo]]/Tabla_DatosExternos_142[[#This Row],[Importe]]</f>
        <v>1</v>
      </c>
      <c r="AB2021" s="21"/>
      <c r="AC2021" s="26">
        <f>IF(AND(-Z2021&gt;=1,-Z2021&lt;=30),D2021,0)</f>
        <v>0</v>
      </c>
      <c r="AD2021" s="26">
        <f>IF(AND(-Z2021&gt;=31,-Z2021&lt;=60),D2021,0)</f>
        <v>0</v>
      </c>
      <c r="AE2021" s="26">
        <f>IF(AND(-Z2021&gt;=61,-Z2021&lt;=90),D2021,0)</f>
        <v>0</v>
      </c>
      <c r="AF2021" s="26">
        <f>IF(AND(-Z2021&gt;=91,-Z2021&lt;=120),D2021,0)</f>
        <v>0</v>
      </c>
      <c r="AG2021" s="26">
        <f>IF(AND(-Z2021&gt;=121,-Z2021&lt;=150),D2021,0)</f>
        <v>0</v>
      </c>
      <c r="AH2021" s="26">
        <f>IF(AND(-Z2021&gt;=151,-Z2021&lt;=180),D2021,0)</f>
        <v>0</v>
      </c>
      <c r="AI2021" s="26">
        <f>IF(AND(-Z2021&gt;=181,-Z2021&lt;=210),D2021,0)</f>
        <v>0</v>
      </c>
      <c r="AJ2021" s="26">
        <f>IF(AND(-Z2021&gt;=211,-Z2021&lt;=250),D2021,0)</f>
        <v>0</v>
      </c>
      <c r="AK2021" s="26">
        <f>IF(-Z2021&gt;=251,D2021,0)</f>
        <v>0</v>
      </c>
      <c r="AL2021" s="26">
        <f>SUM(AE2021:AF2021)</f>
        <v>0</v>
      </c>
      <c r="AM2021" s="26">
        <f>SUM(AG2021:AK2021)</f>
        <v>0</v>
      </c>
      <c r="AN2021" s="26">
        <f>SUM(AI2021:AK2021)</f>
        <v>0</v>
      </c>
      <c r="AO2021" s="26">
        <f>+IF(SUM(AC2021:AK2021)=0,D2021,0)</f>
        <v>5242.98</v>
      </c>
      <c r="AP2021" s="26">
        <f>+SUM(AC2021:AK2021)</f>
        <v>0</v>
      </c>
      <c r="AQ2021" s="26">
        <f>+Tabla_DatosExternos_142[[#This Row],[Total Vigente]]+Tabla_DatosExternos_142[[#This Row],[Total Vencido]]</f>
        <v>5242.98</v>
      </c>
      <c r="AR2021" s="26">
        <f>SUM(AG2021:AK2021)</f>
        <v>0</v>
      </c>
      <c r="AS2021" s="27">
        <f>+Tabla_DatosExternos_142[[#This Row],[Fecha]]-Tabla_DatosExternos_142[[#This Row],[Vence]]</f>
        <v>-60</v>
      </c>
      <c r="AT2021" s="21"/>
      <c r="AU2021" s="28" t="e">
        <f>+AR2021-W2021</f>
        <v>#VALUE!</v>
      </c>
    </row>
    <row r="2022" spans="1:47" x14ac:dyDescent="0.35">
      <c r="A2022" s="20">
        <v>46206</v>
      </c>
      <c r="B2022" s="21">
        <v>278177</v>
      </c>
      <c r="C2022" s="21">
        <v>1517.16</v>
      </c>
      <c r="D2022" s="21">
        <v>1517.16</v>
      </c>
      <c r="E2022" s="22">
        <v>46266</v>
      </c>
      <c r="F2022" s="21">
        <v>20</v>
      </c>
      <c r="G2022" s="21" t="s">
        <v>90</v>
      </c>
      <c r="H2022" s="21" t="s">
        <v>95</v>
      </c>
      <c r="I2022" s="21" t="s">
        <v>1823</v>
      </c>
      <c r="J2022" s="21" t="s">
        <v>1378</v>
      </c>
      <c r="K2022" s="21" t="s">
        <v>1379</v>
      </c>
      <c r="L2022" s="21" t="s">
        <v>1380</v>
      </c>
      <c r="M2022" s="21" t="s">
        <v>1381</v>
      </c>
      <c r="N2022" s="21">
        <v>60</v>
      </c>
      <c r="O2022" s="20"/>
      <c r="P2022" s="21" t="s">
        <v>50</v>
      </c>
      <c r="Q2022" s="21" t="s">
        <v>1824</v>
      </c>
      <c r="R2022" s="21">
        <v>3020821</v>
      </c>
      <c r="S2022" s="21">
        <v>10019</v>
      </c>
      <c r="T2022" s="21">
        <v>-63.180986500000003</v>
      </c>
      <c r="U2022" s="21">
        <v>-17.760050799999998</v>
      </c>
      <c r="V2022" s="21" t="s">
        <v>1448</v>
      </c>
      <c r="W2022" s="21" t="s">
        <v>51</v>
      </c>
      <c r="X2022" s="21" t="s">
        <v>1702</v>
      </c>
      <c r="Y2022" s="23">
        <v>46246</v>
      </c>
      <c r="Z2022" s="24">
        <f>+E2022-Y2022</f>
        <v>20</v>
      </c>
      <c r="AA2022" s="25">
        <f>+Tabla_DatosExternos_142[[#This Row],[Saldo]]/Tabla_DatosExternos_142[[#This Row],[Importe]]</f>
        <v>1</v>
      </c>
      <c r="AB2022" s="21"/>
      <c r="AC2022" s="26">
        <f>IF(AND(-Z2022&gt;=1,-Z2022&lt;=30),D2022,0)</f>
        <v>0</v>
      </c>
      <c r="AD2022" s="26">
        <f>IF(AND(-Z2022&gt;=31,-Z2022&lt;=60),D2022,0)</f>
        <v>0</v>
      </c>
      <c r="AE2022" s="26">
        <f>IF(AND(-Z2022&gt;=61,-Z2022&lt;=90),D2022,0)</f>
        <v>0</v>
      </c>
      <c r="AF2022" s="26">
        <f>IF(AND(-Z2022&gt;=91,-Z2022&lt;=120),D2022,0)</f>
        <v>0</v>
      </c>
      <c r="AG2022" s="26">
        <f>IF(AND(-Z2022&gt;=121,-Z2022&lt;=150),D2022,0)</f>
        <v>0</v>
      </c>
      <c r="AH2022" s="26">
        <f>IF(AND(-Z2022&gt;=151,-Z2022&lt;=180),D2022,0)</f>
        <v>0</v>
      </c>
      <c r="AI2022" s="26">
        <f>IF(AND(-Z2022&gt;=181,-Z2022&lt;=210),D2022,0)</f>
        <v>0</v>
      </c>
      <c r="AJ2022" s="26">
        <f>IF(AND(-Z2022&gt;=211,-Z2022&lt;=250),D2022,0)</f>
        <v>0</v>
      </c>
      <c r="AK2022" s="26">
        <f>IF(-Z2022&gt;=251,D2022,0)</f>
        <v>0</v>
      </c>
      <c r="AL2022" s="26">
        <f>SUM(AE2022:AF2022)</f>
        <v>0</v>
      </c>
      <c r="AM2022" s="26">
        <f>SUM(AG2022:AK2022)</f>
        <v>0</v>
      </c>
      <c r="AN2022" s="26">
        <f>SUM(AI2022:AK2022)</f>
        <v>0</v>
      </c>
      <c r="AO2022" s="26">
        <f>+IF(SUM(AC2022:AK2022)=0,D2022,0)</f>
        <v>1517.16</v>
      </c>
      <c r="AP2022" s="26">
        <f>+SUM(AC2022:AK2022)</f>
        <v>0</v>
      </c>
      <c r="AQ2022" s="26">
        <f>+Tabla_DatosExternos_142[[#This Row],[Total Vigente]]+Tabla_DatosExternos_142[[#This Row],[Total Vencido]]</f>
        <v>1517.16</v>
      </c>
      <c r="AR2022" s="26">
        <f>SUM(AG2022:AK2022)</f>
        <v>0</v>
      </c>
      <c r="AS2022" s="27">
        <f>+Tabla_DatosExternos_142[[#This Row],[Fecha]]-Tabla_DatosExternos_142[[#This Row],[Vence]]</f>
        <v>-60</v>
      </c>
      <c r="AT2022" s="21"/>
      <c r="AU2022" s="28" t="e">
        <f>+AR2022-W2022</f>
        <v>#VALUE!</v>
      </c>
    </row>
    <row r="2023" spans="1:47" x14ac:dyDescent="0.35">
      <c r="A2023" s="20">
        <v>46206</v>
      </c>
      <c r="B2023" s="21">
        <v>278178</v>
      </c>
      <c r="C2023" s="21">
        <v>1200.3</v>
      </c>
      <c r="D2023" s="21">
        <v>1200.3</v>
      </c>
      <c r="E2023" s="22">
        <v>46266</v>
      </c>
      <c r="F2023" s="21">
        <v>20</v>
      </c>
      <c r="G2023" s="21" t="s">
        <v>90</v>
      </c>
      <c r="H2023" s="21" t="s">
        <v>95</v>
      </c>
      <c r="I2023" s="21" t="s">
        <v>1823</v>
      </c>
      <c r="J2023" s="21" t="s">
        <v>1378</v>
      </c>
      <c r="K2023" s="21" t="s">
        <v>1379</v>
      </c>
      <c r="L2023" s="21" t="s">
        <v>1380</v>
      </c>
      <c r="M2023" s="21" t="s">
        <v>1381</v>
      </c>
      <c r="N2023" s="21">
        <v>60</v>
      </c>
      <c r="O2023" s="20"/>
      <c r="P2023" s="21" t="s">
        <v>50</v>
      </c>
      <c r="Q2023" s="21" t="s">
        <v>1824</v>
      </c>
      <c r="R2023" s="21">
        <v>3020821</v>
      </c>
      <c r="S2023" s="21">
        <v>10019</v>
      </c>
      <c r="T2023" s="21">
        <v>-63.168590000000002</v>
      </c>
      <c r="U2023" s="21">
        <v>-17.728815999999998</v>
      </c>
      <c r="V2023" s="21" t="s">
        <v>1448</v>
      </c>
      <c r="W2023" s="21" t="s">
        <v>51</v>
      </c>
      <c r="X2023" s="21" t="s">
        <v>1836</v>
      </c>
      <c r="Y2023" s="23">
        <v>46246</v>
      </c>
      <c r="Z2023" s="24">
        <f>+E2023-Y2023</f>
        <v>20</v>
      </c>
      <c r="AA2023" s="25">
        <f>+Tabla_DatosExternos_142[[#This Row],[Saldo]]/Tabla_DatosExternos_142[[#This Row],[Importe]]</f>
        <v>1</v>
      </c>
      <c r="AB2023" s="21"/>
      <c r="AC2023" s="26">
        <f>IF(AND(-Z2023&gt;=1,-Z2023&lt;=30),D2023,0)</f>
        <v>0</v>
      </c>
      <c r="AD2023" s="26">
        <f>IF(AND(-Z2023&gt;=31,-Z2023&lt;=60),D2023,0)</f>
        <v>0</v>
      </c>
      <c r="AE2023" s="26">
        <f>IF(AND(-Z2023&gt;=61,-Z2023&lt;=90),D2023,0)</f>
        <v>0</v>
      </c>
      <c r="AF2023" s="26">
        <f>IF(AND(-Z2023&gt;=91,-Z2023&lt;=120),D2023,0)</f>
        <v>0</v>
      </c>
      <c r="AG2023" s="26">
        <f>IF(AND(-Z2023&gt;=121,-Z2023&lt;=150),D2023,0)</f>
        <v>0</v>
      </c>
      <c r="AH2023" s="26">
        <f>IF(AND(-Z2023&gt;=151,-Z2023&lt;=180),D2023,0)</f>
        <v>0</v>
      </c>
      <c r="AI2023" s="26">
        <f>IF(AND(-Z2023&gt;=181,-Z2023&lt;=210),D2023,0)</f>
        <v>0</v>
      </c>
      <c r="AJ2023" s="26">
        <f>IF(AND(-Z2023&gt;=211,-Z2023&lt;=250),D2023,0)</f>
        <v>0</v>
      </c>
      <c r="AK2023" s="26">
        <f>IF(-Z2023&gt;=251,D2023,0)</f>
        <v>0</v>
      </c>
      <c r="AL2023" s="26">
        <f>SUM(AE2023:AF2023)</f>
        <v>0</v>
      </c>
      <c r="AM2023" s="26">
        <f>SUM(AG2023:AK2023)</f>
        <v>0</v>
      </c>
      <c r="AN2023" s="26">
        <f>SUM(AI2023:AK2023)</f>
        <v>0</v>
      </c>
      <c r="AO2023" s="26">
        <f>+IF(SUM(AC2023:AK2023)=0,D2023,0)</f>
        <v>1200.3</v>
      </c>
      <c r="AP2023" s="26">
        <f>+SUM(AC2023:AK2023)</f>
        <v>0</v>
      </c>
      <c r="AQ2023" s="26">
        <f>+Tabla_DatosExternos_142[[#This Row],[Total Vigente]]+Tabla_DatosExternos_142[[#This Row],[Total Vencido]]</f>
        <v>1200.3</v>
      </c>
      <c r="AR2023" s="26">
        <f>SUM(AG2023:AK2023)</f>
        <v>0</v>
      </c>
      <c r="AS2023" s="27">
        <f>+Tabla_DatosExternos_142[[#This Row],[Fecha]]-Tabla_DatosExternos_142[[#This Row],[Vence]]</f>
        <v>-60</v>
      </c>
      <c r="AT2023" s="21"/>
      <c r="AU2023" s="28" t="e">
        <f>+AR2023-W2023</f>
        <v>#VALUE!</v>
      </c>
    </row>
    <row r="2024" spans="1:47" x14ac:dyDescent="0.35">
      <c r="A2024" s="20">
        <v>46206</v>
      </c>
      <c r="B2024" s="21">
        <v>278179</v>
      </c>
      <c r="C2024" s="21">
        <v>717.72</v>
      </c>
      <c r="D2024" s="21">
        <v>717.72</v>
      </c>
      <c r="E2024" s="22">
        <v>46266</v>
      </c>
      <c r="F2024" s="21">
        <v>20</v>
      </c>
      <c r="G2024" s="21" t="s">
        <v>90</v>
      </c>
      <c r="H2024" s="21" t="s">
        <v>95</v>
      </c>
      <c r="I2024" s="21" t="s">
        <v>1823</v>
      </c>
      <c r="J2024" s="21" t="s">
        <v>1378</v>
      </c>
      <c r="K2024" s="21" t="s">
        <v>1379</v>
      </c>
      <c r="L2024" s="21" t="s">
        <v>1380</v>
      </c>
      <c r="M2024" s="21" t="s">
        <v>1381</v>
      </c>
      <c r="N2024" s="21">
        <v>60</v>
      </c>
      <c r="O2024" s="20"/>
      <c r="P2024" s="21" t="s">
        <v>50</v>
      </c>
      <c r="Q2024" s="21" t="s">
        <v>1824</v>
      </c>
      <c r="R2024" s="21">
        <v>3020821</v>
      </c>
      <c r="S2024" s="21">
        <v>10019</v>
      </c>
      <c r="T2024" s="21">
        <v>-63.186185000000002</v>
      </c>
      <c r="U2024" s="21">
        <v>-17.781941400000001</v>
      </c>
      <c r="V2024" s="21" t="s">
        <v>1448</v>
      </c>
      <c r="W2024" s="21" t="s">
        <v>51</v>
      </c>
      <c r="X2024" s="21" t="s">
        <v>1862</v>
      </c>
      <c r="Y2024" s="23">
        <v>46246</v>
      </c>
      <c r="Z2024" s="24">
        <f>+E2024-Y2024</f>
        <v>20</v>
      </c>
      <c r="AA2024" s="25">
        <f>+Tabla_DatosExternos_142[[#This Row],[Saldo]]/Tabla_DatosExternos_142[[#This Row],[Importe]]</f>
        <v>1</v>
      </c>
      <c r="AB2024" s="21"/>
      <c r="AC2024" s="26">
        <f>IF(AND(-Z2024&gt;=1,-Z2024&lt;=30),D2024,0)</f>
        <v>0</v>
      </c>
      <c r="AD2024" s="26">
        <f>IF(AND(-Z2024&gt;=31,-Z2024&lt;=60),D2024,0)</f>
        <v>0</v>
      </c>
      <c r="AE2024" s="26">
        <f>IF(AND(-Z2024&gt;=61,-Z2024&lt;=90),D2024,0)</f>
        <v>0</v>
      </c>
      <c r="AF2024" s="26">
        <f>IF(AND(-Z2024&gt;=91,-Z2024&lt;=120),D2024,0)</f>
        <v>0</v>
      </c>
      <c r="AG2024" s="26">
        <f>IF(AND(-Z2024&gt;=121,-Z2024&lt;=150),D2024,0)</f>
        <v>0</v>
      </c>
      <c r="AH2024" s="26">
        <f>IF(AND(-Z2024&gt;=151,-Z2024&lt;=180),D2024,0)</f>
        <v>0</v>
      </c>
      <c r="AI2024" s="26">
        <f>IF(AND(-Z2024&gt;=181,-Z2024&lt;=210),D2024,0)</f>
        <v>0</v>
      </c>
      <c r="AJ2024" s="26">
        <f>IF(AND(-Z2024&gt;=211,-Z2024&lt;=250),D2024,0)</f>
        <v>0</v>
      </c>
      <c r="AK2024" s="26">
        <f>IF(-Z2024&gt;=251,D2024,0)</f>
        <v>0</v>
      </c>
      <c r="AL2024" s="26">
        <f>SUM(AE2024:AF2024)</f>
        <v>0</v>
      </c>
      <c r="AM2024" s="26">
        <f>SUM(AG2024:AK2024)</f>
        <v>0</v>
      </c>
      <c r="AN2024" s="26">
        <f>SUM(AI2024:AK2024)</f>
        <v>0</v>
      </c>
      <c r="AO2024" s="26">
        <f>+IF(SUM(AC2024:AK2024)=0,D2024,0)</f>
        <v>717.72</v>
      </c>
      <c r="AP2024" s="26">
        <f>+SUM(AC2024:AK2024)</f>
        <v>0</v>
      </c>
      <c r="AQ2024" s="26">
        <f>+Tabla_DatosExternos_142[[#This Row],[Total Vigente]]+Tabla_DatosExternos_142[[#This Row],[Total Vencido]]</f>
        <v>717.72</v>
      </c>
      <c r="AR2024" s="26">
        <f>SUM(AG2024:AK2024)</f>
        <v>0</v>
      </c>
      <c r="AS2024" s="27">
        <f>+Tabla_DatosExternos_142[[#This Row],[Fecha]]-Tabla_DatosExternos_142[[#This Row],[Vence]]</f>
        <v>-60</v>
      </c>
      <c r="AT2024" s="21"/>
      <c r="AU2024" s="28" t="e">
        <f>+AR2024-W2024</f>
        <v>#VALUE!</v>
      </c>
    </row>
    <row r="2025" spans="1:47" x14ac:dyDescent="0.35">
      <c r="A2025" s="20">
        <v>46206</v>
      </c>
      <c r="B2025" s="21">
        <v>278180</v>
      </c>
      <c r="C2025" s="21">
        <v>5016.0600000000004</v>
      </c>
      <c r="D2025" s="21">
        <v>5016.0600000000004</v>
      </c>
      <c r="E2025" s="22">
        <v>46266</v>
      </c>
      <c r="F2025" s="21">
        <v>20</v>
      </c>
      <c r="G2025" s="21" t="s">
        <v>90</v>
      </c>
      <c r="H2025" s="21" t="s">
        <v>95</v>
      </c>
      <c r="I2025" s="21" t="s">
        <v>1618</v>
      </c>
      <c r="J2025" s="21" t="s">
        <v>1378</v>
      </c>
      <c r="K2025" s="21" t="s">
        <v>1379</v>
      </c>
      <c r="L2025" s="21" t="s">
        <v>1380</v>
      </c>
      <c r="M2025" s="21" t="s">
        <v>1381</v>
      </c>
      <c r="N2025" s="21">
        <v>60</v>
      </c>
      <c r="O2025" s="20"/>
      <c r="P2025" s="21" t="s">
        <v>50</v>
      </c>
      <c r="Q2025" s="21" t="s">
        <v>1619</v>
      </c>
      <c r="R2025" s="21">
        <v>2500300</v>
      </c>
      <c r="S2025" s="21">
        <v>10019</v>
      </c>
      <c r="T2025" s="21">
        <v>-63.217713699999997</v>
      </c>
      <c r="U2025" s="21">
        <v>-17.749024599999998</v>
      </c>
      <c r="V2025" s="21" t="s">
        <v>1620</v>
      </c>
      <c r="W2025" s="21" t="s">
        <v>51</v>
      </c>
      <c r="X2025" s="21" t="s">
        <v>1700</v>
      </c>
      <c r="Y2025" s="23">
        <v>46246</v>
      </c>
      <c r="Z2025" s="24">
        <f>+E2025-Y2025</f>
        <v>20</v>
      </c>
      <c r="AA2025" s="25">
        <f>+Tabla_DatosExternos_142[[#This Row],[Saldo]]/Tabla_DatosExternos_142[[#This Row],[Importe]]</f>
        <v>1</v>
      </c>
      <c r="AB2025" s="21"/>
      <c r="AC2025" s="26">
        <f>IF(AND(-Z2025&gt;=1,-Z2025&lt;=30),D2025,0)</f>
        <v>0</v>
      </c>
      <c r="AD2025" s="26">
        <f>IF(AND(-Z2025&gt;=31,-Z2025&lt;=60),D2025,0)</f>
        <v>0</v>
      </c>
      <c r="AE2025" s="26">
        <f>IF(AND(-Z2025&gt;=61,-Z2025&lt;=90),D2025,0)</f>
        <v>0</v>
      </c>
      <c r="AF2025" s="26">
        <f>IF(AND(-Z2025&gt;=91,-Z2025&lt;=120),D2025,0)</f>
        <v>0</v>
      </c>
      <c r="AG2025" s="26">
        <f>IF(AND(-Z2025&gt;=121,-Z2025&lt;=150),D2025,0)</f>
        <v>0</v>
      </c>
      <c r="AH2025" s="26">
        <f>IF(AND(-Z2025&gt;=151,-Z2025&lt;=180),D2025,0)</f>
        <v>0</v>
      </c>
      <c r="AI2025" s="26">
        <f>IF(AND(-Z2025&gt;=181,-Z2025&lt;=210),D2025,0)</f>
        <v>0</v>
      </c>
      <c r="AJ2025" s="26">
        <f>IF(AND(-Z2025&gt;=211,-Z2025&lt;=250),D2025,0)</f>
        <v>0</v>
      </c>
      <c r="AK2025" s="26">
        <f>IF(-Z2025&gt;=251,D2025,0)</f>
        <v>0</v>
      </c>
      <c r="AL2025" s="26">
        <f>SUM(AE2025:AF2025)</f>
        <v>0</v>
      </c>
      <c r="AM2025" s="26">
        <f>SUM(AG2025:AK2025)</f>
        <v>0</v>
      </c>
      <c r="AN2025" s="26">
        <f>SUM(AI2025:AK2025)</f>
        <v>0</v>
      </c>
      <c r="AO2025" s="26">
        <f>+IF(SUM(AC2025:AK2025)=0,D2025,0)</f>
        <v>5016.0600000000004</v>
      </c>
      <c r="AP2025" s="26">
        <f>+SUM(AC2025:AK2025)</f>
        <v>0</v>
      </c>
      <c r="AQ2025" s="26">
        <f>+Tabla_DatosExternos_142[[#This Row],[Total Vigente]]+Tabla_DatosExternos_142[[#This Row],[Total Vencido]]</f>
        <v>5016.0600000000004</v>
      </c>
      <c r="AR2025" s="26">
        <f>SUM(AG2025:AK2025)</f>
        <v>0</v>
      </c>
      <c r="AS2025" s="27">
        <f>+Tabla_DatosExternos_142[[#This Row],[Fecha]]-Tabla_DatosExternos_142[[#This Row],[Vence]]</f>
        <v>-60</v>
      </c>
      <c r="AT2025" s="21"/>
      <c r="AU2025" s="28" t="e">
        <f>+AR2025-W2025</f>
        <v>#VALUE!</v>
      </c>
    </row>
    <row r="2026" spans="1:47" x14ac:dyDescent="0.35">
      <c r="A2026" s="20">
        <v>46206</v>
      </c>
      <c r="B2026" s="21">
        <v>278184</v>
      </c>
      <c r="C2026" s="21">
        <v>798.72</v>
      </c>
      <c r="D2026" s="21">
        <v>798.72</v>
      </c>
      <c r="E2026" s="22">
        <v>46266</v>
      </c>
      <c r="F2026" s="21">
        <v>20</v>
      </c>
      <c r="G2026" s="21" t="s">
        <v>90</v>
      </c>
      <c r="H2026" s="21" t="s">
        <v>95</v>
      </c>
      <c r="I2026" s="21" t="s">
        <v>1823</v>
      </c>
      <c r="J2026" s="21" t="s">
        <v>1378</v>
      </c>
      <c r="K2026" s="21" t="s">
        <v>1379</v>
      </c>
      <c r="L2026" s="21" t="s">
        <v>1380</v>
      </c>
      <c r="M2026" s="21" t="s">
        <v>1381</v>
      </c>
      <c r="N2026" s="21">
        <v>60</v>
      </c>
      <c r="O2026" s="20"/>
      <c r="P2026" s="21" t="s">
        <v>50</v>
      </c>
      <c r="Q2026" s="21" t="s">
        <v>1824</v>
      </c>
      <c r="R2026" s="21">
        <v>3020821</v>
      </c>
      <c r="S2026" s="21">
        <v>10019</v>
      </c>
      <c r="T2026" s="21">
        <v>-63.1976139</v>
      </c>
      <c r="U2026" s="21">
        <v>-17.7897678</v>
      </c>
      <c r="V2026" s="21" t="s">
        <v>1448</v>
      </c>
      <c r="W2026" s="21" t="s">
        <v>51</v>
      </c>
      <c r="X2026" s="21" t="s">
        <v>1863</v>
      </c>
      <c r="Y2026" s="23">
        <v>46246</v>
      </c>
      <c r="Z2026" s="24">
        <f>+E2026-Y2026</f>
        <v>20</v>
      </c>
      <c r="AA2026" s="25">
        <f>+Tabla_DatosExternos_142[[#This Row],[Saldo]]/Tabla_DatosExternos_142[[#This Row],[Importe]]</f>
        <v>1</v>
      </c>
      <c r="AB2026" s="21"/>
      <c r="AC2026" s="26">
        <f>IF(AND(-Z2026&gt;=1,-Z2026&lt;=30),D2026,0)</f>
        <v>0</v>
      </c>
      <c r="AD2026" s="26">
        <f>IF(AND(-Z2026&gt;=31,-Z2026&lt;=60),D2026,0)</f>
        <v>0</v>
      </c>
      <c r="AE2026" s="26">
        <f>IF(AND(-Z2026&gt;=61,-Z2026&lt;=90),D2026,0)</f>
        <v>0</v>
      </c>
      <c r="AF2026" s="26">
        <f>IF(AND(-Z2026&gt;=91,-Z2026&lt;=120),D2026,0)</f>
        <v>0</v>
      </c>
      <c r="AG2026" s="26">
        <f>IF(AND(-Z2026&gt;=121,-Z2026&lt;=150),D2026,0)</f>
        <v>0</v>
      </c>
      <c r="AH2026" s="26">
        <f>IF(AND(-Z2026&gt;=151,-Z2026&lt;=180),D2026,0)</f>
        <v>0</v>
      </c>
      <c r="AI2026" s="26">
        <f>IF(AND(-Z2026&gt;=181,-Z2026&lt;=210),D2026,0)</f>
        <v>0</v>
      </c>
      <c r="AJ2026" s="26">
        <f>IF(AND(-Z2026&gt;=211,-Z2026&lt;=250),D2026,0)</f>
        <v>0</v>
      </c>
      <c r="AK2026" s="26">
        <f>IF(-Z2026&gt;=251,D2026,0)</f>
        <v>0</v>
      </c>
      <c r="AL2026" s="26">
        <f>SUM(AE2026:AF2026)</f>
        <v>0</v>
      </c>
      <c r="AM2026" s="26">
        <f>SUM(AG2026:AK2026)</f>
        <v>0</v>
      </c>
      <c r="AN2026" s="26">
        <f>SUM(AI2026:AK2026)</f>
        <v>0</v>
      </c>
      <c r="AO2026" s="26">
        <f>+IF(SUM(AC2026:AK2026)=0,D2026,0)</f>
        <v>798.72</v>
      </c>
      <c r="AP2026" s="26">
        <f>+SUM(AC2026:AK2026)</f>
        <v>0</v>
      </c>
      <c r="AQ2026" s="26">
        <f>+Tabla_DatosExternos_142[[#This Row],[Total Vigente]]+Tabla_DatosExternos_142[[#This Row],[Total Vencido]]</f>
        <v>798.72</v>
      </c>
      <c r="AR2026" s="26">
        <f>SUM(AG2026:AK2026)</f>
        <v>0</v>
      </c>
      <c r="AS2026" s="27">
        <f>+Tabla_DatosExternos_142[[#This Row],[Fecha]]-Tabla_DatosExternos_142[[#This Row],[Vence]]</f>
        <v>-60</v>
      </c>
      <c r="AT2026" s="21"/>
      <c r="AU2026" s="28" t="e">
        <f>+AR2026-W2026</f>
        <v>#VALUE!</v>
      </c>
    </row>
    <row r="2027" spans="1:47" x14ac:dyDescent="0.35">
      <c r="A2027" s="20">
        <v>46206</v>
      </c>
      <c r="B2027" s="21">
        <v>278185</v>
      </c>
      <c r="C2027" s="21">
        <v>754.14</v>
      </c>
      <c r="D2027" s="21">
        <v>754.14</v>
      </c>
      <c r="E2027" s="22">
        <v>46266</v>
      </c>
      <c r="F2027" s="21">
        <v>20</v>
      </c>
      <c r="G2027" s="21" t="s">
        <v>90</v>
      </c>
      <c r="H2027" s="21" t="s">
        <v>95</v>
      </c>
      <c r="I2027" s="21" t="s">
        <v>1823</v>
      </c>
      <c r="J2027" s="21" t="s">
        <v>1378</v>
      </c>
      <c r="K2027" s="21" t="s">
        <v>1379</v>
      </c>
      <c r="L2027" s="21" t="s">
        <v>1380</v>
      </c>
      <c r="M2027" s="21" t="s">
        <v>1381</v>
      </c>
      <c r="N2027" s="21">
        <v>60</v>
      </c>
      <c r="O2027" s="20"/>
      <c r="P2027" s="21" t="s">
        <v>50</v>
      </c>
      <c r="Q2027" s="21" t="s">
        <v>1824</v>
      </c>
      <c r="R2027" s="21">
        <v>3020821</v>
      </c>
      <c r="S2027" s="21">
        <v>10019</v>
      </c>
      <c r="T2027" s="21">
        <v>-63.214422900000002</v>
      </c>
      <c r="U2027" s="21">
        <v>-17.784923299999999</v>
      </c>
      <c r="V2027" s="21" t="s">
        <v>1448</v>
      </c>
      <c r="W2027" s="21" t="s">
        <v>51</v>
      </c>
      <c r="X2027" s="21" t="s">
        <v>1871</v>
      </c>
      <c r="Y2027" s="23">
        <v>46246</v>
      </c>
      <c r="Z2027" s="24">
        <f>+E2027-Y2027</f>
        <v>20</v>
      </c>
      <c r="AA2027" s="25">
        <f>+Tabla_DatosExternos_142[[#This Row],[Saldo]]/Tabla_DatosExternos_142[[#This Row],[Importe]]</f>
        <v>1</v>
      </c>
      <c r="AB2027" s="21"/>
      <c r="AC2027" s="26">
        <f>IF(AND(-Z2027&gt;=1,-Z2027&lt;=30),D2027,0)</f>
        <v>0</v>
      </c>
      <c r="AD2027" s="26">
        <f>IF(AND(-Z2027&gt;=31,-Z2027&lt;=60),D2027,0)</f>
        <v>0</v>
      </c>
      <c r="AE2027" s="26">
        <f>IF(AND(-Z2027&gt;=61,-Z2027&lt;=90),D2027,0)</f>
        <v>0</v>
      </c>
      <c r="AF2027" s="26">
        <f>IF(AND(-Z2027&gt;=91,-Z2027&lt;=120),D2027,0)</f>
        <v>0</v>
      </c>
      <c r="AG2027" s="26">
        <f>IF(AND(-Z2027&gt;=121,-Z2027&lt;=150),D2027,0)</f>
        <v>0</v>
      </c>
      <c r="AH2027" s="26">
        <f>IF(AND(-Z2027&gt;=151,-Z2027&lt;=180),D2027,0)</f>
        <v>0</v>
      </c>
      <c r="AI2027" s="26">
        <f>IF(AND(-Z2027&gt;=181,-Z2027&lt;=210),D2027,0)</f>
        <v>0</v>
      </c>
      <c r="AJ2027" s="26">
        <f>IF(AND(-Z2027&gt;=211,-Z2027&lt;=250),D2027,0)</f>
        <v>0</v>
      </c>
      <c r="AK2027" s="26">
        <f>IF(-Z2027&gt;=251,D2027,0)</f>
        <v>0</v>
      </c>
      <c r="AL2027" s="26">
        <f>SUM(AE2027:AF2027)</f>
        <v>0</v>
      </c>
      <c r="AM2027" s="26">
        <f>SUM(AG2027:AK2027)</f>
        <v>0</v>
      </c>
      <c r="AN2027" s="26">
        <f>SUM(AI2027:AK2027)</f>
        <v>0</v>
      </c>
      <c r="AO2027" s="26">
        <f>+IF(SUM(AC2027:AK2027)=0,D2027,0)</f>
        <v>754.14</v>
      </c>
      <c r="AP2027" s="26">
        <f>+SUM(AC2027:AK2027)</f>
        <v>0</v>
      </c>
      <c r="AQ2027" s="26">
        <f>+Tabla_DatosExternos_142[[#This Row],[Total Vigente]]+Tabla_DatosExternos_142[[#This Row],[Total Vencido]]</f>
        <v>754.14</v>
      </c>
      <c r="AR2027" s="26">
        <f>SUM(AG2027:AK2027)</f>
        <v>0</v>
      </c>
      <c r="AS2027" s="27">
        <f>+Tabla_DatosExternos_142[[#This Row],[Fecha]]-Tabla_DatosExternos_142[[#This Row],[Vence]]</f>
        <v>-60</v>
      </c>
      <c r="AT2027" s="21"/>
      <c r="AU2027" s="28" t="e">
        <f>+AR2027-W2027</f>
        <v>#VALUE!</v>
      </c>
    </row>
    <row r="2028" spans="1:47" x14ac:dyDescent="0.35">
      <c r="A2028" s="20">
        <v>46206</v>
      </c>
      <c r="B2028" s="21">
        <v>278186</v>
      </c>
      <c r="C2028" s="21">
        <v>2876.46</v>
      </c>
      <c r="D2028" s="21">
        <v>2876.46</v>
      </c>
      <c r="E2028" s="22">
        <v>46266</v>
      </c>
      <c r="F2028" s="21">
        <v>20</v>
      </c>
      <c r="G2028" s="21" t="s">
        <v>90</v>
      </c>
      <c r="H2028" s="21" t="s">
        <v>95</v>
      </c>
      <c r="I2028" s="21" t="s">
        <v>1618</v>
      </c>
      <c r="J2028" s="21" t="s">
        <v>1378</v>
      </c>
      <c r="K2028" s="21" t="s">
        <v>1379</v>
      </c>
      <c r="L2028" s="21" t="s">
        <v>1380</v>
      </c>
      <c r="M2028" s="21" t="s">
        <v>1381</v>
      </c>
      <c r="N2028" s="21">
        <v>60</v>
      </c>
      <c r="O2028" s="20"/>
      <c r="P2028" s="21" t="s">
        <v>50</v>
      </c>
      <c r="Q2028" s="21" t="s">
        <v>1619</v>
      </c>
      <c r="R2028" s="21">
        <v>2500300</v>
      </c>
      <c r="S2028" s="21">
        <v>10019</v>
      </c>
      <c r="T2028" s="21">
        <v>-63.185887399999999</v>
      </c>
      <c r="U2028" s="21">
        <v>-17.800500700000001</v>
      </c>
      <c r="V2028" s="21" t="s">
        <v>1620</v>
      </c>
      <c r="W2028" s="21" t="s">
        <v>51</v>
      </c>
      <c r="X2028" s="21" t="s">
        <v>1621</v>
      </c>
      <c r="Y2028" s="23">
        <v>46246</v>
      </c>
      <c r="Z2028" s="24">
        <f>+E2028-Y2028</f>
        <v>20</v>
      </c>
      <c r="AA2028" s="25">
        <f>+Tabla_DatosExternos_142[[#This Row],[Saldo]]/Tabla_DatosExternos_142[[#This Row],[Importe]]</f>
        <v>1</v>
      </c>
      <c r="AB2028" s="21"/>
      <c r="AC2028" s="26">
        <f>IF(AND(-Z2028&gt;=1,-Z2028&lt;=30),D2028,0)</f>
        <v>0</v>
      </c>
      <c r="AD2028" s="26">
        <f>IF(AND(-Z2028&gt;=31,-Z2028&lt;=60),D2028,0)</f>
        <v>0</v>
      </c>
      <c r="AE2028" s="26">
        <f>IF(AND(-Z2028&gt;=61,-Z2028&lt;=90),D2028,0)</f>
        <v>0</v>
      </c>
      <c r="AF2028" s="26">
        <f>IF(AND(-Z2028&gt;=91,-Z2028&lt;=120),D2028,0)</f>
        <v>0</v>
      </c>
      <c r="AG2028" s="26">
        <f>IF(AND(-Z2028&gt;=121,-Z2028&lt;=150),D2028,0)</f>
        <v>0</v>
      </c>
      <c r="AH2028" s="26">
        <f>IF(AND(-Z2028&gt;=151,-Z2028&lt;=180),D2028,0)</f>
        <v>0</v>
      </c>
      <c r="AI2028" s="26">
        <f>IF(AND(-Z2028&gt;=181,-Z2028&lt;=210),D2028,0)</f>
        <v>0</v>
      </c>
      <c r="AJ2028" s="26">
        <f>IF(AND(-Z2028&gt;=211,-Z2028&lt;=250),D2028,0)</f>
        <v>0</v>
      </c>
      <c r="AK2028" s="26">
        <f>IF(-Z2028&gt;=251,D2028,0)</f>
        <v>0</v>
      </c>
      <c r="AL2028" s="26">
        <f>SUM(AE2028:AF2028)</f>
        <v>0</v>
      </c>
      <c r="AM2028" s="26">
        <f>SUM(AG2028:AK2028)</f>
        <v>0</v>
      </c>
      <c r="AN2028" s="26">
        <f>SUM(AI2028:AK2028)</f>
        <v>0</v>
      </c>
      <c r="AO2028" s="26">
        <f>+IF(SUM(AC2028:AK2028)=0,D2028,0)</f>
        <v>2876.46</v>
      </c>
      <c r="AP2028" s="26">
        <f>+SUM(AC2028:AK2028)</f>
        <v>0</v>
      </c>
      <c r="AQ2028" s="26">
        <f>+Tabla_DatosExternos_142[[#This Row],[Total Vigente]]+Tabla_DatosExternos_142[[#This Row],[Total Vencido]]</f>
        <v>2876.46</v>
      </c>
      <c r="AR2028" s="26">
        <f>SUM(AG2028:AK2028)</f>
        <v>0</v>
      </c>
      <c r="AS2028" s="27">
        <f>+Tabla_DatosExternos_142[[#This Row],[Fecha]]-Tabla_DatosExternos_142[[#This Row],[Vence]]</f>
        <v>-60</v>
      </c>
      <c r="AT2028" s="21"/>
      <c r="AU2028" s="28" t="e">
        <f>+AR2028-W2028</f>
        <v>#VALUE!</v>
      </c>
    </row>
    <row r="2029" spans="1:47" x14ac:dyDescent="0.35">
      <c r="A2029" s="20">
        <v>46206</v>
      </c>
      <c r="B2029" s="21">
        <v>278187</v>
      </c>
      <c r="C2029" s="21">
        <v>9592.92</v>
      </c>
      <c r="D2029" s="21">
        <v>9592.92</v>
      </c>
      <c r="E2029" s="22">
        <v>46266</v>
      </c>
      <c r="F2029" s="21">
        <v>20</v>
      </c>
      <c r="G2029" s="21" t="s">
        <v>90</v>
      </c>
      <c r="H2029" s="21" t="s">
        <v>95</v>
      </c>
      <c r="I2029" s="21" t="s">
        <v>1618</v>
      </c>
      <c r="J2029" s="21" t="s">
        <v>1378</v>
      </c>
      <c r="K2029" s="21" t="s">
        <v>1379</v>
      </c>
      <c r="L2029" s="21" t="s">
        <v>1380</v>
      </c>
      <c r="M2029" s="21" t="s">
        <v>1381</v>
      </c>
      <c r="N2029" s="21">
        <v>60</v>
      </c>
      <c r="O2029" s="20"/>
      <c r="P2029" s="21" t="s">
        <v>50</v>
      </c>
      <c r="Q2029" s="21" t="s">
        <v>1619</v>
      </c>
      <c r="R2029" s="21">
        <v>2500300</v>
      </c>
      <c r="S2029" s="21">
        <v>10019</v>
      </c>
      <c r="T2029" s="21">
        <v>-63.200928300000001</v>
      </c>
      <c r="U2029" s="21">
        <v>-17.7605811</v>
      </c>
      <c r="V2029" s="21" t="s">
        <v>1620</v>
      </c>
      <c r="W2029" s="21" t="s">
        <v>51</v>
      </c>
      <c r="X2029" s="21" t="s">
        <v>1622</v>
      </c>
      <c r="Y2029" s="23">
        <v>46246</v>
      </c>
      <c r="Z2029" s="24">
        <f>+E2029-Y2029</f>
        <v>20</v>
      </c>
      <c r="AA2029" s="25">
        <f>+Tabla_DatosExternos_142[[#This Row],[Saldo]]/Tabla_DatosExternos_142[[#This Row],[Importe]]</f>
        <v>1</v>
      </c>
      <c r="AB2029" s="21"/>
      <c r="AC2029" s="26">
        <f>IF(AND(-Z2029&gt;=1,-Z2029&lt;=30),D2029,0)</f>
        <v>0</v>
      </c>
      <c r="AD2029" s="26">
        <f>IF(AND(-Z2029&gt;=31,-Z2029&lt;=60),D2029,0)</f>
        <v>0</v>
      </c>
      <c r="AE2029" s="26">
        <f>IF(AND(-Z2029&gt;=61,-Z2029&lt;=90),D2029,0)</f>
        <v>0</v>
      </c>
      <c r="AF2029" s="26">
        <f>IF(AND(-Z2029&gt;=91,-Z2029&lt;=120),D2029,0)</f>
        <v>0</v>
      </c>
      <c r="AG2029" s="26">
        <f>IF(AND(-Z2029&gt;=121,-Z2029&lt;=150),D2029,0)</f>
        <v>0</v>
      </c>
      <c r="AH2029" s="26">
        <f>IF(AND(-Z2029&gt;=151,-Z2029&lt;=180),D2029,0)</f>
        <v>0</v>
      </c>
      <c r="AI2029" s="26">
        <f>IF(AND(-Z2029&gt;=181,-Z2029&lt;=210),D2029,0)</f>
        <v>0</v>
      </c>
      <c r="AJ2029" s="26">
        <f>IF(AND(-Z2029&gt;=211,-Z2029&lt;=250),D2029,0)</f>
        <v>0</v>
      </c>
      <c r="AK2029" s="26">
        <f>IF(-Z2029&gt;=251,D2029,0)</f>
        <v>0</v>
      </c>
      <c r="AL2029" s="26">
        <f>SUM(AE2029:AF2029)</f>
        <v>0</v>
      </c>
      <c r="AM2029" s="26">
        <f>SUM(AG2029:AK2029)</f>
        <v>0</v>
      </c>
      <c r="AN2029" s="26">
        <f>SUM(AI2029:AK2029)</f>
        <v>0</v>
      </c>
      <c r="AO2029" s="26">
        <f>+IF(SUM(AC2029:AK2029)=0,D2029,0)</f>
        <v>9592.92</v>
      </c>
      <c r="AP2029" s="26">
        <f>+SUM(AC2029:AK2029)</f>
        <v>0</v>
      </c>
      <c r="AQ2029" s="26">
        <f>+Tabla_DatosExternos_142[[#This Row],[Total Vigente]]+Tabla_DatosExternos_142[[#This Row],[Total Vencido]]</f>
        <v>9592.92</v>
      </c>
      <c r="AR2029" s="26">
        <f>SUM(AG2029:AK2029)</f>
        <v>0</v>
      </c>
      <c r="AS2029" s="27">
        <f>+Tabla_DatosExternos_142[[#This Row],[Fecha]]-Tabla_DatosExternos_142[[#This Row],[Vence]]</f>
        <v>-60</v>
      </c>
      <c r="AT2029" s="21"/>
      <c r="AU2029" s="28" t="e">
        <f>+AR2029-W2029</f>
        <v>#VALUE!</v>
      </c>
    </row>
    <row r="2030" spans="1:47" x14ac:dyDescent="0.35">
      <c r="A2030" s="20">
        <v>46207</v>
      </c>
      <c r="B2030" s="21">
        <v>5382</v>
      </c>
      <c r="C2030" s="21">
        <v>6606.06</v>
      </c>
      <c r="D2030" s="21">
        <v>6606.06</v>
      </c>
      <c r="E2030" s="22">
        <v>46267</v>
      </c>
      <c r="F2030" s="21">
        <v>21</v>
      </c>
      <c r="G2030" s="21" t="s">
        <v>90</v>
      </c>
      <c r="H2030" s="21" t="s">
        <v>95</v>
      </c>
      <c r="I2030" s="21" t="s">
        <v>1691</v>
      </c>
      <c r="J2030" s="21" t="s">
        <v>1378</v>
      </c>
      <c r="K2030" s="21" t="s">
        <v>1379</v>
      </c>
      <c r="L2030" s="21" t="s">
        <v>1380</v>
      </c>
      <c r="M2030" s="21" t="s">
        <v>1381</v>
      </c>
      <c r="N2030" s="21">
        <v>60</v>
      </c>
      <c r="O2030" s="20"/>
      <c r="P2030" s="21" t="s">
        <v>50</v>
      </c>
      <c r="Q2030" s="21" t="s">
        <v>1692</v>
      </c>
      <c r="R2030" s="21">
        <v>1205808</v>
      </c>
      <c r="S2030" s="21">
        <v>10019</v>
      </c>
      <c r="T2030" s="21">
        <v>-63.107094500000002</v>
      </c>
      <c r="U2030" s="21">
        <v>-17.765671999999999</v>
      </c>
      <c r="V2030" s="21" t="s">
        <v>1693</v>
      </c>
      <c r="W2030" s="21" t="s">
        <v>51</v>
      </c>
      <c r="X2030" s="21" t="s">
        <v>1701</v>
      </c>
      <c r="Y2030" s="23">
        <v>46246</v>
      </c>
      <c r="Z2030" s="24">
        <f>+E2030-Y2030</f>
        <v>21</v>
      </c>
      <c r="AA2030" s="25">
        <f>+Tabla_DatosExternos_142[[#This Row],[Saldo]]/Tabla_DatosExternos_142[[#This Row],[Importe]]</f>
        <v>1</v>
      </c>
      <c r="AB2030" s="21"/>
      <c r="AC2030" s="26">
        <f>IF(AND(-Z2030&gt;=1,-Z2030&lt;=30),D2030,0)</f>
        <v>0</v>
      </c>
      <c r="AD2030" s="26">
        <f>IF(AND(-Z2030&gt;=31,-Z2030&lt;=60),D2030,0)</f>
        <v>0</v>
      </c>
      <c r="AE2030" s="26">
        <f>IF(AND(-Z2030&gt;=61,-Z2030&lt;=90),D2030,0)</f>
        <v>0</v>
      </c>
      <c r="AF2030" s="26">
        <f>IF(AND(-Z2030&gt;=91,-Z2030&lt;=120),D2030,0)</f>
        <v>0</v>
      </c>
      <c r="AG2030" s="26">
        <f>IF(AND(-Z2030&gt;=121,-Z2030&lt;=150),D2030,0)</f>
        <v>0</v>
      </c>
      <c r="AH2030" s="26">
        <f>IF(AND(-Z2030&gt;=151,-Z2030&lt;=180),D2030,0)</f>
        <v>0</v>
      </c>
      <c r="AI2030" s="26">
        <f>IF(AND(-Z2030&gt;=181,-Z2030&lt;=210),D2030,0)</f>
        <v>0</v>
      </c>
      <c r="AJ2030" s="26">
        <f>IF(AND(-Z2030&gt;=211,-Z2030&lt;=250),D2030,0)</f>
        <v>0</v>
      </c>
      <c r="AK2030" s="26">
        <f>IF(-Z2030&gt;=251,D2030,0)</f>
        <v>0</v>
      </c>
      <c r="AL2030" s="26">
        <f>SUM(AE2030:AF2030)</f>
        <v>0</v>
      </c>
      <c r="AM2030" s="26">
        <f>SUM(AG2030:AK2030)</f>
        <v>0</v>
      </c>
      <c r="AN2030" s="26">
        <f>SUM(AI2030:AK2030)</f>
        <v>0</v>
      </c>
      <c r="AO2030" s="26">
        <f>+IF(SUM(AC2030:AK2030)=0,D2030,0)</f>
        <v>6606.06</v>
      </c>
      <c r="AP2030" s="26">
        <f>+SUM(AC2030:AK2030)</f>
        <v>0</v>
      </c>
      <c r="AQ2030" s="26">
        <f>+Tabla_DatosExternos_142[[#This Row],[Total Vigente]]+Tabla_DatosExternos_142[[#This Row],[Total Vencido]]</f>
        <v>6606.06</v>
      </c>
      <c r="AR2030" s="26">
        <f>SUM(AG2030:AK2030)</f>
        <v>0</v>
      </c>
      <c r="AS2030" s="27">
        <f>+Tabla_DatosExternos_142[[#This Row],[Fecha]]-Tabla_DatosExternos_142[[#This Row],[Vence]]</f>
        <v>-60</v>
      </c>
      <c r="AT2030" s="21"/>
      <c r="AU2030" s="28" t="e">
        <f>+AR2030-W2030</f>
        <v>#VALUE!</v>
      </c>
    </row>
    <row r="2031" spans="1:47" x14ac:dyDescent="0.35">
      <c r="A2031" s="20">
        <v>46207</v>
      </c>
      <c r="B2031" s="21">
        <v>5383</v>
      </c>
      <c r="C2031" s="21">
        <v>2273.7600000000002</v>
      </c>
      <c r="D2031" s="21">
        <v>2273.7600000000002</v>
      </c>
      <c r="E2031" s="22">
        <v>46267</v>
      </c>
      <c r="F2031" s="21">
        <v>21</v>
      </c>
      <c r="G2031" s="21" t="s">
        <v>90</v>
      </c>
      <c r="H2031" s="21" t="s">
        <v>95</v>
      </c>
      <c r="I2031" s="21" t="s">
        <v>1691</v>
      </c>
      <c r="J2031" s="21" t="s">
        <v>1378</v>
      </c>
      <c r="K2031" s="21" t="s">
        <v>1379</v>
      </c>
      <c r="L2031" s="21" t="s">
        <v>1380</v>
      </c>
      <c r="M2031" s="21" t="s">
        <v>1381</v>
      </c>
      <c r="N2031" s="21">
        <v>60</v>
      </c>
      <c r="O2031" s="20"/>
      <c r="P2031" s="21" t="s">
        <v>50</v>
      </c>
      <c r="Q2031" s="21" t="s">
        <v>1692</v>
      </c>
      <c r="R2031" s="21">
        <v>1205808</v>
      </c>
      <c r="S2031" s="21">
        <v>10019</v>
      </c>
      <c r="T2031" s="21">
        <v>-63.188351099999998</v>
      </c>
      <c r="U2031" s="21">
        <v>-17.771374399999999</v>
      </c>
      <c r="V2031" s="21" t="s">
        <v>1693</v>
      </c>
      <c r="W2031" s="21" t="s">
        <v>51</v>
      </c>
      <c r="X2031" s="21" t="s">
        <v>2031</v>
      </c>
      <c r="Y2031" s="23">
        <v>46246</v>
      </c>
      <c r="Z2031" s="24">
        <f>+E2031-Y2031</f>
        <v>21</v>
      </c>
      <c r="AA2031" s="25">
        <f>+Tabla_DatosExternos_142[[#This Row],[Saldo]]/Tabla_DatosExternos_142[[#This Row],[Importe]]</f>
        <v>1</v>
      </c>
      <c r="AB2031" s="21"/>
      <c r="AC2031" s="26">
        <f>IF(AND(-Z2031&gt;=1,-Z2031&lt;=30),D2031,0)</f>
        <v>0</v>
      </c>
      <c r="AD2031" s="26">
        <f>IF(AND(-Z2031&gt;=31,-Z2031&lt;=60),D2031,0)</f>
        <v>0</v>
      </c>
      <c r="AE2031" s="26">
        <f>IF(AND(-Z2031&gt;=61,-Z2031&lt;=90),D2031,0)</f>
        <v>0</v>
      </c>
      <c r="AF2031" s="26">
        <f>IF(AND(-Z2031&gt;=91,-Z2031&lt;=120),D2031,0)</f>
        <v>0</v>
      </c>
      <c r="AG2031" s="26">
        <f>IF(AND(-Z2031&gt;=121,-Z2031&lt;=150),D2031,0)</f>
        <v>0</v>
      </c>
      <c r="AH2031" s="26">
        <f>IF(AND(-Z2031&gt;=151,-Z2031&lt;=180),D2031,0)</f>
        <v>0</v>
      </c>
      <c r="AI2031" s="26">
        <f>IF(AND(-Z2031&gt;=181,-Z2031&lt;=210),D2031,0)</f>
        <v>0</v>
      </c>
      <c r="AJ2031" s="26">
        <f>IF(AND(-Z2031&gt;=211,-Z2031&lt;=250),D2031,0)</f>
        <v>0</v>
      </c>
      <c r="AK2031" s="26">
        <f>IF(-Z2031&gt;=251,D2031,0)</f>
        <v>0</v>
      </c>
      <c r="AL2031" s="26">
        <f>SUM(AE2031:AF2031)</f>
        <v>0</v>
      </c>
      <c r="AM2031" s="26">
        <f>SUM(AG2031:AK2031)</f>
        <v>0</v>
      </c>
      <c r="AN2031" s="26">
        <f>SUM(AI2031:AK2031)</f>
        <v>0</v>
      </c>
      <c r="AO2031" s="26">
        <f>+IF(SUM(AC2031:AK2031)=0,D2031,0)</f>
        <v>2273.7600000000002</v>
      </c>
      <c r="AP2031" s="26">
        <f>+SUM(AC2031:AK2031)</f>
        <v>0</v>
      </c>
      <c r="AQ2031" s="26">
        <f>+Tabla_DatosExternos_142[[#This Row],[Total Vigente]]+Tabla_DatosExternos_142[[#This Row],[Total Vencido]]</f>
        <v>2273.7600000000002</v>
      </c>
      <c r="AR2031" s="26">
        <f>SUM(AG2031:AK2031)</f>
        <v>0</v>
      </c>
      <c r="AS2031" s="27">
        <f>+Tabla_DatosExternos_142[[#This Row],[Fecha]]-Tabla_DatosExternos_142[[#This Row],[Vence]]</f>
        <v>-60</v>
      </c>
      <c r="AT2031" s="21"/>
      <c r="AU2031" s="28" t="e">
        <f>+AR2031-W2031</f>
        <v>#VALUE!</v>
      </c>
    </row>
    <row r="2032" spans="1:47" x14ac:dyDescent="0.35">
      <c r="A2032" s="20">
        <v>46207</v>
      </c>
      <c r="B2032" s="21">
        <v>278636</v>
      </c>
      <c r="C2032" s="21">
        <v>484.14</v>
      </c>
      <c r="D2032" s="21">
        <v>484.14</v>
      </c>
      <c r="E2032" s="22">
        <v>46267</v>
      </c>
      <c r="F2032" s="21">
        <v>21</v>
      </c>
      <c r="G2032" s="21" t="s">
        <v>90</v>
      </c>
      <c r="H2032" s="21" t="s">
        <v>95</v>
      </c>
      <c r="I2032" s="21" t="s">
        <v>1709</v>
      </c>
      <c r="J2032" s="21" t="s">
        <v>1378</v>
      </c>
      <c r="K2032" s="21" t="s">
        <v>1379</v>
      </c>
      <c r="L2032" s="21" t="s">
        <v>1380</v>
      </c>
      <c r="M2032" s="21" t="s">
        <v>1381</v>
      </c>
      <c r="N2032" s="21">
        <v>60</v>
      </c>
      <c r="O2032" s="20"/>
      <c r="P2032" s="21" t="s">
        <v>50</v>
      </c>
      <c r="Q2032" s="21" t="s">
        <v>1710</v>
      </c>
      <c r="R2032" s="21">
        <v>800000</v>
      </c>
      <c r="S2032" s="21">
        <v>10019</v>
      </c>
      <c r="T2032" s="21">
        <v>-63.183771999999998</v>
      </c>
      <c r="U2032" s="21">
        <v>-17.816842000000001</v>
      </c>
      <c r="V2032" s="21" t="s">
        <v>262</v>
      </c>
      <c r="W2032" s="21" t="s">
        <v>51</v>
      </c>
      <c r="X2032" s="21" t="s">
        <v>1748</v>
      </c>
      <c r="Y2032" s="23">
        <v>46246</v>
      </c>
      <c r="Z2032" s="24">
        <f>+E2032-Y2032</f>
        <v>21</v>
      </c>
      <c r="AA2032" s="25">
        <f>+Tabla_DatosExternos_142[[#This Row],[Saldo]]/Tabla_DatosExternos_142[[#This Row],[Importe]]</f>
        <v>1</v>
      </c>
      <c r="AB2032" s="21"/>
      <c r="AC2032" s="26">
        <f>IF(AND(-Z2032&gt;=1,-Z2032&lt;=30),D2032,0)</f>
        <v>0</v>
      </c>
      <c r="AD2032" s="26">
        <f>IF(AND(-Z2032&gt;=31,-Z2032&lt;=60),D2032,0)</f>
        <v>0</v>
      </c>
      <c r="AE2032" s="26">
        <f>IF(AND(-Z2032&gt;=61,-Z2032&lt;=90),D2032,0)</f>
        <v>0</v>
      </c>
      <c r="AF2032" s="26">
        <f>IF(AND(-Z2032&gt;=91,-Z2032&lt;=120),D2032,0)</f>
        <v>0</v>
      </c>
      <c r="AG2032" s="26">
        <f>IF(AND(-Z2032&gt;=121,-Z2032&lt;=150),D2032,0)</f>
        <v>0</v>
      </c>
      <c r="AH2032" s="26">
        <f>IF(AND(-Z2032&gt;=151,-Z2032&lt;=180),D2032,0)</f>
        <v>0</v>
      </c>
      <c r="AI2032" s="26">
        <f>IF(AND(-Z2032&gt;=181,-Z2032&lt;=210),D2032,0)</f>
        <v>0</v>
      </c>
      <c r="AJ2032" s="26">
        <f>IF(AND(-Z2032&gt;=211,-Z2032&lt;=250),D2032,0)</f>
        <v>0</v>
      </c>
      <c r="AK2032" s="26">
        <f>IF(-Z2032&gt;=251,D2032,0)</f>
        <v>0</v>
      </c>
      <c r="AL2032" s="26">
        <f>SUM(AE2032:AF2032)</f>
        <v>0</v>
      </c>
      <c r="AM2032" s="26">
        <f>SUM(AG2032:AK2032)</f>
        <v>0</v>
      </c>
      <c r="AN2032" s="26">
        <f>SUM(AI2032:AK2032)</f>
        <v>0</v>
      </c>
      <c r="AO2032" s="26">
        <f>+IF(SUM(AC2032:AK2032)=0,D2032,0)</f>
        <v>484.14</v>
      </c>
      <c r="AP2032" s="26">
        <f>+SUM(AC2032:AK2032)</f>
        <v>0</v>
      </c>
      <c r="AQ2032" s="26">
        <f>+Tabla_DatosExternos_142[[#This Row],[Total Vigente]]+Tabla_DatosExternos_142[[#This Row],[Total Vencido]]</f>
        <v>484.14</v>
      </c>
      <c r="AR2032" s="26">
        <f>SUM(AG2032:AK2032)</f>
        <v>0</v>
      </c>
      <c r="AS2032" s="27">
        <f>+Tabla_DatosExternos_142[[#This Row],[Fecha]]-Tabla_DatosExternos_142[[#This Row],[Vence]]</f>
        <v>-60</v>
      </c>
      <c r="AT2032" s="21"/>
      <c r="AU2032" s="28" t="e">
        <f>+AR2032-W2032</f>
        <v>#VALUE!</v>
      </c>
    </row>
    <row r="2033" spans="1:47" x14ac:dyDescent="0.35">
      <c r="A2033" s="20">
        <v>46207</v>
      </c>
      <c r="B2033" s="21">
        <v>278637</v>
      </c>
      <c r="C2033" s="21">
        <v>481.2</v>
      </c>
      <c r="D2033" s="21">
        <v>481.2</v>
      </c>
      <c r="E2033" s="22">
        <v>46267</v>
      </c>
      <c r="F2033" s="21">
        <v>21</v>
      </c>
      <c r="G2033" s="21" t="s">
        <v>90</v>
      </c>
      <c r="H2033" s="21" t="s">
        <v>95</v>
      </c>
      <c r="I2033" s="21" t="s">
        <v>1709</v>
      </c>
      <c r="J2033" s="21" t="s">
        <v>1378</v>
      </c>
      <c r="K2033" s="21" t="s">
        <v>1379</v>
      </c>
      <c r="L2033" s="21" t="s">
        <v>1380</v>
      </c>
      <c r="M2033" s="21" t="s">
        <v>1381</v>
      </c>
      <c r="N2033" s="21">
        <v>60</v>
      </c>
      <c r="O2033" s="20"/>
      <c r="P2033" s="21" t="s">
        <v>50</v>
      </c>
      <c r="Q2033" s="21" t="s">
        <v>1710</v>
      </c>
      <c r="R2033" s="21">
        <v>110000</v>
      </c>
      <c r="S2033" s="21">
        <v>10019</v>
      </c>
      <c r="T2033" s="21">
        <v>-63.183771999999998</v>
      </c>
      <c r="U2033" s="21">
        <v>-17.816842000000001</v>
      </c>
      <c r="V2033" s="21" t="s">
        <v>262</v>
      </c>
      <c r="W2033" s="21" t="s">
        <v>51</v>
      </c>
      <c r="X2033" s="21" t="s">
        <v>1749</v>
      </c>
      <c r="Y2033" s="23">
        <v>46246</v>
      </c>
      <c r="Z2033" s="24">
        <f>+E2033-Y2033</f>
        <v>21</v>
      </c>
      <c r="AA2033" s="25">
        <f>+Tabla_DatosExternos_142[[#This Row],[Saldo]]/Tabla_DatosExternos_142[[#This Row],[Importe]]</f>
        <v>1</v>
      </c>
      <c r="AB2033" s="21"/>
      <c r="AC2033" s="26">
        <f>IF(AND(-Z2033&gt;=1,-Z2033&lt;=30),D2033,0)</f>
        <v>0</v>
      </c>
      <c r="AD2033" s="26">
        <f>IF(AND(-Z2033&gt;=31,-Z2033&lt;=60),D2033,0)</f>
        <v>0</v>
      </c>
      <c r="AE2033" s="26">
        <f>IF(AND(-Z2033&gt;=61,-Z2033&lt;=90),D2033,0)</f>
        <v>0</v>
      </c>
      <c r="AF2033" s="26">
        <f>IF(AND(-Z2033&gt;=91,-Z2033&lt;=120),D2033,0)</f>
        <v>0</v>
      </c>
      <c r="AG2033" s="26">
        <f>IF(AND(-Z2033&gt;=121,-Z2033&lt;=150),D2033,0)</f>
        <v>0</v>
      </c>
      <c r="AH2033" s="26">
        <f>IF(AND(-Z2033&gt;=151,-Z2033&lt;=180),D2033,0)</f>
        <v>0</v>
      </c>
      <c r="AI2033" s="26">
        <f>IF(AND(-Z2033&gt;=181,-Z2033&lt;=210),D2033,0)</f>
        <v>0</v>
      </c>
      <c r="AJ2033" s="26">
        <f>IF(AND(-Z2033&gt;=211,-Z2033&lt;=250),D2033,0)</f>
        <v>0</v>
      </c>
      <c r="AK2033" s="26">
        <f>IF(-Z2033&gt;=251,D2033,0)</f>
        <v>0</v>
      </c>
      <c r="AL2033" s="26">
        <f>SUM(AE2033:AF2033)</f>
        <v>0</v>
      </c>
      <c r="AM2033" s="26">
        <f>SUM(AG2033:AK2033)</f>
        <v>0</v>
      </c>
      <c r="AN2033" s="26">
        <f>SUM(AI2033:AK2033)</f>
        <v>0</v>
      </c>
      <c r="AO2033" s="26">
        <f>+IF(SUM(AC2033:AK2033)=0,D2033,0)</f>
        <v>481.2</v>
      </c>
      <c r="AP2033" s="26">
        <f>+SUM(AC2033:AK2033)</f>
        <v>0</v>
      </c>
      <c r="AQ2033" s="26">
        <f>+Tabla_DatosExternos_142[[#This Row],[Total Vigente]]+Tabla_DatosExternos_142[[#This Row],[Total Vencido]]</f>
        <v>481.2</v>
      </c>
      <c r="AR2033" s="26">
        <f>SUM(AG2033:AK2033)</f>
        <v>0</v>
      </c>
      <c r="AS2033" s="27">
        <f>+Tabla_DatosExternos_142[[#This Row],[Fecha]]-Tabla_DatosExternos_142[[#This Row],[Vence]]</f>
        <v>-60</v>
      </c>
      <c r="AT2033" s="21"/>
      <c r="AU2033" s="28" t="e">
        <f>+AR2033-W2033</f>
        <v>#VALUE!</v>
      </c>
    </row>
    <row r="2034" spans="1:47" x14ac:dyDescent="0.35">
      <c r="A2034" s="20">
        <v>46207</v>
      </c>
      <c r="B2034" s="21">
        <v>278638</v>
      </c>
      <c r="C2034" s="21">
        <v>176.4</v>
      </c>
      <c r="D2034" s="21">
        <v>176.4</v>
      </c>
      <c r="E2034" s="22">
        <v>46267</v>
      </c>
      <c r="F2034" s="21">
        <v>21</v>
      </c>
      <c r="G2034" s="21" t="s">
        <v>90</v>
      </c>
      <c r="H2034" s="21" t="s">
        <v>95</v>
      </c>
      <c r="I2034" s="21" t="s">
        <v>1709</v>
      </c>
      <c r="J2034" s="21" t="s">
        <v>1378</v>
      </c>
      <c r="K2034" s="21" t="s">
        <v>1379</v>
      </c>
      <c r="L2034" s="21" t="s">
        <v>1380</v>
      </c>
      <c r="M2034" s="21" t="s">
        <v>1381</v>
      </c>
      <c r="N2034" s="21">
        <v>60</v>
      </c>
      <c r="O2034" s="20"/>
      <c r="P2034" s="21" t="s">
        <v>50</v>
      </c>
      <c r="Q2034" s="21" t="s">
        <v>1710</v>
      </c>
      <c r="R2034" s="21">
        <v>110000</v>
      </c>
      <c r="S2034" s="21">
        <v>10019</v>
      </c>
      <c r="T2034" s="21">
        <v>-63.183771999999998</v>
      </c>
      <c r="U2034" s="21">
        <v>-17.816842000000001</v>
      </c>
      <c r="V2034" s="21" t="s">
        <v>262</v>
      </c>
      <c r="W2034" s="21" t="s">
        <v>51</v>
      </c>
      <c r="X2034" s="21" t="s">
        <v>1750</v>
      </c>
      <c r="Y2034" s="23">
        <v>46246</v>
      </c>
      <c r="Z2034" s="24">
        <f>+E2034-Y2034</f>
        <v>21</v>
      </c>
      <c r="AA2034" s="25">
        <f>+Tabla_DatosExternos_142[[#This Row],[Saldo]]/Tabla_DatosExternos_142[[#This Row],[Importe]]</f>
        <v>1</v>
      </c>
      <c r="AB2034" s="21"/>
      <c r="AC2034" s="26">
        <f>IF(AND(-Z2034&gt;=1,-Z2034&lt;=30),D2034,0)</f>
        <v>0</v>
      </c>
      <c r="AD2034" s="26">
        <f>IF(AND(-Z2034&gt;=31,-Z2034&lt;=60),D2034,0)</f>
        <v>0</v>
      </c>
      <c r="AE2034" s="26">
        <f>IF(AND(-Z2034&gt;=61,-Z2034&lt;=90),D2034,0)</f>
        <v>0</v>
      </c>
      <c r="AF2034" s="26">
        <f>IF(AND(-Z2034&gt;=91,-Z2034&lt;=120),D2034,0)</f>
        <v>0</v>
      </c>
      <c r="AG2034" s="26">
        <f>IF(AND(-Z2034&gt;=121,-Z2034&lt;=150),D2034,0)</f>
        <v>0</v>
      </c>
      <c r="AH2034" s="26">
        <f>IF(AND(-Z2034&gt;=151,-Z2034&lt;=180),D2034,0)</f>
        <v>0</v>
      </c>
      <c r="AI2034" s="26">
        <f>IF(AND(-Z2034&gt;=181,-Z2034&lt;=210),D2034,0)</f>
        <v>0</v>
      </c>
      <c r="AJ2034" s="26">
        <f>IF(AND(-Z2034&gt;=211,-Z2034&lt;=250),D2034,0)</f>
        <v>0</v>
      </c>
      <c r="AK2034" s="26">
        <f>IF(-Z2034&gt;=251,D2034,0)</f>
        <v>0</v>
      </c>
      <c r="AL2034" s="26">
        <f>SUM(AE2034:AF2034)</f>
        <v>0</v>
      </c>
      <c r="AM2034" s="26">
        <f>SUM(AG2034:AK2034)</f>
        <v>0</v>
      </c>
      <c r="AN2034" s="26">
        <f>SUM(AI2034:AK2034)</f>
        <v>0</v>
      </c>
      <c r="AO2034" s="26">
        <f>+IF(SUM(AC2034:AK2034)=0,D2034,0)</f>
        <v>176.4</v>
      </c>
      <c r="AP2034" s="26">
        <f>+SUM(AC2034:AK2034)</f>
        <v>0</v>
      </c>
      <c r="AQ2034" s="26">
        <f>+Tabla_DatosExternos_142[[#This Row],[Total Vigente]]+Tabla_DatosExternos_142[[#This Row],[Total Vencido]]</f>
        <v>176.4</v>
      </c>
      <c r="AR2034" s="26">
        <f>SUM(AG2034:AK2034)</f>
        <v>0</v>
      </c>
      <c r="AS2034" s="27">
        <f>+Tabla_DatosExternos_142[[#This Row],[Fecha]]-Tabla_DatosExternos_142[[#This Row],[Vence]]</f>
        <v>-60</v>
      </c>
      <c r="AT2034" s="21"/>
      <c r="AU2034" s="28" t="e">
        <f>+AR2034-W2034</f>
        <v>#VALUE!</v>
      </c>
    </row>
    <row r="2035" spans="1:47" x14ac:dyDescent="0.35">
      <c r="A2035" s="20">
        <v>46207</v>
      </c>
      <c r="B2035" s="21">
        <v>278639</v>
      </c>
      <c r="C2035" s="21">
        <v>552.66</v>
      </c>
      <c r="D2035" s="21">
        <v>552.66</v>
      </c>
      <c r="E2035" s="22">
        <v>46267</v>
      </c>
      <c r="F2035" s="21">
        <v>21</v>
      </c>
      <c r="G2035" s="21" t="s">
        <v>90</v>
      </c>
      <c r="H2035" s="21" t="s">
        <v>95</v>
      </c>
      <c r="I2035" s="21" t="s">
        <v>1709</v>
      </c>
      <c r="J2035" s="21" t="s">
        <v>1378</v>
      </c>
      <c r="K2035" s="21" t="s">
        <v>1379</v>
      </c>
      <c r="L2035" s="21" t="s">
        <v>1380</v>
      </c>
      <c r="M2035" s="21" t="s">
        <v>1381</v>
      </c>
      <c r="N2035" s="21">
        <v>60</v>
      </c>
      <c r="O2035" s="20"/>
      <c r="P2035" s="21" t="s">
        <v>50</v>
      </c>
      <c r="Q2035" s="21" t="s">
        <v>1710</v>
      </c>
      <c r="R2035" s="21">
        <v>110000</v>
      </c>
      <c r="S2035" s="21">
        <v>10019</v>
      </c>
      <c r="T2035" s="21">
        <v>-63.183771999999998</v>
      </c>
      <c r="U2035" s="21">
        <v>-17.816842000000001</v>
      </c>
      <c r="V2035" s="21" t="s">
        <v>262</v>
      </c>
      <c r="W2035" s="21" t="s">
        <v>51</v>
      </c>
      <c r="X2035" s="21" t="s">
        <v>1751</v>
      </c>
      <c r="Y2035" s="23">
        <v>46246</v>
      </c>
      <c r="Z2035" s="24">
        <f>+E2035-Y2035</f>
        <v>21</v>
      </c>
      <c r="AA2035" s="25">
        <f>+Tabla_DatosExternos_142[[#This Row],[Saldo]]/Tabla_DatosExternos_142[[#This Row],[Importe]]</f>
        <v>1</v>
      </c>
      <c r="AB2035" s="21"/>
      <c r="AC2035" s="26">
        <f>IF(AND(-Z2035&gt;=1,-Z2035&lt;=30),D2035,0)</f>
        <v>0</v>
      </c>
      <c r="AD2035" s="26">
        <f>IF(AND(-Z2035&gt;=31,-Z2035&lt;=60),D2035,0)</f>
        <v>0</v>
      </c>
      <c r="AE2035" s="26">
        <f>IF(AND(-Z2035&gt;=61,-Z2035&lt;=90),D2035,0)</f>
        <v>0</v>
      </c>
      <c r="AF2035" s="26">
        <f>IF(AND(-Z2035&gt;=91,-Z2035&lt;=120),D2035,0)</f>
        <v>0</v>
      </c>
      <c r="AG2035" s="26">
        <f>IF(AND(-Z2035&gt;=121,-Z2035&lt;=150),D2035,0)</f>
        <v>0</v>
      </c>
      <c r="AH2035" s="26">
        <f>IF(AND(-Z2035&gt;=151,-Z2035&lt;=180),D2035,0)</f>
        <v>0</v>
      </c>
      <c r="AI2035" s="26">
        <f>IF(AND(-Z2035&gt;=181,-Z2035&lt;=210),D2035,0)</f>
        <v>0</v>
      </c>
      <c r="AJ2035" s="26">
        <f>IF(AND(-Z2035&gt;=211,-Z2035&lt;=250),D2035,0)</f>
        <v>0</v>
      </c>
      <c r="AK2035" s="26">
        <f>IF(-Z2035&gt;=251,D2035,0)</f>
        <v>0</v>
      </c>
      <c r="AL2035" s="26">
        <f>SUM(AE2035:AF2035)</f>
        <v>0</v>
      </c>
      <c r="AM2035" s="26">
        <f>SUM(AG2035:AK2035)</f>
        <v>0</v>
      </c>
      <c r="AN2035" s="26">
        <f>SUM(AI2035:AK2035)</f>
        <v>0</v>
      </c>
      <c r="AO2035" s="26">
        <f>+IF(SUM(AC2035:AK2035)=0,D2035,0)</f>
        <v>552.66</v>
      </c>
      <c r="AP2035" s="26">
        <f>+SUM(AC2035:AK2035)</f>
        <v>0</v>
      </c>
      <c r="AQ2035" s="26">
        <f>+Tabla_DatosExternos_142[[#This Row],[Total Vigente]]+Tabla_DatosExternos_142[[#This Row],[Total Vencido]]</f>
        <v>552.66</v>
      </c>
      <c r="AR2035" s="26">
        <f>SUM(AG2035:AK2035)</f>
        <v>0</v>
      </c>
      <c r="AS2035" s="27">
        <f>+Tabla_DatosExternos_142[[#This Row],[Fecha]]-Tabla_DatosExternos_142[[#This Row],[Vence]]</f>
        <v>-60</v>
      </c>
      <c r="AT2035" s="21"/>
      <c r="AU2035" s="28" t="e">
        <f>+AR2035-W2035</f>
        <v>#VALUE!</v>
      </c>
    </row>
    <row r="2036" spans="1:47" x14ac:dyDescent="0.35">
      <c r="A2036" s="20">
        <v>46207</v>
      </c>
      <c r="B2036" s="21">
        <v>278640</v>
      </c>
      <c r="C2036" s="21">
        <v>689.04</v>
      </c>
      <c r="D2036" s="21">
        <v>689.04</v>
      </c>
      <c r="E2036" s="22">
        <v>46267</v>
      </c>
      <c r="F2036" s="21">
        <v>21</v>
      </c>
      <c r="G2036" s="21" t="s">
        <v>90</v>
      </c>
      <c r="H2036" s="21" t="s">
        <v>95</v>
      </c>
      <c r="I2036" s="21" t="s">
        <v>1709</v>
      </c>
      <c r="J2036" s="21" t="s">
        <v>1378</v>
      </c>
      <c r="K2036" s="21" t="s">
        <v>1379</v>
      </c>
      <c r="L2036" s="21" t="s">
        <v>1380</v>
      </c>
      <c r="M2036" s="21" t="s">
        <v>1381</v>
      </c>
      <c r="N2036" s="21">
        <v>60</v>
      </c>
      <c r="O2036" s="20"/>
      <c r="P2036" s="21" t="s">
        <v>50</v>
      </c>
      <c r="Q2036" s="21" t="s">
        <v>1710</v>
      </c>
      <c r="R2036" s="21">
        <v>110000</v>
      </c>
      <c r="S2036" s="21">
        <v>10019</v>
      </c>
      <c r="T2036" s="21">
        <v>-63.183771999999998</v>
      </c>
      <c r="U2036" s="21">
        <v>-17.816842000000001</v>
      </c>
      <c r="V2036" s="21" t="s">
        <v>262</v>
      </c>
      <c r="W2036" s="21" t="s">
        <v>51</v>
      </c>
      <c r="X2036" s="21" t="s">
        <v>1711</v>
      </c>
      <c r="Y2036" s="23">
        <v>46246</v>
      </c>
      <c r="Z2036" s="24">
        <f>+E2036-Y2036</f>
        <v>21</v>
      </c>
      <c r="AA2036" s="25">
        <f>+Tabla_DatosExternos_142[[#This Row],[Saldo]]/Tabla_DatosExternos_142[[#This Row],[Importe]]</f>
        <v>1</v>
      </c>
      <c r="AB2036" s="21"/>
      <c r="AC2036" s="26">
        <f>IF(AND(-Z2036&gt;=1,-Z2036&lt;=30),D2036,0)</f>
        <v>0</v>
      </c>
      <c r="AD2036" s="26">
        <f>IF(AND(-Z2036&gt;=31,-Z2036&lt;=60),D2036,0)</f>
        <v>0</v>
      </c>
      <c r="AE2036" s="26">
        <f>IF(AND(-Z2036&gt;=61,-Z2036&lt;=90),D2036,0)</f>
        <v>0</v>
      </c>
      <c r="AF2036" s="26">
        <f>IF(AND(-Z2036&gt;=91,-Z2036&lt;=120),D2036,0)</f>
        <v>0</v>
      </c>
      <c r="AG2036" s="26">
        <f>IF(AND(-Z2036&gt;=121,-Z2036&lt;=150),D2036,0)</f>
        <v>0</v>
      </c>
      <c r="AH2036" s="26">
        <f>IF(AND(-Z2036&gt;=151,-Z2036&lt;=180),D2036,0)</f>
        <v>0</v>
      </c>
      <c r="AI2036" s="26">
        <f>IF(AND(-Z2036&gt;=181,-Z2036&lt;=210),D2036,0)</f>
        <v>0</v>
      </c>
      <c r="AJ2036" s="26">
        <f>IF(AND(-Z2036&gt;=211,-Z2036&lt;=250),D2036,0)</f>
        <v>0</v>
      </c>
      <c r="AK2036" s="26">
        <f>IF(-Z2036&gt;=251,D2036,0)</f>
        <v>0</v>
      </c>
      <c r="AL2036" s="26">
        <f>SUM(AE2036:AF2036)</f>
        <v>0</v>
      </c>
      <c r="AM2036" s="26">
        <f>SUM(AG2036:AK2036)</f>
        <v>0</v>
      </c>
      <c r="AN2036" s="26">
        <f>SUM(AI2036:AK2036)</f>
        <v>0</v>
      </c>
      <c r="AO2036" s="26">
        <f>+IF(SUM(AC2036:AK2036)=0,D2036,0)</f>
        <v>689.04</v>
      </c>
      <c r="AP2036" s="26">
        <f>+SUM(AC2036:AK2036)</f>
        <v>0</v>
      </c>
      <c r="AQ2036" s="26">
        <f>+Tabla_DatosExternos_142[[#This Row],[Total Vigente]]+Tabla_DatosExternos_142[[#This Row],[Total Vencido]]</f>
        <v>689.04</v>
      </c>
      <c r="AR2036" s="26">
        <f>SUM(AG2036:AK2036)</f>
        <v>0</v>
      </c>
      <c r="AS2036" s="27">
        <f>+Tabla_DatosExternos_142[[#This Row],[Fecha]]-Tabla_DatosExternos_142[[#This Row],[Vence]]</f>
        <v>-60</v>
      </c>
      <c r="AT2036" s="21"/>
      <c r="AU2036" s="28" t="e">
        <f>+AR2036-W2036</f>
        <v>#VALUE!</v>
      </c>
    </row>
    <row r="2037" spans="1:47" x14ac:dyDescent="0.35">
      <c r="A2037" s="20">
        <v>46207</v>
      </c>
      <c r="B2037" s="21">
        <v>278641</v>
      </c>
      <c r="C2037" s="21">
        <v>488.16</v>
      </c>
      <c r="D2037" s="21">
        <v>488.16</v>
      </c>
      <c r="E2037" s="22">
        <v>46267</v>
      </c>
      <c r="F2037" s="21">
        <v>21</v>
      </c>
      <c r="G2037" s="21" t="s">
        <v>90</v>
      </c>
      <c r="H2037" s="21" t="s">
        <v>95</v>
      </c>
      <c r="I2037" s="21" t="s">
        <v>1709</v>
      </c>
      <c r="J2037" s="21" t="s">
        <v>1378</v>
      </c>
      <c r="K2037" s="21" t="s">
        <v>1379</v>
      </c>
      <c r="L2037" s="21" t="s">
        <v>1380</v>
      </c>
      <c r="M2037" s="21" t="s">
        <v>1381</v>
      </c>
      <c r="N2037" s="21">
        <v>60</v>
      </c>
      <c r="O2037" s="20"/>
      <c r="P2037" s="21" t="s">
        <v>50</v>
      </c>
      <c r="Q2037" s="21" t="s">
        <v>1710</v>
      </c>
      <c r="R2037" s="21">
        <v>110000</v>
      </c>
      <c r="S2037" s="21">
        <v>10019</v>
      </c>
      <c r="T2037" s="21">
        <v>-63.183771999999998</v>
      </c>
      <c r="U2037" s="21">
        <v>-17.816842000000001</v>
      </c>
      <c r="V2037" s="21" t="s">
        <v>262</v>
      </c>
      <c r="W2037" s="21" t="s">
        <v>51</v>
      </c>
      <c r="X2037" s="21" t="s">
        <v>1752</v>
      </c>
      <c r="Y2037" s="23">
        <v>46246</v>
      </c>
      <c r="Z2037" s="24">
        <f>+E2037-Y2037</f>
        <v>21</v>
      </c>
      <c r="AA2037" s="25">
        <f>+Tabla_DatosExternos_142[[#This Row],[Saldo]]/Tabla_DatosExternos_142[[#This Row],[Importe]]</f>
        <v>1</v>
      </c>
      <c r="AB2037" s="21"/>
      <c r="AC2037" s="26">
        <f>IF(AND(-Z2037&gt;=1,-Z2037&lt;=30),D2037,0)</f>
        <v>0</v>
      </c>
      <c r="AD2037" s="26">
        <f>IF(AND(-Z2037&gt;=31,-Z2037&lt;=60),D2037,0)</f>
        <v>0</v>
      </c>
      <c r="AE2037" s="26">
        <f>IF(AND(-Z2037&gt;=61,-Z2037&lt;=90),D2037,0)</f>
        <v>0</v>
      </c>
      <c r="AF2037" s="26">
        <f>IF(AND(-Z2037&gt;=91,-Z2037&lt;=120),D2037,0)</f>
        <v>0</v>
      </c>
      <c r="AG2037" s="26">
        <f>IF(AND(-Z2037&gt;=121,-Z2037&lt;=150),D2037,0)</f>
        <v>0</v>
      </c>
      <c r="AH2037" s="26">
        <f>IF(AND(-Z2037&gt;=151,-Z2037&lt;=180),D2037,0)</f>
        <v>0</v>
      </c>
      <c r="AI2037" s="26">
        <f>IF(AND(-Z2037&gt;=181,-Z2037&lt;=210),D2037,0)</f>
        <v>0</v>
      </c>
      <c r="AJ2037" s="26">
        <f>IF(AND(-Z2037&gt;=211,-Z2037&lt;=250),D2037,0)</f>
        <v>0</v>
      </c>
      <c r="AK2037" s="26">
        <f>IF(-Z2037&gt;=251,D2037,0)</f>
        <v>0</v>
      </c>
      <c r="AL2037" s="26">
        <f>SUM(AE2037:AF2037)</f>
        <v>0</v>
      </c>
      <c r="AM2037" s="26">
        <f>SUM(AG2037:AK2037)</f>
        <v>0</v>
      </c>
      <c r="AN2037" s="26">
        <f>SUM(AI2037:AK2037)</f>
        <v>0</v>
      </c>
      <c r="AO2037" s="26">
        <f>+IF(SUM(AC2037:AK2037)=0,D2037,0)</f>
        <v>488.16</v>
      </c>
      <c r="AP2037" s="26">
        <f>+SUM(AC2037:AK2037)</f>
        <v>0</v>
      </c>
      <c r="AQ2037" s="26">
        <f>+Tabla_DatosExternos_142[[#This Row],[Total Vigente]]+Tabla_DatosExternos_142[[#This Row],[Total Vencido]]</f>
        <v>488.16</v>
      </c>
      <c r="AR2037" s="26">
        <f>SUM(AG2037:AK2037)</f>
        <v>0</v>
      </c>
      <c r="AS2037" s="27">
        <f>+Tabla_DatosExternos_142[[#This Row],[Fecha]]-Tabla_DatosExternos_142[[#This Row],[Vence]]</f>
        <v>-60</v>
      </c>
      <c r="AT2037" s="21"/>
      <c r="AU2037" s="28" t="e">
        <f>+AR2037-W2037</f>
        <v>#VALUE!</v>
      </c>
    </row>
    <row r="2038" spans="1:47" x14ac:dyDescent="0.35">
      <c r="A2038" s="20">
        <v>46207</v>
      </c>
      <c r="B2038" s="21">
        <v>278642</v>
      </c>
      <c r="C2038" s="21">
        <v>538.86</v>
      </c>
      <c r="D2038" s="21">
        <v>538.86</v>
      </c>
      <c r="E2038" s="22">
        <v>46267</v>
      </c>
      <c r="F2038" s="21">
        <v>21</v>
      </c>
      <c r="G2038" s="21" t="s">
        <v>90</v>
      </c>
      <c r="H2038" s="21" t="s">
        <v>95</v>
      </c>
      <c r="I2038" s="21" t="s">
        <v>1709</v>
      </c>
      <c r="J2038" s="21" t="s">
        <v>1378</v>
      </c>
      <c r="K2038" s="21" t="s">
        <v>1379</v>
      </c>
      <c r="L2038" s="21" t="s">
        <v>1380</v>
      </c>
      <c r="M2038" s="21" t="s">
        <v>1381</v>
      </c>
      <c r="N2038" s="21">
        <v>60</v>
      </c>
      <c r="O2038" s="20"/>
      <c r="P2038" s="21" t="s">
        <v>50</v>
      </c>
      <c r="Q2038" s="21" t="s">
        <v>1710</v>
      </c>
      <c r="R2038" s="21">
        <v>110000</v>
      </c>
      <c r="S2038" s="21">
        <v>10019</v>
      </c>
      <c r="T2038" s="21">
        <v>-63.183771999999998</v>
      </c>
      <c r="U2038" s="21">
        <v>-17.816842000000001</v>
      </c>
      <c r="V2038" s="21" t="s">
        <v>262</v>
      </c>
      <c r="W2038" s="21" t="s">
        <v>51</v>
      </c>
      <c r="X2038" s="21" t="s">
        <v>1712</v>
      </c>
      <c r="Y2038" s="23">
        <v>46246</v>
      </c>
      <c r="Z2038" s="24">
        <f>+E2038-Y2038</f>
        <v>21</v>
      </c>
      <c r="AA2038" s="25">
        <f>+Tabla_DatosExternos_142[[#This Row],[Saldo]]/Tabla_DatosExternos_142[[#This Row],[Importe]]</f>
        <v>1</v>
      </c>
      <c r="AB2038" s="21"/>
      <c r="AC2038" s="26">
        <f>IF(AND(-Z2038&gt;=1,-Z2038&lt;=30),D2038,0)</f>
        <v>0</v>
      </c>
      <c r="AD2038" s="26">
        <f>IF(AND(-Z2038&gt;=31,-Z2038&lt;=60),D2038,0)</f>
        <v>0</v>
      </c>
      <c r="AE2038" s="26">
        <f>IF(AND(-Z2038&gt;=61,-Z2038&lt;=90),D2038,0)</f>
        <v>0</v>
      </c>
      <c r="AF2038" s="26">
        <f>IF(AND(-Z2038&gt;=91,-Z2038&lt;=120),D2038,0)</f>
        <v>0</v>
      </c>
      <c r="AG2038" s="26">
        <f>IF(AND(-Z2038&gt;=121,-Z2038&lt;=150),D2038,0)</f>
        <v>0</v>
      </c>
      <c r="AH2038" s="26">
        <f>IF(AND(-Z2038&gt;=151,-Z2038&lt;=180),D2038,0)</f>
        <v>0</v>
      </c>
      <c r="AI2038" s="26">
        <f>IF(AND(-Z2038&gt;=181,-Z2038&lt;=210),D2038,0)</f>
        <v>0</v>
      </c>
      <c r="AJ2038" s="26">
        <f>IF(AND(-Z2038&gt;=211,-Z2038&lt;=250),D2038,0)</f>
        <v>0</v>
      </c>
      <c r="AK2038" s="26">
        <f>IF(-Z2038&gt;=251,D2038,0)</f>
        <v>0</v>
      </c>
      <c r="AL2038" s="26">
        <f>SUM(AE2038:AF2038)</f>
        <v>0</v>
      </c>
      <c r="AM2038" s="26">
        <f>SUM(AG2038:AK2038)</f>
        <v>0</v>
      </c>
      <c r="AN2038" s="26">
        <f>SUM(AI2038:AK2038)</f>
        <v>0</v>
      </c>
      <c r="AO2038" s="26">
        <f>+IF(SUM(AC2038:AK2038)=0,D2038,0)</f>
        <v>538.86</v>
      </c>
      <c r="AP2038" s="26">
        <f>+SUM(AC2038:AK2038)</f>
        <v>0</v>
      </c>
      <c r="AQ2038" s="26">
        <f>+Tabla_DatosExternos_142[[#This Row],[Total Vigente]]+Tabla_DatosExternos_142[[#This Row],[Total Vencido]]</f>
        <v>538.86</v>
      </c>
      <c r="AR2038" s="26">
        <f>SUM(AG2038:AK2038)</f>
        <v>0</v>
      </c>
      <c r="AS2038" s="27">
        <f>+Tabla_DatosExternos_142[[#This Row],[Fecha]]-Tabla_DatosExternos_142[[#This Row],[Vence]]</f>
        <v>-60</v>
      </c>
      <c r="AT2038" s="21"/>
      <c r="AU2038" s="28" t="e">
        <f>+AR2038-W2038</f>
        <v>#VALUE!</v>
      </c>
    </row>
    <row r="2039" spans="1:47" x14ac:dyDescent="0.35">
      <c r="A2039" s="20">
        <v>46207</v>
      </c>
      <c r="B2039" s="21">
        <v>278643</v>
      </c>
      <c r="C2039" s="21">
        <v>830.1</v>
      </c>
      <c r="D2039" s="21">
        <v>830.1</v>
      </c>
      <c r="E2039" s="22">
        <v>46267</v>
      </c>
      <c r="F2039" s="21">
        <v>21</v>
      </c>
      <c r="G2039" s="21" t="s">
        <v>90</v>
      </c>
      <c r="H2039" s="21" t="s">
        <v>95</v>
      </c>
      <c r="I2039" s="21" t="s">
        <v>1709</v>
      </c>
      <c r="J2039" s="21" t="s">
        <v>1378</v>
      </c>
      <c r="K2039" s="21" t="s">
        <v>1379</v>
      </c>
      <c r="L2039" s="21" t="s">
        <v>1380</v>
      </c>
      <c r="M2039" s="21" t="s">
        <v>1381</v>
      </c>
      <c r="N2039" s="21">
        <v>60</v>
      </c>
      <c r="O2039" s="20"/>
      <c r="P2039" s="21" t="s">
        <v>50</v>
      </c>
      <c r="Q2039" s="21" t="s">
        <v>1710</v>
      </c>
      <c r="R2039" s="21">
        <v>110000</v>
      </c>
      <c r="S2039" s="21">
        <v>10019</v>
      </c>
      <c r="T2039" s="21">
        <v>-63.183771999999998</v>
      </c>
      <c r="U2039" s="21">
        <v>-17.816842000000001</v>
      </c>
      <c r="V2039" s="21" t="s">
        <v>262</v>
      </c>
      <c r="W2039" s="21" t="s">
        <v>51</v>
      </c>
      <c r="X2039" s="21" t="s">
        <v>1713</v>
      </c>
      <c r="Y2039" s="23">
        <v>46246</v>
      </c>
      <c r="Z2039" s="24">
        <f>+E2039-Y2039</f>
        <v>21</v>
      </c>
      <c r="AA2039" s="25">
        <f>+Tabla_DatosExternos_142[[#This Row],[Saldo]]/Tabla_DatosExternos_142[[#This Row],[Importe]]</f>
        <v>1</v>
      </c>
      <c r="AB2039" s="21"/>
      <c r="AC2039" s="26">
        <f>IF(AND(-Z2039&gt;=1,-Z2039&lt;=30),D2039,0)</f>
        <v>0</v>
      </c>
      <c r="AD2039" s="26">
        <f>IF(AND(-Z2039&gt;=31,-Z2039&lt;=60),D2039,0)</f>
        <v>0</v>
      </c>
      <c r="AE2039" s="26">
        <f>IF(AND(-Z2039&gt;=61,-Z2039&lt;=90),D2039,0)</f>
        <v>0</v>
      </c>
      <c r="AF2039" s="26">
        <f>IF(AND(-Z2039&gt;=91,-Z2039&lt;=120),D2039,0)</f>
        <v>0</v>
      </c>
      <c r="AG2039" s="26">
        <f>IF(AND(-Z2039&gt;=121,-Z2039&lt;=150),D2039,0)</f>
        <v>0</v>
      </c>
      <c r="AH2039" s="26">
        <f>IF(AND(-Z2039&gt;=151,-Z2039&lt;=180),D2039,0)</f>
        <v>0</v>
      </c>
      <c r="AI2039" s="26">
        <f>IF(AND(-Z2039&gt;=181,-Z2039&lt;=210),D2039,0)</f>
        <v>0</v>
      </c>
      <c r="AJ2039" s="26">
        <f>IF(AND(-Z2039&gt;=211,-Z2039&lt;=250),D2039,0)</f>
        <v>0</v>
      </c>
      <c r="AK2039" s="26">
        <f>IF(-Z2039&gt;=251,D2039,0)</f>
        <v>0</v>
      </c>
      <c r="AL2039" s="26">
        <f>SUM(AE2039:AF2039)</f>
        <v>0</v>
      </c>
      <c r="AM2039" s="26">
        <f>SUM(AG2039:AK2039)</f>
        <v>0</v>
      </c>
      <c r="AN2039" s="26">
        <f>SUM(AI2039:AK2039)</f>
        <v>0</v>
      </c>
      <c r="AO2039" s="26">
        <f>+IF(SUM(AC2039:AK2039)=0,D2039,0)</f>
        <v>830.1</v>
      </c>
      <c r="AP2039" s="26">
        <f>+SUM(AC2039:AK2039)</f>
        <v>0</v>
      </c>
      <c r="AQ2039" s="26">
        <f>+Tabla_DatosExternos_142[[#This Row],[Total Vigente]]+Tabla_DatosExternos_142[[#This Row],[Total Vencido]]</f>
        <v>830.1</v>
      </c>
      <c r="AR2039" s="26">
        <f>SUM(AG2039:AK2039)</f>
        <v>0</v>
      </c>
      <c r="AS2039" s="27">
        <f>+Tabla_DatosExternos_142[[#This Row],[Fecha]]-Tabla_DatosExternos_142[[#This Row],[Vence]]</f>
        <v>-60</v>
      </c>
      <c r="AT2039" s="21"/>
      <c r="AU2039" s="28" t="e">
        <f>+AR2039-W2039</f>
        <v>#VALUE!</v>
      </c>
    </row>
    <row r="2040" spans="1:47" x14ac:dyDescent="0.35">
      <c r="A2040" s="20">
        <v>46207</v>
      </c>
      <c r="B2040" s="21">
        <v>278644</v>
      </c>
      <c r="C2040" s="21">
        <v>575.82000000000005</v>
      </c>
      <c r="D2040" s="21">
        <v>575.82000000000005</v>
      </c>
      <c r="E2040" s="22">
        <v>46267</v>
      </c>
      <c r="F2040" s="21">
        <v>21</v>
      </c>
      <c r="G2040" s="21" t="s">
        <v>90</v>
      </c>
      <c r="H2040" s="21" t="s">
        <v>95</v>
      </c>
      <c r="I2040" s="21" t="s">
        <v>1709</v>
      </c>
      <c r="J2040" s="21" t="s">
        <v>1378</v>
      </c>
      <c r="K2040" s="21" t="s">
        <v>1379</v>
      </c>
      <c r="L2040" s="21" t="s">
        <v>1380</v>
      </c>
      <c r="M2040" s="21" t="s">
        <v>1381</v>
      </c>
      <c r="N2040" s="21">
        <v>60</v>
      </c>
      <c r="O2040" s="20"/>
      <c r="P2040" s="21" t="s">
        <v>50</v>
      </c>
      <c r="Q2040" s="21" t="s">
        <v>1710</v>
      </c>
      <c r="R2040" s="21">
        <v>110000</v>
      </c>
      <c r="S2040" s="21">
        <v>10019</v>
      </c>
      <c r="T2040" s="21">
        <v>-63.251972000000002</v>
      </c>
      <c r="U2040" s="21">
        <v>-17.850193999999998</v>
      </c>
      <c r="V2040" s="21" t="s">
        <v>1715</v>
      </c>
      <c r="W2040" s="21" t="s">
        <v>51</v>
      </c>
      <c r="X2040" s="21" t="s">
        <v>1774</v>
      </c>
      <c r="Y2040" s="23">
        <v>46246</v>
      </c>
      <c r="Z2040" s="24">
        <f>+E2040-Y2040</f>
        <v>21</v>
      </c>
      <c r="AA2040" s="25">
        <f>+Tabla_DatosExternos_142[[#This Row],[Saldo]]/Tabla_DatosExternos_142[[#This Row],[Importe]]</f>
        <v>1</v>
      </c>
      <c r="AB2040" s="21"/>
      <c r="AC2040" s="26">
        <f>IF(AND(-Z2040&gt;=1,-Z2040&lt;=30),D2040,0)</f>
        <v>0</v>
      </c>
      <c r="AD2040" s="26">
        <f>IF(AND(-Z2040&gt;=31,-Z2040&lt;=60),D2040,0)</f>
        <v>0</v>
      </c>
      <c r="AE2040" s="26">
        <f>IF(AND(-Z2040&gt;=61,-Z2040&lt;=90),D2040,0)</f>
        <v>0</v>
      </c>
      <c r="AF2040" s="26">
        <f>IF(AND(-Z2040&gt;=91,-Z2040&lt;=120),D2040,0)</f>
        <v>0</v>
      </c>
      <c r="AG2040" s="26">
        <f>IF(AND(-Z2040&gt;=121,-Z2040&lt;=150),D2040,0)</f>
        <v>0</v>
      </c>
      <c r="AH2040" s="26">
        <f>IF(AND(-Z2040&gt;=151,-Z2040&lt;=180),D2040,0)</f>
        <v>0</v>
      </c>
      <c r="AI2040" s="26">
        <f>IF(AND(-Z2040&gt;=181,-Z2040&lt;=210),D2040,0)</f>
        <v>0</v>
      </c>
      <c r="AJ2040" s="26">
        <f>IF(AND(-Z2040&gt;=211,-Z2040&lt;=250),D2040,0)</f>
        <v>0</v>
      </c>
      <c r="AK2040" s="26">
        <f>IF(-Z2040&gt;=251,D2040,0)</f>
        <v>0</v>
      </c>
      <c r="AL2040" s="26">
        <f>SUM(AE2040:AF2040)</f>
        <v>0</v>
      </c>
      <c r="AM2040" s="26">
        <f>SUM(AG2040:AK2040)</f>
        <v>0</v>
      </c>
      <c r="AN2040" s="26">
        <f>SUM(AI2040:AK2040)</f>
        <v>0</v>
      </c>
      <c r="AO2040" s="26">
        <f>+IF(SUM(AC2040:AK2040)=0,D2040,0)</f>
        <v>575.82000000000005</v>
      </c>
      <c r="AP2040" s="26">
        <f>+SUM(AC2040:AK2040)</f>
        <v>0</v>
      </c>
      <c r="AQ2040" s="26">
        <f>+Tabla_DatosExternos_142[[#This Row],[Total Vigente]]+Tabla_DatosExternos_142[[#This Row],[Total Vencido]]</f>
        <v>575.82000000000005</v>
      </c>
      <c r="AR2040" s="26">
        <f>SUM(AG2040:AK2040)</f>
        <v>0</v>
      </c>
      <c r="AS2040" s="27">
        <f>+Tabla_DatosExternos_142[[#This Row],[Fecha]]-Tabla_DatosExternos_142[[#This Row],[Vence]]</f>
        <v>-60</v>
      </c>
      <c r="AT2040" s="21"/>
      <c r="AU2040" s="28" t="e">
        <f>+AR2040-W2040</f>
        <v>#VALUE!</v>
      </c>
    </row>
    <row r="2041" spans="1:47" x14ac:dyDescent="0.35">
      <c r="A2041" s="20">
        <v>46207</v>
      </c>
      <c r="B2041" s="21">
        <v>278645</v>
      </c>
      <c r="C2041" s="21">
        <v>1146.96</v>
      </c>
      <c r="D2041" s="21">
        <v>1146.96</v>
      </c>
      <c r="E2041" s="22">
        <v>46267</v>
      </c>
      <c r="F2041" s="21">
        <v>21</v>
      </c>
      <c r="G2041" s="21" t="s">
        <v>90</v>
      </c>
      <c r="H2041" s="21" t="s">
        <v>95</v>
      </c>
      <c r="I2041" s="21" t="s">
        <v>1709</v>
      </c>
      <c r="J2041" s="21" t="s">
        <v>1378</v>
      </c>
      <c r="K2041" s="21" t="s">
        <v>1379</v>
      </c>
      <c r="L2041" s="21" t="s">
        <v>1380</v>
      </c>
      <c r="M2041" s="21" t="s">
        <v>1381</v>
      </c>
      <c r="N2041" s="21">
        <v>60</v>
      </c>
      <c r="O2041" s="20"/>
      <c r="P2041" s="21" t="s">
        <v>50</v>
      </c>
      <c r="Q2041" s="21" t="s">
        <v>1710</v>
      </c>
      <c r="R2041" s="21">
        <v>110000</v>
      </c>
      <c r="S2041" s="21">
        <v>10019</v>
      </c>
      <c r="T2041" s="21">
        <v>-63.171703000000001</v>
      </c>
      <c r="U2041" s="21">
        <v>-17.701170999999999</v>
      </c>
      <c r="V2041" s="21" t="s">
        <v>1753</v>
      </c>
      <c r="W2041" s="21" t="s">
        <v>51</v>
      </c>
      <c r="X2041" s="21" t="s">
        <v>1754</v>
      </c>
      <c r="Y2041" s="23">
        <v>46246</v>
      </c>
      <c r="Z2041" s="24">
        <f>+E2041-Y2041</f>
        <v>21</v>
      </c>
      <c r="AA2041" s="25">
        <f>+Tabla_DatosExternos_142[[#This Row],[Saldo]]/Tabla_DatosExternos_142[[#This Row],[Importe]]</f>
        <v>1</v>
      </c>
      <c r="AB2041" s="21"/>
      <c r="AC2041" s="26">
        <f>IF(AND(-Z2041&gt;=1,-Z2041&lt;=30),D2041,0)</f>
        <v>0</v>
      </c>
      <c r="AD2041" s="26">
        <f>IF(AND(-Z2041&gt;=31,-Z2041&lt;=60),D2041,0)</f>
        <v>0</v>
      </c>
      <c r="AE2041" s="26">
        <f>IF(AND(-Z2041&gt;=61,-Z2041&lt;=90),D2041,0)</f>
        <v>0</v>
      </c>
      <c r="AF2041" s="26">
        <f>IF(AND(-Z2041&gt;=91,-Z2041&lt;=120),D2041,0)</f>
        <v>0</v>
      </c>
      <c r="AG2041" s="26">
        <f>IF(AND(-Z2041&gt;=121,-Z2041&lt;=150),D2041,0)</f>
        <v>0</v>
      </c>
      <c r="AH2041" s="26">
        <f>IF(AND(-Z2041&gt;=151,-Z2041&lt;=180),D2041,0)</f>
        <v>0</v>
      </c>
      <c r="AI2041" s="26">
        <f>IF(AND(-Z2041&gt;=181,-Z2041&lt;=210),D2041,0)</f>
        <v>0</v>
      </c>
      <c r="AJ2041" s="26">
        <f>IF(AND(-Z2041&gt;=211,-Z2041&lt;=250),D2041,0)</f>
        <v>0</v>
      </c>
      <c r="AK2041" s="26">
        <f>IF(-Z2041&gt;=251,D2041,0)</f>
        <v>0</v>
      </c>
      <c r="AL2041" s="26">
        <f>SUM(AE2041:AF2041)</f>
        <v>0</v>
      </c>
      <c r="AM2041" s="26">
        <f>SUM(AG2041:AK2041)</f>
        <v>0</v>
      </c>
      <c r="AN2041" s="26">
        <f>SUM(AI2041:AK2041)</f>
        <v>0</v>
      </c>
      <c r="AO2041" s="26">
        <f>+IF(SUM(AC2041:AK2041)=0,D2041,0)</f>
        <v>1146.96</v>
      </c>
      <c r="AP2041" s="26">
        <f>+SUM(AC2041:AK2041)</f>
        <v>0</v>
      </c>
      <c r="AQ2041" s="26">
        <f>+Tabla_DatosExternos_142[[#This Row],[Total Vigente]]+Tabla_DatosExternos_142[[#This Row],[Total Vencido]]</f>
        <v>1146.96</v>
      </c>
      <c r="AR2041" s="26">
        <f>SUM(AG2041:AK2041)</f>
        <v>0</v>
      </c>
      <c r="AS2041" s="27">
        <f>+Tabla_DatosExternos_142[[#This Row],[Fecha]]-Tabla_DatosExternos_142[[#This Row],[Vence]]</f>
        <v>-60</v>
      </c>
      <c r="AT2041" s="21"/>
      <c r="AU2041" s="28" t="e">
        <f>+AR2041-W2041</f>
        <v>#VALUE!</v>
      </c>
    </row>
    <row r="2042" spans="1:47" x14ac:dyDescent="0.35">
      <c r="A2042" s="20">
        <v>46207</v>
      </c>
      <c r="B2042" s="21">
        <v>278646</v>
      </c>
      <c r="C2042" s="21">
        <v>354.06</v>
      </c>
      <c r="D2042" s="21">
        <v>354.06</v>
      </c>
      <c r="E2042" s="22">
        <v>46267</v>
      </c>
      <c r="F2042" s="21">
        <v>21</v>
      </c>
      <c r="G2042" s="21" t="s">
        <v>90</v>
      </c>
      <c r="H2042" s="21" t="s">
        <v>95</v>
      </c>
      <c r="I2042" s="21" t="s">
        <v>1709</v>
      </c>
      <c r="J2042" s="21" t="s">
        <v>1378</v>
      </c>
      <c r="K2042" s="21" t="s">
        <v>1379</v>
      </c>
      <c r="L2042" s="21" t="s">
        <v>1380</v>
      </c>
      <c r="M2042" s="21" t="s">
        <v>1381</v>
      </c>
      <c r="N2042" s="21">
        <v>60</v>
      </c>
      <c r="O2042" s="20"/>
      <c r="P2042" s="21" t="s">
        <v>50</v>
      </c>
      <c r="Q2042" s="21" t="s">
        <v>1710</v>
      </c>
      <c r="R2042" s="21">
        <v>110000</v>
      </c>
      <c r="S2042" s="21">
        <v>10019</v>
      </c>
      <c r="T2042" s="21">
        <v>-63.187750000000001</v>
      </c>
      <c r="U2042" s="21">
        <v>-17.746972</v>
      </c>
      <c r="V2042" s="21" t="s">
        <v>1753</v>
      </c>
      <c r="W2042" s="21" t="s">
        <v>51</v>
      </c>
      <c r="X2042" s="21" t="s">
        <v>1755</v>
      </c>
      <c r="Y2042" s="23">
        <v>46246</v>
      </c>
      <c r="Z2042" s="24">
        <f>+E2042-Y2042</f>
        <v>21</v>
      </c>
      <c r="AA2042" s="25">
        <f>+Tabla_DatosExternos_142[[#This Row],[Saldo]]/Tabla_DatosExternos_142[[#This Row],[Importe]]</f>
        <v>1</v>
      </c>
      <c r="AB2042" s="21"/>
      <c r="AC2042" s="26">
        <f>IF(AND(-Z2042&gt;=1,-Z2042&lt;=30),D2042,0)</f>
        <v>0</v>
      </c>
      <c r="AD2042" s="26">
        <f>IF(AND(-Z2042&gt;=31,-Z2042&lt;=60),D2042,0)</f>
        <v>0</v>
      </c>
      <c r="AE2042" s="26">
        <f>IF(AND(-Z2042&gt;=61,-Z2042&lt;=90),D2042,0)</f>
        <v>0</v>
      </c>
      <c r="AF2042" s="26">
        <f>IF(AND(-Z2042&gt;=91,-Z2042&lt;=120),D2042,0)</f>
        <v>0</v>
      </c>
      <c r="AG2042" s="26">
        <f>IF(AND(-Z2042&gt;=121,-Z2042&lt;=150),D2042,0)</f>
        <v>0</v>
      </c>
      <c r="AH2042" s="26">
        <f>IF(AND(-Z2042&gt;=151,-Z2042&lt;=180),D2042,0)</f>
        <v>0</v>
      </c>
      <c r="AI2042" s="26">
        <f>IF(AND(-Z2042&gt;=181,-Z2042&lt;=210),D2042,0)</f>
        <v>0</v>
      </c>
      <c r="AJ2042" s="26">
        <f>IF(AND(-Z2042&gt;=211,-Z2042&lt;=250),D2042,0)</f>
        <v>0</v>
      </c>
      <c r="AK2042" s="26">
        <f>IF(-Z2042&gt;=251,D2042,0)</f>
        <v>0</v>
      </c>
      <c r="AL2042" s="26">
        <f>SUM(AE2042:AF2042)</f>
        <v>0</v>
      </c>
      <c r="AM2042" s="26">
        <f>SUM(AG2042:AK2042)</f>
        <v>0</v>
      </c>
      <c r="AN2042" s="26">
        <f>SUM(AI2042:AK2042)</f>
        <v>0</v>
      </c>
      <c r="AO2042" s="26">
        <f>+IF(SUM(AC2042:AK2042)=0,D2042,0)</f>
        <v>354.06</v>
      </c>
      <c r="AP2042" s="26">
        <f>+SUM(AC2042:AK2042)</f>
        <v>0</v>
      </c>
      <c r="AQ2042" s="26">
        <f>+Tabla_DatosExternos_142[[#This Row],[Total Vigente]]+Tabla_DatosExternos_142[[#This Row],[Total Vencido]]</f>
        <v>354.06</v>
      </c>
      <c r="AR2042" s="26">
        <f>SUM(AG2042:AK2042)</f>
        <v>0</v>
      </c>
      <c r="AS2042" s="27">
        <f>+Tabla_DatosExternos_142[[#This Row],[Fecha]]-Tabla_DatosExternos_142[[#This Row],[Vence]]</f>
        <v>-60</v>
      </c>
      <c r="AT2042" s="21"/>
      <c r="AU2042" s="28" t="e">
        <f>+AR2042-W2042</f>
        <v>#VALUE!</v>
      </c>
    </row>
    <row r="2043" spans="1:47" x14ac:dyDescent="0.35">
      <c r="A2043" s="20">
        <v>46207</v>
      </c>
      <c r="B2043" s="21">
        <v>278647</v>
      </c>
      <c r="C2043" s="21">
        <v>665.34</v>
      </c>
      <c r="D2043" s="21">
        <v>665.34</v>
      </c>
      <c r="E2043" s="22">
        <v>46267</v>
      </c>
      <c r="F2043" s="21">
        <v>21</v>
      </c>
      <c r="G2043" s="21" t="s">
        <v>90</v>
      </c>
      <c r="H2043" s="21" t="s">
        <v>95</v>
      </c>
      <c r="I2043" s="21" t="s">
        <v>1709</v>
      </c>
      <c r="J2043" s="21" t="s">
        <v>1378</v>
      </c>
      <c r="K2043" s="21" t="s">
        <v>1379</v>
      </c>
      <c r="L2043" s="21" t="s">
        <v>1380</v>
      </c>
      <c r="M2043" s="21" t="s">
        <v>1381</v>
      </c>
      <c r="N2043" s="21">
        <v>60</v>
      </c>
      <c r="O2043" s="20"/>
      <c r="P2043" s="21" t="s">
        <v>50</v>
      </c>
      <c r="Q2043" s="21" t="s">
        <v>1710</v>
      </c>
      <c r="R2043" s="21">
        <v>110000</v>
      </c>
      <c r="S2043" s="21">
        <v>10019</v>
      </c>
      <c r="T2043" s="21">
        <v>-63.188777000000002</v>
      </c>
      <c r="U2043" s="21">
        <v>-17.759373</v>
      </c>
      <c r="V2043" s="21" t="s">
        <v>262</v>
      </c>
      <c r="W2043" s="21" t="s">
        <v>51</v>
      </c>
      <c r="X2043" s="21" t="s">
        <v>1756</v>
      </c>
      <c r="Y2043" s="23">
        <v>46246</v>
      </c>
      <c r="Z2043" s="24">
        <f>+E2043-Y2043</f>
        <v>21</v>
      </c>
      <c r="AA2043" s="25">
        <f>+Tabla_DatosExternos_142[[#This Row],[Saldo]]/Tabla_DatosExternos_142[[#This Row],[Importe]]</f>
        <v>1</v>
      </c>
      <c r="AB2043" s="21"/>
      <c r="AC2043" s="26">
        <f>IF(AND(-Z2043&gt;=1,-Z2043&lt;=30),D2043,0)</f>
        <v>0</v>
      </c>
      <c r="AD2043" s="26">
        <f>IF(AND(-Z2043&gt;=31,-Z2043&lt;=60),D2043,0)</f>
        <v>0</v>
      </c>
      <c r="AE2043" s="26">
        <f>IF(AND(-Z2043&gt;=61,-Z2043&lt;=90),D2043,0)</f>
        <v>0</v>
      </c>
      <c r="AF2043" s="26">
        <f>IF(AND(-Z2043&gt;=91,-Z2043&lt;=120),D2043,0)</f>
        <v>0</v>
      </c>
      <c r="AG2043" s="26">
        <f>IF(AND(-Z2043&gt;=121,-Z2043&lt;=150),D2043,0)</f>
        <v>0</v>
      </c>
      <c r="AH2043" s="26">
        <f>IF(AND(-Z2043&gt;=151,-Z2043&lt;=180),D2043,0)</f>
        <v>0</v>
      </c>
      <c r="AI2043" s="26">
        <f>IF(AND(-Z2043&gt;=181,-Z2043&lt;=210),D2043,0)</f>
        <v>0</v>
      </c>
      <c r="AJ2043" s="26">
        <f>IF(AND(-Z2043&gt;=211,-Z2043&lt;=250),D2043,0)</f>
        <v>0</v>
      </c>
      <c r="AK2043" s="26">
        <f>IF(-Z2043&gt;=251,D2043,0)</f>
        <v>0</v>
      </c>
      <c r="AL2043" s="26">
        <f>SUM(AE2043:AF2043)</f>
        <v>0</v>
      </c>
      <c r="AM2043" s="26">
        <f>SUM(AG2043:AK2043)</f>
        <v>0</v>
      </c>
      <c r="AN2043" s="26">
        <f>SUM(AI2043:AK2043)</f>
        <v>0</v>
      </c>
      <c r="AO2043" s="26">
        <f>+IF(SUM(AC2043:AK2043)=0,D2043,0)</f>
        <v>665.34</v>
      </c>
      <c r="AP2043" s="26">
        <f>+SUM(AC2043:AK2043)</f>
        <v>0</v>
      </c>
      <c r="AQ2043" s="26">
        <f>+Tabla_DatosExternos_142[[#This Row],[Total Vigente]]+Tabla_DatosExternos_142[[#This Row],[Total Vencido]]</f>
        <v>665.34</v>
      </c>
      <c r="AR2043" s="26">
        <f>SUM(AG2043:AK2043)</f>
        <v>0</v>
      </c>
      <c r="AS2043" s="27">
        <f>+Tabla_DatosExternos_142[[#This Row],[Fecha]]-Tabla_DatosExternos_142[[#This Row],[Vence]]</f>
        <v>-60</v>
      </c>
      <c r="AT2043" s="21"/>
      <c r="AU2043" s="28" t="e">
        <f>+AR2043-W2043</f>
        <v>#VALUE!</v>
      </c>
    </row>
    <row r="2044" spans="1:47" x14ac:dyDescent="0.35">
      <c r="A2044" s="20">
        <v>46207</v>
      </c>
      <c r="B2044" s="21">
        <v>278648</v>
      </c>
      <c r="C2044" s="21">
        <v>289.08</v>
      </c>
      <c r="D2044" s="21">
        <v>289.08</v>
      </c>
      <c r="E2044" s="22">
        <v>46267</v>
      </c>
      <c r="F2044" s="21">
        <v>21</v>
      </c>
      <c r="G2044" s="21" t="s">
        <v>90</v>
      </c>
      <c r="H2044" s="21" t="s">
        <v>95</v>
      </c>
      <c r="I2044" s="21" t="s">
        <v>1709</v>
      </c>
      <c r="J2044" s="21" t="s">
        <v>1378</v>
      </c>
      <c r="K2044" s="21" t="s">
        <v>1379</v>
      </c>
      <c r="L2044" s="21" t="s">
        <v>1380</v>
      </c>
      <c r="M2044" s="21" t="s">
        <v>1381</v>
      </c>
      <c r="N2044" s="21">
        <v>60</v>
      </c>
      <c r="O2044" s="20"/>
      <c r="P2044" s="21" t="s">
        <v>50</v>
      </c>
      <c r="Q2044" s="21" t="s">
        <v>1710</v>
      </c>
      <c r="R2044" s="21">
        <v>110000</v>
      </c>
      <c r="S2044" s="21">
        <v>10019</v>
      </c>
      <c r="T2044" s="21">
        <v>-63.165480000000002</v>
      </c>
      <c r="U2044" s="21">
        <v>-17.804368</v>
      </c>
      <c r="V2044" s="21" t="s">
        <v>262</v>
      </c>
      <c r="W2044" s="21" t="s">
        <v>51</v>
      </c>
      <c r="X2044" s="21" t="s">
        <v>1714</v>
      </c>
      <c r="Y2044" s="23">
        <v>46246</v>
      </c>
      <c r="Z2044" s="24">
        <f>+E2044-Y2044</f>
        <v>21</v>
      </c>
      <c r="AA2044" s="25">
        <f>+Tabla_DatosExternos_142[[#This Row],[Saldo]]/Tabla_DatosExternos_142[[#This Row],[Importe]]</f>
        <v>1</v>
      </c>
      <c r="AB2044" s="21"/>
      <c r="AC2044" s="26">
        <f>IF(AND(-Z2044&gt;=1,-Z2044&lt;=30),D2044,0)</f>
        <v>0</v>
      </c>
      <c r="AD2044" s="26">
        <f>IF(AND(-Z2044&gt;=31,-Z2044&lt;=60),D2044,0)</f>
        <v>0</v>
      </c>
      <c r="AE2044" s="26">
        <f>IF(AND(-Z2044&gt;=61,-Z2044&lt;=90),D2044,0)</f>
        <v>0</v>
      </c>
      <c r="AF2044" s="26">
        <f>IF(AND(-Z2044&gt;=91,-Z2044&lt;=120),D2044,0)</f>
        <v>0</v>
      </c>
      <c r="AG2044" s="26">
        <f>IF(AND(-Z2044&gt;=121,-Z2044&lt;=150),D2044,0)</f>
        <v>0</v>
      </c>
      <c r="AH2044" s="26">
        <f>IF(AND(-Z2044&gt;=151,-Z2044&lt;=180),D2044,0)</f>
        <v>0</v>
      </c>
      <c r="AI2044" s="26">
        <f>IF(AND(-Z2044&gt;=181,-Z2044&lt;=210),D2044,0)</f>
        <v>0</v>
      </c>
      <c r="AJ2044" s="26">
        <f>IF(AND(-Z2044&gt;=211,-Z2044&lt;=250),D2044,0)</f>
        <v>0</v>
      </c>
      <c r="AK2044" s="26">
        <f>IF(-Z2044&gt;=251,D2044,0)</f>
        <v>0</v>
      </c>
      <c r="AL2044" s="26">
        <f>SUM(AE2044:AF2044)</f>
        <v>0</v>
      </c>
      <c r="AM2044" s="26">
        <f>SUM(AG2044:AK2044)</f>
        <v>0</v>
      </c>
      <c r="AN2044" s="26">
        <f>SUM(AI2044:AK2044)</f>
        <v>0</v>
      </c>
      <c r="AO2044" s="26">
        <f>+IF(SUM(AC2044:AK2044)=0,D2044,0)</f>
        <v>289.08</v>
      </c>
      <c r="AP2044" s="26">
        <f>+SUM(AC2044:AK2044)</f>
        <v>0</v>
      </c>
      <c r="AQ2044" s="26">
        <f>+Tabla_DatosExternos_142[[#This Row],[Total Vigente]]+Tabla_DatosExternos_142[[#This Row],[Total Vencido]]</f>
        <v>289.08</v>
      </c>
      <c r="AR2044" s="26">
        <f>SUM(AG2044:AK2044)</f>
        <v>0</v>
      </c>
      <c r="AS2044" s="27">
        <f>+Tabla_DatosExternos_142[[#This Row],[Fecha]]-Tabla_DatosExternos_142[[#This Row],[Vence]]</f>
        <v>-60</v>
      </c>
      <c r="AT2044" s="21"/>
      <c r="AU2044" s="28" t="e">
        <f>+AR2044-W2044</f>
        <v>#VALUE!</v>
      </c>
    </row>
    <row r="2045" spans="1:47" x14ac:dyDescent="0.35">
      <c r="A2045" s="20">
        <v>46207</v>
      </c>
      <c r="B2045" s="21">
        <v>278649</v>
      </c>
      <c r="C2045" s="21">
        <v>470.52</v>
      </c>
      <c r="D2045" s="21">
        <v>470.52</v>
      </c>
      <c r="E2045" s="22">
        <v>46267</v>
      </c>
      <c r="F2045" s="21">
        <v>21</v>
      </c>
      <c r="G2045" s="21" t="s">
        <v>90</v>
      </c>
      <c r="H2045" s="21" t="s">
        <v>95</v>
      </c>
      <c r="I2045" s="21" t="s">
        <v>1709</v>
      </c>
      <c r="J2045" s="21" t="s">
        <v>1378</v>
      </c>
      <c r="K2045" s="21" t="s">
        <v>1379</v>
      </c>
      <c r="L2045" s="21" t="s">
        <v>1380</v>
      </c>
      <c r="M2045" s="21" t="s">
        <v>1381</v>
      </c>
      <c r="N2045" s="21">
        <v>60</v>
      </c>
      <c r="O2045" s="20"/>
      <c r="P2045" s="21" t="s">
        <v>50</v>
      </c>
      <c r="Q2045" s="21" t="s">
        <v>1710</v>
      </c>
      <c r="R2045" s="21">
        <v>110000</v>
      </c>
      <c r="S2045" s="21">
        <v>10019</v>
      </c>
      <c r="T2045" s="21">
        <v>-63.135860999999998</v>
      </c>
      <c r="U2045" s="21">
        <v>-17.807611000000001</v>
      </c>
      <c r="V2045" s="21" t="s">
        <v>1715</v>
      </c>
      <c r="W2045" s="21" t="s">
        <v>51</v>
      </c>
      <c r="X2045" s="21" t="s">
        <v>1716</v>
      </c>
      <c r="Y2045" s="23">
        <v>46246</v>
      </c>
      <c r="Z2045" s="24">
        <f>+E2045-Y2045</f>
        <v>21</v>
      </c>
      <c r="AA2045" s="25">
        <f>+Tabla_DatosExternos_142[[#This Row],[Saldo]]/Tabla_DatosExternos_142[[#This Row],[Importe]]</f>
        <v>1</v>
      </c>
      <c r="AB2045" s="21"/>
      <c r="AC2045" s="26">
        <f>IF(AND(-Z2045&gt;=1,-Z2045&lt;=30),D2045,0)</f>
        <v>0</v>
      </c>
      <c r="AD2045" s="26">
        <f>IF(AND(-Z2045&gt;=31,-Z2045&lt;=60),D2045,0)</f>
        <v>0</v>
      </c>
      <c r="AE2045" s="26">
        <f>IF(AND(-Z2045&gt;=61,-Z2045&lt;=90),D2045,0)</f>
        <v>0</v>
      </c>
      <c r="AF2045" s="26">
        <f>IF(AND(-Z2045&gt;=91,-Z2045&lt;=120),D2045,0)</f>
        <v>0</v>
      </c>
      <c r="AG2045" s="26">
        <f>IF(AND(-Z2045&gt;=121,-Z2045&lt;=150),D2045,0)</f>
        <v>0</v>
      </c>
      <c r="AH2045" s="26">
        <f>IF(AND(-Z2045&gt;=151,-Z2045&lt;=180),D2045,0)</f>
        <v>0</v>
      </c>
      <c r="AI2045" s="26">
        <f>IF(AND(-Z2045&gt;=181,-Z2045&lt;=210),D2045,0)</f>
        <v>0</v>
      </c>
      <c r="AJ2045" s="26">
        <f>IF(AND(-Z2045&gt;=211,-Z2045&lt;=250),D2045,0)</f>
        <v>0</v>
      </c>
      <c r="AK2045" s="26">
        <f>IF(-Z2045&gt;=251,D2045,0)</f>
        <v>0</v>
      </c>
      <c r="AL2045" s="26">
        <f>SUM(AE2045:AF2045)</f>
        <v>0</v>
      </c>
      <c r="AM2045" s="26">
        <f>SUM(AG2045:AK2045)</f>
        <v>0</v>
      </c>
      <c r="AN2045" s="26">
        <f>SUM(AI2045:AK2045)</f>
        <v>0</v>
      </c>
      <c r="AO2045" s="26">
        <f>+IF(SUM(AC2045:AK2045)=0,D2045,0)</f>
        <v>470.52</v>
      </c>
      <c r="AP2045" s="26">
        <f>+SUM(AC2045:AK2045)</f>
        <v>0</v>
      </c>
      <c r="AQ2045" s="26">
        <f>+Tabla_DatosExternos_142[[#This Row],[Total Vigente]]+Tabla_DatosExternos_142[[#This Row],[Total Vencido]]</f>
        <v>470.52</v>
      </c>
      <c r="AR2045" s="26">
        <f>SUM(AG2045:AK2045)</f>
        <v>0</v>
      </c>
      <c r="AS2045" s="27">
        <f>+Tabla_DatosExternos_142[[#This Row],[Fecha]]-Tabla_DatosExternos_142[[#This Row],[Vence]]</f>
        <v>-60</v>
      </c>
      <c r="AT2045" s="21"/>
      <c r="AU2045" s="28" t="e">
        <f>+AR2045-W2045</f>
        <v>#VALUE!</v>
      </c>
    </row>
    <row r="2046" spans="1:47" x14ac:dyDescent="0.35">
      <c r="A2046" s="20">
        <v>46207</v>
      </c>
      <c r="B2046" s="21">
        <v>278650</v>
      </c>
      <c r="C2046" s="21">
        <v>514.02</v>
      </c>
      <c r="D2046" s="21">
        <v>514.02</v>
      </c>
      <c r="E2046" s="22">
        <v>46267</v>
      </c>
      <c r="F2046" s="21">
        <v>21</v>
      </c>
      <c r="G2046" s="21" t="s">
        <v>90</v>
      </c>
      <c r="H2046" s="21" t="s">
        <v>95</v>
      </c>
      <c r="I2046" s="21" t="s">
        <v>1709</v>
      </c>
      <c r="J2046" s="21" t="s">
        <v>1378</v>
      </c>
      <c r="K2046" s="21" t="s">
        <v>1379</v>
      </c>
      <c r="L2046" s="21" t="s">
        <v>1380</v>
      </c>
      <c r="M2046" s="21" t="s">
        <v>1381</v>
      </c>
      <c r="N2046" s="21">
        <v>60</v>
      </c>
      <c r="O2046" s="20"/>
      <c r="P2046" s="21" t="s">
        <v>50</v>
      </c>
      <c r="Q2046" s="21" t="s">
        <v>1710</v>
      </c>
      <c r="R2046" s="21">
        <v>110000</v>
      </c>
      <c r="S2046" s="21">
        <v>10019</v>
      </c>
      <c r="T2046" s="21">
        <v>-63.172030999999997</v>
      </c>
      <c r="U2046" s="21">
        <v>-17.829115000000002</v>
      </c>
      <c r="V2046" s="21" t="s">
        <v>1717</v>
      </c>
      <c r="W2046" s="21" t="s">
        <v>51</v>
      </c>
      <c r="X2046" s="21" t="s">
        <v>1718</v>
      </c>
      <c r="Y2046" s="23">
        <v>46246</v>
      </c>
      <c r="Z2046" s="24">
        <f>+E2046-Y2046</f>
        <v>21</v>
      </c>
      <c r="AA2046" s="25">
        <f>+Tabla_DatosExternos_142[[#This Row],[Saldo]]/Tabla_DatosExternos_142[[#This Row],[Importe]]</f>
        <v>1</v>
      </c>
      <c r="AB2046" s="21"/>
      <c r="AC2046" s="26">
        <f>IF(AND(-Z2046&gt;=1,-Z2046&lt;=30),D2046,0)</f>
        <v>0</v>
      </c>
      <c r="AD2046" s="26">
        <f>IF(AND(-Z2046&gt;=31,-Z2046&lt;=60),D2046,0)</f>
        <v>0</v>
      </c>
      <c r="AE2046" s="26">
        <f>IF(AND(-Z2046&gt;=61,-Z2046&lt;=90),D2046,0)</f>
        <v>0</v>
      </c>
      <c r="AF2046" s="26">
        <f>IF(AND(-Z2046&gt;=91,-Z2046&lt;=120),D2046,0)</f>
        <v>0</v>
      </c>
      <c r="AG2046" s="26">
        <f>IF(AND(-Z2046&gt;=121,-Z2046&lt;=150),D2046,0)</f>
        <v>0</v>
      </c>
      <c r="AH2046" s="26">
        <f>IF(AND(-Z2046&gt;=151,-Z2046&lt;=180),D2046,0)</f>
        <v>0</v>
      </c>
      <c r="AI2046" s="26">
        <f>IF(AND(-Z2046&gt;=181,-Z2046&lt;=210),D2046,0)</f>
        <v>0</v>
      </c>
      <c r="AJ2046" s="26">
        <f>IF(AND(-Z2046&gt;=211,-Z2046&lt;=250),D2046,0)</f>
        <v>0</v>
      </c>
      <c r="AK2046" s="26">
        <f>IF(-Z2046&gt;=251,D2046,0)</f>
        <v>0</v>
      </c>
      <c r="AL2046" s="26">
        <f>SUM(AE2046:AF2046)</f>
        <v>0</v>
      </c>
      <c r="AM2046" s="26">
        <f>SUM(AG2046:AK2046)</f>
        <v>0</v>
      </c>
      <c r="AN2046" s="26">
        <f>SUM(AI2046:AK2046)</f>
        <v>0</v>
      </c>
      <c r="AO2046" s="26">
        <f>+IF(SUM(AC2046:AK2046)=0,D2046,0)</f>
        <v>514.02</v>
      </c>
      <c r="AP2046" s="26">
        <f>+SUM(AC2046:AK2046)</f>
        <v>0</v>
      </c>
      <c r="AQ2046" s="26">
        <f>+Tabla_DatosExternos_142[[#This Row],[Total Vigente]]+Tabla_DatosExternos_142[[#This Row],[Total Vencido]]</f>
        <v>514.02</v>
      </c>
      <c r="AR2046" s="26">
        <f>SUM(AG2046:AK2046)</f>
        <v>0</v>
      </c>
      <c r="AS2046" s="27">
        <f>+Tabla_DatosExternos_142[[#This Row],[Fecha]]-Tabla_DatosExternos_142[[#This Row],[Vence]]</f>
        <v>-60</v>
      </c>
      <c r="AT2046" s="21"/>
      <c r="AU2046" s="28" t="e">
        <f>+AR2046-W2046</f>
        <v>#VALUE!</v>
      </c>
    </row>
    <row r="2047" spans="1:47" x14ac:dyDescent="0.35">
      <c r="A2047" s="20">
        <v>46207</v>
      </c>
      <c r="B2047" s="21">
        <v>278651</v>
      </c>
      <c r="C2047" s="21">
        <v>871.44</v>
      </c>
      <c r="D2047" s="21">
        <v>871.44</v>
      </c>
      <c r="E2047" s="22">
        <v>46267</v>
      </c>
      <c r="F2047" s="21">
        <v>21</v>
      </c>
      <c r="G2047" s="21" t="s">
        <v>90</v>
      </c>
      <c r="H2047" s="21" t="s">
        <v>95</v>
      </c>
      <c r="I2047" s="21" t="s">
        <v>1709</v>
      </c>
      <c r="J2047" s="21" t="s">
        <v>1378</v>
      </c>
      <c r="K2047" s="21" t="s">
        <v>1379</v>
      </c>
      <c r="L2047" s="21" t="s">
        <v>1380</v>
      </c>
      <c r="M2047" s="21" t="s">
        <v>1381</v>
      </c>
      <c r="N2047" s="21">
        <v>60</v>
      </c>
      <c r="O2047" s="20"/>
      <c r="P2047" s="21" t="s">
        <v>50</v>
      </c>
      <c r="Q2047" s="21" t="s">
        <v>1710</v>
      </c>
      <c r="R2047" s="21">
        <v>110000</v>
      </c>
      <c r="S2047" s="21">
        <v>10019</v>
      </c>
      <c r="T2047" s="21">
        <v>-63.096998999999997</v>
      </c>
      <c r="U2047" s="21">
        <v>-17.746296000000001</v>
      </c>
      <c r="V2047" s="21" t="s">
        <v>1717</v>
      </c>
      <c r="W2047" s="21" t="s">
        <v>51</v>
      </c>
      <c r="X2047" s="21" t="s">
        <v>1779</v>
      </c>
      <c r="Y2047" s="23">
        <v>46246</v>
      </c>
      <c r="Z2047" s="24">
        <f>+E2047-Y2047</f>
        <v>21</v>
      </c>
      <c r="AA2047" s="25">
        <f>+Tabla_DatosExternos_142[[#This Row],[Saldo]]/Tabla_DatosExternos_142[[#This Row],[Importe]]</f>
        <v>1</v>
      </c>
      <c r="AB2047" s="21"/>
      <c r="AC2047" s="26">
        <f>IF(AND(-Z2047&gt;=1,-Z2047&lt;=30),D2047,0)</f>
        <v>0</v>
      </c>
      <c r="AD2047" s="26">
        <f>IF(AND(-Z2047&gt;=31,-Z2047&lt;=60),D2047,0)</f>
        <v>0</v>
      </c>
      <c r="AE2047" s="26">
        <f>IF(AND(-Z2047&gt;=61,-Z2047&lt;=90),D2047,0)</f>
        <v>0</v>
      </c>
      <c r="AF2047" s="26">
        <f>IF(AND(-Z2047&gt;=91,-Z2047&lt;=120),D2047,0)</f>
        <v>0</v>
      </c>
      <c r="AG2047" s="26">
        <f>IF(AND(-Z2047&gt;=121,-Z2047&lt;=150),D2047,0)</f>
        <v>0</v>
      </c>
      <c r="AH2047" s="26">
        <f>IF(AND(-Z2047&gt;=151,-Z2047&lt;=180),D2047,0)</f>
        <v>0</v>
      </c>
      <c r="AI2047" s="26">
        <f>IF(AND(-Z2047&gt;=181,-Z2047&lt;=210),D2047,0)</f>
        <v>0</v>
      </c>
      <c r="AJ2047" s="26">
        <f>IF(AND(-Z2047&gt;=211,-Z2047&lt;=250),D2047,0)</f>
        <v>0</v>
      </c>
      <c r="AK2047" s="26">
        <f>IF(-Z2047&gt;=251,D2047,0)</f>
        <v>0</v>
      </c>
      <c r="AL2047" s="26">
        <f>SUM(AE2047:AF2047)</f>
        <v>0</v>
      </c>
      <c r="AM2047" s="26">
        <f>SUM(AG2047:AK2047)</f>
        <v>0</v>
      </c>
      <c r="AN2047" s="26">
        <f>SUM(AI2047:AK2047)</f>
        <v>0</v>
      </c>
      <c r="AO2047" s="26">
        <f>+IF(SUM(AC2047:AK2047)=0,D2047,0)</f>
        <v>871.44</v>
      </c>
      <c r="AP2047" s="26">
        <f>+SUM(AC2047:AK2047)</f>
        <v>0</v>
      </c>
      <c r="AQ2047" s="26">
        <f>+Tabla_DatosExternos_142[[#This Row],[Total Vigente]]+Tabla_DatosExternos_142[[#This Row],[Total Vencido]]</f>
        <v>871.44</v>
      </c>
      <c r="AR2047" s="26">
        <f>SUM(AG2047:AK2047)</f>
        <v>0</v>
      </c>
      <c r="AS2047" s="27">
        <f>+Tabla_DatosExternos_142[[#This Row],[Fecha]]-Tabla_DatosExternos_142[[#This Row],[Vence]]</f>
        <v>-60</v>
      </c>
      <c r="AT2047" s="21"/>
      <c r="AU2047" s="28" t="e">
        <f>+AR2047-W2047</f>
        <v>#VALUE!</v>
      </c>
    </row>
    <row r="2048" spans="1:47" x14ac:dyDescent="0.35">
      <c r="A2048" s="20">
        <v>46207</v>
      </c>
      <c r="B2048" s="21">
        <v>278652</v>
      </c>
      <c r="C2048" s="21">
        <v>413.4</v>
      </c>
      <c r="D2048" s="21">
        <v>413.4</v>
      </c>
      <c r="E2048" s="22">
        <v>46267</v>
      </c>
      <c r="F2048" s="21">
        <v>21</v>
      </c>
      <c r="G2048" s="21" t="s">
        <v>90</v>
      </c>
      <c r="H2048" s="21" t="s">
        <v>95</v>
      </c>
      <c r="I2048" s="21" t="s">
        <v>1709</v>
      </c>
      <c r="J2048" s="21" t="s">
        <v>1378</v>
      </c>
      <c r="K2048" s="21" t="s">
        <v>1379</v>
      </c>
      <c r="L2048" s="21" t="s">
        <v>1380</v>
      </c>
      <c r="M2048" s="21" t="s">
        <v>1381</v>
      </c>
      <c r="N2048" s="21">
        <v>60</v>
      </c>
      <c r="O2048" s="20"/>
      <c r="P2048" s="21" t="s">
        <v>50</v>
      </c>
      <c r="Q2048" s="21" t="s">
        <v>1710</v>
      </c>
      <c r="R2048" s="21">
        <v>110000</v>
      </c>
      <c r="S2048" s="21">
        <v>10019</v>
      </c>
      <c r="T2048" s="21">
        <v>-63.160083</v>
      </c>
      <c r="U2048" s="21">
        <v>-17.863472000000002</v>
      </c>
      <c r="V2048" s="21" t="s">
        <v>1717</v>
      </c>
      <c r="W2048" s="21" t="s">
        <v>51</v>
      </c>
      <c r="X2048" s="21" t="s">
        <v>1719</v>
      </c>
      <c r="Y2048" s="23">
        <v>46246</v>
      </c>
      <c r="Z2048" s="24">
        <f>+E2048-Y2048</f>
        <v>21</v>
      </c>
      <c r="AA2048" s="25">
        <f>+Tabla_DatosExternos_142[[#This Row],[Saldo]]/Tabla_DatosExternos_142[[#This Row],[Importe]]</f>
        <v>1</v>
      </c>
      <c r="AB2048" s="21"/>
      <c r="AC2048" s="26">
        <f>IF(AND(-Z2048&gt;=1,-Z2048&lt;=30),D2048,0)</f>
        <v>0</v>
      </c>
      <c r="AD2048" s="26">
        <f>IF(AND(-Z2048&gt;=31,-Z2048&lt;=60),D2048,0)</f>
        <v>0</v>
      </c>
      <c r="AE2048" s="26">
        <f>IF(AND(-Z2048&gt;=61,-Z2048&lt;=90),D2048,0)</f>
        <v>0</v>
      </c>
      <c r="AF2048" s="26">
        <f>IF(AND(-Z2048&gt;=91,-Z2048&lt;=120),D2048,0)</f>
        <v>0</v>
      </c>
      <c r="AG2048" s="26">
        <f>IF(AND(-Z2048&gt;=121,-Z2048&lt;=150),D2048,0)</f>
        <v>0</v>
      </c>
      <c r="AH2048" s="26">
        <f>IF(AND(-Z2048&gt;=151,-Z2048&lt;=180),D2048,0)</f>
        <v>0</v>
      </c>
      <c r="AI2048" s="26">
        <f>IF(AND(-Z2048&gt;=181,-Z2048&lt;=210),D2048,0)</f>
        <v>0</v>
      </c>
      <c r="AJ2048" s="26">
        <f>IF(AND(-Z2048&gt;=211,-Z2048&lt;=250),D2048,0)</f>
        <v>0</v>
      </c>
      <c r="AK2048" s="26">
        <f>IF(-Z2048&gt;=251,D2048,0)</f>
        <v>0</v>
      </c>
      <c r="AL2048" s="26">
        <f>SUM(AE2048:AF2048)</f>
        <v>0</v>
      </c>
      <c r="AM2048" s="26">
        <f>SUM(AG2048:AK2048)</f>
        <v>0</v>
      </c>
      <c r="AN2048" s="26">
        <f>SUM(AI2048:AK2048)</f>
        <v>0</v>
      </c>
      <c r="AO2048" s="26">
        <f>+IF(SUM(AC2048:AK2048)=0,D2048,0)</f>
        <v>413.4</v>
      </c>
      <c r="AP2048" s="26">
        <f>+SUM(AC2048:AK2048)</f>
        <v>0</v>
      </c>
      <c r="AQ2048" s="26">
        <f>+Tabla_DatosExternos_142[[#This Row],[Total Vigente]]+Tabla_DatosExternos_142[[#This Row],[Total Vencido]]</f>
        <v>413.4</v>
      </c>
      <c r="AR2048" s="26">
        <f>SUM(AG2048:AK2048)</f>
        <v>0</v>
      </c>
      <c r="AS2048" s="27">
        <f>+Tabla_DatosExternos_142[[#This Row],[Fecha]]-Tabla_DatosExternos_142[[#This Row],[Vence]]</f>
        <v>-60</v>
      </c>
      <c r="AT2048" s="21"/>
      <c r="AU2048" s="28" t="e">
        <f>+AR2048-W2048</f>
        <v>#VALUE!</v>
      </c>
    </row>
    <row r="2049" spans="1:47" x14ac:dyDescent="0.35">
      <c r="A2049" s="20">
        <v>46207</v>
      </c>
      <c r="B2049" s="21">
        <v>278653</v>
      </c>
      <c r="C2049" s="21">
        <v>883.02</v>
      </c>
      <c r="D2049" s="21">
        <v>883.02</v>
      </c>
      <c r="E2049" s="22">
        <v>46267</v>
      </c>
      <c r="F2049" s="21">
        <v>21</v>
      </c>
      <c r="G2049" s="21" t="s">
        <v>90</v>
      </c>
      <c r="H2049" s="21" t="s">
        <v>95</v>
      </c>
      <c r="I2049" s="21" t="s">
        <v>1709</v>
      </c>
      <c r="J2049" s="21" t="s">
        <v>1378</v>
      </c>
      <c r="K2049" s="21" t="s">
        <v>1379</v>
      </c>
      <c r="L2049" s="21" t="s">
        <v>1380</v>
      </c>
      <c r="M2049" s="21" t="s">
        <v>1381</v>
      </c>
      <c r="N2049" s="21">
        <v>60</v>
      </c>
      <c r="O2049" s="20"/>
      <c r="P2049" s="21" t="s">
        <v>50</v>
      </c>
      <c r="Q2049" s="21" t="s">
        <v>1710</v>
      </c>
      <c r="R2049" s="21">
        <v>110000</v>
      </c>
      <c r="S2049" s="21">
        <v>10019</v>
      </c>
      <c r="T2049" s="21">
        <v>-63.118544999999997</v>
      </c>
      <c r="U2049" s="21">
        <v>-17.792090000000002</v>
      </c>
      <c r="V2049" s="21" t="s">
        <v>1717</v>
      </c>
      <c r="W2049" s="21" t="s">
        <v>51</v>
      </c>
      <c r="X2049" s="21" t="s">
        <v>1720</v>
      </c>
      <c r="Y2049" s="23">
        <v>46246</v>
      </c>
      <c r="Z2049" s="24">
        <f>+E2049-Y2049</f>
        <v>21</v>
      </c>
      <c r="AA2049" s="25">
        <f>+Tabla_DatosExternos_142[[#This Row],[Saldo]]/Tabla_DatosExternos_142[[#This Row],[Importe]]</f>
        <v>1</v>
      </c>
      <c r="AB2049" s="21"/>
      <c r="AC2049" s="26">
        <f>IF(AND(-Z2049&gt;=1,-Z2049&lt;=30),D2049,0)</f>
        <v>0</v>
      </c>
      <c r="AD2049" s="26">
        <f>IF(AND(-Z2049&gt;=31,-Z2049&lt;=60),D2049,0)</f>
        <v>0</v>
      </c>
      <c r="AE2049" s="26">
        <f>IF(AND(-Z2049&gt;=61,-Z2049&lt;=90),D2049,0)</f>
        <v>0</v>
      </c>
      <c r="AF2049" s="26">
        <f>IF(AND(-Z2049&gt;=91,-Z2049&lt;=120),D2049,0)</f>
        <v>0</v>
      </c>
      <c r="AG2049" s="26">
        <f>IF(AND(-Z2049&gt;=121,-Z2049&lt;=150),D2049,0)</f>
        <v>0</v>
      </c>
      <c r="AH2049" s="26">
        <f>IF(AND(-Z2049&gt;=151,-Z2049&lt;=180),D2049,0)</f>
        <v>0</v>
      </c>
      <c r="AI2049" s="26">
        <f>IF(AND(-Z2049&gt;=181,-Z2049&lt;=210),D2049,0)</f>
        <v>0</v>
      </c>
      <c r="AJ2049" s="26">
        <f>IF(AND(-Z2049&gt;=211,-Z2049&lt;=250),D2049,0)</f>
        <v>0</v>
      </c>
      <c r="AK2049" s="26">
        <f>IF(-Z2049&gt;=251,D2049,0)</f>
        <v>0</v>
      </c>
      <c r="AL2049" s="26">
        <f>SUM(AE2049:AF2049)</f>
        <v>0</v>
      </c>
      <c r="AM2049" s="26">
        <f>SUM(AG2049:AK2049)</f>
        <v>0</v>
      </c>
      <c r="AN2049" s="26">
        <f>SUM(AI2049:AK2049)</f>
        <v>0</v>
      </c>
      <c r="AO2049" s="26">
        <f>+IF(SUM(AC2049:AK2049)=0,D2049,0)</f>
        <v>883.02</v>
      </c>
      <c r="AP2049" s="26">
        <f>+SUM(AC2049:AK2049)</f>
        <v>0</v>
      </c>
      <c r="AQ2049" s="26">
        <f>+Tabla_DatosExternos_142[[#This Row],[Total Vigente]]+Tabla_DatosExternos_142[[#This Row],[Total Vencido]]</f>
        <v>883.02</v>
      </c>
      <c r="AR2049" s="26">
        <f>SUM(AG2049:AK2049)</f>
        <v>0</v>
      </c>
      <c r="AS2049" s="27">
        <f>+Tabla_DatosExternos_142[[#This Row],[Fecha]]-Tabla_DatosExternos_142[[#This Row],[Vence]]</f>
        <v>-60</v>
      </c>
      <c r="AT2049" s="21"/>
      <c r="AU2049" s="28" t="e">
        <f>+AR2049-W2049</f>
        <v>#VALUE!</v>
      </c>
    </row>
    <row r="2050" spans="1:47" x14ac:dyDescent="0.35">
      <c r="A2050" s="20">
        <v>46207</v>
      </c>
      <c r="B2050" s="21">
        <v>278654</v>
      </c>
      <c r="C2050" s="21">
        <v>708.24</v>
      </c>
      <c r="D2050" s="21">
        <v>708.24</v>
      </c>
      <c r="E2050" s="22">
        <v>46267</v>
      </c>
      <c r="F2050" s="21">
        <v>21</v>
      </c>
      <c r="G2050" s="21" t="s">
        <v>90</v>
      </c>
      <c r="H2050" s="21" t="s">
        <v>95</v>
      </c>
      <c r="I2050" s="21" t="s">
        <v>1709</v>
      </c>
      <c r="J2050" s="21" t="s">
        <v>1378</v>
      </c>
      <c r="K2050" s="21" t="s">
        <v>1379</v>
      </c>
      <c r="L2050" s="21" t="s">
        <v>1380</v>
      </c>
      <c r="M2050" s="21" t="s">
        <v>1381</v>
      </c>
      <c r="N2050" s="21">
        <v>60</v>
      </c>
      <c r="O2050" s="20"/>
      <c r="P2050" s="21" t="s">
        <v>50</v>
      </c>
      <c r="Q2050" s="21" t="s">
        <v>1710</v>
      </c>
      <c r="R2050" s="21">
        <v>110000</v>
      </c>
      <c r="S2050" s="21">
        <v>10019</v>
      </c>
      <c r="T2050" s="21">
        <v>-63.181055999999998</v>
      </c>
      <c r="U2050" s="21">
        <v>-17.843778</v>
      </c>
      <c r="V2050" s="21" t="s">
        <v>1717</v>
      </c>
      <c r="W2050" s="21" t="s">
        <v>51</v>
      </c>
      <c r="X2050" s="21" t="s">
        <v>1721</v>
      </c>
      <c r="Y2050" s="23">
        <v>46246</v>
      </c>
      <c r="Z2050" s="24">
        <f>+E2050-Y2050</f>
        <v>21</v>
      </c>
      <c r="AA2050" s="25">
        <f>+Tabla_DatosExternos_142[[#This Row],[Saldo]]/Tabla_DatosExternos_142[[#This Row],[Importe]]</f>
        <v>1</v>
      </c>
      <c r="AB2050" s="21"/>
      <c r="AC2050" s="26">
        <f>IF(AND(-Z2050&gt;=1,-Z2050&lt;=30),D2050,0)</f>
        <v>0</v>
      </c>
      <c r="AD2050" s="26">
        <f>IF(AND(-Z2050&gt;=31,-Z2050&lt;=60),D2050,0)</f>
        <v>0</v>
      </c>
      <c r="AE2050" s="26">
        <f>IF(AND(-Z2050&gt;=61,-Z2050&lt;=90),D2050,0)</f>
        <v>0</v>
      </c>
      <c r="AF2050" s="26">
        <f>IF(AND(-Z2050&gt;=91,-Z2050&lt;=120),D2050,0)</f>
        <v>0</v>
      </c>
      <c r="AG2050" s="26">
        <f>IF(AND(-Z2050&gt;=121,-Z2050&lt;=150),D2050,0)</f>
        <v>0</v>
      </c>
      <c r="AH2050" s="26">
        <f>IF(AND(-Z2050&gt;=151,-Z2050&lt;=180),D2050,0)</f>
        <v>0</v>
      </c>
      <c r="AI2050" s="26">
        <f>IF(AND(-Z2050&gt;=181,-Z2050&lt;=210),D2050,0)</f>
        <v>0</v>
      </c>
      <c r="AJ2050" s="26">
        <f>IF(AND(-Z2050&gt;=211,-Z2050&lt;=250),D2050,0)</f>
        <v>0</v>
      </c>
      <c r="AK2050" s="26">
        <f>IF(-Z2050&gt;=251,D2050,0)</f>
        <v>0</v>
      </c>
      <c r="AL2050" s="26">
        <f>SUM(AE2050:AF2050)</f>
        <v>0</v>
      </c>
      <c r="AM2050" s="26">
        <f>SUM(AG2050:AK2050)</f>
        <v>0</v>
      </c>
      <c r="AN2050" s="26">
        <f>SUM(AI2050:AK2050)</f>
        <v>0</v>
      </c>
      <c r="AO2050" s="26">
        <f>+IF(SUM(AC2050:AK2050)=0,D2050,0)</f>
        <v>708.24</v>
      </c>
      <c r="AP2050" s="26">
        <f>+SUM(AC2050:AK2050)</f>
        <v>0</v>
      </c>
      <c r="AQ2050" s="26">
        <f>+Tabla_DatosExternos_142[[#This Row],[Total Vigente]]+Tabla_DatosExternos_142[[#This Row],[Total Vencido]]</f>
        <v>708.24</v>
      </c>
      <c r="AR2050" s="26">
        <f>SUM(AG2050:AK2050)</f>
        <v>0</v>
      </c>
      <c r="AS2050" s="27">
        <f>+Tabla_DatosExternos_142[[#This Row],[Fecha]]-Tabla_DatosExternos_142[[#This Row],[Vence]]</f>
        <v>-60</v>
      </c>
      <c r="AT2050" s="21"/>
      <c r="AU2050" s="28" t="e">
        <f>+AR2050-W2050</f>
        <v>#VALUE!</v>
      </c>
    </row>
    <row r="2051" spans="1:47" x14ac:dyDescent="0.35">
      <c r="A2051" s="20">
        <v>46207</v>
      </c>
      <c r="B2051" s="21">
        <v>278655</v>
      </c>
      <c r="C2051" s="21">
        <v>351.66</v>
      </c>
      <c r="D2051" s="21">
        <v>351.66</v>
      </c>
      <c r="E2051" s="22">
        <v>46267</v>
      </c>
      <c r="F2051" s="21">
        <v>21</v>
      </c>
      <c r="G2051" s="21" t="s">
        <v>90</v>
      </c>
      <c r="H2051" s="21" t="s">
        <v>95</v>
      </c>
      <c r="I2051" s="21" t="s">
        <v>1709</v>
      </c>
      <c r="J2051" s="21" t="s">
        <v>1378</v>
      </c>
      <c r="K2051" s="21" t="s">
        <v>1379</v>
      </c>
      <c r="L2051" s="21" t="s">
        <v>1380</v>
      </c>
      <c r="M2051" s="21" t="s">
        <v>1381</v>
      </c>
      <c r="N2051" s="21">
        <v>60</v>
      </c>
      <c r="O2051" s="20"/>
      <c r="P2051" s="21" t="s">
        <v>50</v>
      </c>
      <c r="Q2051" s="21" t="s">
        <v>1710</v>
      </c>
      <c r="R2051" s="21">
        <v>110000</v>
      </c>
      <c r="S2051" s="21">
        <v>10019</v>
      </c>
      <c r="T2051" s="21">
        <v>-63.198073000000001</v>
      </c>
      <c r="U2051" s="21">
        <v>-17.844671999999999</v>
      </c>
      <c r="V2051" s="21" t="s">
        <v>1722</v>
      </c>
      <c r="W2051" s="21" t="s">
        <v>51</v>
      </c>
      <c r="X2051" s="21" t="s">
        <v>1723</v>
      </c>
      <c r="Y2051" s="23">
        <v>46246</v>
      </c>
      <c r="Z2051" s="24">
        <f>+E2051-Y2051</f>
        <v>21</v>
      </c>
      <c r="AA2051" s="25">
        <f>+Tabla_DatosExternos_142[[#This Row],[Saldo]]/Tabla_DatosExternos_142[[#This Row],[Importe]]</f>
        <v>1</v>
      </c>
      <c r="AB2051" s="21"/>
      <c r="AC2051" s="26">
        <f>IF(AND(-Z2051&gt;=1,-Z2051&lt;=30),D2051,0)</f>
        <v>0</v>
      </c>
      <c r="AD2051" s="26">
        <f>IF(AND(-Z2051&gt;=31,-Z2051&lt;=60),D2051,0)</f>
        <v>0</v>
      </c>
      <c r="AE2051" s="26">
        <f>IF(AND(-Z2051&gt;=61,-Z2051&lt;=90),D2051,0)</f>
        <v>0</v>
      </c>
      <c r="AF2051" s="26">
        <f>IF(AND(-Z2051&gt;=91,-Z2051&lt;=120),D2051,0)</f>
        <v>0</v>
      </c>
      <c r="AG2051" s="26">
        <f>IF(AND(-Z2051&gt;=121,-Z2051&lt;=150),D2051,0)</f>
        <v>0</v>
      </c>
      <c r="AH2051" s="26">
        <f>IF(AND(-Z2051&gt;=151,-Z2051&lt;=180),D2051,0)</f>
        <v>0</v>
      </c>
      <c r="AI2051" s="26">
        <f>IF(AND(-Z2051&gt;=181,-Z2051&lt;=210),D2051,0)</f>
        <v>0</v>
      </c>
      <c r="AJ2051" s="26">
        <f>IF(AND(-Z2051&gt;=211,-Z2051&lt;=250),D2051,0)</f>
        <v>0</v>
      </c>
      <c r="AK2051" s="26">
        <f>IF(-Z2051&gt;=251,D2051,0)</f>
        <v>0</v>
      </c>
      <c r="AL2051" s="26">
        <f>SUM(AE2051:AF2051)</f>
        <v>0</v>
      </c>
      <c r="AM2051" s="26">
        <f>SUM(AG2051:AK2051)</f>
        <v>0</v>
      </c>
      <c r="AN2051" s="26">
        <f>SUM(AI2051:AK2051)</f>
        <v>0</v>
      </c>
      <c r="AO2051" s="26">
        <f>+IF(SUM(AC2051:AK2051)=0,D2051,0)</f>
        <v>351.66</v>
      </c>
      <c r="AP2051" s="26">
        <f>+SUM(AC2051:AK2051)</f>
        <v>0</v>
      </c>
      <c r="AQ2051" s="26">
        <f>+Tabla_DatosExternos_142[[#This Row],[Total Vigente]]+Tabla_DatosExternos_142[[#This Row],[Total Vencido]]</f>
        <v>351.66</v>
      </c>
      <c r="AR2051" s="26">
        <f>SUM(AG2051:AK2051)</f>
        <v>0</v>
      </c>
      <c r="AS2051" s="27">
        <f>+Tabla_DatosExternos_142[[#This Row],[Fecha]]-Tabla_DatosExternos_142[[#This Row],[Vence]]</f>
        <v>-60</v>
      </c>
      <c r="AT2051" s="21"/>
      <c r="AU2051" s="28" t="e">
        <f>+AR2051-W2051</f>
        <v>#VALUE!</v>
      </c>
    </row>
    <row r="2052" spans="1:47" x14ac:dyDescent="0.35">
      <c r="A2052" s="20">
        <v>46207</v>
      </c>
      <c r="B2052" s="21">
        <v>278656</v>
      </c>
      <c r="C2052" s="21">
        <v>659.76</v>
      </c>
      <c r="D2052" s="21">
        <v>659.76</v>
      </c>
      <c r="E2052" s="22">
        <v>46267</v>
      </c>
      <c r="F2052" s="21">
        <v>21</v>
      </c>
      <c r="G2052" s="21" t="s">
        <v>90</v>
      </c>
      <c r="H2052" s="21" t="s">
        <v>95</v>
      </c>
      <c r="I2052" s="21" t="s">
        <v>1709</v>
      </c>
      <c r="J2052" s="21" t="s">
        <v>1378</v>
      </c>
      <c r="K2052" s="21" t="s">
        <v>1379</v>
      </c>
      <c r="L2052" s="21" t="s">
        <v>1380</v>
      </c>
      <c r="M2052" s="21" t="s">
        <v>1381</v>
      </c>
      <c r="N2052" s="21">
        <v>60</v>
      </c>
      <c r="O2052" s="20"/>
      <c r="P2052" s="21" t="s">
        <v>50</v>
      </c>
      <c r="Q2052" s="21" t="s">
        <v>1710</v>
      </c>
      <c r="R2052" s="21">
        <v>110000</v>
      </c>
      <c r="S2052" s="21">
        <v>10019</v>
      </c>
      <c r="T2052" s="21">
        <v>-63.187139299999998</v>
      </c>
      <c r="U2052" s="21">
        <v>-17.806441100000001</v>
      </c>
      <c r="V2052" s="21" t="s">
        <v>1722</v>
      </c>
      <c r="W2052" s="21" t="s">
        <v>51</v>
      </c>
      <c r="X2052" s="21" t="s">
        <v>1724</v>
      </c>
      <c r="Y2052" s="23">
        <v>46246</v>
      </c>
      <c r="Z2052" s="24">
        <f>+E2052-Y2052</f>
        <v>21</v>
      </c>
      <c r="AA2052" s="25">
        <f>+Tabla_DatosExternos_142[[#This Row],[Saldo]]/Tabla_DatosExternos_142[[#This Row],[Importe]]</f>
        <v>1</v>
      </c>
      <c r="AB2052" s="21"/>
      <c r="AC2052" s="26">
        <f>IF(AND(-Z2052&gt;=1,-Z2052&lt;=30),D2052,0)</f>
        <v>0</v>
      </c>
      <c r="AD2052" s="26">
        <f>IF(AND(-Z2052&gt;=31,-Z2052&lt;=60),D2052,0)</f>
        <v>0</v>
      </c>
      <c r="AE2052" s="26">
        <f>IF(AND(-Z2052&gt;=61,-Z2052&lt;=90),D2052,0)</f>
        <v>0</v>
      </c>
      <c r="AF2052" s="26">
        <f>IF(AND(-Z2052&gt;=91,-Z2052&lt;=120),D2052,0)</f>
        <v>0</v>
      </c>
      <c r="AG2052" s="26">
        <f>IF(AND(-Z2052&gt;=121,-Z2052&lt;=150),D2052,0)</f>
        <v>0</v>
      </c>
      <c r="AH2052" s="26">
        <f>IF(AND(-Z2052&gt;=151,-Z2052&lt;=180),D2052,0)</f>
        <v>0</v>
      </c>
      <c r="AI2052" s="26">
        <f>IF(AND(-Z2052&gt;=181,-Z2052&lt;=210),D2052,0)</f>
        <v>0</v>
      </c>
      <c r="AJ2052" s="26">
        <f>IF(AND(-Z2052&gt;=211,-Z2052&lt;=250),D2052,0)</f>
        <v>0</v>
      </c>
      <c r="AK2052" s="26">
        <f>IF(-Z2052&gt;=251,D2052,0)</f>
        <v>0</v>
      </c>
      <c r="AL2052" s="26">
        <f>SUM(AE2052:AF2052)</f>
        <v>0</v>
      </c>
      <c r="AM2052" s="26">
        <f>SUM(AG2052:AK2052)</f>
        <v>0</v>
      </c>
      <c r="AN2052" s="26">
        <f>SUM(AI2052:AK2052)</f>
        <v>0</v>
      </c>
      <c r="AO2052" s="26">
        <f>+IF(SUM(AC2052:AK2052)=0,D2052,0)</f>
        <v>659.76</v>
      </c>
      <c r="AP2052" s="26">
        <f>+SUM(AC2052:AK2052)</f>
        <v>0</v>
      </c>
      <c r="AQ2052" s="26">
        <f>+Tabla_DatosExternos_142[[#This Row],[Total Vigente]]+Tabla_DatosExternos_142[[#This Row],[Total Vencido]]</f>
        <v>659.76</v>
      </c>
      <c r="AR2052" s="26">
        <f>SUM(AG2052:AK2052)</f>
        <v>0</v>
      </c>
      <c r="AS2052" s="27">
        <f>+Tabla_DatosExternos_142[[#This Row],[Fecha]]-Tabla_DatosExternos_142[[#This Row],[Vence]]</f>
        <v>-60</v>
      </c>
      <c r="AT2052" s="21"/>
      <c r="AU2052" s="28" t="e">
        <f>+AR2052-W2052</f>
        <v>#VALUE!</v>
      </c>
    </row>
    <row r="2053" spans="1:47" x14ac:dyDescent="0.35">
      <c r="A2053" s="20">
        <v>46207</v>
      </c>
      <c r="B2053" s="21">
        <v>278657</v>
      </c>
      <c r="C2053" s="21">
        <v>414.42</v>
      </c>
      <c r="D2053" s="21">
        <v>414.42</v>
      </c>
      <c r="E2053" s="22">
        <v>46267</v>
      </c>
      <c r="F2053" s="21">
        <v>21</v>
      </c>
      <c r="G2053" s="21" t="s">
        <v>90</v>
      </c>
      <c r="H2053" s="21" t="s">
        <v>95</v>
      </c>
      <c r="I2053" s="21" t="s">
        <v>1709</v>
      </c>
      <c r="J2053" s="21" t="s">
        <v>1378</v>
      </c>
      <c r="K2053" s="21" t="s">
        <v>1379</v>
      </c>
      <c r="L2053" s="21" t="s">
        <v>1380</v>
      </c>
      <c r="M2053" s="21" t="s">
        <v>1381</v>
      </c>
      <c r="N2053" s="21">
        <v>60</v>
      </c>
      <c r="O2053" s="20"/>
      <c r="P2053" s="21" t="s">
        <v>50</v>
      </c>
      <c r="Q2053" s="21" t="s">
        <v>1710</v>
      </c>
      <c r="R2053" s="21">
        <v>110000</v>
      </c>
      <c r="S2053" s="21">
        <v>10019</v>
      </c>
      <c r="T2053" s="21">
        <v>-63.183771999999998</v>
      </c>
      <c r="U2053" s="21">
        <v>-17.816842000000001</v>
      </c>
      <c r="V2053" s="21" t="s">
        <v>1722</v>
      </c>
      <c r="W2053" s="21" t="s">
        <v>51</v>
      </c>
      <c r="X2053" s="21" t="s">
        <v>1757</v>
      </c>
      <c r="Y2053" s="23">
        <v>46246</v>
      </c>
      <c r="Z2053" s="24">
        <f>+E2053-Y2053</f>
        <v>21</v>
      </c>
      <c r="AA2053" s="25">
        <f>+Tabla_DatosExternos_142[[#This Row],[Saldo]]/Tabla_DatosExternos_142[[#This Row],[Importe]]</f>
        <v>1</v>
      </c>
      <c r="AB2053" s="21"/>
      <c r="AC2053" s="26">
        <f>IF(AND(-Z2053&gt;=1,-Z2053&lt;=30),D2053,0)</f>
        <v>0</v>
      </c>
      <c r="AD2053" s="26">
        <f>IF(AND(-Z2053&gt;=31,-Z2053&lt;=60),D2053,0)</f>
        <v>0</v>
      </c>
      <c r="AE2053" s="26">
        <f>IF(AND(-Z2053&gt;=61,-Z2053&lt;=90),D2053,0)</f>
        <v>0</v>
      </c>
      <c r="AF2053" s="26">
        <f>IF(AND(-Z2053&gt;=91,-Z2053&lt;=120),D2053,0)</f>
        <v>0</v>
      </c>
      <c r="AG2053" s="26">
        <f>IF(AND(-Z2053&gt;=121,-Z2053&lt;=150),D2053,0)</f>
        <v>0</v>
      </c>
      <c r="AH2053" s="26">
        <f>IF(AND(-Z2053&gt;=151,-Z2053&lt;=180),D2053,0)</f>
        <v>0</v>
      </c>
      <c r="AI2053" s="26">
        <f>IF(AND(-Z2053&gt;=181,-Z2053&lt;=210),D2053,0)</f>
        <v>0</v>
      </c>
      <c r="AJ2053" s="26">
        <f>IF(AND(-Z2053&gt;=211,-Z2053&lt;=250),D2053,0)</f>
        <v>0</v>
      </c>
      <c r="AK2053" s="26">
        <f>IF(-Z2053&gt;=251,D2053,0)</f>
        <v>0</v>
      </c>
      <c r="AL2053" s="26">
        <f>SUM(AE2053:AF2053)</f>
        <v>0</v>
      </c>
      <c r="AM2053" s="26">
        <f>SUM(AG2053:AK2053)</f>
        <v>0</v>
      </c>
      <c r="AN2053" s="26">
        <f>SUM(AI2053:AK2053)</f>
        <v>0</v>
      </c>
      <c r="AO2053" s="26">
        <f>+IF(SUM(AC2053:AK2053)=0,D2053,0)</f>
        <v>414.42</v>
      </c>
      <c r="AP2053" s="26">
        <f>+SUM(AC2053:AK2053)</f>
        <v>0</v>
      </c>
      <c r="AQ2053" s="26">
        <f>+Tabla_DatosExternos_142[[#This Row],[Total Vigente]]+Tabla_DatosExternos_142[[#This Row],[Total Vencido]]</f>
        <v>414.42</v>
      </c>
      <c r="AR2053" s="26">
        <f>SUM(AG2053:AK2053)</f>
        <v>0</v>
      </c>
      <c r="AS2053" s="27">
        <f>+Tabla_DatosExternos_142[[#This Row],[Fecha]]-Tabla_DatosExternos_142[[#This Row],[Vence]]</f>
        <v>-60</v>
      </c>
      <c r="AT2053" s="21"/>
      <c r="AU2053" s="28" t="e">
        <f>+AR2053-W2053</f>
        <v>#VALUE!</v>
      </c>
    </row>
    <row r="2054" spans="1:47" x14ac:dyDescent="0.35">
      <c r="A2054" s="20">
        <v>46207</v>
      </c>
      <c r="B2054" s="21">
        <v>278658</v>
      </c>
      <c r="C2054" s="21">
        <v>926.88</v>
      </c>
      <c r="D2054" s="21">
        <v>926.88</v>
      </c>
      <c r="E2054" s="22">
        <v>46267</v>
      </c>
      <c r="F2054" s="21">
        <v>21</v>
      </c>
      <c r="G2054" s="21" t="s">
        <v>90</v>
      </c>
      <c r="H2054" s="21" t="s">
        <v>95</v>
      </c>
      <c r="I2054" s="21" t="s">
        <v>1709</v>
      </c>
      <c r="J2054" s="21" t="s">
        <v>1378</v>
      </c>
      <c r="K2054" s="21" t="s">
        <v>1379</v>
      </c>
      <c r="L2054" s="21" t="s">
        <v>1380</v>
      </c>
      <c r="M2054" s="21" t="s">
        <v>1381</v>
      </c>
      <c r="N2054" s="21">
        <v>60</v>
      </c>
      <c r="O2054" s="20"/>
      <c r="P2054" s="21" t="s">
        <v>50</v>
      </c>
      <c r="Q2054" s="21" t="s">
        <v>1710</v>
      </c>
      <c r="R2054" s="21">
        <v>110000</v>
      </c>
      <c r="S2054" s="21">
        <v>10019</v>
      </c>
      <c r="T2054" s="21">
        <v>-63.110754399999998</v>
      </c>
      <c r="U2054" s="21">
        <v>-17.842225200000001</v>
      </c>
      <c r="V2054" s="21" t="s">
        <v>1722</v>
      </c>
      <c r="W2054" s="21" t="s">
        <v>51</v>
      </c>
      <c r="X2054" s="21" t="s">
        <v>1725</v>
      </c>
      <c r="Y2054" s="23">
        <v>46246</v>
      </c>
      <c r="Z2054" s="24">
        <f>+E2054-Y2054</f>
        <v>21</v>
      </c>
      <c r="AA2054" s="25">
        <f>+Tabla_DatosExternos_142[[#This Row],[Saldo]]/Tabla_DatosExternos_142[[#This Row],[Importe]]</f>
        <v>1</v>
      </c>
      <c r="AB2054" s="21"/>
      <c r="AC2054" s="26">
        <f>IF(AND(-Z2054&gt;=1,-Z2054&lt;=30),D2054,0)</f>
        <v>0</v>
      </c>
      <c r="AD2054" s="26">
        <f>IF(AND(-Z2054&gt;=31,-Z2054&lt;=60),D2054,0)</f>
        <v>0</v>
      </c>
      <c r="AE2054" s="26">
        <f>IF(AND(-Z2054&gt;=61,-Z2054&lt;=90),D2054,0)</f>
        <v>0</v>
      </c>
      <c r="AF2054" s="26">
        <f>IF(AND(-Z2054&gt;=91,-Z2054&lt;=120),D2054,0)</f>
        <v>0</v>
      </c>
      <c r="AG2054" s="26">
        <f>IF(AND(-Z2054&gt;=121,-Z2054&lt;=150),D2054,0)</f>
        <v>0</v>
      </c>
      <c r="AH2054" s="26">
        <f>IF(AND(-Z2054&gt;=151,-Z2054&lt;=180),D2054,0)</f>
        <v>0</v>
      </c>
      <c r="AI2054" s="26">
        <f>IF(AND(-Z2054&gt;=181,-Z2054&lt;=210),D2054,0)</f>
        <v>0</v>
      </c>
      <c r="AJ2054" s="26">
        <f>IF(AND(-Z2054&gt;=211,-Z2054&lt;=250),D2054,0)</f>
        <v>0</v>
      </c>
      <c r="AK2054" s="26">
        <f>IF(-Z2054&gt;=251,D2054,0)</f>
        <v>0</v>
      </c>
      <c r="AL2054" s="26">
        <f>SUM(AE2054:AF2054)</f>
        <v>0</v>
      </c>
      <c r="AM2054" s="26">
        <f>SUM(AG2054:AK2054)</f>
        <v>0</v>
      </c>
      <c r="AN2054" s="26">
        <f>SUM(AI2054:AK2054)</f>
        <v>0</v>
      </c>
      <c r="AO2054" s="26">
        <f>+IF(SUM(AC2054:AK2054)=0,D2054,0)</f>
        <v>926.88</v>
      </c>
      <c r="AP2054" s="26">
        <f>+SUM(AC2054:AK2054)</f>
        <v>0</v>
      </c>
      <c r="AQ2054" s="26">
        <f>+Tabla_DatosExternos_142[[#This Row],[Total Vigente]]+Tabla_DatosExternos_142[[#This Row],[Total Vencido]]</f>
        <v>926.88</v>
      </c>
      <c r="AR2054" s="26">
        <f>SUM(AG2054:AK2054)</f>
        <v>0</v>
      </c>
      <c r="AS2054" s="27">
        <f>+Tabla_DatosExternos_142[[#This Row],[Fecha]]-Tabla_DatosExternos_142[[#This Row],[Vence]]</f>
        <v>-60</v>
      </c>
      <c r="AT2054" s="21"/>
      <c r="AU2054" s="28" t="e">
        <f>+AR2054-W2054</f>
        <v>#VALUE!</v>
      </c>
    </row>
    <row r="2055" spans="1:47" x14ac:dyDescent="0.35">
      <c r="A2055" s="20">
        <v>46207</v>
      </c>
      <c r="B2055" s="21">
        <v>278659</v>
      </c>
      <c r="C2055" s="21">
        <v>348.3</v>
      </c>
      <c r="D2055" s="21">
        <v>348.3</v>
      </c>
      <c r="E2055" s="22">
        <v>46267</v>
      </c>
      <c r="F2055" s="21">
        <v>21</v>
      </c>
      <c r="G2055" s="21" t="s">
        <v>90</v>
      </c>
      <c r="H2055" s="21" t="s">
        <v>95</v>
      </c>
      <c r="I2055" s="21" t="s">
        <v>1709</v>
      </c>
      <c r="J2055" s="21" t="s">
        <v>1378</v>
      </c>
      <c r="K2055" s="21" t="s">
        <v>1379</v>
      </c>
      <c r="L2055" s="21" t="s">
        <v>1380</v>
      </c>
      <c r="M2055" s="21" t="s">
        <v>1381</v>
      </c>
      <c r="N2055" s="21">
        <v>60</v>
      </c>
      <c r="O2055" s="20"/>
      <c r="P2055" s="21" t="s">
        <v>50</v>
      </c>
      <c r="Q2055" s="21" t="s">
        <v>1710</v>
      </c>
      <c r="R2055" s="21">
        <v>110000</v>
      </c>
      <c r="S2055" s="21">
        <v>10019</v>
      </c>
      <c r="T2055" s="21">
        <v>-63.125241600000003</v>
      </c>
      <c r="U2055" s="21">
        <v>-17.801042899999999</v>
      </c>
      <c r="V2055" s="21" t="s">
        <v>1722</v>
      </c>
      <c r="W2055" s="21" t="s">
        <v>51</v>
      </c>
      <c r="X2055" s="21" t="s">
        <v>1726</v>
      </c>
      <c r="Y2055" s="23">
        <v>46246</v>
      </c>
      <c r="Z2055" s="24">
        <f>+E2055-Y2055</f>
        <v>21</v>
      </c>
      <c r="AA2055" s="25">
        <f>+Tabla_DatosExternos_142[[#This Row],[Saldo]]/Tabla_DatosExternos_142[[#This Row],[Importe]]</f>
        <v>1</v>
      </c>
      <c r="AB2055" s="21"/>
      <c r="AC2055" s="26">
        <f>IF(AND(-Z2055&gt;=1,-Z2055&lt;=30),D2055,0)</f>
        <v>0</v>
      </c>
      <c r="AD2055" s="26">
        <f>IF(AND(-Z2055&gt;=31,-Z2055&lt;=60),D2055,0)</f>
        <v>0</v>
      </c>
      <c r="AE2055" s="26">
        <f>IF(AND(-Z2055&gt;=61,-Z2055&lt;=90),D2055,0)</f>
        <v>0</v>
      </c>
      <c r="AF2055" s="26">
        <f>IF(AND(-Z2055&gt;=91,-Z2055&lt;=120),D2055,0)</f>
        <v>0</v>
      </c>
      <c r="AG2055" s="26">
        <f>IF(AND(-Z2055&gt;=121,-Z2055&lt;=150),D2055,0)</f>
        <v>0</v>
      </c>
      <c r="AH2055" s="26">
        <f>IF(AND(-Z2055&gt;=151,-Z2055&lt;=180),D2055,0)</f>
        <v>0</v>
      </c>
      <c r="AI2055" s="26">
        <f>IF(AND(-Z2055&gt;=181,-Z2055&lt;=210),D2055,0)</f>
        <v>0</v>
      </c>
      <c r="AJ2055" s="26">
        <f>IF(AND(-Z2055&gt;=211,-Z2055&lt;=250),D2055,0)</f>
        <v>0</v>
      </c>
      <c r="AK2055" s="26">
        <f>IF(-Z2055&gt;=251,D2055,0)</f>
        <v>0</v>
      </c>
      <c r="AL2055" s="26">
        <f>SUM(AE2055:AF2055)</f>
        <v>0</v>
      </c>
      <c r="AM2055" s="26">
        <f>SUM(AG2055:AK2055)</f>
        <v>0</v>
      </c>
      <c r="AN2055" s="26">
        <f>SUM(AI2055:AK2055)</f>
        <v>0</v>
      </c>
      <c r="AO2055" s="26">
        <f>+IF(SUM(AC2055:AK2055)=0,D2055,0)</f>
        <v>348.3</v>
      </c>
      <c r="AP2055" s="26">
        <f>+SUM(AC2055:AK2055)</f>
        <v>0</v>
      </c>
      <c r="AQ2055" s="26">
        <f>+Tabla_DatosExternos_142[[#This Row],[Total Vigente]]+Tabla_DatosExternos_142[[#This Row],[Total Vencido]]</f>
        <v>348.3</v>
      </c>
      <c r="AR2055" s="26">
        <f>SUM(AG2055:AK2055)</f>
        <v>0</v>
      </c>
      <c r="AS2055" s="27">
        <f>+Tabla_DatosExternos_142[[#This Row],[Fecha]]-Tabla_DatosExternos_142[[#This Row],[Vence]]</f>
        <v>-60</v>
      </c>
      <c r="AT2055" s="21"/>
      <c r="AU2055" s="28" t="e">
        <f>+AR2055-W2055</f>
        <v>#VALUE!</v>
      </c>
    </row>
    <row r="2056" spans="1:47" x14ac:dyDescent="0.35">
      <c r="A2056" s="20">
        <v>46207</v>
      </c>
      <c r="B2056" s="21">
        <v>278660</v>
      </c>
      <c r="C2056" s="21">
        <v>478.38</v>
      </c>
      <c r="D2056" s="21">
        <v>478.38</v>
      </c>
      <c r="E2056" s="22">
        <v>46267</v>
      </c>
      <c r="F2056" s="21">
        <v>21</v>
      </c>
      <c r="G2056" s="21" t="s">
        <v>90</v>
      </c>
      <c r="H2056" s="21" t="s">
        <v>95</v>
      </c>
      <c r="I2056" s="21" t="s">
        <v>1709</v>
      </c>
      <c r="J2056" s="21" t="s">
        <v>1378</v>
      </c>
      <c r="K2056" s="21" t="s">
        <v>1379</v>
      </c>
      <c r="L2056" s="21" t="s">
        <v>1380</v>
      </c>
      <c r="M2056" s="21" t="s">
        <v>1381</v>
      </c>
      <c r="N2056" s="21">
        <v>60</v>
      </c>
      <c r="O2056" s="20"/>
      <c r="P2056" s="21" t="s">
        <v>50</v>
      </c>
      <c r="Q2056" s="21" t="s">
        <v>1710</v>
      </c>
      <c r="R2056" s="21">
        <v>110000</v>
      </c>
      <c r="S2056" s="21">
        <v>10019</v>
      </c>
      <c r="T2056" s="21">
        <v>-63.117978700000002</v>
      </c>
      <c r="U2056" s="21">
        <v>-17.817603800000001</v>
      </c>
      <c r="V2056" s="21" t="s">
        <v>1727</v>
      </c>
      <c r="W2056" s="21" t="s">
        <v>51</v>
      </c>
      <c r="X2056" s="21" t="s">
        <v>1728</v>
      </c>
      <c r="Y2056" s="23">
        <v>46246</v>
      </c>
      <c r="Z2056" s="24">
        <f>+E2056-Y2056</f>
        <v>21</v>
      </c>
      <c r="AA2056" s="25">
        <f>+Tabla_DatosExternos_142[[#This Row],[Saldo]]/Tabla_DatosExternos_142[[#This Row],[Importe]]</f>
        <v>1</v>
      </c>
      <c r="AB2056" s="21"/>
      <c r="AC2056" s="26">
        <f>IF(AND(-Z2056&gt;=1,-Z2056&lt;=30),D2056,0)</f>
        <v>0</v>
      </c>
      <c r="AD2056" s="26">
        <f>IF(AND(-Z2056&gt;=31,-Z2056&lt;=60),D2056,0)</f>
        <v>0</v>
      </c>
      <c r="AE2056" s="26">
        <f>IF(AND(-Z2056&gt;=61,-Z2056&lt;=90),D2056,0)</f>
        <v>0</v>
      </c>
      <c r="AF2056" s="26">
        <f>IF(AND(-Z2056&gt;=91,-Z2056&lt;=120),D2056,0)</f>
        <v>0</v>
      </c>
      <c r="AG2056" s="26">
        <f>IF(AND(-Z2056&gt;=121,-Z2056&lt;=150),D2056,0)</f>
        <v>0</v>
      </c>
      <c r="AH2056" s="26">
        <f>IF(AND(-Z2056&gt;=151,-Z2056&lt;=180),D2056,0)</f>
        <v>0</v>
      </c>
      <c r="AI2056" s="26">
        <f>IF(AND(-Z2056&gt;=181,-Z2056&lt;=210),D2056,0)</f>
        <v>0</v>
      </c>
      <c r="AJ2056" s="26">
        <f>IF(AND(-Z2056&gt;=211,-Z2056&lt;=250),D2056,0)</f>
        <v>0</v>
      </c>
      <c r="AK2056" s="26">
        <f>IF(-Z2056&gt;=251,D2056,0)</f>
        <v>0</v>
      </c>
      <c r="AL2056" s="26">
        <f>SUM(AE2056:AF2056)</f>
        <v>0</v>
      </c>
      <c r="AM2056" s="26">
        <f>SUM(AG2056:AK2056)</f>
        <v>0</v>
      </c>
      <c r="AN2056" s="26">
        <f>SUM(AI2056:AK2056)</f>
        <v>0</v>
      </c>
      <c r="AO2056" s="26">
        <f>+IF(SUM(AC2056:AK2056)=0,D2056,0)</f>
        <v>478.38</v>
      </c>
      <c r="AP2056" s="26">
        <f>+SUM(AC2056:AK2056)</f>
        <v>0</v>
      </c>
      <c r="AQ2056" s="26">
        <f>+Tabla_DatosExternos_142[[#This Row],[Total Vigente]]+Tabla_DatosExternos_142[[#This Row],[Total Vencido]]</f>
        <v>478.38</v>
      </c>
      <c r="AR2056" s="26">
        <f>SUM(AG2056:AK2056)</f>
        <v>0</v>
      </c>
      <c r="AS2056" s="27">
        <f>+Tabla_DatosExternos_142[[#This Row],[Fecha]]-Tabla_DatosExternos_142[[#This Row],[Vence]]</f>
        <v>-60</v>
      </c>
      <c r="AT2056" s="21"/>
      <c r="AU2056" s="28" t="e">
        <f>+AR2056-W2056</f>
        <v>#VALUE!</v>
      </c>
    </row>
    <row r="2057" spans="1:47" x14ac:dyDescent="0.35">
      <c r="A2057" s="20">
        <v>46207</v>
      </c>
      <c r="B2057" s="21">
        <v>278661</v>
      </c>
      <c r="C2057" s="21">
        <v>542.94000000000005</v>
      </c>
      <c r="D2057" s="21">
        <v>542.94000000000005</v>
      </c>
      <c r="E2057" s="22">
        <v>46267</v>
      </c>
      <c r="F2057" s="21">
        <v>21</v>
      </c>
      <c r="G2057" s="21" t="s">
        <v>90</v>
      </c>
      <c r="H2057" s="21" t="s">
        <v>95</v>
      </c>
      <c r="I2057" s="21" t="s">
        <v>1709</v>
      </c>
      <c r="J2057" s="21" t="s">
        <v>1378</v>
      </c>
      <c r="K2057" s="21" t="s">
        <v>1379</v>
      </c>
      <c r="L2057" s="21" t="s">
        <v>1380</v>
      </c>
      <c r="M2057" s="21" t="s">
        <v>1381</v>
      </c>
      <c r="N2057" s="21">
        <v>60</v>
      </c>
      <c r="O2057" s="20"/>
      <c r="P2057" s="21" t="s">
        <v>50</v>
      </c>
      <c r="Q2057" s="21" t="s">
        <v>1710</v>
      </c>
      <c r="R2057" s="21">
        <v>110000</v>
      </c>
      <c r="S2057" s="21">
        <v>10019</v>
      </c>
      <c r="T2057" s="21">
        <v>-63.169066299999997</v>
      </c>
      <c r="U2057" s="21">
        <v>-17.845849300000001</v>
      </c>
      <c r="V2057" s="21" t="s">
        <v>1727</v>
      </c>
      <c r="W2057" s="21" t="s">
        <v>51</v>
      </c>
      <c r="X2057" s="21" t="s">
        <v>1729</v>
      </c>
      <c r="Y2057" s="23">
        <v>46246</v>
      </c>
      <c r="Z2057" s="24">
        <f>+E2057-Y2057</f>
        <v>21</v>
      </c>
      <c r="AA2057" s="25">
        <f>+Tabla_DatosExternos_142[[#This Row],[Saldo]]/Tabla_DatosExternos_142[[#This Row],[Importe]]</f>
        <v>1</v>
      </c>
      <c r="AB2057" s="21"/>
      <c r="AC2057" s="26">
        <f>IF(AND(-Z2057&gt;=1,-Z2057&lt;=30),D2057,0)</f>
        <v>0</v>
      </c>
      <c r="AD2057" s="26">
        <f>IF(AND(-Z2057&gt;=31,-Z2057&lt;=60),D2057,0)</f>
        <v>0</v>
      </c>
      <c r="AE2057" s="26">
        <f>IF(AND(-Z2057&gt;=61,-Z2057&lt;=90),D2057,0)</f>
        <v>0</v>
      </c>
      <c r="AF2057" s="26">
        <f>IF(AND(-Z2057&gt;=91,-Z2057&lt;=120),D2057,0)</f>
        <v>0</v>
      </c>
      <c r="AG2057" s="26">
        <f>IF(AND(-Z2057&gt;=121,-Z2057&lt;=150),D2057,0)</f>
        <v>0</v>
      </c>
      <c r="AH2057" s="26">
        <f>IF(AND(-Z2057&gt;=151,-Z2057&lt;=180),D2057,0)</f>
        <v>0</v>
      </c>
      <c r="AI2057" s="26">
        <f>IF(AND(-Z2057&gt;=181,-Z2057&lt;=210),D2057,0)</f>
        <v>0</v>
      </c>
      <c r="AJ2057" s="26">
        <f>IF(AND(-Z2057&gt;=211,-Z2057&lt;=250),D2057,0)</f>
        <v>0</v>
      </c>
      <c r="AK2057" s="26">
        <f>IF(-Z2057&gt;=251,D2057,0)</f>
        <v>0</v>
      </c>
      <c r="AL2057" s="26">
        <f>SUM(AE2057:AF2057)</f>
        <v>0</v>
      </c>
      <c r="AM2057" s="26">
        <f>SUM(AG2057:AK2057)</f>
        <v>0</v>
      </c>
      <c r="AN2057" s="26">
        <f>SUM(AI2057:AK2057)</f>
        <v>0</v>
      </c>
      <c r="AO2057" s="26">
        <f>+IF(SUM(AC2057:AK2057)=0,D2057,0)</f>
        <v>542.94000000000005</v>
      </c>
      <c r="AP2057" s="26">
        <f>+SUM(AC2057:AK2057)</f>
        <v>0</v>
      </c>
      <c r="AQ2057" s="26">
        <f>+Tabla_DatosExternos_142[[#This Row],[Total Vigente]]+Tabla_DatosExternos_142[[#This Row],[Total Vencido]]</f>
        <v>542.94000000000005</v>
      </c>
      <c r="AR2057" s="26">
        <f>SUM(AG2057:AK2057)</f>
        <v>0</v>
      </c>
      <c r="AS2057" s="27">
        <f>+Tabla_DatosExternos_142[[#This Row],[Fecha]]-Tabla_DatosExternos_142[[#This Row],[Vence]]</f>
        <v>-60</v>
      </c>
      <c r="AT2057" s="21"/>
      <c r="AU2057" s="28" t="e">
        <f>+AR2057-W2057</f>
        <v>#VALUE!</v>
      </c>
    </row>
    <row r="2058" spans="1:47" x14ac:dyDescent="0.35">
      <c r="A2058" s="20">
        <v>46207</v>
      </c>
      <c r="B2058" s="21">
        <v>278662</v>
      </c>
      <c r="C2058" s="21">
        <v>656.4</v>
      </c>
      <c r="D2058" s="21">
        <v>656.4</v>
      </c>
      <c r="E2058" s="22">
        <v>46267</v>
      </c>
      <c r="F2058" s="21">
        <v>21</v>
      </c>
      <c r="G2058" s="21" t="s">
        <v>90</v>
      </c>
      <c r="H2058" s="21" t="s">
        <v>95</v>
      </c>
      <c r="I2058" s="21" t="s">
        <v>1709</v>
      </c>
      <c r="J2058" s="21" t="s">
        <v>1378</v>
      </c>
      <c r="K2058" s="21" t="s">
        <v>1379</v>
      </c>
      <c r="L2058" s="21" t="s">
        <v>1380</v>
      </c>
      <c r="M2058" s="21" t="s">
        <v>1381</v>
      </c>
      <c r="N2058" s="21">
        <v>60</v>
      </c>
      <c r="O2058" s="20"/>
      <c r="P2058" s="21" t="s">
        <v>50</v>
      </c>
      <c r="Q2058" s="21" t="s">
        <v>1710</v>
      </c>
      <c r="R2058" s="21">
        <v>110000</v>
      </c>
      <c r="S2058" s="21">
        <v>10019</v>
      </c>
      <c r="T2058" s="21">
        <v>-63.1291613</v>
      </c>
      <c r="U2058" s="21">
        <v>-17.829110100000001</v>
      </c>
      <c r="V2058" s="21" t="s">
        <v>1727</v>
      </c>
      <c r="W2058" s="21" t="s">
        <v>51</v>
      </c>
      <c r="X2058" s="21" t="s">
        <v>1730</v>
      </c>
      <c r="Y2058" s="23">
        <v>46246</v>
      </c>
      <c r="Z2058" s="24">
        <f>+E2058-Y2058</f>
        <v>21</v>
      </c>
      <c r="AA2058" s="25">
        <f>+Tabla_DatosExternos_142[[#This Row],[Saldo]]/Tabla_DatosExternos_142[[#This Row],[Importe]]</f>
        <v>1</v>
      </c>
      <c r="AB2058" s="21"/>
      <c r="AC2058" s="26">
        <f>IF(AND(-Z2058&gt;=1,-Z2058&lt;=30),D2058,0)</f>
        <v>0</v>
      </c>
      <c r="AD2058" s="26">
        <f>IF(AND(-Z2058&gt;=31,-Z2058&lt;=60),D2058,0)</f>
        <v>0</v>
      </c>
      <c r="AE2058" s="26">
        <f>IF(AND(-Z2058&gt;=61,-Z2058&lt;=90),D2058,0)</f>
        <v>0</v>
      </c>
      <c r="AF2058" s="26">
        <f>IF(AND(-Z2058&gt;=91,-Z2058&lt;=120),D2058,0)</f>
        <v>0</v>
      </c>
      <c r="AG2058" s="26">
        <f>IF(AND(-Z2058&gt;=121,-Z2058&lt;=150),D2058,0)</f>
        <v>0</v>
      </c>
      <c r="AH2058" s="26">
        <f>IF(AND(-Z2058&gt;=151,-Z2058&lt;=180),D2058,0)</f>
        <v>0</v>
      </c>
      <c r="AI2058" s="26">
        <f>IF(AND(-Z2058&gt;=181,-Z2058&lt;=210),D2058,0)</f>
        <v>0</v>
      </c>
      <c r="AJ2058" s="26">
        <f>IF(AND(-Z2058&gt;=211,-Z2058&lt;=250),D2058,0)</f>
        <v>0</v>
      </c>
      <c r="AK2058" s="26">
        <f>IF(-Z2058&gt;=251,D2058,0)</f>
        <v>0</v>
      </c>
      <c r="AL2058" s="26">
        <f>SUM(AE2058:AF2058)</f>
        <v>0</v>
      </c>
      <c r="AM2058" s="26">
        <f>SUM(AG2058:AK2058)</f>
        <v>0</v>
      </c>
      <c r="AN2058" s="26">
        <f>SUM(AI2058:AK2058)</f>
        <v>0</v>
      </c>
      <c r="AO2058" s="26">
        <f>+IF(SUM(AC2058:AK2058)=0,D2058,0)</f>
        <v>656.4</v>
      </c>
      <c r="AP2058" s="26">
        <f>+SUM(AC2058:AK2058)</f>
        <v>0</v>
      </c>
      <c r="AQ2058" s="26">
        <f>+Tabla_DatosExternos_142[[#This Row],[Total Vigente]]+Tabla_DatosExternos_142[[#This Row],[Total Vencido]]</f>
        <v>656.4</v>
      </c>
      <c r="AR2058" s="26">
        <f>SUM(AG2058:AK2058)</f>
        <v>0</v>
      </c>
      <c r="AS2058" s="27">
        <f>+Tabla_DatosExternos_142[[#This Row],[Fecha]]-Tabla_DatosExternos_142[[#This Row],[Vence]]</f>
        <v>-60</v>
      </c>
      <c r="AT2058" s="21"/>
      <c r="AU2058" s="28" t="e">
        <f>+AR2058-W2058</f>
        <v>#VALUE!</v>
      </c>
    </row>
    <row r="2059" spans="1:47" x14ac:dyDescent="0.35">
      <c r="A2059" s="20">
        <v>46207</v>
      </c>
      <c r="B2059" s="21">
        <v>278663</v>
      </c>
      <c r="C2059" s="21">
        <v>929.34</v>
      </c>
      <c r="D2059" s="21">
        <v>929.34</v>
      </c>
      <c r="E2059" s="22">
        <v>46267</v>
      </c>
      <c r="F2059" s="21">
        <v>21</v>
      </c>
      <c r="G2059" s="21" t="s">
        <v>90</v>
      </c>
      <c r="H2059" s="21" t="s">
        <v>95</v>
      </c>
      <c r="I2059" s="21" t="s">
        <v>1709</v>
      </c>
      <c r="J2059" s="21" t="s">
        <v>1378</v>
      </c>
      <c r="K2059" s="21" t="s">
        <v>1379</v>
      </c>
      <c r="L2059" s="21" t="s">
        <v>1380</v>
      </c>
      <c r="M2059" s="21" t="s">
        <v>1381</v>
      </c>
      <c r="N2059" s="21">
        <v>60</v>
      </c>
      <c r="O2059" s="20"/>
      <c r="P2059" s="21" t="s">
        <v>50</v>
      </c>
      <c r="Q2059" s="21" t="s">
        <v>1710</v>
      </c>
      <c r="R2059" s="21">
        <v>110000</v>
      </c>
      <c r="S2059" s="21">
        <v>10019</v>
      </c>
      <c r="T2059" s="21">
        <v>-63.1718172</v>
      </c>
      <c r="U2059" s="21">
        <v>-17.7291378</v>
      </c>
      <c r="V2059" s="21" t="s">
        <v>1727</v>
      </c>
      <c r="W2059" s="21" t="s">
        <v>51</v>
      </c>
      <c r="X2059" s="21" t="s">
        <v>1758</v>
      </c>
      <c r="Y2059" s="23">
        <v>46246</v>
      </c>
      <c r="Z2059" s="24">
        <f>+E2059-Y2059</f>
        <v>21</v>
      </c>
      <c r="AA2059" s="25">
        <f>+Tabla_DatosExternos_142[[#This Row],[Saldo]]/Tabla_DatosExternos_142[[#This Row],[Importe]]</f>
        <v>1</v>
      </c>
      <c r="AB2059" s="21"/>
      <c r="AC2059" s="26">
        <f>IF(AND(-Z2059&gt;=1,-Z2059&lt;=30),D2059,0)</f>
        <v>0</v>
      </c>
      <c r="AD2059" s="26">
        <f>IF(AND(-Z2059&gt;=31,-Z2059&lt;=60),D2059,0)</f>
        <v>0</v>
      </c>
      <c r="AE2059" s="26">
        <f>IF(AND(-Z2059&gt;=61,-Z2059&lt;=90),D2059,0)</f>
        <v>0</v>
      </c>
      <c r="AF2059" s="26">
        <f>IF(AND(-Z2059&gt;=91,-Z2059&lt;=120),D2059,0)</f>
        <v>0</v>
      </c>
      <c r="AG2059" s="26">
        <f>IF(AND(-Z2059&gt;=121,-Z2059&lt;=150),D2059,0)</f>
        <v>0</v>
      </c>
      <c r="AH2059" s="26">
        <f>IF(AND(-Z2059&gt;=151,-Z2059&lt;=180),D2059,0)</f>
        <v>0</v>
      </c>
      <c r="AI2059" s="26">
        <f>IF(AND(-Z2059&gt;=181,-Z2059&lt;=210),D2059,0)</f>
        <v>0</v>
      </c>
      <c r="AJ2059" s="26">
        <f>IF(AND(-Z2059&gt;=211,-Z2059&lt;=250),D2059,0)</f>
        <v>0</v>
      </c>
      <c r="AK2059" s="26">
        <f>IF(-Z2059&gt;=251,D2059,0)</f>
        <v>0</v>
      </c>
      <c r="AL2059" s="26">
        <f>SUM(AE2059:AF2059)</f>
        <v>0</v>
      </c>
      <c r="AM2059" s="26">
        <f>SUM(AG2059:AK2059)</f>
        <v>0</v>
      </c>
      <c r="AN2059" s="26">
        <f>SUM(AI2059:AK2059)</f>
        <v>0</v>
      </c>
      <c r="AO2059" s="26">
        <f>+IF(SUM(AC2059:AK2059)=0,D2059,0)</f>
        <v>929.34</v>
      </c>
      <c r="AP2059" s="26">
        <f>+SUM(AC2059:AK2059)</f>
        <v>0</v>
      </c>
      <c r="AQ2059" s="26">
        <f>+Tabla_DatosExternos_142[[#This Row],[Total Vigente]]+Tabla_DatosExternos_142[[#This Row],[Total Vencido]]</f>
        <v>929.34</v>
      </c>
      <c r="AR2059" s="26">
        <f>SUM(AG2059:AK2059)</f>
        <v>0</v>
      </c>
      <c r="AS2059" s="27">
        <f>+Tabla_DatosExternos_142[[#This Row],[Fecha]]-Tabla_DatosExternos_142[[#This Row],[Vence]]</f>
        <v>-60</v>
      </c>
      <c r="AT2059" s="21"/>
      <c r="AU2059" s="28" t="e">
        <f>+AR2059-W2059</f>
        <v>#VALUE!</v>
      </c>
    </row>
    <row r="2060" spans="1:47" x14ac:dyDescent="0.35">
      <c r="A2060" s="20">
        <v>46207</v>
      </c>
      <c r="B2060" s="21">
        <v>278664</v>
      </c>
      <c r="C2060" s="21">
        <v>798.6</v>
      </c>
      <c r="D2060" s="21">
        <v>798.6</v>
      </c>
      <c r="E2060" s="22">
        <v>46267</v>
      </c>
      <c r="F2060" s="21">
        <v>21</v>
      </c>
      <c r="G2060" s="21" t="s">
        <v>90</v>
      </c>
      <c r="H2060" s="21" t="s">
        <v>95</v>
      </c>
      <c r="I2060" s="21" t="s">
        <v>1709</v>
      </c>
      <c r="J2060" s="21" t="s">
        <v>1378</v>
      </c>
      <c r="K2060" s="21" t="s">
        <v>1379</v>
      </c>
      <c r="L2060" s="21" t="s">
        <v>1380</v>
      </c>
      <c r="M2060" s="21" t="s">
        <v>1381</v>
      </c>
      <c r="N2060" s="21">
        <v>60</v>
      </c>
      <c r="O2060" s="20"/>
      <c r="P2060" s="21" t="s">
        <v>50</v>
      </c>
      <c r="Q2060" s="21" t="s">
        <v>1710</v>
      </c>
      <c r="R2060" s="21">
        <v>110000</v>
      </c>
      <c r="S2060" s="21">
        <v>10019</v>
      </c>
      <c r="T2060" s="21">
        <v>-63.214132300000003</v>
      </c>
      <c r="U2060" s="21">
        <v>-17.844051</v>
      </c>
      <c r="V2060" s="21" t="s">
        <v>1727</v>
      </c>
      <c r="W2060" s="21" t="s">
        <v>51</v>
      </c>
      <c r="X2060" s="21" t="s">
        <v>1731</v>
      </c>
      <c r="Y2060" s="23">
        <v>46246</v>
      </c>
      <c r="Z2060" s="24">
        <f>+E2060-Y2060</f>
        <v>21</v>
      </c>
      <c r="AA2060" s="25">
        <f>+Tabla_DatosExternos_142[[#This Row],[Saldo]]/Tabla_DatosExternos_142[[#This Row],[Importe]]</f>
        <v>1</v>
      </c>
      <c r="AB2060" s="21"/>
      <c r="AC2060" s="26">
        <f>IF(AND(-Z2060&gt;=1,-Z2060&lt;=30),D2060,0)</f>
        <v>0</v>
      </c>
      <c r="AD2060" s="26">
        <f>IF(AND(-Z2060&gt;=31,-Z2060&lt;=60),D2060,0)</f>
        <v>0</v>
      </c>
      <c r="AE2060" s="26">
        <f>IF(AND(-Z2060&gt;=61,-Z2060&lt;=90),D2060,0)</f>
        <v>0</v>
      </c>
      <c r="AF2060" s="26">
        <f>IF(AND(-Z2060&gt;=91,-Z2060&lt;=120),D2060,0)</f>
        <v>0</v>
      </c>
      <c r="AG2060" s="26">
        <f>IF(AND(-Z2060&gt;=121,-Z2060&lt;=150),D2060,0)</f>
        <v>0</v>
      </c>
      <c r="AH2060" s="26">
        <f>IF(AND(-Z2060&gt;=151,-Z2060&lt;=180),D2060,0)</f>
        <v>0</v>
      </c>
      <c r="AI2060" s="26">
        <f>IF(AND(-Z2060&gt;=181,-Z2060&lt;=210),D2060,0)</f>
        <v>0</v>
      </c>
      <c r="AJ2060" s="26">
        <f>IF(AND(-Z2060&gt;=211,-Z2060&lt;=250),D2060,0)</f>
        <v>0</v>
      </c>
      <c r="AK2060" s="26">
        <f>IF(-Z2060&gt;=251,D2060,0)</f>
        <v>0</v>
      </c>
      <c r="AL2060" s="26">
        <f>SUM(AE2060:AF2060)</f>
        <v>0</v>
      </c>
      <c r="AM2060" s="26">
        <f>SUM(AG2060:AK2060)</f>
        <v>0</v>
      </c>
      <c r="AN2060" s="26">
        <f>SUM(AI2060:AK2060)</f>
        <v>0</v>
      </c>
      <c r="AO2060" s="26">
        <f>+IF(SUM(AC2060:AK2060)=0,D2060,0)</f>
        <v>798.6</v>
      </c>
      <c r="AP2060" s="26">
        <f>+SUM(AC2060:AK2060)</f>
        <v>0</v>
      </c>
      <c r="AQ2060" s="26">
        <f>+Tabla_DatosExternos_142[[#This Row],[Total Vigente]]+Tabla_DatosExternos_142[[#This Row],[Total Vencido]]</f>
        <v>798.6</v>
      </c>
      <c r="AR2060" s="26">
        <f>SUM(AG2060:AK2060)</f>
        <v>0</v>
      </c>
      <c r="AS2060" s="27">
        <f>+Tabla_DatosExternos_142[[#This Row],[Fecha]]-Tabla_DatosExternos_142[[#This Row],[Vence]]</f>
        <v>-60</v>
      </c>
      <c r="AT2060" s="21"/>
      <c r="AU2060" s="28" t="e">
        <f>+AR2060-W2060</f>
        <v>#VALUE!</v>
      </c>
    </row>
    <row r="2061" spans="1:47" x14ac:dyDescent="0.35">
      <c r="A2061" s="20">
        <v>46207</v>
      </c>
      <c r="B2061" s="21">
        <v>278665</v>
      </c>
      <c r="C2061" s="21">
        <v>318.18</v>
      </c>
      <c r="D2061" s="21">
        <v>318.18</v>
      </c>
      <c r="E2061" s="22">
        <v>46267</v>
      </c>
      <c r="F2061" s="21">
        <v>21</v>
      </c>
      <c r="G2061" s="21" t="s">
        <v>90</v>
      </c>
      <c r="H2061" s="21" t="s">
        <v>95</v>
      </c>
      <c r="I2061" s="21" t="s">
        <v>1709</v>
      </c>
      <c r="J2061" s="21" t="s">
        <v>1378</v>
      </c>
      <c r="K2061" s="21" t="s">
        <v>1379</v>
      </c>
      <c r="L2061" s="21" t="s">
        <v>1380</v>
      </c>
      <c r="M2061" s="21" t="s">
        <v>1381</v>
      </c>
      <c r="N2061" s="21">
        <v>60</v>
      </c>
      <c r="O2061" s="20"/>
      <c r="P2061" s="21" t="s">
        <v>50</v>
      </c>
      <c r="Q2061" s="21" t="s">
        <v>1710</v>
      </c>
      <c r="R2061" s="21">
        <v>110000</v>
      </c>
      <c r="S2061" s="21">
        <v>10019</v>
      </c>
      <c r="T2061" s="21">
        <v>-63.158055599999997</v>
      </c>
      <c r="U2061" s="21">
        <v>-17.761138899999999</v>
      </c>
      <c r="V2061" s="21" t="s">
        <v>1727</v>
      </c>
      <c r="W2061" s="21" t="s">
        <v>51</v>
      </c>
      <c r="X2061" s="21" t="s">
        <v>1759</v>
      </c>
      <c r="Y2061" s="23">
        <v>46246</v>
      </c>
      <c r="Z2061" s="24">
        <f>+E2061-Y2061</f>
        <v>21</v>
      </c>
      <c r="AA2061" s="25">
        <f>+Tabla_DatosExternos_142[[#This Row],[Saldo]]/Tabla_DatosExternos_142[[#This Row],[Importe]]</f>
        <v>1</v>
      </c>
      <c r="AB2061" s="21"/>
      <c r="AC2061" s="26">
        <f>IF(AND(-Z2061&gt;=1,-Z2061&lt;=30),D2061,0)</f>
        <v>0</v>
      </c>
      <c r="AD2061" s="26">
        <f>IF(AND(-Z2061&gt;=31,-Z2061&lt;=60),D2061,0)</f>
        <v>0</v>
      </c>
      <c r="AE2061" s="26">
        <f>IF(AND(-Z2061&gt;=61,-Z2061&lt;=90),D2061,0)</f>
        <v>0</v>
      </c>
      <c r="AF2061" s="26">
        <f>IF(AND(-Z2061&gt;=91,-Z2061&lt;=120),D2061,0)</f>
        <v>0</v>
      </c>
      <c r="AG2061" s="26">
        <f>IF(AND(-Z2061&gt;=121,-Z2061&lt;=150),D2061,0)</f>
        <v>0</v>
      </c>
      <c r="AH2061" s="26">
        <f>IF(AND(-Z2061&gt;=151,-Z2061&lt;=180),D2061,0)</f>
        <v>0</v>
      </c>
      <c r="AI2061" s="26">
        <f>IF(AND(-Z2061&gt;=181,-Z2061&lt;=210),D2061,0)</f>
        <v>0</v>
      </c>
      <c r="AJ2061" s="26">
        <f>IF(AND(-Z2061&gt;=211,-Z2061&lt;=250),D2061,0)</f>
        <v>0</v>
      </c>
      <c r="AK2061" s="26">
        <f>IF(-Z2061&gt;=251,D2061,0)</f>
        <v>0</v>
      </c>
      <c r="AL2061" s="26">
        <f>SUM(AE2061:AF2061)</f>
        <v>0</v>
      </c>
      <c r="AM2061" s="26">
        <f>SUM(AG2061:AK2061)</f>
        <v>0</v>
      </c>
      <c r="AN2061" s="26">
        <f>SUM(AI2061:AK2061)</f>
        <v>0</v>
      </c>
      <c r="AO2061" s="26">
        <f>+IF(SUM(AC2061:AK2061)=0,D2061,0)</f>
        <v>318.18</v>
      </c>
      <c r="AP2061" s="26">
        <f>+SUM(AC2061:AK2061)</f>
        <v>0</v>
      </c>
      <c r="AQ2061" s="26">
        <f>+Tabla_DatosExternos_142[[#This Row],[Total Vigente]]+Tabla_DatosExternos_142[[#This Row],[Total Vencido]]</f>
        <v>318.18</v>
      </c>
      <c r="AR2061" s="26">
        <f>SUM(AG2061:AK2061)</f>
        <v>0</v>
      </c>
      <c r="AS2061" s="27">
        <f>+Tabla_DatosExternos_142[[#This Row],[Fecha]]-Tabla_DatosExternos_142[[#This Row],[Vence]]</f>
        <v>-60</v>
      </c>
      <c r="AT2061" s="21"/>
      <c r="AU2061" s="28" t="e">
        <f>+AR2061-W2061</f>
        <v>#VALUE!</v>
      </c>
    </row>
    <row r="2062" spans="1:47" x14ac:dyDescent="0.35">
      <c r="A2062" s="20">
        <v>46207</v>
      </c>
      <c r="B2062" s="21">
        <v>278666</v>
      </c>
      <c r="C2062" s="21">
        <v>467.46</v>
      </c>
      <c r="D2062" s="21">
        <v>467.46</v>
      </c>
      <c r="E2062" s="22">
        <v>46267</v>
      </c>
      <c r="F2062" s="21">
        <v>21</v>
      </c>
      <c r="G2062" s="21" t="s">
        <v>90</v>
      </c>
      <c r="H2062" s="21" t="s">
        <v>95</v>
      </c>
      <c r="I2062" s="21" t="s">
        <v>1709</v>
      </c>
      <c r="J2062" s="21" t="s">
        <v>1378</v>
      </c>
      <c r="K2062" s="21" t="s">
        <v>1379</v>
      </c>
      <c r="L2062" s="21" t="s">
        <v>1380</v>
      </c>
      <c r="M2062" s="21" t="s">
        <v>1381</v>
      </c>
      <c r="N2062" s="21">
        <v>60</v>
      </c>
      <c r="O2062" s="20"/>
      <c r="P2062" s="21" t="s">
        <v>50</v>
      </c>
      <c r="Q2062" s="21" t="s">
        <v>1710</v>
      </c>
      <c r="R2062" s="21">
        <v>110000</v>
      </c>
      <c r="S2062" s="21">
        <v>10019</v>
      </c>
      <c r="T2062" s="21">
        <v>-63.206972200000003</v>
      </c>
      <c r="U2062" s="21">
        <v>-17.777388899999998</v>
      </c>
      <c r="V2062" s="21" t="s">
        <v>1727</v>
      </c>
      <c r="W2062" s="21" t="s">
        <v>51</v>
      </c>
      <c r="X2062" s="21" t="s">
        <v>1760</v>
      </c>
      <c r="Y2062" s="23">
        <v>46246</v>
      </c>
      <c r="Z2062" s="24">
        <f>+E2062-Y2062</f>
        <v>21</v>
      </c>
      <c r="AA2062" s="25">
        <f>+Tabla_DatosExternos_142[[#This Row],[Saldo]]/Tabla_DatosExternos_142[[#This Row],[Importe]]</f>
        <v>1</v>
      </c>
      <c r="AB2062" s="21"/>
      <c r="AC2062" s="26">
        <f>IF(AND(-Z2062&gt;=1,-Z2062&lt;=30),D2062,0)</f>
        <v>0</v>
      </c>
      <c r="AD2062" s="26">
        <f>IF(AND(-Z2062&gt;=31,-Z2062&lt;=60),D2062,0)</f>
        <v>0</v>
      </c>
      <c r="AE2062" s="26">
        <f>IF(AND(-Z2062&gt;=61,-Z2062&lt;=90),D2062,0)</f>
        <v>0</v>
      </c>
      <c r="AF2062" s="26">
        <f>IF(AND(-Z2062&gt;=91,-Z2062&lt;=120),D2062,0)</f>
        <v>0</v>
      </c>
      <c r="AG2062" s="26">
        <f>IF(AND(-Z2062&gt;=121,-Z2062&lt;=150),D2062,0)</f>
        <v>0</v>
      </c>
      <c r="AH2062" s="26">
        <f>IF(AND(-Z2062&gt;=151,-Z2062&lt;=180),D2062,0)</f>
        <v>0</v>
      </c>
      <c r="AI2062" s="26">
        <f>IF(AND(-Z2062&gt;=181,-Z2062&lt;=210),D2062,0)</f>
        <v>0</v>
      </c>
      <c r="AJ2062" s="26">
        <f>IF(AND(-Z2062&gt;=211,-Z2062&lt;=250),D2062,0)</f>
        <v>0</v>
      </c>
      <c r="AK2062" s="26">
        <f>IF(-Z2062&gt;=251,D2062,0)</f>
        <v>0</v>
      </c>
      <c r="AL2062" s="26">
        <f>SUM(AE2062:AF2062)</f>
        <v>0</v>
      </c>
      <c r="AM2062" s="26">
        <f>SUM(AG2062:AK2062)</f>
        <v>0</v>
      </c>
      <c r="AN2062" s="26">
        <f>SUM(AI2062:AK2062)</f>
        <v>0</v>
      </c>
      <c r="AO2062" s="26">
        <f>+IF(SUM(AC2062:AK2062)=0,D2062,0)</f>
        <v>467.46</v>
      </c>
      <c r="AP2062" s="26">
        <f>+SUM(AC2062:AK2062)</f>
        <v>0</v>
      </c>
      <c r="AQ2062" s="26">
        <f>+Tabla_DatosExternos_142[[#This Row],[Total Vigente]]+Tabla_DatosExternos_142[[#This Row],[Total Vencido]]</f>
        <v>467.46</v>
      </c>
      <c r="AR2062" s="26">
        <f>SUM(AG2062:AK2062)</f>
        <v>0</v>
      </c>
      <c r="AS2062" s="27">
        <f>+Tabla_DatosExternos_142[[#This Row],[Fecha]]-Tabla_DatosExternos_142[[#This Row],[Vence]]</f>
        <v>-60</v>
      </c>
      <c r="AT2062" s="21"/>
      <c r="AU2062" s="28" t="e">
        <f>+AR2062-W2062</f>
        <v>#VALUE!</v>
      </c>
    </row>
    <row r="2063" spans="1:47" x14ac:dyDescent="0.35">
      <c r="A2063" s="20">
        <v>46207</v>
      </c>
      <c r="B2063" s="21">
        <v>278667</v>
      </c>
      <c r="C2063" s="21">
        <v>621.9</v>
      </c>
      <c r="D2063" s="21">
        <v>621.9</v>
      </c>
      <c r="E2063" s="22">
        <v>46267</v>
      </c>
      <c r="F2063" s="21">
        <v>21</v>
      </c>
      <c r="G2063" s="21" t="s">
        <v>90</v>
      </c>
      <c r="H2063" s="21" t="s">
        <v>95</v>
      </c>
      <c r="I2063" s="21" t="s">
        <v>1709</v>
      </c>
      <c r="J2063" s="21" t="s">
        <v>1378</v>
      </c>
      <c r="K2063" s="21" t="s">
        <v>1379</v>
      </c>
      <c r="L2063" s="21" t="s">
        <v>1380</v>
      </c>
      <c r="M2063" s="21" t="s">
        <v>1381</v>
      </c>
      <c r="N2063" s="21">
        <v>60</v>
      </c>
      <c r="O2063" s="20"/>
      <c r="P2063" s="21" t="s">
        <v>50</v>
      </c>
      <c r="Q2063" s="21" t="s">
        <v>1710</v>
      </c>
      <c r="R2063" s="21">
        <v>110000</v>
      </c>
      <c r="S2063" s="21">
        <v>10019</v>
      </c>
      <c r="T2063" s="21">
        <v>-63.099099099999997</v>
      </c>
      <c r="U2063" s="21">
        <v>-17.851478100000001</v>
      </c>
      <c r="V2063" s="21" t="s">
        <v>1727</v>
      </c>
      <c r="W2063" s="21" t="s">
        <v>51</v>
      </c>
      <c r="X2063" s="21" t="s">
        <v>1732</v>
      </c>
      <c r="Y2063" s="23">
        <v>46246</v>
      </c>
      <c r="Z2063" s="24">
        <f>+E2063-Y2063</f>
        <v>21</v>
      </c>
      <c r="AA2063" s="25">
        <f>+Tabla_DatosExternos_142[[#This Row],[Saldo]]/Tabla_DatosExternos_142[[#This Row],[Importe]]</f>
        <v>1</v>
      </c>
      <c r="AB2063" s="21"/>
      <c r="AC2063" s="26">
        <f>IF(AND(-Z2063&gt;=1,-Z2063&lt;=30),D2063,0)</f>
        <v>0</v>
      </c>
      <c r="AD2063" s="26">
        <f>IF(AND(-Z2063&gt;=31,-Z2063&lt;=60),D2063,0)</f>
        <v>0</v>
      </c>
      <c r="AE2063" s="26">
        <f>IF(AND(-Z2063&gt;=61,-Z2063&lt;=90),D2063,0)</f>
        <v>0</v>
      </c>
      <c r="AF2063" s="26">
        <f>IF(AND(-Z2063&gt;=91,-Z2063&lt;=120),D2063,0)</f>
        <v>0</v>
      </c>
      <c r="AG2063" s="26">
        <f>IF(AND(-Z2063&gt;=121,-Z2063&lt;=150),D2063,0)</f>
        <v>0</v>
      </c>
      <c r="AH2063" s="26">
        <f>IF(AND(-Z2063&gt;=151,-Z2063&lt;=180),D2063,0)</f>
        <v>0</v>
      </c>
      <c r="AI2063" s="26">
        <f>IF(AND(-Z2063&gt;=181,-Z2063&lt;=210),D2063,0)</f>
        <v>0</v>
      </c>
      <c r="AJ2063" s="26">
        <f>IF(AND(-Z2063&gt;=211,-Z2063&lt;=250),D2063,0)</f>
        <v>0</v>
      </c>
      <c r="AK2063" s="26">
        <f>IF(-Z2063&gt;=251,D2063,0)</f>
        <v>0</v>
      </c>
      <c r="AL2063" s="26">
        <f>SUM(AE2063:AF2063)</f>
        <v>0</v>
      </c>
      <c r="AM2063" s="26">
        <f>SUM(AG2063:AK2063)</f>
        <v>0</v>
      </c>
      <c r="AN2063" s="26">
        <f>SUM(AI2063:AK2063)</f>
        <v>0</v>
      </c>
      <c r="AO2063" s="26">
        <f>+IF(SUM(AC2063:AK2063)=0,D2063,0)</f>
        <v>621.9</v>
      </c>
      <c r="AP2063" s="26">
        <f>+SUM(AC2063:AK2063)</f>
        <v>0</v>
      </c>
      <c r="AQ2063" s="26">
        <f>+Tabla_DatosExternos_142[[#This Row],[Total Vigente]]+Tabla_DatosExternos_142[[#This Row],[Total Vencido]]</f>
        <v>621.9</v>
      </c>
      <c r="AR2063" s="26">
        <f>SUM(AG2063:AK2063)</f>
        <v>0</v>
      </c>
      <c r="AS2063" s="27">
        <f>+Tabla_DatosExternos_142[[#This Row],[Fecha]]-Tabla_DatosExternos_142[[#This Row],[Vence]]</f>
        <v>-60</v>
      </c>
      <c r="AT2063" s="21"/>
      <c r="AU2063" s="28" t="e">
        <f>+AR2063-W2063</f>
        <v>#VALUE!</v>
      </c>
    </row>
    <row r="2064" spans="1:47" x14ac:dyDescent="0.35">
      <c r="A2064" s="20">
        <v>46207</v>
      </c>
      <c r="B2064" s="21">
        <v>278668</v>
      </c>
      <c r="C2064" s="21">
        <v>322.08</v>
      </c>
      <c r="D2064" s="21">
        <v>322.08</v>
      </c>
      <c r="E2064" s="22">
        <v>46267</v>
      </c>
      <c r="F2064" s="21">
        <v>21</v>
      </c>
      <c r="G2064" s="21" t="s">
        <v>90</v>
      </c>
      <c r="H2064" s="21" t="s">
        <v>95</v>
      </c>
      <c r="I2064" s="21" t="s">
        <v>1709</v>
      </c>
      <c r="J2064" s="21" t="s">
        <v>1378</v>
      </c>
      <c r="K2064" s="21" t="s">
        <v>1379</v>
      </c>
      <c r="L2064" s="21" t="s">
        <v>1380</v>
      </c>
      <c r="M2064" s="21" t="s">
        <v>1381</v>
      </c>
      <c r="N2064" s="21">
        <v>60</v>
      </c>
      <c r="O2064" s="20"/>
      <c r="P2064" s="21" t="s">
        <v>50</v>
      </c>
      <c r="Q2064" s="21" t="s">
        <v>1710</v>
      </c>
      <c r="R2064" s="21">
        <v>110000</v>
      </c>
      <c r="S2064" s="21">
        <v>10019</v>
      </c>
      <c r="T2064" s="21">
        <v>-63.183771999999998</v>
      </c>
      <c r="U2064" s="21">
        <v>-17.816842000000001</v>
      </c>
      <c r="V2064" s="21" t="s">
        <v>262</v>
      </c>
      <c r="W2064" s="21" t="s">
        <v>51</v>
      </c>
      <c r="X2064" s="21" t="s">
        <v>1733</v>
      </c>
      <c r="Y2064" s="23">
        <v>46246</v>
      </c>
      <c r="Z2064" s="24">
        <f>+E2064-Y2064</f>
        <v>21</v>
      </c>
      <c r="AA2064" s="25">
        <f>+Tabla_DatosExternos_142[[#This Row],[Saldo]]/Tabla_DatosExternos_142[[#This Row],[Importe]]</f>
        <v>1</v>
      </c>
      <c r="AB2064" s="21"/>
      <c r="AC2064" s="26">
        <f>IF(AND(-Z2064&gt;=1,-Z2064&lt;=30),D2064,0)</f>
        <v>0</v>
      </c>
      <c r="AD2064" s="26">
        <f>IF(AND(-Z2064&gt;=31,-Z2064&lt;=60),D2064,0)</f>
        <v>0</v>
      </c>
      <c r="AE2064" s="26">
        <f>IF(AND(-Z2064&gt;=61,-Z2064&lt;=90),D2064,0)</f>
        <v>0</v>
      </c>
      <c r="AF2064" s="26">
        <f>IF(AND(-Z2064&gt;=91,-Z2064&lt;=120),D2064,0)</f>
        <v>0</v>
      </c>
      <c r="AG2064" s="26">
        <f>IF(AND(-Z2064&gt;=121,-Z2064&lt;=150),D2064,0)</f>
        <v>0</v>
      </c>
      <c r="AH2064" s="26">
        <f>IF(AND(-Z2064&gt;=151,-Z2064&lt;=180),D2064,0)</f>
        <v>0</v>
      </c>
      <c r="AI2064" s="26">
        <f>IF(AND(-Z2064&gt;=181,-Z2064&lt;=210),D2064,0)</f>
        <v>0</v>
      </c>
      <c r="AJ2064" s="26">
        <f>IF(AND(-Z2064&gt;=211,-Z2064&lt;=250),D2064,0)</f>
        <v>0</v>
      </c>
      <c r="AK2064" s="26">
        <f>IF(-Z2064&gt;=251,D2064,0)</f>
        <v>0</v>
      </c>
      <c r="AL2064" s="26">
        <f>SUM(AE2064:AF2064)</f>
        <v>0</v>
      </c>
      <c r="AM2064" s="26">
        <f>SUM(AG2064:AK2064)</f>
        <v>0</v>
      </c>
      <c r="AN2064" s="26">
        <f>SUM(AI2064:AK2064)</f>
        <v>0</v>
      </c>
      <c r="AO2064" s="26">
        <f>+IF(SUM(AC2064:AK2064)=0,D2064,0)</f>
        <v>322.08</v>
      </c>
      <c r="AP2064" s="26">
        <f>+SUM(AC2064:AK2064)</f>
        <v>0</v>
      </c>
      <c r="AQ2064" s="26">
        <f>+Tabla_DatosExternos_142[[#This Row],[Total Vigente]]+Tabla_DatosExternos_142[[#This Row],[Total Vencido]]</f>
        <v>322.08</v>
      </c>
      <c r="AR2064" s="26">
        <f>SUM(AG2064:AK2064)</f>
        <v>0</v>
      </c>
      <c r="AS2064" s="27">
        <f>+Tabla_DatosExternos_142[[#This Row],[Fecha]]-Tabla_DatosExternos_142[[#This Row],[Vence]]</f>
        <v>-60</v>
      </c>
      <c r="AT2064" s="21"/>
      <c r="AU2064" s="28" t="e">
        <f>+AR2064-W2064</f>
        <v>#VALUE!</v>
      </c>
    </row>
    <row r="2065" spans="1:47" x14ac:dyDescent="0.35">
      <c r="A2065" s="20">
        <v>46207</v>
      </c>
      <c r="B2065" s="21">
        <v>278669</v>
      </c>
      <c r="C2065" s="21">
        <v>442.56</v>
      </c>
      <c r="D2065" s="21">
        <v>442.56</v>
      </c>
      <c r="E2065" s="22">
        <v>46267</v>
      </c>
      <c r="F2065" s="21">
        <v>21</v>
      </c>
      <c r="G2065" s="21" t="s">
        <v>90</v>
      </c>
      <c r="H2065" s="21" t="s">
        <v>95</v>
      </c>
      <c r="I2065" s="21" t="s">
        <v>1709</v>
      </c>
      <c r="J2065" s="21" t="s">
        <v>1378</v>
      </c>
      <c r="K2065" s="21" t="s">
        <v>1379</v>
      </c>
      <c r="L2065" s="21" t="s">
        <v>1380</v>
      </c>
      <c r="M2065" s="21" t="s">
        <v>1381</v>
      </c>
      <c r="N2065" s="21">
        <v>60</v>
      </c>
      <c r="O2065" s="20"/>
      <c r="P2065" s="21" t="s">
        <v>50</v>
      </c>
      <c r="Q2065" s="21" t="s">
        <v>1710</v>
      </c>
      <c r="R2065" s="21">
        <v>110000</v>
      </c>
      <c r="S2065" s="21">
        <v>10019</v>
      </c>
      <c r="T2065" s="21">
        <v>-63.1478368</v>
      </c>
      <c r="U2065" s="21">
        <v>-17.811228499999999</v>
      </c>
      <c r="V2065" s="21" t="s">
        <v>1727</v>
      </c>
      <c r="W2065" s="21" t="s">
        <v>51</v>
      </c>
      <c r="X2065" s="21" t="s">
        <v>1734</v>
      </c>
      <c r="Y2065" s="23">
        <v>46246</v>
      </c>
      <c r="Z2065" s="24">
        <f>+E2065-Y2065</f>
        <v>21</v>
      </c>
      <c r="AA2065" s="25">
        <f>+Tabla_DatosExternos_142[[#This Row],[Saldo]]/Tabla_DatosExternos_142[[#This Row],[Importe]]</f>
        <v>1</v>
      </c>
      <c r="AB2065" s="21"/>
      <c r="AC2065" s="26">
        <f>IF(AND(-Z2065&gt;=1,-Z2065&lt;=30),D2065,0)</f>
        <v>0</v>
      </c>
      <c r="AD2065" s="26">
        <f>IF(AND(-Z2065&gt;=31,-Z2065&lt;=60),D2065,0)</f>
        <v>0</v>
      </c>
      <c r="AE2065" s="26">
        <f>IF(AND(-Z2065&gt;=61,-Z2065&lt;=90),D2065,0)</f>
        <v>0</v>
      </c>
      <c r="AF2065" s="26">
        <f>IF(AND(-Z2065&gt;=91,-Z2065&lt;=120),D2065,0)</f>
        <v>0</v>
      </c>
      <c r="AG2065" s="26">
        <f>IF(AND(-Z2065&gt;=121,-Z2065&lt;=150),D2065,0)</f>
        <v>0</v>
      </c>
      <c r="AH2065" s="26">
        <f>IF(AND(-Z2065&gt;=151,-Z2065&lt;=180),D2065,0)</f>
        <v>0</v>
      </c>
      <c r="AI2065" s="26">
        <f>IF(AND(-Z2065&gt;=181,-Z2065&lt;=210),D2065,0)</f>
        <v>0</v>
      </c>
      <c r="AJ2065" s="26">
        <f>IF(AND(-Z2065&gt;=211,-Z2065&lt;=250),D2065,0)</f>
        <v>0</v>
      </c>
      <c r="AK2065" s="26">
        <f>IF(-Z2065&gt;=251,D2065,0)</f>
        <v>0</v>
      </c>
      <c r="AL2065" s="26">
        <f>SUM(AE2065:AF2065)</f>
        <v>0</v>
      </c>
      <c r="AM2065" s="26">
        <f>SUM(AG2065:AK2065)</f>
        <v>0</v>
      </c>
      <c r="AN2065" s="26">
        <f>SUM(AI2065:AK2065)</f>
        <v>0</v>
      </c>
      <c r="AO2065" s="26">
        <f>+IF(SUM(AC2065:AK2065)=0,D2065,0)</f>
        <v>442.56</v>
      </c>
      <c r="AP2065" s="26">
        <f>+SUM(AC2065:AK2065)</f>
        <v>0</v>
      </c>
      <c r="AQ2065" s="26">
        <f>+Tabla_DatosExternos_142[[#This Row],[Total Vigente]]+Tabla_DatosExternos_142[[#This Row],[Total Vencido]]</f>
        <v>442.56</v>
      </c>
      <c r="AR2065" s="26">
        <f>SUM(AG2065:AK2065)</f>
        <v>0</v>
      </c>
      <c r="AS2065" s="27">
        <f>+Tabla_DatosExternos_142[[#This Row],[Fecha]]-Tabla_DatosExternos_142[[#This Row],[Vence]]</f>
        <v>-60</v>
      </c>
      <c r="AT2065" s="21"/>
      <c r="AU2065" s="28" t="e">
        <f>+AR2065-W2065</f>
        <v>#VALUE!</v>
      </c>
    </row>
    <row r="2066" spans="1:47" x14ac:dyDescent="0.35">
      <c r="A2066" s="20">
        <v>46207</v>
      </c>
      <c r="B2066" s="21">
        <v>278670</v>
      </c>
      <c r="C2066" s="21">
        <v>556.14</v>
      </c>
      <c r="D2066" s="21">
        <v>556.14</v>
      </c>
      <c r="E2066" s="22">
        <v>46267</v>
      </c>
      <c r="F2066" s="21">
        <v>21</v>
      </c>
      <c r="G2066" s="21" t="s">
        <v>90</v>
      </c>
      <c r="H2066" s="21" t="s">
        <v>95</v>
      </c>
      <c r="I2066" s="21" t="s">
        <v>1709</v>
      </c>
      <c r="J2066" s="21" t="s">
        <v>1378</v>
      </c>
      <c r="K2066" s="21" t="s">
        <v>1379</v>
      </c>
      <c r="L2066" s="21" t="s">
        <v>1380</v>
      </c>
      <c r="M2066" s="21" t="s">
        <v>1381</v>
      </c>
      <c r="N2066" s="21">
        <v>60</v>
      </c>
      <c r="O2066" s="20"/>
      <c r="P2066" s="21" t="s">
        <v>50</v>
      </c>
      <c r="Q2066" s="21" t="s">
        <v>1710</v>
      </c>
      <c r="R2066" s="21">
        <v>30000</v>
      </c>
      <c r="S2066" s="21">
        <v>10019</v>
      </c>
      <c r="T2066" s="21">
        <v>-63.183771999999998</v>
      </c>
      <c r="U2066" s="21">
        <v>-17.816842000000001</v>
      </c>
      <c r="V2066" s="21" t="s">
        <v>262</v>
      </c>
      <c r="W2066" s="21" t="s">
        <v>51</v>
      </c>
      <c r="X2066" s="21" t="s">
        <v>1761</v>
      </c>
      <c r="Y2066" s="23">
        <v>46246</v>
      </c>
      <c r="Z2066" s="24">
        <f>+E2066-Y2066</f>
        <v>21</v>
      </c>
      <c r="AA2066" s="25">
        <f>+Tabla_DatosExternos_142[[#This Row],[Saldo]]/Tabla_DatosExternos_142[[#This Row],[Importe]]</f>
        <v>1</v>
      </c>
      <c r="AB2066" s="21"/>
      <c r="AC2066" s="26">
        <f>IF(AND(-Z2066&gt;=1,-Z2066&lt;=30),D2066,0)</f>
        <v>0</v>
      </c>
      <c r="AD2066" s="26">
        <f>IF(AND(-Z2066&gt;=31,-Z2066&lt;=60),D2066,0)</f>
        <v>0</v>
      </c>
      <c r="AE2066" s="26">
        <f>IF(AND(-Z2066&gt;=61,-Z2066&lt;=90),D2066,0)</f>
        <v>0</v>
      </c>
      <c r="AF2066" s="26">
        <f>IF(AND(-Z2066&gt;=91,-Z2066&lt;=120),D2066,0)</f>
        <v>0</v>
      </c>
      <c r="AG2066" s="26">
        <f>IF(AND(-Z2066&gt;=121,-Z2066&lt;=150),D2066,0)</f>
        <v>0</v>
      </c>
      <c r="AH2066" s="26">
        <f>IF(AND(-Z2066&gt;=151,-Z2066&lt;=180),D2066,0)</f>
        <v>0</v>
      </c>
      <c r="AI2066" s="26">
        <f>IF(AND(-Z2066&gt;=181,-Z2066&lt;=210),D2066,0)</f>
        <v>0</v>
      </c>
      <c r="AJ2066" s="26">
        <f>IF(AND(-Z2066&gt;=211,-Z2066&lt;=250),D2066,0)</f>
        <v>0</v>
      </c>
      <c r="AK2066" s="26">
        <f>IF(-Z2066&gt;=251,D2066,0)</f>
        <v>0</v>
      </c>
      <c r="AL2066" s="26">
        <f>SUM(AE2066:AF2066)</f>
        <v>0</v>
      </c>
      <c r="AM2066" s="26">
        <f>SUM(AG2066:AK2066)</f>
        <v>0</v>
      </c>
      <c r="AN2066" s="26">
        <f>SUM(AI2066:AK2066)</f>
        <v>0</v>
      </c>
      <c r="AO2066" s="26">
        <f>+IF(SUM(AC2066:AK2066)=0,D2066,0)</f>
        <v>556.14</v>
      </c>
      <c r="AP2066" s="26">
        <f>+SUM(AC2066:AK2066)</f>
        <v>0</v>
      </c>
      <c r="AQ2066" s="26">
        <f>+Tabla_DatosExternos_142[[#This Row],[Total Vigente]]+Tabla_DatosExternos_142[[#This Row],[Total Vencido]]</f>
        <v>556.14</v>
      </c>
      <c r="AR2066" s="26">
        <f>SUM(AG2066:AK2066)</f>
        <v>0</v>
      </c>
      <c r="AS2066" s="27">
        <f>+Tabla_DatosExternos_142[[#This Row],[Fecha]]-Tabla_DatosExternos_142[[#This Row],[Vence]]</f>
        <v>-60</v>
      </c>
      <c r="AT2066" s="21"/>
      <c r="AU2066" s="28" t="e">
        <f>+AR2066-W2066</f>
        <v>#VALUE!</v>
      </c>
    </row>
    <row r="2067" spans="1:47" x14ac:dyDescent="0.35">
      <c r="A2067" s="20">
        <v>46207</v>
      </c>
      <c r="B2067" s="21">
        <v>278671</v>
      </c>
      <c r="C2067" s="21">
        <v>312.36</v>
      </c>
      <c r="D2067" s="21">
        <v>312.36</v>
      </c>
      <c r="E2067" s="22">
        <v>46267</v>
      </c>
      <c r="F2067" s="21">
        <v>21</v>
      </c>
      <c r="G2067" s="21" t="s">
        <v>90</v>
      </c>
      <c r="H2067" s="21" t="s">
        <v>95</v>
      </c>
      <c r="I2067" s="21" t="s">
        <v>1709</v>
      </c>
      <c r="J2067" s="21" t="s">
        <v>1378</v>
      </c>
      <c r="K2067" s="21" t="s">
        <v>1379</v>
      </c>
      <c r="L2067" s="21" t="s">
        <v>1380</v>
      </c>
      <c r="M2067" s="21" t="s">
        <v>1381</v>
      </c>
      <c r="N2067" s="21">
        <v>60</v>
      </c>
      <c r="O2067" s="20"/>
      <c r="P2067" s="21" t="s">
        <v>50</v>
      </c>
      <c r="Q2067" s="21" t="s">
        <v>1710</v>
      </c>
      <c r="R2067" s="21">
        <v>110000</v>
      </c>
      <c r="S2067" s="21">
        <v>10019</v>
      </c>
      <c r="T2067" s="21">
        <v>-63.128910900000001</v>
      </c>
      <c r="U2067" s="21">
        <v>-17.752011799999998</v>
      </c>
      <c r="V2067" s="21" t="s">
        <v>1736</v>
      </c>
      <c r="W2067" s="21" t="s">
        <v>51</v>
      </c>
      <c r="X2067" s="21" t="s">
        <v>1762</v>
      </c>
      <c r="Y2067" s="23">
        <v>46246</v>
      </c>
      <c r="Z2067" s="24">
        <f>+E2067-Y2067</f>
        <v>21</v>
      </c>
      <c r="AA2067" s="25">
        <f>+Tabla_DatosExternos_142[[#This Row],[Saldo]]/Tabla_DatosExternos_142[[#This Row],[Importe]]</f>
        <v>1</v>
      </c>
      <c r="AB2067" s="21"/>
      <c r="AC2067" s="26">
        <f>IF(AND(-Z2067&gt;=1,-Z2067&lt;=30),D2067,0)</f>
        <v>0</v>
      </c>
      <c r="AD2067" s="26">
        <f>IF(AND(-Z2067&gt;=31,-Z2067&lt;=60),D2067,0)</f>
        <v>0</v>
      </c>
      <c r="AE2067" s="26">
        <f>IF(AND(-Z2067&gt;=61,-Z2067&lt;=90),D2067,0)</f>
        <v>0</v>
      </c>
      <c r="AF2067" s="26">
        <f>IF(AND(-Z2067&gt;=91,-Z2067&lt;=120),D2067,0)</f>
        <v>0</v>
      </c>
      <c r="AG2067" s="26">
        <f>IF(AND(-Z2067&gt;=121,-Z2067&lt;=150),D2067,0)</f>
        <v>0</v>
      </c>
      <c r="AH2067" s="26">
        <f>IF(AND(-Z2067&gt;=151,-Z2067&lt;=180),D2067,0)</f>
        <v>0</v>
      </c>
      <c r="AI2067" s="26">
        <f>IF(AND(-Z2067&gt;=181,-Z2067&lt;=210),D2067,0)</f>
        <v>0</v>
      </c>
      <c r="AJ2067" s="26">
        <f>IF(AND(-Z2067&gt;=211,-Z2067&lt;=250),D2067,0)</f>
        <v>0</v>
      </c>
      <c r="AK2067" s="26">
        <f>IF(-Z2067&gt;=251,D2067,0)</f>
        <v>0</v>
      </c>
      <c r="AL2067" s="26">
        <f>SUM(AE2067:AF2067)</f>
        <v>0</v>
      </c>
      <c r="AM2067" s="26">
        <f>SUM(AG2067:AK2067)</f>
        <v>0</v>
      </c>
      <c r="AN2067" s="26">
        <f>SUM(AI2067:AK2067)</f>
        <v>0</v>
      </c>
      <c r="AO2067" s="26">
        <f>+IF(SUM(AC2067:AK2067)=0,D2067,0)</f>
        <v>312.36</v>
      </c>
      <c r="AP2067" s="26">
        <f>+SUM(AC2067:AK2067)</f>
        <v>0</v>
      </c>
      <c r="AQ2067" s="26">
        <f>+Tabla_DatosExternos_142[[#This Row],[Total Vigente]]+Tabla_DatosExternos_142[[#This Row],[Total Vencido]]</f>
        <v>312.36</v>
      </c>
      <c r="AR2067" s="26">
        <f>SUM(AG2067:AK2067)</f>
        <v>0</v>
      </c>
      <c r="AS2067" s="27">
        <f>+Tabla_DatosExternos_142[[#This Row],[Fecha]]-Tabla_DatosExternos_142[[#This Row],[Vence]]</f>
        <v>-60</v>
      </c>
      <c r="AT2067" s="21"/>
      <c r="AU2067" s="28" t="e">
        <f>+AR2067-W2067</f>
        <v>#VALUE!</v>
      </c>
    </row>
    <row r="2068" spans="1:47" x14ac:dyDescent="0.35">
      <c r="A2068" s="20">
        <v>46207</v>
      </c>
      <c r="B2068" s="21">
        <v>278672</v>
      </c>
      <c r="C2068" s="21">
        <v>457.02</v>
      </c>
      <c r="D2068" s="21">
        <v>457.02</v>
      </c>
      <c r="E2068" s="22">
        <v>46267</v>
      </c>
      <c r="F2068" s="21">
        <v>21</v>
      </c>
      <c r="G2068" s="21" t="s">
        <v>90</v>
      </c>
      <c r="H2068" s="21" t="s">
        <v>95</v>
      </c>
      <c r="I2068" s="21" t="s">
        <v>1709</v>
      </c>
      <c r="J2068" s="21" t="s">
        <v>1378</v>
      </c>
      <c r="K2068" s="21" t="s">
        <v>1379</v>
      </c>
      <c r="L2068" s="21" t="s">
        <v>1380</v>
      </c>
      <c r="M2068" s="21" t="s">
        <v>1381</v>
      </c>
      <c r="N2068" s="21">
        <v>60</v>
      </c>
      <c r="O2068" s="20"/>
      <c r="P2068" s="21" t="s">
        <v>50</v>
      </c>
      <c r="Q2068" s="21" t="s">
        <v>1710</v>
      </c>
      <c r="R2068" s="21">
        <v>110000</v>
      </c>
      <c r="S2068" s="21">
        <v>10019</v>
      </c>
      <c r="T2068" s="21">
        <v>-63.183771999999998</v>
      </c>
      <c r="U2068" s="21">
        <v>-17.816842000000001</v>
      </c>
      <c r="V2068" s="21" t="s">
        <v>262</v>
      </c>
      <c r="W2068" s="21" t="s">
        <v>51</v>
      </c>
      <c r="X2068" s="21" t="s">
        <v>1735</v>
      </c>
      <c r="Y2068" s="23">
        <v>46246</v>
      </c>
      <c r="Z2068" s="24">
        <f>+E2068-Y2068</f>
        <v>21</v>
      </c>
      <c r="AA2068" s="25">
        <f>+Tabla_DatosExternos_142[[#This Row],[Saldo]]/Tabla_DatosExternos_142[[#This Row],[Importe]]</f>
        <v>1</v>
      </c>
      <c r="AB2068" s="21"/>
      <c r="AC2068" s="26">
        <f>IF(AND(-Z2068&gt;=1,-Z2068&lt;=30),D2068,0)</f>
        <v>0</v>
      </c>
      <c r="AD2068" s="26">
        <f>IF(AND(-Z2068&gt;=31,-Z2068&lt;=60),D2068,0)</f>
        <v>0</v>
      </c>
      <c r="AE2068" s="26">
        <f>IF(AND(-Z2068&gt;=61,-Z2068&lt;=90),D2068,0)</f>
        <v>0</v>
      </c>
      <c r="AF2068" s="26">
        <f>IF(AND(-Z2068&gt;=91,-Z2068&lt;=120),D2068,0)</f>
        <v>0</v>
      </c>
      <c r="AG2068" s="26">
        <f>IF(AND(-Z2068&gt;=121,-Z2068&lt;=150),D2068,0)</f>
        <v>0</v>
      </c>
      <c r="AH2068" s="26">
        <f>IF(AND(-Z2068&gt;=151,-Z2068&lt;=180),D2068,0)</f>
        <v>0</v>
      </c>
      <c r="AI2068" s="26">
        <f>IF(AND(-Z2068&gt;=181,-Z2068&lt;=210),D2068,0)</f>
        <v>0</v>
      </c>
      <c r="AJ2068" s="26">
        <f>IF(AND(-Z2068&gt;=211,-Z2068&lt;=250),D2068,0)</f>
        <v>0</v>
      </c>
      <c r="AK2068" s="26">
        <f>IF(-Z2068&gt;=251,D2068,0)</f>
        <v>0</v>
      </c>
      <c r="AL2068" s="26">
        <f>SUM(AE2068:AF2068)</f>
        <v>0</v>
      </c>
      <c r="AM2068" s="26">
        <f>SUM(AG2068:AK2068)</f>
        <v>0</v>
      </c>
      <c r="AN2068" s="26">
        <f>SUM(AI2068:AK2068)</f>
        <v>0</v>
      </c>
      <c r="AO2068" s="26">
        <f>+IF(SUM(AC2068:AK2068)=0,D2068,0)</f>
        <v>457.02</v>
      </c>
      <c r="AP2068" s="26">
        <f>+SUM(AC2068:AK2068)</f>
        <v>0</v>
      </c>
      <c r="AQ2068" s="26">
        <f>+Tabla_DatosExternos_142[[#This Row],[Total Vigente]]+Tabla_DatosExternos_142[[#This Row],[Total Vencido]]</f>
        <v>457.02</v>
      </c>
      <c r="AR2068" s="26">
        <f>SUM(AG2068:AK2068)</f>
        <v>0</v>
      </c>
      <c r="AS2068" s="27">
        <f>+Tabla_DatosExternos_142[[#This Row],[Fecha]]-Tabla_DatosExternos_142[[#This Row],[Vence]]</f>
        <v>-60</v>
      </c>
      <c r="AT2068" s="21"/>
      <c r="AU2068" s="28" t="e">
        <f>+AR2068-W2068</f>
        <v>#VALUE!</v>
      </c>
    </row>
    <row r="2069" spans="1:47" x14ac:dyDescent="0.35">
      <c r="A2069" s="20">
        <v>46207</v>
      </c>
      <c r="B2069" s="21">
        <v>278673</v>
      </c>
      <c r="C2069" s="21">
        <v>311.33999999999997</v>
      </c>
      <c r="D2069" s="21">
        <v>311.33999999999997</v>
      </c>
      <c r="E2069" s="22">
        <v>46267</v>
      </c>
      <c r="F2069" s="21">
        <v>21</v>
      </c>
      <c r="G2069" s="21" t="s">
        <v>90</v>
      </c>
      <c r="H2069" s="21" t="s">
        <v>95</v>
      </c>
      <c r="I2069" s="21" t="s">
        <v>1709</v>
      </c>
      <c r="J2069" s="21" t="s">
        <v>1378</v>
      </c>
      <c r="K2069" s="21" t="s">
        <v>1379</v>
      </c>
      <c r="L2069" s="21" t="s">
        <v>1380</v>
      </c>
      <c r="M2069" s="21" t="s">
        <v>1381</v>
      </c>
      <c r="N2069" s="21">
        <v>60</v>
      </c>
      <c r="O2069" s="20"/>
      <c r="P2069" s="21" t="s">
        <v>50</v>
      </c>
      <c r="Q2069" s="21" t="s">
        <v>1710</v>
      </c>
      <c r="R2069" s="21">
        <v>110000</v>
      </c>
      <c r="S2069" s="21">
        <v>10019</v>
      </c>
      <c r="T2069" s="21">
        <v>-63.166332699999998</v>
      </c>
      <c r="U2069" s="21">
        <v>-17.715595199999999</v>
      </c>
      <c r="V2069" s="21" t="s">
        <v>1736</v>
      </c>
      <c r="W2069" s="21" t="s">
        <v>51</v>
      </c>
      <c r="X2069" s="21" t="s">
        <v>1763</v>
      </c>
      <c r="Y2069" s="23">
        <v>46246</v>
      </c>
      <c r="Z2069" s="24">
        <f>+E2069-Y2069</f>
        <v>21</v>
      </c>
      <c r="AA2069" s="25">
        <f>+Tabla_DatosExternos_142[[#This Row],[Saldo]]/Tabla_DatosExternos_142[[#This Row],[Importe]]</f>
        <v>1</v>
      </c>
      <c r="AB2069" s="21"/>
      <c r="AC2069" s="26">
        <f>IF(AND(-Z2069&gt;=1,-Z2069&lt;=30),D2069,0)</f>
        <v>0</v>
      </c>
      <c r="AD2069" s="26">
        <f>IF(AND(-Z2069&gt;=31,-Z2069&lt;=60),D2069,0)</f>
        <v>0</v>
      </c>
      <c r="AE2069" s="26">
        <f>IF(AND(-Z2069&gt;=61,-Z2069&lt;=90),D2069,0)</f>
        <v>0</v>
      </c>
      <c r="AF2069" s="26">
        <f>IF(AND(-Z2069&gt;=91,-Z2069&lt;=120),D2069,0)</f>
        <v>0</v>
      </c>
      <c r="AG2069" s="26">
        <f>IF(AND(-Z2069&gt;=121,-Z2069&lt;=150),D2069,0)</f>
        <v>0</v>
      </c>
      <c r="AH2069" s="26">
        <f>IF(AND(-Z2069&gt;=151,-Z2069&lt;=180),D2069,0)</f>
        <v>0</v>
      </c>
      <c r="AI2069" s="26">
        <f>IF(AND(-Z2069&gt;=181,-Z2069&lt;=210),D2069,0)</f>
        <v>0</v>
      </c>
      <c r="AJ2069" s="26">
        <f>IF(AND(-Z2069&gt;=211,-Z2069&lt;=250),D2069,0)</f>
        <v>0</v>
      </c>
      <c r="AK2069" s="26">
        <f>IF(-Z2069&gt;=251,D2069,0)</f>
        <v>0</v>
      </c>
      <c r="AL2069" s="26">
        <f>SUM(AE2069:AF2069)</f>
        <v>0</v>
      </c>
      <c r="AM2069" s="26">
        <f>SUM(AG2069:AK2069)</f>
        <v>0</v>
      </c>
      <c r="AN2069" s="26">
        <f>SUM(AI2069:AK2069)</f>
        <v>0</v>
      </c>
      <c r="AO2069" s="26">
        <f>+IF(SUM(AC2069:AK2069)=0,D2069,0)</f>
        <v>311.33999999999997</v>
      </c>
      <c r="AP2069" s="26">
        <f>+SUM(AC2069:AK2069)</f>
        <v>0</v>
      </c>
      <c r="AQ2069" s="26">
        <f>+Tabla_DatosExternos_142[[#This Row],[Total Vigente]]+Tabla_DatosExternos_142[[#This Row],[Total Vencido]]</f>
        <v>311.33999999999997</v>
      </c>
      <c r="AR2069" s="26">
        <f>SUM(AG2069:AK2069)</f>
        <v>0</v>
      </c>
      <c r="AS2069" s="27">
        <f>+Tabla_DatosExternos_142[[#This Row],[Fecha]]-Tabla_DatosExternos_142[[#This Row],[Vence]]</f>
        <v>-60</v>
      </c>
      <c r="AT2069" s="21"/>
      <c r="AU2069" s="28" t="e">
        <f>+AR2069-W2069</f>
        <v>#VALUE!</v>
      </c>
    </row>
    <row r="2070" spans="1:47" x14ac:dyDescent="0.35">
      <c r="A2070" s="20">
        <v>46207</v>
      </c>
      <c r="B2070" s="21">
        <v>278674</v>
      </c>
      <c r="C2070" s="21">
        <v>531.41999999999996</v>
      </c>
      <c r="D2070" s="21">
        <v>531.41999999999996</v>
      </c>
      <c r="E2070" s="22">
        <v>46267</v>
      </c>
      <c r="F2070" s="21">
        <v>21</v>
      </c>
      <c r="G2070" s="21" t="s">
        <v>90</v>
      </c>
      <c r="H2070" s="21" t="s">
        <v>95</v>
      </c>
      <c r="I2070" s="21" t="s">
        <v>1709</v>
      </c>
      <c r="J2070" s="21" t="s">
        <v>1378</v>
      </c>
      <c r="K2070" s="21" t="s">
        <v>1379</v>
      </c>
      <c r="L2070" s="21" t="s">
        <v>1380</v>
      </c>
      <c r="M2070" s="21" t="s">
        <v>1381</v>
      </c>
      <c r="N2070" s="21">
        <v>60</v>
      </c>
      <c r="O2070" s="20"/>
      <c r="P2070" s="21" t="s">
        <v>50</v>
      </c>
      <c r="Q2070" s="21" t="s">
        <v>1710</v>
      </c>
      <c r="R2070" s="21">
        <v>425000</v>
      </c>
      <c r="S2070" s="21">
        <v>10019</v>
      </c>
      <c r="T2070" s="21">
        <v>-63.227249700000002</v>
      </c>
      <c r="U2070" s="21">
        <v>-17.828539299999999</v>
      </c>
      <c r="V2070" s="21" t="s">
        <v>1736</v>
      </c>
      <c r="W2070" s="21" t="s">
        <v>51</v>
      </c>
      <c r="X2070" s="21" t="s">
        <v>1737</v>
      </c>
      <c r="Y2070" s="23">
        <v>46246</v>
      </c>
      <c r="Z2070" s="24">
        <f>+E2070-Y2070</f>
        <v>21</v>
      </c>
      <c r="AA2070" s="25">
        <f>+Tabla_DatosExternos_142[[#This Row],[Saldo]]/Tabla_DatosExternos_142[[#This Row],[Importe]]</f>
        <v>1</v>
      </c>
      <c r="AB2070" s="21"/>
      <c r="AC2070" s="26">
        <f>IF(AND(-Z2070&gt;=1,-Z2070&lt;=30),D2070,0)</f>
        <v>0</v>
      </c>
      <c r="AD2070" s="26">
        <f>IF(AND(-Z2070&gt;=31,-Z2070&lt;=60),D2070,0)</f>
        <v>0</v>
      </c>
      <c r="AE2070" s="26">
        <f>IF(AND(-Z2070&gt;=61,-Z2070&lt;=90),D2070,0)</f>
        <v>0</v>
      </c>
      <c r="AF2070" s="26">
        <f>IF(AND(-Z2070&gt;=91,-Z2070&lt;=120),D2070,0)</f>
        <v>0</v>
      </c>
      <c r="AG2070" s="26">
        <f>IF(AND(-Z2070&gt;=121,-Z2070&lt;=150),D2070,0)</f>
        <v>0</v>
      </c>
      <c r="AH2070" s="26">
        <f>IF(AND(-Z2070&gt;=151,-Z2070&lt;=180),D2070,0)</f>
        <v>0</v>
      </c>
      <c r="AI2070" s="26">
        <f>IF(AND(-Z2070&gt;=181,-Z2070&lt;=210),D2070,0)</f>
        <v>0</v>
      </c>
      <c r="AJ2070" s="26">
        <f>IF(AND(-Z2070&gt;=211,-Z2070&lt;=250),D2070,0)</f>
        <v>0</v>
      </c>
      <c r="AK2070" s="26">
        <f>IF(-Z2070&gt;=251,D2070,0)</f>
        <v>0</v>
      </c>
      <c r="AL2070" s="26">
        <f>SUM(AE2070:AF2070)</f>
        <v>0</v>
      </c>
      <c r="AM2070" s="26">
        <f>SUM(AG2070:AK2070)</f>
        <v>0</v>
      </c>
      <c r="AN2070" s="26">
        <f>SUM(AI2070:AK2070)</f>
        <v>0</v>
      </c>
      <c r="AO2070" s="26">
        <f>+IF(SUM(AC2070:AK2070)=0,D2070,0)</f>
        <v>531.41999999999996</v>
      </c>
      <c r="AP2070" s="26">
        <f>+SUM(AC2070:AK2070)</f>
        <v>0</v>
      </c>
      <c r="AQ2070" s="26">
        <f>+Tabla_DatosExternos_142[[#This Row],[Total Vigente]]+Tabla_DatosExternos_142[[#This Row],[Total Vencido]]</f>
        <v>531.41999999999996</v>
      </c>
      <c r="AR2070" s="26">
        <f>SUM(AG2070:AK2070)</f>
        <v>0</v>
      </c>
      <c r="AS2070" s="27">
        <f>+Tabla_DatosExternos_142[[#This Row],[Fecha]]-Tabla_DatosExternos_142[[#This Row],[Vence]]</f>
        <v>-60</v>
      </c>
      <c r="AT2070" s="21"/>
      <c r="AU2070" s="28" t="e">
        <f>+AR2070-W2070</f>
        <v>#VALUE!</v>
      </c>
    </row>
    <row r="2071" spans="1:47" x14ac:dyDescent="0.35">
      <c r="A2071" s="20">
        <v>46207</v>
      </c>
      <c r="B2071" s="21">
        <v>278675</v>
      </c>
      <c r="C2071" s="21">
        <v>541.14</v>
      </c>
      <c r="D2071" s="21">
        <v>541.14</v>
      </c>
      <c r="E2071" s="22">
        <v>46267</v>
      </c>
      <c r="F2071" s="21">
        <v>21</v>
      </c>
      <c r="G2071" s="21" t="s">
        <v>90</v>
      </c>
      <c r="H2071" s="21" t="s">
        <v>95</v>
      </c>
      <c r="I2071" s="21" t="s">
        <v>1709</v>
      </c>
      <c r="J2071" s="21" t="s">
        <v>1378</v>
      </c>
      <c r="K2071" s="21" t="s">
        <v>1379</v>
      </c>
      <c r="L2071" s="21" t="s">
        <v>1380</v>
      </c>
      <c r="M2071" s="21" t="s">
        <v>1381</v>
      </c>
      <c r="N2071" s="21">
        <v>60</v>
      </c>
      <c r="O2071" s="20"/>
      <c r="P2071" s="21" t="s">
        <v>50</v>
      </c>
      <c r="Q2071" s="21" t="s">
        <v>1710</v>
      </c>
      <c r="R2071" s="21">
        <v>425000</v>
      </c>
      <c r="S2071" s="21">
        <v>10019</v>
      </c>
      <c r="T2071" s="21">
        <v>-63.164055599999998</v>
      </c>
      <c r="U2071" s="21">
        <v>-17.871055599999998</v>
      </c>
      <c r="V2071" s="21" t="s">
        <v>1736</v>
      </c>
      <c r="W2071" s="21" t="s">
        <v>51</v>
      </c>
      <c r="X2071" s="21" t="s">
        <v>1738</v>
      </c>
      <c r="Y2071" s="23">
        <v>46246</v>
      </c>
      <c r="Z2071" s="24">
        <f>+E2071-Y2071</f>
        <v>21</v>
      </c>
      <c r="AA2071" s="25">
        <f>+Tabla_DatosExternos_142[[#This Row],[Saldo]]/Tabla_DatosExternos_142[[#This Row],[Importe]]</f>
        <v>1</v>
      </c>
      <c r="AB2071" s="21"/>
      <c r="AC2071" s="26">
        <f>IF(AND(-Z2071&gt;=1,-Z2071&lt;=30),D2071,0)</f>
        <v>0</v>
      </c>
      <c r="AD2071" s="26">
        <f>IF(AND(-Z2071&gt;=31,-Z2071&lt;=60),D2071,0)</f>
        <v>0</v>
      </c>
      <c r="AE2071" s="26">
        <f>IF(AND(-Z2071&gt;=61,-Z2071&lt;=90),D2071,0)</f>
        <v>0</v>
      </c>
      <c r="AF2071" s="26">
        <f>IF(AND(-Z2071&gt;=91,-Z2071&lt;=120),D2071,0)</f>
        <v>0</v>
      </c>
      <c r="AG2071" s="26">
        <f>IF(AND(-Z2071&gt;=121,-Z2071&lt;=150),D2071,0)</f>
        <v>0</v>
      </c>
      <c r="AH2071" s="26">
        <f>IF(AND(-Z2071&gt;=151,-Z2071&lt;=180),D2071,0)</f>
        <v>0</v>
      </c>
      <c r="AI2071" s="26">
        <f>IF(AND(-Z2071&gt;=181,-Z2071&lt;=210),D2071,0)</f>
        <v>0</v>
      </c>
      <c r="AJ2071" s="26">
        <f>IF(AND(-Z2071&gt;=211,-Z2071&lt;=250),D2071,0)</f>
        <v>0</v>
      </c>
      <c r="AK2071" s="26">
        <f>IF(-Z2071&gt;=251,D2071,0)</f>
        <v>0</v>
      </c>
      <c r="AL2071" s="26">
        <f>SUM(AE2071:AF2071)</f>
        <v>0</v>
      </c>
      <c r="AM2071" s="26">
        <f>SUM(AG2071:AK2071)</f>
        <v>0</v>
      </c>
      <c r="AN2071" s="26">
        <f>SUM(AI2071:AK2071)</f>
        <v>0</v>
      </c>
      <c r="AO2071" s="26">
        <f>+IF(SUM(AC2071:AK2071)=0,D2071,0)</f>
        <v>541.14</v>
      </c>
      <c r="AP2071" s="26">
        <f>+SUM(AC2071:AK2071)</f>
        <v>0</v>
      </c>
      <c r="AQ2071" s="26">
        <f>+Tabla_DatosExternos_142[[#This Row],[Total Vigente]]+Tabla_DatosExternos_142[[#This Row],[Total Vencido]]</f>
        <v>541.14</v>
      </c>
      <c r="AR2071" s="26">
        <f>SUM(AG2071:AK2071)</f>
        <v>0</v>
      </c>
      <c r="AS2071" s="27">
        <f>+Tabla_DatosExternos_142[[#This Row],[Fecha]]-Tabla_DatosExternos_142[[#This Row],[Vence]]</f>
        <v>-60</v>
      </c>
      <c r="AT2071" s="21"/>
      <c r="AU2071" s="28" t="e">
        <f>+AR2071-W2071</f>
        <v>#VALUE!</v>
      </c>
    </row>
    <row r="2072" spans="1:47" x14ac:dyDescent="0.35">
      <c r="A2072" s="20">
        <v>46207</v>
      </c>
      <c r="B2072" s="21">
        <v>278676</v>
      </c>
      <c r="C2072" s="21">
        <v>542.16</v>
      </c>
      <c r="D2072" s="21">
        <v>542.16</v>
      </c>
      <c r="E2072" s="22">
        <v>46267</v>
      </c>
      <c r="F2072" s="21">
        <v>21</v>
      </c>
      <c r="G2072" s="21" t="s">
        <v>90</v>
      </c>
      <c r="H2072" s="21" t="s">
        <v>95</v>
      </c>
      <c r="I2072" s="21" t="s">
        <v>1709</v>
      </c>
      <c r="J2072" s="21" t="s">
        <v>1378</v>
      </c>
      <c r="K2072" s="21" t="s">
        <v>1379</v>
      </c>
      <c r="L2072" s="21" t="s">
        <v>1380</v>
      </c>
      <c r="M2072" s="21" t="s">
        <v>1381</v>
      </c>
      <c r="N2072" s="21">
        <v>60</v>
      </c>
      <c r="O2072" s="20"/>
      <c r="P2072" s="21" t="s">
        <v>50</v>
      </c>
      <c r="Q2072" s="21" t="s">
        <v>1710</v>
      </c>
      <c r="R2072" s="21">
        <v>425000</v>
      </c>
      <c r="S2072" s="21">
        <v>10019</v>
      </c>
      <c r="T2072" s="21">
        <v>-63.183757700000001</v>
      </c>
      <c r="U2072" s="21">
        <v>-17.851240499999999</v>
      </c>
      <c r="V2072" s="21" t="s">
        <v>1736</v>
      </c>
      <c r="W2072" s="21" t="s">
        <v>51</v>
      </c>
      <c r="X2072" s="21" t="s">
        <v>1739</v>
      </c>
      <c r="Y2072" s="23">
        <v>46246</v>
      </c>
      <c r="Z2072" s="24">
        <f>+E2072-Y2072</f>
        <v>21</v>
      </c>
      <c r="AA2072" s="25">
        <f>+Tabla_DatosExternos_142[[#This Row],[Saldo]]/Tabla_DatosExternos_142[[#This Row],[Importe]]</f>
        <v>1</v>
      </c>
      <c r="AB2072" s="21"/>
      <c r="AC2072" s="26">
        <f>IF(AND(-Z2072&gt;=1,-Z2072&lt;=30),D2072,0)</f>
        <v>0</v>
      </c>
      <c r="AD2072" s="26">
        <f>IF(AND(-Z2072&gt;=31,-Z2072&lt;=60),D2072,0)</f>
        <v>0</v>
      </c>
      <c r="AE2072" s="26">
        <f>IF(AND(-Z2072&gt;=61,-Z2072&lt;=90),D2072,0)</f>
        <v>0</v>
      </c>
      <c r="AF2072" s="26">
        <f>IF(AND(-Z2072&gt;=91,-Z2072&lt;=120),D2072,0)</f>
        <v>0</v>
      </c>
      <c r="AG2072" s="26">
        <f>IF(AND(-Z2072&gt;=121,-Z2072&lt;=150),D2072,0)</f>
        <v>0</v>
      </c>
      <c r="AH2072" s="26">
        <f>IF(AND(-Z2072&gt;=151,-Z2072&lt;=180),D2072,0)</f>
        <v>0</v>
      </c>
      <c r="AI2072" s="26">
        <f>IF(AND(-Z2072&gt;=181,-Z2072&lt;=210),D2072,0)</f>
        <v>0</v>
      </c>
      <c r="AJ2072" s="26">
        <f>IF(AND(-Z2072&gt;=211,-Z2072&lt;=250),D2072,0)</f>
        <v>0</v>
      </c>
      <c r="AK2072" s="26">
        <f>IF(-Z2072&gt;=251,D2072,0)</f>
        <v>0</v>
      </c>
      <c r="AL2072" s="26">
        <f>SUM(AE2072:AF2072)</f>
        <v>0</v>
      </c>
      <c r="AM2072" s="26">
        <f>SUM(AG2072:AK2072)</f>
        <v>0</v>
      </c>
      <c r="AN2072" s="26">
        <f>SUM(AI2072:AK2072)</f>
        <v>0</v>
      </c>
      <c r="AO2072" s="26">
        <f>+IF(SUM(AC2072:AK2072)=0,D2072,0)</f>
        <v>542.16</v>
      </c>
      <c r="AP2072" s="26">
        <f>+SUM(AC2072:AK2072)</f>
        <v>0</v>
      </c>
      <c r="AQ2072" s="26">
        <f>+Tabla_DatosExternos_142[[#This Row],[Total Vigente]]+Tabla_DatosExternos_142[[#This Row],[Total Vencido]]</f>
        <v>542.16</v>
      </c>
      <c r="AR2072" s="26">
        <f>SUM(AG2072:AK2072)</f>
        <v>0</v>
      </c>
      <c r="AS2072" s="27">
        <f>+Tabla_DatosExternos_142[[#This Row],[Fecha]]-Tabla_DatosExternos_142[[#This Row],[Vence]]</f>
        <v>-60</v>
      </c>
      <c r="AT2072" s="21"/>
      <c r="AU2072" s="28" t="e">
        <f>+AR2072-W2072</f>
        <v>#VALUE!</v>
      </c>
    </row>
    <row r="2073" spans="1:47" x14ac:dyDescent="0.35">
      <c r="A2073" s="20">
        <v>46207</v>
      </c>
      <c r="B2073" s="21">
        <v>278677</v>
      </c>
      <c r="C2073" s="21">
        <v>264.95999999999998</v>
      </c>
      <c r="D2073" s="21">
        <v>264.95999999999998</v>
      </c>
      <c r="E2073" s="22">
        <v>46267</v>
      </c>
      <c r="F2073" s="21">
        <v>21</v>
      </c>
      <c r="G2073" s="21" t="s">
        <v>90</v>
      </c>
      <c r="H2073" s="21" t="s">
        <v>95</v>
      </c>
      <c r="I2073" s="21" t="s">
        <v>1709</v>
      </c>
      <c r="J2073" s="21" t="s">
        <v>1378</v>
      </c>
      <c r="K2073" s="21" t="s">
        <v>1379</v>
      </c>
      <c r="L2073" s="21" t="s">
        <v>1380</v>
      </c>
      <c r="M2073" s="21" t="s">
        <v>1381</v>
      </c>
      <c r="N2073" s="21">
        <v>60</v>
      </c>
      <c r="O2073" s="20"/>
      <c r="P2073" s="21" t="s">
        <v>50</v>
      </c>
      <c r="Q2073" s="21" t="s">
        <v>1710</v>
      </c>
      <c r="R2073" s="21">
        <v>425000</v>
      </c>
      <c r="S2073" s="21">
        <v>10019</v>
      </c>
      <c r="T2073" s="21">
        <v>-63.199757400000003</v>
      </c>
      <c r="U2073" s="21">
        <v>-17.854918999999999</v>
      </c>
      <c r="V2073" s="21" t="s">
        <v>1740</v>
      </c>
      <c r="W2073" s="21" t="s">
        <v>51</v>
      </c>
      <c r="X2073" s="21" t="s">
        <v>1741</v>
      </c>
      <c r="Y2073" s="23">
        <v>46246</v>
      </c>
      <c r="Z2073" s="24">
        <f>+E2073-Y2073</f>
        <v>21</v>
      </c>
      <c r="AA2073" s="25">
        <f>+Tabla_DatosExternos_142[[#This Row],[Saldo]]/Tabla_DatosExternos_142[[#This Row],[Importe]]</f>
        <v>1</v>
      </c>
      <c r="AB2073" s="21"/>
      <c r="AC2073" s="26">
        <f>IF(AND(-Z2073&gt;=1,-Z2073&lt;=30),D2073,0)</f>
        <v>0</v>
      </c>
      <c r="AD2073" s="26">
        <f>IF(AND(-Z2073&gt;=31,-Z2073&lt;=60),D2073,0)</f>
        <v>0</v>
      </c>
      <c r="AE2073" s="26">
        <f>IF(AND(-Z2073&gt;=61,-Z2073&lt;=90),D2073,0)</f>
        <v>0</v>
      </c>
      <c r="AF2073" s="26">
        <f>IF(AND(-Z2073&gt;=91,-Z2073&lt;=120),D2073,0)</f>
        <v>0</v>
      </c>
      <c r="AG2073" s="26">
        <f>IF(AND(-Z2073&gt;=121,-Z2073&lt;=150),D2073,0)</f>
        <v>0</v>
      </c>
      <c r="AH2073" s="26">
        <f>IF(AND(-Z2073&gt;=151,-Z2073&lt;=180),D2073,0)</f>
        <v>0</v>
      </c>
      <c r="AI2073" s="26">
        <f>IF(AND(-Z2073&gt;=181,-Z2073&lt;=210),D2073,0)</f>
        <v>0</v>
      </c>
      <c r="AJ2073" s="26">
        <f>IF(AND(-Z2073&gt;=211,-Z2073&lt;=250),D2073,0)</f>
        <v>0</v>
      </c>
      <c r="AK2073" s="26">
        <f>IF(-Z2073&gt;=251,D2073,0)</f>
        <v>0</v>
      </c>
      <c r="AL2073" s="26">
        <f>SUM(AE2073:AF2073)</f>
        <v>0</v>
      </c>
      <c r="AM2073" s="26">
        <f>SUM(AG2073:AK2073)</f>
        <v>0</v>
      </c>
      <c r="AN2073" s="26">
        <f>SUM(AI2073:AK2073)</f>
        <v>0</v>
      </c>
      <c r="AO2073" s="26">
        <f>+IF(SUM(AC2073:AK2073)=0,D2073,0)</f>
        <v>264.95999999999998</v>
      </c>
      <c r="AP2073" s="26">
        <f>+SUM(AC2073:AK2073)</f>
        <v>0</v>
      </c>
      <c r="AQ2073" s="26">
        <f>+Tabla_DatosExternos_142[[#This Row],[Total Vigente]]+Tabla_DatosExternos_142[[#This Row],[Total Vencido]]</f>
        <v>264.95999999999998</v>
      </c>
      <c r="AR2073" s="26">
        <f>SUM(AG2073:AK2073)</f>
        <v>0</v>
      </c>
      <c r="AS2073" s="27">
        <f>+Tabla_DatosExternos_142[[#This Row],[Fecha]]-Tabla_DatosExternos_142[[#This Row],[Vence]]</f>
        <v>-60</v>
      </c>
      <c r="AT2073" s="21"/>
      <c r="AU2073" s="28" t="e">
        <f>+AR2073-W2073</f>
        <v>#VALUE!</v>
      </c>
    </row>
    <row r="2074" spans="1:47" x14ac:dyDescent="0.35">
      <c r="A2074" s="20">
        <v>46207</v>
      </c>
      <c r="B2074" s="21">
        <v>278678</v>
      </c>
      <c r="C2074" s="21">
        <v>189</v>
      </c>
      <c r="D2074" s="21">
        <v>189</v>
      </c>
      <c r="E2074" s="22">
        <v>46267</v>
      </c>
      <c r="F2074" s="21">
        <v>21</v>
      </c>
      <c r="G2074" s="21" t="s">
        <v>90</v>
      </c>
      <c r="H2074" s="21" t="s">
        <v>95</v>
      </c>
      <c r="I2074" s="21" t="s">
        <v>1709</v>
      </c>
      <c r="J2074" s="21" t="s">
        <v>1378</v>
      </c>
      <c r="K2074" s="21" t="s">
        <v>1379</v>
      </c>
      <c r="L2074" s="21" t="s">
        <v>1380</v>
      </c>
      <c r="M2074" s="21" t="s">
        <v>1381</v>
      </c>
      <c r="N2074" s="21">
        <v>60</v>
      </c>
      <c r="O2074" s="20"/>
      <c r="P2074" s="21" t="s">
        <v>50</v>
      </c>
      <c r="Q2074" s="21" t="s">
        <v>1710</v>
      </c>
      <c r="R2074" s="21">
        <v>425000</v>
      </c>
      <c r="S2074" s="21">
        <v>10019</v>
      </c>
      <c r="T2074" s="21">
        <v>-63.164942799999999</v>
      </c>
      <c r="U2074" s="21">
        <v>-17.823505699999998</v>
      </c>
      <c r="V2074" s="21" t="s">
        <v>1736</v>
      </c>
      <c r="W2074" s="21" t="s">
        <v>51</v>
      </c>
      <c r="X2074" s="21" t="s">
        <v>1742</v>
      </c>
      <c r="Y2074" s="23">
        <v>46246</v>
      </c>
      <c r="Z2074" s="24">
        <f>+E2074-Y2074</f>
        <v>21</v>
      </c>
      <c r="AA2074" s="25">
        <f>+Tabla_DatosExternos_142[[#This Row],[Saldo]]/Tabla_DatosExternos_142[[#This Row],[Importe]]</f>
        <v>1</v>
      </c>
      <c r="AB2074" s="21"/>
      <c r="AC2074" s="26">
        <f>IF(AND(-Z2074&gt;=1,-Z2074&lt;=30),D2074,0)</f>
        <v>0</v>
      </c>
      <c r="AD2074" s="26">
        <f>IF(AND(-Z2074&gt;=31,-Z2074&lt;=60),D2074,0)</f>
        <v>0</v>
      </c>
      <c r="AE2074" s="26">
        <f>IF(AND(-Z2074&gt;=61,-Z2074&lt;=90),D2074,0)</f>
        <v>0</v>
      </c>
      <c r="AF2074" s="26">
        <f>IF(AND(-Z2074&gt;=91,-Z2074&lt;=120),D2074,0)</f>
        <v>0</v>
      </c>
      <c r="AG2074" s="26">
        <f>IF(AND(-Z2074&gt;=121,-Z2074&lt;=150),D2074,0)</f>
        <v>0</v>
      </c>
      <c r="AH2074" s="26">
        <f>IF(AND(-Z2074&gt;=151,-Z2074&lt;=180),D2074,0)</f>
        <v>0</v>
      </c>
      <c r="AI2074" s="26">
        <f>IF(AND(-Z2074&gt;=181,-Z2074&lt;=210),D2074,0)</f>
        <v>0</v>
      </c>
      <c r="AJ2074" s="26">
        <f>IF(AND(-Z2074&gt;=211,-Z2074&lt;=250),D2074,0)</f>
        <v>0</v>
      </c>
      <c r="AK2074" s="26">
        <f>IF(-Z2074&gt;=251,D2074,0)</f>
        <v>0</v>
      </c>
      <c r="AL2074" s="26">
        <f>SUM(AE2074:AF2074)</f>
        <v>0</v>
      </c>
      <c r="AM2074" s="26">
        <f>SUM(AG2074:AK2074)</f>
        <v>0</v>
      </c>
      <c r="AN2074" s="26">
        <f>SUM(AI2074:AK2074)</f>
        <v>0</v>
      </c>
      <c r="AO2074" s="26">
        <f>+IF(SUM(AC2074:AK2074)=0,D2074,0)</f>
        <v>189</v>
      </c>
      <c r="AP2074" s="26">
        <f>+SUM(AC2074:AK2074)</f>
        <v>0</v>
      </c>
      <c r="AQ2074" s="26">
        <f>+Tabla_DatosExternos_142[[#This Row],[Total Vigente]]+Tabla_DatosExternos_142[[#This Row],[Total Vencido]]</f>
        <v>189</v>
      </c>
      <c r="AR2074" s="26">
        <f>SUM(AG2074:AK2074)</f>
        <v>0</v>
      </c>
      <c r="AS2074" s="27">
        <f>+Tabla_DatosExternos_142[[#This Row],[Fecha]]-Tabla_DatosExternos_142[[#This Row],[Vence]]</f>
        <v>-60</v>
      </c>
      <c r="AT2074" s="21"/>
      <c r="AU2074" s="28" t="e">
        <f>+AR2074-W2074</f>
        <v>#VALUE!</v>
      </c>
    </row>
    <row r="2075" spans="1:47" x14ac:dyDescent="0.35">
      <c r="A2075" s="20">
        <v>46207</v>
      </c>
      <c r="B2075" s="21">
        <v>278679</v>
      </c>
      <c r="C2075" s="21">
        <v>709.32</v>
      </c>
      <c r="D2075" s="21">
        <v>709.32</v>
      </c>
      <c r="E2075" s="22">
        <v>46267</v>
      </c>
      <c r="F2075" s="21">
        <v>21</v>
      </c>
      <c r="G2075" s="21" t="s">
        <v>90</v>
      </c>
      <c r="H2075" s="21" t="s">
        <v>95</v>
      </c>
      <c r="I2075" s="21" t="s">
        <v>1709</v>
      </c>
      <c r="J2075" s="21" t="s">
        <v>1378</v>
      </c>
      <c r="K2075" s="21" t="s">
        <v>1379</v>
      </c>
      <c r="L2075" s="21" t="s">
        <v>1380</v>
      </c>
      <c r="M2075" s="21" t="s">
        <v>1381</v>
      </c>
      <c r="N2075" s="21">
        <v>60</v>
      </c>
      <c r="O2075" s="20"/>
      <c r="P2075" s="21" t="s">
        <v>50</v>
      </c>
      <c r="Q2075" s="21" t="s">
        <v>1710</v>
      </c>
      <c r="R2075" s="21">
        <v>425000</v>
      </c>
      <c r="S2075" s="21">
        <v>10019</v>
      </c>
      <c r="T2075" s="21">
        <v>-63.199295499999998</v>
      </c>
      <c r="U2075" s="21">
        <v>-17.791985100000002</v>
      </c>
      <c r="V2075" s="21" t="s">
        <v>1736</v>
      </c>
      <c r="W2075" s="21" t="s">
        <v>51</v>
      </c>
      <c r="X2075" s="21" t="s">
        <v>1764</v>
      </c>
      <c r="Y2075" s="23">
        <v>46246</v>
      </c>
      <c r="Z2075" s="24">
        <f>+E2075-Y2075</f>
        <v>21</v>
      </c>
      <c r="AA2075" s="25">
        <f>+Tabla_DatosExternos_142[[#This Row],[Saldo]]/Tabla_DatosExternos_142[[#This Row],[Importe]]</f>
        <v>1</v>
      </c>
      <c r="AB2075" s="21"/>
      <c r="AC2075" s="26">
        <f>IF(AND(-Z2075&gt;=1,-Z2075&lt;=30),D2075,0)</f>
        <v>0</v>
      </c>
      <c r="AD2075" s="26">
        <f>IF(AND(-Z2075&gt;=31,-Z2075&lt;=60),D2075,0)</f>
        <v>0</v>
      </c>
      <c r="AE2075" s="26">
        <f>IF(AND(-Z2075&gt;=61,-Z2075&lt;=90),D2075,0)</f>
        <v>0</v>
      </c>
      <c r="AF2075" s="26">
        <f>IF(AND(-Z2075&gt;=91,-Z2075&lt;=120),D2075,0)</f>
        <v>0</v>
      </c>
      <c r="AG2075" s="26">
        <f>IF(AND(-Z2075&gt;=121,-Z2075&lt;=150),D2075,0)</f>
        <v>0</v>
      </c>
      <c r="AH2075" s="26">
        <f>IF(AND(-Z2075&gt;=151,-Z2075&lt;=180),D2075,0)</f>
        <v>0</v>
      </c>
      <c r="AI2075" s="26">
        <f>IF(AND(-Z2075&gt;=181,-Z2075&lt;=210),D2075,0)</f>
        <v>0</v>
      </c>
      <c r="AJ2075" s="26">
        <f>IF(AND(-Z2075&gt;=211,-Z2075&lt;=250),D2075,0)</f>
        <v>0</v>
      </c>
      <c r="AK2075" s="26">
        <f>IF(-Z2075&gt;=251,D2075,0)</f>
        <v>0</v>
      </c>
      <c r="AL2075" s="26">
        <f>SUM(AE2075:AF2075)</f>
        <v>0</v>
      </c>
      <c r="AM2075" s="26">
        <f>SUM(AG2075:AK2075)</f>
        <v>0</v>
      </c>
      <c r="AN2075" s="26">
        <f>SUM(AI2075:AK2075)</f>
        <v>0</v>
      </c>
      <c r="AO2075" s="26">
        <f>+IF(SUM(AC2075:AK2075)=0,D2075,0)</f>
        <v>709.32</v>
      </c>
      <c r="AP2075" s="26">
        <f>+SUM(AC2075:AK2075)</f>
        <v>0</v>
      </c>
      <c r="AQ2075" s="26">
        <f>+Tabla_DatosExternos_142[[#This Row],[Total Vigente]]+Tabla_DatosExternos_142[[#This Row],[Total Vencido]]</f>
        <v>709.32</v>
      </c>
      <c r="AR2075" s="26">
        <f>SUM(AG2075:AK2075)</f>
        <v>0</v>
      </c>
      <c r="AS2075" s="27">
        <f>+Tabla_DatosExternos_142[[#This Row],[Fecha]]-Tabla_DatosExternos_142[[#This Row],[Vence]]</f>
        <v>-60</v>
      </c>
      <c r="AT2075" s="21"/>
      <c r="AU2075" s="28" t="e">
        <f>+AR2075-W2075</f>
        <v>#VALUE!</v>
      </c>
    </row>
    <row r="2076" spans="1:47" x14ac:dyDescent="0.35">
      <c r="A2076" s="20">
        <v>46207</v>
      </c>
      <c r="B2076" s="21">
        <v>278680</v>
      </c>
      <c r="C2076" s="21">
        <v>806.4</v>
      </c>
      <c r="D2076" s="21">
        <v>806.4</v>
      </c>
      <c r="E2076" s="22">
        <v>46267</v>
      </c>
      <c r="F2076" s="21">
        <v>21</v>
      </c>
      <c r="G2076" s="21" t="s">
        <v>90</v>
      </c>
      <c r="H2076" s="21" t="s">
        <v>95</v>
      </c>
      <c r="I2076" s="21" t="s">
        <v>1709</v>
      </c>
      <c r="J2076" s="21" t="s">
        <v>1378</v>
      </c>
      <c r="K2076" s="21" t="s">
        <v>1379</v>
      </c>
      <c r="L2076" s="21" t="s">
        <v>1380</v>
      </c>
      <c r="M2076" s="21" t="s">
        <v>1381</v>
      </c>
      <c r="N2076" s="21">
        <v>60</v>
      </c>
      <c r="O2076" s="20"/>
      <c r="P2076" s="21" t="s">
        <v>50</v>
      </c>
      <c r="Q2076" s="21" t="s">
        <v>1710</v>
      </c>
      <c r="R2076" s="21">
        <v>425000</v>
      </c>
      <c r="S2076" s="21">
        <v>10019</v>
      </c>
      <c r="T2076" s="21">
        <v>-63.154083300000003</v>
      </c>
      <c r="U2076" s="21">
        <v>-17.736944399999999</v>
      </c>
      <c r="V2076" s="21" t="s">
        <v>1736</v>
      </c>
      <c r="W2076" s="21" t="s">
        <v>51</v>
      </c>
      <c r="X2076" s="21" t="s">
        <v>1765</v>
      </c>
      <c r="Y2076" s="23">
        <v>46246</v>
      </c>
      <c r="Z2076" s="24">
        <f>+E2076-Y2076</f>
        <v>21</v>
      </c>
      <c r="AA2076" s="25">
        <f>+Tabla_DatosExternos_142[[#This Row],[Saldo]]/Tabla_DatosExternos_142[[#This Row],[Importe]]</f>
        <v>1</v>
      </c>
      <c r="AB2076" s="21"/>
      <c r="AC2076" s="26">
        <f>IF(AND(-Z2076&gt;=1,-Z2076&lt;=30),D2076,0)</f>
        <v>0</v>
      </c>
      <c r="AD2076" s="26">
        <f>IF(AND(-Z2076&gt;=31,-Z2076&lt;=60),D2076,0)</f>
        <v>0</v>
      </c>
      <c r="AE2076" s="26">
        <f>IF(AND(-Z2076&gt;=61,-Z2076&lt;=90),D2076,0)</f>
        <v>0</v>
      </c>
      <c r="AF2076" s="26">
        <f>IF(AND(-Z2076&gt;=91,-Z2076&lt;=120),D2076,0)</f>
        <v>0</v>
      </c>
      <c r="AG2076" s="26">
        <f>IF(AND(-Z2076&gt;=121,-Z2076&lt;=150),D2076,0)</f>
        <v>0</v>
      </c>
      <c r="AH2076" s="26">
        <f>IF(AND(-Z2076&gt;=151,-Z2076&lt;=180),D2076,0)</f>
        <v>0</v>
      </c>
      <c r="AI2076" s="26">
        <f>IF(AND(-Z2076&gt;=181,-Z2076&lt;=210),D2076,0)</f>
        <v>0</v>
      </c>
      <c r="AJ2076" s="26">
        <f>IF(AND(-Z2076&gt;=211,-Z2076&lt;=250),D2076,0)</f>
        <v>0</v>
      </c>
      <c r="AK2076" s="26">
        <f>IF(-Z2076&gt;=251,D2076,0)</f>
        <v>0</v>
      </c>
      <c r="AL2076" s="26">
        <f>SUM(AE2076:AF2076)</f>
        <v>0</v>
      </c>
      <c r="AM2076" s="26">
        <f>SUM(AG2076:AK2076)</f>
        <v>0</v>
      </c>
      <c r="AN2076" s="26">
        <f>SUM(AI2076:AK2076)</f>
        <v>0</v>
      </c>
      <c r="AO2076" s="26">
        <f>+IF(SUM(AC2076:AK2076)=0,D2076,0)</f>
        <v>806.4</v>
      </c>
      <c r="AP2076" s="26">
        <f>+SUM(AC2076:AK2076)</f>
        <v>0</v>
      </c>
      <c r="AQ2076" s="26">
        <f>+Tabla_DatosExternos_142[[#This Row],[Total Vigente]]+Tabla_DatosExternos_142[[#This Row],[Total Vencido]]</f>
        <v>806.4</v>
      </c>
      <c r="AR2076" s="26">
        <f>SUM(AG2076:AK2076)</f>
        <v>0</v>
      </c>
      <c r="AS2076" s="27">
        <f>+Tabla_DatosExternos_142[[#This Row],[Fecha]]-Tabla_DatosExternos_142[[#This Row],[Vence]]</f>
        <v>-60</v>
      </c>
      <c r="AT2076" s="21"/>
      <c r="AU2076" s="28" t="e">
        <f>+AR2076-W2076</f>
        <v>#VALUE!</v>
      </c>
    </row>
    <row r="2077" spans="1:47" x14ac:dyDescent="0.35">
      <c r="A2077" s="20">
        <v>46207</v>
      </c>
      <c r="B2077" s="21">
        <v>278681</v>
      </c>
      <c r="C2077" s="21">
        <v>274.38</v>
      </c>
      <c r="D2077" s="21">
        <v>274.38</v>
      </c>
      <c r="E2077" s="22">
        <v>46267</v>
      </c>
      <c r="F2077" s="21">
        <v>21</v>
      </c>
      <c r="G2077" s="21" t="s">
        <v>90</v>
      </c>
      <c r="H2077" s="21" t="s">
        <v>95</v>
      </c>
      <c r="I2077" s="21" t="s">
        <v>1709</v>
      </c>
      <c r="J2077" s="21" t="s">
        <v>1378</v>
      </c>
      <c r="K2077" s="21" t="s">
        <v>1379</v>
      </c>
      <c r="L2077" s="21" t="s">
        <v>1380</v>
      </c>
      <c r="M2077" s="21" t="s">
        <v>1381</v>
      </c>
      <c r="N2077" s="21">
        <v>60</v>
      </c>
      <c r="O2077" s="20"/>
      <c r="P2077" s="21" t="s">
        <v>50</v>
      </c>
      <c r="Q2077" s="21" t="s">
        <v>1710</v>
      </c>
      <c r="R2077" s="21">
        <v>425000</v>
      </c>
      <c r="S2077" s="21">
        <v>10019</v>
      </c>
      <c r="T2077" s="21">
        <v>-63.148280100000001</v>
      </c>
      <c r="U2077" s="21">
        <v>-17.741374400000002</v>
      </c>
      <c r="V2077" s="21" t="s">
        <v>1736</v>
      </c>
      <c r="W2077" s="21" t="s">
        <v>51</v>
      </c>
      <c r="X2077" s="21" t="s">
        <v>1766</v>
      </c>
      <c r="Y2077" s="23">
        <v>46246</v>
      </c>
      <c r="Z2077" s="24">
        <f>+E2077-Y2077</f>
        <v>21</v>
      </c>
      <c r="AA2077" s="25">
        <f>+Tabla_DatosExternos_142[[#This Row],[Saldo]]/Tabla_DatosExternos_142[[#This Row],[Importe]]</f>
        <v>1</v>
      </c>
      <c r="AB2077" s="21"/>
      <c r="AC2077" s="26">
        <f>IF(AND(-Z2077&gt;=1,-Z2077&lt;=30),D2077,0)</f>
        <v>0</v>
      </c>
      <c r="AD2077" s="26">
        <f>IF(AND(-Z2077&gt;=31,-Z2077&lt;=60),D2077,0)</f>
        <v>0</v>
      </c>
      <c r="AE2077" s="26">
        <f>IF(AND(-Z2077&gt;=61,-Z2077&lt;=90),D2077,0)</f>
        <v>0</v>
      </c>
      <c r="AF2077" s="26">
        <f>IF(AND(-Z2077&gt;=91,-Z2077&lt;=120),D2077,0)</f>
        <v>0</v>
      </c>
      <c r="AG2077" s="26">
        <f>IF(AND(-Z2077&gt;=121,-Z2077&lt;=150),D2077,0)</f>
        <v>0</v>
      </c>
      <c r="AH2077" s="26">
        <f>IF(AND(-Z2077&gt;=151,-Z2077&lt;=180),D2077,0)</f>
        <v>0</v>
      </c>
      <c r="AI2077" s="26">
        <f>IF(AND(-Z2077&gt;=181,-Z2077&lt;=210),D2077,0)</f>
        <v>0</v>
      </c>
      <c r="AJ2077" s="26">
        <f>IF(AND(-Z2077&gt;=211,-Z2077&lt;=250),D2077,0)</f>
        <v>0</v>
      </c>
      <c r="AK2077" s="26">
        <f>IF(-Z2077&gt;=251,D2077,0)</f>
        <v>0</v>
      </c>
      <c r="AL2077" s="26">
        <f>SUM(AE2077:AF2077)</f>
        <v>0</v>
      </c>
      <c r="AM2077" s="26">
        <f>SUM(AG2077:AK2077)</f>
        <v>0</v>
      </c>
      <c r="AN2077" s="26">
        <f>SUM(AI2077:AK2077)</f>
        <v>0</v>
      </c>
      <c r="AO2077" s="26">
        <f>+IF(SUM(AC2077:AK2077)=0,D2077,0)</f>
        <v>274.38</v>
      </c>
      <c r="AP2077" s="26">
        <f>+SUM(AC2077:AK2077)</f>
        <v>0</v>
      </c>
      <c r="AQ2077" s="26">
        <f>+Tabla_DatosExternos_142[[#This Row],[Total Vigente]]+Tabla_DatosExternos_142[[#This Row],[Total Vencido]]</f>
        <v>274.38</v>
      </c>
      <c r="AR2077" s="26">
        <f>SUM(AG2077:AK2077)</f>
        <v>0</v>
      </c>
      <c r="AS2077" s="27">
        <f>+Tabla_DatosExternos_142[[#This Row],[Fecha]]-Tabla_DatosExternos_142[[#This Row],[Vence]]</f>
        <v>-60</v>
      </c>
      <c r="AT2077" s="21"/>
      <c r="AU2077" s="28" t="e">
        <f>+AR2077-W2077</f>
        <v>#VALUE!</v>
      </c>
    </row>
    <row r="2078" spans="1:47" x14ac:dyDescent="0.35">
      <c r="A2078" s="20">
        <v>46207</v>
      </c>
      <c r="B2078" s="21">
        <v>278682</v>
      </c>
      <c r="C2078" s="21">
        <v>757.68</v>
      </c>
      <c r="D2078" s="21">
        <v>757.68</v>
      </c>
      <c r="E2078" s="22">
        <v>46267</v>
      </c>
      <c r="F2078" s="21">
        <v>21</v>
      </c>
      <c r="G2078" s="21" t="s">
        <v>90</v>
      </c>
      <c r="H2078" s="21" t="s">
        <v>95</v>
      </c>
      <c r="I2078" s="21" t="s">
        <v>1709</v>
      </c>
      <c r="J2078" s="21" t="s">
        <v>1378</v>
      </c>
      <c r="K2078" s="21" t="s">
        <v>1379</v>
      </c>
      <c r="L2078" s="21" t="s">
        <v>1380</v>
      </c>
      <c r="M2078" s="21" t="s">
        <v>1381</v>
      </c>
      <c r="N2078" s="21">
        <v>60</v>
      </c>
      <c r="O2078" s="20"/>
      <c r="P2078" s="21" t="s">
        <v>50</v>
      </c>
      <c r="Q2078" s="21" t="s">
        <v>1710</v>
      </c>
      <c r="R2078" s="21">
        <v>425000</v>
      </c>
      <c r="S2078" s="21">
        <v>10019</v>
      </c>
      <c r="T2078" s="21">
        <v>-63.1881111</v>
      </c>
      <c r="U2078" s="21">
        <v>-17.703944400000001</v>
      </c>
      <c r="V2078" s="21" t="s">
        <v>1736</v>
      </c>
      <c r="W2078" s="21" t="s">
        <v>51</v>
      </c>
      <c r="X2078" s="21" t="s">
        <v>1767</v>
      </c>
      <c r="Y2078" s="23">
        <v>46246</v>
      </c>
      <c r="Z2078" s="24">
        <f>+E2078-Y2078</f>
        <v>21</v>
      </c>
      <c r="AA2078" s="25">
        <f>+Tabla_DatosExternos_142[[#This Row],[Saldo]]/Tabla_DatosExternos_142[[#This Row],[Importe]]</f>
        <v>1</v>
      </c>
      <c r="AB2078" s="21"/>
      <c r="AC2078" s="26">
        <f>IF(AND(-Z2078&gt;=1,-Z2078&lt;=30),D2078,0)</f>
        <v>0</v>
      </c>
      <c r="AD2078" s="26">
        <f>IF(AND(-Z2078&gt;=31,-Z2078&lt;=60),D2078,0)</f>
        <v>0</v>
      </c>
      <c r="AE2078" s="26">
        <f>IF(AND(-Z2078&gt;=61,-Z2078&lt;=90),D2078,0)</f>
        <v>0</v>
      </c>
      <c r="AF2078" s="26">
        <f>IF(AND(-Z2078&gt;=91,-Z2078&lt;=120),D2078,0)</f>
        <v>0</v>
      </c>
      <c r="AG2078" s="26">
        <f>IF(AND(-Z2078&gt;=121,-Z2078&lt;=150),D2078,0)</f>
        <v>0</v>
      </c>
      <c r="AH2078" s="26">
        <f>IF(AND(-Z2078&gt;=151,-Z2078&lt;=180),D2078,0)</f>
        <v>0</v>
      </c>
      <c r="AI2078" s="26">
        <f>IF(AND(-Z2078&gt;=181,-Z2078&lt;=210),D2078,0)</f>
        <v>0</v>
      </c>
      <c r="AJ2078" s="26">
        <f>IF(AND(-Z2078&gt;=211,-Z2078&lt;=250),D2078,0)</f>
        <v>0</v>
      </c>
      <c r="AK2078" s="26">
        <f>IF(-Z2078&gt;=251,D2078,0)</f>
        <v>0</v>
      </c>
      <c r="AL2078" s="26">
        <f>SUM(AE2078:AF2078)</f>
        <v>0</v>
      </c>
      <c r="AM2078" s="26">
        <f>SUM(AG2078:AK2078)</f>
        <v>0</v>
      </c>
      <c r="AN2078" s="26">
        <f>SUM(AI2078:AK2078)</f>
        <v>0</v>
      </c>
      <c r="AO2078" s="26">
        <f>+IF(SUM(AC2078:AK2078)=0,D2078,0)</f>
        <v>757.68</v>
      </c>
      <c r="AP2078" s="26">
        <f>+SUM(AC2078:AK2078)</f>
        <v>0</v>
      </c>
      <c r="AQ2078" s="26">
        <f>+Tabla_DatosExternos_142[[#This Row],[Total Vigente]]+Tabla_DatosExternos_142[[#This Row],[Total Vencido]]</f>
        <v>757.68</v>
      </c>
      <c r="AR2078" s="26">
        <f>SUM(AG2078:AK2078)</f>
        <v>0</v>
      </c>
      <c r="AS2078" s="27">
        <f>+Tabla_DatosExternos_142[[#This Row],[Fecha]]-Tabla_DatosExternos_142[[#This Row],[Vence]]</f>
        <v>-60</v>
      </c>
      <c r="AT2078" s="21"/>
      <c r="AU2078" s="28" t="e">
        <f>+AR2078-W2078</f>
        <v>#VALUE!</v>
      </c>
    </row>
    <row r="2079" spans="1:47" x14ac:dyDescent="0.35">
      <c r="A2079" s="20">
        <v>46207</v>
      </c>
      <c r="B2079" s="21">
        <v>278683</v>
      </c>
      <c r="C2079" s="21">
        <v>624.41999999999996</v>
      </c>
      <c r="D2079" s="21">
        <v>624.41999999999996</v>
      </c>
      <c r="E2079" s="22">
        <v>46267</v>
      </c>
      <c r="F2079" s="21">
        <v>21</v>
      </c>
      <c r="G2079" s="21" t="s">
        <v>90</v>
      </c>
      <c r="H2079" s="21" t="s">
        <v>95</v>
      </c>
      <c r="I2079" s="21" t="s">
        <v>1709</v>
      </c>
      <c r="J2079" s="21" t="s">
        <v>1378</v>
      </c>
      <c r="K2079" s="21" t="s">
        <v>1379</v>
      </c>
      <c r="L2079" s="21" t="s">
        <v>1380</v>
      </c>
      <c r="M2079" s="21" t="s">
        <v>1381</v>
      </c>
      <c r="N2079" s="21">
        <v>60</v>
      </c>
      <c r="O2079" s="20"/>
      <c r="P2079" s="21" t="s">
        <v>50</v>
      </c>
      <c r="Q2079" s="21" t="s">
        <v>1710</v>
      </c>
      <c r="R2079" s="21">
        <v>425000</v>
      </c>
      <c r="S2079" s="21">
        <v>10019</v>
      </c>
      <c r="T2079" s="21">
        <v>-63.2359437</v>
      </c>
      <c r="U2079" s="21">
        <v>-17.7632698</v>
      </c>
      <c r="V2079" s="21" t="s">
        <v>1736</v>
      </c>
      <c r="W2079" s="21" t="s">
        <v>51</v>
      </c>
      <c r="X2079" s="21" t="s">
        <v>1768</v>
      </c>
      <c r="Y2079" s="23">
        <v>46246</v>
      </c>
      <c r="Z2079" s="24">
        <f>+E2079-Y2079</f>
        <v>21</v>
      </c>
      <c r="AA2079" s="25">
        <f>+Tabla_DatosExternos_142[[#This Row],[Saldo]]/Tabla_DatosExternos_142[[#This Row],[Importe]]</f>
        <v>1</v>
      </c>
      <c r="AB2079" s="21"/>
      <c r="AC2079" s="26">
        <f>IF(AND(-Z2079&gt;=1,-Z2079&lt;=30),D2079,0)</f>
        <v>0</v>
      </c>
      <c r="AD2079" s="26">
        <f>IF(AND(-Z2079&gt;=31,-Z2079&lt;=60),D2079,0)</f>
        <v>0</v>
      </c>
      <c r="AE2079" s="26">
        <f>IF(AND(-Z2079&gt;=61,-Z2079&lt;=90),D2079,0)</f>
        <v>0</v>
      </c>
      <c r="AF2079" s="26">
        <f>IF(AND(-Z2079&gt;=91,-Z2079&lt;=120),D2079,0)</f>
        <v>0</v>
      </c>
      <c r="AG2079" s="26">
        <f>IF(AND(-Z2079&gt;=121,-Z2079&lt;=150),D2079,0)</f>
        <v>0</v>
      </c>
      <c r="AH2079" s="26">
        <f>IF(AND(-Z2079&gt;=151,-Z2079&lt;=180),D2079,0)</f>
        <v>0</v>
      </c>
      <c r="AI2079" s="26">
        <f>IF(AND(-Z2079&gt;=181,-Z2079&lt;=210),D2079,0)</f>
        <v>0</v>
      </c>
      <c r="AJ2079" s="26">
        <f>IF(AND(-Z2079&gt;=211,-Z2079&lt;=250),D2079,0)</f>
        <v>0</v>
      </c>
      <c r="AK2079" s="26">
        <f>IF(-Z2079&gt;=251,D2079,0)</f>
        <v>0</v>
      </c>
      <c r="AL2079" s="26">
        <f>SUM(AE2079:AF2079)</f>
        <v>0</v>
      </c>
      <c r="AM2079" s="26">
        <f>SUM(AG2079:AK2079)</f>
        <v>0</v>
      </c>
      <c r="AN2079" s="26">
        <f>SUM(AI2079:AK2079)</f>
        <v>0</v>
      </c>
      <c r="AO2079" s="26">
        <f>+IF(SUM(AC2079:AK2079)=0,D2079,0)</f>
        <v>624.41999999999996</v>
      </c>
      <c r="AP2079" s="26">
        <f>+SUM(AC2079:AK2079)</f>
        <v>0</v>
      </c>
      <c r="AQ2079" s="26">
        <f>+Tabla_DatosExternos_142[[#This Row],[Total Vigente]]+Tabla_DatosExternos_142[[#This Row],[Total Vencido]]</f>
        <v>624.41999999999996</v>
      </c>
      <c r="AR2079" s="26">
        <f>SUM(AG2079:AK2079)</f>
        <v>0</v>
      </c>
      <c r="AS2079" s="27">
        <f>+Tabla_DatosExternos_142[[#This Row],[Fecha]]-Tabla_DatosExternos_142[[#This Row],[Vence]]</f>
        <v>-60</v>
      </c>
      <c r="AT2079" s="21"/>
      <c r="AU2079" s="28" t="e">
        <f>+AR2079-W2079</f>
        <v>#VALUE!</v>
      </c>
    </row>
    <row r="2080" spans="1:47" x14ac:dyDescent="0.35">
      <c r="A2080" s="20">
        <v>46207</v>
      </c>
      <c r="B2080" s="21">
        <v>278684</v>
      </c>
      <c r="C2080" s="21">
        <v>1161.42</v>
      </c>
      <c r="D2080" s="21">
        <v>1161.42</v>
      </c>
      <c r="E2080" s="22">
        <v>46267</v>
      </c>
      <c r="F2080" s="21">
        <v>21</v>
      </c>
      <c r="G2080" s="21" t="s">
        <v>90</v>
      </c>
      <c r="H2080" s="21" t="s">
        <v>95</v>
      </c>
      <c r="I2080" s="21" t="s">
        <v>1709</v>
      </c>
      <c r="J2080" s="21" t="s">
        <v>1378</v>
      </c>
      <c r="K2080" s="21" t="s">
        <v>1379</v>
      </c>
      <c r="L2080" s="21" t="s">
        <v>1380</v>
      </c>
      <c r="M2080" s="21" t="s">
        <v>1381</v>
      </c>
      <c r="N2080" s="21">
        <v>60</v>
      </c>
      <c r="O2080" s="20"/>
      <c r="P2080" s="21" t="s">
        <v>50</v>
      </c>
      <c r="Q2080" s="21" t="s">
        <v>1710</v>
      </c>
      <c r="R2080" s="21">
        <v>425000</v>
      </c>
      <c r="S2080" s="21">
        <v>10019</v>
      </c>
      <c r="T2080" s="21">
        <v>-63.094124399999998</v>
      </c>
      <c r="U2080" s="21">
        <v>-17.7519545</v>
      </c>
      <c r="V2080" s="21" t="s">
        <v>1736</v>
      </c>
      <c r="W2080" s="21" t="s">
        <v>51</v>
      </c>
      <c r="X2080" s="21" t="s">
        <v>1780</v>
      </c>
      <c r="Y2080" s="23">
        <v>46246</v>
      </c>
      <c r="Z2080" s="24">
        <f>+E2080-Y2080</f>
        <v>21</v>
      </c>
      <c r="AA2080" s="25">
        <f>+Tabla_DatosExternos_142[[#This Row],[Saldo]]/Tabla_DatosExternos_142[[#This Row],[Importe]]</f>
        <v>1</v>
      </c>
      <c r="AB2080" s="21"/>
      <c r="AC2080" s="26">
        <f>IF(AND(-Z2080&gt;=1,-Z2080&lt;=30),D2080,0)</f>
        <v>0</v>
      </c>
      <c r="AD2080" s="26">
        <f>IF(AND(-Z2080&gt;=31,-Z2080&lt;=60),D2080,0)</f>
        <v>0</v>
      </c>
      <c r="AE2080" s="26">
        <f>IF(AND(-Z2080&gt;=61,-Z2080&lt;=90),D2080,0)</f>
        <v>0</v>
      </c>
      <c r="AF2080" s="26">
        <f>IF(AND(-Z2080&gt;=91,-Z2080&lt;=120),D2080,0)</f>
        <v>0</v>
      </c>
      <c r="AG2080" s="26">
        <f>IF(AND(-Z2080&gt;=121,-Z2080&lt;=150),D2080,0)</f>
        <v>0</v>
      </c>
      <c r="AH2080" s="26">
        <f>IF(AND(-Z2080&gt;=151,-Z2080&lt;=180),D2080,0)</f>
        <v>0</v>
      </c>
      <c r="AI2080" s="26">
        <f>IF(AND(-Z2080&gt;=181,-Z2080&lt;=210),D2080,0)</f>
        <v>0</v>
      </c>
      <c r="AJ2080" s="26">
        <f>IF(AND(-Z2080&gt;=211,-Z2080&lt;=250),D2080,0)</f>
        <v>0</v>
      </c>
      <c r="AK2080" s="26">
        <f>IF(-Z2080&gt;=251,D2080,0)</f>
        <v>0</v>
      </c>
      <c r="AL2080" s="26">
        <f>SUM(AE2080:AF2080)</f>
        <v>0</v>
      </c>
      <c r="AM2080" s="26">
        <f>SUM(AG2080:AK2080)</f>
        <v>0</v>
      </c>
      <c r="AN2080" s="26">
        <f>SUM(AI2080:AK2080)</f>
        <v>0</v>
      </c>
      <c r="AO2080" s="26">
        <f>+IF(SUM(AC2080:AK2080)=0,D2080,0)</f>
        <v>1161.42</v>
      </c>
      <c r="AP2080" s="26">
        <f>+SUM(AC2080:AK2080)</f>
        <v>0</v>
      </c>
      <c r="AQ2080" s="26">
        <f>+Tabla_DatosExternos_142[[#This Row],[Total Vigente]]+Tabla_DatosExternos_142[[#This Row],[Total Vencido]]</f>
        <v>1161.42</v>
      </c>
      <c r="AR2080" s="26">
        <f>SUM(AG2080:AK2080)</f>
        <v>0</v>
      </c>
      <c r="AS2080" s="27">
        <f>+Tabla_DatosExternos_142[[#This Row],[Fecha]]-Tabla_DatosExternos_142[[#This Row],[Vence]]</f>
        <v>-60</v>
      </c>
      <c r="AT2080" s="21"/>
      <c r="AU2080" s="28" t="e">
        <f>+AR2080-W2080</f>
        <v>#VALUE!</v>
      </c>
    </row>
    <row r="2081" spans="1:47" x14ac:dyDescent="0.35">
      <c r="A2081" s="20">
        <v>46207</v>
      </c>
      <c r="B2081" s="21">
        <v>278685</v>
      </c>
      <c r="C2081" s="21">
        <v>439.32</v>
      </c>
      <c r="D2081" s="21">
        <v>439.32</v>
      </c>
      <c r="E2081" s="22">
        <v>46267</v>
      </c>
      <c r="F2081" s="21">
        <v>21</v>
      </c>
      <c r="G2081" s="21" t="s">
        <v>90</v>
      </c>
      <c r="H2081" s="21" t="s">
        <v>95</v>
      </c>
      <c r="I2081" s="21" t="s">
        <v>1709</v>
      </c>
      <c r="J2081" s="21" t="s">
        <v>1378</v>
      </c>
      <c r="K2081" s="21" t="s">
        <v>1379</v>
      </c>
      <c r="L2081" s="21" t="s">
        <v>1380</v>
      </c>
      <c r="M2081" s="21" t="s">
        <v>1381</v>
      </c>
      <c r="N2081" s="21">
        <v>60</v>
      </c>
      <c r="O2081" s="20"/>
      <c r="P2081" s="21" t="s">
        <v>50</v>
      </c>
      <c r="Q2081" s="21" t="s">
        <v>1710</v>
      </c>
      <c r="R2081" s="21">
        <v>10000</v>
      </c>
      <c r="S2081" s="21">
        <v>10019</v>
      </c>
      <c r="T2081" s="21">
        <v>-63.183771999999998</v>
      </c>
      <c r="U2081" s="21">
        <v>-17.816842000000001</v>
      </c>
      <c r="V2081" s="21" t="s">
        <v>262</v>
      </c>
      <c r="W2081" s="21" t="s">
        <v>51</v>
      </c>
      <c r="X2081" s="21" t="s">
        <v>1769</v>
      </c>
      <c r="Y2081" s="23">
        <v>46246</v>
      </c>
      <c r="Z2081" s="24">
        <f>+E2081-Y2081</f>
        <v>21</v>
      </c>
      <c r="AA2081" s="25">
        <f>+Tabla_DatosExternos_142[[#This Row],[Saldo]]/Tabla_DatosExternos_142[[#This Row],[Importe]]</f>
        <v>1</v>
      </c>
      <c r="AB2081" s="21"/>
      <c r="AC2081" s="26">
        <f>IF(AND(-Z2081&gt;=1,-Z2081&lt;=30),D2081,0)</f>
        <v>0</v>
      </c>
      <c r="AD2081" s="26">
        <f>IF(AND(-Z2081&gt;=31,-Z2081&lt;=60),D2081,0)</f>
        <v>0</v>
      </c>
      <c r="AE2081" s="26">
        <f>IF(AND(-Z2081&gt;=61,-Z2081&lt;=90),D2081,0)</f>
        <v>0</v>
      </c>
      <c r="AF2081" s="26">
        <f>IF(AND(-Z2081&gt;=91,-Z2081&lt;=120),D2081,0)</f>
        <v>0</v>
      </c>
      <c r="AG2081" s="26">
        <f>IF(AND(-Z2081&gt;=121,-Z2081&lt;=150),D2081,0)</f>
        <v>0</v>
      </c>
      <c r="AH2081" s="26">
        <f>IF(AND(-Z2081&gt;=151,-Z2081&lt;=180),D2081,0)</f>
        <v>0</v>
      </c>
      <c r="AI2081" s="26">
        <f>IF(AND(-Z2081&gt;=181,-Z2081&lt;=210),D2081,0)</f>
        <v>0</v>
      </c>
      <c r="AJ2081" s="26">
        <f>IF(AND(-Z2081&gt;=211,-Z2081&lt;=250),D2081,0)</f>
        <v>0</v>
      </c>
      <c r="AK2081" s="26">
        <f>IF(-Z2081&gt;=251,D2081,0)</f>
        <v>0</v>
      </c>
      <c r="AL2081" s="26">
        <f>SUM(AE2081:AF2081)</f>
        <v>0</v>
      </c>
      <c r="AM2081" s="26">
        <f>SUM(AG2081:AK2081)</f>
        <v>0</v>
      </c>
      <c r="AN2081" s="26">
        <f>SUM(AI2081:AK2081)</f>
        <v>0</v>
      </c>
      <c r="AO2081" s="26">
        <f>+IF(SUM(AC2081:AK2081)=0,D2081,0)</f>
        <v>439.32</v>
      </c>
      <c r="AP2081" s="26">
        <f>+SUM(AC2081:AK2081)</f>
        <v>0</v>
      </c>
      <c r="AQ2081" s="26">
        <f>+Tabla_DatosExternos_142[[#This Row],[Total Vigente]]+Tabla_DatosExternos_142[[#This Row],[Total Vencido]]</f>
        <v>439.32</v>
      </c>
      <c r="AR2081" s="26">
        <f>SUM(AG2081:AK2081)</f>
        <v>0</v>
      </c>
      <c r="AS2081" s="27">
        <f>+Tabla_DatosExternos_142[[#This Row],[Fecha]]-Tabla_DatosExternos_142[[#This Row],[Vence]]</f>
        <v>-60</v>
      </c>
      <c r="AT2081" s="21"/>
      <c r="AU2081" s="28" t="e">
        <f>+AR2081-W2081</f>
        <v>#VALUE!</v>
      </c>
    </row>
    <row r="2082" spans="1:47" x14ac:dyDescent="0.35">
      <c r="A2082" s="20">
        <v>46207</v>
      </c>
      <c r="B2082" s="21">
        <v>278686</v>
      </c>
      <c r="C2082" s="21">
        <v>414.42</v>
      </c>
      <c r="D2082" s="21">
        <v>414.42</v>
      </c>
      <c r="E2082" s="22">
        <v>46267</v>
      </c>
      <c r="F2082" s="21">
        <v>21</v>
      </c>
      <c r="G2082" s="21" t="s">
        <v>90</v>
      </c>
      <c r="H2082" s="21" t="s">
        <v>95</v>
      </c>
      <c r="I2082" s="21" t="s">
        <v>1709</v>
      </c>
      <c r="J2082" s="21" t="s">
        <v>1378</v>
      </c>
      <c r="K2082" s="21" t="s">
        <v>1379</v>
      </c>
      <c r="L2082" s="21" t="s">
        <v>1380</v>
      </c>
      <c r="M2082" s="21" t="s">
        <v>1381</v>
      </c>
      <c r="N2082" s="21">
        <v>60</v>
      </c>
      <c r="O2082" s="20"/>
      <c r="P2082" s="21" t="s">
        <v>50</v>
      </c>
      <c r="Q2082" s="21" t="s">
        <v>1710</v>
      </c>
      <c r="R2082" s="21">
        <v>10000</v>
      </c>
      <c r="S2082" s="21">
        <v>10019</v>
      </c>
      <c r="T2082" s="21">
        <v>-63.119921499999997</v>
      </c>
      <c r="U2082" s="21">
        <v>-17.745701700000001</v>
      </c>
      <c r="V2082" s="21" t="s">
        <v>1736</v>
      </c>
      <c r="W2082" s="21" t="s">
        <v>51</v>
      </c>
      <c r="X2082" s="21" t="s">
        <v>1770</v>
      </c>
      <c r="Y2082" s="23">
        <v>46246</v>
      </c>
      <c r="Z2082" s="24">
        <f>+E2082-Y2082</f>
        <v>21</v>
      </c>
      <c r="AA2082" s="25">
        <f>+Tabla_DatosExternos_142[[#This Row],[Saldo]]/Tabla_DatosExternos_142[[#This Row],[Importe]]</f>
        <v>1</v>
      </c>
      <c r="AB2082" s="21"/>
      <c r="AC2082" s="26">
        <f>IF(AND(-Z2082&gt;=1,-Z2082&lt;=30),D2082,0)</f>
        <v>0</v>
      </c>
      <c r="AD2082" s="26">
        <f>IF(AND(-Z2082&gt;=31,-Z2082&lt;=60),D2082,0)</f>
        <v>0</v>
      </c>
      <c r="AE2082" s="26">
        <f>IF(AND(-Z2082&gt;=61,-Z2082&lt;=90),D2082,0)</f>
        <v>0</v>
      </c>
      <c r="AF2082" s="26">
        <f>IF(AND(-Z2082&gt;=91,-Z2082&lt;=120),D2082,0)</f>
        <v>0</v>
      </c>
      <c r="AG2082" s="26">
        <f>IF(AND(-Z2082&gt;=121,-Z2082&lt;=150),D2082,0)</f>
        <v>0</v>
      </c>
      <c r="AH2082" s="26">
        <f>IF(AND(-Z2082&gt;=151,-Z2082&lt;=180),D2082,0)</f>
        <v>0</v>
      </c>
      <c r="AI2082" s="26">
        <f>IF(AND(-Z2082&gt;=181,-Z2082&lt;=210),D2082,0)</f>
        <v>0</v>
      </c>
      <c r="AJ2082" s="26">
        <f>IF(AND(-Z2082&gt;=211,-Z2082&lt;=250),D2082,0)</f>
        <v>0</v>
      </c>
      <c r="AK2082" s="26">
        <f>IF(-Z2082&gt;=251,D2082,0)</f>
        <v>0</v>
      </c>
      <c r="AL2082" s="26">
        <f>SUM(AE2082:AF2082)</f>
        <v>0</v>
      </c>
      <c r="AM2082" s="26">
        <f>SUM(AG2082:AK2082)</f>
        <v>0</v>
      </c>
      <c r="AN2082" s="26">
        <f>SUM(AI2082:AK2082)</f>
        <v>0</v>
      </c>
      <c r="AO2082" s="26">
        <f>+IF(SUM(AC2082:AK2082)=0,D2082,0)</f>
        <v>414.42</v>
      </c>
      <c r="AP2082" s="26">
        <f>+SUM(AC2082:AK2082)</f>
        <v>0</v>
      </c>
      <c r="AQ2082" s="26">
        <f>+Tabla_DatosExternos_142[[#This Row],[Total Vigente]]+Tabla_DatosExternos_142[[#This Row],[Total Vencido]]</f>
        <v>414.42</v>
      </c>
      <c r="AR2082" s="26">
        <f>SUM(AG2082:AK2082)</f>
        <v>0</v>
      </c>
      <c r="AS2082" s="27">
        <f>+Tabla_DatosExternos_142[[#This Row],[Fecha]]-Tabla_DatosExternos_142[[#This Row],[Vence]]</f>
        <v>-60</v>
      </c>
      <c r="AT2082" s="21"/>
      <c r="AU2082" s="28" t="e">
        <f>+AR2082-W2082</f>
        <v>#VALUE!</v>
      </c>
    </row>
    <row r="2083" spans="1:47" x14ac:dyDescent="0.35">
      <c r="A2083" s="20">
        <v>46207</v>
      </c>
      <c r="B2083" s="21">
        <v>278687</v>
      </c>
      <c r="C2083" s="21">
        <v>911.7</v>
      </c>
      <c r="D2083" s="21">
        <v>911.7</v>
      </c>
      <c r="E2083" s="22">
        <v>46267</v>
      </c>
      <c r="F2083" s="21">
        <v>21</v>
      </c>
      <c r="G2083" s="21" t="s">
        <v>90</v>
      </c>
      <c r="H2083" s="21" t="s">
        <v>95</v>
      </c>
      <c r="I2083" s="21" t="s">
        <v>1709</v>
      </c>
      <c r="J2083" s="21" t="s">
        <v>1378</v>
      </c>
      <c r="K2083" s="21" t="s">
        <v>1379</v>
      </c>
      <c r="L2083" s="21" t="s">
        <v>1380</v>
      </c>
      <c r="M2083" s="21" t="s">
        <v>1381</v>
      </c>
      <c r="N2083" s="21">
        <v>60</v>
      </c>
      <c r="O2083" s="20"/>
      <c r="P2083" s="21" t="s">
        <v>50</v>
      </c>
      <c r="Q2083" s="21" t="s">
        <v>1710</v>
      </c>
      <c r="R2083" s="21">
        <v>10000</v>
      </c>
      <c r="S2083" s="21">
        <v>10019</v>
      </c>
      <c r="T2083" s="21">
        <v>-63.117647499999997</v>
      </c>
      <c r="U2083" s="21">
        <v>-17.754691699999999</v>
      </c>
      <c r="V2083" s="21" t="s">
        <v>1736</v>
      </c>
      <c r="W2083" s="21" t="s">
        <v>51</v>
      </c>
      <c r="X2083" s="21" t="s">
        <v>1771</v>
      </c>
      <c r="Y2083" s="23">
        <v>46246</v>
      </c>
      <c r="Z2083" s="24">
        <f>+E2083-Y2083</f>
        <v>21</v>
      </c>
      <c r="AA2083" s="25">
        <f>+Tabla_DatosExternos_142[[#This Row],[Saldo]]/Tabla_DatosExternos_142[[#This Row],[Importe]]</f>
        <v>1</v>
      </c>
      <c r="AB2083" s="21"/>
      <c r="AC2083" s="26">
        <f>IF(AND(-Z2083&gt;=1,-Z2083&lt;=30),D2083,0)</f>
        <v>0</v>
      </c>
      <c r="AD2083" s="26">
        <f>IF(AND(-Z2083&gt;=31,-Z2083&lt;=60),D2083,0)</f>
        <v>0</v>
      </c>
      <c r="AE2083" s="26">
        <f>IF(AND(-Z2083&gt;=61,-Z2083&lt;=90),D2083,0)</f>
        <v>0</v>
      </c>
      <c r="AF2083" s="26">
        <f>IF(AND(-Z2083&gt;=91,-Z2083&lt;=120),D2083,0)</f>
        <v>0</v>
      </c>
      <c r="AG2083" s="26">
        <f>IF(AND(-Z2083&gt;=121,-Z2083&lt;=150),D2083,0)</f>
        <v>0</v>
      </c>
      <c r="AH2083" s="26">
        <f>IF(AND(-Z2083&gt;=151,-Z2083&lt;=180),D2083,0)</f>
        <v>0</v>
      </c>
      <c r="AI2083" s="26">
        <f>IF(AND(-Z2083&gt;=181,-Z2083&lt;=210),D2083,0)</f>
        <v>0</v>
      </c>
      <c r="AJ2083" s="26">
        <f>IF(AND(-Z2083&gt;=211,-Z2083&lt;=250),D2083,0)</f>
        <v>0</v>
      </c>
      <c r="AK2083" s="26">
        <f>IF(-Z2083&gt;=251,D2083,0)</f>
        <v>0</v>
      </c>
      <c r="AL2083" s="26">
        <f>SUM(AE2083:AF2083)</f>
        <v>0</v>
      </c>
      <c r="AM2083" s="26">
        <f>SUM(AG2083:AK2083)</f>
        <v>0</v>
      </c>
      <c r="AN2083" s="26">
        <f>SUM(AI2083:AK2083)</f>
        <v>0</v>
      </c>
      <c r="AO2083" s="26">
        <f>+IF(SUM(AC2083:AK2083)=0,D2083,0)</f>
        <v>911.7</v>
      </c>
      <c r="AP2083" s="26">
        <f>+SUM(AC2083:AK2083)</f>
        <v>0</v>
      </c>
      <c r="AQ2083" s="26">
        <f>+Tabla_DatosExternos_142[[#This Row],[Total Vigente]]+Tabla_DatosExternos_142[[#This Row],[Total Vencido]]</f>
        <v>911.7</v>
      </c>
      <c r="AR2083" s="26">
        <f>SUM(AG2083:AK2083)</f>
        <v>0</v>
      </c>
      <c r="AS2083" s="27">
        <f>+Tabla_DatosExternos_142[[#This Row],[Fecha]]-Tabla_DatosExternos_142[[#This Row],[Vence]]</f>
        <v>-60</v>
      </c>
      <c r="AT2083" s="21"/>
      <c r="AU2083" s="28" t="e">
        <f>+AR2083-W2083</f>
        <v>#VALUE!</v>
      </c>
    </row>
    <row r="2084" spans="1:47" x14ac:dyDescent="0.35">
      <c r="A2084" s="20">
        <v>46207</v>
      </c>
      <c r="B2084" s="21">
        <v>278688</v>
      </c>
      <c r="C2084" s="21">
        <v>228.06</v>
      </c>
      <c r="D2084" s="21">
        <v>228.06</v>
      </c>
      <c r="E2084" s="22">
        <v>46267</v>
      </c>
      <c r="F2084" s="21">
        <v>21</v>
      </c>
      <c r="G2084" s="21" t="s">
        <v>90</v>
      </c>
      <c r="H2084" s="21" t="s">
        <v>95</v>
      </c>
      <c r="I2084" s="21" t="s">
        <v>1709</v>
      </c>
      <c r="J2084" s="21" t="s">
        <v>1378</v>
      </c>
      <c r="K2084" s="21" t="s">
        <v>1379</v>
      </c>
      <c r="L2084" s="21" t="s">
        <v>1380</v>
      </c>
      <c r="M2084" s="21" t="s">
        <v>1381</v>
      </c>
      <c r="N2084" s="21">
        <v>60</v>
      </c>
      <c r="O2084" s="20"/>
      <c r="P2084" s="21" t="s">
        <v>50</v>
      </c>
      <c r="Q2084" s="21" t="s">
        <v>1710</v>
      </c>
      <c r="R2084" s="21">
        <v>0</v>
      </c>
      <c r="S2084" s="21">
        <v>10019</v>
      </c>
      <c r="T2084" s="21">
        <v>-63.171535300000002</v>
      </c>
      <c r="U2084" s="21">
        <v>-17.807540299999999</v>
      </c>
      <c r="V2084" s="21" t="s">
        <v>1736</v>
      </c>
      <c r="W2084" s="21" t="s">
        <v>51</v>
      </c>
      <c r="X2084" s="21" t="s">
        <v>1743</v>
      </c>
      <c r="Y2084" s="23">
        <v>46246</v>
      </c>
      <c r="Z2084" s="24">
        <f>+E2084-Y2084</f>
        <v>21</v>
      </c>
      <c r="AA2084" s="25">
        <f>+Tabla_DatosExternos_142[[#This Row],[Saldo]]/Tabla_DatosExternos_142[[#This Row],[Importe]]</f>
        <v>1</v>
      </c>
      <c r="AB2084" s="21"/>
      <c r="AC2084" s="26">
        <f>IF(AND(-Z2084&gt;=1,-Z2084&lt;=30),D2084,0)</f>
        <v>0</v>
      </c>
      <c r="AD2084" s="26">
        <f>IF(AND(-Z2084&gt;=31,-Z2084&lt;=60),D2084,0)</f>
        <v>0</v>
      </c>
      <c r="AE2084" s="26">
        <f>IF(AND(-Z2084&gt;=61,-Z2084&lt;=90),D2084,0)</f>
        <v>0</v>
      </c>
      <c r="AF2084" s="26">
        <f>IF(AND(-Z2084&gt;=91,-Z2084&lt;=120),D2084,0)</f>
        <v>0</v>
      </c>
      <c r="AG2084" s="26">
        <f>IF(AND(-Z2084&gt;=121,-Z2084&lt;=150),D2084,0)</f>
        <v>0</v>
      </c>
      <c r="AH2084" s="26">
        <f>IF(AND(-Z2084&gt;=151,-Z2084&lt;=180),D2084,0)</f>
        <v>0</v>
      </c>
      <c r="AI2084" s="26">
        <f>IF(AND(-Z2084&gt;=181,-Z2084&lt;=210),D2084,0)</f>
        <v>0</v>
      </c>
      <c r="AJ2084" s="26">
        <f>IF(AND(-Z2084&gt;=211,-Z2084&lt;=250),D2084,0)</f>
        <v>0</v>
      </c>
      <c r="AK2084" s="26">
        <f>IF(-Z2084&gt;=251,D2084,0)</f>
        <v>0</v>
      </c>
      <c r="AL2084" s="26">
        <f>SUM(AE2084:AF2084)</f>
        <v>0</v>
      </c>
      <c r="AM2084" s="26">
        <f>SUM(AG2084:AK2084)</f>
        <v>0</v>
      </c>
      <c r="AN2084" s="26">
        <f>SUM(AI2084:AK2084)</f>
        <v>0</v>
      </c>
      <c r="AO2084" s="26">
        <f>+IF(SUM(AC2084:AK2084)=0,D2084,0)</f>
        <v>228.06</v>
      </c>
      <c r="AP2084" s="26">
        <f>+SUM(AC2084:AK2084)</f>
        <v>0</v>
      </c>
      <c r="AQ2084" s="26">
        <f>+Tabla_DatosExternos_142[[#This Row],[Total Vigente]]+Tabla_DatosExternos_142[[#This Row],[Total Vencido]]</f>
        <v>228.06</v>
      </c>
      <c r="AR2084" s="26">
        <f>SUM(AG2084:AK2084)</f>
        <v>0</v>
      </c>
      <c r="AS2084" s="27">
        <f>+Tabla_DatosExternos_142[[#This Row],[Fecha]]-Tabla_DatosExternos_142[[#This Row],[Vence]]</f>
        <v>-60</v>
      </c>
      <c r="AT2084" s="21"/>
      <c r="AU2084" s="28" t="e">
        <f>+AR2084-W2084</f>
        <v>#VALUE!</v>
      </c>
    </row>
    <row r="2085" spans="1:47" x14ac:dyDescent="0.35">
      <c r="A2085" s="20">
        <v>46207</v>
      </c>
      <c r="B2085" s="21">
        <v>278689</v>
      </c>
      <c r="C2085" s="21">
        <v>323.10000000000002</v>
      </c>
      <c r="D2085" s="21">
        <v>323.10000000000002</v>
      </c>
      <c r="E2085" s="22">
        <v>46267</v>
      </c>
      <c r="F2085" s="21">
        <v>21</v>
      </c>
      <c r="G2085" s="21" t="s">
        <v>90</v>
      </c>
      <c r="H2085" s="21" t="s">
        <v>95</v>
      </c>
      <c r="I2085" s="21" t="s">
        <v>1709</v>
      </c>
      <c r="J2085" s="21" t="s">
        <v>1378</v>
      </c>
      <c r="K2085" s="21" t="s">
        <v>1379</v>
      </c>
      <c r="L2085" s="21" t="s">
        <v>1380</v>
      </c>
      <c r="M2085" s="21" t="s">
        <v>1381</v>
      </c>
      <c r="N2085" s="21">
        <v>60</v>
      </c>
      <c r="O2085" s="20"/>
      <c r="P2085" s="21" t="s">
        <v>50</v>
      </c>
      <c r="Q2085" s="21" t="s">
        <v>1710</v>
      </c>
      <c r="R2085" s="21">
        <v>5000</v>
      </c>
      <c r="S2085" s="21">
        <v>10019</v>
      </c>
      <c r="T2085" s="21">
        <v>-63.074126300000003</v>
      </c>
      <c r="U2085" s="21">
        <v>-17.740249800000001</v>
      </c>
      <c r="V2085" s="21" t="s">
        <v>1736</v>
      </c>
      <c r="W2085" s="21" t="s">
        <v>51</v>
      </c>
      <c r="X2085" s="21" t="s">
        <v>1781</v>
      </c>
      <c r="Y2085" s="23">
        <v>46246</v>
      </c>
      <c r="Z2085" s="24">
        <f>+E2085-Y2085</f>
        <v>21</v>
      </c>
      <c r="AA2085" s="25">
        <f>+Tabla_DatosExternos_142[[#This Row],[Saldo]]/Tabla_DatosExternos_142[[#This Row],[Importe]]</f>
        <v>1</v>
      </c>
      <c r="AB2085" s="21"/>
      <c r="AC2085" s="26">
        <f>IF(AND(-Z2085&gt;=1,-Z2085&lt;=30),D2085,0)</f>
        <v>0</v>
      </c>
      <c r="AD2085" s="26">
        <f>IF(AND(-Z2085&gt;=31,-Z2085&lt;=60),D2085,0)</f>
        <v>0</v>
      </c>
      <c r="AE2085" s="26">
        <f>IF(AND(-Z2085&gt;=61,-Z2085&lt;=90),D2085,0)</f>
        <v>0</v>
      </c>
      <c r="AF2085" s="26">
        <f>IF(AND(-Z2085&gt;=91,-Z2085&lt;=120),D2085,0)</f>
        <v>0</v>
      </c>
      <c r="AG2085" s="26">
        <f>IF(AND(-Z2085&gt;=121,-Z2085&lt;=150),D2085,0)</f>
        <v>0</v>
      </c>
      <c r="AH2085" s="26">
        <f>IF(AND(-Z2085&gt;=151,-Z2085&lt;=180),D2085,0)</f>
        <v>0</v>
      </c>
      <c r="AI2085" s="26">
        <f>IF(AND(-Z2085&gt;=181,-Z2085&lt;=210),D2085,0)</f>
        <v>0</v>
      </c>
      <c r="AJ2085" s="26">
        <f>IF(AND(-Z2085&gt;=211,-Z2085&lt;=250),D2085,0)</f>
        <v>0</v>
      </c>
      <c r="AK2085" s="26">
        <f>IF(-Z2085&gt;=251,D2085,0)</f>
        <v>0</v>
      </c>
      <c r="AL2085" s="26">
        <f>SUM(AE2085:AF2085)</f>
        <v>0</v>
      </c>
      <c r="AM2085" s="26">
        <f>SUM(AG2085:AK2085)</f>
        <v>0</v>
      </c>
      <c r="AN2085" s="26">
        <f>SUM(AI2085:AK2085)</f>
        <v>0</v>
      </c>
      <c r="AO2085" s="26">
        <f>+IF(SUM(AC2085:AK2085)=0,D2085,0)</f>
        <v>323.10000000000002</v>
      </c>
      <c r="AP2085" s="26">
        <f>+SUM(AC2085:AK2085)</f>
        <v>0</v>
      </c>
      <c r="AQ2085" s="26">
        <f>+Tabla_DatosExternos_142[[#This Row],[Total Vigente]]+Tabla_DatosExternos_142[[#This Row],[Total Vencido]]</f>
        <v>323.10000000000002</v>
      </c>
      <c r="AR2085" s="26">
        <f>SUM(AG2085:AK2085)</f>
        <v>0</v>
      </c>
      <c r="AS2085" s="27">
        <f>+Tabla_DatosExternos_142[[#This Row],[Fecha]]-Tabla_DatosExternos_142[[#This Row],[Vence]]</f>
        <v>-60</v>
      </c>
      <c r="AT2085" s="21"/>
      <c r="AU2085" s="28" t="e">
        <f>+AR2085-W2085</f>
        <v>#VALUE!</v>
      </c>
    </row>
    <row r="2086" spans="1:47" x14ac:dyDescent="0.35">
      <c r="A2086" s="20">
        <v>46207</v>
      </c>
      <c r="B2086" s="21">
        <v>278690</v>
      </c>
      <c r="C2086" s="21">
        <v>887.22</v>
      </c>
      <c r="D2086" s="21">
        <v>887.22</v>
      </c>
      <c r="E2086" s="22">
        <v>46267</v>
      </c>
      <c r="F2086" s="21">
        <v>21</v>
      </c>
      <c r="G2086" s="21" t="s">
        <v>90</v>
      </c>
      <c r="H2086" s="21" t="s">
        <v>95</v>
      </c>
      <c r="I2086" s="21" t="s">
        <v>1709</v>
      </c>
      <c r="J2086" s="21" t="s">
        <v>1378</v>
      </c>
      <c r="K2086" s="21" t="s">
        <v>1379</v>
      </c>
      <c r="L2086" s="21" t="s">
        <v>1380</v>
      </c>
      <c r="M2086" s="21" t="s">
        <v>1381</v>
      </c>
      <c r="N2086" s="21">
        <v>60</v>
      </c>
      <c r="O2086" s="20"/>
      <c r="P2086" s="21" t="s">
        <v>50</v>
      </c>
      <c r="Q2086" s="21" t="s">
        <v>1710</v>
      </c>
      <c r="R2086" s="21">
        <v>5000</v>
      </c>
      <c r="S2086" s="21">
        <v>10019</v>
      </c>
      <c r="T2086" s="21">
        <v>-63.190270099999999</v>
      </c>
      <c r="U2086" s="21">
        <v>-17.754781000000001</v>
      </c>
      <c r="V2086" s="21" t="s">
        <v>1736</v>
      </c>
      <c r="W2086" s="21" t="s">
        <v>51</v>
      </c>
      <c r="X2086" s="21" t="s">
        <v>1772</v>
      </c>
      <c r="Y2086" s="23">
        <v>46246</v>
      </c>
      <c r="Z2086" s="24">
        <f>+E2086-Y2086</f>
        <v>21</v>
      </c>
      <c r="AA2086" s="25">
        <f>+Tabla_DatosExternos_142[[#This Row],[Saldo]]/Tabla_DatosExternos_142[[#This Row],[Importe]]</f>
        <v>1</v>
      </c>
      <c r="AB2086" s="21"/>
      <c r="AC2086" s="26">
        <f>IF(AND(-Z2086&gt;=1,-Z2086&lt;=30),D2086,0)</f>
        <v>0</v>
      </c>
      <c r="AD2086" s="26">
        <f>IF(AND(-Z2086&gt;=31,-Z2086&lt;=60),D2086,0)</f>
        <v>0</v>
      </c>
      <c r="AE2086" s="26">
        <f>IF(AND(-Z2086&gt;=61,-Z2086&lt;=90),D2086,0)</f>
        <v>0</v>
      </c>
      <c r="AF2086" s="26">
        <f>IF(AND(-Z2086&gt;=91,-Z2086&lt;=120),D2086,0)</f>
        <v>0</v>
      </c>
      <c r="AG2086" s="26">
        <f>IF(AND(-Z2086&gt;=121,-Z2086&lt;=150),D2086,0)</f>
        <v>0</v>
      </c>
      <c r="AH2086" s="26">
        <f>IF(AND(-Z2086&gt;=151,-Z2086&lt;=180),D2086,0)</f>
        <v>0</v>
      </c>
      <c r="AI2086" s="26">
        <f>IF(AND(-Z2086&gt;=181,-Z2086&lt;=210),D2086,0)</f>
        <v>0</v>
      </c>
      <c r="AJ2086" s="26">
        <f>IF(AND(-Z2086&gt;=211,-Z2086&lt;=250),D2086,0)</f>
        <v>0</v>
      </c>
      <c r="AK2086" s="26">
        <f>IF(-Z2086&gt;=251,D2086,0)</f>
        <v>0</v>
      </c>
      <c r="AL2086" s="26">
        <f>SUM(AE2086:AF2086)</f>
        <v>0</v>
      </c>
      <c r="AM2086" s="26">
        <f>SUM(AG2086:AK2086)</f>
        <v>0</v>
      </c>
      <c r="AN2086" s="26">
        <f>SUM(AI2086:AK2086)</f>
        <v>0</v>
      </c>
      <c r="AO2086" s="26">
        <f>+IF(SUM(AC2086:AK2086)=0,D2086,0)</f>
        <v>887.22</v>
      </c>
      <c r="AP2086" s="26">
        <f>+SUM(AC2086:AK2086)</f>
        <v>0</v>
      </c>
      <c r="AQ2086" s="26">
        <f>+Tabla_DatosExternos_142[[#This Row],[Total Vigente]]+Tabla_DatosExternos_142[[#This Row],[Total Vencido]]</f>
        <v>887.22</v>
      </c>
      <c r="AR2086" s="26">
        <f>SUM(AG2086:AK2086)</f>
        <v>0</v>
      </c>
      <c r="AS2086" s="27">
        <f>+Tabla_DatosExternos_142[[#This Row],[Fecha]]-Tabla_DatosExternos_142[[#This Row],[Vence]]</f>
        <v>-60</v>
      </c>
      <c r="AT2086" s="21"/>
      <c r="AU2086" s="28" t="e">
        <f>+AR2086-W2086</f>
        <v>#VALUE!</v>
      </c>
    </row>
    <row r="2087" spans="1:47" x14ac:dyDescent="0.35">
      <c r="A2087" s="20">
        <v>46207</v>
      </c>
      <c r="B2087" s="21">
        <v>278691</v>
      </c>
      <c r="C2087" s="21">
        <v>685.98</v>
      </c>
      <c r="D2087" s="21">
        <v>685.98</v>
      </c>
      <c r="E2087" s="22">
        <v>46267</v>
      </c>
      <c r="F2087" s="21">
        <v>21</v>
      </c>
      <c r="G2087" s="21" t="s">
        <v>90</v>
      </c>
      <c r="H2087" s="21" t="s">
        <v>95</v>
      </c>
      <c r="I2087" s="21" t="s">
        <v>1709</v>
      </c>
      <c r="J2087" s="21" t="s">
        <v>1378</v>
      </c>
      <c r="K2087" s="21" t="s">
        <v>1379</v>
      </c>
      <c r="L2087" s="21" t="s">
        <v>1380</v>
      </c>
      <c r="M2087" s="21" t="s">
        <v>1381</v>
      </c>
      <c r="N2087" s="21">
        <v>60</v>
      </c>
      <c r="O2087" s="20"/>
      <c r="P2087" s="21" t="s">
        <v>50</v>
      </c>
      <c r="Q2087" s="21" t="s">
        <v>1710</v>
      </c>
      <c r="R2087" s="21">
        <v>5000</v>
      </c>
      <c r="S2087" s="21">
        <v>10019</v>
      </c>
      <c r="T2087" s="21">
        <v>-63.2227459</v>
      </c>
      <c r="U2087" s="21">
        <v>-17.814352100000001</v>
      </c>
      <c r="V2087" s="21" t="s">
        <v>1744</v>
      </c>
      <c r="W2087" s="21" t="s">
        <v>51</v>
      </c>
      <c r="X2087" s="21" t="s">
        <v>1745</v>
      </c>
      <c r="Y2087" s="23">
        <v>46246</v>
      </c>
      <c r="Z2087" s="24">
        <f>+E2087-Y2087</f>
        <v>21</v>
      </c>
      <c r="AA2087" s="25">
        <f>+Tabla_DatosExternos_142[[#This Row],[Saldo]]/Tabla_DatosExternos_142[[#This Row],[Importe]]</f>
        <v>1</v>
      </c>
      <c r="AB2087" s="21"/>
      <c r="AC2087" s="26">
        <f>IF(AND(-Z2087&gt;=1,-Z2087&lt;=30),D2087,0)</f>
        <v>0</v>
      </c>
      <c r="AD2087" s="26">
        <f>IF(AND(-Z2087&gt;=31,-Z2087&lt;=60),D2087,0)</f>
        <v>0</v>
      </c>
      <c r="AE2087" s="26">
        <f>IF(AND(-Z2087&gt;=61,-Z2087&lt;=90),D2087,0)</f>
        <v>0</v>
      </c>
      <c r="AF2087" s="26">
        <f>IF(AND(-Z2087&gt;=91,-Z2087&lt;=120),D2087,0)</f>
        <v>0</v>
      </c>
      <c r="AG2087" s="26">
        <f>IF(AND(-Z2087&gt;=121,-Z2087&lt;=150),D2087,0)</f>
        <v>0</v>
      </c>
      <c r="AH2087" s="26">
        <f>IF(AND(-Z2087&gt;=151,-Z2087&lt;=180),D2087,0)</f>
        <v>0</v>
      </c>
      <c r="AI2087" s="26">
        <f>IF(AND(-Z2087&gt;=181,-Z2087&lt;=210),D2087,0)</f>
        <v>0</v>
      </c>
      <c r="AJ2087" s="26">
        <f>IF(AND(-Z2087&gt;=211,-Z2087&lt;=250),D2087,0)</f>
        <v>0</v>
      </c>
      <c r="AK2087" s="26">
        <f>IF(-Z2087&gt;=251,D2087,0)</f>
        <v>0</v>
      </c>
      <c r="AL2087" s="26">
        <f>SUM(AE2087:AF2087)</f>
        <v>0</v>
      </c>
      <c r="AM2087" s="26">
        <f>SUM(AG2087:AK2087)</f>
        <v>0</v>
      </c>
      <c r="AN2087" s="26">
        <f>SUM(AI2087:AK2087)</f>
        <v>0</v>
      </c>
      <c r="AO2087" s="26">
        <f>+IF(SUM(AC2087:AK2087)=0,D2087,0)</f>
        <v>685.98</v>
      </c>
      <c r="AP2087" s="26">
        <f>+SUM(AC2087:AK2087)</f>
        <v>0</v>
      </c>
      <c r="AQ2087" s="26">
        <f>+Tabla_DatosExternos_142[[#This Row],[Total Vigente]]+Tabla_DatosExternos_142[[#This Row],[Total Vencido]]</f>
        <v>685.98</v>
      </c>
      <c r="AR2087" s="26">
        <f>SUM(AG2087:AK2087)</f>
        <v>0</v>
      </c>
      <c r="AS2087" s="27">
        <f>+Tabla_DatosExternos_142[[#This Row],[Fecha]]-Tabla_DatosExternos_142[[#This Row],[Vence]]</f>
        <v>-60</v>
      </c>
      <c r="AT2087" s="21"/>
      <c r="AU2087" s="28" t="e">
        <f>+AR2087-W2087</f>
        <v>#VALUE!</v>
      </c>
    </row>
    <row r="2088" spans="1:47" x14ac:dyDescent="0.35">
      <c r="A2088" s="20">
        <v>46207</v>
      </c>
      <c r="B2088" s="21">
        <v>278692</v>
      </c>
      <c r="C2088" s="21">
        <v>390.06</v>
      </c>
      <c r="D2088" s="21">
        <v>390.06</v>
      </c>
      <c r="E2088" s="22">
        <v>46267</v>
      </c>
      <c r="F2088" s="21">
        <v>21</v>
      </c>
      <c r="G2088" s="21" t="s">
        <v>90</v>
      </c>
      <c r="H2088" s="21" t="s">
        <v>95</v>
      </c>
      <c r="I2088" s="21" t="s">
        <v>1709</v>
      </c>
      <c r="J2088" s="21" t="s">
        <v>1378</v>
      </c>
      <c r="K2088" s="21" t="s">
        <v>1379</v>
      </c>
      <c r="L2088" s="21" t="s">
        <v>1380</v>
      </c>
      <c r="M2088" s="21" t="s">
        <v>1381</v>
      </c>
      <c r="N2088" s="21">
        <v>60</v>
      </c>
      <c r="O2088" s="20"/>
      <c r="P2088" s="21" t="s">
        <v>50</v>
      </c>
      <c r="Q2088" s="21" t="s">
        <v>1710</v>
      </c>
      <c r="R2088" s="21">
        <v>5000</v>
      </c>
      <c r="S2088" s="21">
        <v>10019</v>
      </c>
      <c r="T2088" s="21">
        <v>-63.136187999999997</v>
      </c>
      <c r="U2088" s="21">
        <v>-17.775711000000001</v>
      </c>
      <c r="V2088" s="21" t="s">
        <v>1744</v>
      </c>
      <c r="W2088" s="21" t="s">
        <v>51</v>
      </c>
      <c r="X2088" s="21" t="s">
        <v>1773</v>
      </c>
      <c r="Y2088" s="23">
        <v>46246</v>
      </c>
      <c r="Z2088" s="24">
        <f>+E2088-Y2088</f>
        <v>21</v>
      </c>
      <c r="AA2088" s="25">
        <f>+Tabla_DatosExternos_142[[#This Row],[Saldo]]/Tabla_DatosExternos_142[[#This Row],[Importe]]</f>
        <v>1</v>
      </c>
      <c r="AB2088" s="21"/>
      <c r="AC2088" s="26">
        <f>IF(AND(-Z2088&gt;=1,-Z2088&lt;=30),D2088,0)</f>
        <v>0</v>
      </c>
      <c r="AD2088" s="26">
        <f>IF(AND(-Z2088&gt;=31,-Z2088&lt;=60),D2088,0)</f>
        <v>0</v>
      </c>
      <c r="AE2088" s="26">
        <f>IF(AND(-Z2088&gt;=61,-Z2088&lt;=90),D2088,0)</f>
        <v>0</v>
      </c>
      <c r="AF2088" s="26">
        <f>IF(AND(-Z2088&gt;=91,-Z2088&lt;=120),D2088,0)</f>
        <v>0</v>
      </c>
      <c r="AG2088" s="26">
        <f>IF(AND(-Z2088&gt;=121,-Z2088&lt;=150),D2088,0)</f>
        <v>0</v>
      </c>
      <c r="AH2088" s="26">
        <f>IF(AND(-Z2088&gt;=151,-Z2088&lt;=180),D2088,0)</f>
        <v>0</v>
      </c>
      <c r="AI2088" s="26">
        <f>IF(AND(-Z2088&gt;=181,-Z2088&lt;=210),D2088,0)</f>
        <v>0</v>
      </c>
      <c r="AJ2088" s="26">
        <f>IF(AND(-Z2088&gt;=211,-Z2088&lt;=250),D2088,0)</f>
        <v>0</v>
      </c>
      <c r="AK2088" s="26">
        <f>IF(-Z2088&gt;=251,D2088,0)</f>
        <v>0</v>
      </c>
      <c r="AL2088" s="26">
        <f>SUM(AE2088:AF2088)</f>
        <v>0</v>
      </c>
      <c r="AM2088" s="26">
        <f>SUM(AG2088:AK2088)</f>
        <v>0</v>
      </c>
      <c r="AN2088" s="26">
        <f>SUM(AI2088:AK2088)</f>
        <v>0</v>
      </c>
      <c r="AO2088" s="26">
        <f>+IF(SUM(AC2088:AK2088)=0,D2088,0)</f>
        <v>390.06</v>
      </c>
      <c r="AP2088" s="26">
        <f>+SUM(AC2088:AK2088)</f>
        <v>0</v>
      </c>
      <c r="AQ2088" s="26">
        <f>+Tabla_DatosExternos_142[[#This Row],[Total Vigente]]+Tabla_DatosExternos_142[[#This Row],[Total Vencido]]</f>
        <v>390.06</v>
      </c>
      <c r="AR2088" s="26">
        <f>SUM(AG2088:AK2088)</f>
        <v>0</v>
      </c>
      <c r="AS2088" s="27">
        <f>+Tabla_DatosExternos_142[[#This Row],[Fecha]]-Tabla_DatosExternos_142[[#This Row],[Vence]]</f>
        <v>-60</v>
      </c>
      <c r="AT2088" s="21"/>
      <c r="AU2088" s="28" t="e">
        <f>+AR2088-W2088</f>
        <v>#VALUE!</v>
      </c>
    </row>
    <row r="2089" spans="1:47" x14ac:dyDescent="0.35">
      <c r="A2089" s="20">
        <v>46207</v>
      </c>
      <c r="B2089" s="21">
        <v>278693</v>
      </c>
      <c r="C2089" s="21">
        <v>386.28</v>
      </c>
      <c r="D2089" s="21">
        <v>386.28</v>
      </c>
      <c r="E2089" s="22">
        <v>46267</v>
      </c>
      <c r="F2089" s="21">
        <v>21</v>
      </c>
      <c r="G2089" s="21" t="s">
        <v>90</v>
      </c>
      <c r="H2089" s="21" t="s">
        <v>95</v>
      </c>
      <c r="I2089" s="21" t="s">
        <v>1709</v>
      </c>
      <c r="J2089" s="21" t="s">
        <v>1378</v>
      </c>
      <c r="K2089" s="21" t="s">
        <v>1379</v>
      </c>
      <c r="L2089" s="21" t="s">
        <v>1380</v>
      </c>
      <c r="M2089" s="21" t="s">
        <v>1381</v>
      </c>
      <c r="N2089" s="21">
        <v>60</v>
      </c>
      <c r="O2089" s="20"/>
      <c r="P2089" s="21" t="s">
        <v>50</v>
      </c>
      <c r="Q2089" s="21" t="s">
        <v>1710</v>
      </c>
      <c r="R2089" s="21">
        <v>5000</v>
      </c>
      <c r="S2089" s="21">
        <v>10019</v>
      </c>
      <c r="T2089" s="21">
        <v>-63.145361100000002</v>
      </c>
      <c r="U2089" s="21">
        <v>-17.8223333</v>
      </c>
      <c r="V2089" s="21" t="s">
        <v>1746</v>
      </c>
      <c r="W2089" s="21" t="s">
        <v>51</v>
      </c>
      <c r="X2089" s="21" t="s">
        <v>1747</v>
      </c>
      <c r="Y2089" s="23">
        <v>46246</v>
      </c>
      <c r="Z2089" s="24">
        <f>+E2089-Y2089</f>
        <v>21</v>
      </c>
      <c r="AA2089" s="25">
        <f>+Tabla_DatosExternos_142[[#This Row],[Saldo]]/Tabla_DatosExternos_142[[#This Row],[Importe]]</f>
        <v>1</v>
      </c>
      <c r="AB2089" s="21"/>
      <c r="AC2089" s="26">
        <f>IF(AND(-Z2089&gt;=1,-Z2089&lt;=30),D2089,0)</f>
        <v>0</v>
      </c>
      <c r="AD2089" s="26">
        <f>IF(AND(-Z2089&gt;=31,-Z2089&lt;=60),D2089,0)</f>
        <v>0</v>
      </c>
      <c r="AE2089" s="26">
        <f>IF(AND(-Z2089&gt;=61,-Z2089&lt;=90),D2089,0)</f>
        <v>0</v>
      </c>
      <c r="AF2089" s="26">
        <f>IF(AND(-Z2089&gt;=91,-Z2089&lt;=120),D2089,0)</f>
        <v>0</v>
      </c>
      <c r="AG2089" s="26">
        <f>IF(AND(-Z2089&gt;=121,-Z2089&lt;=150),D2089,0)</f>
        <v>0</v>
      </c>
      <c r="AH2089" s="26">
        <f>IF(AND(-Z2089&gt;=151,-Z2089&lt;=180),D2089,0)</f>
        <v>0</v>
      </c>
      <c r="AI2089" s="26">
        <f>IF(AND(-Z2089&gt;=181,-Z2089&lt;=210),D2089,0)</f>
        <v>0</v>
      </c>
      <c r="AJ2089" s="26">
        <f>IF(AND(-Z2089&gt;=211,-Z2089&lt;=250),D2089,0)</f>
        <v>0</v>
      </c>
      <c r="AK2089" s="26">
        <f>IF(-Z2089&gt;=251,D2089,0)</f>
        <v>0</v>
      </c>
      <c r="AL2089" s="26">
        <f>SUM(AE2089:AF2089)</f>
        <v>0</v>
      </c>
      <c r="AM2089" s="26">
        <f>SUM(AG2089:AK2089)</f>
        <v>0</v>
      </c>
      <c r="AN2089" s="26">
        <f>SUM(AI2089:AK2089)</f>
        <v>0</v>
      </c>
      <c r="AO2089" s="26">
        <f>+IF(SUM(AC2089:AK2089)=0,D2089,0)</f>
        <v>386.28</v>
      </c>
      <c r="AP2089" s="26">
        <f>+SUM(AC2089:AK2089)</f>
        <v>0</v>
      </c>
      <c r="AQ2089" s="26">
        <f>+Tabla_DatosExternos_142[[#This Row],[Total Vigente]]+Tabla_DatosExternos_142[[#This Row],[Total Vencido]]</f>
        <v>386.28</v>
      </c>
      <c r="AR2089" s="26">
        <f>SUM(AG2089:AK2089)</f>
        <v>0</v>
      </c>
      <c r="AS2089" s="27">
        <f>+Tabla_DatosExternos_142[[#This Row],[Fecha]]-Tabla_DatosExternos_142[[#This Row],[Vence]]</f>
        <v>-60</v>
      </c>
      <c r="AT2089" s="21"/>
      <c r="AU2089" s="28" t="e">
        <f>+AR2089-W2089</f>
        <v>#VALUE!</v>
      </c>
    </row>
    <row r="2090" spans="1:47" x14ac:dyDescent="0.35">
      <c r="A2090" s="20">
        <v>46207</v>
      </c>
      <c r="B2090" s="21">
        <v>278694</v>
      </c>
      <c r="C2090" s="21">
        <v>1087.74</v>
      </c>
      <c r="D2090" s="21">
        <v>1087.74</v>
      </c>
      <c r="E2090" s="22">
        <v>46267</v>
      </c>
      <c r="F2090" s="21">
        <v>21</v>
      </c>
      <c r="G2090" s="21" t="s">
        <v>90</v>
      </c>
      <c r="H2090" s="21" t="s">
        <v>95</v>
      </c>
      <c r="I2090" s="21" t="s">
        <v>1709</v>
      </c>
      <c r="J2090" s="21" t="s">
        <v>1378</v>
      </c>
      <c r="K2090" s="21" t="s">
        <v>1379</v>
      </c>
      <c r="L2090" s="21" t="s">
        <v>1380</v>
      </c>
      <c r="M2090" s="21" t="s">
        <v>1381</v>
      </c>
      <c r="N2090" s="21">
        <v>60</v>
      </c>
      <c r="O2090" s="20"/>
      <c r="P2090" s="21" t="s">
        <v>50</v>
      </c>
      <c r="Q2090" s="21" t="s">
        <v>1710</v>
      </c>
      <c r="R2090" s="21">
        <v>5000</v>
      </c>
      <c r="S2090" s="21">
        <v>10019</v>
      </c>
      <c r="T2090" s="21">
        <v>-63.128774499999999</v>
      </c>
      <c r="U2090" s="21">
        <v>-17.812276000000001</v>
      </c>
      <c r="V2090" s="21" t="s">
        <v>1818</v>
      </c>
      <c r="W2090" s="21" t="s">
        <v>51</v>
      </c>
      <c r="X2090" s="21" t="s">
        <v>1819</v>
      </c>
      <c r="Y2090" s="23">
        <v>46246</v>
      </c>
      <c r="Z2090" s="24">
        <f>+E2090-Y2090</f>
        <v>21</v>
      </c>
      <c r="AA2090" s="25">
        <f>+Tabla_DatosExternos_142[[#This Row],[Saldo]]/Tabla_DatosExternos_142[[#This Row],[Importe]]</f>
        <v>1</v>
      </c>
      <c r="AB2090" s="21"/>
      <c r="AC2090" s="26">
        <f>IF(AND(-Z2090&gt;=1,-Z2090&lt;=30),D2090,0)</f>
        <v>0</v>
      </c>
      <c r="AD2090" s="26">
        <f>IF(AND(-Z2090&gt;=31,-Z2090&lt;=60),D2090,0)</f>
        <v>0</v>
      </c>
      <c r="AE2090" s="26">
        <f>IF(AND(-Z2090&gt;=61,-Z2090&lt;=90),D2090,0)</f>
        <v>0</v>
      </c>
      <c r="AF2090" s="26">
        <f>IF(AND(-Z2090&gt;=91,-Z2090&lt;=120),D2090,0)</f>
        <v>0</v>
      </c>
      <c r="AG2090" s="26">
        <f>IF(AND(-Z2090&gt;=121,-Z2090&lt;=150),D2090,0)</f>
        <v>0</v>
      </c>
      <c r="AH2090" s="26">
        <f>IF(AND(-Z2090&gt;=151,-Z2090&lt;=180),D2090,0)</f>
        <v>0</v>
      </c>
      <c r="AI2090" s="26">
        <f>IF(AND(-Z2090&gt;=181,-Z2090&lt;=210),D2090,0)</f>
        <v>0</v>
      </c>
      <c r="AJ2090" s="26">
        <f>IF(AND(-Z2090&gt;=211,-Z2090&lt;=250),D2090,0)</f>
        <v>0</v>
      </c>
      <c r="AK2090" s="26">
        <f>IF(-Z2090&gt;=251,D2090,0)</f>
        <v>0</v>
      </c>
      <c r="AL2090" s="26">
        <f>SUM(AE2090:AF2090)</f>
        <v>0</v>
      </c>
      <c r="AM2090" s="26">
        <f>SUM(AG2090:AK2090)</f>
        <v>0</v>
      </c>
      <c r="AN2090" s="26">
        <f>SUM(AI2090:AK2090)</f>
        <v>0</v>
      </c>
      <c r="AO2090" s="26">
        <f>+IF(SUM(AC2090:AK2090)=0,D2090,0)</f>
        <v>1087.74</v>
      </c>
      <c r="AP2090" s="26">
        <f>+SUM(AC2090:AK2090)</f>
        <v>0</v>
      </c>
      <c r="AQ2090" s="26">
        <f>+Tabla_DatosExternos_142[[#This Row],[Total Vigente]]+Tabla_DatosExternos_142[[#This Row],[Total Vencido]]</f>
        <v>1087.74</v>
      </c>
      <c r="AR2090" s="26">
        <f>SUM(AG2090:AK2090)</f>
        <v>0</v>
      </c>
      <c r="AS2090" s="27">
        <f>+Tabla_DatosExternos_142[[#This Row],[Fecha]]-Tabla_DatosExternos_142[[#This Row],[Vence]]</f>
        <v>-60</v>
      </c>
      <c r="AT2090" s="21"/>
      <c r="AU2090" s="28" t="e">
        <f>+AR2090-W2090</f>
        <v>#VALUE!</v>
      </c>
    </row>
    <row r="2091" spans="1:47" x14ac:dyDescent="0.35">
      <c r="A2091" s="20">
        <v>46207</v>
      </c>
      <c r="B2091" s="21">
        <v>278696</v>
      </c>
      <c r="C2091" s="21">
        <v>2641.5</v>
      </c>
      <c r="D2091" s="21">
        <v>2641.5</v>
      </c>
      <c r="E2091" s="22">
        <v>46267</v>
      </c>
      <c r="F2091" s="21">
        <v>21</v>
      </c>
      <c r="G2091" s="21" t="s">
        <v>90</v>
      </c>
      <c r="H2091" s="21" t="s">
        <v>95</v>
      </c>
      <c r="I2091" s="21" t="s">
        <v>1377</v>
      </c>
      <c r="J2091" s="21" t="s">
        <v>1378</v>
      </c>
      <c r="K2091" s="21" t="s">
        <v>1379</v>
      </c>
      <c r="L2091" s="21" t="s">
        <v>1380</v>
      </c>
      <c r="M2091" s="21" t="s">
        <v>1381</v>
      </c>
      <c r="N2091" s="21">
        <v>60</v>
      </c>
      <c r="O2091" s="20"/>
      <c r="P2091" s="21" t="s">
        <v>50</v>
      </c>
      <c r="Q2091" s="21" t="s">
        <v>1382</v>
      </c>
      <c r="R2091" s="21">
        <v>802159</v>
      </c>
      <c r="S2091" s="21">
        <v>10019</v>
      </c>
      <c r="T2091" s="21">
        <v>-63.155708300000001</v>
      </c>
      <c r="U2091" s="21">
        <v>-17.781547799999998</v>
      </c>
      <c r="V2091" s="21" t="s">
        <v>1383</v>
      </c>
      <c r="W2091" s="21" t="s">
        <v>51</v>
      </c>
      <c r="X2091" s="21" t="s">
        <v>1407</v>
      </c>
      <c r="Y2091" s="23">
        <v>46246</v>
      </c>
      <c r="Z2091" s="24">
        <f>+E2091-Y2091</f>
        <v>21</v>
      </c>
      <c r="AA2091" s="25">
        <f>+Tabla_DatosExternos_142[[#This Row],[Saldo]]/Tabla_DatosExternos_142[[#This Row],[Importe]]</f>
        <v>1</v>
      </c>
      <c r="AB2091" s="21"/>
      <c r="AC2091" s="26">
        <f>IF(AND(-Z2091&gt;=1,-Z2091&lt;=30),D2091,0)</f>
        <v>0</v>
      </c>
      <c r="AD2091" s="26">
        <f>IF(AND(-Z2091&gt;=31,-Z2091&lt;=60),D2091,0)</f>
        <v>0</v>
      </c>
      <c r="AE2091" s="26">
        <f>IF(AND(-Z2091&gt;=61,-Z2091&lt;=90),D2091,0)</f>
        <v>0</v>
      </c>
      <c r="AF2091" s="26">
        <f>IF(AND(-Z2091&gt;=91,-Z2091&lt;=120),D2091,0)</f>
        <v>0</v>
      </c>
      <c r="AG2091" s="26">
        <f>IF(AND(-Z2091&gt;=121,-Z2091&lt;=150),D2091,0)</f>
        <v>0</v>
      </c>
      <c r="AH2091" s="26">
        <f>IF(AND(-Z2091&gt;=151,-Z2091&lt;=180),D2091,0)</f>
        <v>0</v>
      </c>
      <c r="AI2091" s="26">
        <f>IF(AND(-Z2091&gt;=181,-Z2091&lt;=210),D2091,0)</f>
        <v>0</v>
      </c>
      <c r="AJ2091" s="26">
        <f>IF(AND(-Z2091&gt;=211,-Z2091&lt;=250),D2091,0)</f>
        <v>0</v>
      </c>
      <c r="AK2091" s="26">
        <f>IF(-Z2091&gt;=251,D2091,0)</f>
        <v>0</v>
      </c>
      <c r="AL2091" s="26">
        <f>SUM(AE2091:AF2091)</f>
        <v>0</v>
      </c>
      <c r="AM2091" s="26">
        <f>SUM(AG2091:AK2091)</f>
        <v>0</v>
      </c>
      <c r="AN2091" s="26">
        <f>SUM(AI2091:AK2091)</f>
        <v>0</v>
      </c>
      <c r="AO2091" s="26">
        <f>+IF(SUM(AC2091:AK2091)=0,D2091,0)</f>
        <v>2641.5</v>
      </c>
      <c r="AP2091" s="26">
        <f>+SUM(AC2091:AK2091)</f>
        <v>0</v>
      </c>
      <c r="AQ2091" s="26">
        <f>+Tabla_DatosExternos_142[[#This Row],[Total Vigente]]+Tabla_DatosExternos_142[[#This Row],[Total Vencido]]</f>
        <v>2641.5</v>
      </c>
      <c r="AR2091" s="26">
        <f>SUM(AG2091:AK2091)</f>
        <v>0</v>
      </c>
      <c r="AS2091" s="27">
        <f>+Tabla_DatosExternos_142[[#This Row],[Fecha]]-Tabla_DatosExternos_142[[#This Row],[Vence]]</f>
        <v>-60</v>
      </c>
      <c r="AT2091" s="21"/>
      <c r="AU2091" s="28" t="e">
        <f>+AR2091-W2091</f>
        <v>#VALUE!</v>
      </c>
    </row>
    <row r="2092" spans="1:47" x14ac:dyDescent="0.35">
      <c r="A2092" s="20">
        <v>46207</v>
      </c>
      <c r="B2092" s="21">
        <v>278697</v>
      </c>
      <c r="C2092" s="21">
        <v>4375.8</v>
      </c>
      <c r="D2092" s="21">
        <v>4375.8</v>
      </c>
      <c r="E2092" s="22">
        <v>46267</v>
      </c>
      <c r="F2092" s="21">
        <v>21</v>
      </c>
      <c r="G2092" s="21" t="s">
        <v>90</v>
      </c>
      <c r="H2092" s="21" t="s">
        <v>95</v>
      </c>
      <c r="I2092" s="21" t="s">
        <v>1691</v>
      </c>
      <c r="J2092" s="21" t="s">
        <v>1378</v>
      </c>
      <c r="K2092" s="21" t="s">
        <v>1379</v>
      </c>
      <c r="L2092" s="21" t="s">
        <v>1380</v>
      </c>
      <c r="M2092" s="21" t="s">
        <v>1381</v>
      </c>
      <c r="N2092" s="21">
        <v>60</v>
      </c>
      <c r="O2092" s="20"/>
      <c r="P2092" s="21" t="s">
        <v>50</v>
      </c>
      <c r="Q2092" s="21" t="s">
        <v>1692</v>
      </c>
      <c r="R2092" s="21">
        <v>1205808</v>
      </c>
      <c r="S2092" s="21">
        <v>10019</v>
      </c>
      <c r="T2092" s="21">
        <v>-63.176046999999997</v>
      </c>
      <c r="U2092" s="21">
        <v>-17.776323300000001</v>
      </c>
      <c r="V2092" s="21" t="s">
        <v>1693</v>
      </c>
      <c r="W2092" s="21" t="s">
        <v>51</v>
      </c>
      <c r="X2092" s="21" t="s">
        <v>1694</v>
      </c>
      <c r="Y2092" s="23">
        <v>46246</v>
      </c>
      <c r="Z2092" s="24">
        <f>+E2092-Y2092</f>
        <v>21</v>
      </c>
      <c r="AA2092" s="25">
        <f>+Tabla_DatosExternos_142[[#This Row],[Saldo]]/Tabla_DatosExternos_142[[#This Row],[Importe]]</f>
        <v>1</v>
      </c>
      <c r="AB2092" s="21"/>
      <c r="AC2092" s="26">
        <f>IF(AND(-Z2092&gt;=1,-Z2092&lt;=30),D2092,0)</f>
        <v>0</v>
      </c>
      <c r="AD2092" s="26">
        <f>IF(AND(-Z2092&gt;=31,-Z2092&lt;=60),D2092,0)</f>
        <v>0</v>
      </c>
      <c r="AE2092" s="26">
        <f>IF(AND(-Z2092&gt;=61,-Z2092&lt;=90),D2092,0)</f>
        <v>0</v>
      </c>
      <c r="AF2092" s="26">
        <f>IF(AND(-Z2092&gt;=91,-Z2092&lt;=120),D2092,0)</f>
        <v>0</v>
      </c>
      <c r="AG2092" s="26">
        <f>IF(AND(-Z2092&gt;=121,-Z2092&lt;=150),D2092,0)</f>
        <v>0</v>
      </c>
      <c r="AH2092" s="26">
        <f>IF(AND(-Z2092&gt;=151,-Z2092&lt;=180),D2092,0)</f>
        <v>0</v>
      </c>
      <c r="AI2092" s="26">
        <f>IF(AND(-Z2092&gt;=181,-Z2092&lt;=210),D2092,0)</f>
        <v>0</v>
      </c>
      <c r="AJ2092" s="26">
        <f>IF(AND(-Z2092&gt;=211,-Z2092&lt;=250),D2092,0)</f>
        <v>0</v>
      </c>
      <c r="AK2092" s="26">
        <f>IF(-Z2092&gt;=251,D2092,0)</f>
        <v>0</v>
      </c>
      <c r="AL2092" s="26">
        <f>SUM(AE2092:AF2092)</f>
        <v>0</v>
      </c>
      <c r="AM2092" s="26">
        <f>SUM(AG2092:AK2092)</f>
        <v>0</v>
      </c>
      <c r="AN2092" s="26">
        <f>SUM(AI2092:AK2092)</f>
        <v>0</v>
      </c>
      <c r="AO2092" s="26">
        <f>+IF(SUM(AC2092:AK2092)=0,D2092,0)</f>
        <v>4375.8</v>
      </c>
      <c r="AP2092" s="26">
        <f>+SUM(AC2092:AK2092)</f>
        <v>0</v>
      </c>
      <c r="AQ2092" s="26">
        <f>+Tabla_DatosExternos_142[[#This Row],[Total Vigente]]+Tabla_DatosExternos_142[[#This Row],[Total Vencido]]</f>
        <v>4375.8</v>
      </c>
      <c r="AR2092" s="26">
        <f>SUM(AG2092:AK2092)</f>
        <v>0</v>
      </c>
      <c r="AS2092" s="27">
        <f>+Tabla_DatosExternos_142[[#This Row],[Fecha]]-Tabla_DatosExternos_142[[#This Row],[Vence]]</f>
        <v>-60</v>
      </c>
      <c r="AT2092" s="21"/>
      <c r="AU2092" s="28" t="e">
        <f>+AR2092-W2092</f>
        <v>#VALUE!</v>
      </c>
    </row>
    <row r="2093" spans="1:47" x14ac:dyDescent="0.35">
      <c r="A2093" s="20">
        <v>46207</v>
      </c>
      <c r="B2093" s="21">
        <v>278698</v>
      </c>
      <c r="C2093" s="21">
        <v>1752.6</v>
      </c>
      <c r="D2093" s="21">
        <v>1752.6</v>
      </c>
      <c r="E2093" s="22">
        <v>46267</v>
      </c>
      <c r="F2093" s="21">
        <v>21</v>
      </c>
      <c r="G2093" s="21" t="s">
        <v>90</v>
      </c>
      <c r="H2093" s="21" t="s">
        <v>95</v>
      </c>
      <c r="I2093" s="21" t="s">
        <v>1823</v>
      </c>
      <c r="J2093" s="21" t="s">
        <v>1378</v>
      </c>
      <c r="K2093" s="21" t="s">
        <v>1379</v>
      </c>
      <c r="L2093" s="21" t="s">
        <v>1380</v>
      </c>
      <c r="M2093" s="21" t="s">
        <v>1381</v>
      </c>
      <c r="N2093" s="21">
        <v>60</v>
      </c>
      <c r="O2093" s="20"/>
      <c r="P2093" s="21" t="s">
        <v>50</v>
      </c>
      <c r="Q2093" s="21" t="s">
        <v>1824</v>
      </c>
      <c r="R2093" s="21">
        <v>3020821</v>
      </c>
      <c r="S2093" s="21">
        <v>10019</v>
      </c>
      <c r="T2093" s="21">
        <v>-63.184010899999997</v>
      </c>
      <c r="U2093" s="21">
        <v>-17.794257900000002</v>
      </c>
      <c r="V2093" s="21" t="s">
        <v>1448</v>
      </c>
      <c r="W2093" s="21" t="s">
        <v>51</v>
      </c>
      <c r="X2093" s="21" t="s">
        <v>1825</v>
      </c>
      <c r="Y2093" s="23">
        <v>46246</v>
      </c>
      <c r="Z2093" s="24">
        <f>+E2093-Y2093</f>
        <v>21</v>
      </c>
      <c r="AA2093" s="25">
        <f>+Tabla_DatosExternos_142[[#This Row],[Saldo]]/Tabla_DatosExternos_142[[#This Row],[Importe]]</f>
        <v>1</v>
      </c>
      <c r="AB2093" s="21"/>
      <c r="AC2093" s="26">
        <f>IF(AND(-Z2093&gt;=1,-Z2093&lt;=30),D2093,0)</f>
        <v>0</v>
      </c>
      <c r="AD2093" s="26">
        <f>IF(AND(-Z2093&gt;=31,-Z2093&lt;=60),D2093,0)</f>
        <v>0</v>
      </c>
      <c r="AE2093" s="26">
        <f>IF(AND(-Z2093&gt;=61,-Z2093&lt;=90),D2093,0)</f>
        <v>0</v>
      </c>
      <c r="AF2093" s="26">
        <f>IF(AND(-Z2093&gt;=91,-Z2093&lt;=120),D2093,0)</f>
        <v>0</v>
      </c>
      <c r="AG2093" s="26">
        <f>IF(AND(-Z2093&gt;=121,-Z2093&lt;=150),D2093,0)</f>
        <v>0</v>
      </c>
      <c r="AH2093" s="26">
        <f>IF(AND(-Z2093&gt;=151,-Z2093&lt;=180),D2093,0)</f>
        <v>0</v>
      </c>
      <c r="AI2093" s="26">
        <f>IF(AND(-Z2093&gt;=181,-Z2093&lt;=210),D2093,0)</f>
        <v>0</v>
      </c>
      <c r="AJ2093" s="26">
        <f>IF(AND(-Z2093&gt;=211,-Z2093&lt;=250),D2093,0)</f>
        <v>0</v>
      </c>
      <c r="AK2093" s="26">
        <f>IF(-Z2093&gt;=251,D2093,0)</f>
        <v>0</v>
      </c>
      <c r="AL2093" s="26">
        <f>SUM(AE2093:AF2093)</f>
        <v>0</v>
      </c>
      <c r="AM2093" s="26">
        <f>SUM(AG2093:AK2093)</f>
        <v>0</v>
      </c>
      <c r="AN2093" s="26">
        <f>SUM(AI2093:AK2093)</f>
        <v>0</v>
      </c>
      <c r="AO2093" s="26">
        <f>+IF(SUM(AC2093:AK2093)=0,D2093,0)</f>
        <v>1752.6</v>
      </c>
      <c r="AP2093" s="26">
        <f>+SUM(AC2093:AK2093)</f>
        <v>0</v>
      </c>
      <c r="AQ2093" s="26">
        <f>+Tabla_DatosExternos_142[[#This Row],[Total Vigente]]+Tabla_DatosExternos_142[[#This Row],[Total Vencido]]</f>
        <v>1752.6</v>
      </c>
      <c r="AR2093" s="26">
        <f>SUM(AG2093:AK2093)</f>
        <v>0</v>
      </c>
      <c r="AS2093" s="27">
        <f>+Tabla_DatosExternos_142[[#This Row],[Fecha]]-Tabla_DatosExternos_142[[#This Row],[Vence]]</f>
        <v>-60</v>
      </c>
      <c r="AT2093" s="21"/>
      <c r="AU2093" s="28" t="e">
        <f>+AR2093-W2093</f>
        <v>#VALUE!</v>
      </c>
    </row>
    <row r="2094" spans="1:47" x14ac:dyDescent="0.35">
      <c r="A2094" s="20">
        <v>46207</v>
      </c>
      <c r="B2094" s="21">
        <v>278699</v>
      </c>
      <c r="C2094" s="21">
        <v>1539.72</v>
      </c>
      <c r="D2094" s="21">
        <v>1539.72</v>
      </c>
      <c r="E2094" s="22">
        <v>46267</v>
      </c>
      <c r="F2094" s="21">
        <v>21</v>
      </c>
      <c r="G2094" s="21" t="s">
        <v>90</v>
      </c>
      <c r="H2094" s="21" t="s">
        <v>95</v>
      </c>
      <c r="I2094" s="21" t="s">
        <v>1823</v>
      </c>
      <c r="J2094" s="21" t="s">
        <v>1378</v>
      </c>
      <c r="K2094" s="21" t="s">
        <v>1379</v>
      </c>
      <c r="L2094" s="21" t="s">
        <v>1380</v>
      </c>
      <c r="M2094" s="21" t="s">
        <v>1381</v>
      </c>
      <c r="N2094" s="21">
        <v>60</v>
      </c>
      <c r="O2094" s="20"/>
      <c r="P2094" s="21" t="s">
        <v>50</v>
      </c>
      <c r="Q2094" s="21" t="s">
        <v>1824</v>
      </c>
      <c r="R2094" s="21">
        <v>3020821</v>
      </c>
      <c r="S2094" s="21">
        <v>10019</v>
      </c>
      <c r="T2094" s="21">
        <v>-63.187081800000001</v>
      </c>
      <c r="U2094" s="21">
        <v>-17.813688200000001</v>
      </c>
      <c r="V2094" s="21" t="s">
        <v>1448</v>
      </c>
      <c r="W2094" s="21" t="s">
        <v>51</v>
      </c>
      <c r="X2094" s="21" t="s">
        <v>1839</v>
      </c>
      <c r="Y2094" s="23">
        <v>46246</v>
      </c>
      <c r="Z2094" s="24">
        <f>+E2094-Y2094</f>
        <v>21</v>
      </c>
      <c r="AA2094" s="25">
        <f>+Tabla_DatosExternos_142[[#This Row],[Saldo]]/Tabla_DatosExternos_142[[#This Row],[Importe]]</f>
        <v>1</v>
      </c>
      <c r="AB2094" s="21"/>
      <c r="AC2094" s="26">
        <f>IF(AND(-Z2094&gt;=1,-Z2094&lt;=30),D2094,0)</f>
        <v>0</v>
      </c>
      <c r="AD2094" s="26">
        <f>IF(AND(-Z2094&gt;=31,-Z2094&lt;=60),D2094,0)</f>
        <v>0</v>
      </c>
      <c r="AE2094" s="26">
        <f>IF(AND(-Z2094&gt;=61,-Z2094&lt;=90),D2094,0)</f>
        <v>0</v>
      </c>
      <c r="AF2094" s="26">
        <f>IF(AND(-Z2094&gt;=91,-Z2094&lt;=120),D2094,0)</f>
        <v>0</v>
      </c>
      <c r="AG2094" s="26">
        <f>IF(AND(-Z2094&gt;=121,-Z2094&lt;=150),D2094,0)</f>
        <v>0</v>
      </c>
      <c r="AH2094" s="26">
        <f>IF(AND(-Z2094&gt;=151,-Z2094&lt;=180),D2094,0)</f>
        <v>0</v>
      </c>
      <c r="AI2094" s="26">
        <f>IF(AND(-Z2094&gt;=181,-Z2094&lt;=210),D2094,0)</f>
        <v>0</v>
      </c>
      <c r="AJ2094" s="26">
        <f>IF(AND(-Z2094&gt;=211,-Z2094&lt;=250),D2094,0)</f>
        <v>0</v>
      </c>
      <c r="AK2094" s="26">
        <f>IF(-Z2094&gt;=251,D2094,0)</f>
        <v>0</v>
      </c>
      <c r="AL2094" s="26">
        <f>SUM(AE2094:AF2094)</f>
        <v>0</v>
      </c>
      <c r="AM2094" s="26">
        <f>SUM(AG2094:AK2094)</f>
        <v>0</v>
      </c>
      <c r="AN2094" s="26">
        <f>SUM(AI2094:AK2094)</f>
        <v>0</v>
      </c>
      <c r="AO2094" s="26">
        <f>+IF(SUM(AC2094:AK2094)=0,D2094,0)</f>
        <v>1539.72</v>
      </c>
      <c r="AP2094" s="26">
        <f>+SUM(AC2094:AK2094)</f>
        <v>0</v>
      </c>
      <c r="AQ2094" s="26">
        <f>+Tabla_DatosExternos_142[[#This Row],[Total Vigente]]+Tabla_DatosExternos_142[[#This Row],[Total Vencido]]</f>
        <v>1539.72</v>
      </c>
      <c r="AR2094" s="26">
        <f>SUM(AG2094:AK2094)</f>
        <v>0</v>
      </c>
      <c r="AS2094" s="27">
        <f>+Tabla_DatosExternos_142[[#This Row],[Fecha]]-Tabla_DatosExternos_142[[#This Row],[Vence]]</f>
        <v>-60</v>
      </c>
      <c r="AT2094" s="21"/>
      <c r="AU2094" s="28" t="e">
        <f>+AR2094-W2094</f>
        <v>#VALUE!</v>
      </c>
    </row>
    <row r="2095" spans="1:47" x14ac:dyDescent="0.35">
      <c r="A2095" s="20">
        <v>46207</v>
      </c>
      <c r="B2095" s="21">
        <v>278700</v>
      </c>
      <c r="C2095" s="21">
        <v>1032.96</v>
      </c>
      <c r="D2095" s="21">
        <v>1032.96</v>
      </c>
      <c r="E2095" s="22">
        <v>46267</v>
      </c>
      <c r="F2095" s="21">
        <v>21</v>
      </c>
      <c r="G2095" s="21" t="s">
        <v>90</v>
      </c>
      <c r="H2095" s="21" t="s">
        <v>95</v>
      </c>
      <c r="I2095" s="21" t="s">
        <v>1823</v>
      </c>
      <c r="J2095" s="21" t="s">
        <v>1378</v>
      </c>
      <c r="K2095" s="21" t="s">
        <v>1379</v>
      </c>
      <c r="L2095" s="21" t="s">
        <v>1380</v>
      </c>
      <c r="M2095" s="21" t="s">
        <v>1381</v>
      </c>
      <c r="N2095" s="21">
        <v>60</v>
      </c>
      <c r="O2095" s="20"/>
      <c r="P2095" s="21" t="s">
        <v>50</v>
      </c>
      <c r="Q2095" s="21" t="s">
        <v>1824</v>
      </c>
      <c r="R2095" s="21">
        <v>3020821</v>
      </c>
      <c r="S2095" s="21">
        <v>10019</v>
      </c>
      <c r="T2095" s="21">
        <v>-63.1815906</v>
      </c>
      <c r="U2095" s="21">
        <v>-17.7884542</v>
      </c>
      <c r="V2095" s="21" t="s">
        <v>1448</v>
      </c>
      <c r="W2095" s="21" t="s">
        <v>51</v>
      </c>
      <c r="X2095" s="21" t="s">
        <v>1861</v>
      </c>
      <c r="Y2095" s="23">
        <v>46246</v>
      </c>
      <c r="Z2095" s="24">
        <f>+E2095-Y2095</f>
        <v>21</v>
      </c>
      <c r="AA2095" s="25">
        <f>+Tabla_DatosExternos_142[[#This Row],[Saldo]]/Tabla_DatosExternos_142[[#This Row],[Importe]]</f>
        <v>1</v>
      </c>
      <c r="AB2095" s="21"/>
      <c r="AC2095" s="26">
        <f>IF(AND(-Z2095&gt;=1,-Z2095&lt;=30),D2095,0)</f>
        <v>0</v>
      </c>
      <c r="AD2095" s="26">
        <f>IF(AND(-Z2095&gt;=31,-Z2095&lt;=60),D2095,0)</f>
        <v>0</v>
      </c>
      <c r="AE2095" s="26">
        <f>IF(AND(-Z2095&gt;=61,-Z2095&lt;=90),D2095,0)</f>
        <v>0</v>
      </c>
      <c r="AF2095" s="26">
        <f>IF(AND(-Z2095&gt;=91,-Z2095&lt;=120),D2095,0)</f>
        <v>0</v>
      </c>
      <c r="AG2095" s="26">
        <f>IF(AND(-Z2095&gt;=121,-Z2095&lt;=150),D2095,0)</f>
        <v>0</v>
      </c>
      <c r="AH2095" s="26">
        <f>IF(AND(-Z2095&gt;=151,-Z2095&lt;=180),D2095,0)</f>
        <v>0</v>
      </c>
      <c r="AI2095" s="26">
        <f>IF(AND(-Z2095&gt;=181,-Z2095&lt;=210),D2095,0)</f>
        <v>0</v>
      </c>
      <c r="AJ2095" s="26">
        <f>IF(AND(-Z2095&gt;=211,-Z2095&lt;=250),D2095,0)</f>
        <v>0</v>
      </c>
      <c r="AK2095" s="26">
        <f>IF(-Z2095&gt;=251,D2095,0)</f>
        <v>0</v>
      </c>
      <c r="AL2095" s="26">
        <f>SUM(AE2095:AF2095)</f>
        <v>0</v>
      </c>
      <c r="AM2095" s="26">
        <f>SUM(AG2095:AK2095)</f>
        <v>0</v>
      </c>
      <c r="AN2095" s="26">
        <f>SUM(AI2095:AK2095)</f>
        <v>0</v>
      </c>
      <c r="AO2095" s="26">
        <f>+IF(SUM(AC2095:AK2095)=0,D2095,0)</f>
        <v>1032.96</v>
      </c>
      <c r="AP2095" s="26">
        <f>+SUM(AC2095:AK2095)</f>
        <v>0</v>
      </c>
      <c r="AQ2095" s="26">
        <f>+Tabla_DatosExternos_142[[#This Row],[Total Vigente]]+Tabla_DatosExternos_142[[#This Row],[Total Vencido]]</f>
        <v>1032.96</v>
      </c>
      <c r="AR2095" s="26">
        <f>SUM(AG2095:AK2095)</f>
        <v>0</v>
      </c>
      <c r="AS2095" s="27">
        <f>+Tabla_DatosExternos_142[[#This Row],[Fecha]]-Tabla_DatosExternos_142[[#This Row],[Vence]]</f>
        <v>-60</v>
      </c>
      <c r="AT2095" s="21"/>
      <c r="AU2095" s="28" t="e">
        <f>+AR2095-W2095</f>
        <v>#VALUE!</v>
      </c>
    </row>
    <row r="2096" spans="1:47" x14ac:dyDescent="0.35">
      <c r="A2096" s="20">
        <v>46207</v>
      </c>
      <c r="B2096" s="21">
        <v>278705</v>
      </c>
      <c r="C2096" s="21">
        <v>1420.02</v>
      </c>
      <c r="D2096" s="21">
        <v>1420.02</v>
      </c>
      <c r="E2096" s="22">
        <v>46267</v>
      </c>
      <c r="F2096" s="21">
        <v>21</v>
      </c>
      <c r="G2096" s="21" t="s">
        <v>90</v>
      </c>
      <c r="H2096" s="21" t="s">
        <v>95</v>
      </c>
      <c r="I2096" s="21" t="s">
        <v>1823</v>
      </c>
      <c r="J2096" s="21" t="s">
        <v>1378</v>
      </c>
      <c r="K2096" s="21" t="s">
        <v>1379</v>
      </c>
      <c r="L2096" s="21" t="s">
        <v>1380</v>
      </c>
      <c r="M2096" s="21" t="s">
        <v>1381</v>
      </c>
      <c r="N2096" s="21">
        <v>60</v>
      </c>
      <c r="O2096" s="20"/>
      <c r="P2096" s="21" t="s">
        <v>50</v>
      </c>
      <c r="Q2096" s="21" t="s">
        <v>1824</v>
      </c>
      <c r="R2096" s="21">
        <v>3020821</v>
      </c>
      <c r="S2096" s="21">
        <v>10019</v>
      </c>
      <c r="T2096" s="21">
        <v>-63.211114299999998</v>
      </c>
      <c r="U2096" s="21">
        <v>-17.8105388</v>
      </c>
      <c r="V2096" s="21" t="s">
        <v>1448</v>
      </c>
      <c r="W2096" s="21" t="s">
        <v>51</v>
      </c>
      <c r="X2096" s="21" t="s">
        <v>1838</v>
      </c>
      <c r="Y2096" s="23">
        <v>46246</v>
      </c>
      <c r="Z2096" s="24">
        <f>+E2096-Y2096</f>
        <v>21</v>
      </c>
      <c r="AA2096" s="25">
        <f>+Tabla_DatosExternos_142[[#This Row],[Saldo]]/Tabla_DatosExternos_142[[#This Row],[Importe]]</f>
        <v>1</v>
      </c>
      <c r="AB2096" s="21"/>
      <c r="AC2096" s="26">
        <f>IF(AND(-Z2096&gt;=1,-Z2096&lt;=30),D2096,0)</f>
        <v>0</v>
      </c>
      <c r="AD2096" s="26">
        <f>IF(AND(-Z2096&gt;=31,-Z2096&lt;=60),D2096,0)</f>
        <v>0</v>
      </c>
      <c r="AE2096" s="26">
        <f>IF(AND(-Z2096&gt;=61,-Z2096&lt;=90),D2096,0)</f>
        <v>0</v>
      </c>
      <c r="AF2096" s="26">
        <f>IF(AND(-Z2096&gt;=91,-Z2096&lt;=120),D2096,0)</f>
        <v>0</v>
      </c>
      <c r="AG2096" s="26">
        <f>IF(AND(-Z2096&gt;=121,-Z2096&lt;=150),D2096,0)</f>
        <v>0</v>
      </c>
      <c r="AH2096" s="26">
        <f>IF(AND(-Z2096&gt;=151,-Z2096&lt;=180),D2096,0)</f>
        <v>0</v>
      </c>
      <c r="AI2096" s="26">
        <f>IF(AND(-Z2096&gt;=181,-Z2096&lt;=210),D2096,0)</f>
        <v>0</v>
      </c>
      <c r="AJ2096" s="26">
        <f>IF(AND(-Z2096&gt;=211,-Z2096&lt;=250),D2096,0)</f>
        <v>0</v>
      </c>
      <c r="AK2096" s="26">
        <f>IF(-Z2096&gt;=251,D2096,0)</f>
        <v>0</v>
      </c>
      <c r="AL2096" s="26">
        <f>SUM(AE2096:AF2096)</f>
        <v>0</v>
      </c>
      <c r="AM2096" s="26">
        <f>SUM(AG2096:AK2096)</f>
        <v>0</v>
      </c>
      <c r="AN2096" s="26">
        <f>SUM(AI2096:AK2096)</f>
        <v>0</v>
      </c>
      <c r="AO2096" s="26">
        <f>+IF(SUM(AC2096:AK2096)=0,D2096,0)</f>
        <v>1420.02</v>
      </c>
      <c r="AP2096" s="26">
        <f>+SUM(AC2096:AK2096)</f>
        <v>0</v>
      </c>
      <c r="AQ2096" s="26">
        <f>+Tabla_DatosExternos_142[[#This Row],[Total Vigente]]+Tabla_DatosExternos_142[[#This Row],[Total Vencido]]</f>
        <v>1420.02</v>
      </c>
      <c r="AR2096" s="26">
        <f>SUM(AG2096:AK2096)</f>
        <v>0</v>
      </c>
      <c r="AS2096" s="27">
        <f>+Tabla_DatosExternos_142[[#This Row],[Fecha]]-Tabla_DatosExternos_142[[#This Row],[Vence]]</f>
        <v>-60</v>
      </c>
      <c r="AT2096" s="21"/>
      <c r="AU2096" s="28" t="e">
        <f>+AR2096-W2096</f>
        <v>#VALUE!</v>
      </c>
    </row>
    <row r="2097" spans="1:47" x14ac:dyDescent="0.35">
      <c r="A2097" s="20">
        <v>46207</v>
      </c>
      <c r="B2097" s="21">
        <v>278706</v>
      </c>
      <c r="C2097" s="21">
        <v>719.52</v>
      </c>
      <c r="D2097" s="21">
        <v>719.52</v>
      </c>
      <c r="E2097" s="22">
        <v>46267</v>
      </c>
      <c r="F2097" s="21">
        <v>21</v>
      </c>
      <c r="G2097" s="21" t="s">
        <v>90</v>
      </c>
      <c r="H2097" s="21" t="s">
        <v>95</v>
      </c>
      <c r="I2097" s="21" t="s">
        <v>1823</v>
      </c>
      <c r="J2097" s="21" t="s">
        <v>1378</v>
      </c>
      <c r="K2097" s="21" t="s">
        <v>1379</v>
      </c>
      <c r="L2097" s="21" t="s">
        <v>1380</v>
      </c>
      <c r="M2097" s="21" t="s">
        <v>1381</v>
      </c>
      <c r="N2097" s="21">
        <v>60</v>
      </c>
      <c r="O2097" s="20"/>
      <c r="P2097" s="21" t="s">
        <v>50</v>
      </c>
      <c r="Q2097" s="21" t="s">
        <v>1824</v>
      </c>
      <c r="R2097" s="21">
        <v>3020821</v>
      </c>
      <c r="S2097" s="21">
        <v>10019</v>
      </c>
      <c r="T2097" s="21">
        <v>-63.202550500000001</v>
      </c>
      <c r="U2097" s="21">
        <v>-17.756794899999999</v>
      </c>
      <c r="V2097" s="21" t="s">
        <v>1448</v>
      </c>
      <c r="W2097" s="21" t="s">
        <v>51</v>
      </c>
      <c r="X2097" s="21" t="s">
        <v>1857</v>
      </c>
      <c r="Y2097" s="23">
        <v>46246</v>
      </c>
      <c r="Z2097" s="24">
        <f>+E2097-Y2097</f>
        <v>21</v>
      </c>
      <c r="AA2097" s="25">
        <f>+Tabla_DatosExternos_142[[#This Row],[Saldo]]/Tabla_DatosExternos_142[[#This Row],[Importe]]</f>
        <v>1</v>
      </c>
      <c r="AB2097" s="21"/>
      <c r="AC2097" s="26">
        <f>IF(AND(-Z2097&gt;=1,-Z2097&lt;=30),D2097,0)</f>
        <v>0</v>
      </c>
      <c r="AD2097" s="26">
        <f>IF(AND(-Z2097&gt;=31,-Z2097&lt;=60),D2097,0)</f>
        <v>0</v>
      </c>
      <c r="AE2097" s="26">
        <f>IF(AND(-Z2097&gt;=61,-Z2097&lt;=90),D2097,0)</f>
        <v>0</v>
      </c>
      <c r="AF2097" s="26">
        <f>IF(AND(-Z2097&gt;=91,-Z2097&lt;=120),D2097,0)</f>
        <v>0</v>
      </c>
      <c r="AG2097" s="26">
        <f>IF(AND(-Z2097&gt;=121,-Z2097&lt;=150),D2097,0)</f>
        <v>0</v>
      </c>
      <c r="AH2097" s="26">
        <f>IF(AND(-Z2097&gt;=151,-Z2097&lt;=180),D2097,0)</f>
        <v>0</v>
      </c>
      <c r="AI2097" s="26">
        <f>IF(AND(-Z2097&gt;=181,-Z2097&lt;=210),D2097,0)</f>
        <v>0</v>
      </c>
      <c r="AJ2097" s="26">
        <f>IF(AND(-Z2097&gt;=211,-Z2097&lt;=250),D2097,0)</f>
        <v>0</v>
      </c>
      <c r="AK2097" s="26">
        <f>IF(-Z2097&gt;=251,D2097,0)</f>
        <v>0</v>
      </c>
      <c r="AL2097" s="26">
        <f>SUM(AE2097:AF2097)</f>
        <v>0</v>
      </c>
      <c r="AM2097" s="26">
        <f>SUM(AG2097:AK2097)</f>
        <v>0</v>
      </c>
      <c r="AN2097" s="26">
        <f>SUM(AI2097:AK2097)</f>
        <v>0</v>
      </c>
      <c r="AO2097" s="26">
        <f>+IF(SUM(AC2097:AK2097)=0,D2097,0)</f>
        <v>719.52</v>
      </c>
      <c r="AP2097" s="26">
        <f>+SUM(AC2097:AK2097)</f>
        <v>0</v>
      </c>
      <c r="AQ2097" s="26">
        <f>+Tabla_DatosExternos_142[[#This Row],[Total Vigente]]+Tabla_DatosExternos_142[[#This Row],[Total Vencido]]</f>
        <v>719.52</v>
      </c>
      <c r="AR2097" s="26">
        <f>SUM(AG2097:AK2097)</f>
        <v>0</v>
      </c>
      <c r="AS2097" s="27">
        <f>+Tabla_DatosExternos_142[[#This Row],[Fecha]]-Tabla_DatosExternos_142[[#This Row],[Vence]]</f>
        <v>-60</v>
      </c>
      <c r="AT2097" s="21"/>
      <c r="AU2097" s="28" t="e">
        <f>+AR2097-W2097</f>
        <v>#VALUE!</v>
      </c>
    </row>
    <row r="2098" spans="1:47" x14ac:dyDescent="0.35">
      <c r="A2098" s="20">
        <v>46207</v>
      </c>
      <c r="B2098" s="21">
        <v>278708</v>
      </c>
      <c r="C2098" s="21">
        <v>3950.88</v>
      </c>
      <c r="D2098" s="21">
        <v>3950.88</v>
      </c>
      <c r="E2098" s="22">
        <v>46267</v>
      </c>
      <c r="F2098" s="21">
        <v>21</v>
      </c>
      <c r="G2098" s="21" t="s">
        <v>90</v>
      </c>
      <c r="H2098" s="21" t="s">
        <v>95</v>
      </c>
      <c r="I2098" s="21" t="s">
        <v>1691</v>
      </c>
      <c r="J2098" s="21" t="s">
        <v>1378</v>
      </c>
      <c r="K2098" s="21" t="s">
        <v>1379</v>
      </c>
      <c r="L2098" s="21" t="s">
        <v>1380</v>
      </c>
      <c r="M2098" s="21" t="s">
        <v>1381</v>
      </c>
      <c r="N2098" s="21">
        <v>60</v>
      </c>
      <c r="O2098" s="20"/>
      <c r="P2098" s="21" t="s">
        <v>50</v>
      </c>
      <c r="Q2098" s="21" t="s">
        <v>1692</v>
      </c>
      <c r="R2098" s="21">
        <v>1205808</v>
      </c>
      <c r="S2098" s="21">
        <v>10019</v>
      </c>
      <c r="T2098" s="21">
        <v>-63.180715399999997</v>
      </c>
      <c r="U2098" s="21">
        <v>-17.758477599999999</v>
      </c>
      <c r="V2098" s="21" t="s">
        <v>1693</v>
      </c>
      <c r="W2098" s="21" t="s">
        <v>51</v>
      </c>
      <c r="X2098" s="21" t="s">
        <v>1702</v>
      </c>
      <c r="Y2098" s="23">
        <v>46246</v>
      </c>
      <c r="Z2098" s="24">
        <f>+E2098-Y2098</f>
        <v>21</v>
      </c>
      <c r="AA2098" s="25">
        <f>+Tabla_DatosExternos_142[[#This Row],[Saldo]]/Tabla_DatosExternos_142[[#This Row],[Importe]]</f>
        <v>1</v>
      </c>
      <c r="AB2098" s="21"/>
      <c r="AC2098" s="26">
        <f>IF(AND(-Z2098&gt;=1,-Z2098&lt;=30),D2098,0)</f>
        <v>0</v>
      </c>
      <c r="AD2098" s="26">
        <f>IF(AND(-Z2098&gt;=31,-Z2098&lt;=60),D2098,0)</f>
        <v>0</v>
      </c>
      <c r="AE2098" s="26">
        <f>IF(AND(-Z2098&gt;=61,-Z2098&lt;=90),D2098,0)</f>
        <v>0</v>
      </c>
      <c r="AF2098" s="26">
        <f>IF(AND(-Z2098&gt;=91,-Z2098&lt;=120),D2098,0)</f>
        <v>0</v>
      </c>
      <c r="AG2098" s="26">
        <f>IF(AND(-Z2098&gt;=121,-Z2098&lt;=150),D2098,0)</f>
        <v>0</v>
      </c>
      <c r="AH2098" s="26">
        <f>IF(AND(-Z2098&gt;=151,-Z2098&lt;=180),D2098,0)</f>
        <v>0</v>
      </c>
      <c r="AI2098" s="26">
        <f>IF(AND(-Z2098&gt;=181,-Z2098&lt;=210),D2098,0)</f>
        <v>0</v>
      </c>
      <c r="AJ2098" s="26">
        <f>IF(AND(-Z2098&gt;=211,-Z2098&lt;=250),D2098,0)</f>
        <v>0</v>
      </c>
      <c r="AK2098" s="26">
        <f>IF(-Z2098&gt;=251,D2098,0)</f>
        <v>0</v>
      </c>
      <c r="AL2098" s="26">
        <f>SUM(AE2098:AF2098)</f>
        <v>0</v>
      </c>
      <c r="AM2098" s="26">
        <f>SUM(AG2098:AK2098)</f>
        <v>0</v>
      </c>
      <c r="AN2098" s="26">
        <f>SUM(AI2098:AK2098)</f>
        <v>0</v>
      </c>
      <c r="AO2098" s="26">
        <f>+IF(SUM(AC2098:AK2098)=0,D2098,0)</f>
        <v>3950.88</v>
      </c>
      <c r="AP2098" s="26">
        <f>+SUM(AC2098:AK2098)</f>
        <v>0</v>
      </c>
      <c r="AQ2098" s="26">
        <f>+Tabla_DatosExternos_142[[#This Row],[Total Vigente]]+Tabla_DatosExternos_142[[#This Row],[Total Vencido]]</f>
        <v>3950.88</v>
      </c>
      <c r="AR2098" s="26">
        <f>SUM(AG2098:AK2098)</f>
        <v>0</v>
      </c>
      <c r="AS2098" s="27">
        <f>+Tabla_DatosExternos_142[[#This Row],[Fecha]]-Tabla_DatosExternos_142[[#This Row],[Vence]]</f>
        <v>-60</v>
      </c>
      <c r="AT2098" s="21"/>
      <c r="AU2098" s="28" t="e">
        <f>+AR2098-W2098</f>
        <v>#VALUE!</v>
      </c>
    </row>
    <row r="2099" spans="1:47" x14ac:dyDescent="0.35">
      <c r="A2099" s="20">
        <v>46207</v>
      </c>
      <c r="B2099" s="21">
        <v>278709</v>
      </c>
      <c r="C2099" s="21">
        <v>1986.72</v>
      </c>
      <c r="D2099" s="21">
        <v>1986.72</v>
      </c>
      <c r="E2099" s="22">
        <v>46267</v>
      </c>
      <c r="F2099" s="21">
        <v>21</v>
      </c>
      <c r="G2099" s="21" t="s">
        <v>90</v>
      </c>
      <c r="H2099" s="21" t="s">
        <v>95</v>
      </c>
      <c r="I2099" s="21" t="s">
        <v>1691</v>
      </c>
      <c r="J2099" s="21" t="s">
        <v>1378</v>
      </c>
      <c r="K2099" s="21" t="s">
        <v>1379</v>
      </c>
      <c r="L2099" s="21" t="s">
        <v>1380</v>
      </c>
      <c r="M2099" s="21" t="s">
        <v>1381</v>
      </c>
      <c r="N2099" s="21">
        <v>60</v>
      </c>
      <c r="O2099" s="20"/>
      <c r="P2099" s="21" t="s">
        <v>50</v>
      </c>
      <c r="Q2099" s="21" t="s">
        <v>1692</v>
      </c>
      <c r="R2099" s="21">
        <v>1205808</v>
      </c>
      <c r="S2099" s="21">
        <v>10019</v>
      </c>
      <c r="T2099" s="21">
        <v>-63.174260099999998</v>
      </c>
      <c r="U2099" s="21">
        <v>-17.7551256</v>
      </c>
      <c r="V2099" s="21" t="s">
        <v>1693</v>
      </c>
      <c r="W2099" s="21" t="s">
        <v>51</v>
      </c>
      <c r="X2099" s="21" t="s">
        <v>1703</v>
      </c>
      <c r="Y2099" s="23">
        <v>46246</v>
      </c>
      <c r="Z2099" s="24">
        <f>+E2099-Y2099</f>
        <v>21</v>
      </c>
      <c r="AA2099" s="25">
        <f>+Tabla_DatosExternos_142[[#This Row],[Saldo]]/Tabla_DatosExternos_142[[#This Row],[Importe]]</f>
        <v>1</v>
      </c>
      <c r="AB2099" s="21"/>
      <c r="AC2099" s="26">
        <f>IF(AND(-Z2099&gt;=1,-Z2099&lt;=30),D2099,0)</f>
        <v>0</v>
      </c>
      <c r="AD2099" s="26">
        <f>IF(AND(-Z2099&gt;=31,-Z2099&lt;=60),D2099,0)</f>
        <v>0</v>
      </c>
      <c r="AE2099" s="26">
        <f>IF(AND(-Z2099&gt;=61,-Z2099&lt;=90),D2099,0)</f>
        <v>0</v>
      </c>
      <c r="AF2099" s="26">
        <f>IF(AND(-Z2099&gt;=91,-Z2099&lt;=120),D2099,0)</f>
        <v>0</v>
      </c>
      <c r="AG2099" s="26">
        <f>IF(AND(-Z2099&gt;=121,-Z2099&lt;=150),D2099,0)</f>
        <v>0</v>
      </c>
      <c r="AH2099" s="26">
        <f>IF(AND(-Z2099&gt;=151,-Z2099&lt;=180),D2099,0)</f>
        <v>0</v>
      </c>
      <c r="AI2099" s="26">
        <f>IF(AND(-Z2099&gt;=181,-Z2099&lt;=210),D2099,0)</f>
        <v>0</v>
      </c>
      <c r="AJ2099" s="26">
        <f>IF(AND(-Z2099&gt;=211,-Z2099&lt;=250),D2099,0)</f>
        <v>0</v>
      </c>
      <c r="AK2099" s="26">
        <f>IF(-Z2099&gt;=251,D2099,0)</f>
        <v>0</v>
      </c>
      <c r="AL2099" s="26">
        <f>SUM(AE2099:AF2099)</f>
        <v>0</v>
      </c>
      <c r="AM2099" s="26">
        <f>SUM(AG2099:AK2099)</f>
        <v>0</v>
      </c>
      <c r="AN2099" s="26">
        <f>SUM(AI2099:AK2099)</f>
        <v>0</v>
      </c>
      <c r="AO2099" s="26">
        <f>+IF(SUM(AC2099:AK2099)=0,D2099,0)</f>
        <v>1986.72</v>
      </c>
      <c r="AP2099" s="26">
        <f>+SUM(AC2099:AK2099)</f>
        <v>0</v>
      </c>
      <c r="AQ2099" s="26">
        <f>+Tabla_DatosExternos_142[[#This Row],[Total Vigente]]+Tabla_DatosExternos_142[[#This Row],[Total Vencido]]</f>
        <v>1986.72</v>
      </c>
      <c r="AR2099" s="26">
        <f>SUM(AG2099:AK2099)</f>
        <v>0</v>
      </c>
      <c r="AS2099" s="27">
        <f>+Tabla_DatosExternos_142[[#This Row],[Fecha]]-Tabla_DatosExternos_142[[#This Row],[Vence]]</f>
        <v>-60</v>
      </c>
      <c r="AT2099" s="21"/>
      <c r="AU2099" s="28" t="e">
        <f>+AR2099-W2099</f>
        <v>#VALUE!</v>
      </c>
    </row>
    <row r="2100" spans="1:47" x14ac:dyDescent="0.35">
      <c r="A2100" s="20">
        <v>46207</v>
      </c>
      <c r="B2100" s="21">
        <v>278710</v>
      </c>
      <c r="C2100" s="21">
        <v>2801.46</v>
      </c>
      <c r="D2100" s="21">
        <v>2801.46</v>
      </c>
      <c r="E2100" s="22">
        <v>46267</v>
      </c>
      <c r="F2100" s="21">
        <v>21</v>
      </c>
      <c r="G2100" s="21" t="s">
        <v>90</v>
      </c>
      <c r="H2100" s="21" t="s">
        <v>95</v>
      </c>
      <c r="I2100" s="21" t="s">
        <v>1691</v>
      </c>
      <c r="J2100" s="21" t="s">
        <v>1378</v>
      </c>
      <c r="K2100" s="21" t="s">
        <v>1379</v>
      </c>
      <c r="L2100" s="21" t="s">
        <v>1380</v>
      </c>
      <c r="M2100" s="21" t="s">
        <v>1381</v>
      </c>
      <c r="N2100" s="21">
        <v>60</v>
      </c>
      <c r="O2100" s="20"/>
      <c r="P2100" s="21" t="s">
        <v>50</v>
      </c>
      <c r="Q2100" s="21" t="s">
        <v>1692</v>
      </c>
      <c r="R2100" s="21">
        <v>1205808</v>
      </c>
      <c r="S2100" s="21">
        <v>10019</v>
      </c>
      <c r="T2100" s="21">
        <v>-63.16666</v>
      </c>
      <c r="U2100" s="21">
        <v>-17.740443299999999</v>
      </c>
      <c r="V2100" s="21" t="s">
        <v>1693</v>
      </c>
      <c r="W2100" s="21" t="s">
        <v>51</v>
      </c>
      <c r="X2100" s="21" t="s">
        <v>1704</v>
      </c>
      <c r="Y2100" s="23">
        <v>46246</v>
      </c>
      <c r="Z2100" s="24">
        <f>+E2100-Y2100</f>
        <v>21</v>
      </c>
      <c r="AA2100" s="25">
        <f>+Tabla_DatosExternos_142[[#This Row],[Saldo]]/Tabla_DatosExternos_142[[#This Row],[Importe]]</f>
        <v>1</v>
      </c>
      <c r="AB2100" s="21"/>
      <c r="AC2100" s="26">
        <f>IF(AND(-Z2100&gt;=1,-Z2100&lt;=30),D2100,0)</f>
        <v>0</v>
      </c>
      <c r="AD2100" s="26">
        <f>IF(AND(-Z2100&gt;=31,-Z2100&lt;=60),D2100,0)</f>
        <v>0</v>
      </c>
      <c r="AE2100" s="26">
        <f>IF(AND(-Z2100&gt;=61,-Z2100&lt;=90),D2100,0)</f>
        <v>0</v>
      </c>
      <c r="AF2100" s="26">
        <f>IF(AND(-Z2100&gt;=91,-Z2100&lt;=120),D2100,0)</f>
        <v>0</v>
      </c>
      <c r="AG2100" s="26">
        <f>IF(AND(-Z2100&gt;=121,-Z2100&lt;=150),D2100,0)</f>
        <v>0</v>
      </c>
      <c r="AH2100" s="26">
        <f>IF(AND(-Z2100&gt;=151,-Z2100&lt;=180),D2100,0)</f>
        <v>0</v>
      </c>
      <c r="AI2100" s="26">
        <f>IF(AND(-Z2100&gt;=181,-Z2100&lt;=210),D2100,0)</f>
        <v>0</v>
      </c>
      <c r="AJ2100" s="26">
        <f>IF(AND(-Z2100&gt;=211,-Z2100&lt;=250),D2100,0)</f>
        <v>0</v>
      </c>
      <c r="AK2100" s="26">
        <f>IF(-Z2100&gt;=251,D2100,0)</f>
        <v>0</v>
      </c>
      <c r="AL2100" s="26">
        <f>SUM(AE2100:AF2100)</f>
        <v>0</v>
      </c>
      <c r="AM2100" s="26">
        <f>SUM(AG2100:AK2100)</f>
        <v>0</v>
      </c>
      <c r="AN2100" s="26">
        <f>SUM(AI2100:AK2100)</f>
        <v>0</v>
      </c>
      <c r="AO2100" s="26">
        <f>+IF(SUM(AC2100:AK2100)=0,D2100,0)</f>
        <v>2801.46</v>
      </c>
      <c r="AP2100" s="26">
        <f>+SUM(AC2100:AK2100)</f>
        <v>0</v>
      </c>
      <c r="AQ2100" s="26">
        <f>+Tabla_DatosExternos_142[[#This Row],[Total Vigente]]+Tabla_DatosExternos_142[[#This Row],[Total Vencido]]</f>
        <v>2801.46</v>
      </c>
      <c r="AR2100" s="26">
        <f>SUM(AG2100:AK2100)</f>
        <v>0</v>
      </c>
      <c r="AS2100" s="27">
        <f>+Tabla_DatosExternos_142[[#This Row],[Fecha]]-Tabla_DatosExternos_142[[#This Row],[Vence]]</f>
        <v>-60</v>
      </c>
      <c r="AT2100" s="21"/>
      <c r="AU2100" s="28" t="e">
        <f>+AR2100-W2100</f>
        <v>#VALUE!</v>
      </c>
    </row>
    <row r="2101" spans="1:47" x14ac:dyDescent="0.35">
      <c r="A2101" s="20">
        <v>46207</v>
      </c>
      <c r="B2101" s="21">
        <v>278711</v>
      </c>
      <c r="C2101" s="21">
        <v>3078.36</v>
      </c>
      <c r="D2101" s="21">
        <v>3078.36</v>
      </c>
      <c r="E2101" s="22">
        <v>46267</v>
      </c>
      <c r="F2101" s="21">
        <v>21</v>
      </c>
      <c r="G2101" s="21" t="s">
        <v>90</v>
      </c>
      <c r="H2101" s="21" t="s">
        <v>95</v>
      </c>
      <c r="I2101" s="21" t="s">
        <v>1377</v>
      </c>
      <c r="J2101" s="21" t="s">
        <v>1378</v>
      </c>
      <c r="K2101" s="21" t="s">
        <v>1379</v>
      </c>
      <c r="L2101" s="21" t="s">
        <v>1380</v>
      </c>
      <c r="M2101" s="21" t="s">
        <v>1381</v>
      </c>
      <c r="N2101" s="21">
        <v>60</v>
      </c>
      <c r="O2101" s="20"/>
      <c r="P2101" s="21" t="s">
        <v>50</v>
      </c>
      <c r="Q2101" s="21" t="s">
        <v>1382</v>
      </c>
      <c r="R2101" s="21">
        <v>802159</v>
      </c>
      <c r="S2101" s="21">
        <v>10019</v>
      </c>
      <c r="T2101" s="21">
        <v>-63.202393000000001</v>
      </c>
      <c r="U2101" s="21">
        <v>-17.755089600000002</v>
      </c>
      <c r="V2101" s="21" t="s">
        <v>1383</v>
      </c>
      <c r="W2101" s="21" t="s">
        <v>51</v>
      </c>
      <c r="X2101" s="21" t="s">
        <v>1384</v>
      </c>
      <c r="Y2101" s="23">
        <v>46246</v>
      </c>
      <c r="Z2101" s="24">
        <f>+E2101-Y2101</f>
        <v>21</v>
      </c>
      <c r="AA2101" s="25">
        <f>+Tabla_DatosExternos_142[[#This Row],[Saldo]]/Tabla_DatosExternos_142[[#This Row],[Importe]]</f>
        <v>1</v>
      </c>
      <c r="AB2101" s="21"/>
      <c r="AC2101" s="26">
        <f>IF(AND(-Z2101&gt;=1,-Z2101&lt;=30),D2101,0)</f>
        <v>0</v>
      </c>
      <c r="AD2101" s="26">
        <f>IF(AND(-Z2101&gt;=31,-Z2101&lt;=60),D2101,0)</f>
        <v>0</v>
      </c>
      <c r="AE2101" s="26">
        <f>IF(AND(-Z2101&gt;=61,-Z2101&lt;=90),D2101,0)</f>
        <v>0</v>
      </c>
      <c r="AF2101" s="26">
        <f>IF(AND(-Z2101&gt;=91,-Z2101&lt;=120),D2101,0)</f>
        <v>0</v>
      </c>
      <c r="AG2101" s="26">
        <f>IF(AND(-Z2101&gt;=121,-Z2101&lt;=150),D2101,0)</f>
        <v>0</v>
      </c>
      <c r="AH2101" s="26">
        <f>IF(AND(-Z2101&gt;=151,-Z2101&lt;=180),D2101,0)</f>
        <v>0</v>
      </c>
      <c r="AI2101" s="26">
        <f>IF(AND(-Z2101&gt;=181,-Z2101&lt;=210),D2101,0)</f>
        <v>0</v>
      </c>
      <c r="AJ2101" s="26">
        <f>IF(AND(-Z2101&gt;=211,-Z2101&lt;=250),D2101,0)</f>
        <v>0</v>
      </c>
      <c r="AK2101" s="26">
        <f>IF(-Z2101&gt;=251,D2101,0)</f>
        <v>0</v>
      </c>
      <c r="AL2101" s="26">
        <f>SUM(AE2101:AF2101)</f>
        <v>0</v>
      </c>
      <c r="AM2101" s="26">
        <f>SUM(AG2101:AK2101)</f>
        <v>0</v>
      </c>
      <c r="AN2101" s="26">
        <f>SUM(AI2101:AK2101)</f>
        <v>0</v>
      </c>
      <c r="AO2101" s="26">
        <f>+IF(SUM(AC2101:AK2101)=0,D2101,0)</f>
        <v>3078.36</v>
      </c>
      <c r="AP2101" s="26">
        <f>+SUM(AC2101:AK2101)</f>
        <v>0</v>
      </c>
      <c r="AQ2101" s="26">
        <f>+Tabla_DatosExternos_142[[#This Row],[Total Vigente]]+Tabla_DatosExternos_142[[#This Row],[Total Vencido]]</f>
        <v>3078.36</v>
      </c>
      <c r="AR2101" s="26">
        <f>SUM(AG2101:AK2101)</f>
        <v>0</v>
      </c>
      <c r="AS2101" s="27">
        <f>+Tabla_DatosExternos_142[[#This Row],[Fecha]]-Tabla_DatosExternos_142[[#This Row],[Vence]]</f>
        <v>-60</v>
      </c>
      <c r="AT2101" s="21"/>
      <c r="AU2101" s="28" t="e">
        <f>+AR2101-W2101</f>
        <v>#VALUE!</v>
      </c>
    </row>
    <row r="2102" spans="1:47" x14ac:dyDescent="0.35">
      <c r="A2102" s="20">
        <v>46209</v>
      </c>
      <c r="B2102" s="21">
        <v>279633</v>
      </c>
      <c r="C2102" s="21">
        <v>1744.8</v>
      </c>
      <c r="D2102" s="21">
        <v>1744.8</v>
      </c>
      <c r="E2102" s="22">
        <v>46269</v>
      </c>
      <c r="F2102" s="21">
        <v>23</v>
      </c>
      <c r="G2102" s="21" t="s">
        <v>90</v>
      </c>
      <c r="H2102" s="21" t="s">
        <v>95</v>
      </c>
      <c r="I2102" s="21" t="s">
        <v>1823</v>
      </c>
      <c r="J2102" s="21" t="s">
        <v>1378</v>
      </c>
      <c r="K2102" s="21" t="s">
        <v>1379</v>
      </c>
      <c r="L2102" s="21" t="s">
        <v>1380</v>
      </c>
      <c r="M2102" s="21" t="s">
        <v>1381</v>
      </c>
      <c r="N2102" s="21">
        <v>60</v>
      </c>
      <c r="O2102" s="20"/>
      <c r="P2102" s="21" t="s">
        <v>50</v>
      </c>
      <c r="Q2102" s="21" t="s">
        <v>1824</v>
      </c>
      <c r="R2102" s="21">
        <v>3020821</v>
      </c>
      <c r="S2102" s="21">
        <v>10019</v>
      </c>
      <c r="T2102" s="21">
        <v>-63.163467500000003</v>
      </c>
      <c r="U2102" s="21">
        <v>-17.795423799999998</v>
      </c>
      <c r="V2102" s="21" t="s">
        <v>1448</v>
      </c>
      <c r="W2102" s="21" t="s">
        <v>51</v>
      </c>
      <c r="X2102" s="21" t="s">
        <v>1874</v>
      </c>
      <c r="Y2102" s="23">
        <v>46246</v>
      </c>
      <c r="Z2102" s="24">
        <f>+E2102-Y2102</f>
        <v>23</v>
      </c>
      <c r="AA2102" s="25">
        <f>+Tabla_DatosExternos_142[[#This Row],[Saldo]]/Tabla_DatosExternos_142[[#This Row],[Importe]]</f>
        <v>1</v>
      </c>
      <c r="AB2102" s="21"/>
      <c r="AC2102" s="26">
        <f>IF(AND(-Z2102&gt;=1,-Z2102&lt;=30),D2102,0)</f>
        <v>0</v>
      </c>
      <c r="AD2102" s="26">
        <f>IF(AND(-Z2102&gt;=31,-Z2102&lt;=60),D2102,0)</f>
        <v>0</v>
      </c>
      <c r="AE2102" s="26">
        <f>IF(AND(-Z2102&gt;=61,-Z2102&lt;=90),D2102,0)</f>
        <v>0</v>
      </c>
      <c r="AF2102" s="26">
        <f>IF(AND(-Z2102&gt;=91,-Z2102&lt;=120),D2102,0)</f>
        <v>0</v>
      </c>
      <c r="AG2102" s="26">
        <f>IF(AND(-Z2102&gt;=121,-Z2102&lt;=150),D2102,0)</f>
        <v>0</v>
      </c>
      <c r="AH2102" s="26">
        <f>IF(AND(-Z2102&gt;=151,-Z2102&lt;=180),D2102,0)</f>
        <v>0</v>
      </c>
      <c r="AI2102" s="26">
        <f>IF(AND(-Z2102&gt;=181,-Z2102&lt;=210),D2102,0)</f>
        <v>0</v>
      </c>
      <c r="AJ2102" s="26">
        <f>IF(AND(-Z2102&gt;=211,-Z2102&lt;=250),D2102,0)</f>
        <v>0</v>
      </c>
      <c r="AK2102" s="26">
        <f>IF(-Z2102&gt;=251,D2102,0)</f>
        <v>0</v>
      </c>
      <c r="AL2102" s="26">
        <f>SUM(AE2102:AF2102)</f>
        <v>0</v>
      </c>
      <c r="AM2102" s="26">
        <f>SUM(AG2102:AK2102)</f>
        <v>0</v>
      </c>
      <c r="AN2102" s="26">
        <f>SUM(AI2102:AK2102)</f>
        <v>0</v>
      </c>
      <c r="AO2102" s="26">
        <f>+IF(SUM(AC2102:AK2102)=0,D2102,0)</f>
        <v>1744.8</v>
      </c>
      <c r="AP2102" s="26">
        <f>+SUM(AC2102:AK2102)</f>
        <v>0</v>
      </c>
      <c r="AQ2102" s="26">
        <f>+Tabla_DatosExternos_142[[#This Row],[Total Vigente]]+Tabla_DatosExternos_142[[#This Row],[Total Vencido]]</f>
        <v>1744.8</v>
      </c>
      <c r="AR2102" s="26">
        <f>SUM(AG2102:AK2102)</f>
        <v>0</v>
      </c>
      <c r="AS2102" s="27">
        <f>+Tabla_DatosExternos_142[[#This Row],[Fecha]]-Tabla_DatosExternos_142[[#This Row],[Vence]]</f>
        <v>-60</v>
      </c>
      <c r="AT2102" s="21"/>
      <c r="AU2102" s="28" t="e">
        <f>+AR2102-W2102</f>
        <v>#VALUE!</v>
      </c>
    </row>
    <row r="2103" spans="1:47" x14ac:dyDescent="0.35">
      <c r="A2103" s="20">
        <v>46209</v>
      </c>
      <c r="B2103" s="21">
        <v>279634</v>
      </c>
      <c r="C2103" s="21">
        <v>1443.42</v>
      </c>
      <c r="D2103" s="21">
        <v>1443.42</v>
      </c>
      <c r="E2103" s="22">
        <v>46269</v>
      </c>
      <c r="F2103" s="21">
        <v>23</v>
      </c>
      <c r="G2103" s="21" t="s">
        <v>90</v>
      </c>
      <c r="H2103" s="21" t="s">
        <v>95</v>
      </c>
      <c r="I2103" s="21" t="s">
        <v>1823</v>
      </c>
      <c r="J2103" s="21" t="s">
        <v>1378</v>
      </c>
      <c r="K2103" s="21" t="s">
        <v>1379</v>
      </c>
      <c r="L2103" s="21" t="s">
        <v>1380</v>
      </c>
      <c r="M2103" s="21" t="s">
        <v>1381</v>
      </c>
      <c r="N2103" s="21">
        <v>60</v>
      </c>
      <c r="O2103" s="20"/>
      <c r="P2103" s="21" t="s">
        <v>50</v>
      </c>
      <c r="Q2103" s="21" t="s">
        <v>1824</v>
      </c>
      <c r="R2103" s="21">
        <v>3020821</v>
      </c>
      <c r="S2103" s="21">
        <v>10019</v>
      </c>
      <c r="T2103" s="21">
        <v>-63.190816099999999</v>
      </c>
      <c r="U2103" s="21">
        <v>-17.778849099999999</v>
      </c>
      <c r="V2103" s="21" t="s">
        <v>1448</v>
      </c>
      <c r="W2103" s="21" t="s">
        <v>51</v>
      </c>
      <c r="X2103" s="21" t="s">
        <v>1830</v>
      </c>
      <c r="Y2103" s="23">
        <v>46246</v>
      </c>
      <c r="Z2103" s="24">
        <f>+E2103-Y2103</f>
        <v>23</v>
      </c>
      <c r="AA2103" s="25">
        <f>+Tabla_DatosExternos_142[[#This Row],[Saldo]]/Tabla_DatosExternos_142[[#This Row],[Importe]]</f>
        <v>1</v>
      </c>
      <c r="AB2103" s="21"/>
      <c r="AC2103" s="26">
        <f>IF(AND(-Z2103&gt;=1,-Z2103&lt;=30),D2103,0)</f>
        <v>0</v>
      </c>
      <c r="AD2103" s="26">
        <f>IF(AND(-Z2103&gt;=31,-Z2103&lt;=60),D2103,0)</f>
        <v>0</v>
      </c>
      <c r="AE2103" s="26">
        <f>IF(AND(-Z2103&gt;=61,-Z2103&lt;=90),D2103,0)</f>
        <v>0</v>
      </c>
      <c r="AF2103" s="26">
        <f>IF(AND(-Z2103&gt;=91,-Z2103&lt;=120),D2103,0)</f>
        <v>0</v>
      </c>
      <c r="AG2103" s="26">
        <f>IF(AND(-Z2103&gt;=121,-Z2103&lt;=150),D2103,0)</f>
        <v>0</v>
      </c>
      <c r="AH2103" s="26">
        <f>IF(AND(-Z2103&gt;=151,-Z2103&lt;=180),D2103,0)</f>
        <v>0</v>
      </c>
      <c r="AI2103" s="26">
        <f>IF(AND(-Z2103&gt;=181,-Z2103&lt;=210),D2103,0)</f>
        <v>0</v>
      </c>
      <c r="AJ2103" s="26">
        <f>IF(AND(-Z2103&gt;=211,-Z2103&lt;=250),D2103,0)</f>
        <v>0</v>
      </c>
      <c r="AK2103" s="26">
        <f>IF(-Z2103&gt;=251,D2103,0)</f>
        <v>0</v>
      </c>
      <c r="AL2103" s="26">
        <f>SUM(AE2103:AF2103)</f>
        <v>0</v>
      </c>
      <c r="AM2103" s="26">
        <f>SUM(AG2103:AK2103)</f>
        <v>0</v>
      </c>
      <c r="AN2103" s="26">
        <f>SUM(AI2103:AK2103)</f>
        <v>0</v>
      </c>
      <c r="AO2103" s="26">
        <f>+IF(SUM(AC2103:AK2103)=0,D2103,0)</f>
        <v>1443.42</v>
      </c>
      <c r="AP2103" s="26">
        <f>+SUM(AC2103:AK2103)</f>
        <v>0</v>
      </c>
      <c r="AQ2103" s="26">
        <f>+Tabla_DatosExternos_142[[#This Row],[Total Vigente]]+Tabla_DatosExternos_142[[#This Row],[Total Vencido]]</f>
        <v>1443.42</v>
      </c>
      <c r="AR2103" s="26">
        <f>SUM(AG2103:AK2103)</f>
        <v>0</v>
      </c>
      <c r="AS2103" s="27">
        <f>+Tabla_DatosExternos_142[[#This Row],[Fecha]]-Tabla_DatosExternos_142[[#This Row],[Vence]]</f>
        <v>-60</v>
      </c>
      <c r="AT2103" s="21"/>
      <c r="AU2103" s="28" t="e">
        <f>+AR2103-W2103</f>
        <v>#VALUE!</v>
      </c>
    </row>
    <row r="2104" spans="1:47" x14ac:dyDescent="0.35">
      <c r="A2104" s="20">
        <v>46209</v>
      </c>
      <c r="B2104" s="21">
        <v>279635</v>
      </c>
      <c r="C2104" s="21">
        <v>569.04</v>
      </c>
      <c r="D2104" s="21">
        <v>569.04</v>
      </c>
      <c r="E2104" s="22">
        <v>46269</v>
      </c>
      <c r="F2104" s="21">
        <v>23</v>
      </c>
      <c r="G2104" s="21" t="s">
        <v>90</v>
      </c>
      <c r="H2104" s="21" t="s">
        <v>95</v>
      </c>
      <c r="I2104" s="21" t="s">
        <v>1823</v>
      </c>
      <c r="J2104" s="21" t="s">
        <v>1378</v>
      </c>
      <c r="K2104" s="21" t="s">
        <v>1379</v>
      </c>
      <c r="L2104" s="21" t="s">
        <v>1380</v>
      </c>
      <c r="M2104" s="21" t="s">
        <v>1381</v>
      </c>
      <c r="N2104" s="21">
        <v>60</v>
      </c>
      <c r="O2104" s="20"/>
      <c r="P2104" s="21" t="s">
        <v>50</v>
      </c>
      <c r="Q2104" s="21" t="s">
        <v>1824</v>
      </c>
      <c r="R2104" s="21">
        <v>3020821</v>
      </c>
      <c r="S2104" s="21">
        <v>10019</v>
      </c>
      <c r="T2104" s="21">
        <v>-63.179277999999996</v>
      </c>
      <c r="U2104" s="21">
        <v>-17.749238500000001</v>
      </c>
      <c r="V2104" s="21" t="s">
        <v>1448</v>
      </c>
      <c r="W2104" s="21" t="s">
        <v>51</v>
      </c>
      <c r="X2104" s="21" t="s">
        <v>1872</v>
      </c>
      <c r="Y2104" s="23">
        <v>46246</v>
      </c>
      <c r="Z2104" s="24">
        <f>+E2104-Y2104</f>
        <v>23</v>
      </c>
      <c r="AA2104" s="25">
        <f>+Tabla_DatosExternos_142[[#This Row],[Saldo]]/Tabla_DatosExternos_142[[#This Row],[Importe]]</f>
        <v>1</v>
      </c>
      <c r="AB2104" s="21"/>
      <c r="AC2104" s="26">
        <f>IF(AND(-Z2104&gt;=1,-Z2104&lt;=30),D2104,0)</f>
        <v>0</v>
      </c>
      <c r="AD2104" s="26">
        <f>IF(AND(-Z2104&gt;=31,-Z2104&lt;=60),D2104,0)</f>
        <v>0</v>
      </c>
      <c r="AE2104" s="26">
        <f>IF(AND(-Z2104&gt;=61,-Z2104&lt;=90),D2104,0)</f>
        <v>0</v>
      </c>
      <c r="AF2104" s="26">
        <f>IF(AND(-Z2104&gt;=91,-Z2104&lt;=120),D2104,0)</f>
        <v>0</v>
      </c>
      <c r="AG2104" s="26">
        <f>IF(AND(-Z2104&gt;=121,-Z2104&lt;=150),D2104,0)</f>
        <v>0</v>
      </c>
      <c r="AH2104" s="26">
        <f>IF(AND(-Z2104&gt;=151,-Z2104&lt;=180),D2104,0)</f>
        <v>0</v>
      </c>
      <c r="AI2104" s="26">
        <f>IF(AND(-Z2104&gt;=181,-Z2104&lt;=210),D2104,0)</f>
        <v>0</v>
      </c>
      <c r="AJ2104" s="26">
        <f>IF(AND(-Z2104&gt;=211,-Z2104&lt;=250),D2104,0)</f>
        <v>0</v>
      </c>
      <c r="AK2104" s="26">
        <f>IF(-Z2104&gt;=251,D2104,0)</f>
        <v>0</v>
      </c>
      <c r="AL2104" s="26">
        <f>SUM(AE2104:AF2104)</f>
        <v>0</v>
      </c>
      <c r="AM2104" s="26">
        <f>SUM(AG2104:AK2104)</f>
        <v>0</v>
      </c>
      <c r="AN2104" s="26">
        <f>SUM(AI2104:AK2104)</f>
        <v>0</v>
      </c>
      <c r="AO2104" s="26">
        <f>+IF(SUM(AC2104:AK2104)=0,D2104,0)</f>
        <v>569.04</v>
      </c>
      <c r="AP2104" s="26">
        <f>+SUM(AC2104:AK2104)</f>
        <v>0</v>
      </c>
      <c r="AQ2104" s="26">
        <f>+Tabla_DatosExternos_142[[#This Row],[Total Vigente]]+Tabla_DatosExternos_142[[#This Row],[Total Vencido]]</f>
        <v>569.04</v>
      </c>
      <c r="AR2104" s="26">
        <f>SUM(AG2104:AK2104)</f>
        <v>0</v>
      </c>
      <c r="AS2104" s="27">
        <f>+Tabla_DatosExternos_142[[#This Row],[Fecha]]-Tabla_DatosExternos_142[[#This Row],[Vence]]</f>
        <v>-60</v>
      </c>
      <c r="AT2104" s="21"/>
      <c r="AU2104" s="28" t="e">
        <f>+AR2104-W2104</f>
        <v>#VALUE!</v>
      </c>
    </row>
    <row r="2105" spans="1:47" x14ac:dyDescent="0.35">
      <c r="A2105" s="20">
        <v>46209</v>
      </c>
      <c r="B2105" s="21">
        <v>279636</v>
      </c>
      <c r="C2105" s="21">
        <v>628.74</v>
      </c>
      <c r="D2105" s="21">
        <v>628.74</v>
      </c>
      <c r="E2105" s="22">
        <v>46269</v>
      </c>
      <c r="F2105" s="21">
        <v>23</v>
      </c>
      <c r="G2105" s="21" t="s">
        <v>90</v>
      </c>
      <c r="H2105" s="21" t="s">
        <v>95</v>
      </c>
      <c r="I2105" s="21" t="s">
        <v>1823</v>
      </c>
      <c r="J2105" s="21" t="s">
        <v>1378</v>
      </c>
      <c r="K2105" s="21" t="s">
        <v>1379</v>
      </c>
      <c r="L2105" s="21" t="s">
        <v>1380</v>
      </c>
      <c r="M2105" s="21" t="s">
        <v>1381</v>
      </c>
      <c r="N2105" s="21">
        <v>60</v>
      </c>
      <c r="O2105" s="20"/>
      <c r="P2105" s="21" t="s">
        <v>50</v>
      </c>
      <c r="Q2105" s="21" t="s">
        <v>1824</v>
      </c>
      <c r="R2105" s="21">
        <v>3020821</v>
      </c>
      <c r="S2105" s="21">
        <v>10019</v>
      </c>
      <c r="T2105" s="21">
        <v>-63.147013999999999</v>
      </c>
      <c r="U2105" s="21">
        <v>-17.742850700000002</v>
      </c>
      <c r="V2105" s="21" t="s">
        <v>1448</v>
      </c>
      <c r="W2105" s="21" t="s">
        <v>51</v>
      </c>
      <c r="X2105" s="21" t="s">
        <v>1852</v>
      </c>
      <c r="Y2105" s="23">
        <v>46246</v>
      </c>
      <c r="Z2105" s="24">
        <f>+E2105-Y2105</f>
        <v>23</v>
      </c>
      <c r="AA2105" s="25">
        <f>+Tabla_DatosExternos_142[[#This Row],[Saldo]]/Tabla_DatosExternos_142[[#This Row],[Importe]]</f>
        <v>1</v>
      </c>
      <c r="AB2105" s="21"/>
      <c r="AC2105" s="26">
        <f>IF(AND(-Z2105&gt;=1,-Z2105&lt;=30),D2105,0)</f>
        <v>0</v>
      </c>
      <c r="AD2105" s="26">
        <f>IF(AND(-Z2105&gt;=31,-Z2105&lt;=60),D2105,0)</f>
        <v>0</v>
      </c>
      <c r="AE2105" s="26">
        <f>IF(AND(-Z2105&gt;=61,-Z2105&lt;=90),D2105,0)</f>
        <v>0</v>
      </c>
      <c r="AF2105" s="26">
        <f>IF(AND(-Z2105&gt;=91,-Z2105&lt;=120),D2105,0)</f>
        <v>0</v>
      </c>
      <c r="AG2105" s="26">
        <f>IF(AND(-Z2105&gt;=121,-Z2105&lt;=150),D2105,0)</f>
        <v>0</v>
      </c>
      <c r="AH2105" s="26">
        <f>IF(AND(-Z2105&gt;=151,-Z2105&lt;=180),D2105,0)</f>
        <v>0</v>
      </c>
      <c r="AI2105" s="26">
        <f>IF(AND(-Z2105&gt;=181,-Z2105&lt;=210),D2105,0)</f>
        <v>0</v>
      </c>
      <c r="AJ2105" s="26">
        <f>IF(AND(-Z2105&gt;=211,-Z2105&lt;=250),D2105,0)</f>
        <v>0</v>
      </c>
      <c r="AK2105" s="26">
        <f>IF(-Z2105&gt;=251,D2105,0)</f>
        <v>0</v>
      </c>
      <c r="AL2105" s="26">
        <f>SUM(AE2105:AF2105)</f>
        <v>0</v>
      </c>
      <c r="AM2105" s="26">
        <f>SUM(AG2105:AK2105)</f>
        <v>0</v>
      </c>
      <c r="AN2105" s="26">
        <f>SUM(AI2105:AK2105)</f>
        <v>0</v>
      </c>
      <c r="AO2105" s="26">
        <f>+IF(SUM(AC2105:AK2105)=0,D2105,0)</f>
        <v>628.74</v>
      </c>
      <c r="AP2105" s="26">
        <f>+SUM(AC2105:AK2105)</f>
        <v>0</v>
      </c>
      <c r="AQ2105" s="26">
        <f>+Tabla_DatosExternos_142[[#This Row],[Total Vigente]]+Tabla_DatosExternos_142[[#This Row],[Total Vencido]]</f>
        <v>628.74</v>
      </c>
      <c r="AR2105" s="26">
        <f>SUM(AG2105:AK2105)</f>
        <v>0</v>
      </c>
      <c r="AS2105" s="27">
        <f>+Tabla_DatosExternos_142[[#This Row],[Fecha]]-Tabla_DatosExternos_142[[#This Row],[Vence]]</f>
        <v>-60</v>
      </c>
      <c r="AT2105" s="21"/>
      <c r="AU2105" s="28" t="e">
        <f>+AR2105-W2105</f>
        <v>#VALUE!</v>
      </c>
    </row>
    <row r="2106" spans="1:47" x14ac:dyDescent="0.35">
      <c r="A2106" s="20">
        <v>46209</v>
      </c>
      <c r="B2106" s="21">
        <v>279637</v>
      </c>
      <c r="C2106" s="21">
        <v>1401.84</v>
      </c>
      <c r="D2106" s="21">
        <v>1401.84</v>
      </c>
      <c r="E2106" s="22">
        <v>46269</v>
      </c>
      <c r="F2106" s="21">
        <v>23</v>
      </c>
      <c r="G2106" s="21" t="s">
        <v>90</v>
      </c>
      <c r="H2106" s="21" t="s">
        <v>95</v>
      </c>
      <c r="I2106" s="21" t="s">
        <v>1823</v>
      </c>
      <c r="J2106" s="21" t="s">
        <v>1378</v>
      </c>
      <c r="K2106" s="21" t="s">
        <v>1379</v>
      </c>
      <c r="L2106" s="21" t="s">
        <v>1380</v>
      </c>
      <c r="M2106" s="21" t="s">
        <v>1381</v>
      </c>
      <c r="N2106" s="21">
        <v>60</v>
      </c>
      <c r="O2106" s="20"/>
      <c r="P2106" s="21" t="s">
        <v>50</v>
      </c>
      <c r="Q2106" s="21" t="s">
        <v>1824</v>
      </c>
      <c r="R2106" s="21">
        <v>3020821</v>
      </c>
      <c r="S2106" s="21">
        <v>10019</v>
      </c>
      <c r="T2106" s="21">
        <v>-63.161494400000002</v>
      </c>
      <c r="U2106" s="21">
        <v>-17.765855599999998</v>
      </c>
      <c r="V2106" s="21" t="s">
        <v>1448</v>
      </c>
      <c r="W2106" s="21" t="s">
        <v>51</v>
      </c>
      <c r="X2106" s="21" t="s">
        <v>1876</v>
      </c>
      <c r="Y2106" s="23">
        <v>46246</v>
      </c>
      <c r="Z2106" s="24">
        <f>+E2106-Y2106</f>
        <v>23</v>
      </c>
      <c r="AA2106" s="25">
        <f>+Tabla_DatosExternos_142[[#This Row],[Saldo]]/Tabla_DatosExternos_142[[#This Row],[Importe]]</f>
        <v>1</v>
      </c>
      <c r="AB2106" s="21"/>
      <c r="AC2106" s="26">
        <f>IF(AND(-Z2106&gt;=1,-Z2106&lt;=30),D2106,0)</f>
        <v>0</v>
      </c>
      <c r="AD2106" s="26">
        <f>IF(AND(-Z2106&gt;=31,-Z2106&lt;=60),D2106,0)</f>
        <v>0</v>
      </c>
      <c r="AE2106" s="26">
        <f>IF(AND(-Z2106&gt;=61,-Z2106&lt;=90),D2106,0)</f>
        <v>0</v>
      </c>
      <c r="AF2106" s="26">
        <f>IF(AND(-Z2106&gt;=91,-Z2106&lt;=120),D2106,0)</f>
        <v>0</v>
      </c>
      <c r="AG2106" s="26">
        <f>IF(AND(-Z2106&gt;=121,-Z2106&lt;=150),D2106,0)</f>
        <v>0</v>
      </c>
      <c r="AH2106" s="26">
        <f>IF(AND(-Z2106&gt;=151,-Z2106&lt;=180),D2106,0)</f>
        <v>0</v>
      </c>
      <c r="AI2106" s="26">
        <f>IF(AND(-Z2106&gt;=181,-Z2106&lt;=210),D2106,0)</f>
        <v>0</v>
      </c>
      <c r="AJ2106" s="26">
        <f>IF(AND(-Z2106&gt;=211,-Z2106&lt;=250),D2106,0)</f>
        <v>0</v>
      </c>
      <c r="AK2106" s="26">
        <f>IF(-Z2106&gt;=251,D2106,0)</f>
        <v>0</v>
      </c>
      <c r="AL2106" s="26">
        <f>SUM(AE2106:AF2106)</f>
        <v>0</v>
      </c>
      <c r="AM2106" s="26">
        <f>SUM(AG2106:AK2106)</f>
        <v>0</v>
      </c>
      <c r="AN2106" s="26">
        <f>SUM(AI2106:AK2106)</f>
        <v>0</v>
      </c>
      <c r="AO2106" s="26">
        <f>+IF(SUM(AC2106:AK2106)=0,D2106,0)</f>
        <v>1401.84</v>
      </c>
      <c r="AP2106" s="26">
        <f>+SUM(AC2106:AK2106)</f>
        <v>0</v>
      </c>
      <c r="AQ2106" s="26">
        <f>+Tabla_DatosExternos_142[[#This Row],[Total Vigente]]+Tabla_DatosExternos_142[[#This Row],[Total Vencido]]</f>
        <v>1401.84</v>
      </c>
      <c r="AR2106" s="26">
        <f>SUM(AG2106:AK2106)</f>
        <v>0</v>
      </c>
      <c r="AS2106" s="27">
        <f>+Tabla_DatosExternos_142[[#This Row],[Fecha]]-Tabla_DatosExternos_142[[#This Row],[Vence]]</f>
        <v>-60</v>
      </c>
      <c r="AT2106" s="21"/>
      <c r="AU2106" s="28" t="e">
        <f>+AR2106-W2106</f>
        <v>#VALUE!</v>
      </c>
    </row>
    <row r="2107" spans="1:47" x14ac:dyDescent="0.35">
      <c r="A2107" s="20">
        <v>46210</v>
      </c>
      <c r="B2107" s="21">
        <v>5402</v>
      </c>
      <c r="C2107" s="21">
        <v>8529.1200000000008</v>
      </c>
      <c r="D2107" s="21">
        <v>8529.1200000000008</v>
      </c>
      <c r="E2107" s="22">
        <v>46270</v>
      </c>
      <c r="F2107" s="21">
        <v>24</v>
      </c>
      <c r="G2107" s="21" t="s">
        <v>90</v>
      </c>
      <c r="H2107" s="21" t="s">
        <v>95</v>
      </c>
      <c r="I2107" s="21" t="s">
        <v>1823</v>
      </c>
      <c r="J2107" s="21" t="s">
        <v>1378</v>
      </c>
      <c r="K2107" s="21" t="s">
        <v>1379</v>
      </c>
      <c r="L2107" s="21" t="s">
        <v>1380</v>
      </c>
      <c r="M2107" s="21" t="s">
        <v>1381</v>
      </c>
      <c r="N2107" s="21">
        <v>60</v>
      </c>
      <c r="O2107" s="20"/>
      <c r="P2107" s="21" t="s">
        <v>50</v>
      </c>
      <c r="Q2107" s="21" t="s">
        <v>1824</v>
      </c>
      <c r="R2107" s="21">
        <v>3020821</v>
      </c>
      <c r="S2107" s="21">
        <v>10019</v>
      </c>
      <c r="T2107" s="21">
        <v>-63.168590000000002</v>
      </c>
      <c r="U2107" s="21">
        <v>-17.728815999999998</v>
      </c>
      <c r="V2107" s="21" t="s">
        <v>1448</v>
      </c>
      <c r="W2107" s="21" t="s">
        <v>51</v>
      </c>
      <c r="X2107" s="21" t="s">
        <v>1836</v>
      </c>
      <c r="Y2107" s="23">
        <v>46246</v>
      </c>
      <c r="Z2107" s="24">
        <f>+E2107-Y2107</f>
        <v>24</v>
      </c>
      <c r="AA2107" s="25">
        <f>+Tabla_DatosExternos_142[[#This Row],[Saldo]]/Tabla_DatosExternos_142[[#This Row],[Importe]]</f>
        <v>1</v>
      </c>
      <c r="AB2107" s="21"/>
      <c r="AC2107" s="26">
        <f>IF(AND(-Z2107&gt;=1,-Z2107&lt;=30),D2107,0)</f>
        <v>0</v>
      </c>
      <c r="AD2107" s="26">
        <f>IF(AND(-Z2107&gt;=31,-Z2107&lt;=60),D2107,0)</f>
        <v>0</v>
      </c>
      <c r="AE2107" s="26">
        <f>IF(AND(-Z2107&gt;=61,-Z2107&lt;=90),D2107,0)</f>
        <v>0</v>
      </c>
      <c r="AF2107" s="26">
        <f>IF(AND(-Z2107&gt;=91,-Z2107&lt;=120),D2107,0)</f>
        <v>0</v>
      </c>
      <c r="AG2107" s="26">
        <f>IF(AND(-Z2107&gt;=121,-Z2107&lt;=150),D2107,0)</f>
        <v>0</v>
      </c>
      <c r="AH2107" s="26">
        <f>IF(AND(-Z2107&gt;=151,-Z2107&lt;=180),D2107,0)</f>
        <v>0</v>
      </c>
      <c r="AI2107" s="26">
        <f>IF(AND(-Z2107&gt;=181,-Z2107&lt;=210),D2107,0)</f>
        <v>0</v>
      </c>
      <c r="AJ2107" s="26">
        <f>IF(AND(-Z2107&gt;=211,-Z2107&lt;=250),D2107,0)</f>
        <v>0</v>
      </c>
      <c r="AK2107" s="26">
        <f>IF(-Z2107&gt;=251,D2107,0)</f>
        <v>0</v>
      </c>
      <c r="AL2107" s="26">
        <f>SUM(AE2107:AF2107)</f>
        <v>0</v>
      </c>
      <c r="AM2107" s="26">
        <f>SUM(AG2107:AK2107)</f>
        <v>0</v>
      </c>
      <c r="AN2107" s="26">
        <f>SUM(AI2107:AK2107)</f>
        <v>0</v>
      </c>
      <c r="AO2107" s="26">
        <f>+IF(SUM(AC2107:AK2107)=0,D2107,0)</f>
        <v>8529.1200000000008</v>
      </c>
      <c r="AP2107" s="26">
        <f>+SUM(AC2107:AK2107)</f>
        <v>0</v>
      </c>
      <c r="AQ2107" s="26">
        <f>+Tabla_DatosExternos_142[[#This Row],[Total Vigente]]+Tabla_DatosExternos_142[[#This Row],[Total Vencido]]</f>
        <v>8529.1200000000008</v>
      </c>
      <c r="AR2107" s="26">
        <f>SUM(AG2107:AK2107)</f>
        <v>0</v>
      </c>
      <c r="AS2107" s="27">
        <f>+Tabla_DatosExternos_142[[#This Row],[Fecha]]-Tabla_DatosExternos_142[[#This Row],[Vence]]</f>
        <v>-60</v>
      </c>
      <c r="AT2107" s="21"/>
      <c r="AU2107" s="28" t="e">
        <f>+AR2107-W2107</f>
        <v>#VALUE!</v>
      </c>
    </row>
    <row r="2108" spans="1:47" x14ac:dyDescent="0.35">
      <c r="A2108" s="20">
        <v>46210</v>
      </c>
      <c r="B2108" s="21">
        <v>5403</v>
      </c>
      <c r="C2108" s="21">
        <v>7582.14</v>
      </c>
      <c r="D2108" s="21">
        <v>7582.14</v>
      </c>
      <c r="E2108" s="22">
        <v>46270</v>
      </c>
      <c r="F2108" s="21">
        <v>24</v>
      </c>
      <c r="G2108" s="21" t="s">
        <v>90</v>
      </c>
      <c r="H2108" s="21" t="s">
        <v>95</v>
      </c>
      <c r="I2108" s="21" t="s">
        <v>1823</v>
      </c>
      <c r="J2108" s="21" t="s">
        <v>1378</v>
      </c>
      <c r="K2108" s="21" t="s">
        <v>1379</v>
      </c>
      <c r="L2108" s="21" t="s">
        <v>1380</v>
      </c>
      <c r="M2108" s="21" t="s">
        <v>1381</v>
      </c>
      <c r="N2108" s="21">
        <v>60</v>
      </c>
      <c r="O2108" s="20"/>
      <c r="P2108" s="21" t="s">
        <v>50</v>
      </c>
      <c r="Q2108" s="21" t="s">
        <v>1824</v>
      </c>
      <c r="R2108" s="21">
        <v>3020821</v>
      </c>
      <c r="S2108" s="21">
        <v>10019</v>
      </c>
      <c r="T2108" s="21">
        <v>-63.180986500000003</v>
      </c>
      <c r="U2108" s="21">
        <v>-17.760050799999998</v>
      </c>
      <c r="V2108" s="21" t="s">
        <v>1448</v>
      </c>
      <c r="W2108" s="21" t="s">
        <v>51</v>
      </c>
      <c r="X2108" s="21" t="s">
        <v>1702</v>
      </c>
      <c r="Y2108" s="23">
        <v>46246</v>
      </c>
      <c r="Z2108" s="24">
        <f>+E2108-Y2108</f>
        <v>24</v>
      </c>
      <c r="AA2108" s="25">
        <f>+Tabla_DatosExternos_142[[#This Row],[Saldo]]/Tabla_DatosExternos_142[[#This Row],[Importe]]</f>
        <v>1</v>
      </c>
      <c r="AB2108" s="21"/>
      <c r="AC2108" s="26">
        <f>IF(AND(-Z2108&gt;=1,-Z2108&lt;=30),D2108,0)</f>
        <v>0</v>
      </c>
      <c r="AD2108" s="26">
        <f>IF(AND(-Z2108&gt;=31,-Z2108&lt;=60),D2108,0)</f>
        <v>0</v>
      </c>
      <c r="AE2108" s="26">
        <f>IF(AND(-Z2108&gt;=61,-Z2108&lt;=90),D2108,0)</f>
        <v>0</v>
      </c>
      <c r="AF2108" s="26">
        <f>IF(AND(-Z2108&gt;=91,-Z2108&lt;=120),D2108,0)</f>
        <v>0</v>
      </c>
      <c r="AG2108" s="26">
        <f>IF(AND(-Z2108&gt;=121,-Z2108&lt;=150),D2108,0)</f>
        <v>0</v>
      </c>
      <c r="AH2108" s="26">
        <f>IF(AND(-Z2108&gt;=151,-Z2108&lt;=180),D2108,0)</f>
        <v>0</v>
      </c>
      <c r="AI2108" s="26">
        <f>IF(AND(-Z2108&gt;=181,-Z2108&lt;=210),D2108,0)</f>
        <v>0</v>
      </c>
      <c r="AJ2108" s="26">
        <f>IF(AND(-Z2108&gt;=211,-Z2108&lt;=250),D2108,0)</f>
        <v>0</v>
      </c>
      <c r="AK2108" s="26">
        <f>IF(-Z2108&gt;=251,D2108,0)</f>
        <v>0</v>
      </c>
      <c r="AL2108" s="26">
        <f>SUM(AE2108:AF2108)</f>
        <v>0</v>
      </c>
      <c r="AM2108" s="26">
        <f>SUM(AG2108:AK2108)</f>
        <v>0</v>
      </c>
      <c r="AN2108" s="26">
        <f>SUM(AI2108:AK2108)</f>
        <v>0</v>
      </c>
      <c r="AO2108" s="26">
        <f>+IF(SUM(AC2108:AK2108)=0,D2108,0)</f>
        <v>7582.14</v>
      </c>
      <c r="AP2108" s="26">
        <f>+SUM(AC2108:AK2108)</f>
        <v>0</v>
      </c>
      <c r="AQ2108" s="26">
        <f>+Tabla_DatosExternos_142[[#This Row],[Total Vigente]]+Tabla_DatosExternos_142[[#This Row],[Total Vencido]]</f>
        <v>7582.14</v>
      </c>
      <c r="AR2108" s="26">
        <f>SUM(AG2108:AK2108)</f>
        <v>0</v>
      </c>
      <c r="AS2108" s="27">
        <f>+Tabla_DatosExternos_142[[#This Row],[Fecha]]-Tabla_DatosExternos_142[[#This Row],[Vence]]</f>
        <v>-60</v>
      </c>
      <c r="AT2108" s="21"/>
      <c r="AU2108" s="28" t="e">
        <f>+AR2108-W2108</f>
        <v>#VALUE!</v>
      </c>
    </row>
    <row r="2109" spans="1:47" x14ac:dyDescent="0.35">
      <c r="A2109" s="20">
        <v>46210</v>
      </c>
      <c r="B2109" s="21">
        <v>5404</v>
      </c>
      <c r="C2109" s="21">
        <v>3619.2</v>
      </c>
      <c r="D2109" s="21">
        <v>3619.2</v>
      </c>
      <c r="E2109" s="22">
        <v>46270</v>
      </c>
      <c r="F2109" s="21">
        <v>24</v>
      </c>
      <c r="G2109" s="21" t="s">
        <v>90</v>
      </c>
      <c r="H2109" s="21" t="s">
        <v>95</v>
      </c>
      <c r="I2109" s="21" t="s">
        <v>1823</v>
      </c>
      <c r="J2109" s="21" t="s">
        <v>1378</v>
      </c>
      <c r="K2109" s="21" t="s">
        <v>1379</v>
      </c>
      <c r="L2109" s="21" t="s">
        <v>1380</v>
      </c>
      <c r="M2109" s="21" t="s">
        <v>1381</v>
      </c>
      <c r="N2109" s="21">
        <v>60</v>
      </c>
      <c r="O2109" s="20"/>
      <c r="P2109" s="21" t="s">
        <v>50</v>
      </c>
      <c r="Q2109" s="21" t="s">
        <v>1824</v>
      </c>
      <c r="R2109" s="21">
        <v>3020821</v>
      </c>
      <c r="S2109" s="21">
        <v>10019</v>
      </c>
      <c r="T2109" s="21">
        <v>-63.187922999999998</v>
      </c>
      <c r="U2109" s="21">
        <v>-17.7497486</v>
      </c>
      <c r="V2109" s="21" t="s">
        <v>1448</v>
      </c>
      <c r="W2109" s="21" t="s">
        <v>51</v>
      </c>
      <c r="X2109" s="21" t="s">
        <v>1870</v>
      </c>
      <c r="Y2109" s="23">
        <v>46246</v>
      </c>
      <c r="Z2109" s="24">
        <f>+E2109-Y2109</f>
        <v>24</v>
      </c>
      <c r="AA2109" s="25">
        <f>+Tabla_DatosExternos_142[[#This Row],[Saldo]]/Tabla_DatosExternos_142[[#This Row],[Importe]]</f>
        <v>1</v>
      </c>
      <c r="AB2109" s="21"/>
      <c r="AC2109" s="26">
        <f>IF(AND(-Z2109&gt;=1,-Z2109&lt;=30),D2109,0)</f>
        <v>0</v>
      </c>
      <c r="AD2109" s="26">
        <f>IF(AND(-Z2109&gt;=31,-Z2109&lt;=60),D2109,0)</f>
        <v>0</v>
      </c>
      <c r="AE2109" s="26">
        <f>IF(AND(-Z2109&gt;=61,-Z2109&lt;=90),D2109,0)</f>
        <v>0</v>
      </c>
      <c r="AF2109" s="26">
        <f>IF(AND(-Z2109&gt;=91,-Z2109&lt;=120),D2109,0)</f>
        <v>0</v>
      </c>
      <c r="AG2109" s="26">
        <f>IF(AND(-Z2109&gt;=121,-Z2109&lt;=150),D2109,0)</f>
        <v>0</v>
      </c>
      <c r="AH2109" s="26">
        <f>IF(AND(-Z2109&gt;=151,-Z2109&lt;=180),D2109,0)</f>
        <v>0</v>
      </c>
      <c r="AI2109" s="26">
        <f>IF(AND(-Z2109&gt;=181,-Z2109&lt;=210),D2109,0)</f>
        <v>0</v>
      </c>
      <c r="AJ2109" s="26">
        <f>IF(AND(-Z2109&gt;=211,-Z2109&lt;=250),D2109,0)</f>
        <v>0</v>
      </c>
      <c r="AK2109" s="26">
        <f>IF(-Z2109&gt;=251,D2109,0)</f>
        <v>0</v>
      </c>
      <c r="AL2109" s="26">
        <f>SUM(AE2109:AF2109)</f>
        <v>0</v>
      </c>
      <c r="AM2109" s="26">
        <f>SUM(AG2109:AK2109)</f>
        <v>0</v>
      </c>
      <c r="AN2109" s="26">
        <f>SUM(AI2109:AK2109)</f>
        <v>0</v>
      </c>
      <c r="AO2109" s="26">
        <f>+IF(SUM(AC2109:AK2109)=0,D2109,0)</f>
        <v>3619.2</v>
      </c>
      <c r="AP2109" s="26">
        <f>+SUM(AC2109:AK2109)</f>
        <v>0</v>
      </c>
      <c r="AQ2109" s="26">
        <f>+Tabla_DatosExternos_142[[#This Row],[Total Vigente]]+Tabla_DatosExternos_142[[#This Row],[Total Vencido]]</f>
        <v>3619.2</v>
      </c>
      <c r="AR2109" s="26">
        <f>SUM(AG2109:AK2109)</f>
        <v>0</v>
      </c>
      <c r="AS2109" s="27">
        <f>+Tabla_DatosExternos_142[[#This Row],[Fecha]]-Tabla_DatosExternos_142[[#This Row],[Vence]]</f>
        <v>-60</v>
      </c>
      <c r="AT2109" s="21"/>
      <c r="AU2109" s="28" t="e">
        <f>+AR2109-W2109</f>
        <v>#VALUE!</v>
      </c>
    </row>
    <row r="2110" spans="1:47" x14ac:dyDescent="0.35">
      <c r="A2110" s="20">
        <v>46210</v>
      </c>
      <c r="B2110" s="21">
        <v>5405</v>
      </c>
      <c r="C2110" s="21">
        <v>4964.46</v>
      </c>
      <c r="D2110" s="21">
        <v>4964.46</v>
      </c>
      <c r="E2110" s="22">
        <v>46270</v>
      </c>
      <c r="F2110" s="21">
        <v>24</v>
      </c>
      <c r="G2110" s="21" t="s">
        <v>90</v>
      </c>
      <c r="H2110" s="21" t="s">
        <v>95</v>
      </c>
      <c r="I2110" s="21" t="s">
        <v>1823</v>
      </c>
      <c r="J2110" s="21" t="s">
        <v>1378</v>
      </c>
      <c r="K2110" s="21" t="s">
        <v>1379</v>
      </c>
      <c r="L2110" s="21" t="s">
        <v>1380</v>
      </c>
      <c r="M2110" s="21" t="s">
        <v>1381</v>
      </c>
      <c r="N2110" s="21">
        <v>60</v>
      </c>
      <c r="O2110" s="20"/>
      <c r="P2110" s="21" t="s">
        <v>50</v>
      </c>
      <c r="Q2110" s="21" t="s">
        <v>1824</v>
      </c>
      <c r="R2110" s="21">
        <v>3020821</v>
      </c>
      <c r="S2110" s="21">
        <v>10019</v>
      </c>
      <c r="T2110" s="21">
        <v>-63.171123299999998</v>
      </c>
      <c r="U2110" s="21">
        <v>-17.750317500000001</v>
      </c>
      <c r="V2110" s="21" t="s">
        <v>1448</v>
      </c>
      <c r="W2110" s="21" t="s">
        <v>51</v>
      </c>
      <c r="X2110" s="21" t="s">
        <v>1869</v>
      </c>
      <c r="Y2110" s="23">
        <v>46246</v>
      </c>
      <c r="Z2110" s="24">
        <f>+E2110-Y2110</f>
        <v>24</v>
      </c>
      <c r="AA2110" s="25">
        <f>+Tabla_DatosExternos_142[[#This Row],[Saldo]]/Tabla_DatosExternos_142[[#This Row],[Importe]]</f>
        <v>1</v>
      </c>
      <c r="AB2110" s="21"/>
      <c r="AC2110" s="26">
        <f>IF(AND(-Z2110&gt;=1,-Z2110&lt;=30),D2110,0)</f>
        <v>0</v>
      </c>
      <c r="AD2110" s="26">
        <f>IF(AND(-Z2110&gt;=31,-Z2110&lt;=60),D2110,0)</f>
        <v>0</v>
      </c>
      <c r="AE2110" s="26">
        <f>IF(AND(-Z2110&gt;=61,-Z2110&lt;=90),D2110,0)</f>
        <v>0</v>
      </c>
      <c r="AF2110" s="26">
        <f>IF(AND(-Z2110&gt;=91,-Z2110&lt;=120),D2110,0)</f>
        <v>0</v>
      </c>
      <c r="AG2110" s="26">
        <f>IF(AND(-Z2110&gt;=121,-Z2110&lt;=150),D2110,0)</f>
        <v>0</v>
      </c>
      <c r="AH2110" s="26">
        <f>IF(AND(-Z2110&gt;=151,-Z2110&lt;=180),D2110,0)</f>
        <v>0</v>
      </c>
      <c r="AI2110" s="26">
        <f>IF(AND(-Z2110&gt;=181,-Z2110&lt;=210),D2110,0)</f>
        <v>0</v>
      </c>
      <c r="AJ2110" s="26">
        <f>IF(AND(-Z2110&gt;=211,-Z2110&lt;=250),D2110,0)</f>
        <v>0</v>
      </c>
      <c r="AK2110" s="26">
        <f>IF(-Z2110&gt;=251,D2110,0)</f>
        <v>0</v>
      </c>
      <c r="AL2110" s="26">
        <f>SUM(AE2110:AF2110)</f>
        <v>0</v>
      </c>
      <c r="AM2110" s="26">
        <f>SUM(AG2110:AK2110)</f>
        <v>0</v>
      </c>
      <c r="AN2110" s="26">
        <f>SUM(AI2110:AK2110)</f>
        <v>0</v>
      </c>
      <c r="AO2110" s="26">
        <f>+IF(SUM(AC2110:AK2110)=0,D2110,0)</f>
        <v>4964.46</v>
      </c>
      <c r="AP2110" s="26">
        <f>+SUM(AC2110:AK2110)</f>
        <v>0</v>
      </c>
      <c r="AQ2110" s="26">
        <f>+Tabla_DatosExternos_142[[#This Row],[Total Vigente]]+Tabla_DatosExternos_142[[#This Row],[Total Vencido]]</f>
        <v>4964.46</v>
      </c>
      <c r="AR2110" s="26">
        <f>SUM(AG2110:AK2110)</f>
        <v>0</v>
      </c>
      <c r="AS2110" s="27">
        <f>+Tabla_DatosExternos_142[[#This Row],[Fecha]]-Tabla_DatosExternos_142[[#This Row],[Vence]]</f>
        <v>-60</v>
      </c>
      <c r="AT2110" s="21"/>
      <c r="AU2110" s="28" t="e">
        <f>+AR2110-W2110</f>
        <v>#VALUE!</v>
      </c>
    </row>
    <row r="2111" spans="1:47" x14ac:dyDescent="0.35">
      <c r="A2111" s="20">
        <v>46210</v>
      </c>
      <c r="B2111" s="21">
        <v>5411</v>
      </c>
      <c r="C2111" s="21">
        <v>3645.78</v>
      </c>
      <c r="D2111" s="21">
        <v>3645.78</v>
      </c>
      <c r="E2111" s="22">
        <v>46270</v>
      </c>
      <c r="F2111" s="21">
        <v>24</v>
      </c>
      <c r="G2111" s="21" t="s">
        <v>90</v>
      </c>
      <c r="H2111" s="21" t="s">
        <v>95</v>
      </c>
      <c r="I2111" s="21" t="s">
        <v>1823</v>
      </c>
      <c r="J2111" s="21" t="s">
        <v>1378</v>
      </c>
      <c r="K2111" s="21" t="s">
        <v>1379</v>
      </c>
      <c r="L2111" s="21" t="s">
        <v>1380</v>
      </c>
      <c r="M2111" s="21" t="s">
        <v>1381</v>
      </c>
      <c r="N2111" s="21">
        <v>60</v>
      </c>
      <c r="O2111" s="20"/>
      <c r="P2111" s="21" t="s">
        <v>50</v>
      </c>
      <c r="Q2111" s="21" t="s">
        <v>1824</v>
      </c>
      <c r="R2111" s="21">
        <v>3020821</v>
      </c>
      <c r="S2111" s="21">
        <v>10019</v>
      </c>
      <c r="T2111" s="21">
        <v>-63.214422900000002</v>
      </c>
      <c r="U2111" s="21">
        <v>-17.784923299999999</v>
      </c>
      <c r="V2111" s="21" t="s">
        <v>1448</v>
      </c>
      <c r="W2111" s="21" t="s">
        <v>51</v>
      </c>
      <c r="X2111" s="21" t="s">
        <v>1871</v>
      </c>
      <c r="Y2111" s="23">
        <v>46246</v>
      </c>
      <c r="Z2111" s="24">
        <f>+E2111-Y2111</f>
        <v>24</v>
      </c>
      <c r="AA2111" s="25">
        <f>+Tabla_DatosExternos_142[[#This Row],[Saldo]]/Tabla_DatosExternos_142[[#This Row],[Importe]]</f>
        <v>1</v>
      </c>
      <c r="AB2111" s="21"/>
      <c r="AC2111" s="26">
        <f>IF(AND(-Z2111&gt;=1,-Z2111&lt;=30),D2111,0)</f>
        <v>0</v>
      </c>
      <c r="AD2111" s="26">
        <f>IF(AND(-Z2111&gt;=31,-Z2111&lt;=60),D2111,0)</f>
        <v>0</v>
      </c>
      <c r="AE2111" s="26">
        <f>IF(AND(-Z2111&gt;=61,-Z2111&lt;=90),D2111,0)</f>
        <v>0</v>
      </c>
      <c r="AF2111" s="26">
        <f>IF(AND(-Z2111&gt;=91,-Z2111&lt;=120),D2111,0)</f>
        <v>0</v>
      </c>
      <c r="AG2111" s="26">
        <f>IF(AND(-Z2111&gt;=121,-Z2111&lt;=150),D2111,0)</f>
        <v>0</v>
      </c>
      <c r="AH2111" s="26">
        <f>IF(AND(-Z2111&gt;=151,-Z2111&lt;=180),D2111,0)</f>
        <v>0</v>
      </c>
      <c r="AI2111" s="26">
        <f>IF(AND(-Z2111&gt;=181,-Z2111&lt;=210),D2111,0)</f>
        <v>0</v>
      </c>
      <c r="AJ2111" s="26">
        <f>IF(AND(-Z2111&gt;=211,-Z2111&lt;=250),D2111,0)</f>
        <v>0</v>
      </c>
      <c r="AK2111" s="26">
        <f>IF(-Z2111&gt;=251,D2111,0)</f>
        <v>0</v>
      </c>
      <c r="AL2111" s="26">
        <f>SUM(AE2111:AF2111)</f>
        <v>0</v>
      </c>
      <c r="AM2111" s="26">
        <f>SUM(AG2111:AK2111)</f>
        <v>0</v>
      </c>
      <c r="AN2111" s="26">
        <f>SUM(AI2111:AK2111)</f>
        <v>0</v>
      </c>
      <c r="AO2111" s="26">
        <f>+IF(SUM(AC2111:AK2111)=0,D2111,0)</f>
        <v>3645.78</v>
      </c>
      <c r="AP2111" s="26">
        <f>+SUM(AC2111:AK2111)</f>
        <v>0</v>
      </c>
      <c r="AQ2111" s="26">
        <f>+Tabla_DatosExternos_142[[#This Row],[Total Vigente]]+Tabla_DatosExternos_142[[#This Row],[Total Vencido]]</f>
        <v>3645.78</v>
      </c>
      <c r="AR2111" s="26">
        <f>SUM(AG2111:AK2111)</f>
        <v>0</v>
      </c>
      <c r="AS2111" s="27">
        <f>+Tabla_DatosExternos_142[[#This Row],[Fecha]]-Tabla_DatosExternos_142[[#This Row],[Vence]]</f>
        <v>-60</v>
      </c>
      <c r="AT2111" s="21"/>
      <c r="AU2111" s="28" t="e">
        <f>+AR2111-W2111</f>
        <v>#VALUE!</v>
      </c>
    </row>
    <row r="2112" spans="1:47" x14ac:dyDescent="0.35">
      <c r="A2112" s="20">
        <v>46210</v>
      </c>
      <c r="B2112" s="21">
        <v>279671</v>
      </c>
      <c r="C2112" s="21">
        <v>6469.56</v>
      </c>
      <c r="D2112" s="21">
        <v>6469.56</v>
      </c>
      <c r="E2112" s="22">
        <v>46270</v>
      </c>
      <c r="F2112" s="21">
        <v>24</v>
      </c>
      <c r="G2112" s="21" t="s">
        <v>90</v>
      </c>
      <c r="H2112" s="21" t="s">
        <v>95</v>
      </c>
      <c r="I2112" s="21" t="s">
        <v>1823</v>
      </c>
      <c r="J2112" s="21" t="s">
        <v>1378</v>
      </c>
      <c r="K2112" s="21" t="s">
        <v>1379</v>
      </c>
      <c r="L2112" s="21" t="s">
        <v>1380</v>
      </c>
      <c r="M2112" s="21" t="s">
        <v>1381</v>
      </c>
      <c r="N2112" s="21">
        <v>60</v>
      </c>
      <c r="O2112" s="20"/>
      <c r="P2112" s="21" t="s">
        <v>50</v>
      </c>
      <c r="Q2112" s="21" t="s">
        <v>1824</v>
      </c>
      <c r="R2112" s="21">
        <v>3020821</v>
      </c>
      <c r="S2112" s="21">
        <v>10019</v>
      </c>
      <c r="T2112" s="21">
        <v>-63.134996600000001</v>
      </c>
      <c r="U2112" s="21">
        <v>-17.8356034</v>
      </c>
      <c r="V2112" s="21" t="s">
        <v>1448</v>
      </c>
      <c r="W2112" s="21" t="s">
        <v>51</v>
      </c>
      <c r="X2112" s="21" t="s">
        <v>1837</v>
      </c>
      <c r="Y2112" s="23">
        <v>46246</v>
      </c>
      <c r="Z2112" s="24">
        <f>+E2112-Y2112</f>
        <v>24</v>
      </c>
      <c r="AA2112" s="25">
        <f>+Tabla_DatosExternos_142[[#This Row],[Saldo]]/Tabla_DatosExternos_142[[#This Row],[Importe]]</f>
        <v>1</v>
      </c>
      <c r="AB2112" s="21"/>
      <c r="AC2112" s="26">
        <f>IF(AND(-Z2112&gt;=1,-Z2112&lt;=30),D2112,0)</f>
        <v>0</v>
      </c>
      <c r="AD2112" s="26">
        <f>IF(AND(-Z2112&gt;=31,-Z2112&lt;=60),D2112,0)</f>
        <v>0</v>
      </c>
      <c r="AE2112" s="26">
        <f>IF(AND(-Z2112&gt;=61,-Z2112&lt;=90),D2112,0)</f>
        <v>0</v>
      </c>
      <c r="AF2112" s="26">
        <f>IF(AND(-Z2112&gt;=91,-Z2112&lt;=120),D2112,0)</f>
        <v>0</v>
      </c>
      <c r="AG2112" s="26">
        <f>IF(AND(-Z2112&gt;=121,-Z2112&lt;=150),D2112,0)</f>
        <v>0</v>
      </c>
      <c r="AH2112" s="26">
        <f>IF(AND(-Z2112&gt;=151,-Z2112&lt;=180),D2112,0)</f>
        <v>0</v>
      </c>
      <c r="AI2112" s="26">
        <f>IF(AND(-Z2112&gt;=181,-Z2112&lt;=210),D2112,0)</f>
        <v>0</v>
      </c>
      <c r="AJ2112" s="26">
        <f>IF(AND(-Z2112&gt;=211,-Z2112&lt;=250),D2112,0)</f>
        <v>0</v>
      </c>
      <c r="AK2112" s="26">
        <f>IF(-Z2112&gt;=251,D2112,0)</f>
        <v>0</v>
      </c>
      <c r="AL2112" s="26">
        <f>SUM(AE2112:AF2112)</f>
        <v>0</v>
      </c>
      <c r="AM2112" s="26">
        <f>SUM(AG2112:AK2112)</f>
        <v>0</v>
      </c>
      <c r="AN2112" s="26">
        <f>SUM(AI2112:AK2112)</f>
        <v>0</v>
      </c>
      <c r="AO2112" s="26">
        <f>+IF(SUM(AC2112:AK2112)=0,D2112,0)</f>
        <v>6469.56</v>
      </c>
      <c r="AP2112" s="26">
        <f>+SUM(AC2112:AK2112)</f>
        <v>0</v>
      </c>
      <c r="AQ2112" s="26">
        <f>+Tabla_DatosExternos_142[[#This Row],[Total Vigente]]+Tabla_DatosExternos_142[[#This Row],[Total Vencido]]</f>
        <v>6469.56</v>
      </c>
      <c r="AR2112" s="26">
        <f>SUM(AG2112:AK2112)</f>
        <v>0</v>
      </c>
      <c r="AS2112" s="27">
        <f>+Tabla_DatosExternos_142[[#This Row],[Fecha]]-Tabla_DatosExternos_142[[#This Row],[Vence]]</f>
        <v>-60</v>
      </c>
      <c r="AT2112" s="21"/>
      <c r="AU2112" s="28" t="e">
        <f>+AR2112-W2112</f>
        <v>#VALUE!</v>
      </c>
    </row>
    <row r="2113" spans="1:47" x14ac:dyDescent="0.35">
      <c r="A2113" s="20">
        <v>46210</v>
      </c>
      <c r="B2113" s="21">
        <v>279672</v>
      </c>
      <c r="C2113" s="21">
        <v>1876.32</v>
      </c>
      <c r="D2113" s="21">
        <v>1876.32</v>
      </c>
      <c r="E2113" s="22">
        <v>46270</v>
      </c>
      <c r="F2113" s="21">
        <v>24</v>
      </c>
      <c r="G2113" s="21" t="s">
        <v>90</v>
      </c>
      <c r="H2113" s="21" t="s">
        <v>95</v>
      </c>
      <c r="I2113" s="21" t="s">
        <v>1823</v>
      </c>
      <c r="J2113" s="21" t="s">
        <v>1378</v>
      </c>
      <c r="K2113" s="21" t="s">
        <v>1379</v>
      </c>
      <c r="L2113" s="21" t="s">
        <v>1380</v>
      </c>
      <c r="M2113" s="21" t="s">
        <v>1381</v>
      </c>
      <c r="N2113" s="21">
        <v>60</v>
      </c>
      <c r="O2113" s="20"/>
      <c r="P2113" s="21" t="s">
        <v>50</v>
      </c>
      <c r="Q2113" s="21" t="s">
        <v>1824</v>
      </c>
      <c r="R2113" s="21">
        <v>3020821</v>
      </c>
      <c r="S2113" s="21">
        <v>10019</v>
      </c>
      <c r="T2113" s="21">
        <v>-63.136834200000003</v>
      </c>
      <c r="U2113" s="21">
        <v>-17.797857199999999</v>
      </c>
      <c r="V2113" s="21" t="s">
        <v>1448</v>
      </c>
      <c r="W2113" s="21" t="s">
        <v>51</v>
      </c>
      <c r="X2113" s="21" t="s">
        <v>1875</v>
      </c>
      <c r="Y2113" s="23">
        <v>46246</v>
      </c>
      <c r="Z2113" s="24">
        <f>+E2113-Y2113</f>
        <v>24</v>
      </c>
      <c r="AA2113" s="25">
        <f>+Tabla_DatosExternos_142[[#This Row],[Saldo]]/Tabla_DatosExternos_142[[#This Row],[Importe]]</f>
        <v>1</v>
      </c>
      <c r="AB2113" s="21"/>
      <c r="AC2113" s="26">
        <f>IF(AND(-Z2113&gt;=1,-Z2113&lt;=30),D2113,0)</f>
        <v>0</v>
      </c>
      <c r="AD2113" s="26">
        <f>IF(AND(-Z2113&gt;=31,-Z2113&lt;=60),D2113,0)</f>
        <v>0</v>
      </c>
      <c r="AE2113" s="26">
        <f>IF(AND(-Z2113&gt;=61,-Z2113&lt;=90),D2113,0)</f>
        <v>0</v>
      </c>
      <c r="AF2113" s="26">
        <f>IF(AND(-Z2113&gt;=91,-Z2113&lt;=120),D2113,0)</f>
        <v>0</v>
      </c>
      <c r="AG2113" s="26">
        <f>IF(AND(-Z2113&gt;=121,-Z2113&lt;=150),D2113,0)</f>
        <v>0</v>
      </c>
      <c r="AH2113" s="26">
        <f>IF(AND(-Z2113&gt;=151,-Z2113&lt;=180),D2113,0)</f>
        <v>0</v>
      </c>
      <c r="AI2113" s="26">
        <f>IF(AND(-Z2113&gt;=181,-Z2113&lt;=210),D2113,0)</f>
        <v>0</v>
      </c>
      <c r="AJ2113" s="26">
        <f>IF(AND(-Z2113&gt;=211,-Z2113&lt;=250),D2113,0)</f>
        <v>0</v>
      </c>
      <c r="AK2113" s="26">
        <f>IF(-Z2113&gt;=251,D2113,0)</f>
        <v>0</v>
      </c>
      <c r="AL2113" s="26">
        <f>SUM(AE2113:AF2113)</f>
        <v>0</v>
      </c>
      <c r="AM2113" s="26">
        <f>SUM(AG2113:AK2113)</f>
        <v>0</v>
      </c>
      <c r="AN2113" s="26">
        <f>SUM(AI2113:AK2113)</f>
        <v>0</v>
      </c>
      <c r="AO2113" s="26">
        <f>+IF(SUM(AC2113:AK2113)=0,D2113,0)</f>
        <v>1876.32</v>
      </c>
      <c r="AP2113" s="26">
        <f>+SUM(AC2113:AK2113)</f>
        <v>0</v>
      </c>
      <c r="AQ2113" s="26">
        <f>+Tabla_DatosExternos_142[[#This Row],[Total Vigente]]+Tabla_DatosExternos_142[[#This Row],[Total Vencido]]</f>
        <v>1876.32</v>
      </c>
      <c r="AR2113" s="26">
        <f>SUM(AG2113:AK2113)</f>
        <v>0</v>
      </c>
      <c r="AS2113" s="27">
        <f>+Tabla_DatosExternos_142[[#This Row],[Fecha]]-Tabla_DatosExternos_142[[#This Row],[Vence]]</f>
        <v>-60</v>
      </c>
      <c r="AT2113" s="21"/>
      <c r="AU2113" s="28" t="e">
        <f>+AR2113-W2113</f>
        <v>#VALUE!</v>
      </c>
    </row>
    <row r="2114" spans="1:47" x14ac:dyDescent="0.35">
      <c r="A2114" s="20">
        <v>46210</v>
      </c>
      <c r="B2114" s="21">
        <v>279674</v>
      </c>
      <c r="C2114" s="21">
        <v>2529.42</v>
      </c>
      <c r="D2114" s="21">
        <v>2529.42</v>
      </c>
      <c r="E2114" s="22">
        <v>46270</v>
      </c>
      <c r="F2114" s="21">
        <v>24</v>
      </c>
      <c r="G2114" s="21" t="s">
        <v>90</v>
      </c>
      <c r="H2114" s="21" t="s">
        <v>95</v>
      </c>
      <c r="I2114" s="21" t="s">
        <v>1823</v>
      </c>
      <c r="J2114" s="21" t="s">
        <v>1378</v>
      </c>
      <c r="K2114" s="21" t="s">
        <v>1379</v>
      </c>
      <c r="L2114" s="21" t="s">
        <v>1380</v>
      </c>
      <c r="M2114" s="21" t="s">
        <v>1381</v>
      </c>
      <c r="N2114" s="21">
        <v>60</v>
      </c>
      <c r="O2114" s="20"/>
      <c r="P2114" s="21" t="s">
        <v>50</v>
      </c>
      <c r="Q2114" s="21" t="s">
        <v>1824</v>
      </c>
      <c r="R2114" s="21">
        <v>3020821</v>
      </c>
      <c r="S2114" s="21">
        <v>10019</v>
      </c>
      <c r="T2114" s="21">
        <v>-63.186185000000002</v>
      </c>
      <c r="U2114" s="21">
        <v>-17.781941400000001</v>
      </c>
      <c r="V2114" s="21" t="s">
        <v>1448</v>
      </c>
      <c r="W2114" s="21" t="s">
        <v>51</v>
      </c>
      <c r="X2114" s="21" t="s">
        <v>1862</v>
      </c>
      <c r="Y2114" s="23">
        <v>46246</v>
      </c>
      <c r="Z2114" s="24">
        <f>+E2114-Y2114</f>
        <v>24</v>
      </c>
      <c r="AA2114" s="25">
        <f>+Tabla_DatosExternos_142[[#This Row],[Saldo]]/Tabla_DatosExternos_142[[#This Row],[Importe]]</f>
        <v>1</v>
      </c>
      <c r="AB2114" s="21"/>
      <c r="AC2114" s="26">
        <f>IF(AND(-Z2114&gt;=1,-Z2114&lt;=30),D2114,0)</f>
        <v>0</v>
      </c>
      <c r="AD2114" s="26">
        <f>IF(AND(-Z2114&gt;=31,-Z2114&lt;=60),D2114,0)</f>
        <v>0</v>
      </c>
      <c r="AE2114" s="26">
        <f>IF(AND(-Z2114&gt;=61,-Z2114&lt;=90),D2114,0)</f>
        <v>0</v>
      </c>
      <c r="AF2114" s="26">
        <f>IF(AND(-Z2114&gt;=91,-Z2114&lt;=120),D2114,0)</f>
        <v>0</v>
      </c>
      <c r="AG2114" s="26">
        <f>IF(AND(-Z2114&gt;=121,-Z2114&lt;=150),D2114,0)</f>
        <v>0</v>
      </c>
      <c r="AH2114" s="26">
        <f>IF(AND(-Z2114&gt;=151,-Z2114&lt;=180),D2114,0)</f>
        <v>0</v>
      </c>
      <c r="AI2114" s="26">
        <f>IF(AND(-Z2114&gt;=181,-Z2114&lt;=210),D2114,0)</f>
        <v>0</v>
      </c>
      <c r="AJ2114" s="26">
        <f>IF(AND(-Z2114&gt;=211,-Z2114&lt;=250),D2114,0)</f>
        <v>0</v>
      </c>
      <c r="AK2114" s="26">
        <f>IF(-Z2114&gt;=251,D2114,0)</f>
        <v>0</v>
      </c>
      <c r="AL2114" s="26">
        <f>SUM(AE2114:AF2114)</f>
        <v>0</v>
      </c>
      <c r="AM2114" s="26">
        <f>SUM(AG2114:AK2114)</f>
        <v>0</v>
      </c>
      <c r="AN2114" s="26">
        <f>SUM(AI2114:AK2114)</f>
        <v>0</v>
      </c>
      <c r="AO2114" s="26">
        <f>+IF(SUM(AC2114:AK2114)=0,D2114,0)</f>
        <v>2529.42</v>
      </c>
      <c r="AP2114" s="26">
        <f>+SUM(AC2114:AK2114)</f>
        <v>0</v>
      </c>
      <c r="AQ2114" s="26">
        <f>+Tabla_DatosExternos_142[[#This Row],[Total Vigente]]+Tabla_DatosExternos_142[[#This Row],[Total Vencido]]</f>
        <v>2529.42</v>
      </c>
      <c r="AR2114" s="26">
        <f>SUM(AG2114:AK2114)</f>
        <v>0</v>
      </c>
      <c r="AS2114" s="27">
        <f>+Tabla_DatosExternos_142[[#This Row],[Fecha]]-Tabla_DatosExternos_142[[#This Row],[Vence]]</f>
        <v>-60</v>
      </c>
      <c r="AT2114" s="21"/>
      <c r="AU2114" s="28" t="e">
        <f>+AR2114-W2114</f>
        <v>#VALUE!</v>
      </c>
    </row>
    <row r="2115" spans="1:47" x14ac:dyDescent="0.35">
      <c r="A2115" s="20">
        <v>46210</v>
      </c>
      <c r="B2115" s="21">
        <v>279675</v>
      </c>
      <c r="C2115" s="21">
        <v>6644.4</v>
      </c>
      <c r="D2115" s="21">
        <v>6644.4</v>
      </c>
      <c r="E2115" s="22">
        <v>46270</v>
      </c>
      <c r="F2115" s="21">
        <v>24</v>
      </c>
      <c r="G2115" s="21" t="s">
        <v>90</v>
      </c>
      <c r="H2115" s="21" t="s">
        <v>95</v>
      </c>
      <c r="I2115" s="21" t="s">
        <v>1823</v>
      </c>
      <c r="J2115" s="21" t="s">
        <v>1378</v>
      </c>
      <c r="K2115" s="21" t="s">
        <v>1379</v>
      </c>
      <c r="L2115" s="21" t="s">
        <v>1380</v>
      </c>
      <c r="M2115" s="21" t="s">
        <v>1381</v>
      </c>
      <c r="N2115" s="21">
        <v>60</v>
      </c>
      <c r="O2115" s="20"/>
      <c r="P2115" s="21" t="s">
        <v>50</v>
      </c>
      <c r="Q2115" s="21" t="s">
        <v>1824</v>
      </c>
      <c r="R2115" s="21">
        <v>3020821</v>
      </c>
      <c r="S2115" s="21">
        <v>10019</v>
      </c>
      <c r="T2115" s="21">
        <v>-63.161494400000002</v>
      </c>
      <c r="U2115" s="21">
        <v>-17.765855599999998</v>
      </c>
      <c r="V2115" s="21" t="s">
        <v>1448</v>
      </c>
      <c r="W2115" s="21" t="s">
        <v>51</v>
      </c>
      <c r="X2115" s="21" t="s">
        <v>1876</v>
      </c>
      <c r="Y2115" s="23">
        <v>46246</v>
      </c>
      <c r="Z2115" s="24">
        <f>+E2115-Y2115</f>
        <v>24</v>
      </c>
      <c r="AA2115" s="25">
        <f>+Tabla_DatosExternos_142[[#This Row],[Saldo]]/Tabla_DatosExternos_142[[#This Row],[Importe]]</f>
        <v>1</v>
      </c>
      <c r="AB2115" s="21"/>
      <c r="AC2115" s="26">
        <f>IF(AND(-Z2115&gt;=1,-Z2115&lt;=30),D2115,0)</f>
        <v>0</v>
      </c>
      <c r="AD2115" s="26">
        <f>IF(AND(-Z2115&gt;=31,-Z2115&lt;=60),D2115,0)</f>
        <v>0</v>
      </c>
      <c r="AE2115" s="26">
        <f>IF(AND(-Z2115&gt;=61,-Z2115&lt;=90),D2115,0)</f>
        <v>0</v>
      </c>
      <c r="AF2115" s="26">
        <f>IF(AND(-Z2115&gt;=91,-Z2115&lt;=120),D2115,0)</f>
        <v>0</v>
      </c>
      <c r="AG2115" s="26">
        <f>IF(AND(-Z2115&gt;=121,-Z2115&lt;=150),D2115,0)</f>
        <v>0</v>
      </c>
      <c r="AH2115" s="26">
        <f>IF(AND(-Z2115&gt;=151,-Z2115&lt;=180),D2115,0)</f>
        <v>0</v>
      </c>
      <c r="AI2115" s="26">
        <f>IF(AND(-Z2115&gt;=181,-Z2115&lt;=210),D2115,0)</f>
        <v>0</v>
      </c>
      <c r="AJ2115" s="26">
        <f>IF(AND(-Z2115&gt;=211,-Z2115&lt;=250),D2115,0)</f>
        <v>0</v>
      </c>
      <c r="AK2115" s="26">
        <f>IF(-Z2115&gt;=251,D2115,0)</f>
        <v>0</v>
      </c>
      <c r="AL2115" s="26">
        <f>SUM(AE2115:AF2115)</f>
        <v>0</v>
      </c>
      <c r="AM2115" s="26">
        <f>SUM(AG2115:AK2115)</f>
        <v>0</v>
      </c>
      <c r="AN2115" s="26">
        <f>SUM(AI2115:AK2115)</f>
        <v>0</v>
      </c>
      <c r="AO2115" s="26">
        <f>+IF(SUM(AC2115:AK2115)=0,D2115,0)</f>
        <v>6644.4</v>
      </c>
      <c r="AP2115" s="26">
        <f>+SUM(AC2115:AK2115)</f>
        <v>0</v>
      </c>
      <c r="AQ2115" s="26">
        <f>+Tabla_DatosExternos_142[[#This Row],[Total Vigente]]+Tabla_DatosExternos_142[[#This Row],[Total Vencido]]</f>
        <v>6644.4</v>
      </c>
      <c r="AR2115" s="26">
        <f>SUM(AG2115:AK2115)</f>
        <v>0</v>
      </c>
      <c r="AS2115" s="27">
        <f>+Tabla_DatosExternos_142[[#This Row],[Fecha]]-Tabla_DatosExternos_142[[#This Row],[Vence]]</f>
        <v>-60</v>
      </c>
      <c r="AT2115" s="21"/>
      <c r="AU2115" s="28" t="e">
        <f>+AR2115-W2115</f>
        <v>#VALUE!</v>
      </c>
    </row>
    <row r="2116" spans="1:47" x14ac:dyDescent="0.35">
      <c r="A2116" s="20">
        <v>46210</v>
      </c>
      <c r="B2116" s="21">
        <v>279676</v>
      </c>
      <c r="C2116" s="21">
        <v>3010.86</v>
      </c>
      <c r="D2116" s="21">
        <v>3010.86</v>
      </c>
      <c r="E2116" s="22">
        <v>46270</v>
      </c>
      <c r="F2116" s="21">
        <v>24</v>
      </c>
      <c r="G2116" s="21" t="s">
        <v>90</v>
      </c>
      <c r="H2116" s="21" t="s">
        <v>95</v>
      </c>
      <c r="I2116" s="21" t="s">
        <v>1823</v>
      </c>
      <c r="J2116" s="21" t="s">
        <v>1378</v>
      </c>
      <c r="K2116" s="21" t="s">
        <v>1379</v>
      </c>
      <c r="L2116" s="21" t="s">
        <v>1380</v>
      </c>
      <c r="M2116" s="21" t="s">
        <v>1381</v>
      </c>
      <c r="N2116" s="21">
        <v>60</v>
      </c>
      <c r="O2116" s="20"/>
      <c r="P2116" s="21" t="s">
        <v>50</v>
      </c>
      <c r="Q2116" s="21" t="s">
        <v>1824</v>
      </c>
      <c r="R2116" s="21">
        <v>3020821</v>
      </c>
      <c r="S2116" s="21">
        <v>10019</v>
      </c>
      <c r="T2116" s="21">
        <v>-63.1976139</v>
      </c>
      <c r="U2116" s="21">
        <v>-17.7897678</v>
      </c>
      <c r="V2116" s="21" t="s">
        <v>1448</v>
      </c>
      <c r="W2116" s="21" t="s">
        <v>51</v>
      </c>
      <c r="X2116" s="21" t="s">
        <v>1863</v>
      </c>
      <c r="Y2116" s="23">
        <v>46246</v>
      </c>
      <c r="Z2116" s="24">
        <f>+E2116-Y2116</f>
        <v>24</v>
      </c>
      <c r="AA2116" s="25">
        <f>+Tabla_DatosExternos_142[[#This Row],[Saldo]]/Tabla_DatosExternos_142[[#This Row],[Importe]]</f>
        <v>1</v>
      </c>
      <c r="AB2116" s="21"/>
      <c r="AC2116" s="26">
        <f>IF(AND(-Z2116&gt;=1,-Z2116&lt;=30),D2116,0)</f>
        <v>0</v>
      </c>
      <c r="AD2116" s="26">
        <f>IF(AND(-Z2116&gt;=31,-Z2116&lt;=60),D2116,0)</f>
        <v>0</v>
      </c>
      <c r="AE2116" s="26">
        <f>IF(AND(-Z2116&gt;=61,-Z2116&lt;=90),D2116,0)</f>
        <v>0</v>
      </c>
      <c r="AF2116" s="26">
        <f>IF(AND(-Z2116&gt;=91,-Z2116&lt;=120),D2116,0)</f>
        <v>0</v>
      </c>
      <c r="AG2116" s="26">
        <f>IF(AND(-Z2116&gt;=121,-Z2116&lt;=150),D2116,0)</f>
        <v>0</v>
      </c>
      <c r="AH2116" s="26">
        <f>IF(AND(-Z2116&gt;=151,-Z2116&lt;=180),D2116,0)</f>
        <v>0</v>
      </c>
      <c r="AI2116" s="26">
        <f>IF(AND(-Z2116&gt;=181,-Z2116&lt;=210),D2116,0)</f>
        <v>0</v>
      </c>
      <c r="AJ2116" s="26">
        <f>IF(AND(-Z2116&gt;=211,-Z2116&lt;=250),D2116,0)</f>
        <v>0</v>
      </c>
      <c r="AK2116" s="26">
        <f>IF(-Z2116&gt;=251,D2116,0)</f>
        <v>0</v>
      </c>
      <c r="AL2116" s="26">
        <f>SUM(AE2116:AF2116)</f>
        <v>0</v>
      </c>
      <c r="AM2116" s="26">
        <f>SUM(AG2116:AK2116)</f>
        <v>0</v>
      </c>
      <c r="AN2116" s="26">
        <f>SUM(AI2116:AK2116)</f>
        <v>0</v>
      </c>
      <c r="AO2116" s="26">
        <f>+IF(SUM(AC2116:AK2116)=0,D2116,0)</f>
        <v>3010.86</v>
      </c>
      <c r="AP2116" s="26">
        <f>+SUM(AC2116:AK2116)</f>
        <v>0</v>
      </c>
      <c r="AQ2116" s="26">
        <f>+Tabla_DatosExternos_142[[#This Row],[Total Vigente]]+Tabla_DatosExternos_142[[#This Row],[Total Vencido]]</f>
        <v>3010.86</v>
      </c>
      <c r="AR2116" s="26">
        <f>SUM(AG2116:AK2116)</f>
        <v>0</v>
      </c>
      <c r="AS2116" s="27">
        <f>+Tabla_DatosExternos_142[[#This Row],[Fecha]]-Tabla_DatosExternos_142[[#This Row],[Vence]]</f>
        <v>-60</v>
      </c>
      <c r="AT2116" s="21"/>
      <c r="AU2116" s="28" t="e">
        <f>+AR2116-W2116</f>
        <v>#VALUE!</v>
      </c>
    </row>
    <row r="2117" spans="1:47" x14ac:dyDescent="0.35">
      <c r="A2117" s="20">
        <v>46210</v>
      </c>
      <c r="B2117" s="21">
        <v>279677</v>
      </c>
      <c r="C2117" s="21">
        <v>3582.06</v>
      </c>
      <c r="D2117" s="21">
        <v>3582.06</v>
      </c>
      <c r="E2117" s="22">
        <v>46270</v>
      </c>
      <c r="F2117" s="21">
        <v>24</v>
      </c>
      <c r="G2117" s="21" t="s">
        <v>90</v>
      </c>
      <c r="H2117" s="21" t="s">
        <v>95</v>
      </c>
      <c r="I2117" s="21" t="s">
        <v>1823</v>
      </c>
      <c r="J2117" s="21" t="s">
        <v>1378</v>
      </c>
      <c r="K2117" s="21" t="s">
        <v>1379</v>
      </c>
      <c r="L2117" s="21" t="s">
        <v>1380</v>
      </c>
      <c r="M2117" s="21" t="s">
        <v>1381</v>
      </c>
      <c r="N2117" s="21">
        <v>60</v>
      </c>
      <c r="O2117" s="20"/>
      <c r="P2117" s="21" t="s">
        <v>50</v>
      </c>
      <c r="Q2117" s="21" t="s">
        <v>1824</v>
      </c>
      <c r="R2117" s="21">
        <v>3020821</v>
      </c>
      <c r="S2117" s="21">
        <v>10019</v>
      </c>
      <c r="T2117" s="21">
        <v>-63.184010899999997</v>
      </c>
      <c r="U2117" s="21">
        <v>-17.794257900000002</v>
      </c>
      <c r="V2117" s="21" t="s">
        <v>1448</v>
      </c>
      <c r="W2117" s="21" t="s">
        <v>51</v>
      </c>
      <c r="X2117" s="21" t="s">
        <v>1825</v>
      </c>
      <c r="Y2117" s="23">
        <v>46246</v>
      </c>
      <c r="Z2117" s="24">
        <f>+E2117-Y2117</f>
        <v>24</v>
      </c>
      <c r="AA2117" s="25">
        <f>+Tabla_DatosExternos_142[[#This Row],[Saldo]]/Tabla_DatosExternos_142[[#This Row],[Importe]]</f>
        <v>1</v>
      </c>
      <c r="AB2117" s="21"/>
      <c r="AC2117" s="26">
        <f>IF(AND(-Z2117&gt;=1,-Z2117&lt;=30),D2117,0)</f>
        <v>0</v>
      </c>
      <c r="AD2117" s="26">
        <f>IF(AND(-Z2117&gt;=31,-Z2117&lt;=60),D2117,0)</f>
        <v>0</v>
      </c>
      <c r="AE2117" s="26">
        <f>IF(AND(-Z2117&gt;=61,-Z2117&lt;=90),D2117,0)</f>
        <v>0</v>
      </c>
      <c r="AF2117" s="26">
        <f>IF(AND(-Z2117&gt;=91,-Z2117&lt;=120),D2117,0)</f>
        <v>0</v>
      </c>
      <c r="AG2117" s="26">
        <f>IF(AND(-Z2117&gt;=121,-Z2117&lt;=150),D2117,0)</f>
        <v>0</v>
      </c>
      <c r="AH2117" s="26">
        <f>IF(AND(-Z2117&gt;=151,-Z2117&lt;=180),D2117,0)</f>
        <v>0</v>
      </c>
      <c r="AI2117" s="26">
        <f>IF(AND(-Z2117&gt;=181,-Z2117&lt;=210),D2117,0)</f>
        <v>0</v>
      </c>
      <c r="AJ2117" s="26">
        <f>IF(AND(-Z2117&gt;=211,-Z2117&lt;=250),D2117,0)</f>
        <v>0</v>
      </c>
      <c r="AK2117" s="26">
        <f>IF(-Z2117&gt;=251,D2117,0)</f>
        <v>0</v>
      </c>
      <c r="AL2117" s="26">
        <f>SUM(AE2117:AF2117)</f>
        <v>0</v>
      </c>
      <c r="AM2117" s="26">
        <f>SUM(AG2117:AK2117)</f>
        <v>0</v>
      </c>
      <c r="AN2117" s="26">
        <f>SUM(AI2117:AK2117)</f>
        <v>0</v>
      </c>
      <c r="AO2117" s="26">
        <f>+IF(SUM(AC2117:AK2117)=0,D2117,0)</f>
        <v>3582.06</v>
      </c>
      <c r="AP2117" s="26">
        <f>+SUM(AC2117:AK2117)</f>
        <v>0</v>
      </c>
      <c r="AQ2117" s="26">
        <f>+Tabla_DatosExternos_142[[#This Row],[Total Vigente]]+Tabla_DatosExternos_142[[#This Row],[Total Vencido]]</f>
        <v>3582.06</v>
      </c>
      <c r="AR2117" s="26">
        <f>SUM(AG2117:AK2117)</f>
        <v>0</v>
      </c>
      <c r="AS2117" s="27">
        <f>+Tabla_DatosExternos_142[[#This Row],[Fecha]]-Tabla_DatosExternos_142[[#This Row],[Vence]]</f>
        <v>-60</v>
      </c>
      <c r="AT2117" s="21"/>
      <c r="AU2117" s="28" t="e">
        <f>+AR2117-W2117</f>
        <v>#VALUE!</v>
      </c>
    </row>
    <row r="2118" spans="1:47" x14ac:dyDescent="0.35">
      <c r="A2118" s="20">
        <v>46210</v>
      </c>
      <c r="B2118" s="21">
        <v>279678</v>
      </c>
      <c r="C2118" s="21">
        <v>900</v>
      </c>
      <c r="D2118" s="21">
        <v>900</v>
      </c>
      <c r="E2118" s="22">
        <v>46270</v>
      </c>
      <c r="F2118" s="21">
        <v>24</v>
      </c>
      <c r="G2118" s="21" t="s">
        <v>90</v>
      </c>
      <c r="H2118" s="21" t="s">
        <v>95</v>
      </c>
      <c r="I2118" s="21" t="s">
        <v>1823</v>
      </c>
      <c r="J2118" s="21" t="s">
        <v>1378</v>
      </c>
      <c r="K2118" s="21" t="s">
        <v>1379</v>
      </c>
      <c r="L2118" s="21" t="s">
        <v>1380</v>
      </c>
      <c r="M2118" s="21" t="s">
        <v>1381</v>
      </c>
      <c r="N2118" s="21">
        <v>60</v>
      </c>
      <c r="O2118" s="20"/>
      <c r="P2118" s="21" t="s">
        <v>50</v>
      </c>
      <c r="Q2118" s="21" t="s">
        <v>1824</v>
      </c>
      <c r="R2118" s="21">
        <v>3020821</v>
      </c>
      <c r="S2118" s="21">
        <v>10019</v>
      </c>
      <c r="T2118" s="21">
        <v>-63.184010899999997</v>
      </c>
      <c r="U2118" s="21">
        <v>-17.794257900000002</v>
      </c>
      <c r="V2118" s="21" t="s">
        <v>1448</v>
      </c>
      <c r="W2118" s="21" t="s">
        <v>51</v>
      </c>
      <c r="X2118" s="21" t="s">
        <v>1825</v>
      </c>
      <c r="Y2118" s="23">
        <v>46246</v>
      </c>
      <c r="Z2118" s="24">
        <f>+E2118-Y2118</f>
        <v>24</v>
      </c>
      <c r="AA2118" s="25">
        <f>+Tabla_DatosExternos_142[[#This Row],[Saldo]]/Tabla_DatosExternos_142[[#This Row],[Importe]]</f>
        <v>1</v>
      </c>
      <c r="AB2118" s="21"/>
      <c r="AC2118" s="26">
        <f>IF(AND(-Z2118&gt;=1,-Z2118&lt;=30),D2118,0)</f>
        <v>0</v>
      </c>
      <c r="AD2118" s="26">
        <f>IF(AND(-Z2118&gt;=31,-Z2118&lt;=60),D2118,0)</f>
        <v>0</v>
      </c>
      <c r="AE2118" s="26">
        <f>IF(AND(-Z2118&gt;=61,-Z2118&lt;=90),D2118,0)</f>
        <v>0</v>
      </c>
      <c r="AF2118" s="26">
        <f>IF(AND(-Z2118&gt;=91,-Z2118&lt;=120),D2118,0)</f>
        <v>0</v>
      </c>
      <c r="AG2118" s="26">
        <f>IF(AND(-Z2118&gt;=121,-Z2118&lt;=150),D2118,0)</f>
        <v>0</v>
      </c>
      <c r="AH2118" s="26">
        <f>IF(AND(-Z2118&gt;=151,-Z2118&lt;=180),D2118,0)</f>
        <v>0</v>
      </c>
      <c r="AI2118" s="26">
        <f>IF(AND(-Z2118&gt;=181,-Z2118&lt;=210),D2118,0)</f>
        <v>0</v>
      </c>
      <c r="AJ2118" s="26">
        <f>IF(AND(-Z2118&gt;=211,-Z2118&lt;=250),D2118,0)</f>
        <v>0</v>
      </c>
      <c r="AK2118" s="26">
        <f>IF(-Z2118&gt;=251,D2118,0)</f>
        <v>0</v>
      </c>
      <c r="AL2118" s="26">
        <f>SUM(AE2118:AF2118)</f>
        <v>0</v>
      </c>
      <c r="AM2118" s="26">
        <f>SUM(AG2118:AK2118)</f>
        <v>0</v>
      </c>
      <c r="AN2118" s="26">
        <f>SUM(AI2118:AK2118)</f>
        <v>0</v>
      </c>
      <c r="AO2118" s="26">
        <f>+IF(SUM(AC2118:AK2118)=0,D2118,0)</f>
        <v>900</v>
      </c>
      <c r="AP2118" s="26">
        <f>+SUM(AC2118:AK2118)</f>
        <v>0</v>
      </c>
      <c r="AQ2118" s="26">
        <f>+Tabla_DatosExternos_142[[#This Row],[Total Vigente]]+Tabla_DatosExternos_142[[#This Row],[Total Vencido]]</f>
        <v>900</v>
      </c>
      <c r="AR2118" s="26">
        <f>SUM(AG2118:AK2118)</f>
        <v>0</v>
      </c>
      <c r="AS2118" s="27">
        <f>+Tabla_DatosExternos_142[[#This Row],[Fecha]]-Tabla_DatosExternos_142[[#This Row],[Vence]]</f>
        <v>-60</v>
      </c>
      <c r="AT2118" s="21"/>
      <c r="AU2118" s="28" t="e">
        <f>+AR2118-W2118</f>
        <v>#VALUE!</v>
      </c>
    </row>
    <row r="2119" spans="1:47" x14ac:dyDescent="0.35">
      <c r="A2119" s="20">
        <v>46210</v>
      </c>
      <c r="B2119" s="21">
        <v>279680</v>
      </c>
      <c r="C2119" s="21">
        <v>1997.22</v>
      </c>
      <c r="D2119" s="21">
        <v>1997.22</v>
      </c>
      <c r="E2119" s="22">
        <v>46270</v>
      </c>
      <c r="F2119" s="21">
        <v>24</v>
      </c>
      <c r="G2119" s="21" t="s">
        <v>90</v>
      </c>
      <c r="H2119" s="21" t="s">
        <v>95</v>
      </c>
      <c r="I2119" s="21" t="s">
        <v>1823</v>
      </c>
      <c r="J2119" s="21" t="s">
        <v>1378</v>
      </c>
      <c r="K2119" s="21" t="s">
        <v>1379</v>
      </c>
      <c r="L2119" s="21" t="s">
        <v>1380</v>
      </c>
      <c r="M2119" s="21" t="s">
        <v>1381</v>
      </c>
      <c r="N2119" s="21">
        <v>60</v>
      </c>
      <c r="O2119" s="20"/>
      <c r="P2119" s="21" t="s">
        <v>50</v>
      </c>
      <c r="Q2119" s="21" t="s">
        <v>1824</v>
      </c>
      <c r="R2119" s="21">
        <v>3020821</v>
      </c>
      <c r="S2119" s="21">
        <v>10019</v>
      </c>
      <c r="T2119" s="21">
        <v>-63.187081800000001</v>
      </c>
      <c r="U2119" s="21">
        <v>-17.813688200000001</v>
      </c>
      <c r="V2119" s="21" t="s">
        <v>1448</v>
      </c>
      <c r="W2119" s="21" t="s">
        <v>51</v>
      </c>
      <c r="X2119" s="21" t="s">
        <v>1839</v>
      </c>
      <c r="Y2119" s="23">
        <v>46246</v>
      </c>
      <c r="Z2119" s="24">
        <f>+E2119-Y2119</f>
        <v>24</v>
      </c>
      <c r="AA2119" s="25">
        <f>+Tabla_DatosExternos_142[[#This Row],[Saldo]]/Tabla_DatosExternos_142[[#This Row],[Importe]]</f>
        <v>1</v>
      </c>
      <c r="AB2119" s="21"/>
      <c r="AC2119" s="26">
        <f>IF(AND(-Z2119&gt;=1,-Z2119&lt;=30),D2119,0)</f>
        <v>0</v>
      </c>
      <c r="AD2119" s="26">
        <f>IF(AND(-Z2119&gt;=31,-Z2119&lt;=60),D2119,0)</f>
        <v>0</v>
      </c>
      <c r="AE2119" s="26">
        <f>IF(AND(-Z2119&gt;=61,-Z2119&lt;=90),D2119,0)</f>
        <v>0</v>
      </c>
      <c r="AF2119" s="26">
        <f>IF(AND(-Z2119&gt;=91,-Z2119&lt;=120),D2119,0)</f>
        <v>0</v>
      </c>
      <c r="AG2119" s="26">
        <f>IF(AND(-Z2119&gt;=121,-Z2119&lt;=150),D2119,0)</f>
        <v>0</v>
      </c>
      <c r="AH2119" s="26">
        <f>IF(AND(-Z2119&gt;=151,-Z2119&lt;=180),D2119,0)</f>
        <v>0</v>
      </c>
      <c r="AI2119" s="26">
        <f>IF(AND(-Z2119&gt;=181,-Z2119&lt;=210),D2119,0)</f>
        <v>0</v>
      </c>
      <c r="AJ2119" s="26">
        <f>IF(AND(-Z2119&gt;=211,-Z2119&lt;=250),D2119,0)</f>
        <v>0</v>
      </c>
      <c r="AK2119" s="26">
        <f>IF(-Z2119&gt;=251,D2119,0)</f>
        <v>0</v>
      </c>
      <c r="AL2119" s="26">
        <f>SUM(AE2119:AF2119)</f>
        <v>0</v>
      </c>
      <c r="AM2119" s="26">
        <f>SUM(AG2119:AK2119)</f>
        <v>0</v>
      </c>
      <c r="AN2119" s="26">
        <f>SUM(AI2119:AK2119)</f>
        <v>0</v>
      </c>
      <c r="AO2119" s="26">
        <f>+IF(SUM(AC2119:AK2119)=0,D2119,0)</f>
        <v>1997.22</v>
      </c>
      <c r="AP2119" s="26">
        <f>+SUM(AC2119:AK2119)</f>
        <v>0</v>
      </c>
      <c r="AQ2119" s="26">
        <f>+Tabla_DatosExternos_142[[#This Row],[Total Vigente]]+Tabla_DatosExternos_142[[#This Row],[Total Vencido]]</f>
        <v>1997.22</v>
      </c>
      <c r="AR2119" s="26">
        <f>SUM(AG2119:AK2119)</f>
        <v>0</v>
      </c>
      <c r="AS2119" s="27">
        <f>+Tabla_DatosExternos_142[[#This Row],[Fecha]]-Tabla_DatosExternos_142[[#This Row],[Vence]]</f>
        <v>-60</v>
      </c>
      <c r="AT2119" s="21"/>
      <c r="AU2119" s="28" t="e">
        <f>+AR2119-W2119</f>
        <v>#VALUE!</v>
      </c>
    </row>
    <row r="2120" spans="1:47" x14ac:dyDescent="0.35">
      <c r="A2120" s="20">
        <v>46210</v>
      </c>
      <c r="B2120" s="21">
        <v>279681</v>
      </c>
      <c r="C2120" s="21">
        <v>1310.04</v>
      </c>
      <c r="D2120" s="21">
        <v>1310.04</v>
      </c>
      <c r="E2120" s="22">
        <v>46270</v>
      </c>
      <c r="F2120" s="21">
        <v>24</v>
      </c>
      <c r="G2120" s="21" t="s">
        <v>90</v>
      </c>
      <c r="H2120" s="21" t="s">
        <v>95</v>
      </c>
      <c r="I2120" s="21" t="s">
        <v>1823</v>
      </c>
      <c r="J2120" s="21" t="s">
        <v>1378</v>
      </c>
      <c r="K2120" s="21" t="s">
        <v>1379</v>
      </c>
      <c r="L2120" s="21" t="s">
        <v>1380</v>
      </c>
      <c r="M2120" s="21" t="s">
        <v>1381</v>
      </c>
      <c r="N2120" s="21">
        <v>60</v>
      </c>
      <c r="O2120" s="20"/>
      <c r="P2120" s="21" t="s">
        <v>50</v>
      </c>
      <c r="Q2120" s="21" t="s">
        <v>1824</v>
      </c>
      <c r="R2120" s="21">
        <v>3020821</v>
      </c>
      <c r="S2120" s="21">
        <v>10019</v>
      </c>
      <c r="T2120" s="21">
        <v>-63.274680199999999</v>
      </c>
      <c r="U2120" s="21">
        <v>-17.868077700000001</v>
      </c>
      <c r="V2120" s="21" t="s">
        <v>1448</v>
      </c>
      <c r="W2120" s="21" t="s">
        <v>51</v>
      </c>
      <c r="X2120" s="21" t="s">
        <v>1895</v>
      </c>
      <c r="Y2120" s="23">
        <v>46246</v>
      </c>
      <c r="Z2120" s="24">
        <f>+E2120-Y2120</f>
        <v>24</v>
      </c>
      <c r="AA2120" s="25">
        <f>+Tabla_DatosExternos_142[[#This Row],[Saldo]]/Tabla_DatosExternos_142[[#This Row],[Importe]]</f>
        <v>1</v>
      </c>
      <c r="AB2120" s="21"/>
      <c r="AC2120" s="26">
        <f>IF(AND(-Z2120&gt;=1,-Z2120&lt;=30),D2120,0)</f>
        <v>0</v>
      </c>
      <c r="AD2120" s="26">
        <f>IF(AND(-Z2120&gt;=31,-Z2120&lt;=60),D2120,0)</f>
        <v>0</v>
      </c>
      <c r="AE2120" s="26">
        <f>IF(AND(-Z2120&gt;=61,-Z2120&lt;=90),D2120,0)</f>
        <v>0</v>
      </c>
      <c r="AF2120" s="26">
        <f>IF(AND(-Z2120&gt;=91,-Z2120&lt;=120),D2120,0)</f>
        <v>0</v>
      </c>
      <c r="AG2120" s="26">
        <f>IF(AND(-Z2120&gt;=121,-Z2120&lt;=150),D2120,0)</f>
        <v>0</v>
      </c>
      <c r="AH2120" s="26">
        <f>IF(AND(-Z2120&gt;=151,-Z2120&lt;=180),D2120,0)</f>
        <v>0</v>
      </c>
      <c r="AI2120" s="26">
        <f>IF(AND(-Z2120&gt;=181,-Z2120&lt;=210),D2120,0)</f>
        <v>0</v>
      </c>
      <c r="AJ2120" s="26">
        <f>IF(AND(-Z2120&gt;=211,-Z2120&lt;=250),D2120,0)</f>
        <v>0</v>
      </c>
      <c r="AK2120" s="26">
        <f>IF(-Z2120&gt;=251,D2120,0)</f>
        <v>0</v>
      </c>
      <c r="AL2120" s="26">
        <f>SUM(AE2120:AF2120)</f>
        <v>0</v>
      </c>
      <c r="AM2120" s="26">
        <f>SUM(AG2120:AK2120)</f>
        <v>0</v>
      </c>
      <c r="AN2120" s="26">
        <f>SUM(AI2120:AK2120)</f>
        <v>0</v>
      </c>
      <c r="AO2120" s="26">
        <f>+IF(SUM(AC2120:AK2120)=0,D2120,0)</f>
        <v>1310.04</v>
      </c>
      <c r="AP2120" s="26">
        <f>+SUM(AC2120:AK2120)</f>
        <v>0</v>
      </c>
      <c r="AQ2120" s="26">
        <f>+Tabla_DatosExternos_142[[#This Row],[Total Vigente]]+Tabla_DatosExternos_142[[#This Row],[Total Vencido]]</f>
        <v>1310.04</v>
      </c>
      <c r="AR2120" s="26">
        <f>SUM(AG2120:AK2120)</f>
        <v>0</v>
      </c>
      <c r="AS2120" s="27">
        <f>+Tabla_DatosExternos_142[[#This Row],[Fecha]]-Tabla_DatosExternos_142[[#This Row],[Vence]]</f>
        <v>-60</v>
      </c>
      <c r="AT2120" s="21"/>
      <c r="AU2120" s="28" t="e">
        <f>+AR2120-W2120</f>
        <v>#VALUE!</v>
      </c>
    </row>
    <row r="2121" spans="1:47" x14ac:dyDescent="0.35">
      <c r="A2121" s="20">
        <v>46210</v>
      </c>
      <c r="B2121" s="21">
        <v>279682</v>
      </c>
      <c r="C2121" s="21">
        <v>631.26</v>
      </c>
      <c r="D2121" s="21">
        <v>631.26</v>
      </c>
      <c r="E2121" s="22">
        <v>46270</v>
      </c>
      <c r="F2121" s="21">
        <v>24</v>
      </c>
      <c r="G2121" s="21" t="s">
        <v>90</v>
      </c>
      <c r="H2121" s="21" t="s">
        <v>95</v>
      </c>
      <c r="I2121" s="21" t="s">
        <v>1823</v>
      </c>
      <c r="J2121" s="21" t="s">
        <v>1378</v>
      </c>
      <c r="K2121" s="21" t="s">
        <v>1379</v>
      </c>
      <c r="L2121" s="21" t="s">
        <v>1380</v>
      </c>
      <c r="M2121" s="21" t="s">
        <v>1381</v>
      </c>
      <c r="N2121" s="21">
        <v>60</v>
      </c>
      <c r="O2121" s="20"/>
      <c r="P2121" s="21" t="s">
        <v>50</v>
      </c>
      <c r="Q2121" s="21" t="s">
        <v>1824</v>
      </c>
      <c r="R2121" s="21">
        <v>3020821</v>
      </c>
      <c r="S2121" s="21">
        <v>10019</v>
      </c>
      <c r="T2121" s="21">
        <v>-63.274680199999999</v>
      </c>
      <c r="U2121" s="21">
        <v>-17.868077700000001</v>
      </c>
      <c r="V2121" s="21" t="s">
        <v>1448</v>
      </c>
      <c r="W2121" s="21" t="s">
        <v>51</v>
      </c>
      <c r="X2121" s="21" t="s">
        <v>1895</v>
      </c>
      <c r="Y2121" s="23">
        <v>46246</v>
      </c>
      <c r="Z2121" s="24">
        <f>+E2121-Y2121</f>
        <v>24</v>
      </c>
      <c r="AA2121" s="25">
        <f>+Tabla_DatosExternos_142[[#This Row],[Saldo]]/Tabla_DatosExternos_142[[#This Row],[Importe]]</f>
        <v>1</v>
      </c>
      <c r="AB2121" s="21"/>
      <c r="AC2121" s="26">
        <f>IF(AND(-Z2121&gt;=1,-Z2121&lt;=30),D2121,0)</f>
        <v>0</v>
      </c>
      <c r="AD2121" s="26">
        <f>IF(AND(-Z2121&gt;=31,-Z2121&lt;=60),D2121,0)</f>
        <v>0</v>
      </c>
      <c r="AE2121" s="26">
        <f>IF(AND(-Z2121&gt;=61,-Z2121&lt;=90),D2121,0)</f>
        <v>0</v>
      </c>
      <c r="AF2121" s="26">
        <f>IF(AND(-Z2121&gt;=91,-Z2121&lt;=120),D2121,0)</f>
        <v>0</v>
      </c>
      <c r="AG2121" s="26">
        <f>IF(AND(-Z2121&gt;=121,-Z2121&lt;=150),D2121,0)</f>
        <v>0</v>
      </c>
      <c r="AH2121" s="26">
        <f>IF(AND(-Z2121&gt;=151,-Z2121&lt;=180),D2121,0)</f>
        <v>0</v>
      </c>
      <c r="AI2121" s="26">
        <f>IF(AND(-Z2121&gt;=181,-Z2121&lt;=210),D2121,0)</f>
        <v>0</v>
      </c>
      <c r="AJ2121" s="26">
        <f>IF(AND(-Z2121&gt;=211,-Z2121&lt;=250),D2121,0)</f>
        <v>0</v>
      </c>
      <c r="AK2121" s="26">
        <f>IF(-Z2121&gt;=251,D2121,0)</f>
        <v>0</v>
      </c>
      <c r="AL2121" s="26">
        <f>SUM(AE2121:AF2121)</f>
        <v>0</v>
      </c>
      <c r="AM2121" s="26">
        <f>SUM(AG2121:AK2121)</f>
        <v>0</v>
      </c>
      <c r="AN2121" s="26">
        <f>SUM(AI2121:AK2121)</f>
        <v>0</v>
      </c>
      <c r="AO2121" s="26">
        <f>+IF(SUM(AC2121:AK2121)=0,D2121,0)</f>
        <v>631.26</v>
      </c>
      <c r="AP2121" s="26">
        <f>+SUM(AC2121:AK2121)</f>
        <v>0</v>
      </c>
      <c r="AQ2121" s="26">
        <f>+Tabla_DatosExternos_142[[#This Row],[Total Vigente]]+Tabla_DatosExternos_142[[#This Row],[Total Vencido]]</f>
        <v>631.26</v>
      </c>
      <c r="AR2121" s="26">
        <f>SUM(AG2121:AK2121)</f>
        <v>0</v>
      </c>
      <c r="AS2121" s="27">
        <f>+Tabla_DatosExternos_142[[#This Row],[Fecha]]-Tabla_DatosExternos_142[[#This Row],[Vence]]</f>
        <v>-60</v>
      </c>
      <c r="AT2121" s="21"/>
      <c r="AU2121" s="28" t="e">
        <f>+AR2121-W2121</f>
        <v>#VALUE!</v>
      </c>
    </row>
    <row r="2122" spans="1:47" x14ac:dyDescent="0.35">
      <c r="A2122" s="20">
        <v>46211</v>
      </c>
      <c r="B2122" s="21">
        <v>5418</v>
      </c>
      <c r="C2122" s="21">
        <v>2809.14</v>
      </c>
      <c r="D2122" s="21">
        <v>2809.14</v>
      </c>
      <c r="E2122" s="22">
        <v>46271</v>
      </c>
      <c r="F2122" s="21">
        <v>25</v>
      </c>
      <c r="G2122" s="21" t="s">
        <v>90</v>
      </c>
      <c r="H2122" s="21" t="s">
        <v>95</v>
      </c>
      <c r="I2122" s="21" t="s">
        <v>1823</v>
      </c>
      <c r="J2122" s="21" t="s">
        <v>1378</v>
      </c>
      <c r="K2122" s="21" t="s">
        <v>1379</v>
      </c>
      <c r="L2122" s="21" t="s">
        <v>1380</v>
      </c>
      <c r="M2122" s="21" t="s">
        <v>1381</v>
      </c>
      <c r="N2122" s="21">
        <v>60</v>
      </c>
      <c r="O2122" s="20"/>
      <c r="P2122" s="21" t="s">
        <v>50</v>
      </c>
      <c r="Q2122" s="21" t="s">
        <v>1824</v>
      </c>
      <c r="R2122" s="21">
        <v>3020821</v>
      </c>
      <c r="S2122" s="21">
        <v>10019</v>
      </c>
      <c r="T2122" s="21">
        <v>-63.1271433</v>
      </c>
      <c r="U2122" s="21">
        <v>-17.771725799999999</v>
      </c>
      <c r="V2122" s="21" t="s">
        <v>1448</v>
      </c>
      <c r="W2122" s="21" t="s">
        <v>51</v>
      </c>
      <c r="X2122" s="21" t="s">
        <v>1873</v>
      </c>
      <c r="Y2122" s="23">
        <v>46246</v>
      </c>
      <c r="Z2122" s="24">
        <f>+E2122-Y2122</f>
        <v>25</v>
      </c>
      <c r="AA2122" s="25">
        <f>+Tabla_DatosExternos_142[[#This Row],[Saldo]]/Tabla_DatosExternos_142[[#This Row],[Importe]]</f>
        <v>1</v>
      </c>
      <c r="AB2122" s="21"/>
      <c r="AC2122" s="26">
        <f>IF(AND(-Z2122&gt;=1,-Z2122&lt;=30),D2122,0)</f>
        <v>0</v>
      </c>
      <c r="AD2122" s="26">
        <f>IF(AND(-Z2122&gt;=31,-Z2122&lt;=60),D2122,0)</f>
        <v>0</v>
      </c>
      <c r="AE2122" s="26">
        <f>IF(AND(-Z2122&gt;=61,-Z2122&lt;=90),D2122,0)</f>
        <v>0</v>
      </c>
      <c r="AF2122" s="26">
        <f>IF(AND(-Z2122&gt;=91,-Z2122&lt;=120),D2122,0)</f>
        <v>0</v>
      </c>
      <c r="AG2122" s="26">
        <f>IF(AND(-Z2122&gt;=121,-Z2122&lt;=150),D2122,0)</f>
        <v>0</v>
      </c>
      <c r="AH2122" s="26">
        <f>IF(AND(-Z2122&gt;=151,-Z2122&lt;=180),D2122,0)</f>
        <v>0</v>
      </c>
      <c r="AI2122" s="26">
        <f>IF(AND(-Z2122&gt;=181,-Z2122&lt;=210),D2122,0)</f>
        <v>0</v>
      </c>
      <c r="AJ2122" s="26">
        <f>IF(AND(-Z2122&gt;=211,-Z2122&lt;=250),D2122,0)</f>
        <v>0</v>
      </c>
      <c r="AK2122" s="26">
        <f>IF(-Z2122&gt;=251,D2122,0)</f>
        <v>0</v>
      </c>
      <c r="AL2122" s="26">
        <f>SUM(AE2122:AF2122)</f>
        <v>0</v>
      </c>
      <c r="AM2122" s="26">
        <f>SUM(AG2122:AK2122)</f>
        <v>0</v>
      </c>
      <c r="AN2122" s="26">
        <f>SUM(AI2122:AK2122)</f>
        <v>0</v>
      </c>
      <c r="AO2122" s="26">
        <f>+IF(SUM(AC2122:AK2122)=0,D2122,0)</f>
        <v>2809.14</v>
      </c>
      <c r="AP2122" s="26">
        <f>+SUM(AC2122:AK2122)</f>
        <v>0</v>
      </c>
      <c r="AQ2122" s="26">
        <f>+Tabla_DatosExternos_142[[#This Row],[Total Vigente]]+Tabla_DatosExternos_142[[#This Row],[Total Vencido]]</f>
        <v>2809.14</v>
      </c>
      <c r="AR2122" s="26">
        <f>SUM(AG2122:AK2122)</f>
        <v>0</v>
      </c>
      <c r="AS2122" s="27">
        <f>+Tabla_DatosExternos_142[[#This Row],[Fecha]]-Tabla_DatosExternos_142[[#This Row],[Vence]]</f>
        <v>-60</v>
      </c>
      <c r="AT2122" s="21"/>
      <c r="AU2122" s="28" t="e">
        <f>+AR2122-W2122</f>
        <v>#VALUE!</v>
      </c>
    </row>
    <row r="2123" spans="1:47" x14ac:dyDescent="0.35">
      <c r="A2123" s="20">
        <v>46211</v>
      </c>
      <c r="B2123" s="21">
        <v>5419</v>
      </c>
      <c r="C2123" s="21">
        <v>1040.46</v>
      </c>
      <c r="D2123" s="21">
        <v>1040.46</v>
      </c>
      <c r="E2123" s="22">
        <v>46271</v>
      </c>
      <c r="F2123" s="21">
        <v>25</v>
      </c>
      <c r="G2123" s="21" t="s">
        <v>90</v>
      </c>
      <c r="H2123" s="21" t="s">
        <v>95</v>
      </c>
      <c r="I2123" s="21" t="s">
        <v>1823</v>
      </c>
      <c r="J2123" s="21" t="s">
        <v>1378</v>
      </c>
      <c r="K2123" s="21" t="s">
        <v>1379</v>
      </c>
      <c r="L2123" s="21" t="s">
        <v>1380</v>
      </c>
      <c r="M2123" s="21" t="s">
        <v>1381</v>
      </c>
      <c r="N2123" s="21">
        <v>60</v>
      </c>
      <c r="O2123" s="20"/>
      <c r="P2123" s="21" t="s">
        <v>50</v>
      </c>
      <c r="Q2123" s="21" t="s">
        <v>1824</v>
      </c>
      <c r="R2123" s="21">
        <v>3020821</v>
      </c>
      <c r="S2123" s="21">
        <v>10019</v>
      </c>
      <c r="T2123" s="21">
        <v>-63.147013999999999</v>
      </c>
      <c r="U2123" s="21">
        <v>-17.742850700000002</v>
      </c>
      <c r="V2123" s="21" t="s">
        <v>1448</v>
      </c>
      <c r="W2123" s="21" t="s">
        <v>51</v>
      </c>
      <c r="X2123" s="21" t="s">
        <v>1852</v>
      </c>
      <c r="Y2123" s="23">
        <v>46246</v>
      </c>
      <c r="Z2123" s="24">
        <f>+E2123-Y2123</f>
        <v>25</v>
      </c>
      <c r="AA2123" s="25">
        <f>+Tabla_DatosExternos_142[[#This Row],[Saldo]]/Tabla_DatosExternos_142[[#This Row],[Importe]]</f>
        <v>1</v>
      </c>
      <c r="AB2123" s="21"/>
      <c r="AC2123" s="26">
        <f>IF(AND(-Z2123&gt;=1,-Z2123&lt;=30),D2123,0)</f>
        <v>0</v>
      </c>
      <c r="AD2123" s="26">
        <f>IF(AND(-Z2123&gt;=31,-Z2123&lt;=60),D2123,0)</f>
        <v>0</v>
      </c>
      <c r="AE2123" s="26">
        <f>IF(AND(-Z2123&gt;=61,-Z2123&lt;=90),D2123,0)</f>
        <v>0</v>
      </c>
      <c r="AF2123" s="26">
        <f>IF(AND(-Z2123&gt;=91,-Z2123&lt;=120),D2123,0)</f>
        <v>0</v>
      </c>
      <c r="AG2123" s="26">
        <f>IF(AND(-Z2123&gt;=121,-Z2123&lt;=150),D2123,0)</f>
        <v>0</v>
      </c>
      <c r="AH2123" s="26">
        <f>IF(AND(-Z2123&gt;=151,-Z2123&lt;=180),D2123,0)</f>
        <v>0</v>
      </c>
      <c r="AI2123" s="26">
        <f>IF(AND(-Z2123&gt;=181,-Z2123&lt;=210),D2123,0)</f>
        <v>0</v>
      </c>
      <c r="AJ2123" s="26">
        <f>IF(AND(-Z2123&gt;=211,-Z2123&lt;=250),D2123,0)</f>
        <v>0</v>
      </c>
      <c r="AK2123" s="26">
        <f>IF(-Z2123&gt;=251,D2123,0)</f>
        <v>0</v>
      </c>
      <c r="AL2123" s="26">
        <f>SUM(AE2123:AF2123)</f>
        <v>0</v>
      </c>
      <c r="AM2123" s="26">
        <f>SUM(AG2123:AK2123)</f>
        <v>0</v>
      </c>
      <c r="AN2123" s="26">
        <f>SUM(AI2123:AK2123)</f>
        <v>0</v>
      </c>
      <c r="AO2123" s="26">
        <f>+IF(SUM(AC2123:AK2123)=0,D2123,0)</f>
        <v>1040.46</v>
      </c>
      <c r="AP2123" s="26">
        <f>+SUM(AC2123:AK2123)</f>
        <v>0</v>
      </c>
      <c r="AQ2123" s="26">
        <f>+Tabla_DatosExternos_142[[#This Row],[Total Vigente]]+Tabla_DatosExternos_142[[#This Row],[Total Vencido]]</f>
        <v>1040.46</v>
      </c>
      <c r="AR2123" s="26">
        <f>SUM(AG2123:AK2123)</f>
        <v>0</v>
      </c>
      <c r="AS2123" s="27">
        <f>+Tabla_DatosExternos_142[[#This Row],[Fecha]]-Tabla_DatosExternos_142[[#This Row],[Vence]]</f>
        <v>-60</v>
      </c>
      <c r="AT2123" s="21"/>
      <c r="AU2123" s="28" t="e">
        <f>+AR2123-W2123</f>
        <v>#VALUE!</v>
      </c>
    </row>
    <row r="2124" spans="1:47" x14ac:dyDescent="0.35">
      <c r="A2124" s="20">
        <v>46211</v>
      </c>
      <c r="B2124" s="21">
        <v>5420</v>
      </c>
      <c r="C2124" s="21">
        <v>2931.78</v>
      </c>
      <c r="D2124" s="21">
        <v>2931.78</v>
      </c>
      <c r="E2124" s="22">
        <v>46271</v>
      </c>
      <c r="F2124" s="21">
        <v>25</v>
      </c>
      <c r="G2124" s="21" t="s">
        <v>90</v>
      </c>
      <c r="H2124" s="21" t="s">
        <v>95</v>
      </c>
      <c r="I2124" s="21" t="s">
        <v>1823</v>
      </c>
      <c r="J2124" s="21" t="s">
        <v>1378</v>
      </c>
      <c r="K2124" s="21" t="s">
        <v>1379</v>
      </c>
      <c r="L2124" s="21" t="s">
        <v>1380</v>
      </c>
      <c r="M2124" s="21" t="s">
        <v>1381</v>
      </c>
      <c r="N2124" s="21">
        <v>60</v>
      </c>
      <c r="O2124" s="20"/>
      <c r="P2124" s="21" t="s">
        <v>50</v>
      </c>
      <c r="Q2124" s="21" t="s">
        <v>1824</v>
      </c>
      <c r="R2124" s="21">
        <v>3020821</v>
      </c>
      <c r="S2124" s="21">
        <v>10019</v>
      </c>
      <c r="T2124" s="21">
        <v>-63.179277999999996</v>
      </c>
      <c r="U2124" s="21">
        <v>-17.749238500000001</v>
      </c>
      <c r="V2124" s="21" t="s">
        <v>1448</v>
      </c>
      <c r="W2124" s="21" t="s">
        <v>51</v>
      </c>
      <c r="X2124" s="21" t="s">
        <v>1872</v>
      </c>
      <c r="Y2124" s="23">
        <v>46246</v>
      </c>
      <c r="Z2124" s="24">
        <f>+E2124-Y2124</f>
        <v>25</v>
      </c>
      <c r="AA2124" s="25">
        <f>+Tabla_DatosExternos_142[[#This Row],[Saldo]]/Tabla_DatosExternos_142[[#This Row],[Importe]]</f>
        <v>1</v>
      </c>
      <c r="AB2124" s="21"/>
      <c r="AC2124" s="26">
        <f>IF(AND(-Z2124&gt;=1,-Z2124&lt;=30),D2124,0)</f>
        <v>0</v>
      </c>
      <c r="AD2124" s="26">
        <f>IF(AND(-Z2124&gt;=31,-Z2124&lt;=60),D2124,0)</f>
        <v>0</v>
      </c>
      <c r="AE2124" s="26">
        <f>IF(AND(-Z2124&gt;=61,-Z2124&lt;=90),D2124,0)</f>
        <v>0</v>
      </c>
      <c r="AF2124" s="26">
        <f>IF(AND(-Z2124&gt;=91,-Z2124&lt;=120),D2124,0)</f>
        <v>0</v>
      </c>
      <c r="AG2124" s="26">
        <f>IF(AND(-Z2124&gt;=121,-Z2124&lt;=150),D2124,0)</f>
        <v>0</v>
      </c>
      <c r="AH2124" s="26">
        <f>IF(AND(-Z2124&gt;=151,-Z2124&lt;=180),D2124,0)</f>
        <v>0</v>
      </c>
      <c r="AI2124" s="26">
        <f>IF(AND(-Z2124&gt;=181,-Z2124&lt;=210),D2124,0)</f>
        <v>0</v>
      </c>
      <c r="AJ2124" s="26">
        <f>IF(AND(-Z2124&gt;=211,-Z2124&lt;=250),D2124,0)</f>
        <v>0</v>
      </c>
      <c r="AK2124" s="26">
        <f>IF(-Z2124&gt;=251,D2124,0)</f>
        <v>0</v>
      </c>
      <c r="AL2124" s="26">
        <f>SUM(AE2124:AF2124)</f>
        <v>0</v>
      </c>
      <c r="AM2124" s="26">
        <f>SUM(AG2124:AK2124)</f>
        <v>0</v>
      </c>
      <c r="AN2124" s="26">
        <f>SUM(AI2124:AK2124)</f>
        <v>0</v>
      </c>
      <c r="AO2124" s="26">
        <f>+IF(SUM(AC2124:AK2124)=0,D2124,0)</f>
        <v>2931.78</v>
      </c>
      <c r="AP2124" s="26">
        <f>+SUM(AC2124:AK2124)</f>
        <v>0</v>
      </c>
      <c r="AQ2124" s="26">
        <f>+Tabla_DatosExternos_142[[#This Row],[Total Vigente]]+Tabla_DatosExternos_142[[#This Row],[Total Vencido]]</f>
        <v>2931.78</v>
      </c>
      <c r="AR2124" s="26">
        <f>SUM(AG2124:AK2124)</f>
        <v>0</v>
      </c>
      <c r="AS2124" s="27">
        <f>+Tabla_DatosExternos_142[[#This Row],[Fecha]]-Tabla_DatosExternos_142[[#This Row],[Vence]]</f>
        <v>-60</v>
      </c>
      <c r="AT2124" s="21"/>
      <c r="AU2124" s="28" t="e">
        <f>+AR2124-W2124</f>
        <v>#VALUE!</v>
      </c>
    </row>
    <row r="2125" spans="1:47" x14ac:dyDescent="0.35">
      <c r="A2125" s="20">
        <v>46211</v>
      </c>
      <c r="B2125" s="21">
        <v>280130</v>
      </c>
      <c r="C2125" s="21">
        <v>4900.5</v>
      </c>
      <c r="D2125" s="21">
        <v>4900.5</v>
      </c>
      <c r="E2125" s="22">
        <v>46271</v>
      </c>
      <c r="F2125" s="21">
        <v>25</v>
      </c>
      <c r="G2125" s="21" t="s">
        <v>90</v>
      </c>
      <c r="H2125" s="21" t="s">
        <v>95</v>
      </c>
      <c r="I2125" s="21" t="s">
        <v>1823</v>
      </c>
      <c r="J2125" s="21" t="s">
        <v>1378</v>
      </c>
      <c r="K2125" s="21" t="s">
        <v>1379</v>
      </c>
      <c r="L2125" s="21" t="s">
        <v>1380</v>
      </c>
      <c r="M2125" s="21" t="s">
        <v>1381</v>
      </c>
      <c r="N2125" s="21">
        <v>60</v>
      </c>
      <c r="O2125" s="20"/>
      <c r="P2125" s="21" t="s">
        <v>50</v>
      </c>
      <c r="Q2125" s="21" t="s">
        <v>1824</v>
      </c>
      <c r="R2125" s="21">
        <v>3020821</v>
      </c>
      <c r="S2125" s="21">
        <v>10019</v>
      </c>
      <c r="T2125" s="21">
        <v>-63.163467500000003</v>
      </c>
      <c r="U2125" s="21">
        <v>-17.795423799999998</v>
      </c>
      <c r="V2125" s="21" t="s">
        <v>1448</v>
      </c>
      <c r="W2125" s="21" t="s">
        <v>51</v>
      </c>
      <c r="X2125" s="21" t="s">
        <v>1874</v>
      </c>
      <c r="Y2125" s="23">
        <v>46246</v>
      </c>
      <c r="Z2125" s="24">
        <f>+E2125-Y2125</f>
        <v>25</v>
      </c>
      <c r="AA2125" s="25">
        <f>+Tabla_DatosExternos_142[[#This Row],[Saldo]]/Tabla_DatosExternos_142[[#This Row],[Importe]]</f>
        <v>1</v>
      </c>
      <c r="AB2125" s="21"/>
      <c r="AC2125" s="26">
        <f>IF(AND(-Z2125&gt;=1,-Z2125&lt;=30),D2125,0)</f>
        <v>0</v>
      </c>
      <c r="AD2125" s="26">
        <f>IF(AND(-Z2125&gt;=31,-Z2125&lt;=60),D2125,0)</f>
        <v>0</v>
      </c>
      <c r="AE2125" s="26">
        <f>IF(AND(-Z2125&gt;=61,-Z2125&lt;=90),D2125,0)</f>
        <v>0</v>
      </c>
      <c r="AF2125" s="26">
        <f>IF(AND(-Z2125&gt;=91,-Z2125&lt;=120),D2125,0)</f>
        <v>0</v>
      </c>
      <c r="AG2125" s="26">
        <f>IF(AND(-Z2125&gt;=121,-Z2125&lt;=150),D2125,0)</f>
        <v>0</v>
      </c>
      <c r="AH2125" s="26">
        <f>IF(AND(-Z2125&gt;=151,-Z2125&lt;=180),D2125,0)</f>
        <v>0</v>
      </c>
      <c r="AI2125" s="26">
        <f>IF(AND(-Z2125&gt;=181,-Z2125&lt;=210),D2125,0)</f>
        <v>0</v>
      </c>
      <c r="AJ2125" s="26">
        <f>IF(AND(-Z2125&gt;=211,-Z2125&lt;=250),D2125,0)</f>
        <v>0</v>
      </c>
      <c r="AK2125" s="26">
        <f>IF(-Z2125&gt;=251,D2125,0)</f>
        <v>0</v>
      </c>
      <c r="AL2125" s="26">
        <f>SUM(AE2125:AF2125)</f>
        <v>0</v>
      </c>
      <c r="AM2125" s="26">
        <f>SUM(AG2125:AK2125)</f>
        <v>0</v>
      </c>
      <c r="AN2125" s="26">
        <f>SUM(AI2125:AK2125)</f>
        <v>0</v>
      </c>
      <c r="AO2125" s="26">
        <f>+IF(SUM(AC2125:AK2125)=0,D2125,0)</f>
        <v>4900.5</v>
      </c>
      <c r="AP2125" s="26">
        <f>+SUM(AC2125:AK2125)</f>
        <v>0</v>
      </c>
      <c r="AQ2125" s="26">
        <f>+Tabla_DatosExternos_142[[#This Row],[Total Vigente]]+Tabla_DatosExternos_142[[#This Row],[Total Vencido]]</f>
        <v>4900.5</v>
      </c>
      <c r="AR2125" s="26">
        <f>SUM(AG2125:AK2125)</f>
        <v>0</v>
      </c>
      <c r="AS2125" s="27">
        <f>+Tabla_DatosExternos_142[[#This Row],[Fecha]]-Tabla_DatosExternos_142[[#This Row],[Vence]]</f>
        <v>-60</v>
      </c>
      <c r="AT2125" s="21"/>
      <c r="AU2125" s="28" t="e">
        <f>+AR2125-W2125</f>
        <v>#VALUE!</v>
      </c>
    </row>
    <row r="2126" spans="1:47" x14ac:dyDescent="0.35">
      <c r="A2126" s="20">
        <v>46211</v>
      </c>
      <c r="B2126" s="21">
        <v>280131</v>
      </c>
      <c r="C2126" s="21">
        <v>7240.44</v>
      </c>
      <c r="D2126" s="21">
        <v>7240.44</v>
      </c>
      <c r="E2126" s="22">
        <v>46271</v>
      </c>
      <c r="F2126" s="21">
        <v>25</v>
      </c>
      <c r="G2126" s="21" t="s">
        <v>90</v>
      </c>
      <c r="H2126" s="21" t="s">
        <v>95</v>
      </c>
      <c r="I2126" s="21" t="s">
        <v>1823</v>
      </c>
      <c r="J2126" s="21" t="s">
        <v>1378</v>
      </c>
      <c r="K2126" s="21" t="s">
        <v>1379</v>
      </c>
      <c r="L2126" s="21" t="s">
        <v>1380</v>
      </c>
      <c r="M2126" s="21" t="s">
        <v>1381</v>
      </c>
      <c r="N2126" s="21">
        <v>60</v>
      </c>
      <c r="O2126" s="20"/>
      <c r="P2126" s="21" t="s">
        <v>50</v>
      </c>
      <c r="Q2126" s="21" t="s">
        <v>1824</v>
      </c>
      <c r="R2126" s="21">
        <v>3020821</v>
      </c>
      <c r="S2126" s="21">
        <v>10019</v>
      </c>
      <c r="T2126" s="21">
        <v>-63.211114299999998</v>
      </c>
      <c r="U2126" s="21">
        <v>-17.8105388</v>
      </c>
      <c r="V2126" s="21" t="s">
        <v>1448</v>
      </c>
      <c r="W2126" s="21" t="s">
        <v>51</v>
      </c>
      <c r="X2126" s="21" t="s">
        <v>1838</v>
      </c>
      <c r="Y2126" s="23">
        <v>46246</v>
      </c>
      <c r="Z2126" s="24">
        <f>+E2126-Y2126</f>
        <v>25</v>
      </c>
      <c r="AA2126" s="25">
        <f>+Tabla_DatosExternos_142[[#This Row],[Saldo]]/Tabla_DatosExternos_142[[#This Row],[Importe]]</f>
        <v>1</v>
      </c>
      <c r="AB2126" s="21"/>
      <c r="AC2126" s="26">
        <f>IF(AND(-Z2126&gt;=1,-Z2126&lt;=30),D2126,0)</f>
        <v>0</v>
      </c>
      <c r="AD2126" s="26">
        <f>IF(AND(-Z2126&gt;=31,-Z2126&lt;=60),D2126,0)</f>
        <v>0</v>
      </c>
      <c r="AE2126" s="26">
        <f>IF(AND(-Z2126&gt;=61,-Z2126&lt;=90),D2126,0)</f>
        <v>0</v>
      </c>
      <c r="AF2126" s="26">
        <f>IF(AND(-Z2126&gt;=91,-Z2126&lt;=120),D2126,0)</f>
        <v>0</v>
      </c>
      <c r="AG2126" s="26">
        <f>IF(AND(-Z2126&gt;=121,-Z2126&lt;=150),D2126,0)</f>
        <v>0</v>
      </c>
      <c r="AH2126" s="26">
        <f>IF(AND(-Z2126&gt;=151,-Z2126&lt;=180),D2126,0)</f>
        <v>0</v>
      </c>
      <c r="AI2126" s="26">
        <f>IF(AND(-Z2126&gt;=181,-Z2126&lt;=210),D2126,0)</f>
        <v>0</v>
      </c>
      <c r="AJ2126" s="26">
        <f>IF(AND(-Z2126&gt;=211,-Z2126&lt;=250),D2126,0)</f>
        <v>0</v>
      </c>
      <c r="AK2126" s="26">
        <f>IF(-Z2126&gt;=251,D2126,0)</f>
        <v>0</v>
      </c>
      <c r="AL2126" s="26">
        <f>SUM(AE2126:AF2126)</f>
        <v>0</v>
      </c>
      <c r="AM2126" s="26">
        <f>SUM(AG2126:AK2126)</f>
        <v>0</v>
      </c>
      <c r="AN2126" s="26">
        <f>SUM(AI2126:AK2126)</f>
        <v>0</v>
      </c>
      <c r="AO2126" s="26">
        <f>+IF(SUM(AC2126:AK2126)=0,D2126,0)</f>
        <v>7240.44</v>
      </c>
      <c r="AP2126" s="26">
        <f>+SUM(AC2126:AK2126)</f>
        <v>0</v>
      </c>
      <c r="AQ2126" s="26">
        <f>+Tabla_DatosExternos_142[[#This Row],[Total Vigente]]+Tabla_DatosExternos_142[[#This Row],[Total Vencido]]</f>
        <v>7240.44</v>
      </c>
      <c r="AR2126" s="26">
        <f>SUM(AG2126:AK2126)</f>
        <v>0</v>
      </c>
      <c r="AS2126" s="27">
        <f>+Tabla_DatosExternos_142[[#This Row],[Fecha]]-Tabla_DatosExternos_142[[#This Row],[Vence]]</f>
        <v>-60</v>
      </c>
      <c r="AT2126" s="21"/>
      <c r="AU2126" s="28" t="e">
        <f>+AR2126-W2126</f>
        <v>#VALUE!</v>
      </c>
    </row>
    <row r="2127" spans="1:47" x14ac:dyDescent="0.35">
      <c r="A2127" s="20">
        <v>46211</v>
      </c>
      <c r="B2127" s="21">
        <v>280132</v>
      </c>
      <c r="C2127" s="21">
        <v>2479.1999999999998</v>
      </c>
      <c r="D2127" s="21">
        <v>2479.1999999999998</v>
      </c>
      <c r="E2127" s="22">
        <v>46271</v>
      </c>
      <c r="F2127" s="21">
        <v>25</v>
      </c>
      <c r="G2127" s="21" t="s">
        <v>90</v>
      </c>
      <c r="H2127" s="21" t="s">
        <v>95</v>
      </c>
      <c r="I2127" s="21" t="s">
        <v>1823</v>
      </c>
      <c r="J2127" s="21" t="s">
        <v>1378</v>
      </c>
      <c r="K2127" s="21" t="s">
        <v>1379</v>
      </c>
      <c r="L2127" s="21" t="s">
        <v>1380</v>
      </c>
      <c r="M2127" s="21" t="s">
        <v>1381</v>
      </c>
      <c r="N2127" s="21">
        <v>60</v>
      </c>
      <c r="O2127" s="20"/>
      <c r="P2127" s="21" t="s">
        <v>50</v>
      </c>
      <c r="Q2127" s="21" t="s">
        <v>1824</v>
      </c>
      <c r="R2127" s="21">
        <v>3020821</v>
      </c>
      <c r="S2127" s="21">
        <v>10019</v>
      </c>
      <c r="T2127" s="21">
        <v>-63.190816099999999</v>
      </c>
      <c r="U2127" s="21">
        <v>-17.778849099999999</v>
      </c>
      <c r="V2127" s="21" t="s">
        <v>1448</v>
      </c>
      <c r="W2127" s="21" t="s">
        <v>51</v>
      </c>
      <c r="X2127" s="21" t="s">
        <v>1830</v>
      </c>
      <c r="Y2127" s="23">
        <v>46246</v>
      </c>
      <c r="Z2127" s="24">
        <f>+E2127-Y2127</f>
        <v>25</v>
      </c>
      <c r="AA2127" s="25">
        <f>+Tabla_DatosExternos_142[[#This Row],[Saldo]]/Tabla_DatosExternos_142[[#This Row],[Importe]]</f>
        <v>1</v>
      </c>
      <c r="AB2127" s="21"/>
      <c r="AC2127" s="26">
        <f>IF(AND(-Z2127&gt;=1,-Z2127&lt;=30),D2127,0)</f>
        <v>0</v>
      </c>
      <c r="AD2127" s="26">
        <f>IF(AND(-Z2127&gt;=31,-Z2127&lt;=60),D2127,0)</f>
        <v>0</v>
      </c>
      <c r="AE2127" s="26">
        <f>IF(AND(-Z2127&gt;=61,-Z2127&lt;=90),D2127,0)</f>
        <v>0</v>
      </c>
      <c r="AF2127" s="26">
        <f>IF(AND(-Z2127&gt;=91,-Z2127&lt;=120),D2127,0)</f>
        <v>0</v>
      </c>
      <c r="AG2127" s="26">
        <f>IF(AND(-Z2127&gt;=121,-Z2127&lt;=150),D2127,0)</f>
        <v>0</v>
      </c>
      <c r="AH2127" s="26">
        <f>IF(AND(-Z2127&gt;=151,-Z2127&lt;=180),D2127,0)</f>
        <v>0</v>
      </c>
      <c r="AI2127" s="26">
        <f>IF(AND(-Z2127&gt;=181,-Z2127&lt;=210),D2127,0)</f>
        <v>0</v>
      </c>
      <c r="AJ2127" s="26">
        <f>IF(AND(-Z2127&gt;=211,-Z2127&lt;=250),D2127,0)</f>
        <v>0</v>
      </c>
      <c r="AK2127" s="26">
        <f>IF(-Z2127&gt;=251,D2127,0)</f>
        <v>0</v>
      </c>
      <c r="AL2127" s="26">
        <f>SUM(AE2127:AF2127)</f>
        <v>0</v>
      </c>
      <c r="AM2127" s="26">
        <f>SUM(AG2127:AK2127)</f>
        <v>0</v>
      </c>
      <c r="AN2127" s="26">
        <f>SUM(AI2127:AK2127)</f>
        <v>0</v>
      </c>
      <c r="AO2127" s="26">
        <f>+IF(SUM(AC2127:AK2127)=0,D2127,0)</f>
        <v>2479.1999999999998</v>
      </c>
      <c r="AP2127" s="26">
        <f>+SUM(AC2127:AK2127)</f>
        <v>0</v>
      </c>
      <c r="AQ2127" s="26">
        <f>+Tabla_DatosExternos_142[[#This Row],[Total Vigente]]+Tabla_DatosExternos_142[[#This Row],[Total Vencido]]</f>
        <v>2479.1999999999998</v>
      </c>
      <c r="AR2127" s="26">
        <f>SUM(AG2127:AK2127)</f>
        <v>0</v>
      </c>
      <c r="AS2127" s="27">
        <f>+Tabla_DatosExternos_142[[#This Row],[Fecha]]-Tabla_DatosExternos_142[[#This Row],[Vence]]</f>
        <v>-60</v>
      </c>
      <c r="AT2127" s="21"/>
      <c r="AU2127" s="28" t="e">
        <f>+AR2127-W2127</f>
        <v>#VALUE!</v>
      </c>
    </row>
    <row r="2128" spans="1:47" x14ac:dyDescent="0.35">
      <c r="A2128" s="20">
        <v>46211</v>
      </c>
      <c r="B2128" s="21">
        <v>280133</v>
      </c>
      <c r="C2128" s="21">
        <v>2291.64</v>
      </c>
      <c r="D2128" s="21">
        <v>2291.64</v>
      </c>
      <c r="E2128" s="22">
        <v>46271</v>
      </c>
      <c r="F2128" s="21">
        <v>25</v>
      </c>
      <c r="G2128" s="21" t="s">
        <v>90</v>
      </c>
      <c r="H2128" s="21" t="s">
        <v>95</v>
      </c>
      <c r="I2128" s="21" t="s">
        <v>1823</v>
      </c>
      <c r="J2128" s="21" t="s">
        <v>1378</v>
      </c>
      <c r="K2128" s="21" t="s">
        <v>1379</v>
      </c>
      <c r="L2128" s="21" t="s">
        <v>1380</v>
      </c>
      <c r="M2128" s="21" t="s">
        <v>1381</v>
      </c>
      <c r="N2128" s="21">
        <v>60</v>
      </c>
      <c r="O2128" s="20"/>
      <c r="P2128" s="21" t="s">
        <v>50</v>
      </c>
      <c r="Q2128" s="21" t="s">
        <v>1824</v>
      </c>
      <c r="R2128" s="21">
        <v>3020821</v>
      </c>
      <c r="S2128" s="21">
        <v>10019</v>
      </c>
      <c r="T2128" s="21">
        <v>-63.1815906</v>
      </c>
      <c r="U2128" s="21">
        <v>-17.7884542</v>
      </c>
      <c r="V2128" s="21" t="s">
        <v>1448</v>
      </c>
      <c r="W2128" s="21" t="s">
        <v>51</v>
      </c>
      <c r="X2128" s="21" t="s">
        <v>1861</v>
      </c>
      <c r="Y2128" s="23">
        <v>46246</v>
      </c>
      <c r="Z2128" s="24">
        <f>+E2128-Y2128</f>
        <v>25</v>
      </c>
      <c r="AA2128" s="25">
        <f>+Tabla_DatosExternos_142[[#This Row],[Saldo]]/Tabla_DatosExternos_142[[#This Row],[Importe]]</f>
        <v>1</v>
      </c>
      <c r="AB2128" s="21"/>
      <c r="AC2128" s="26">
        <f>IF(AND(-Z2128&gt;=1,-Z2128&lt;=30),D2128,0)</f>
        <v>0</v>
      </c>
      <c r="AD2128" s="26">
        <f>IF(AND(-Z2128&gt;=31,-Z2128&lt;=60),D2128,0)</f>
        <v>0</v>
      </c>
      <c r="AE2128" s="26">
        <f>IF(AND(-Z2128&gt;=61,-Z2128&lt;=90),D2128,0)</f>
        <v>0</v>
      </c>
      <c r="AF2128" s="26">
        <f>IF(AND(-Z2128&gt;=91,-Z2128&lt;=120),D2128,0)</f>
        <v>0</v>
      </c>
      <c r="AG2128" s="26">
        <f>IF(AND(-Z2128&gt;=121,-Z2128&lt;=150),D2128,0)</f>
        <v>0</v>
      </c>
      <c r="AH2128" s="26">
        <f>IF(AND(-Z2128&gt;=151,-Z2128&lt;=180),D2128,0)</f>
        <v>0</v>
      </c>
      <c r="AI2128" s="26">
        <f>IF(AND(-Z2128&gt;=181,-Z2128&lt;=210),D2128,0)</f>
        <v>0</v>
      </c>
      <c r="AJ2128" s="26">
        <f>IF(AND(-Z2128&gt;=211,-Z2128&lt;=250),D2128,0)</f>
        <v>0</v>
      </c>
      <c r="AK2128" s="26">
        <f>IF(-Z2128&gt;=251,D2128,0)</f>
        <v>0</v>
      </c>
      <c r="AL2128" s="26">
        <f>SUM(AE2128:AF2128)</f>
        <v>0</v>
      </c>
      <c r="AM2128" s="26">
        <f>SUM(AG2128:AK2128)</f>
        <v>0</v>
      </c>
      <c r="AN2128" s="26">
        <f>SUM(AI2128:AK2128)</f>
        <v>0</v>
      </c>
      <c r="AO2128" s="26">
        <f>+IF(SUM(AC2128:AK2128)=0,D2128,0)</f>
        <v>2291.64</v>
      </c>
      <c r="AP2128" s="26">
        <f>+SUM(AC2128:AK2128)</f>
        <v>0</v>
      </c>
      <c r="AQ2128" s="26">
        <f>+Tabla_DatosExternos_142[[#This Row],[Total Vigente]]+Tabla_DatosExternos_142[[#This Row],[Total Vencido]]</f>
        <v>2291.64</v>
      </c>
      <c r="AR2128" s="26">
        <f>SUM(AG2128:AK2128)</f>
        <v>0</v>
      </c>
      <c r="AS2128" s="27">
        <f>+Tabla_DatosExternos_142[[#This Row],[Fecha]]-Tabla_DatosExternos_142[[#This Row],[Vence]]</f>
        <v>-60</v>
      </c>
      <c r="AT2128" s="21"/>
      <c r="AU2128" s="28" t="e">
        <f>+AR2128-W2128</f>
        <v>#VALUE!</v>
      </c>
    </row>
    <row r="2129" spans="1:47" x14ac:dyDescent="0.35">
      <c r="A2129" s="20">
        <v>46211</v>
      </c>
      <c r="B2129" s="21">
        <v>280134</v>
      </c>
      <c r="C2129" s="21">
        <v>931.98</v>
      </c>
      <c r="D2129" s="21">
        <v>931.98</v>
      </c>
      <c r="E2129" s="22">
        <v>46271</v>
      </c>
      <c r="F2129" s="21">
        <v>25</v>
      </c>
      <c r="G2129" s="21" t="s">
        <v>90</v>
      </c>
      <c r="H2129" s="21" t="s">
        <v>95</v>
      </c>
      <c r="I2129" s="21" t="s">
        <v>1823</v>
      </c>
      <c r="J2129" s="21" t="s">
        <v>1378</v>
      </c>
      <c r="K2129" s="21" t="s">
        <v>1379</v>
      </c>
      <c r="L2129" s="21" t="s">
        <v>1380</v>
      </c>
      <c r="M2129" s="21" t="s">
        <v>1381</v>
      </c>
      <c r="N2129" s="21">
        <v>60</v>
      </c>
      <c r="O2129" s="20"/>
      <c r="P2129" s="21" t="s">
        <v>50</v>
      </c>
      <c r="Q2129" s="21" t="s">
        <v>1824</v>
      </c>
      <c r="R2129" s="21">
        <v>3020821</v>
      </c>
      <c r="S2129" s="21">
        <v>10019</v>
      </c>
      <c r="T2129" s="21">
        <v>-63.1271433</v>
      </c>
      <c r="U2129" s="21">
        <v>-17.771725799999999</v>
      </c>
      <c r="V2129" s="21" t="s">
        <v>1448</v>
      </c>
      <c r="W2129" s="21" t="s">
        <v>51</v>
      </c>
      <c r="X2129" s="21" t="s">
        <v>1873</v>
      </c>
      <c r="Y2129" s="23">
        <v>46246</v>
      </c>
      <c r="Z2129" s="24">
        <f>+E2129-Y2129</f>
        <v>25</v>
      </c>
      <c r="AA2129" s="25">
        <f>+Tabla_DatosExternos_142[[#This Row],[Saldo]]/Tabla_DatosExternos_142[[#This Row],[Importe]]</f>
        <v>1</v>
      </c>
      <c r="AB2129" s="21"/>
      <c r="AC2129" s="26">
        <f>IF(AND(-Z2129&gt;=1,-Z2129&lt;=30),D2129,0)</f>
        <v>0</v>
      </c>
      <c r="AD2129" s="26">
        <f>IF(AND(-Z2129&gt;=31,-Z2129&lt;=60),D2129,0)</f>
        <v>0</v>
      </c>
      <c r="AE2129" s="26">
        <f>IF(AND(-Z2129&gt;=61,-Z2129&lt;=90),D2129,0)</f>
        <v>0</v>
      </c>
      <c r="AF2129" s="26">
        <f>IF(AND(-Z2129&gt;=91,-Z2129&lt;=120),D2129,0)</f>
        <v>0</v>
      </c>
      <c r="AG2129" s="26">
        <f>IF(AND(-Z2129&gt;=121,-Z2129&lt;=150),D2129,0)</f>
        <v>0</v>
      </c>
      <c r="AH2129" s="26">
        <f>IF(AND(-Z2129&gt;=151,-Z2129&lt;=180),D2129,0)</f>
        <v>0</v>
      </c>
      <c r="AI2129" s="26">
        <f>IF(AND(-Z2129&gt;=181,-Z2129&lt;=210),D2129,0)</f>
        <v>0</v>
      </c>
      <c r="AJ2129" s="26">
        <f>IF(AND(-Z2129&gt;=211,-Z2129&lt;=250),D2129,0)</f>
        <v>0</v>
      </c>
      <c r="AK2129" s="26">
        <f>IF(-Z2129&gt;=251,D2129,0)</f>
        <v>0</v>
      </c>
      <c r="AL2129" s="26">
        <f>SUM(AE2129:AF2129)</f>
        <v>0</v>
      </c>
      <c r="AM2129" s="26">
        <f>SUM(AG2129:AK2129)</f>
        <v>0</v>
      </c>
      <c r="AN2129" s="26">
        <f>SUM(AI2129:AK2129)</f>
        <v>0</v>
      </c>
      <c r="AO2129" s="26">
        <f>+IF(SUM(AC2129:AK2129)=0,D2129,0)</f>
        <v>931.98</v>
      </c>
      <c r="AP2129" s="26">
        <f>+SUM(AC2129:AK2129)</f>
        <v>0</v>
      </c>
      <c r="AQ2129" s="26">
        <f>+Tabla_DatosExternos_142[[#This Row],[Total Vigente]]+Tabla_DatosExternos_142[[#This Row],[Total Vencido]]</f>
        <v>931.98</v>
      </c>
      <c r="AR2129" s="26">
        <f>SUM(AG2129:AK2129)</f>
        <v>0</v>
      </c>
      <c r="AS2129" s="27">
        <f>+Tabla_DatosExternos_142[[#This Row],[Fecha]]-Tabla_DatosExternos_142[[#This Row],[Vence]]</f>
        <v>-60</v>
      </c>
      <c r="AT2129" s="21"/>
      <c r="AU2129" s="28" t="e">
        <f>+AR2129-W2129</f>
        <v>#VALUE!</v>
      </c>
    </row>
    <row r="2130" spans="1:47" x14ac:dyDescent="0.35">
      <c r="A2130" s="20">
        <v>46211</v>
      </c>
      <c r="B2130" s="21">
        <v>280136</v>
      </c>
      <c r="C2130" s="21">
        <v>5032.21</v>
      </c>
      <c r="D2130" s="21">
        <v>5032.21</v>
      </c>
      <c r="E2130" s="22">
        <v>46271</v>
      </c>
      <c r="F2130" s="21">
        <v>25</v>
      </c>
      <c r="G2130" s="21" t="s">
        <v>90</v>
      </c>
      <c r="H2130" s="21" t="s">
        <v>95</v>
      </c>
      <c r="I2130" s="21" t="s">
        <v>1709</v>
      </c>
      <c r="J2130" s="21" t="s">
        <v>1378</v>
      </c>
      <c r="K2130" s="21" t="s">
        <v>1379</v>
      </c>
      <c r="L2130" s="21" t="s">
        <v>1380</v>
      </c>
      <c r="M2130" s="21" t="s">
        <v>1381</v>
      </c>
      <c r="N2130" s="21">
        <v>60</v>
      </c>
      <c r="O2130" s="20"/>
      <c r="P2130" s="21" t="s">
        <v>50</v>
      </c>
      <c r="Q2130" s="21" t="s">
        <v>1710</v>
      </c>
      <c r="R2130" s="21">
        <v>5000</v>
      </c>
      <c r="S2130" s="21">
        <v>10019</v>
      </c>
      <c r="T2130" s="21">
        <v>-63.1361153</v>
      </c>
      <c r="U2130" s="21">
        <v>-17.761643500000002</v>
      </c>
      <c r="V2130" s="21" t="s">
        <v>1818</v>
      </c>
      <c r="W2130" s="21" t="s">
        <v>51</v>
      </c>
      <c r="X2130" s="21" t="s">
        <v>1894</v>
      </c>
      <c r="Y2130" s="23">
        <v>46246</v>
      </c>
      <c r="Z2130" s="24">
        <f>+E2130-Y2130</f>
        <v>25</v>
      </c>
      <c r="AA2130" s="25">
        <f>+Tabla_DatosExternos_142[[#This Row],[Saldo]]/Tabla_DatosExternos_142[[#This Row],[Importe]]</f>
        <v>1</v>
      </c>
      <c r="AB2130" s="21"/>
      <c r="AC2130" s="26">
        <f>IF(AND(-Z2130&gt;=1,-Z2130&lt;=30),D2130,0)</f>
        <v>0</v>
      </c>
      <c r="AD2130" s="26">
        <f>IF(AND(-Z2130&gt;=31,-Z2130&lt;=60),D2130,0)</f>
        <v>0</v>
      </c>
      <c r="AE2130" s="26">
        <f>IF(AND(-Z2130&gt;=61,-Z2130&lt;=90),D2130,0)</f>
        <v>0</v>
      </c>
      <c r="AF2130" s="26">
        <f>IF(AND(-Z2130&gt;=91,-Z2130&lt;=120),D2130,0)</f>
        <v>0</v>
      </c>
      <c r="AG2130" s="26">
        <f>IF(AND(-Z2130&gt;=121,-Z2130&lt;=150),D2130,0)</f>
        <v>0</v>
      </c>
      <c r="AH2130" s="26">
        <f>IF(AND(-Z2130&gt;=151,-Z2130&lt;=180),D2130,0)</f>
        <v>0</v>
      </c>
      <c r="AI2130" s="26">
        <f>IF(AND(-Z2130&gt;=181,-Z2130&lt;=210),D2130,0)</f>
        <v>0</v>
      </c>
      <c r="AJ2130" s="26">
        <f>IF(AND(-Z2130&gt;=211,-Z2130&lt;=250),D2130,0)</f>
        <v>0</v>
      </c>
      <c r="AK2130" s="26">
        <f>IF(-Z2130&gt;=251,D2130,0)</f>
        <v>0</v>
      </c>
      <c r="AL2130" s="26">
        <f>SUM(AE2130:AF2130)</f>
        <v>0</v>
      </c>
      <c r="AM2130" s="26">
        <f>SUM(AG2130:AK2130)</f>
        <v>0</v>
      </c>
      <c r="AN2130" s="26">
        <f>SUM(AI2130:AK2130)</f>
        <v>0</v>
      </c>
      <c r="AO2130" s="26">
        <f>+IF(SUM(AC2130:AK2130)=0,D2130,0)</f>
        <v>5032.21</v>
      </c>
      <c r="AP2130" s="26">
        <f>+SUM(AC2130:AK2130)</f>
        <v>0</v>
      </c>
      <c r="AQ2130" s="26">
        <f>+Tabla_DatosExternos_142[[#This Row],[Total Vigente]]+Tabla_DatosExternos_142[[#This Row],[Total Vencido]]</f>
        <v>5032.21</v>
      </c>
      <c r="AR2130" s="26">
        <f>SUM(AG2130:AK2130)</f>
        <v>0</v>
      </c>
      <c r="AS2130" s="27">
        <f>+Tabla_DatosExternos_142[[#This Row],[Fecha]]-Tabla_DatosExternos_142[[#This Row],[Vence]]</f>
        <v>-60</v>
      </c>
      <c r="AT2130" s="21"/>
      <c r="AU2130" s="28" t="e">
        <f>+AR2130-W2130</f>
        <v>#VALUE!</v>
      </c>
    </row>
    <row r="2131" spans="1:47" x14ac:dyDescent="0.35">
      <c r="A2131" s="20">
        <v>46211</v>
      </c>
      <c r="B2131" s="21">
        <v>280137</v>
      </c>
      <c r="C2131" s="21">
        <v>1010.16</v>
      </c>
      <c r="D2131" s="21">
        <v>1010.16</v>
      </c>
      <c r="E2131" s="22">
        <v>46271</v>
      </c>
      <c r="F2131" s="21">
        <v>25</v>
      </c>
      <c r="G2131" s="21" t="s">
        <v>90</v>
      </c>
      <c r="H2131" s="21" t="s">
        <v>95</v>
      </c>
      <c r="I2131" s="21" t="s">
        <v>1709</v>
      </c>
      <c r="J2131" s="21" t="s">
        <v>1378</v>
      </c>
      <c r="K2131" s="21" t="s">
        <v>1379</v>
      </c>
      <c r="L2131" s="21" t="s">
        <v>1380</v>
      </c>
      <c r="M2131" s="21" t="s">
        <v>1381</v>
      </c>
      <c r="N2131" s="21">
        <v>60</v>
      </c>
      <c r="O2131" s="20"/>
      <c r="P2131" s="21" t="s">
        <v>50</v>
      </c>
      <c r="Q2131" s="21" t="s">
        <v>1710</v>
      </c>
      <c r="R2131" s="21">
        <v>5000</v>
      </c>
      <c r="S2131" s="21">
        <v>10019</v>
      </c>
      <c r="T2131" s="21">
        <v>-63.1361153</v>
      </c>
      <c r="U2131" s="21">
        <v>-17.761643500000002</v>
      </c>
      <c r="V2131" s="21" t="s">
        <v>1818</v>
      </c>
      <c r="W2131" s="21" t="s">
        <v>51</v>
      </c>
      <c r="X2131" s="21" t="s">
        <v>1894</v>
      </c>
      <c r="Y2131" s="23">
        <v>46246</v>
      </c>
      <c r="Z2131" s="24">
        <f>+E2131-Y2131</f>
        <v>25</v>
      </c>
      <c r="AA2131" s="25">
        <f>+Tabla_DatosExternos_142[[#This Row],[Saldo]]/Tabla_DatosExternos_142[[#This Row],[Importe]]</f>
        <v>1</v>
      </c>
      <c r="AB2131" s="21"/>
      <c r="AC2131" s="26">
        <f>IF(AND(-Z2131&gt;=1,-Z2131&lt;=30),D2131,0)</f>
        <v>0</v>
      </c>
      <c r="AD2131" s="26">
        <f>IF(AND(-Z2131&gt;=31,-Z2131&lt;=60),D2131,0)</f>
        <v>0</v>
      </c>
      <c r="AE2131" s="26">
        <f>IF(AND(-Z2131&gt;=61,-Z2131&lt;=90),D2131,0)</f>
        <v>0</v>
      </c>
      <c r="AF2131" s="26">
        <f>IF(AND(-Z2131&gt;=91,-Z2131&lt;=120),D2131,0)</f>
        <v>0</v>
      </c>
      <c r="AG2131" s="26">
        <f>IF(AND(-Z2131&gt;=121,-Z2131&lt;=150),D2131,0)</f>
        <v>0</v>
      </c>
      <c r="AH2131" s="26">
        <f>IF(AND(-Z2131&gt;=151,-Z2131&lt;=180),D2131,0)</f>
        <v>0</v>
      </c>
      <c r="AI2131" s="26">
        <f>IF(AND(-Z2131&gt;=181,-Z2131&lt;=210),D2131,0)</f>
        <v>0</v>
      </c>
      <c r="AJ2131" s="26">
        <f>IF(AND(-Z2131&gt;=211,-Z2131&lt;=250),D2131,0)</f>
        <v>0</v>
      </c>
      <c r="AK2131" s="26">
        <f>IF(-Z2131&gt;=251,D2131,0)</f>
        <v>0</v>
      </c>
      <c r="AL2131" s="26">
        <f>SUM(AE2131:AF2131)</f>
        <v>0</v>
      </c>
      <c r="AM2131" s="26">
        <f>SUM(AG2131:AK2131)</f>
        <v>0</v>
      </c>
      <c r="AN2131" s="26">
        <f>SUM(AI2131:AK2131)</f>
        <v>0</v>
      </c>
      <c r="AO2131" s="26">
        <f>+IF(SUM(AC2131:AK2131)=0,D2131,0)</f>
        <v>1010.16</v>
      </c>
      <c r="AP2131" s="26">
        <f>+SUM(AC2131:AK2131)</f>
        <v>0</v>
      </c>
      <c r="AQ2131" s="26">
        <f>+Tabla_DatosExternos_142[[#This Row],[Total Vigente]]+Tabla_DatosExternos_142[[#This Row],[Total Vencido]]</f>
        <v>1010.16</v>
      </c>
      <c r="AR2131" s="26">
        <f>SUM(AG2131:AK2131)</f>
        <v>0</v>
      </c>
      <c r="AS2131" s="27">
        <f>+Tabla_DatosExternos_142[[#This Row],[Fecha]]-Tabla_DatosExternos_142[[#This Row],[Vence]]</f>
        <v>-60</v>
      </c>
      <c r="AT2131" s="21"/>
      <c r="AU2131" s="28" t="e">
        <f>+AR2131-W2131</f>
        <v>#VALUE!</v>
      </c>
    </row>
    <row r="2132" spans="1:47" x14ac:dyDescent="0.35">
      <c r="A2132" s="20">
        <v>46211</v>
      </c>
      <c r="B2132" s="21">
        <v>280140</v>
      </c>
      <c r="C2132" s="21">
        <v>2372.4</v>
      </c>
      <c r="D2132" s="21">
        <v>2372.4</v>
      </c>
      <c r="E2132" s="22">
        <v>46271</v>
      </c>
      <c r="F2132" s="21">
        <v>25</v>
      </c>
      <c r="G2132" s="21" t="s">
        <v>90</v>
      </c>
      <c r="H2132" s="21" t="s">
        <v>95</v>
      </c>
      <c r="I2132" s="21" t="s">
        <v>1691</v>
      </c>
      <c r="J2132" s="21" t="s">
        <v>1378</v>
      </c>
      <c r="K2132" s="21" t="s">
        <v>1379</v>
      </c>
      <c r="L2132" s="21" t="s">
        <v>1380</v>
      </c>
      <c r="M2132" s="21" t="s">
        <v>1381</v>
      </c>
      <c r="N2132" s="21">
        <v>60</v>
      </c>
      <c r="O2132" s="20"/>
      <c r="P2132" s="21" t="s">
        <v>50</v>
      </c>
      <c r="Q2132" s="21" t="s">
        <v>1692</v>
      </c>
      <c r="R2132" s="21">
        <v>1205808</v>
      </c>
      <c r="S2132" s="21">
        <v>10019</v>
      </c>
      <c r="T2132" s="21">
        <v>-63.180715399999997</v>
      </c>
      <c r="U2132" s="21">
        <v>-17.758477599999999</v>
      </c>
      <c r="V2132" s="21" t="s">
        <v>1693</v>
      </c>
      <c r="W2132" s="21" t="s">
        <v>51</v>
      </c>
      <c r="X2132" s="21" t="s">
        <v>1702</v>
      </c>
      <c r="Y2132" s="23">
        <v>46246</v>
      </c>
      <c r="Z2132" s="24">
        <f>+E2132-Y2132</f>
        <v>25</v>
      </c>
      <c r="AA2132" s="25">
        <f>+Tabla_DatosExternos_142[[#This Row],[Saldo]]/Tabla_DatosExternos_142[[#This Row],[Importe]]</f>
        <v>1</v>
      </c>
      <c r="AB2132" s="21"/>
      <c r="AC2132" s="26">
        <f>IF(AND(-Z2132&gt;=1,-Z2132&lt;=30),D2132,0)</f>
        <v>0</v>
      </c>
      <c r="AD2132" s="26">
        <f>IF(AND(-Z2132&gt;=31,-Z2132&lt;=60),D2132,0)</f>
        <v>0</v>
      </c>
      <c r="AE2132" s="26">
        <f>IF(AND(-Z2132&gt;=61,-Z2132&lt;=90),D2132,0)</f>
        <v>0</v>
      </c>
      <c r="AF2132" s="26">
        <f>IF(AND(-Z2132&gt;=91,-Z2132&lt;=120),D2132,0)</f>
        <v>0</v>
      </c>
      <c r="AG2132" s="26">
        <f>IF(AND(-Z2132&gt;=121,-Z2132&lt;=150),D2132,0)</f>
        <v>0</v>
      </c>
      <c r="AH2132" s="26">
        <f>IF(AND(-Z2132&gt;=151,-Z2132&lt;=180),D2132,0)</f>
        <v>0</v>
      </c>
      <c r="AI2132" s="26">
        <f>IF(AND(-Z2132&gt;=181,-Z2132&lt;=210),D2132,0)</f>
        <v>0</v>
      </c>
      <c r="AJ2132" s="26">
        <f>IF(AND(-Z2132&gt;=211,-Z2132&lt;=250),D2132,0)</f>
        <v>0</v>
      </c>
      <c r="AK2132" s="26">
        <f>IF(-Z2132&gt;=251,D2132,0)</f>
        <v>0</v>
      </c>
      <c r="AL2132" s="26">
        <f>SUM(AE2132:AF2132)</f>
        <v>0</v>
      </c>
      <c r="AM2132" s="26">
        <f>SUM(AG2132:AK2132)</f>
        <v>0</v>
      </c>
      <c r="AN2132" s="26">
        <f>SUM(AI2132:AK2132)</f>
        <v>0</v>
      </c>
      <c r="AO2132" s="26">
        <f>+IF(SUM(AC2132:AK2132)=0,D2132,0)</f>
        <v>2372.4</v>
      </c>
      <c r="AP2132" s="26">
        <f>+SUM(AC2132:AK2132)</f>
        <v>0</v>
      </c>
      <c r="AQ2132" s="26">
        <f>+Tabla_DatosExternos_142[[#This Row],[Total Vigente]]+Tabla_DatosExternos_142[[#This Row],[Total Vencido]]</f>
        <v>2372.4</v>
      </c>
      <c r="AR2132" s="26">
        <f>SUM(AG2132:AK2132)</f>
        <v>0</v>
      </c>
      <c r="AS2132" s="27">
        <f>+Tabla_DatosExternos_142[[#This Row],[Fecha]]-Tabla_DatosExternos_142[[#This Row],[Vence]]</f>
        <v>-60</v>
      </c>
      <c r="AT2132" s="21"/>
      <c r="AU2132" s="28" t="e">
        <f>+AR2132-W2132</f>
        <v>#VALUE!</v>
      </c>
    </row>
    <row r="2133" spans="1:47" x14ac:dyDescent="0.35">
      <c r="A2133" s="20">
        <v>46212</v>
      </c>
      <c r="B2133" s="21">
        <v>5428</v>
      </c>
      <c r="C2133" s="21">
        <v>2145.94</v>
      </c>
      <c r="D2133" s="21">
        <v>2145.94</v>
      </c>
      <c r="E2133" s="22">
        <v>46272</v>
      </c>
      <c r="F2133" s="21">
        <v>26</v>
      </c>
      <c r="G2133" s="21" t="s">
        <v>90</v>
      </c>
      <c r="H2133" s="21" t="s">
        <v>95</v>
      </c>
      <c r="I2133" s="21" t="s">
        <v>1806</v>
      </c>
      <c r="J2133" s="21" t="s">
        <v>1378</v>
      </c>
      <c r="K2133" s="21" t="s">
        <v>1379</v>
      </c>
      <c r="L2133" s="21" t="s">
        <v>1380</v>
      </c>
      <c r="M2133" s="21" t="s">
        <v>1381</v>
      </c>
      <c r="N2133" s="21">
        <v>60</v>
      </c>
      <c r="O2133" s="20"/>
      <c r="P2133" s="21" t="s">
        <v>50</v>
      </c>
      <c r="Q2133" s="21" t="s">
        <v>1807</v>
      </c>
      <c r="R2133" s="21">
        <v>60000</v>
      </c>
      <c r="S2133" s="21">
        <v>10019</v>
      </c>
      <c r="T2133" s="21">
        <v>-63.230932000000003</v>
      </c>
      <c r="U2133" s="21">
        <v>-17.813120999999999</v>
      </c>
      <c r="V2133" s="21" t="s">
        <v>1808</v>
      </c>
      <c r="W2133" s="21" t="s">
        <v>51</v>
      </c>
      <c r="X2133" s="21" t="s">
        <v>1809</v>
      </c>
      <c r="Y2133" s="23">
        <v>46246</v>
      </c>
      <c r="Z2133" s="24">
        <f>+E2133-Y2133</f>
        <v>26</v>
      </c>
      <c r="AA2133" s="25">
        <f>+Tabla_DatosExternos_142[[#This Row],[Saldo]]/Tabla_DatosExternos_142[[#This Row],[Importe]]</f>
        <v>1</v>
      </c>
      <c r="AB2133" s="21"/>
      <c r="AC2133" s="26">
        <f>IF(AND(-Z2133&gt;=1,-Z2133&lt;=30),D2133,0)</f>
        <v>0</v>
      </c>
      <c r="AD2133" s="26">
        <f>IF(AND(-Z2133&gt;=31,-Z2133&lt;=60),D2133,0)</f>
        <v>0</v>
      </c>
      <c r="AE2133" s="26">
        <f>IF(AND(-Z2133&gt;=61,-Z2133&lt;=90),D2133,0)</f>
        <v>0</v>
      </c>
      <c r="AF2133" s="26">
        <f>IF(AND(-Z2133&gt;=91,-Z2133&lt;=120),D2133,0)</f>
        <v>0</v>
      </c>
      <c r="AG2133" s="26">
        <f>IF(AND(-Z2133&gt;=121,-Z2133&lt;=150),D2133,0)</f>
        <v>0</v>
      </c>
      <c r="AH2133" s="26">
        <f>IF(AND(-Z2133&gt;=151,-Z2133&lt;=180),D2133,0)</f>
        <v>0</v>
      </c>
      <c r="AI2133" s="26">
        <f>IF(AND(-Z2133&gt;=181,-Z2133&lt;=210),D2133,0)</f>
        <v>0</v>
      </c>
      <c r="AJ2133" s="26">
        <f>IF(AND(-Z2133&gt;=211,-Z2133&lt;=250),D2133,0)</f>
        <v>0</v>
      </c>
      <c r="AK2133" s="26">
        <f>IF(-Z2133&gt;=251,D2133,0)</f>
        <v>0</v>
      </c>
      <c r="AL2133" s="26">
        <f>SUM(AE2133:AF2133)</f>
        <v>0</v>
      </c>
      <c r="AM2133" s="26">
        <f>SUM(AG2133:AK2133)</f>
        <v>0</v>
      </c>
      <c r="AN2133" s="26">
        <f>SUM(AI2133:AK2133)</f>
        <v>0</v>
      </c>
      <c r="AO2133" s="26">
        <f>+IF(SUM(AC2133:AK2133)=0,D2133,0)</f>
        <v>2145.94</v>
      </c>
      <c r="AP2133" s="26">
        <f>+SUM(AC2133:AK2133)</f>
        <v>0</v>
      </c>
      <c r="AQ2133" s="26">
        <f>+Tabla_DatosExternos_142[[#This Row],[Total Vigente]]+Tabla_DatosExternos_142[[#This Row],[Total Vencido]]</f>
        <v>2145.94</v>
      </c>
      <c r="AR2133" s="26">
        <f>SUM(AG2133:AK2133)</f>
        <v>0</v>
      </c>
      <c r="AS2133" s="27">
        <f>+Tabla_DatosExternos_142[[#This Row],[Fecha]]-Tabla_DatosExternos_142[[#This Row],[Vence]]</f>
        <v>-60</v>
      </c>
      <c r="AT2133" s="21"/>
      <c r="AU2133" s="28" t="e">
        <f>+AR2133-W2133</f>
        <v>#VALUE!</v>
      </c>
    </row>
    <row r="2134" spans="1:47" x14ac:dyDescent="0.35">
      <c r="A2134" s="20">
        <v>46212</v>
      </c>
      <c r="B2134" s="21">
        <v>5429</v>
      </c>
      <c r="C2134" s="21">
        <v>1449.18</v>
      </c>
      <c r="D2134" s="21">
        <v>1449.18</v>
      </c>
      <c r="E2134" s="22">
        <v>46272</v>
      </c>
      <c r="F2134" s="21">
        <v>26</v>
      </c>
      <c r="G2134" s="21" t="s">
        <v>90</v>
      </c>
      <c r="H2134" s="21" t="s">
        <v>95</v>
      </c>
      <c r="I2134" s="21" t="s">
        <v>1782</v>
      </c>
      <c r="J2134" s="21" t="s">
        <v>1378</v>
      </c>
      <c r="K2134" s="21" t="s">
        <v>1379</v>
      </c>
      <c r="L2134" s="21" t="s">
        <v>1380</v>
      </c>
      <c r="M2134" s="21" t="s">
        <v>1381</v>
      </c>
      <c r="N2134" s="21">
        <v>60</v>
      </c>
      <c r="O2134" s="20"/>
      <c r="P2134" s="21" t="s">
        <v>50</v>
      </c>
      <c r="Q2134" s="21" t="s">
        <v>1783</v>
      </c>
      <c r="R2134" s="21">
        <v>165000</v>
      </c>
      <c r="S2134" s="21">
        <v>10019</v>
      </c>
      <c r="T2134" s="21">
        <v>-63.150064499999999</v>
      </c>
      <c r="U2134" s="21">
        <v>-17.765085599999999</v>
      </c>
      <c r="V2134" s="21" t="s">
        <v>1784</v>
      </c>
      <c r="W2134" s="21" t="s">
        <v>51</v>
      </c>
      <c r="X2134" s="21" t="s">
        <v>1785</v>
      </c>
      <c r="Y2134" s="23">
        <v>46246</v>
      </c>
      <c r="Z2134" s="24">
        <f>+E2134-Y2134</f>
        <v>26</v>
      </c>
      <c r="AA2134" s="25">
        <f>+Tabla_DatosExternos_142[[#This Row],[Saldo]]/Tabla_DatosExternos_142[[#This Row],[Importe]]</f>
        <v>1</v>
      </c>
      <c r="AB2134" s="21"/>
      <c r="AC2134" s="26">
        <f>IF(AND(-Z2134&gt;=1,-Z2134&lt;=30),D2134,0)</f>
        <v>0</v>
      </c>
      <c r="AD2134" s="26">
        <f>IF(AND(-Z2134&gt;=31,-Z2134&lt;=60),D2134,0)</f>
        <v>0</v>
      </c>
      <c r="AE2134" s="26">
        <f>IF(AND(-Z2134&gt;=61,-Z2134&lt;=90),D2134,0)</f>
        <v>0</v>
      </c>
      <c r="AF2134" s="26">
        <f>IF(AND(-Z2134&gt;=91,-Z2134&lt;=120),D2134,0)</f>
        <v>0</v>
      </c>
      <c r="AG2134" s="26">
        <f>IF(AND(-Z2134&gt;=121,-Z2134&lt;=150),D2134,0)</f>
        <v>0</v>
      </c>
      <c r="AH2134" s="26">
        <f>IF(AND(-Z2134&gt;=151,-Z2134&lt;=180),D2134,0)</f>
        <v>0</v>
      </c>
      <c r="AI2134" s="26">
        <f>IF(AND(-Z2134&gt;=181,-Z2134&lt;=210),D2134,0)</f>
        <v>0</v>
      </c>
      <c r="AJ2134" s="26">
        <f>IF(AND(-Z2134&gt;=211,-Z2134&lt;=250),D2134,0)</f>
        <v>0</v>
      </c>
      <c r="AK2134" s="26">
        <f>IF(-Z2134&gt;=251,D2134,0)</f>
        <v>0</v>
      </c>
      <c r="AL2134" s="26">
        <f>SUM(AE2134:AF2134)</f>
        <v>0</v>
      </c>
      <c r="AM2134" s="26">
        <f>SUM(AG2134:AK2134)</f>
        <v>0</v>
      </c>
      <c r="AN2134" s="26">
        <f>SUM(AI2134:AK2134)</f>
        <v>0</v>
      </c>
      <c r="AO2134" s="26">
        <f>+IF(SUM(AC2134:AK2134)=0,D2134,0)</f>
        <v>1449.18</v>
      </c>
      <c r="AP2134" s="26">
        <f>+SUM(AC2134:AK2134)</f>
        <v>0</v>
      </c>
      <c r="AQ2134" s="26">
        <f>+Tabla_DatosExternos_142[[#This Row],[Total Vigente]]+Tabla_DatosExternos_142[[#This Row],[Total Vencido]]</f>
        <v>1449.18</v>
      </c>
      <c r="AR2134" s="26">
        <f>SUM(AG2134:AK2134)</f>
        <v>0</v>
      </c>
      <c r="AS2134" s="27">
        <f>+Tabla_DatosExternos_142[[#This Row],[Fecha]]-Tabla_DatosExternos_142[[#This Row],[Vence]]</f>
        <v>-60</v>
      </c>
      <c r="AT2134" s="21"/>
      <c r="AU2134" s="28" t="e">
        <f>+AR2134-W2134</f>
        <v>#VALUE!</v>
      </c>
    </row>
    <row r="2135" spans="1:47" x14ac:dyDescent="0.35">
      <c r="A2135" s="20">
        <v>46212</v>
      </c>
      <c r="B2135" s="21">
        <v>280662</v>
      </c>
      <c r="C2135" s="21">
        <v>830.4</v>
      </c>
      <c r="D2135" s="21">
        <v>830.4</v>
      </c>
      <c r="E2135" s="22">
        <v>46272</v>
      </c>
      <c r="F2135" s="21">
        <v>26</v>
      </c>
      <c r="G2135" s="21" t="s">
        <v>90</v>
      </c>
      <c r="H2135" s="21" t="s">
        <v>95</v>
      </c>
      <c r="I2135" s="21" t="s">
        <v>1709</v>
      </c>
      <c r="J2135" s="21" t="s">
        <v>1378</v>
      </c>
      <c r="K2135" s="21" t="s">
        <v>1379</v>
      </c>
      <c r="L2135" s="21" t="s">
        <v>1380</v>
      </c>
      <c r="M2135" s="21" t="s">
        <v>1381</v>
      </c>
      <c r="N2135" s="21">
        <v>60</v>
      </c>
      <c r="O2135" s="20"/>
      <c r="P2135" s="21" t="s">
        <v>50</v>
      </c>
      <c r="Q2135" s="21" t="s">
        <v>1710</v>
      </c>
      <c r="R2135" s="21">
        <v>800000</v>
      </c>
      <c r="S2135" s="21">
        <v>10019</v>
      </c>
      <c r="T2135" s="21">
        <v>-63.183771999999998</v>
      </c>
      <c r="U2135" s="21">
        <v>-17.816842000000001</v>
      </c>
      <c r="V2135" s="21" t="s">
        <v>262</v>
      </c>
      <c r="W2135" s="21" t="s">
        <v>51</v>
      </c>
      <c r="X2135" s="21" t="s">
        <v>1748</v>
      </c>
      <c r="Y2135" s="23">
        <v>46246</v>
      </c>
      <c r="Z2135" s="24">
        <f>+E2135-Y2135</f>
        <v>26</v>
      </c>
      <c r="AA2135" s="25">
        <f>+Tabla_DatosExternos_142[[#This Row],[Saldo]]/Tabla_DatosExternos_142[[#This Row],[Importe]]</f>
        <v>1</v>
      </c>
      <c r="AB2135" s="21"/>
      <c r="AC2135" s="26">
        <f>IF(AND(-Z2135&gt;=1,-Z2135&lt;=30),D2135,0)</f>
        <v>0</v>
      </c>
      <c r="AD2135" s="26">
        <f>IF(AND(-Z2135&gt;=31,-Z2135&lt;=60),D2135,0)</f>
        <v>0</v>
      </c>
      <c r="AE2135" s="26">
        <f>IF(AND(-Z2135&gt;=61,-Z2135&lt;=90),D2135,0)</f>
        <v>0</v>
      </c>
      <c r="AF2135" s="26">
        <f>IF(AND(-Z2135&gt;=91,-Z2135&lt;=120),D2135,0)</f>
        <v>0</v>
      </c>
      <c r="AG2135" s="26">
        <f>IF(AND(-Z2135&gt;=121,-Z2135&lt;=150),D2135,0)</f>
        <v>0</v>
      </c>
      <c r="AH2135" s="26">
        <f>IF(AND(-Z2135&gt;=151,-Z2135&lt;=180),D2135,0)</f>
        <v>0</v>
      </c>
      <c r="AI2135" s="26">
        <f>IF(AND(-Z2135&gt;=181,-Z2135&lt;=210),D2135,0)</f>
        <v>0</v>
      </c>
      <c r="AJ2135" s="26">
        <f>IF(AND(-Z2135&gt;=211,-Z2135&lt;=250),D2135,0)</f>
        <v>0</v>
      </c>
      <c r="AK2135" s="26">
        <f>IF(-Z2135&gt;=251,D2135,0)</f>
        <v>0</v>
      </c>
      <c r="AL2135" s="26">
        <f>SUM(AE2135:AF2135)</f>
        <v>0</v>
      </c>
      <c r="AM2135" s="26">
        <f>SUM(AG2135:AK2135)</f>
        <v>0</v>
      </c>
      <c r="AN2135" s="26">
        <f>SUM(AI2135:AK2135)</f>
        <v>0</v>
      </c>
      <c r="AO2135" s="26">
        <f>+IF(SUM(AC2135:AK2135)=0,D2135,0)</f>
        <v>830.4</v>
      </c>
      <c r="AP2135" s="26">
        <f>+SUM(AC2135:AK2135)</f>
        <v>0</v>
      </c>
      <c r="AQ2135" s="26">
        <f>+Tabla_DatosExternos_142[[#This Row],[Total Vigente]]+Tabla_DatosExternos_142[[#This Row],[Total Vencido]]</f>
        <v>830.4</v>
      </c>
      <c r="AR2135" s="26">
        <f>SUM(AG2135:AK2135)</f>
        <v>0</v>
      </c>
      <c r="AS2135" s="27">
        <f>+Tabla_DatosExternos_142[[#This Row],[Fecha]]-Tabla_DatosExternos_142[[#This Row],[Vence]]</f>
        <v>-60</v>
      </c>
      <c r="AT2135" s="21"/>
      <c r="AU2135" s="28" t="e">
        <f>+AR2135-W2135</f>
        <v>#VALUE!</v>
      </c>
    </row>
    <row r="2136" spans="1:47" x14ac:dyDescent="0.35">
      <c r="A2136" s="20">
        <v>46212</v>
      </c>
      <c r="B2136" s="21">
        <v>280663</v>
      </c>
      <c r="C2136" s="21">
        <v>1275.1199999999999</v>
      </c>
      <c r="D2136" s="21">
        <v>1275.1199999999999</v>
      </c>
      <c r="E2136" s="22">
        <v>46272</v>
      </c>
      <c r="F2136" s="21">
        <v>26</v>
      </c>
      <c r="G2136" s="21" t="s">
        <v>90</v>
      </c>
      <c r="H2136" s="21" t="s">
        <v>95</v>
      </c>
      <c r="I2136" s="21" t="s">
        <v>1709</v>
      </c>
      <c r="J2136" s="21" t="s">
        <v>1378</v>
      </c>
      <c r="K2136" s="21" t="s">
        <v>1379</v>
      </c>
      <c r="L2136" s="21" t="s">
        <v>1380</v>
      </c>
      <c r="M2136" s="21" t="s">
        <v>1381</v>
      </c>
      <c r="N2136" s="21">
        <v>60</v>
      </c>
      <c r="O2136" s="20"/>
      <c r="P2136" s="21" t="s">
        <v>50</v>
      </c>
      <c r="Q2136" s="21" t="s">
        <v>1710</v>
      </c>
      <c r="R2136" s="21">
        <v>110000</v>
      </c>
      <c r="S2136" s="21">
        <v>10019</v>
      </c>
      <c r="T2136" s="21">
        <v>-63.183771999999998</v>
      </c>
      <c r="U2136" s="21">
        <v>-17.816842000000001</v>
      </c>
      <c r="V2136" s="21" t="s">
        <v>262</v>
      </c>
      <c r="W2136" s="21" t="s">
        <v>51</v>
      </c>
      <c r="X2136" s="21" t="s">
        <v>1712</v>
      </c>
      <c r="Y2136" s="23">
        <v>46246</v>
      </c>
      <c r="Z2136" s="24">
        <f>+E2136-Y2136</f>
        <v>26</v>
      </c>
      <c r="AA2136" s="25">
        <f>+Tabla_DatosExternos_142[[#This Row],[Saldo]]/Tabla_DatosExternos_142[[#This Row],[Importe]]</f>
        <v>1</v>
      </c>
      <c r="AB2136" s="21"/>
      <c r="AC2136" s="26">
        <f>IF(AND(-Z2136&gt;=1,-Z2136&lt;=30),D2136,0)</f>
        <v>0</v>
      </c>
      <c r="AD2136" s="26">
        <f>IF(AND(-Z2136&gt;=31,-Z2136&lt;=60),D2136,0)</f>
        <v>0</v>
      </c>
      <c r="AE2136" s="26">
        <f>IF(AND(-Z2136&gt;=61,-Z2136&lt;=90),D2136,0)</f>
        <v>0</v>
      </c>
      <c r="AF2136" s="26">
        <f>IF(AND(-Z2136&gt;=91,-Z2136&lt;=120),D2136,0)</f>
        <v>0</v>
      </c>
      <c r="AG2136" s="26">
        <f>IF(AND(-Z2136&gt;=121,-Z2136&lt;=150),D2136,0)</f>
        <v>0</v>
      </c>
      <c r="AH2136" s="26">
        <f>IF(AND(-Z2136&gt;=151,-Z2136&lt;=180),D2136,0)</f>
        <v>0</v>
      </c>
      <c r="AI2136" s="26">
        <f>IF(AND(-Z2136&gt;=181,-Z2136&lt;=210),D2136,0)</f>
        <v>0</v>
      </c>
      <c r="AJ2136" s="26">
        <f>IF(AND(-Z2136&gt;=211,-Z2136&lt;=250),D2136,0)</f>
        <v>0</v>
      </c>
      <c r="AK2136" s="26">
        <f>IF(-Z2136&gt;=251,D2136,0)</f>
        <v>0</v>
      </c>
      <c r="AL2136" s="26">
        <f>SUM(AE2136:AF2136)</f>
        <v>0</v>
      </c>
      <c r="AM2136" s="26">
        <f>SUM(AG2136:AK2136)</f>
        <v>0</v>
      </c>
      <c r="AN2136" s="26">
        <f>SUM(AI2136:AK2136)</f>
        <v>0</v>
      </c>
      <c r="AO2136" s="26">
        <f>+IF(SUM(AC2136:AK2136)=0,D2136,0)</f>
        <v>1275.1199999999999</v>
      </c>
      <c r="AP2136" s="26">
        <f>+SUM(AC2136:AK2136)</f>
        <v>0</v>
      </c>
      <c r="AQ2136" s="26">
        <f>+Tabla_DatosExternos_142[[#This Row],[Total Vigente]]+Tabla_DatosExternos_142[[#This Row],[Total Vencido]]</f>
        <v>1275.1199999999999</v>
      </c>
      <c r="AR2136" s="26">
        <f>SUM(AG2136:AK2136)</f>
        <v>0</v>
      </c>
      <c r="AS2136" s="27">
        <f>+Tabla_DatosExternos_142[[#This Row],[Fecha]]-Tabla_DatosExternos_142[[#This Row],[Vence]]</f>
        <v>-60</v>
      </c>
      <c r="AT2136" s="21"/>
      <c r="AU2136" s="28" t="e">
        <f>+AR2136-W2136</f>
        <v>#VALUE!</v>
      </c>
    </row>
    <row r="2137" spans="1:47" x14ac:dyDescent="0.35">
      <c r="A2137" s="20">
        <v>46212</v>
      </c>
      <c r="B2137" s="21">
        <v>280664</v>
      </c>
      <c r="C2137" s="21">
        <v>464.22</v>
      </c>
      <c r="D2137" s="21">
        <v>464.22</v>
      </c>
      <c r="E2137" s="22">
        <v>46272</v>
      </c>
      <c r="F2137" s="21">
        <v>26</v>
      </c>
      <c r="G2137" s="21" t="s">
        <v>90</v>
      </c>
      <c r="H2137" s="21" t="s">
        <v>95</v>
      </c>
      <c r="I2137" s="21" t="s">
        <v>1709</v>
      </c>
      <c r="J2137" s="21" t="s">
        <v>1378</v>
      </c>
      <c r="K2137" s="21" t="s">
        <v>1379</v>
      </c>
      <c r="L2137" s="21" t="s">
        <v>1380</v>
      </c>
      <c r="M2137" s="21" t="s">
        <v>1381</v>
      </c>
      <c r="N2137" s="21">
        <v>60</v>
      </c>
      <c r="O2137" s="20"/>
      <c r="P2137" s="21" t="s">
        <v>50</v>
      </c>
      <c r="Q2137" s="21" t="s">
        <v>1710</v>
      </c>
      <c r="R2137" s="21">
        <v>110000</v>
      </c>
      <c r="S2137" s="21">
        <v>10019</v>
      </c>
      <c r="T2137" s="21">
        <v>-63.165480000000002</v>
      </c>
      <c r="U2137" s="21">
        <v>-17.804368</v>
      </c>
      <c r="V2137" s="21" t="s">
        <v>262</v>
      </c>
      <c r="W2137" s="21" t="s">
        <v>51</v>
      </c>
      <c r="X2137" s="21" t="s">
        <v>1714</v>
      </c>
      <c r="Y2137" s="23">
        <v>46246</v>
      </c>
      <c r="Z2137" s="24">
        <f>+E2137-Y2137</f>
        <v>26</v>
      </c>
      <c r="AA2137" s="25">
        <f>+Tabla_DatosExternos_142[[#This Row],[Saldo]]/Tabla_DatosExternos_142[[#This Row],[Importe]]</f>
        <v>1</v>
      </c>
      <c r="AB2137" s="21"/>
      <c r="AC2137" s="26">
        <f>IF(AND(-Z2137&gt;=1,-Z2137&lt;=30),D2137,0)</f>
        <v>0</v>
      </c>
      <c r="AD2137" s="26">
        <f>IF(AND(-Z2137&gt;=31,-Z2137&lt;=60),D2137,0)</f>
        <v>0</v>
      </c>
      <c r="AE2137" s="26">
        <f>IF(AND(-Z2137&gt;=61,-Z2137&lt;=90),D2137,0)</f>
        <v>0</v>
      </c>
      <c r="AF2137" s="26">
        <f>IF(AND(-Z2137&gt;=91,-Z2137&lt;=120),D2137,0)</f>
        <v>0</v>
      </c>
      <c r="AG2137" s="26">
        <f>IF(AND(-Z2137&gt;=121,-Z2137&lt;=150),D2137,0)</f>
        <v>0</v>
      </c>
      <c r="AH2137" s="26">
        <f>IF(AND(-Z2137&gt;=151,-Z2137&lt;=180),D2137,0)</f>
        <v>0</v>
      </c>
      <c r="AI2137" s="26">
        <f>IF(AND(-Z2137&gt;=181,-Z2137&lt;=210),D2137,0)</f>
        <v>0</v>
      </c>
      <c r="AJ2137" s="26">
        <f>IF(AND(-Z2137&gt;=211,-Z2137&lt;=250),D2137,0)</f>
        <v>0</v>
      </c>
      <c r="AK2137" s="26">
        <f>IF(-Z2137&gt;=251,D2137,0)</f>
        <v>0</v>
      </c>
      <c r="AL2137" s="26">
        <f>SUM(AE2137:AF2137)</f>
        <v>0</v>
      </c>
      <c r="AM2137" s="26">
        <f>SUM(AG2137:AK2137)</f>
        <v>0</v>
      </c>
      <c r="AN2137" s="26">
        <f>SUM(AI2137:AK2137)</f>
        <v>0</v>
      </c>
      <c r="AO2137" s="26">
        <f>+IF(SUM(AC2137:AK2137)=0,D2137,0)</f>
        <v>464.22</v>
      </c>
      <c r="AP2137" s="26">
        <f>+SUM(AC2137:AK2137)</f>
        <v>0</v>
      </c>
      <c r="AQ2137" s="26">
        <f>+Tabla_DatosExternos_142[[#This Row],[Total Vigente]]+Tabla_DatosExternos_142[[#This Row],[Total Vencido]]</f>
        <v>464.22</v>
      </c>
      <c r="AR2137" s="26">
        <f>SUM(AG2137:AK2137)</f>
        <v>0</v>
      </c>
      <c r="AS2137" s="27">
        <f>+Tabla_DatosExternos_142[[#This Row],[Fecha]]-Tabla_DatosExternos_142[[#This Row],[Vence]]</f>
        <v>-60</v>
      </c>
      <c r="AT2137" s="21"/>
      <c r="AU2137" s="28" t="e">
        <f>+AR2137-W2137</f>
        <v>#VALUE!</v>
      </c>
    </row>
    <row r="2138" spans="1:47" x14ac:dyDescent="0.35">
      <c r="A2138" s="20">
        <v>46212</v>
      </c>
      <c r="B2138" s="21">
        <v>280665</v>
      </c>
      <c r="C2138" s="21">
        <v>1074.3</v>
      </c>
      <c r="D2138" s="21">
        <v>1074.3</v>
      </c>
      <c r="E2138" s="22">
        <v>46272</v>
      </c>
      <c r="F2138" s="21">
        <v>26</v>
      </c>
      <c r="G2138" s="21" t="s">
        <v>90</v>
      </c>
      <c r="H2138" s="21" t="s">
        <v>95</v>
      </c>
      <c r="I2138" s="21" t="s">
        <v>1709</v>
      </c>
      <c r="J2138" s="21" t="s">
        <v>1378</v>
      </c>
      <c r="K2138" s="21" t="s">
        <v>1379</v>
      </c>
      <c r="L2138" s="21" t="s">
        <v>1380</v>
      </c>
      <c r="M2138" s="21" t="s">
        <v>1381</v>
      </c>
      <c r="N2138" s="21">
        <v>60</v>
      </c>
      <c r="O2138" s="20"/>
      <c r="P2138" s="21" t="s">
        <v>50</v>
      </c>
      <c r="Q2138" s="21" t="s">
        <v>1710</v>
      </c>
      <c r="R2138" s="21">
        <v>110000</v>
      </c>
      <c r="S2138" s="21">
        <v>10019</v>
      </c>
      <c r="T2138" s="21">
        <v>-63.135860999999998</v>
      </c>
      <c r="U2138" s="21">
        <v>-17.807611000000001</v>
      </c>
      <c r="V2138" s="21" t="s">
        <v>1715</v>
      </c>
      <c r="W2138" s="21" t="s">
        <v>51</v>
      </c>
      <c r="X2138" s="21" t="s">
        <v>1716</v>
      </c>
      <c r="Y2138" s="23">
        <v>46246</v>
      </c>
      <c r="Z2138" s="24">
        <f>+E2138-Y2138</f>
        <v>26</v>
      </c>
      <c r="AA2138" s="25">
        <f>+Tabla_DatosExternos_142[[#This Row],[Saldo]]/Tabla_DatosExternos_142[[#This Row],[Importe]]</f>
        <v>1</v>
      </c>
      <c r="AB2138" s="21"/>
      <c r="AC2138" s="26">
        <f>IF(AND(-Z2138&gt;=1,-Z2138&lt;=30),D2138,0)</f>
        <v>0</v>
      </c>
      <c r="AD2138" s="26">
        <f>IF(AND(-Z2138&gt;=31,-Z2138&lt;=60),D2138,0)</f>
        <v>0</v>
      </c>
      <c r="AE2138" s="26">
        <f>IF(AND(-Z2138&gt;=61,-Z2138&lt;=90),D2138,0)</f>
        <v>0</v>
      </c>
      <c r="AF2138" s="26">
        <f>IF(AND(-Z2138&gt;=91,-Z2138&lt;=120),D2138,0)</f>
        <v>0</v>
      </c>
      <c r="AG2138" s="26">
        <f>IF(AND(-Z2138&gt;=121,-Z2138&lt;=150),D2138,0)</f>
        <v>0</v>
      </c>
      <c r="AH2138" s="26">
        <f>IF(AND(-Z2138&gt;=151,-Z2138&lt;=180),D2138,0)</f>
        <v>0</v>
      </c>
      <c r="AI2138" s="26">
        <f>IF(AND(-Z2138&gt;=181,-Z2138&lt;=210),D2138,0)</f>
        <v>0</v>
      </c>
      <c r="AJ2138" s="26">
        <f>IF(AND(-Z2138&gt;=211,-Z2138&lt;=250),D2138,0)</f>
        <v>0</v>
      </c>
      <c r="AK2138" s="26">
        <f>IF(-Z2138&gt;=251,D2138,0)</f>
        <v>0</v>
      </c>
      <c r="AL2138" s="26">
        <f>SUM(AE2138:AF2138)</f>
        <v>0</v>
      </c>
      <c r="AM2138" s="26">
        <f>SUM(AG2138:AK2138)</f>
        <v>0</v>
      </c>
      <c r="AN2138" s="26">
        <f>SUM(AI2138:AK2138)</f>
        <v>0</v>
      </c>
      <c r="AO2138" s="26">
        <f>+IF(SUM(AC2138:AK2138)=0,D2138,0)</f>
        <v>1074.3</v>
      </c>
      <c r="AP2138" s="26">
        <f>+SUM(AC2138:AK2138)</f>
        <v>0</v>
      </c>
      <c r="AQ2138" s="26">
        <f>+Tabla_DatosExternos_142[[#This Row],[Total Vigente]]+Tabla_DatosExternos_142[[#This Row],[Total Vencido]]</f>
        <v>1074.3</v>
      </c>
      <c r="AR2138" s="26">
        <f>SUM(AG2138:AK2138)</f>
        <v>0</v>
      </c>
      <c r="AS2138" s="27">
        <f>+Tabla_DatosExternos_142[[#This Row],[Fecha]]-Tabla_DatosExternos_142[[#This Row],[Vence]]</f>
        <v>-60</v>
      </c>
      <c r="AT2138" s="21"/>
      <c r="AU2138" s="28" t="e">
        <f>+AR2138-W2138</f>
        <v>#VALUE!</v>
      </c>
    </row>
    <row r="2139" spans="1:47" x14ac:dyDescent="0.35">
      <c r="A2139" s="20">
        <v>46212</v>
      </c>
      <c r="B2139" s="21">
        <v>280666</v>
      </c>
      <c r="C2139" s="21">
        <v>792</v>
      </c>
      <c r="D2139" s="21">
        <v>792</v>
      </c>
      <c r="E2139" s="22">
        <v>46272</v>
      </c>
      <c r="F2139" s="21">
        <v>26</v>
      </c>
      <c r="G2139" s="21" t="s">
        <v>90</v>
      </c>
      <c r="H2139" s="21" t="s">
        <v>95</v>
      </c>
      <c r="I2139" s="21" t="s">
        <v>1709</v>
      </c>
      <c r="J2139" s="21" t="s">
        <v>1378</v>
      </c>
      <c r="K2139" s="21" t="s">
        <v>1379</v>
      </c>
      <c r="L2139" s="21" t="s">
        <v>1380</v>
      </c>
      <c r="M2139" s="21" t="s">
        <v>1381</v>
      </c>
      <c r="N2139" s="21">
        <v>60</v>
      </c>
      <c r="O2139" s="20"/>
      <c r="P2139" s="21" t="s">
        <v>50</v>
      </c>
      <c r="Q2139" s="21" t="s">
        <v>1710</v>
      </c>
      <c r="R2139" s="21">
        <v>110000</v>
      </c>
      <c r="S2139" s="21">
        <v>10019</v>
      </c>
      <c r="T2139" s="21">
        <v>-63.172030999999997</v>
      </c>
      <c r="U2139" s="21">
        <v>-17.829115000000002</v>
      </c>
      <c r="V2139" s="21" t="s">
        <v>1717</v>
      </c>
      <c r="W2139" s="21" t="s">
        <v>51</v>
      </c>
      <c r="X2139" s="21" t="s">
        <v>1718</v>
      </c>
      <c r="Y2139" s="23">
        <v>46246</v>
      </c>
      <c r="Z2139" s="24">
        <f>+E2139-Y2139</f>
        <v>26</v>
      </c>
      <c r="AA2139" s="25">
        <f>+Tabla_DatosExternos_142[[#This Row],[Saldo]]/Tabla_DatosExternos_142[[#This Row],[Importe]]</f>
        <v>1</v>
      </c>
      <c r="AB2139" s="21"/>
      <c r="AC2139" s="26">
        <f>IF(AND(-Z2139&gt;=1,-Z2139&lt;=30),D2139,0)</f>
        <v>0</v>
      </c>
      <c r="AD2139" s="26">
        <f>IF(AND(-Z2139&gt;=31,-Z2139&lt;=60),D2139,0)</f>
        <v>0</v>
      </c>
      <c r="AE2139" s="26">
        <f>IF(AND(-Z2139&gt;=61,-Z2139&lt;=90),D2139,0)</f>
        <v>0</v>
      </c>
      <c r="AF2139" s="26">
        <f>IF(AND(-Z2139&gt;=91,-Z2139&lt;=120),D2139,0)</f>
        <v>0</v>
      </c>
      <c r="AG2139" s="26">
        <f>IF(AND(-Z2139&gt;=121,-Z2139&lt;=150),D2139,0)</f>
        <v>0</v>
      </c>
      <c r="AH2139" s="26">
        <f>IF(AND(-Z2139&gt;=151,-Z2139&lt;=180),D2139,0)</f>
        <v>0</v>
      </c>
      <c r="AI2139" s="26">
        <f>IF(AND(-Z2139&gt;=181,-Z2139&lt;=210),D2139,0)</f>
        <v>0</v>
      </c>
      <c r="AJ2139" s="26">
        <f>IF(AND(-Z2139&gt;=211,-Z2139&lt;=250),D2139,0)</f>
        <v>0</v>
      </c>
      <c r="AK2139" s="26">
        <f>IF(-Z2139&gt;=251,D2139,0)</f>
        <v>0</v>
      </c>
      <c r="AL2139" s="26">
        <f>SUM(AE2139:AF2139)</f>
        <v>0</v>
      </c>
      <c r="AM2139" s="26">
        <f>SUM(AG2139:AK2139)</f>
        <v>0</v>
      </c>
      <c r="AN2139" s="26">
        <f>SUM(AI2139:AK2139)</f>
        <v>0</v>
      </c>
      <c r="AO2139" s="26">
        <f>+IF(SUM(AC2139:AK2139)=0,D2139,0)</f>
        <v>792</v>
      </c>
      <c r="AP2139" s="26">
        <f>+SUM(AC2139:AK2139)</f>
        <v>0</v>
      </c>
      <c r="AQ2139" s="26">
        <f>+Tabla_DatosExternos_142[[#This Row],[Total Vigente]]+Tabla_DatosExternos_142[[#This Row],[Total Vencido]]</f>
        <v>792</v>
      </c>
      <c r="AR2139" s="26">
        <f>SUM(AG2139:AK2139)</f>
        <v>0</v>
      </c>
      <c r="AS2139" s="27">
        <f>+Tabla_DatosExternos_142[[#This Row],[Fecha]]-Tabla_DatosExternos_142[[#This Row],[Vence]]</f>
        <v>-60</v>
      </c>
      <c r="AT2139" s="21"/>
      <c r="AU2139" s="28" t="e">
        <f>+AR2139-W2139</f>
        <v>#VALUE!</v>
      </c>
    </row>
    <row r="2140" spans="1:47" x14ac:dyDescent="0.35">
      <c r="A2140" s="20">
        <v>46212</v>
      </c>
      <c r="B2140" s="21">
        <v>280667</v>
      </c>
      <c r="C2140" s="21">
        <v>438.3</v>
      </c>
      <c r="D2140" s="21">
        <v>438.3</v>
      </c>
      <c r="E2140" s="22">
        <v>46272</v>
      </c>
      <c r="F2140" s="21">
        <v>26</v>
      </c>
      <c r="G2140" s="21" t="s">
        <v>90</v>
      </c>
      <c r="H2140" s="21" t="s">
        <v>95</v>
      </c>
      <c r="I2140" s="21" t="s">
        <v>1709</v>
      </c>
      <c r="J2140" s="21" t="s">
        <v>1378</v>
      </c>
      <c r="K2140" s="21" t="s">
        <v>1379</v>
      </c>
      <c r="L2140" s="21" t="s">
        <v>1380</v>
      </c>
      <c r="M2140" s="21" t="s">
        <v>1381</v>
      </c>
      <c r="N2140" s="21">
        <v>60</v>
      </c>
      <c r="O2140" s="20"/>
      <c r="P2140" s="21" t="s">
        <v>50</v>
      </c>
      <c r="Q2140" s="21" t="s">
        <v>1710</v>
      </c>
      <c r="R2140" s="21">
        <v>110000</v>
      </c>
      <c r="S2140" s="21">
        <v>10019</v>
      </c>
      <c r="T2140" s="21">
        <v>-63.160083</v>
      </c>
      <c r="U2140" s="21">
        <v>-17.863472000000002</v>
      </c>
      <c r="V2140" s="21" t="s">
        <v>1717</v>
      </c>
      <c r="W2140" s="21" t="s">
        <v>51</v>
      </c>
      <c r="X2140" s="21" t="s">
        <v>1719</v>
      </c>
      <c r="Y2140" s="23">
        <v>46246</v>
      </c>
      <c r="Z2140" s="24">
        <f>+E2140-Y2140</f>
        <v>26</v>
      </c>
      <c r="AA2140" s="25">
        <f>+Tabla_DatosExternos_142[[#This Row],[Saldo]]/Tabla_DatosExternos_142[[#This Row],[Importe]]</f>
        <v>1</v>
      </c>
      <c r="AB2140" s="21"/>
      <c r="AC2140" s="26">
        <f>IF(AND(-Z2140&gt;=1,-Z2140&lt;=30),D2140,0)</f>
        <v>0</v>
      </c>
      <c r="AD2140" s="26">
        <f>IF(AND(-Z2140&gt;=31,-Z2140&lt;=60),D2140,0)</f>
        <v>0</v>
      </c>
      <c r="AE2140" s="26">
        <f>IF(AND(-Z2140&gt;=61,-Z2140&lt;=90),D2140,0)</f>
        <v>0</v>
      </c>
      <c r="AF2140" s="26">
        <f>IF(AND(-Z2140&gt;=91,-Z2140&lt;=120),D2140,0)</f>
        <v>0</v>
      </c>
      <c r="AG2140" s="26">
        <f>IF(AND(-Z2140&gt;=121,-Z2140&lt;=150),D2140,0)</f>
        <v>0</v>
      </c>
      <c r="AH2140" s="26">
        <f>IF(AND(-Z2140&gt;=151,-Z2140&lt;=180),D2140,0)</f>
        <v>0</v>
      </c>
      <c r="AI2140" s="26">
        <f>IF(AND(-Z2140&gt;=181,-Z2140&lt;=210),D2140,0)</f>
        <v>0</v>
      </c>
      <c r="AJ2140" s="26">
        <f>IF(AND(-Z2140&gt;=211,-Z2140&lt;=250),D2140,0)</f>
        <v>0</v>
      </c>
      <c r="AK2140" s="26">
        <f>IF(-Z2140&gt;=251,D2140,0)</f>
        <v>0</v>
      </c>
      <c r="AL2140" s="26">
        <f>SUM(AE2140:AF2140)</f>
        <v>0</v>
      </c>
      <c r="AM2140" s="26">
        <f>SUM(AG2140:AK2140)</f>
        <v>0</v>
      </c>
      <c r="AN2140" s="26">
        <f>SUM(AI2140:AK2140)</f>
        <v>0</v>
      </c>
      <c r="AO2140" s="26">
        <f>+IF(SUM(AC2140:AK2140)=0,D2140,0)</f>
        <v>438.3</v>
      </c>
      <c r="AP2140" s="26">
        <f>+SUM(AC2140:AK2140)</f>
        <v>0</v>
      </c>
      <c r="AQ2140" s="26">
        <f>+Tabla_DatosExternos_142[[#This Row],[Total Vigente]]+Tabla_DatosExternos_142[[#This Row],[Total Vencido]]</f>
        <v>438.3</v>
      </c>
      <c r="AR2140" s="26">
        <f>SUM(AG2140:AK2140)</f>
        <v>0</v>
      </c>
      <c r="AS2140" s="27">
        <f>+Tabla_DatosExternos_142[[#This Row],[Fecha]]-Tabla_DatosExternos_142[[#This Row],[Vence]]</f>
        <v>-60</v>
      </c>
      <c r="AT2140" s="21"/>
      <c r="AU2140" s="28" t="e">
        <f>+AR2140-W2140</f>
        <v>#VALUE!</v>
      </c>
    </row>
    <row r="2141" spans="1:47" x14ac:dyDescent="0.35">
      <c r="A2141" s="20">
        <v>46212</v>
      </c>
      <c r="B2141" s="21">
        <v>280668</v>
      </c>
      <c r="C2141" s="21">
        <v>1432.08</v>
      </c>
      <c r="D2141" s="21">
        <v>1432.08</v>
      </c>
      <c r="E2141" s="22">
        <v>46272</v>
      </c>
      <c r="F2141" s="21">
        <v>26</v>
      </c>
      <c r="G2141" s="21" t="s">
        <v>90</v>
      </c>
      <c r="H2141" s="21" t="s">
        <v>95</v>
      </c>
      <c r="I2141" s="21" t="s">
        <v>1709</v>
      </c>
      <c r="J2141" s="21" t="s">
        <v>1378</v>
      </c>
      <c r="K2141" s="21" t="s">
        <v>1379</v>
      </c>
      <c r="L2141" s="21" t="s">
        <v>1380</v>
      </c>
      <c r="M2141" s="21" t="s">
        <v>1381</v>
      </c>
      <c r="N2141" s="21">
        <v>60</v>
      </c>
      <c r="O2141" s="20"/>
      <c r="P2141" s="21" t="s">
        <v>50</v>
      </c>
      <c r="Q2141" s="21" t="s">
        <v>1710</v>
      </c>
      <c r="R2141" s="21">
        <v>110000</v>
      </c>
      <c r="S2141" s="21">
        <v>10019</v>
      </c>
      <c r="T2141" s="21">
        <v>-63.118544999999997</v>
      </c>
      <c r="U2141" s="21">
        <v>-17.792090000000002</v>
      </c>
      <c r="V2141" s="21" t="s">
        <v>1717</v>
      </c>
      <c r="W2141" s="21" t="s">
        <v>51</v>
      </c>
      <c r="X2141" s="21" t="s">
        <v>1720</v>
      </c>
      <c r="Y2141" s="23">
        <v>46246</v>
      </c>
      <c r="Z2141" s="24">
        <f>+E2141-Y2141</f>
        <v>26</v>
      </c>
      <c r="AA2141" s="25">
        <f>+Tabla_DatosExternos_142[[#This Row],[Saldo]]/Tabla_DatosExternos_142[[#This Row],[Importe]]</f>
        <v>1</v>
      </c>
      <c r="AB2141" s="21"/>
      <c r="AC2141" s="26">
        <f>IF(AND(-Z2141&gt;=1,-Z2141&lt;=30),D2141,0)</f>
        <v>0</v>
      </c>
      <c r="AD2141" s="26">
        <f>IF(AND(-Z2141&gt;=31,-Z2141&lt;=60),D2141,0)</f>
        <v>0</v>
      </c>
      <c r="AE2141" s="26">
        <f>IF(AND(-Z2141&gt;=61,-Z2141&lt;=90),D2141,0)</f>
        <v>0</v>
      </c>
      <c r="AF2141" s="26">
        <f>IF(AND(-Z2141&gt;=91,-Z2141&lt;=120),D2141,0)</f>
        <v>0</v>
      </c>
      <c r="AG2141" s="26">
        <f>IF(AND(-Z2141&gt;=121,-Z2141&lt;=150),D2141,0)</f>
        <v>0</v>
      </c>
      <c r="AH2141" s="26">
        <f>IF(AND(-Z2141&gt;=151,-Z2141&lt;=180),D2141,0)</f>
        <v>0</v>
      </c>
      <c r="AI2141" s="26">
        <f>IF(AND(-Z2141&gt;=181,-Z2141&lt;=210),D2141,0)</f>
        <v>0</v>
      </c>
      <c r="AJ2141" s="26">
        <f>IF(AND(-Z2141&gt;=211,-Z2141&lt;=250),D2141,0)</f>
        <v>0</v>
      </c>
      <c r="AK2141" s="26">
        <f>IF(-Z2141&gt;=251,D2141,0)</f>
        <v>0</v>
      </c>
      <c r="AL2141" s="26">
        <f>SUM(AE2141:AF2141)</f>
        <v>0</v>
      </c>
      <c r="AM2141" s="26">
        <f>SUM(AG2141:AK2141)</f>
        <v>0</v>
      </c>
      <c r="AN2141" s="26">
        <f>SUM(AI2141:AK2141)</f>
        <v>0</v>
      </c>
      <c r="AO2141" s="26">
        <f>+IF(SUM(AC2141:AK2141)=0,D2141,0)</f>
        <v>1432.08</v>
      </c>
      <c r="AP2141" s="26">
        <f>+SUM(AC2141:AK2141)</f>
        <v>0</v>
      </c>
      <c r="AQ2141" s="26">
        <f>+Tabla_DatosExternos_142[[#This Row],[Total Vigente]]+Tabla_DatosExternos_142[[#This Row],[Total Vencido]]</f>
        <v>1432.08</v>
      </c>
      <c r="AR2141" s="26">
        <f>SUM(AG2141:AK2141)</f>
        <v>0</v>
      </c>
      <c r="AS2141" s="27">
        <f>+Tabla_DatosExternos_142[[#This Row],[Fecha]]-Tabla_DatosExternos_142[[#This Row],[Vence]]</f>
        <v>-60</v>
      </c>
      <c r="AT2141" s="21"/>
      <c r="AU2141" s="28" t="e">
        <f>+AR2141-W2141</f>
        <v>#VALUE!</v>
      </c>
    </row>
    <row r="2142" spans="1:47" x14ac:dyDescent="0.35">
      <c r="A2142" s="20">
        <v>46212</v>
      </c>
      <c r="B2142" s="21">
        <v>280669</v>
      </c>
      <c r="C2142" s="21">
        <v>666.6</v>
      </c>
      <c r="D2142" s="21">
        <v>666.6</v>
      </c>
      <c r="E2142" s="22">
        <v>46272</v>
      </c>
      <c r="F2142" s="21">
        <v>26</v>
      </c>
      <c r="G2142" s="21" t="s">
        <v>90</v>
      </c>
      <c r="H2142" s="21" t="s">
        <v>95</v>
      </c>
      <c r="I2142" s="21" t="s">
        <v>1709</v>
      </c>
      <c r="J2142" s="21" t="s">
        <v>1378</v>
      </c>
      <c r="K2142" s="21" t="s">
        <v>1379</v>
      </c>
      <c r="L2142" s="21" t="s">
        <v>1380</v>
      </c>
      <c r="M2142" s="21" t="s">
        <v>1381</v>
      </c>
      <c r="N2142" s="21">
        <v>60</v>
      </c>
      <c r="O2142" s="20"/>
      <c r="P2142" s="21" t="s">
        <v>50</v>
      </c>
      <c r="Q2142" s="21" t="s">
        <v>1710</v>
      </c>
      <c r="R2142" s="21">
        <v>110000</v>
      </c>
      <c r="S2142" s="21">
        <v>10019</v>
      </c>
      <c r="T2142" s="21">
        <v>-63.181055999999998</v>
      </c>
      <c r="U2142" s="21">
        <v>-17.843778</v>
      </c>
      <c r="V2142" s="21" t="s">
        <v>1717</v>
      </c>
      <c r="W2142" s="21" t="s">
        <v>51</v>
      </c>
      <c r="X2142" s="21" t="s">
        <v>1721</v>
      </c>
      <c r="Y2142" s="23">
        <v>46246</v>
      </c>
      <c r="Z2142" s="24">
        <f>+E2142-Y2142</f>
        <v>26</v>
      </c>
      <c r="AA2142" s="25">
        <f>+Tabla_DatosExternos_142[[#This Row],[Saldo]]/Tabla_DatosExternos_142[[#This Row],[Importe]]</f>
        <v>1</v>
      </c>
      <c r="AB2142" s="21"/>
      <c r="AC2142" s="26">
        <f>IF(AND(-Z2142&gt;=1,-Z2142&lt;=30),D2142,0)</f>
        <v>0</v>
      </c>
      <c r="AD2142" s="26">
        <f>IF(AND(-Z2142&gt;=31,-Z2142&lt;=60),D2142,0)</f>
        <v>0</v>
      </c>
      <c r="AE2142" s="26">
        <f>IF(AND(-Z2142&gt;=61,-Z2142&lt;=90),D2142,0)</f>
        <v>0</v>
      </c>
      <c r="AF2142" s="26">
        <f>IF(AND(-Z2142&gt;=91,-Z2142&lt;=120),D2142,0)</f>
        <v>0</v>
      </c>
      <c r="AG2142" s="26">
        <f>IF(AND(-Z2142&gt;=121,-Z2142&lt;=150),D2142,0)</f>
        <v>0</v>
      </c>
      <c r="AH2142" s="26">
        <f>IF(AND(-Z2142&gt;=151,-Z2142&lt;=180),D2142,0)</f>
        <v>0</v>
      </c>
      <c r="AI2142" s="26">
        <f>IF(AND(-Z2142&gt;=181,-Z2142&lt;=210),D2142,0)</f>
        <v>0</v>
      </c>
      <c r="AJ2142" s="26">
        <f>IF(AND(-Z2142&gt;=211,-Z2142&lt;=250),D2142,0)</f>
        <v>0</v>
      </c>
      <c r="AK2142" s="26">
        <f>IF(-Z2142&gt;=251,D2142,0)</f>
        <v>0</v>
      </c>
      <c r="AL2142" s="26">
        <f>SUM(AE2142:AF2142)</f>
        <v>0</v>
      </c>
      <c r="AM2142" s="26">
        <f>SUM(AG2142:AK2142)</f>
        <v>0</v>
      </c>
      <c r="AN2142" s="26">
        <f>SUM(AI2142:AK2142)</f>
        <v>0</v>
      </c>
      <c r="AO2142" s="26">
        <f>+IF(SUM(AC2142:AK2142)=0,D2142,0)</f>
        <v>666.6</v>
      </c>
      <c r="AP2142" s="26">
        <f>+SUM(AC2142:AK2142)</f>
        <v>0</v>
      </c>
      <c r="AQ2142" s="26">
        <f>+Tabla_DatosExternos_142[[#This Row],[Total Vigente]]+Tabla_DatosExternos_142[[#This Row],[Total Vencido]]</f>
        <v>666.6</v>
      </c>
      <c r="AR2142" s="26">
        <f>SUM(AG2142:AK2142)</f>
        <v>0</v>
      </c>
      <c r="AS2142" s="27">
        <f>+Tabla_DatosExternos_142[[#This Row],[Fecha]]-Tabla_DatosExternos_142[[#This Row],[Vence]]</f>
        <v>-60</v>
      </c>
      <c r="AT2142" s="21"/>
      <c r="AU2142" s="28" t="e">
        <f>+AR2142-W2142</f>
        <v>#VALUE!</v>
      </c>
    </row>
    <row r="2143" spans="1:47" x14ac:dyDescent="0.35">
      <c r="A2143" s="20">
        <v>46212</v>
      </c>
      <c r="B2143" s="21">
        <v>280670</v>
      </c>
      <c r="C2143" s="21">
        <v>294.77999999999997</v>
      </c>
      <c r="D2143" s="21">
        <v>294.77999999999997</v>
      </c>
      <c r="E2143" s="22">
        <v>46272</v>
      </c>
      <c r="F2143" s="21">
        <v>26</v>
      </c>
      <c r="G2143" s="21" t="s">
        <v>90</v>
      </c>
      <c r="H2143" s="21" t="s">
        <v>95</v>
      </c>
      <c r="I2143" s="21" t="s">
        <v>1709</v>
      </c>
      <c r="J2143" s="21" t="s">
        <v>1378</v>
      </c>
      <c r="K2143" s="21" t="s">
        <v>1379</v>
      </c>
      <c r="L2143" s="21" t="s">
        <v>1380</v>
      </c>
      <c r="M2143" s="21" t="s">
        <v>1381</v>
      </c>
      <c r="N2143" s="21">
        <v>60</v>
      </c>
      <c r="O2143" s="20"/>
      <c r="P2143" s="21" t="s">
        <v>50</v>
      </c>
      <c r="Q2143" s="21" t="s">
        <v>1710</v>
      </c>
      <c r="R2143" s="21">
        <v>110000</v>
      </c>
      <c r="S2143" s="21">
        <v>10019</v>
      </c>
      <c r="T2143" s="21">
        <v>-63.198073000000001</v>
      </c>
      <c r="U2143" s="21">
        <v>-17.844671999999999</v>
      </c>
      <c r="V2143" s="21" t="s">
        <v>1722</v>
      </c>
      <c r="W2143" s="21" t="s">
        <v>51</v>
      </c>
      <c r="X2143" s="21" t="s">
        <v>1723</v>
      </c>
      <c r="Y2143" s="23">
        <v>46246</v>
      </c>
      <c r="Z2143" s="24">
        <f>+E2143-Y2143</f>
        <v>26</v>
      </c>
      <c r="AA2143" s="25">
        <f>+Tabla_DatosExternos_142[[#This Row],[Saldo]]/Tabla_DatosExternos_142[[#This Row],[Importe]]</f>
        <v>1</v>
      </c>
      <c r="AB2143" s="21"/>
      <c r="AC2143" s="26">
        <f>IF(AND(-Z2143&gt;=1,-Z2143&lt;=30),D2143,0)</f>
        <v>0</v>
      </c>
      <c r="AD2143" s="26">
        <f>IF(AND(-Z2143&gt;=31,-Z2143&lt;=60),D2143,0)</f>
        <v>0</v>
      </c>
      <c r="AE2143" s="26">
        <f>IF(AND(-Z2143&gt;=61,-Z2143&lt;=90),D2143,0)</f>
        <v>0</v>
      </c>
      <c r="AF2143" s="26">
        <f>IF(AND(-Z2143&gt;=91,-Z2143&lt;=120),D2143,0)</f>
        <v>0</v>
      </c>
      <c r="AG2143" s="26">
        <f>IF(AND(-Z2143&gt;=121,-Z2143&lt;=150),D2143,0)</f>
        <v>0</v>
      </c>
      <c r="AH2143" s="26">
        <f>IF(AND(-Z2143&gt;=151,-Z2143&lt;=180),D2143,0)</f>
        <v>0</v>
      </c>
      <c r="AI2143" s="26">
        <f>IF(AND(-Z2143&gt;=181,-Z2143&lt;=210),D2143,0)</f>
        <v>0</v>
      </c>
      <c r="AJ2143" s="26">
        <f>IF(AND(-Z2143&gt;=211,-Z2143&lt;=250),D2143,0)</f>
        <v>0</v>
      </c>
      <c r="AK2143" s="26">
        <f>IF(-Z2143&gt;=251,D2143,0)</f>
        <v>0</v>
      </c>
      <c r="AL2143" s="26">
        <f>SUM(AE2143:AF2143)</f>
        <v>0</v>
      </c>
      <c r="AM2143" s="26">
        <f>SUM(AG2143:AK2143)</f>
        <v>0</v>
      </c>
      <c r="AN2143" s="26">
        <f>SUM(AI2143:AK2143)</f>
        <v>0</v>
      </c>
      <c r="AO2143" s="26">
        <f>+IF(SUM(AC2143:AK2143)=0,D2143,0)</f>
        <v>294.77999999999997</v>
      </c>
      <c r="AP2143" s="26">
        <f>+SUM(AC2143:AK2143)</f>
        <v>0</v>
      </c>
      <c r="AQ2143" s="26">
        <f>+Tabla_DatosExternos_142[[#This Row],[Total Vigente]]+Tabla_DatosExternos_142[[#This Row],[Total Vencido]]</f>
        <v>294.77999999999997</v>
      </c>
      <c r="AR2143" s="26">
        <f>SUM(AG2143:AK2143)</f>
        <v>0</v>
      </c>
      <c r="AS2143" s="27">
        <f>+Tabla_DatosExternos_142[[#This Row],[Fecha]]-Tabla_DatosExternos_142[[#This Row],[Vence]]</f>
        <v>-60</v>
      </c>
      <c r="AT2143" s="21"/>
      <c r="AU2143" s="28" t="e">
        <f>+AR2143-W2143</f>
        <v>#VALUE!</v>
      </c>
    </row>
    <row r="2144" spans="1:47" x14ac:dyDescent="0.35">
      <c r="A2144" s="20">
        <v>46212</v>
      </c>
      <c r="B2144" s="21">
        <v>280671</v>
      </c>
      <c r="C2144" s="21">
        <v>428.58</v>
      </c>
      <c r="D2144" s="21">
        <v>428.58</v>
      </c>
      <c r="E2144" s="22">
        <v>46272</v>
      </c>
      <c r="F2144" s="21">
        <v>26</v>
      </c>
      <c r="G2144" s="21" t="s">
        <v>90</v>
      </c>
      <c r="H2144" s="21" t="s">
        <v>95</v>
      </c>
      <c r="I2144" s="21" t="s">
        <v>1709</v>
      </c>
      <c r="J2144" s="21" t="s">
        <v>1378</v>
      </c>
      <c r="K2144" s="21" t="s">
        <v>1379</v>
      </c>
      <c r="L2144" s="21" t="s">
        <v>1380</v>
      </c>
      <c r="M2144" s="21" t="s">
        <v>1381</v>
      </c>
      <c r="N2144" s="21">
        <v>60</v>
      </c>
      <c r="O2144" s="20"/>
      <c r="P2144" s="21" t="s">
        <v>50</v>
      </c>
      <c r="Q2144" s="21" t="s">
        <v>1710</v>
      </c>
      <c r="R2144" s="21">
        <v>110000</v>
      </c>
      <c r="S2144" s="21">
        <v>10019</v>
      </c>
      <c r="T2144" s="21">
        <v>-63.187139299999998</v>
      </c>
      <c r="U2144" s="21">
        <v>-17.806441100000001</v>
      </c>
      <c r="V2144" s="21" t="s">
        <v>1722</v>
      </c>
      <c r="W2144" s="21" t="s">
        <v>51</v>
      </c>
      <c r="X2144" s="21" t="s">
        <v>1724</v>
      </c>
      <c r="Y2144" s="23">
        <v>46246</v>
      </c>
      <c r="Z2144" s="24">
        <f>+E2144-Y2144</f>
        <v>26</v>
      </c>
      <c r="AA2144" s="25">
        <f>+Tabla_DatosExternos_142[[#This Row],[Saldo]]/Tabla_DatosExternos_142[[#This Row],[Importe]]</f>
        <v>1</v>
      </c>
      <c r="AB2144" s="21"/>
      <c r="AC2144" s="26">
        <f>IF(AND(-Z2144&gt;=1,-Z2144&lt;=30),D2144,0)</f>
        <v>0</v>
      </c>
      <c r="AD2144" s="26">
        <f>IF(AND(-Z2144&gt;=31,-Z2144&lt;=60),D2144,0)</f>
        <v>0</v>
      </c>
      <c r="AE2144" s="26">
        <f>IF(AND(-Z2144&gt;=61,-Z2144&lt;=90),D2144,0)</f>
        <v>0</v>
      </c>
      <c r="AF2144" s="26">
        <f>IF(AND(-Z2144&gt;=91,-Z2144&lt;=120),D2144,0)</f>
        <v>0</v>
      </c>
      <c r="AG2144" s="26">
        <f>IF(AND(-Z2144&gt;=121,-Z2144&lt;=150),D2144,0)</f>
        <v>0</v>
      </c>
      <c r="AH2144" s="26">
        <f>IF(AND(-Z2144&gt;=151,-Z2144&lt;=180),D2144,0)</f>
        <v>0</v>
      </c>
      <c r="AI2144" s="26">
        <f>IF(AND(-Z2144&gt;=181,-Z2144&lt;=210),D2144,0)</f>
        <v>0</v>
      </c>
      <c r="AJ2144" s="26">
        <f>IF(AND(-Z2144&gt;=211,-Z2144&lt;=250),D2144,0)</f>
        <v>0</v>
      </c>
      <c r="AK2144" s="26">
        <f>IF(-Z2144&gt;=251,D2144,0)</f>
        <v>0</v>
      </c>
      <c r="AL2144" s="26">
        <f>SUM(AE2144:AF2144)</f>
        <v>0</v>
      </c>
      <c r="AM2144" s="26">
        <f>SUM(AG2144:AK2144)</f>
        <v>0</v>
      </c>
      <c r="AN2144" s="26">
        <f>SUM(AI2144:AK2144)</f>
        <v>0</v>
      </c>
      <c r="AO2144" s="26">
        <f>+IF(SUM(AC2144:AK2144)=0,D2144,0)</f>
        <v>428.58</v>
      </c>
      <c r="AP2144" s="26">
        <f>+SUM(AC2144:AK2144)</f>
        <v>0</v>
      </c>
      <c r="AQ2144" s="26">
        <f>+Tabla_DatosExternos_142[[#This Row],[Total Vigente]]+Tabla_DatosExternos_142[[#This Row],[Total Vencido]]</f>
        <v>428.58</v>
      </c>
      <c r="AR2144" s="26">
        <f>SUM(AG2144:AK2144)</f>
        <v>0</v>
      </c>
      <c r="AS2144" s="27">
        <f>+Tabla_DatosExternos_142[[#This Row],[Fecha]]-Tabla_DatosExternos_142[[#This Row],[Vence]]</f>
        <v>-60</v>
      </c>
      <c r="AT2144" s="21"/>
      <c r="AU2144" s="28" t="e">
        <f>+AR2144-W2144</f>
        <v>#VALUE!</v>
      </c>
    </row>
    <row r="2145" spans="1:47" x14ac:dyDescent="0.35">
      <c r="A2145" s="20">
        <v>46212</v>
      </c>
      <c r="B2145" s="21">
        <v>280672</v>
      </c>
      <c r="C2145" s="21">
        <v>1054.8599999999999</v>
      </c>
      <c r="D2145" s="21">
        <v>1054.8599999999999</v>
      </c>
      <c r="E2145" s="22">
        <v>46272</v>
      </c>
      <c r="F2145" s="21">
        <v>26</v>
      </c>
      <c r="G2145" s="21" t="s">
        <v>90</v>
      </c>
      <c r="H2145" s="21" t="s">
        <v>95</v>
      </c>
      <c r="I2145" s="21" t="s">
        <v>1709</v>
      </c>
      <c r="J2145" s="21" t="s">
        <v>1378</v>
      </c>
      <c r="K2145" s="21" t="s">
        <v>1379</v>
      </c>
      <c r="L2145" s="21" t="s">
        <v>1380</v>
      </c>
      <c r="M2145" s="21" t="s">
        <v>1381</v>
      </c>
      <c r="N2145" s="21">
        <v>60</v>
      </c>
      <c r="O2145" s="20"/>
      <c r="P2145" s="21" t="s">
        <v>50</v>
      </c>
      <c r="Q2145" s="21" t="s">
        <v>1710</v>
      </c>
      <c r="R2145" s="21">
        <v>110000</v>
      </c>
      <c r="S2145" s="21">
        <v>10019</v>
      </c>
      <c r="T2145" s="21">
        <v>-63.110754399999998</v>
      </c>
      <c r="U2145" s="21">
        <v>-17.842225200000001</v>
      </c>
      <c r="V2145" s="21" t="s">
        <v>1722</v>
      </c>
      <c r="W2145" s="21" t="s">
        <v>51</v>
      </c>
      <c r="X2145" s="21" t="s">
        <v>1725</v>
      </c>
      <c r="Y2145" s="23">
        <v>46246</v>
      </c>
      <c r="Z2145" s="24">
        <f>+E2145-Y2145</f>
        <v>26</v>
      </c>
      <c r="AA2145" s="25">
        <f>+Tabla_DatosExternos_142[[#This Row],[Saldo]]/Tabla_DatosExternos_142[[#This Row],[Importe]]</f>
        <v>1</v>
      </c>
      <c r="AB2145" s="21"/>
      <c r="AC2145" s="26">
        <f>IF(AND(-Z2145&gt;=1,-Z2145&lt;=30),D2145,0)</f>
        <v>0</v>
      </c>
      <c r="AD2145" s="26">
        <f>IF(AND(-Z2145&gt;=31,-Z2145&lt;=60),D2145,0)</f>
        <v>0</v>
      </c>
      <c r="AE2145" s="26">
        <f>IF(AND(-Z2145&gt;=61,-Z2145&lt;=90),D2145,0)</f>
        <v>0</v>
      </c>
      <c r="AF2145" s="26">
        <f>IF(AND(-Z2145&gt;=91,-Z2145&lt;=120),D2145,0)</f>
        <v>0</v>
      </c>
      <c r="AG2145" s="26">
        <f>IF(AND(-Z2145&gt;=121,-Z2145&lt;=150),D2145,0)</f>
        <v>0</v>
      </c>
      <c r="AH2145" s="26">
        <f>IF(AND(-Z2145&gt;=151,-Z2145&lt;=180),D2145,0)</f>
        <v>0</v>
      </c>
      <c r="AI2145" s="26">
        <f>IF(AND(-Z2145&gt;=181,-Z2145&lt;=210),D2145,0)</f>
        <v>0</v>
      </c>
      <c r="AJ2145" s="26">
        <f>IF(AND(-Z2145&gt;=211,-Z2145&lt;=250),D2145,0)</f>
        <v>0</v>
      </c>
      <c r="AK2145" s="26">
        <f>IF(-Z2145&gt;=251,D2145,0)</f>
        <v>0</v>
      </c>
      <c r="AL2145" s="26">
        <f>SUM(AE2145:AF2145)</f>
        <v>0</v>
      </c>
      <c r="AM2145" s="26">
        <f>SUM(AG2145:AK2145)</f>
        <v>0</v>
      </c>
      <c r="AN2145" s="26">
        <f>SUM(AI2145:AK2145)</f>
        <v>0</v>
      </c>
      <c r="AO2145" s="26">
        <f>+IF(SUM(AC2145:AK2145)=0,D2145,0)</f>
        <v>1054.8599999999999</v>
      </c>
      <c r="AP2145" s="26">
        <f>+SUM(AC2145:AK2145)</f>
        <v>0</v>
      </c>
      <c r="AQ2145" s="26">
        <f>+Tabla_DatosExternos_142[[#This Row],[Total Vigente]]+Tabla_DatosExternos_142[[#This Row],[Total Vencido]]</f>
        <v>1054.8599999999999</v>
      </c>
      <c r="AR2145" s="26">
        <f>SUM(AG2145:AK2145)</f>
        <v>0</v>
      </c>
      <c r="AS2145" s="27">
        <f>+Tabla_DatosExternos_142[[#This Row],[Fecha]]-Tabla_DatosExternos_142[[#This Row],[Vence]]</f>
        <v>-60</v>
      </c>
      <c r="AT2145" s="21"/>
      <c r="AU2145" s="28" t="e">
        <f>+AR2145-W2145</f>
        <v>#VALUE!</v>
      </c>
    </row>
    <row r="2146" spans="1:47" x14ac:dyDescent="0.35">
      <c r="A2146" s="20">
        <v>46212</v>
      </c>
      <c r="B2146" s="21">
        <v>280673</v>
      </c>
      <c r="C2146" s="21">
        <v>837.42</v>
      </c>
      <c r="D2146" s="21">
        <v>837.42</v>
      </c>
      <c r="E2146" s="22">
        <v>46272</v>
      </c>
      <c r="F2146" s="21">
        <v>26</v>
      </c>
      <c r="G2146" s="21" t="s">
        <v>90</v>
      </c>
      <c r="H2146" s="21" t="s">
        <v>95</v>
      </c>
      <c r="I2146" s="21" t="s">
        <v>1709</v>
      </c>
      <c r="J2146" s="21" t="s">
        <v>1378</v>
      </c>
      <c r="K2146" s="21" t="s">
        <v>1379</v>
      </c>
      <c r="L2146" s="21" t="s">
        <v>1380</v>
      </c>
      <c r="M2146" s="21" t="s">
        <v>1381</v>
      </c>
      <c r="N2146" s="21">
        <v>60</v>
      </c>
      <c r="O2146" s="20"/>
      <c r="P2146" s="21" t="s">
        <v>50</v>
      </c>
      <c r="Q2146" s="21" t="s">
        <v>1710</v>
      </c>
      <c r="R2146" s="21">
        <v>110000</v>
      </c>
      <c r="S2146" s="21">
        <v>10019</v>
      </c>
      <c r="T2146" s="21">
        <v>-63.125241600000003</v>
      </c>
      <c r="U2146" s="21">
        <v>-17.801042899999999</v>
      </c>
      <c r="V2146" s="21" t="s">
        <v>1722</v>
      </c>
      <c r="W2146" s="21" t="s">
        <v>51</v>
      </c>
      <c r="X2146" s="21" t="s">
        <v>1726</v>
      </c>
      <c r="Y2146" s="23">
        <v>46246</v>
      </c>
      <c r="Z2146" s="24">
        <f>+E2146-Y2146</f>
        <v>26</v>
      </c>
      <c r="AA2146" s="25">
        <f>+Tabla_DatosExternos_142[[#This Row],[Saldo]]/Tabla_DatosExternos_142[[#This Row],[Importe]]</f>
        <v>1</v>
      </c>
      <c r="AB2146" s="21"/>
      <c r="AC2146" s="26">
        <f>IF(AND(-Z2146&gt;=1,-Z2146&lt;=30),D2146,0)</f>
        <v>0</v>
      </c>
      <c r="AD2146" s="26">
        <f>IF(AND(-Z2146&gt;=31,-Z2146&lt;=60),D2146,0)</f>
        <v>0</v>
      </c>
      <c r="AE2146" s="26">
        <f>IF(AND(-Z2146&gt;=61,-Z2146&lt;=90),D2146,0)</f>
        <v>0</v>
      </c>
      <c r="AF2146" s="26">
        <f>IF(AND(-Z2146&gt;=91,-Z2146&lt;=120),D2146,0)</f>
        <v>0</v>
      </c>
      <c r="AG2146" s="26">
        <f>IF(AND(-Z2146&gt;=121,-Z2146&lt;=150),D2146,0)</f>
        <v>0</v>
      </c>
      <c r="AH2146" s="26">
        <f>IF(AND(-Z2146&gt;=151,-Z2146&lt;=180),D2146,0)</f>
        <v>0</v>
      </c>
      <c r="AI2146" s="26">
        <f>IF(AND(-Z2146&gt;=181,-Z2146&lt;=210),D2146,0)</f>
        <v>0</v>
      </c>
      <c r="AJ2146" s="26">
        <f>IF(AND(-Z2146&gt;=211,-Z2146&lt;=250),D2146,0)</f>
        <v>0</v>
      </c>
      <c r="AK2146" s="26">
        <f>IF(-Z2146&gt;=251,D2146,0)</f>
        <v>0</v>
      </c>
      <c r="AL2146" s="26">
        <f>SUM(AE2146:AF2146)</f>
        <v>0</v>
      </c>
      <c r="AM2146" s="26">
        <f>SUM(AG2146:AK2146)</f>
        <v>0</v>
      </c>
      <c r="AN2146" s="26">
        <f>SUM(AI2146:AK2146)</f>
        <v>0</v>
      </c>
      <c r="AO2146" s="26">
        <f>+IF(SUM(AC2146:AK2146)=0,D2146,0)</f>
        <v>837.42</v>
      </c>
      <c r="AP2146" s="26">
        <f>+SUM(AC2146:AK2146)</f>
        <v>0</v>
      </c>
      <c r="AQ2146" s="26">
        <f>+Tabla_DatosExternos_142[[#This Row],[Total Vigente]]+Tabla_DatosExternos_142[[#This Row],[Total Vencido]]</f>
        <v>837.42</v>
      </c>
      <c r="AR2146" s="26">
        <f>SUM(AG2146:AK2146)</f>
        <v>0</v>
      </c>
      <c r="AS2146" s="27">
        <f>+Tabla_DatosExternos_142[[#This Row],[Fecha]]-Tabla_DatosExternos_142[[#This Row],[Vence]]</f>
        <v>-60</v>
      </c>
      <c r="AT2146" s="21"/>
      <c r="AU2146" s="28" t="e">
        <f>+AR2146-W2146</f>
        <v>#VALUE!</v>
      </c>
    </row>
    <row r="2147" spans="1:47" x14ac:dyDescent="0.35">
      <c r="A2147" s="20">
        <v>46212</v>
      </c>
      <c r="B2147" s="21">
        <v>280674</v>
      </c>
      <c r="C2147" s="21">
        <v>734.34</v>
      </c>
      <c r="D2147" s="21">
        <v>734.34</v>
      </c>
      <c r="E2147" s="22">
        <v>46272</v>
      </c>
      <c r="F2147" s="21">
        <v>26</v>
      </c>
      <c r="G2147" s="21" t="s">
        <v>90</v>
      </c>
      <c r="H2147" s="21" t="s">
        <v>95</v>
      </c>
      <c r="I2147" s="21" t="s">
        <v>1709</v>
      </c>
      <c r="J2147" s="21" t="s">
        <v>1378</v>
      </c>
      <c r="K2147" s="21" t="s">
        <v>1379</v>
      </c>
      <c r="L2147" s="21" t="s">
        <v>1380</v>
      </c>
      <c r="M2147" s="21" t="s">
        <v>1381</v>
      </c>
      <c r="N2147" s="21">
        <v>60</v>
      </c>
      <c r="O2147" s="20"/>
      <c r="P2147" s="21" t="s">
        <v>50</v>
      </c>
      <c r="Q2147" s="21" t="s">
        <v>1710</v>
      </c>
      <c r="R2147" s="21">
        <v>110000</v>
      </c>
      <c r="S2147" s="21">
        <v>10019</v>
      </c>
      <c r="T2147" s="21">
        <v>-63.117978700000002</v>
      </c>
      <c r="U2147" s="21">
        <v>-17.817603800000001</v>
      </c>
      <c r="V2147" s="21" t="s">
        <v>1727</v>
      </c>
      <c r="W2147" s="21" t="s">
        <v>51</v>
      </c>
      <c r="X2147" s="21" t="s">
        <v>1728</v>
      </c>
      <c r="Y2147" s="23">
        <v>46246</v>
      </c>
      <c r="Z2147" s="24">
        <f>+E2147-Y2147</f>
        <v>26</v>
      </c>
      <c r="AA2147" s="25">
        <f>+Tabla_DatosExternos_142[[#This Row],[Saldo]]/Tabla_DatosExternos_142[[#This Row],[Importe]]</f>
        <v>1</v>
      </c>
      <c r="AB2147" s="21"/>
      <c r="AC2147" s="26">
        <f>IF(AND(-Z2147&gt;=1,-Z2147&lt;=30),D2147,0)</f>
        <v>0</v>
      </c>
      <c r="AD2147" s="26">
        <f>IF(AND(-Z2147&gt;=31,-Z2147&lt;=60),D2147,0)</f>
        <v>0</v>
      </c>
      <c r="AE2147" s="26">
        <f>IF(AND(-Z2147&gt;=61,-Z2147&lt;=90),D2147,0)</f>
        <v>0</v>
      </c>
      <c r="AF2147" s="26">
        <f>IF(AND(-Z2147&gt;=91,-Z2147&lt;=120),D2147,0)</f>
        <v>0</v>
      </c>
      <c r="AG2147" s="26">
        <f>IF(AND(-Z2147&gt;=121,-Z2147&lt;=150),D2147,0)</f>
        <v>0</v>
      </c>
      <c r="AH2147" s="26">
        <f>IF(AND(-Z2147&gt;=151,-Z2147&lt;=180),D2147,0)</f>
        <v>0</v>
      </c>
      <c r="AI2147" s="26">
        <f>IF(AND(-Z2147&gt;=181,-Z2147&lt;=210),D2147,0)</f>
        <v>0</v>
      </c>
      <c r="AJ2147" s="26">
        <f>IF(AND(-Z2147&gt;=211,-Z2147&lt;=250),D2147,0)</f>
        <v>0</v>
      </c>
      <c r="AK2147" s="26">
        <f>IF(-Z2147&gt;=251,D2147,0)</f>
        <v>0</v>
      </c>
      <c r="AL2147" s="26">
        <f>SUM(AE2147:AF2147)</f>
        <v>0</v>
      </c>
      <c r="AM2147" s="26">
        <f>SUM(AG2147:AK2147)</f>
        <v>0</v>
      </c>
      <c r="AN2147" s="26">
        <f>SUM(AI2147:AK2147)</f>
        <v>0</v>
      </c>
      <c r="AO2147" s="26">
        <f>+IF(SUM(AC2147:AK2147)=0,D2147,0)</f>
        <v>734.34</v>
      </c>
      <c r="AP2147" s="26">
        <f>+SUM(AC2147:AK2147)</f>
        <v>0</v>
      </c>
      <c r="AQ2147" s="26">
        <f>+Tabla_DatosExternos_142[[#This Row],[Total Vigente]]+Tabla_DatosExternos_142[[#This Row],[Total Vencido]]</f>
        <v>734.34</v>
      </c>
      <c r="AR2147" s="26">
        <f>SUM(AG2147:AK2147)</f>
        <v>0</v>
      </c>
      <c r="AS2147" s="27">
        <f>+Tabla_DatosExternos_142[[#This Row],[Fecha]]-Tabla_DatosExternos_142[[#This Row],[Vence]]</f>
        <v>-60</v>
      </c>
      <c r="AT2147" s="21"/>
      <c r="AU2147" s="28" t="e">
        <f>+AR2147-W2147</f>
        <v>#VALUE!</v>
      </c>
    </row>
    <row r="2148" spans="1:47" x14ac:dyDescent="0.35">
      <c r="A2148" s="20">
        <v>46212</v>
      </c>
      <c r="B2148" s="21">
        <v>280675</v>
      </c>
      <c r="C2148" s="21">
        <v>440.64</v>
      </c>
      <c r="D2148" s="21">
        <v>440.64</v>
      </c>
      <c r="E2148" s="22">
        <v>46272</v>
      </c>
      <c r="F2148" s="21">
        <v>26</v>
      </c>
      <c r="G2148" s="21" t="s">
        <v>90</v>
      </c>
      <c r="H2148" s="21" t="s">
        <v>95</v>
      </c>
      <c r="I2148" s="21" t="s">
        <v>1709</v>
      </c>
      <c r="J2148" s="21" t="s">
        <v>1378</v>
      </c>
      <c r="K2148" s="21" t="s">
        <v>1379</v>
      </c>
      <c r="L2148" s="21" t="s">
        <v>1380</v>
      </c>
      <c r="M2148" s="21" t="s">
        <v>1381</v>
      </c>
      <c r="N2148" s="21">
        <v>60</v>
      </c>
      <c r="O2148" s="20"/>
      <c r="P2148" s="21" t="s">
        <v>50</v>
      </c>
      <c r="Q2148" s="21" t="s">
        <v>1710</v>
      </c>
      <c r="R2148" s="21">
        <v>110000</v>
      </c>
      <c r="S2148" s="21">
        <v>10019</v>
      </c>
      <c r="T2148" s="21">
        <v>-63.169066299999997</v>
      </c>
      <c r="U2148" s="21">
        <v>-17.845849300000001</v>
      </c>
      <c r="V2148" s="21" t="s">
        <v>1727</v>
      </c>
      <c r="W2148" s="21" t="s">
        <v>51</v>
      </c>
      <c r="X2148" s="21" t="s">
        <v>1729</v>
      </c>
      <c r="Y2148" s="23">
        <v>46246</v>
      </c>
      <c r="Z2148" s="24">
        <f>+E2148-Y2148</f>
        <v>26</v>
      </c>
      <c r="AA2148" s="25">
        <f>+Tabla_DatosExternos_142[[#This Row],[Saldo]]/Tabla_DatosExternos_142[[#This Row],[Importe]]</f>
        <v>1</v>
      </c>
      <c r="AB2148" s="21"/>
      <c r="AC2148" s="26">
        <f>IF(AND(-Z2148&gt;=1,-Z2148&lt;=30),D2148,0)</f>
        <v>0</v>
      </c>
      <c r="AD2148" s="26">
        <f>IF(AND(-Z2148&gt;=31,-Z2148&lt;=60),D2148,0)</f>
        <v>0</v>
      </c>
      <c r="AE2148" s="26">
        <f>IF(AND(-Z2148&gt;=61,-Z2148&lt;=90),D2148,0)</f>
        <v>0</v>
      </c>
      <c r="AF2148" s="26">
        <f>IF(AND(-Z2148&gt;=91,-Z2148&lt;=120),D2148,0)</f>
        <v>0</v>
      </c>
      <c r="AG2148" s="26">
        <f>IF(AND(-Z2148&gt;=121,-Z2148&lt;=150),D2148,0)</f>
        <v>0</v>
      </c>
      <c r="AH2148" s="26">
        <f>IF(AND(-Z2148&gt;=151,-Z2148&lt;=180),D2148,0)</f>
        <v>0</v>
      </c>
      <c r="AI2148" s="26">
        <f>IF(AND(-Z2148&gt;=181,-Z2148&lt;=210),D2148,0)</f>
        <v>0</v>
      </c>
      <c r="AJ2148" s="26">
        <f>IF(AND(-Z2148&gt;=211,-Z2148&lt;=250),D2148,0)</f>
        <v>0</v>
      </c>
      <c r="AK2148" s="26">
        <f>IF(-Z2148&gt;=251,D2148,0)</f>
        <v>0</v>
      </c>
      <c r="AL2148" s="26">
        <f>SUM(AE2148:AF2148)</f>
        <v>0</v>
      </c>
      <c r="AM2148" s="26">
        <f>SUM(AG2148:AK2148)</f>
        <v>0</v>
      </c>
      <c r="AN2148" s="26">
        <f>SUM(AI2148:AK2148)</f>
        <v>0</v>
      </c>
      <c r="AO2148" s="26">
        <f>+IF(SUM(AC2148:AK2148)=0,D2148,0)</f>
        <v>440.64</v>
      </c>
      <c r="AP2148" s="26">
        <f>+SUM(AC2148:AK2148)</f>
        <v>0</v>
      </c>
      <c r="AQ2148" s="26">
        <f>+Tabla_DatosExternos_142[[#This Row],[Total Vigente]]+Tabla_DatosExternos_142[[#This Row],[Total Vencido]]</f>
        <v>440.64</v>
      </c>
      <c r="AR2148" s="26">
        <f>SUM(AG2148:AK2148)</f>
        <v>0</v>
      </c>
      <c r="AS2148" s="27">
        <f>+Tabla_DatosExternos_142[[#This Row],[Fecha]]-Tabla_DatosExternos_142[[#This Row],[Vence]]</f>
        <v>-60</v>
      </c>
      <c r="AT2148" s="21"/>
      <c r="AU2148" s="28" t="e">
        <f>+AR2148-W2148</f>
        <v>#VALUE!</v>
      </c>
    </row>
    <row r="2149" spans="1:47" x14ac:dyDescent="0.35">
      <c r="A2149" s="20">
        <v>46212</v>
      </c>
      <c r="B2149" s="21">
        <v>280676</v>
      </c>
      <c r="C2149" s="21">
        <v>983.52</v>
      </c>
      <c r="D2149" s="21">
        <v>983.52</v>
      </c>
      <c r="E2149" s="22">
        <v>46272</v>
      </c>
      <c r="F2149" s="21">
        <v>26</v>
      </c>
      <c r="G2149" s="21" t="s">
        <v>90</v>
      </c>
      <c r="H2149" s="21" t="s">
        <v>95</v>
      </c>
      <c r="I2149" s="21" t="s">
        <v>1709</v>
      </c>
      <c r="J2149" s="21" t="s">
        <v>1378</v>
      </c>
      <c r="K2149" s="21" t="s">
        <v>1379</v>
      </c>
      <c r="L2149" s="21" t="s">
        <v>1380</v>
      </c>
      <c r="M2149" s="21" t="s">
        <v>1381</v>
      </c>
      <c r="N2149" s="21">
        <v>60</v>
      </c>
      <c r="O2149" s="20"/>
      <c r="P2149" s="21" t="s">
        <v>50</v>
      </c>
      <c r="Q2149" s="21" t="s">
        <v>1710</v>
      </c>
      <c r="R2149" s="21">
        <v>110000</v>
      </c>
      <c r="S2149" s="21">
        <v>10019</v>
      </c>
      <c r="T2149" s="21">
        <v>-63.1291613</v>
      </c>
      <c r="U2149" s="21">
        <v>-17.829110100000001</v>
      </c>
      <c r="V2149" s="21" t="s">
        <v>1727</v>
      </c>
      <c r="W2149" s="21" t="s">
        <v>51</v>
      </c>
      <c r="X2149" s="21" t="s">
        <v>1730</v>
      </c>
      <c r="Y2149" s="23">
        <v>46246</v>
      </c>
      <c r="Z2149" s="24">
        <f>+E2149-Y2149</f>
        <v>26</v>
      </c>
      <c r="AA2149" s="25">
        <f>+Tabla_DatosExternos_142[[#This Row],[Saldo]]/Tabla_DatosExternos_142[[#This Row],[Importe]]</f>
        <v>1</v>
      </c>
      <c r="AB2149" s="21"/>
      <c r="AC2149" s="26">
        <f>IF(AND(-Z2149&gt;=1,-Z2149&lt;=30),D2149,0)</f>
        <v>0</v>
      </c>
      <c r="AD2149" s="26">
        <f>IF(AND(-Z2149&gt;=31,-Z2149&lt;=60),D2149,0)</f>
        <v>0</v>
      </c>
      <c r="AE2149" s="26">
        <f>IF(AND(-Z2149&gt;=61,-Z2149&lt;=90),D2149,0)</f>
        <v>0</v>
      </c>
      <c r="AF2149" s="26">
        <f>IF(AND(-Z2149&gt;=91,-Z2149&lt;=120),D2149,0)</f>
        <v>0</v>
      </c>
      <c r="AG2149" s="26">
        <f>IF(AND(-Z2149&gt;=121,-Z2149&lt;=150),D2149,0)</f>
        <v>0</v>
      </c>
      <c r="AH2149" s="26">
        <f>IF(AND(-Z2149&gt;=151,-Z2149&lt;=180),D2149,0)</f>
        <v>0</v>
      </c>
      <c r="AI2149" s="26">
        <f>IF(AND(-Z2149&gt;=181,-Z2149&lt;=210),D2149,0)</f>
        <v>0</v>
      </c>
      <c r="AJ2149" s="26">
        <f>IF(AND(-Z2149&gt;=211,-Z2149&lt;=250),D2149,0)</f>
        <v>0</v>
      </c>
      <c r="AK2149" s="26">
        <f>IF(-Z2149&gt;=251,D2149,0)</f>
        <v>0</v>
      </c>
      <c r="AL2149" s="26">
        <f>SUM(AE2149:AF2149)</f>
        <v>0</v>
      </c>
      <c r="AM2149" s="26">
        <f>SUM(AG2149:AK2149)</f>
        <v>0</v>
      </c>
      <c r="AN2149" s="26">
        <f>SUM(AI2149:AK2149)</f>
        <v>0</v>
      </c>
      <c r="AO2149" s="26">
        <f>+IF(SUM(AC2149:AK2149)=0,D2149,0)</f>
        <v>983.52</v>
      </c>
      <c r="AP2149" s="26">
        <f>+SUM(AC2149:AK2149)</f>
        <v>0</v>
      </c>
      <c r="AQ2149" s="26">
        <f>+Tabla_DatosExternos_142[[#This Row],[Total Vigente]]+Tabla_DatosExternos_142[[#This Row],[Total Vencido]]</f>
        <v>983.52</v>
      </c>
      <c r="AR2149" s="26">
        <f>SUM(AG2149:AK2149)</f>
        <v>0</v>
      </c>
      <c r="AS2149" s="27">
        <f>+Tabla_DatosExternos_142[[#This Row],[Fecha]]-Tabla_DatosExternos_142[[#This Row],[Vence]]</f>
        <v>-60</v>
      </c>
      <c r="AT2149" s="21"/>
      <c r="AU2149" s="28" t="e">
        <f>+AR2149-W2149</f>
        <v>#VALUE!</v>
      </c>
    </row>
    <row r="2150" spans="1:47" x14ac:dyDescent="0.35">
      <c r="A2150" s="20">
        <v>46212</v>
      </c>
      <c r="B2150" s="21">
        <v>280677</v>
      </c>
      <c r="C2150" s="21">
        <v>322.02</v>
      </c>
      <c r="D2150" s="21">
        <v>322.02</v>
      </c>
      <c r="E2150" s="22">
        <v>46272</v>
      </c>
      <c r="F2150" s="21">
        <v>26</v>
      </c>
      <c r="G2150" s="21" t="s">
        <v>90</v>
      </c>
      <c r="H2150" s="21" t="s">
        <v>95</v>
      </c>
      <c r="I2150" s="21" t="s">
        <v>1709</v>
      </c>
      <c r="J2150" s="21" t="s">
        <v>1378</v>
      </c>
      <c r="K2150" s="21" t="s">
        <v>1379</v>
      </c>
      <c r="L2150" s="21" t="s">
        <v>1380</v>
      </c>
      <c r="M2150" s="21" t="s">
        <v>1381</v>
      </c>
      <c r="N2150" s="21">
        <v>60</v>
      </c>
      <c r="O2150" s="20"/>
      <c r="P2150" s="21" t="s">
        <v>50</v>
      </c>
      <c r="Q2150" s="21" t="s">
        <v>1710</v>
      </c>
      <c r="R2150" s="21">
        <v>110000</v>
      </c>
      <c r="S2150" s="21">
        <v>10019</v>
      </c>
      <c r="T2150" s="21">
        <v>-63.214132300000003</v>
      </c>
      <c r="U2150" s="21">
        <v>-17.844051</v>
      </c>
      <c r="V2150" s="21" t="s">
        <v>1727</v>
      </c>
      <c r="W2150" s="21" t="s">
        <v>51</v>
      </c>
      <c r="X2150" s="21" t="s">
        <v>1731</v>
      </c>
      <c r="Y2150" s="23">
        <v>46246</v>
      </c>
      <c r="Z2150" s="24">
        <f>+E2150-Y2150</f>
        <v>26</v>
      </c>
      <c r="AA2150" s="25">
        <f>+Tabla_DatosExternos_142[[#This Row],[Saldo]]/Tabla_DatosExternos_142[[#This Row],[Importe]]</f>
        <v>1</v>
      </c>
      <c r="AB2150" s="21"/>
      <c r="AC2150" s="26">
        <f>IF(AND(-Z2150&gt;=1,-Z2150&lt;=30),D2150,0)</f>
        <v>0</v>
      </c>
      <c r="AD2150" s="26">
        <f>IF(AND(-Z2150&gt;=31,-Z2150&lt;=60),D2150,0)</f>
        <v>0</v>
      </c>
      <c r="AE2150" s="26">
        <f>IF(AND(-Z2150&gt;=61,-Z2150&lt;=90),D2150,0)</f>
        <v>0</v>
      </c>
      <c r="AF2150" s="26">
        <f>IF(AND(-Z2150&gt;=91,-Z2150&lt;=120),D2150,0)</f>
        <v>0</v>
      </c>
      <c r="AG2150" s="26">
        <f>IF(AND(-Z2150&gt;=121,-Z2150&lt;=150),D2150,0)</f>
        <v>0</v>
      </c>
      <c r="AH2150" s="26">
        <f>IF(AND(-Z2150&gt;=151,-Z2150&lt;=180),D2150,0)</f>
        <v>0</v>
      </c>
      <c r="AI2150" s="26">
        <f>IF(AND(-Z2150&gt;=181,-Z2150&lt;=210),D2150,0)</f>
        <v>0</v>
      </c>
      <c r="AJ2150" s="26">
        <f>IF(AND(-Z2150&gt;=211,-Z2150&lt;=250),D2150,0)</f>
        <v>0</v>
      </c>
      <c r="AK2150" s="26">
        <f>IF(-Z2150&gt;=251,D2150,0)</f>
        <v>0</v>
      </c>
      <c r="AL2150" s="26">
        <f>SUM(AE2150:AF2150)</f>
        <v>0</v>
      </c>
      <c r="AM2150" s="26">
        <f>SUM(AG2150:AK2150)</f>
        <v>0</v>
      </c>
      <c r="AN2150" s="26">
        <f>SUM(AI2150:AK2150)</f>
        <v>0</v>
      </c>
      <c r="AO2150" s="26">
        <f>+IF(SUM(AC2150:AK2150)=0,D2150,0)</f>
        <v>322.02</v>
      </c>
      <c r="AP2150" s="26">
        <f>+SUM(AC2150:AK2150)</f>
        <v>0</v>
      </c>
      <c r="AQ2150" s="26">
        <f>+Tabla_DatosExternos_142[[#This Row],[Total Vigente]]+Tabla_DatosExternos_142[[#This Row],[Total Vencido]]</f>
        <v>322.02</v>
      </c>
      <c r="AR2150" s="26">
        <f>SUM(AG2150:AK2150)</f>
        <v>0</v>
      </c>
      <c r="AS2150" s="27">
        <f>+Tabla_DatosExternos_142[[#This Row],[Fecha]]-Tabla_DatosExternos_142[[#This Row],[Vence]]</f>
        <v>-60</v>
      </c>
      <c r="AT2150" s="21"/>
      <c r="AU2150" s="28" t="e">
        <f>+AR2150-W2150</f>
        <v>#VALUE!</v>
      </c>
    </row>
    <row r="2151" spans="1:47" x14ac:dyDescent="0.35">
      <c r="A2151" s="20">
        <v>46212</v>
      </c>
      <c r="B2151" s="21">
        <v>280678</v>
      </c>
      <c r="C2151" s="21">
        <v>1117.68</v>
      </c>
      <c r="D2151" s="21">
        <v>1117.68</v>
      </c>
      <c r="E2151" s="22">
        <v>46272</v>
      </c>
      <c r="F2151" s="21">
        <v>26</v>
      </c>
      <c r="G2151" s="21" t="s">
        <v>90</v>
      </c>
      <c r="H2151" s="21" t="s">
        <v>95</v>
      </c>
      <c r="I2151" s="21" t="s">
        <v>1709</v>
      </c>
      <c r="J2151" s="21" t="s">
        <v>1378</v>
      </c>
      <c r="K2151" s="21" t="s">
        <v>1379</v>
      </c>
      <c r="L2151" s="21" t="s">
        <v>1380</v>
      </c>
      <c r="M2151" s="21" t="s">
        <v>1381</v>
      </c>
      <c r="N2151" s="21">
        <v>60</v>
      </c>
      <c r="O2151" s="20"/>
      <c r="P2151" s="21" t="s">
        <v>50</v>
      </c>
      <c r="Q2151" s="21" t="s">
        <v>1710</v>
      </c>
      <c r="R2151" s="21">
        <v>110000</v>
      </c>
      <c r="S2151" s="21">
        <v>10019</v>
      </c>
      <c r="T2151" s="21">
        <v>-63.099099099999997</v>
      </c>
      <c r="U2151" s="21">
        <v>-17.851478100000001</v>
      </c>
      <c r="V2151" s="21" t="s">
        <v>1727</v>
      </c>
      <c r="W2151" s="21" t="s">
        <v>51</v>
      </c>
      <c r="X2151" s="21" t="s">
        <v>1732</v>
      </c>
      <c r="Y2151" s="23">
        <v>46246</v>
      </c>
      <c r="Z2151" s="24">
        <f>+E2151-Y2151</f>
        <v>26</v>
      </c>
      <c r="AA2151" s="25">
        <f>+Tabla_DatosExternos_142[[#This Row],[Saldo]]/Tabla_DatosExternos_142[[#This Row],[Importe]]</f>
        <v>1</v>
      </c>
      <c r="AB2151" s="21"/>
      <c r="AC2151" s="26">
        <f>IF(AND(-Z2151&gt;=1,-Z2151&lt;=30),D2151,0)</f>
        <v>0</v>
      </c>
      <c r="AD2151" s="26">
        <f>IF(AND(-Z2151&gt;=31,-Z2151&lt;=60),D2151,0)</f>
        <v>0</v>
      </c>
      <c r="AE2151" s="26">
        <f>IF(AND(-Z2151&gt;=61,-Z2151&lt;=90),D2151,0)</f>
        <v>0</v>
      </c>
      <c r="AF2151" s="26">
        <f>IF(AND(-Z2151&gt;=91,-Z2151&lt;=120),D2151,0)</f>
        <v>0</v>
      </c>
      <c r="AG2151" s="26">
        <f>IF(AND(-Z2151&gt;=121,-Z2151&lt;=150),D2151,0)</f>
        <v>0</v>
      </c>
      <c r="AH2151" s="26">
        <f>IF(AND(-Z2151&gt;=151,-Z2151&lt;=180),D2151,0)</f>
        <v>0</v>
      </c>
      <c r="AI2151" s="26">
        <f>IF(AND(-Z2151&gt;=181,-Z2151&lt;=210),D2151,0)</f>
        <v>0</v>
      </c>
      <c r="AJ2151" s="26">
        <f>IF(AND(-Z2151&gt;=211,-Z2151&lt;=250),D2151,0)</f>
        <v>0</v>
      </c>
      <c r="AK2151" s="26">
        <f>IF(-Z2151&gt;=251,D2151,0)</f>
        <v>0</v>
      </c>
      <c r="AL2151" s="26">
        <f>SUM(AE2151:AF2151)</f>
        <v>0</v>
      </c>
      <c r="AM2151" s="26">
        <f>SUM(AG2151:AK2151)</f>
        <v>0</v>
      </c>
      <c r="AN2151" s="26">
        <f>SUM(AI2151:AK2151)</f>
        <v>0</v>
      </c>
      <c r="AO2151" s="26">
        <f>+IF(SUM(AC2151:AK2151)=0,D2151,0)</f>
        <v>1117.68</v>
      </c>
      <c r="AP2151" s="26">
        <f>+SUM(AC2151:AK2151)</f>
        <v>0</v>
      </c>
      <c r="AQ2151" s="26">
        <f>+Tabla_DatosExternos_142[[#This Row],[Total Vigente]]+Tabla_DatosExternos_142[[#This Row],[Total Vencido]]</f>
        <v>1117.68</v>
      </c>
      <c r="AR2151" s="26">
        <f>SUM(AG2151:AK2151)</f>
        <v>0</v>
      </c>
      <c r="AS2151" s="27">
        <f>+Tabla_DatosExternos_142[[#This Row],[Fecha]]-Tabla_DatosExternos_142[[#This Row],[Vence]]</f>
        <v>-60</v>
      </c>
      <c r="AT2151" s="21"/>
      <c r="AU2151" s="28" t="e">
        <f>+AR2151-W2151</f>
        <v>#VALUE!</v>
      </c>
    </row>
    <row r="2152" spans="1:47" x14ac:dyDescent="0.35">
      <c r="A2152" s="20">
        <v>46212</v>
      </c>
      <c r="B2152" s="21">
        <v>280679</v>
      </c>
      <c r="C2152" s="21">
        <v>645</v>
      </c>
      <c r="D2152" s="21">
        <v>645</v>
      </c>
      <c r="E2152" s="22">
        <v>46272</v>
      </c>
      <c r="F2152" s="21">
        <v>26</v>
      </c>
      <c r="G2152" s="21" t="s">
        <v>90</v>
      </c>
      <c r="H2152" s="21" t="s">
        <v>95</v>
      </c>
      <c r="I2152" s="21" t="s">
        <v>1709</v>
      </c>
      <c r="J2152" s="21" t="s">
        <v>1378</v>
      </c>
      <c r="K2152" s="21" t="s">
        <v>1379</v>
      </c>
      <c r="L2152" s="21" t="s">
        <v>1380</v>
      </c>
      <c r="M2152" s="21" t="s">
        <v>1381</v>
      </c>
      <c r="N2152" s="21">
        <v>60</v>
      </c>
      <c r="O2152" s="20"/>
      <c r="P2152" s="21" t="s">
        <v>50</v>
      </c>
      <c r="Q2152" s="21" t="s">
        <v>1710</v>
      </c>
      <c r="R2152" s="21">
        <v>110000</v>
      </c>
      <c r="S2152" s="21">
        <v>10019</v>
      </c>
      <c r="T2152" s="21">
        <v>-63.183771999999998</v>
      </c>
      <c r="U2152" s="21">
        <v>-17.816842000000001</v>
      </c>
      <c r="V2152" s="21" t="s">
        <v>262</v>
      </c>
      <c r="W2152" s="21" t="s">
        <v>51</v>
      </c>
      <c r="X2152" s="21" t="s">
        <v>1733</v>
      </c>
      <c r="Y2152" s="23">
        <v>46246</v>
      </c>
      <c r="Z2152" s="24">
        <f>+E2152-Y2152</f>
        <v>26</v>
      </c>
      <c r="AA2152" s="25">
        <f>+Tabla_DatosExternos_142[[#This Row],[Saldo]]/Tabla_DatosExternos_142[[#This Row],[Importe]]</f>
        <v>1</v>
      </c>
      <c r="AB2152" s="21"/>
      <c r="AC2152" s="26">
        <f>IF(AND(-Z2152&gt;=1,-Z2152&lt;=30),D2152,0)</f>
        <v>0</v>
      </c>
      <c r="AD2152" s="26">
        <f>IF(AND(-Z2152&gt;=31,-Z2152&lt;=60),D2152,0)</f>
        <v>0</v>
      </c>
      <c r="AE2152" s="26">
        <f>IF(AND(-Z2152&gt;=61,-Z2152&lt;=90),D2152,0)</f>
        <v>0</v>
      </c>
      <c r="AF2152" s="26">
        <f>IF(AND(-Z2152&gt;=91,-Z2152&lt;=120),D2152,0)</f>
        <v>0</v>
      </c>
      <c r="AG2152" s="26">
        <f>IF(AND(-Z2152&gt;=121,-Z2152&lt;=150),D2152,0)</f>
        <v>0</v>
      </c>
      <c r="AH2152" s="26">
        <f>IF(AND(-Z2152&gt;=151,-Z2152&lt;=180),D2152,0)</f>
        <v>0</v>
      </c>
      <c r="AI2152" s="26">
        <f>IF(AND(-Z2152&gt;=181,-Z2152&lt;=210),D2152,0)</f>
        <v>0</v>
      </c>
      <c r="AJ2152" s="26">
        <f>IF(AND(-Z2152&gt;=211,-Z2152&lt;=250),D2152,0)</f>
        <v>0</v>
      </c>
      <c r="AK2152" s="26">
        <f>IF(-Z2152&gt;=251,D2152,0)</f>
        <v>0</v>
      </c>
      <c r="AL2152" s="26">
        <f>SUM(AE2152:AF2152)</f>
        <v>0</v>
      </c>
      <c r="AM2152" s="26">
        <f>SUM(AG2152:AK2152)</f>
        <v>0</v>
      </c>
      <c r="AN2152" s="26">
        <f>SUM(AI2152:AK2152)</f>
        <v>0</v>
      </c>
      <c r="AO2152" s="26">
        <f>+IF(SUM(AC2152:AK2152)=0,D2152,0)</f>
        <v>645</v>
      </c>
      <c r="AP2152" s="26">
        <f>+SUM(AC2152:AK2152)</f>
        <v>0</v>
      </c>
      <c r="AQ2152" s="26">
        <f>+Tabla_DatosExternos_142[[#This Row],[Total Vigente]]+Tabla_DatosExternos_142[[#This Row],[Total Vencido]]</f>
        <v>645</v>
      </c>
      <c r="AR2152" s="26">
        <f>SUM(AG2152:AK2152)</f>
        <v>0</v>
      </c>
      <c r="AS2152" s="27">
        <f>+Tabla_DatosExternos_142[[#This Row],[Fecha]]-Tabla_DatosExternos_142[[#This Row],[Vence]]</f>
        <v>-60</v>
      </c>
      <c r="AT2152" s="21"/>
      <c r="AU2152" s="28" t="e">
        <f>+AR2152-W2152</f>
        <v>#VALUE!</v>
      </c>
    </row>
    <row r="2153" spans="1:47" x14ac:dyDescent="0.35">
      <c r="A2153" s="20">
        <v>46212</v>
      </c>
      <c r="B2153" s="21">
        <v>280680</v>
      </c>
      <c r="C2153" s="21">
        <v>754.74</v>
      </c>
      <c r="D2153" s="21">
        <v>754.74</v>
      </c>
      <c r="E2153" s="22">
        <v>46272</v>
      </c>
      <c r="F2153" s="21">
        <v>26</v>
      </c>
      <c r="G2153" s="21" t="s">
        <v>90</v>
      </c>
      <c r="H2153" s="21" t="s">
        <v>95</v>
      </c>
      <c r="I2153" s="21" t="s">
        <v>1709</v>
      </c>
      <c r="J2153" s="21" t="s">
        <v>1378</v>
      </c>
      <c r="K2153" s="21" t="s">
        <v>1379</v>
      </c>
      <c r="L2153" s="21" t="s">
        <v>1380</v>
      </c>
      <c r="M2153" s="21" t="s">
        <v>1381</v>
      </c>
      <c r="N2153" s="21">
        <v>60</v>
      </c>
      <c r="O2153" s="20"/>
      <c r="P2153" s="21" t="s">
        <v>50</v>
      </c>
      <c r="Q2153" s="21" t="s">
        <v>1710</v>
      </c>
      <c r="R2153" s="21">
        <v>110000</v>
      </c>
      <c r="S2153" s="21">
        <v>10019</v>
      </c>
      <c r="T2153" s="21">
        <v>-63.1478368</v>
      </c>
      <c r="U2153" s="21">
        <v>-17.811228499999999</v>
      </c>
      <c r="V2153" s="21" t="s">
        <v>1727</v>
      </c>
      <c r="W2153" s="21" t="s">
        <v>51</v>
      </c>
      <c r="X2153" s="21" t="s">
        <v>1734</v>
      </c>
      <c r="Y2153" s="23">
        <v>46246</v>
      </c>
      <c r="Z2153" s="24">
        <f>+E2153-Y2153</f>
        <v>26</v>
      </c>
      <c r="AA2153" s="25">
        <f>+Tabla_DatosExternos_142[[#This Row],[Saldo]]/Tabla_DatosExternos_142[[#This Row],[Importe]]</f>
        <v>1</v>
      </c>
      <c r="AB2153" s="21"/>
      <c r="AC2153" s="26">
        <f>IF(AND(-Z2153&gt;=1,-Z2153&lt;=30),D2153,0)</f>
        <v>0</v>
      </c>
      <c r="AD2153" s="26">
        <f>IF(AND(-Z2153&gt;=31,-Z2153&lt;=60),D2153,0)</f>
        <v>0</v>
      </c>
      <c r="AE2153" s="26">
        <f>IF(AND(-Z2153&gt;=61,-Z2153&lt;=90),D2153,0)</f>
        <v>0</v>
      </c>
      <c r="AF2153" s="26">
        <f>IF(AND(-Z2153&gt;=91,-Z2153&lt;=120),D2153,0)</f>
        <v>0</v>
      </c>
      <c r="AG2153" s="26">
        <f>IF(AND(-Z2153&gt;=121,-Z2153&lt;=150),D2153,0)</f>
        <v>0</v>
      </c>
      <c r="AH2153" s="26">
        <f>IF(AND(-Z2153&gt;=151,-Z2153&lt;=180),D2153,0)</f>
        <v>0</v>
      </c>
      <c r="AI2153" s="26">
        <f>IF(AND(-Z2153&gt;=181,-Z2153&lt;=210),D2153,0)</f>
        <v>0</v>
      </c>
      <c r="AJ2153" s="26">
        <f>IF(AND(-Z2153&gt;=211,-Z2153&lt;=250),D2153,0)</f>
        <v>0</v>
      </c>
      <c r="AK2153" s="26">
        <f>IF(-Z2153&gt;=251,D2153,0)</f>
        <v>0</v>
      </c>
      <c r="AL2153" s="26">
        <f>SUM(AE2153:AF2153)</f>
        <v>0</v>
      </c>
      <c r="AM2153" s="26">
        <f>SUM(AG2153:AK2153)</f>
        <v>0</v>
      </c>
      <c r="AN2153" s="26">
        <f>SUM(AI2153:AK2153)</f>
        <v>0</v>
      </c>
      <c r="AO2153" s="26">
        <f>+IF(SUM(AC2153:AK2153)=0,D2153,0)</f>
        <v>754.74</v>
      </c>
      <c r="AP2153" s="26">
        <f>+SUM(AC2153:AK2153)</f>
        <v>0</v>
      </c>
      <c r="AQ2153" s="26">
        <f>+Tabla_DatosExternos_142[[#This Row],[Total Vigente]]+Tabla_DatosExternos_142[[#This Row],[Total Vencido]]</f>
        <v>754.74</v>
      </c>
      <c r="AR2153" s="26">
        <f>SUM(AG2153:AK2153)</f>
        <v>0</v>
      </c>
      <c r="AS2153" s="27">
        <f>+Tabla_DatosExternos_142[[#This Row],[Fecha]]-Tabla_DatosExternos_142[[#This Row],[Vence]]</f>
        <v>-60</v>
      </c>
      <c r="AT2153" s="21"/>
      <c r="AU2153" s="28" t="e">
        <f>+AR2153-W2153</f>
        <v>#VALUE!</v>
      </c>
    </row>
    <row r="2154" spans="1:47" x14ac:dyDescent="0.35">
      <c r="A2154" s="20">
        <v>46212</v>
      </c>
      <c r="B2154" s="21">
        <v>280681</v>
      </c>
      <c r="C2154" s="21">
        <v>796.8</v>
      </c>
      <c r="D2154" s="21">
        <v>796.8</v>
      </c>
      <c r="E2154" s="22">
        <v>46272</v>
      </c>
      <c r="F2154" s="21">
        <v>26</v>
      </c>
      <c r="G2154" s="21" t="s">
        <v>90</v>
      </c>
      <c r="H2154" s="21" t="s">
        <v>95</v>
      </c>
      <c r="I2154" s="21" t="s">
        <v>1709</v>
      </c>
      <c r="J2154" s="21" t="s">
        <v>1378</v>
      </c>
      <c r="K2154" s="21" t="s">
        <v>1379</v>
      </c>
      <c r="L2154" s="21" t="s">
        <v>1380</v>
      </c>
      <c r="M2154" s="21" t="s">
        <v>1381</v>
      </c>
      <c r="N2154" s="21">
        <v>60</v>
      </c>
      <c r="O2154" s="20"/>
      <c r="P2154" s="21" t="s">
        <v>50</v>
      </c>
      <c r="Q2154" s="21" t="s">
        <v>1710</v>
      </c>
      <c r="R2154" s="21">
        <v>110000</v>
      </c>
      <c r="S2154" s="21">
        <v>10019</v>
      </c>
      <c r="T2154" s="21">
        <v>-63.183771999999998</v>
      </c>
      <c r="U2154" s="21">
        <v>-17.816842000000001</v>
      </c>
      <c r="V2154" s="21" t="s">
        <v>262</v>
      </c>
      <c r="W2154" s="21" t="s">
        <v>51</v>
      </c>
      <c r="X2154" s="21" t="s">
        <v>1735</v>
      </c>
      <c r="Y2154" s="23">
        <v>46246</v>
      </c>
      <c r="Z2154" s="24">
        <f>+E2154-Y2154</f>
        <v>26</v>
      </c>
      <c r="AA2154" s="25">
        <f>+Tabla_DatosExternos_142[[#This Row],[Saldo]]/Tabla_DatosExternos_142[[#This Row],[Importe]]</f>
        <v>1</v>
      </c>
      <c r="AB2154" s="21"/>
      <c r="AC2154" s="26">
        <f>IF(AND(-Z2154&gt;=1,-Z2154&lt;=30),D2154,0)</f>
        <v>0</v>
      </c>
      <c r="AD2154" s="26">
        <f>IF(AND(-Z2154&gt;=31,-Z2154&lt;=60),D2154,0)</f>
        <v>0</v>
      </c>
      <c r="AE2154" s="26">
        <f>IF(AND(-Z2154&gt;=61,-Z2154&lt;=90),D2154,0)</f>
        <v>0</v>
      </c>
      <c r="AF2154" s="26">
        <f>IF(AND(-Z2154&gt;=91,-Z2154&lt;=120),D2154,0)</f>
        <v>0</v>
      </c>
      <c r="AG2154" s="26">
        <f>IF(AND(-Z2154&gt;=121,-Z2154&lt;=150),D2154,0)</f>
        <v>0</v>
      </c>
      <c r="AH2154" s="26">
        <f>IF(AND(-Z2154&gt;=151,-Z2154&lt;=180),D2154,0)</f>
        <v>0</v>
      </c>
      <c r="AI2154" s="26">
        <f>IF(AND(-Z2154&gt;=181,-Z2154&lt;=210),D2154,0)</f>
        <v>0</v>
      </c>
      <c r="AJ2154" s="26">
        <f>IF(AND(-Z2154&gt;=211,-Z2154&lt;=250),D2154,0)</f>
        <v>0</v>
      </c>
      <c r="AK2154" s="26">
        <f>IF(-Z2154&gt;=251,D2154,0)</f>
        <v>0</v>
      </c>
      <c r="AL2154" s="26">
        <f>SUM(AE2154:AF2154)</f>
        <v>0</v>
      </c>
      <c r="AM2154" s="26">
        <f>SUM(AG2154:AK2154)</f>
        <v>0</v>
      </c>
      <c r="AN2154" s="26">
        <f>SUM(AI2154:AK2154)</f>
        <v>0</v>
      </c>
      <c r="AO2154" s="26">
        <f>+IF(SUM(AC2154:AK2154)=0,D2154,0)</f>
        <v>796.8</v>
      </c>
      <c r="AP2154" s="26">
        <f>+SUM(AC2154:AK2154)</f>
        <v>0</v>
      </c>
      <c r="AQ2154" s="26">
        <f>+Tabla_DatosExternos_142[[#This Row],[Total Vigente]]+Tabla_DatosExternos_142[[#This Row],[Total Vencido]]</f>
        <v>796.8</v>
      </c>
      <c r="AR2154" s="26">
        <f>SUM(AG2154:AK2154)</f>
        <v>0</v>
      </c>
      <c r="AS2154" s="27">
        <f>+Tabla_DatosExternos_142[[#This Row],[Fecha]]-Tabla_DatosExternos_142[[#This Row],[Vence]]</f>
        <v>-60</v>
      </c>
      <c r="AT2154" s="21"/>
      <c r="AU2154" s="28" t="e">
        <f>+AR2154-W2154</f>
        <v>#VALUE!</v>
      </c>
    </row>
    <row r="2155" spans="1:47" x14ac:dyDescent="0.35">
      <c r="A2155" s="20">
        <v>46212</v>
      </c>
      <c r="B2155" s="21">
        <v>280682</v>
      </c>
      <c r="C2155" s="21">
        <v>376.38</v>
      </c>
      <c r="D2155" s="21">
        <v>376.38</v>
      </c>
      <c r="E2155" s="22">
        <v>46272</v>
      </c>
      <c r="F2155" s="21">
        <v>26</v>
      </c>
      <c r="G2155" s="21" t="s">
        <v>90</v>
      </c>
      <c r="H2155" s="21" t="s">
        <v>95</v>
      </c>
      <c r="I2155" s="21" t="s">
        <v>1709</v>
      </c>
      <c r="J2155" s="21" t="s">
        <v>1378</v>
      </c>
      <c r="K2155" s="21" t="s">
        <v>1379</v>
      </c>
      <c r="L2155" s="21" t="s">
        <v>1380</v>
      </c>
      <c r="M2155" s="21" t="s">
        <v>1381</v>
      </c>
      <c r="N2155" s="21">
        <v>60</v>
      </c>
      <c r="O2155" s="20"/>
      <c r="P2155" s="21" t="s">
        <v>50</v>
      </c>
      <c r="Q2155" s="21" t="s">
        <v>1710</v>
      </c>
      <c r="R2155" s="21">
        <v>425000</v>
      </c>
      <c r="S2155" s="21">
        <v>10019</v>
      </c>
      <c r="T2155" s="21">
        <v>-63.227249700000002</v>
      </c>
      <c r="U2155" s="21">
        <v>-17.828539299999999</v>
      </c>
      <c r="V2155" s="21" t="s">
        <v>1736</v>
      </c>
      <c r="W2155" s="21" t="s">
        <v>51</v>
      </c>
      <c r="X2155" s="21" t="s">
        <v>1737</v>
      </c>
      <c r="Y2155" s="23">
        <v>46246</v>
      </c>
      <c r="Z2155" s="24">
        <f>+E2155-Y2155</f>
        <v>26</v>
      </c>
      <c r="AA2155" s="25">
        <f>+Tabla_DatosExternos_142[[#This Row],[Saldo]]/Tabla_DatosExternos_142[[#This Row],[Importe]]</f>
        <v>1</v>
      </c>
      <c r="AB2155" s="21"/>
      <c r="AC2155" s="26">
        <f>IF(AND(-Z2155&gt;=1,-Z2155&lt;=30),D2155,0)</f>
        <v>0</v>
      </c>
      <c r="AD2155" s="26">
        <f>IF(AND(-Z2155&gt;=31,-Z2155&lt;=60),D2155,0)</f>
        <v>0</v>
      </c>
      <c r="AE2155" s="26">
        <f>IF(AND(-Z2155&gt;=61,-Z2155&lt;=90),D2155,0)</f>
        <v>0</v>
      </c>
      <c r="AF2155" s="26">
        <f>IF(AND(-Z2155&gt;=91,-Z2155&lt;=120),D2155,0)</f>
        <v>0</v>
      </c>
      <c r="AG2155" s="26">
        <f>IF(AND(-Z2155&gt;=121,-Z2155&lt;=150),D2155,0)</f>
        <v>0</v>
      </c>
      <c r="AH2155" s="26">
        <f>IF(AND(-Z2155&gt;=151,-Z2155&lt;=180),D2155,0)</f>
        <v>0</v>
      </c>
      <c r="AI2155" s="26">
        <f>IF(AND(-Z2155&gt;=181,-Z2155&lt;=210),D2155,0)</f>
        <v>0</v>
      </c>
      <c r="AJ2155" s="26">
        <f>IF(AND(-Z2155&gt;=211,-Z2155&lt;=250),D2155,0)</f>
        <v>0</v>
      </c>
      <c r="AK2155" s="26">
        <f>IF(-Z2155&gt;=251,D2155,0)</f>
        <v>0</v>
      </c>
      <c r="AL2155" s="26">
        <f>SUM(AE2155:AF2155)</f>
        <v>0</v>
      </c>
      <c r="AM2155" s="26">
        <f>SUM(AG2155:AK2155)</f>
        <v>0</v>
      </c>
      <c r="AN2155" s="26">
        <f>SUM(AI2155:AK2155)</f>
        <v>0</v>
      </c>
      <c r="AO2155" s="26">
        <f>+IF(SUM(AC2155:AK2155)=0,D2155,0)</f>
        <v>376.38</v>
      </c>
      <c r="AP2155" s="26">
        <f>+SUM(AC2155:AK2155)</f>
        <v>0</v>
      </c>
      <c r="AQ2155" s="26">
        <f>+Tabla_DatosExternos_142[[#This Row],[Total Vigente]]+Tabla_DatosExternos_142[[#This Row],[Total Vencido]]</f>
        <v>376.38</v>
      </c>
      <c r="AR2155" s="26">
        <f>SUM(AG2155:AK2155)</f>
        <v>0</v>
      </c>
      <c r="AS2155" s="27">
        <f>+Tabla_DatosExternos_142[[#This Row],[Fecha]]-Tabla_DatosExternos_142[[#This Row],[Vence]]</f>
        <v>-60</v>
      </c>
      <c r="AT2155" s="21"/>
      <c r="AU2155" s="28" t="e">
        <f>+AR2155-W2155</f>
        <v>#VALUE!</v>
      </c>
    </row>
    <row r="2156" spans="1:47" x14ac:dyDescent="0.35">
      <c r="A2156" s="20">
        <v>46212</v>
      </c>
      <c r="B2156" s="21">
        <v>280683</v>
      </c>
      <c r="C2156" s="21">
        <v>415.5</v>
      </c>
      <c r="D2156" s="21">
        <v>415.5</v>
      </c>
      <c r="E2156" s="22">
        <v>46272</v>
      </c>
      <c r="F2156" s="21">
        <v>26</v>
      </c>
      <c r="G2156" s="21" t="s">
        <v>90</v>
      </c>
      <c r="H2156" s="21" t="s">
        <v>95</v>
      </c>
      <c r="I2156" s="21" t="s">
        <v>1709</v>
      </c>
      <c r="J2156" s="21" t="s">
        <v>1378</v>
      </c>
      <c r="K2156" s="21" t="s">
        <v>1379</v>
      </c>
      <c r="L2156" s="21" t="s">
        <v>1380</v>
      </c>
      <c r="M2156" s="21" t="s">
        <v>1381</v>
      </c>
      <c r="N2156" s="21">
        <v>60</v>
      </c>
      <c r="O2156" s="20"/>
      <c r="P2156" s="21" t="s">
        <v>50</v>
      </c>
      <c r="Q2156" s="21" t="s">
        <v>1710</v>
      </c>
      <c r="R2156" s="21">
        <v>425000</v>
      </c>
      <c r="S2156" s="21">
        <v>10019</v>
      </c>
      <c r="T2156" s="21">
        <v>-63.164055599999998</v>
      </c>
      <c r="U2156" s="21">
        <v>-17.871055599999998</v>
      </c>
      <c r="V2156" s="21" t="s">
        <v>1736</v>
      </c>
      <c r="W2156" s="21" t="s">
        <v>51</v>
      </c>
      <c r="X2156" s="21" t="s">
        <v>1738</v>
      </c>
      <c r="Y2156" s="23">
        <v>46246</v>
      </c>
      <c r="Z2156" s="24">
        <f>+E2156-Y2156</f>
        <v>26</v>
      </c>
      <c r="AA2156" s="25">
        <f>+Tabla_DatosExternos_142[[#This Row],[Saldo]]/Tabla_DatosExternos_142[[#This Row],[Importe]]</f>
        <v>1</v>
      </c>
      <c r="AB2156" s="21"/>
      <c r="AC2156" s="26">
        <f>IF(AND(-Z2156&gt;=1,-Z2156&lt;=30),D2156,0)</f>
        <v>0</v>
      </c>
      <c r="AD2156" s="26">
        <f>IF(AND(-Z2156&gt;=31,-Z2156&lt;=60),D2156,0)</f>
        <v>0</v>
      </c>
      <c r="AE2156" s="26">
        <f>IF(AND(-Z2156&gt;=61,-Z2156&lt;=90),D2156,0)</f>
        <v>0</v>
      </c>
      <c r="AF2156" s="26">
        <f>IF(AND(-Z2156&gt;=91,-Z2156&lt;=120),D2156,0)</f>
        <v>0</v>
      </c>
      <c r="AG2156" s="26">
        <f>IF(AND(-Z2156&gt;=121,-Z2156&lt;=150),D2156,0)</f>
        <v>0</v>
      </c>
      <c r="AH2156" s="26">
        <f>IF(AND(-Z2156&gt;=151,-Z2156&lt;=180),D2156,0)</f>
        <v>0</v>
      </c>
      <c r="AI2156" s="26">
        <f>IF(AND(-Z2156&gt;=181,-Z2156&lt;=210),D2156,0)</f>
        <v>0</v>
      </c>
      <c r="AJ2156" s="26">
        <f>IF(AND(-Z2156&gt;=211,-Z2156&lt;=250),D2156,0)</f>
        <v>0</v>
      </c>
      <c r="AK2156" s="26">
        <f>IF(-Z2156&gt;=251,D2156,0)</f>
        <v>0</v>
      </c>
      <c r="AL2156" s="26">
        <f>SUM(AE2156:AF2156)</f>
        <v>0</v>
      </c>
      <c r="AM2156" s="26">
        <f>SUM(AG2156:AK2156)</f>
        <v>0</v>
      </c>
      <c r="AN2156" s="26">
        <f>SUM(AI2156:AK2156)</f>
        <v>0</v>
      </c>
      <c r="AO2156" s="26">
        <f>+IF(SUM(AC2156:AK2156)=0,D2156,0)</f>
        <v>415.5</v>
      </c>
      <c r="AP2156" s="26">
        <f>+SUM(AC2156:AK2156)</f>
        <v>0</v>
      </c>
      <c r="AQ2156" s="26">
        <f>+Tabla_DatosExternos_142[[#This Row],[Total Vigente]]+Tabla_DatosExternos_142[[#This Row],[Total Vencido]]</f>
        <v>415.5</v>
      </c>
      <c r="AR2156" s="26">
        <f>SUM(AG2156:AK2156)</f>
        <v>0</v>
      </c>
      <c r="AS2156" s="27">
        <f>+Tabla_DatosExternos_142[[#This Row],[Fecha]]-Tabla_DatosExternos_142[[#This Row],[Vence]]</f>
        <v>-60</v>
      </c>
      <c r="AT2156" s="21"/>
      <c r="AU2156" s="28" t="e">
        <f>+AR2156-W2156</f>
        <v>#VALUE!</v>
      </c>
    </row>
    <row r="2157" spans="1:47" x14ac:dyDescent="0.35">
      <c r="A2157" s="20">
        <v>46212</v>
      </c>
      <c r="B2157" s="21">
        <v>280684</v>
      </c>
      <c r="C2157" s="21">
        <v>386.04</v>
      </c>
      <c r="D2157" s="21">
        <v>386.04</v>
      </c>
      <c r="E2157" s="22">
        <v>46272</v>
      </c>
      <c r="F2157" s="21">
        <v>26</v>
      </c>
      <c r="G2157" s="21" t="s">
        <v>90</v>
      </c>
      <c r="H2157" s="21" t="s">
        <v>95</v>
      </c>
      <c r="I2157" s="21" t="s">
        <v>1709</v>
      </c>
      <c r="J2157" s="21" t="s">
        <v>1378</v>
      </c>
      <c r="K2157" s="21" t="s">
        <v>1379</v>
      </c>
      <c r="L2157" s="21" t="s">
        <v>1380</v>
      </c>
      <c r="M2157" s="21" t="s">
        <v>1381</v>
      </c>
      <c r="N2157" s="21">
        <v>60</v>
      </c>
      <c r="O2157" s="20"/>
      <c r="P2157" s="21" t="s">
        <v>50</v>
      </c>
      <c r="Q2157" s="21" t="s">
        <v>1710</v>
      </c>
      <c r="R2157" s="21">
        <v>425000</v>
      </c>
      <c r="S2157" s="21">
        <v>10019</v>
      </c>
      <c r="T2157" s="21">
        <v>-63.183757700000001</v>
      </c>
      <c r="U2157" s="21">
        <v>-17.851240499999999</v>
      </c>
      <c r="V2157" s="21" t="s">
        <v>1736</v>
      </c>
      <c r="W2157" s="21" t="s">
        <v>51</v>
      </c>
      <c r="X2157" s="21" t="s">
        <v>1739</v>
      </c>
      <c r="Y2157" s="23">
        <v>46246</v>
      </c>
      <c r="Z2157" s="24">
        <f>+E2157-Y2157</f>
        <v>26</v>
      </c>
      <c r="AA2157" s="25">
        <f>+Tabla_DatosExternos_142[[#This Row],[Saldo]]/Tabla_DatosExternos_142[[#This Row],[Importe]]</f>
        <v>1</v>
      </c>
      <c r="AB2157" s="21"/>
      <c r="AC2157" s="26">
        <f>IF(AND(-Z2157&gt;=1,-Z2157&lt;=30),D2157,0)</f>
        <v>0</v>
      </c>
      <c r="AD2157" s="26">
        <f>IF(AND(-Z2157&gt;=31,-Z2157&lt;=60),D2157,0)</f>
        <v>0</v>
      </c>
      <c r="AE2157" s="26">
        <f>IF(AND(-Z2157&gt;=61,-Z2157&lt;=90),D2157,0)</f>
        <v>0</v>
      </c>
      <c r="AF2157" s="26">
        <f>IF(AND(-Z2157&gt;=91,-Z2157&lt;=120),D2157,0)</f>
        <v>0</v>
      </c>
      <c r="AG2157" s="26">
        <f>IF(AND(-Z2157&gt;=121,-Z2157&lt;=150),D2157,0)</f>
        <v>0</v>
      </c>
      <c r="AH2157" s="26">
        <f>IF(AND(-Z2157&gt;=151,-Z2157&lt;=180),D2157,0)</f>
        <v>0</v>
      </c>
      <c r="AI2157" s="26">
        <f>IF(AND(-Z2157&gt;=181,-Z2157&lt;=210),D2157,0)</f>
        <v>0</v>
      </c>
      <c r="AJ2157" s="26">
        <f>IF(AND(-Z2157&gt;=211,-Z2157&lt;=250),D2157,0)</f>
        <v>0</v>
      </c>
      <c r="AK2157" s="26">
        <f>IF(-Z2157&gt;=251,D2157,0)</f>
        <v>0</v>
      </c>
      <c r="AL2157" s="26">
        <f>SUM(AE2157:AF2157)</f>
        <v>0</v>
      </c>
      <c r="AM2157" s="26">
        <f>SUM(AG2157:AK2157)</f>
        <v>0</v>
      </c>
      <c r="AN2157" s="26">
        <f>SUM(AI2157:AK2157)</f>
        <v>0</v>
      </c>
      <c r="AO2157" s="26">
        <f>+IF(SUM(AC2157:AK2157)=0,D2157,0)</f>
        <v>386.04</v>
      </c>
      <c r="AP2157" s="26">
        <f>+SUM(AC2157:AK2157)</f>
        <v>0</v>
      </c>
      <c r="AQ2157" s="26">
        <f>+Tabla_DatosExternos_142[[#This Row],[Total Vigente]]+Tabla_DatosExternos_142[[#This Row],[Total Vencido]]</f>
        <v>386.04</v>
      </c>
      <c r="AR2157" s="26">
        <f>SUM(AG2157:AK2157)</f>
        <v>0</v>
      </c>
      <c r="AS2157" s="27">
        <f>+Tabla_DatosExternos_142[[#This Row],[Fecha]]-Tabla_DatosExternos_142[[#This Row],[Vence]]</f>
        <v>-60</v>
      </c>
      <c r="AT2157" s="21"/>
      <c r="AU2157" s="28" t="e">
        <f>+AR2157-W2157</f>
        <v>#VALUE!</v>
      </c>
    </row>
    <row r="2158" spans="1:47" x14ac:dyDescent="0.35">
      <c r="A2158" s="20">
        <v>46212</v>
      </c>
      <c r="B2158" s="21">
        <v>280685</v>
      </c>
      <c r="C2158" s="21">
        <v>559.98</v>
      </c>
      <c r="D2158" s="21">
        <v>559.98</v>
      </c>
      <c r="E2158" s="22">
        <v>46272</v>
      </c>
      <c r="F2158" s="21">
        <v>26</v>
      </c>
      <c r="G2158" s="21" t="s">
        <v>90</v>
      </c>
      <c r="H2158" s="21" t="s">
        <v>95</v>
      </c>
      <c r="I2158" s="21" t="s">
        <v>1709</v>
      </c>
      <c r="J2158" s="21" t="s">
        <v>1378</v>
      </c>
      <c r="K2158" s="21" t="s">
        <v>1379</v>
      </c>
      <c r="L2158" s="21" t="s">
        <v>1380</v>
      </c>
      <c r="M2158" s="21" t="s">
        <v>1381</v>
      </c>
      <c r="N2158" s="21">
        <v>60</v>
      </c>
      <c r="O2158" s="20"/>
      <c r="P2158" s="21" t="s">
        <v>50</v>
      </c>
      <c r="Q2158" s="21" t="s">
        <v>1710</v>
      </c>
      <c r="R2158" s="21">
        <v>425000</v>
      </c>
      <c r="S2158" s="21">
        <v>10019</v>
      </c>
      <c r="T2158" s="21">
        <v>-63.199757400000003</v>
      </c>
      <c r="U2158" s="21">
        <v>-17.854918999999999</v>
      </c>
      <c r="V2158" s="21" t="s">
        <v>1740</v>
      </c>
      <c r="W2158" s="21" t="s">
        <v>51</v>
      </c>
      <c r="X2158" s="21" t="s">
        <v>1741</v>
      </c>
      <c r="Y2158" s="23">
        <v>46246</v>
      </c>
      <c r="Z2158" s="24">
        <f>+E2158-Y2158</f>
        <v>26</v>
      </c>
      <c r="AA2158" s="25">
        <f>+Tabla_DatosExternos_142[[#This Row],[Saldo]]/Tabla_DatosExternos_142[[#This Row],[Importe]]</f>
        <v>1</v>
      </c>
      <c r="AB2158" s="21"/>
      <c r="AC2158" s="26">
        <f>IF(AND(-Z2158&gt;=1,-Z2158&lt;=30),D2158,0)</f>
        <v>0</v>
      </c>
      <c r="AD2158" s="26">
        <f>IF(AND(-Z2158&gt;=31,-Z2158&lt;=60),D2158,0)</f>
        <v>0</v>
      </c>
      <c r="AE2158" s="26">
        <f>IF(AND(-Z2158&gt;=61,-Z2158&lt;=90),D2158,0)</f>
        <v>0</v>
      </c>
      <c r="AF2158" s="26">
        <f>IF(AND(-Z2158&gt;=91,-Z2158&lt;=120),D2158,0)</f>
        <v>0</v>
      </c>
      <c r="AG2158" s="26">
        <f>IF(AND(-Z2158&gt;=121,-Z2158&lt;=150),D2158,0)</f>
        <v>0</v>
      </c>
      <c r="AH2158" s="26">
        <f>IF(AND(-Z2158&gt;=151,-Z2158&lt;=180),D2158,0)</f>
        <v>0</v>
      </c>
      <c r="AI2158" s="26">
        <f>IF(AND(-Z2158&gt;=181,-Z2158&lt;=210),D2158,0)</f>
        <v>0</v>
      </c>
      <c r="AJ2158" s="26">
        <f>IF(AND(-Z2158&gt;=211,-Z2158&lt;=250),D2158,0)</f>
        <v>0</v>
      </c>
      <c r="AK2158" s="26">
        <f>IF(-Z2158&gt;=251,D2158,0)</f>
        <v>0</v>
      </c>
      <c r="AL2158" s="26">
        <f>SUM(AE2158:AF2158)</f>
        <v>0</v>
      </c>
      <c r="AM2158" s="26">
        <f>SUM(AG2158:AK2158)</f>
        <v>0</v>
      </c>
      <c r="AN2158" s="26">
        <f>SUM(AI2158:AK2158)</f>
        <v>0</v>
      </c>
      <c r="AO2158" s="26">
        <f>+IF(SUM(AC2158:AK2158)=0,D2158,0)</f>
        <v>559.98</v>
      </c>
      <c r="AP2158" s="26">
        <f>+SUM(AC2158:AK2158)</f>
        <v>0</v>
      </c>
      <c r="AQ2158" s="26">
        <f>+Tabla_DatosExternos_142[[#This Row],[Total Vigente]]+Tabla_DatosExternos_142[[#This Row],[Total Vencido]]</f>
        <v>559.98</v>
      </c>
      <c r="AR2158" s="26">
        <f>SUM(AG2158:AK2158)</f>
        <v>0</v>
      </c>
      <c r="AS2158" s="27">
        <f>+Tabla_DatosExternos_142[[#This Row],[Fecha]]-Tabla_DatosExternos_142[[#This Row],[Vence]]</f>
        <v>-60</v>
      </c>
      <c r="AT2158" s="21"/>
      <c r="AU2158" s="28" t="e">
        <f>+AR2158-W2158</f>
        <v>#VALUE!</v>
      </c>
    </row>
    <row r="2159" spans="1:47" x14ac:dyDescent="0.35">
      <c r="A2159" s="20">
        <v>46212</v>
      </c>
      <c r="B2159" s="21">
        <v>280686</v>
      </c>
      <c r="C2159" s="21">
        <v>607.98</v>
      </c>
      <c r="D2159" s="21">
        <v>607.98</v>
      </c>
      <c r="E2159" s="22">
        <v>46272</v>
      </c>
      <c r="F2159" s="21">
        <v>26</v>
      </c>
      <c r="G2159" s="21" t="s">
        <v>90</v>
      </c>
      <c r="H2159" s="21" t="s">
        <v>95</v>
      </c>
      <c r="I2159" s="21" t="s">
        <v>1709</v>
      </c>
      <c r="J2159" s="21" t="s">
        <v>1378</v>
      </c>
      <c r="K2159" s="21" t="s">
        <v>1379</v>
      </c>
      <c r="L2159" s="21" t="s">
        <v>1380</v>
      </c>
      <c r="M2159" s="21" t="s">
        <v>1381</v>
      </c>
      <c r="N2159" s="21">
        <v>60</v>
      </c>
      <c r="O2159" s="20"/>
      <c r="P2159" s="21" t="s">
        <v>50</v>
      </c>
      <c r="Q2159" s="21" t="s">
        <v>1710</v>
      </c>
      <c r="R2159" s="21">
        <v>425000</v>
      </c>
      <c r="S2159" s="21">
        <v>10019</v>
      </c>
      <c r="T2159" s="21">
        <v>-63.164942799999999</v>
      </c>
      <c r="U2159" s="21">
        <v>-17.823505699999998</v>
      </c>
      <c r="V2159" s="21" t="s">
        <v>1736</v>
      </c>
      <c r="W2159" s="21" t="s">
        <v>51</v>
      </c>
      <c r="X2159" s="21" t="s">
        <v>1742</v>
      </c>
      <c r="Y2159" s="23">
        <v>46246</v>
      </c>
      <c r="Z2159" s="24">
        <f>+E2159-Y2159</f>
        <v>26</v>
      </c>
      <c r="AA2159" s="25">
        <f>+Tabla_DatosExternos_142[[#This Row],[Saldo]]/Tabla_DatosExternos_142[[#This Row],[Importe]]</f>
        <v>1</v>
      </c>
      <c r="AB2159" s="21"/>
      <c r="AC2159" s="26">
        <f>IF(AND(-Z2159&gt;=1,-Z2159&lt;=30),D2159,0)</f>
        <v>0</v>
      </c>
      <c r="AD2159" s="26">
        <f>IF(AND(-Z2159&gt;=31,-Z2159&lt;=60),D2159,0)</f>
        <v>0</v>
      </c>
      <c r="AE2159" s="26">
        <f>IF(AND(-Z2159&gt;=61,-Z2159&lt;=90),D2159,0)</f>
        <v>0</v>
      </c>
      <c r="AF2159" s="26">
        <f>IF(AND(-Z2159&gt;=91,-Z2159&lt;=120),D2159,0)</f>
        <v>0</v>
      </c>
      <c r="AG2159" s="26">
        <f>IF(AND(-Z2159&gt;=121,-Z2159&lt;=150),D2159,0)</f>
        <v>0</v>
      </c>
      <c r="AH2159" s="26">
        <f>IF(AND(-Z2159&gt;=151,-Z2159&lt;=180),D2159,0)</f>
        <v>0</v>
      </c>
      <c r="AI2159" s="26">
        <f>IF(AND(-Z2159&gt;=181,-Z2159&lt;=210),D2159,0)</f>
        <v>0</v>
      </c>
      <c r="AJ2159" s="26">
        <f>IF(AND(-Z2159&gt;=211,-Z2159&lt;=250),D2159,0)</f>
        <v>0</v>
      </c>
      <c r="AK2159" s="26">
        <f>IF(-Z2159&gt;=251,D2159,0)</f>
        <v>0</v>
      </c>
      <c r="AL2159" s="26">
        <f>SUM(AE2159:AF2159)</f>
        <v>0</v>
      </c>
      <c r="AM2159" s="26">
        <f>SUM(AG2159:AK2159)</f>
        <v>0</v>
      </c>
      <c r="AN2159" s="26">
        <f>SUM(AI2159:AK2159)</f>
        <v>0</v>
      </c>
      <c r="AO2159" s="26">
        <f>+IF(SUM(AC2159:AK2159)=0,D2159,0)</f>
        <v>607.98</v>
      </c>
      <c r="AP2159" s="26">
        <f>+SUM(AC2159:AK2159)</f>
        <v>0</v>
      </c>
      <c r="AQ2159" s="26">
        <f>+Tabla_DatosExternos_142[[#This Row],[Total Vigente]]+Tabla_DatosExternos_142[[#This Row],[Total Vencido]]</f>
        <v>607.98</v>
      </c>
      <c r="AR2159" s="26">
        <f>SUM(AG2159:AK2159)</f>
        <v>0</v>
      </c>
      <c r="AS2159" s="27">
        <f>+Tabla_DatosExternos_142[[#This Row],[Fecha]]-Tabla_DatosExternos_142[[#This Row],[Vence]]</f>
        <v>-60</v>
      </c>
      <c r="AT2159" s="21"/>
      <c r="AU2159" s="28" t="e">
        <f>+AR2159-W2159</f>
        <v>#VALUE!</v>
      </c>
    </row>
    <row r="2160" spans="1:47" x14ac:dyDescent="0.35">
      <c r="A2160" s="20">
        <v>46212</v>
      </c>
      <c r="B2160" s="21">
        <v>280687</v>
      </c>
      <c r="C2160" s="21">
        <v>449.1</v>
      </c>
      <c r="D2160" s="21">
        <v>449.1</v>
      </c>
      <c r="E2160" s="22">
        <v>46272</v>
      </c>
      <c r="F2160" s="21">
        <v>26</v>
      </c>
      <c r="G2160" s="21" t="s">
        <v>90</v>
      </c>
      <c r="H2160" s="21" t="s">
        <v>95</v>
      </c>
      <c r="I2160" s="21" t="s">
        <v>1709</v>
      </c>
      <c r="J2160" s="21" t="s">
        <v>1378</v>
      </c>
      <c r="K2160" s="21" t="s">
        <v>1379</v>
      </c>
      <c r="L2160" s="21" t="s">
        <v>1380</v>
      </c>
      <c r="M2160" s="21" t="s">
        <v>1381</v>
      </c>
      <c r="N2160" s="21">
        <v>60</v>
      </c>
      <c r="O2160" s="20"/>
      <c r="P2160" s="21" t="s">
        <v>50</v>
      </c>
      <c r="Q2160" s="21" t="s">
        <v>1710</v>
      </c>
      <c r="R2160" s="21">
        <v>0</v>
      </c>
      <c r="S2160" s="21">
        <v>10019</v>
      </c>
      <c r="T2160" s="21">
        <v>-63.171535300000002</v>
      </c>
      <c r="U2160" s="21">
        <v>-17.807540299999999</v>
      </c>
      <c r="V2160" s="21" t="s">
        <v>1736</v>
      </c>
      <c r="W2160" s="21" t="s">
        <v>51</v>
      </c>
      <c r="X2160" s="21" t="s">
        <v>1743</v>
      </c>
      <c r="Y2160" s="23">
        <v>46246</v>
      </c>
      <c r="Z2160" s="24">
        <f>+E2160-Y2160</f>
        <v>26</v>
      </c>
      <c r="AA2160" s="25">
        <f>+Tabla_DatosExternos_142[[#This Row],[Saldo]]/Tabla_DatosExternos_142[[#This Row],[Importe]]</f>
        <v>1</v>
      </c>
      <c r="AB2160" s="21"/>
      <c r="AC2160" s="26">
        <f>IF(AND(-Z2160&gt;=1,-Z2160&lt;=30),D2160,0)</f>
        <v>0</v>
      </c>
      <c r="AD2160" s="26">
        <f>IF(AND(-Z2160&gt;=31,-Z2160&lt;=60),D2160,0)</f>
        <v>0</v>
      </c>
      <c r="AE2160" s="26">
        <f>IF(AND(-Z2160&gt;=61,-Z2160&lt;=90),D2160,0)</f>
        <v>0</v>
      </c>
      <c r="AF2160" s="26">
        <f>IF(AND(-Z2160&gt;=91,-Z2160&lt;=120),D2160,0)</f>
        <v>0</v>
      </c>
      <c r="AG2160" s="26">
        <f>IF(AND(-Z2160&gt;=121,-Z2160&lt;=150),D2160,0)</f>
        <v>0</v>
      </c>
      <c r="AH2160" s="26">
        <f>IF(AND(-Z2160&gt;=151,-Z2160&lt;=180),D2160,0)</f>
        <v>0</v>
      </c>
      <c r="AI2160" s="26">
        <f>IF(AND(-Z2160&gt;=181,-Z2160&lt;=210),D2160,0)</f>
        <v>0</v>
      </c>
      <c r="AJ2160" s="26">
        <f>IF(AND(-Z2160&gt;=211,-Z2160&lt;=250),D2160,0)</f>
        <v>0</v>
      </c>
      <c r="AK2160" s="26">
        <f>IF(-Z2160&gt;=251,D2160,0)</f>
        <v>0</v>
      </c>
      <c r="AL2160" s="26">
        <f>SUM(AE2160:AF2160)</f>
        <v>0</v>
      </c>
      <c r="AM2160" s="26">
        <f>SUM(AG2160:AK2160)</f>
        <v>0</v>
      </c>
      <c r="AN2160" s="26">
        <f>SUM(AI2160:AK2160)</f>
        <v>0</v>
      </c>
      <c r="AO2160" s="26">
        <f>+IF(SUM(AC2160:AK2160)=0,D2160,0)</f>
        <v>449.1</v>
      </c>
      <c r="AP2160" s="26">
        <f>+SUM(AC2160:AK2160)</f>
        <v>0</v>
      </c>
      <c r="AQ2160" s="26">
        <f>+Tabla_DatosExternos_142[[#This Row],[Total Vigente]]+Tabla_DatosExternos_142[[#This Row],[Total Vencido]]</f>
        <v>449.1</v>
      </c>
      <c r="AR2160" s="26">
        <f>SUM(AG2160:AK2160)</f>
        <v>0</v>
      </c>
      <c r="AS2160" s="27">
        <f>+Tabla_DatosExternos_142[[#This Row],[Fecha]]-Tabla_DatosExternos_142[[#This Row],[Vence]]</f>
        <v>-60</v>
      </c>
      <c r="AT2160" s="21"/>
      <c r="AU2160" s="28" t="e">
        <f>+AR2160-W2160</f>
        <v>#VALUE!</v>
      </c>
    </row>
    <row r="2161" spans="1:47" x14ac:dyDescent="0.35">
      <c r="A2161" s="20">
        <v>46212</v>
      </c>
      <c r="B2161" s="21">
        <v>280689</v>
      </c>
      <c r="C2161" s="21">
        <v>692.1</v>
      </c>
      <c r="D2161" s="21">
        <v>692.1</v>
      </c>
      <c r="E2161" s="22">
        <v>46272</v>
      </c>
      <c r="F2161" s="21">
        <v>26</v>
      </c>
      <c r="G2161" s="21" t="s">
        <v>90</v>
      </c>
      <c r="H2161" s="21" t="s">
        <v>95</v>
      </c>
      <c r="I2161" s="21" t="s">
        <v>1709</v>
      </c>
      <c r="J2161" s="21" t="s">
        <v>1378</v>
      </c>
      <c r="K2161" s="21" t="s">
        <v>1379</v>
      </c>
      <c r="L2161" s="21" t="s">
        <v>1380</v>
      </c>
      <c r="M2161" s="21" t="s">
        <v>1381</v>
      </c>
      <c r="N2161" s="21">
        <v>60</v>
      </c>
      <c r="O2161" s="20"/>
      <c r="P2161" s="21" t="s">
        <v>50</v>
      </c>
      <c r="Q2161" s="21" t="s">
        <v>1710</v>
      </c>
      <c r="R2161" s="21">
        <v>5000</v>
      </c>
      <c r="S2161" s="21">
        <v>10019</v>
      </c>
      <c r="T2161" s="21">
        <v>-63.2227459</v>
      </c>
      <c r="U2161" s="21">
        <v>-17.814352100000001</v>
      </c>
      <c r="V2161" s="21" t="s">
        <v>1744</v>
      </c>
      <c r="W2161" s="21" t="s">
        <v>51</v>
      </c>
      <c r="X2161" s="21" t="s">
        <v>1745</v>
      </c>
      <c r="Y2161" s="23">
        <v>46246</v>
      </c>
      <c r="Z2161" s="24">
        <f>+E2161-Y2161</f>
        <v>26</v>
      </c>
      <c r="AA2161" s="25">
        <f>+Tabla_DatosExternos_142[[#This Row],[Saldo]]/Tabla_DatosExternos_142[[#This Row],[Importe]]</f>
        <v>1</v>
      </c>
      <c r="AB2161" s="21"/>
      <c r="AC2161" s="26">
        <f>IF(AND(-Z2161&gt;=1,-Z2161&lt;=30),D2161,0)</f>
        <v>0</v>
      </c>
      <c r="AD2161" s="26">
        <f>IF(AND(-Z2161&gt;=31,-Z2161&lt;=60),D2161,0)</f>
        <v>0</v>
      </c>
      <c r="AE2161" s="26">
        <f>IF(AND(-Z2161&gt;=61,-Z2161&lt;=90),D2161,0)</f>
        <v>0</v>
      </c>
      <c r="AF2161" s="26">
        <f>IF(AND(-Z2161&gt;=91,-Z2161&lt;=120),D2161,0)</f>
        <v>0</v>
      </c>
      <c r="AG2161" s="26">
        <f>IF(AND(-Z2161&gt;=121,-Z2161&lt;=150),D2161,0)</f>
        <v>0</v>
      </c>
      <c r="AH2161" s="26">
        <f>IF(AND(-Z2161&gt;=151,-Z2161&lt;=180),D2161,0)</f>
        <v>0</v>
      </c>
      <c r="AI2161" s="26">
        <f>IF(AND(-Z2161&gt;=181,-Z2161&lt;=210),D2161,0)</f>
        <v>0</v>
      </c>
      <c r="AJ2161" s="26">
        <f>IF(AND(-Z2161&gt;=211,-Z2161&lt;=250),D2161,0)</f>
        <v>0</v>
      </c>
      <c r="AK2161" s="26">
        <f>IF(-Z2161&gt;=251,D2161,0)</f>
        <v>0</v>
      </c>
      <c r="AL2161" s="26">
        <f>SUM(AE2161:AF2161)</f>
        <v>0</v>
      </c>
      <c r="AM2161" s="26">
        <f>SUM(AG2161:AK2161)</f>
        <v>0</v>
      </c>
      <c r="AN2161" s="26">
        <f>SUM(AI2161:AK2161)</f>
        <v>0</v>
      </c>
      <c r="AO2161" s="26">
        <f>+IF(SUM(AC2161:AK2161)=0,D2161,0)</f>
        <v>692.1</v>
      </c>
      <c r="AP2161" s="26">
        <f>+SUM(AC2161:AK2161)</f>
        <v>0</v>
      </c>
      <c r="AQ2161" s="26">
        <f>+Tabla_DatosExternos_142[[#This Row],[Total Vigente]]+Tabla_DatosExternos_142[[#This Row],[Total Vencido]]</f>
        <v>692.1</v>
      </c>
      <c r="AR2161" s="26">
        <f>SUM(AG2161:AK2161)</f>
        <v>0</v>
      </c>
      <c r="AS2161" s="27">
        <f>+Tabla_DatosExternos_142[[#This Row],[Fecha]]-Tabla_DatosExternos_142[[#This Row],[Vence]]</f>
        <v>-60</v>
      </c>
      <c r="AT2161" s="21"/>
      <c r="AU2161" s="28" t="e">
        <f>+AR2161-W2161</f>
        <v>#VALUE!</v>
      </c>
    </row>
    <row r="2162" spans="1:47" x14ac:dyDescent="0.35">
      <c r="A2162" s="20">
        <v>46212</v>
      </c>
      <c r="B2162" s="21">
        <v>280690</v>
      </c>
      <c r="C2162" s="21">
        <v>686.04</v>
      </c>
      <c r="D2162" s="21">
        <v>686.04</v>
      </c>
      <c r="E2162" s="22">
        <v>46272</v>
      </c>
      <c r="F2162" s="21">
        <v>26</v>
      </c>
      <c r="G2162" s="21" t="s">
        <v>90</v>
      </c>
      <c r="H2162" s="21" t="s">
        <v>95</v>
      </c>
      <c r="I2162" s="21" t="s">
        <v>1709</v>
      </c>
      <c r="J2162" s="21" t="s">
        <v>1378</v>
      </c>
      <c r="K2162" s="21" t="s">
        <v>1379</v>
      </c>
      <c r="L2162" s="21" t="s">
        <v>1380</v>
      </c>
      <c r="M2162" s="21" t="s">
        <v>1381</v>
      </c>
      <c r="N2162" s="21">
        <v>60</v>
      </c>
      <c r="O2162" s="20"/>
      <c r="P2162" s="21" t="s">
        <v>50</v>
      </c>
      <c r="Q2162" s="21" t="s">
        <v>1710</v>
      </c>
      <c r="R2162" s="21">
        <v>5000</v>
      </c>
      <c r="S2162" s="21">
        <v>10019</v>
      </c>
      <c r="T2162" s="21">
        <v>-63.145361100000002</v>
      </c>
      <c r="U2162" s="21">
        <v>-17.8223333</v>
      </c>
      <c r="V2162" s="21" t="s">
        <v>1746</v>
      </c>
      <c r="W2162" s="21" t="s">
        <v>51</v>
      </c>
      <c r="X2162" s="21" t="s">
        <v>1747</v>
      </c>
      <c r="Y2162" s="23">
        <v>46246</v>
      </c>
      <c r="Z2162" s="24">
        <f>+E2162-Y2162</f>
        <v>26</v>
      </c>
      <c r="AA2162" s="25">
        <f>+Tabla_DatosExternos_142[[#This Row],[Saldo]]/Tabla_DatosExternos_142[[#This Row],[Importe]]</f>
        <v>1</v>
      </c>
      <c r="AB2162" s="21"/>
      <c r="AC2162" s="26">
        <f>IF(AND(-Z2162&gt;=1,-Z2162&lt;=30),D2162,0)</f>
        <v>0</v>
      </c>
      <c r="AD2162" s="26">
        <f>IF(AND(-Z2162&gt;=31,-Z2162&lt;=60),D2162,0)</f>
        <v>0</v>
      </c>
      <c r="AE2162" s="26">
        <f>IF(AND(-Z2162&gt;=61,-Z2162&lt;=90),D2162,0)</f>
        <v>0</v>
      </c>
      <c r="AF2162" s="26">
        <f>IF(AND(-Z2162&gt;=91,-Z2162&lt;=120),D2162,0)</f>
        <v>0</v>
      </c>
      <c r="AG2162" s="26">
        <f>IF(AND(-Z2162&gt;=121,-Z2162&lt;=150),D2162,0)</f>
        <v>0</v>
      </c>
      <c r="AH2162" s="26">
        <f>IF(AND(-Z2162&gt;=151,-Z2162&lt;=180),D2162,0)</f>
        <v>0</v>
      </c>
      <c r="AI2162" s="26">
        <f>IF(AND(-Z2162&gt;=181,-Z2162&lt;=210),D2162,0)</f>
        <v>0</v>
      </c>
      <c r="AJ2162" s="26">
        <f>IF(AND(-Z2162&gt;=211,-Z2162&lt;=250),D2162,0)</f>
        <v>0</v>
      </c>
      <c r="AK2162" s="26">
        <f>IF(-Z2162&gt;=251,D2162,0)</f>
        <v>0</v>
      </c>
      <c r="AL2162" s="26">
        <f>SUM(AE2162:AF2162)</f>
        <v>0</v>
      </c>
      <c r="AM2162" s="26">
        <f>SUM(AG2162:AK2162)</f>
        <v>0</v>
      </c>
      <c r="AN2162" s="26">
        <f>SUM(AI2162:AK2162)</f>
        <v>0</v>
      </c>
      <c r="AO2162" s="26">
        <f>+IF(SUM(AC2162:AK2162)=0,D2162,0)</f>
        <v>686.04</v>
      </c>
      <c r="AP2162" s="26">
        <f>+SUM(AC2162:AK2162)</f>
        <v>0</v>
      </c>
      <c r="AQ2162" s="26">
        <f>+Tabla_DatosExternos_142[[#This Row],[Total Vigente]]+Tabla_DatosExternos_142[[#This Row],[Total Vencido]]</f>
        <v>686.04</v>
      </c>
      <c r="AR2162" s="26">
        <f>SUM(AG2162:AK2162)</f>
        <v>0</v>
      </c>
      <c r="AS2162" s="27">
        <f>+Tabla_DatosExternos_142[[#This Row],[Fecha]]-Tabla_DatosExternos_142[[#This Row],[Vence]]</f>
        <v>-60</v>
      </c>
      <c r="AT2162" s="21"/>
      <c r="AU2162" s="28" t="e">
        <f>+AR2162-W2162</f>
        <v>#VALUE!</v>
      </c>
    </row>
    <row r="2163" spans="1:47" x14ac:dyDescent="0.35">
      <c r="A2163" s="20">
        <v>46212</v>
      </c>
      <c r="B2163" s="21">
        <v>280691</v>
      </c>
      <c r="C2163" s="21">
        <v>1407.3</v>
      </c>
      <c r="D2163" s="21">
        <v>1407.3</v>
      </c>
      <c r="E2163" s="22">
        <v>46272</v>
      </c>
      <c r="F2163" s="21">
        <v>26</v>
      </c>
      <c r="G2163" s="21" t="s">
        <v>90</v>
      </c>
      <c r="H2163" s="21" t="s">
        <v>95</v>
      </c>
      <c r="I2163" s="21" t="s">
        <v>1709</v>
      </c>
      <c r="J2163" s="21" t="s">
        <v>1378</v>
      </c>
      <c r="K2163" s="21" t="s">
        <v>1379</v>
      </c>
      <c r="L2163" s="21" t="s">
        <v>1380</v>
      </c>
      <c r="M2163" s="21" t="s">
        <v>1381</v>
      </c>
      <c r="N2163" s="21">
        <v>60</v>
      </c>
      <c r="O2163" s="20"/>
      <c r="P2163" s="21" t="s">
        <v>50</v>
      </c>
      <c r="Q2163" s="21" t="s">
        <v>1710</v>
      </c>
      <c r="R2163" s="21">
        <v>5000</v>
      </c>
      <c r="S2163" s="21">
        <v>10019</v>
      </c>
      <c r="T2163" s="21">
        <v>-63.128774499999999</v>
      </c>
      <c r="U2163" s="21">
        <v>-17.812276000000001</v>
      </c>
      <c r="V2163" s="21" t="s">
        <v>1818</v>
      </c>
      <c r="W2163" s="21" t="s">
        <v>51</v>
      </c>
      <c r="X2163" s="21" t="s">
        <v>1819</v>
      </c>
      <c r="Y2163" s="23">
        <v>46246</v>
      </c>
      <c r="Z2163" s="24">
        <f>+E2163-Y2163</f>
        <v>26</v>
      </c>
      <c r="AA2163" s="25">
        <f>+Tabla_DatosExternos_142[[#This Row],[Saldo]]/Tabla_DatosExternos_142[[#This Row],[Importe]]</f>
        <v>1</v>
      </c>
      <c r="AB2163" s="21"/>
      <c r="AC2163" s="26">
        <f>IF(AND(-Z2163&gt;=1,-Z2163&lt;=30),D2163,0)</f>
        <v>0</v>
      </c>
      <c r="AD2163" s="26">
        <f>IF(AND(-Z2163&gt;=31,-Z2163&lt;=60),D2163,0)</f>
        <v>0</v>
      </c>
      <c r="AE2163" s="26">
        <f>IF(AND(-Z2163&gt;=61,-Z2163&lt;=90),D2163,0)</f>
        <v>0</v>
      </c>
      <c r="AF2163" s="26">
        <f>IF(AND(-Z2163&gt;=91,-Z2163&lt;=120),D2163,0)</f>
        <v>0</v>
      </c>
      <c r="AG2163" s="26">
        <f>IF(AND(-Z2163&gt;=121,-Z2163&lt;=150),D2163,0)</f>
        <v>0</v>
      </c>
      <c r="AH2163" s="26">
        <f>IF(AND(-Z2163&gt;=151,-Z2163&lt;=180),D2163,0)</f>
        <v>0</v>
      </c>
      <c r="AI2163" s="26">
        <f>IF(AND(-Z2163&gt;=181,-Z2163&lt;=210),D2163,0)</f>
        <v>0</v>
      </c>
      <c r="AJ2163" s="26">
        <f>IF(AND(-Z2163&gt;=211,-Z2163&lt;=250),D2163,0)</f>
        <v>0</v>
      </c>
      <c r="AK2163" s="26">
        <f>IF(-Z2163&gt;=251,D2163,0)</f>
        <v>0</v>
      </c>
      <c r="AL2163" s="26">
        <f>SUM(AE2163:AF2163)</f>
        <v>0</v>
      </c>
      <c r="AM2163" s="26">
        <f>SUM(AG2163:AK2163)</f>
        <v>0</v>
      </c>
      <c r="AN2163" s="26">
        <f>SUM(AI2163:AK2163)</f>
        <v>0</v>
      </c>
      <c r="AO2163" s="26">
        <f>+IF(SUM(AC2163:AK2163)=0,D2163,0)</f>
        <v>1407.3</v>
      </c>
      <c r="AP2163" s="26">
        <f>+SUM(AC2163:AK2163)</f>
        <v>0</v>
      </c>
      <c r="AQ2163" s="26">
        <f>+Tabla_DatosExternos_142[[#This Row],[Total Vigente]]+Tabla_DatosExternos_142[[#This Row],[Total Vencido]]</f>
        <v>1407.3</v>
      </c>
      <c r="AR2163" s="26">
        <f>SUM(AG2163:AK2163)</f>
        <v>0</v>
      </c>
      <c r="AS2163" s="27">
        <f>+Tabla_DatosExternos_142[[#This Row],[Fecha]]-Tabla_DatosExternos_142[[#This Row],[Vence]]</f>
        <v>-60</v>
      </c>
      <c r="AT2163" s="21"/>
      <c r="AU2163" s="28" t="e">
        <f>+AR2163-W2163</f>
        <v>#VALUE!</v>
      </c>
    </row>
    <row r="2164" spans="1:47" x14ac:dyDescent="0.35">
      <c r="A2164" s="20">
        <v>46212</v>
      </c>
      <c r="B2164" s="21">
        <v>280692</v>
      </c>
      <c r="C2164" s="21">
        <v>370.08</v>
      </c>
      <c r="D2164" s="21">
        <v>370.08</v>
      </c>
      <c r="E2164" s="22">
        <v>46242</v>
      </c>
      <c r="F2164" s="21">
        <v>4</v>
      </c>
      <c r="G2164" s="21" t="s">
        <v>90</v>
      </c>
      <c r="H2164" s="21" t="s">
        <v>48</v>
      </c>
      <c r="I2164" s="21" t="s">
        <v>1853</v>
      </c>
      <c r="J2164" s="21" t="s">
        <v>52</v>
      </c>
      <c r="K2164" s="21" t="s">
        <v>1379</v>
      </c>
      <c r="L2164" s="21" t="s">
        <v>1380</v>
      </c>
      <c r="M2164" s="21" t="s">
        <v>1381</v>
      </c>
      <c r="N2164" s="21">
        <v>30</v>
      </c>
      <c r="O2164" s="20"/>
      <c r="P2164" s="21" t="s">
        <v>50</v>
      </c>
      <c r="Q2164" s="21" t="s">
        <v>1854</v>
      </c>
      <c r="R2164" s="21">
        <v>20000</v>
      </c>
      <c r="S2164" s="21">
        <v>10019</v>
      </c>
      <c r="T2164" s="21">
        <v>-63.183176000000003</v>
      </c>
      <c r="U2164" s="21">
        <v>-17.799728000000002</v>
      </c>
      <c r="V2164" s="21" t="s">
        <v>1855</v>
      </c>
      <c r="W2164" s="21" t="s">
        <v>51</v>
      </c>
      <c r="X2164" s="21" t="s">
        <v>1856</v>
      </c>
      <c r="Y2164" s="23">
        <v>46246</v>
      </c>
      <c r="Z2164" s="24">
        <f>+E2164-Y2164</f>
        <v>-4</v>
      </c>
      <c r="AA2164" s="25">
        <f>+Tabla_DatosExternos_142[[#This Row],[Saldo]]/Tabla_DatosExternos_142[[#This Row],[Importe]]</f>
        <v>1</v>
      </c>
      <c r="AB2164" s="21"/>
      <c r="AC2164" s="26">
        <f>IF(AND(-Z2164&gt;=1,-Z2164&lt;=30),D2164,0)</f>
        <v>370.08</v>
      </c>
      <c r="AD2164" s="26">
        <f>IF(AND(-Z2164&gt;=31,-Z2164&lt;=60),D2164,0)</f>
        <v>0</v>
      </c>
      <c r="AE2164" s="26">
        <f>IF(AND(-Z2164&gt;=61,-Z2164&lt;=90),D2164,0)</f>
        <v>0</v>
      </c>
      <c r="AF2164" s="26">
        <f>IF(AND(-Z2164&gt;=91,-Z2164&lt;=120),D2164,0)</f>
        <v>0</v>
      </c>
      <c r="AG2164" s="26">
        <f>IF(AND(-Z2164&gt;=121,-Z2164&lt;=150),D2164,0)</f>
        <v>0</v>
      </c>
      <c r="AH2164" s="26">
        <f>IF(AND(-Z2164&gt;=151,-Z2164&lt;=180),D2164,0)</f>
        <v>0</v>
      </c>
      <c r="AI2164" s="26">
        <f>IF(AND(-Z2164&gt;=181,-Z2164&lt;=210),D2164,0)</f>
        <v>0</v>
      </c>
      <c r="AJ2164" s="26">
        <f>IF(AND(-Z2164&gt;=211,-Z2164&lt;=250),D2164,0)</f>
        <v>0</v>
      </c>
      <c r="AK2164" s="26">
        <f>IF(-Z2164&gt;=251,D2164,0)</f>
        <v>0</v>
      </c>
      <c r="AL2164" s="26">
        <f>SUM(AE2164:AF2164)</f>
        <v>0</v>
      </c>
      <c r="AM2164" s="26">
        <f>SUM(AG2164:AK2164)</f>
        <v>0</v>
      </c>
      <c r="AN2164" s="26">
        <f>SUM(AI2164:AK2164)</f>
        <v>0</v>
      </c>
      <c r="AO2164" s="26">
        <f>+IF(SUM(AC2164:AK2164)=0,D2164,0)</f>
        <v>0</v>
      </c>
      <c r="AP2164" s="26">
        <f>+SUM(AC2164:AK2164)</f>
        <v>370.08</v>
      </c>
      <c r="AQ2164" s="26">
        <f>+Tabla_DatosExternos_142[[#This Row],[Total Vigente]]+Tabla_DatosExternos_142[[#This Row],[Total Vencido]]</f>
        <v>370.08</v>
      </c>
      <c r="AR2164" s="26">
        <f>SUM(AG2164:AK2164)</f>
        <v>0</v>
      </c>
      <c r="AS2164" s="27">
        <f>+Tabla_DatosExternos_142[[#This Row],[Fecha]]-Tabla_DatosExternos_142[[#This Row],[Vence]]</f>
        <v>-30</v>
      </c>
      <c r="AT2164" s="21"/>
      <c r="AU2164" s="28" t="e">
        <f>+AR2164-W2164</f>
        <v>#VALUE!</v>
      </c>
    </row>
    <row r="2165" spans="1:47" x14ac:dyDescent="0.35">
      <c r="A2165" s="20">
        <v>46212</v>
      </c>
      <c r="B2165" s="21">
        <v>280693</v>
      </c>
      <c r="C2165" s="21">
        <v>687</v>
      </c>
      <c r="D2165" s="21">
        <v>687</v>
      </c>
      <c r="E2165" s="22">
        <v>46272</v>
      </c>
      <c r="F2165" s="21">
        <v>26</v>
      </c>
      <c r="G2165" s="21" t="s">
        <v>90</v>
      </c>
      <c r="H2165" s="21" t="s">
        <v>95</v>
      </c>
      <c r="I2165" s="21" t="s">
        <v>1709</v>
      </c>
      <c r="J2165" s="21" t="s">
        <v>1378</v>
      </c>
      <c r="K2165" s="21" t="s">
        <v>1379</v>
      </c>
      <c r="L2165" s="21" t="s">
        <v>1380</v>
      </c>
      <c r="M2165" s="21" t="s">
        <v>1381</v>
      </c>
      <c r="N2165" s="21">
        <v>60</v>
      </c>
      <c r="O2165" s="20"/>
      <c r="P2165" s="21" t="s">
        <v>50</v>
      </c>
      <c r="Q2165" s="21" t="s">
        <v>1710</v>
      </c>
      <c r="R2165" s="21">
        <v>110000</v>
      </c>
      <c r="S2165" s="21">
        <v>10019</v>
      </c>
      <c r="T2165" s="21">
        <v>-63.183771999999998</v>
      </c>
      <c r="U2165" s="21">
        <v>-17.816842000000001</v>
      </c>
      <c r="V2165" s="21" t="s">
        <v>262</v>
      </c>
      <c r="W2165" s="21" t="s">
        <v>51</v>
      </c>
      <c r="X2165" s="21" t="s">
        <v>1749</v>
      </c>
      <c r="Y2165" s="23">
        <v>46246</v>
      </c>
      <c r="Z2165" s="24">
        <f>+E2165-Y2165</f>
        <v>26</v>
      </c>
      <c r="AA2165" s="25">
        <f>+Tabla_DatosExternos_142[[#This Row],[Saldo]]/Tabla_DatosExternos_142[[#This Row],[Importe]]</f>
        <v>1</v>
      </c>
      <c r="AB2165" s="21"/>
      <c r="AC2165" s="26">
        <f>IF(AND(-Z2165&gt;=1,-Z2165&lt;=30),D2165,0)</f>
        <v>0</v>
      </c>
      <c r="AD2165" s="26">
        <f>IF(AND(-Z2165&gt;=31,-Z2165&lt;=60),D2165,0)</f>
        <v>0</v>
      </c>
      <c r="AE2165" s="26">
        <f>IF(AND(-Z2165&gt;=61,-Z2165&lt;=90),D2165,0)</f>
        <v>0</v>
      </c>
      <c r="AF2165" s="26">
        <f>IF(AND(-Z2165&gt;=91,-Z2165&lt;=120),D2165,0)</f>
        <v>0</v>
      </c>
      <c r="AG2165" s="26">
        <f>IF(AND(-Z2165&gt;=121,-Z2165&lt;=150),D2165,0)</f>
        <v>0</v>
      </c>
      <c r="AH2165" s="26">
        <f>IF(AND(-Z2165&gt;=151,-Z2165&lt;=180),D2165,0)</f>
        <v>0</v>
      </c>
      <c r="AI2165" s="26">
        <f>IF(AND(-Z2165&gt;=181,-Z2165&lt;=210),D2165,0)</f>
        <v>0</v>
      </c>
      <c r="AJ2165" s="26">
        <f>IF(AND(-Z2165&gt;=211,-Z2165&lt;=250),D2165,0)</f>
        <v>0</v>
      </c>
      <c r="AK2165" s="26">
        <f>IF(-Z2165&gt;=251,D2165,0)</f>
        <v>0</v>
      </c>
      <c r="AL2165" s="26">
        <f>SUM(AE2165:AF2165)</f>
        <v>0</v>
      </c>
      <c r="AM2165" s="26">
        <f>SUM(AG2165:AK2165)</f>
        <v>0</v>
      </c>
      <c r="AN2165" s="26">
        <f>SUM(AI2165:AK2165)</f>
        <v>0</v>
      </c>
      <c r="AO2165" s="26">
        <f>+IF(SUM(AC2165:AK2165)=0,D2165,0)</f>
        <v>687</v>
      </c>
      <c r="AP2165" s="26">
        <f>+SUM(AC2165:AK2165)</f>
        <v>0</v>
      </c>
      <c r="AQ2165" s="26">
        <f>+Tabla_DatosExternos_142[[#This Row],[Total Vigente]]+Tabla_DatosExternos_142[[#This Row],[Total Vencido]]</f>
        <v>687</v>
      </c>
      <c r="AR2165" s="26">
        <f>SUM(AG2165:AK2165)</f>
        <v>0</v>
      </c>
      <c r="AS2165" s="27">
        <f>+Tabla_DatosExternos_142[[#This Row],[Fecha]]-Tabla_DatosExternos_142[[#This Row],[Vence]]</f>
        <v>-60</v>
      </c>
      <c r="AT2165" s="21"/>
      <c r="AU2165" s="28" t="e">
        <f>+AR2165-W2165</f>
        <v>#VALUE!</v>
      </c>
    </row>
    <row r="2166" spans="1:47" x14ac:dyDescent="0.35">
      <c r="A2166" s="20">
        <v>46212</v>
      </c>
      <c r="B2166" s="21">
        <v>280694</v>
      </c>
      <c r="C2166" s="21">
        <v>829.2</v>
      </c>
      <c r="D2166" s="21">
        <v>829.2</v>
      </c>
      <c r="E2166" s="22">
        <v>46272</v>
      </c>
      <c r="F2166" s="21">
        <v>26</v>
      </c>
      <c r="G2166" s="21" t="s">
        <v>90</v>
      </c>
      <c r="H2166" s="21" t="s">
        <v>95</v>
      </c>
      <c r="I2166" s="21" t="s">
        <v>1709</v>
      </c>
      <c r="J2166" s="21" t="s">
        <v>1378</v>
      </c>
      <c r="K2166" s="21" t="s">
        <v>1379</v>
      </c>
      <c r="L2166" s="21" t="s">
        <v>1380</v>
      </c>
      <c r="M2166" s="21" t="s">
        <v>1381</v>
      </c>
      <c r="N2166" s="21">
        <v>60</v>
      </c>
      <c r="O2166" s="20"/>
      <c r="P2166" s="21" t="s">
        <v>50</v>
      </c>
      <c r="Q2166" s="21" t="s">
        <v>1710</v>
      </c>
      <c r="R2166" s="21">
        <v>110000</v>
      </c>
      <c r="S2166" s="21">
        <v>10019</v>
      </c>
      <c r="T2166" s="21">
        <v>-63.183771999999998</v>
      </c>
      <c r="U2166" s="21">
        <v>-17.816842000000001</v>
      </c>
      <c r="V2166" s="21" t="s">
        <v>262</v>
      </c>
      <c r="W2166" s="21" t="s">
        <v>51</v>
      </c>
      <c r="X2166" s="21" t="s">
        <v>1750</v>
      </c>
      <c r="Y2166" s="23">
        <v>46246</v>
      </c>
      <c r="Z2166" s="24">
        <f>+E2166-Y2166</f>
        <v>26</v>
      </c>
      <c r="AA2166" s="25">
        <f>+Tabla_DatosExternos_142[[#This Row],[Saldo]]/Tabla_DatosExternos_142[[#This Row],[Importe]]</f>
        <v>1</v>
      </c>
      <c r="AB2166" s="21"/>
      <c r="AC2166" s="26">
        <f>IF(AND(-Z2166&gt;=1,-Z2166&lt;=30),D2166,0)</f>
        <v>0</v>
      </c>
      <c r="AD2166" s="26">
        <f>IF(AND(-Z2166&gt;=31,-Z2166&lt;=60),D2166,0)</f>
        <v>0</v>
      </c>
      <c r="AE2166" s="26">
        <f>IF(AND(-Z2166&gt;=61,-Z2166&lt;=90),D2166,0)</f>
        <v>0</v>
      </c>
      <c r="AF2166" s="26">
        <f>IF(AND(-Z2166&gt;=91,-Z2166&lt;=120),D2166,0)</f>
        <v>0</v>
      </c>
      <c r="AG2166" s="26">
        <f>IF(AND(-Z2166&gt;=121,-Z2166&lt;=150),D2166,0)</f>
        <v>0</v>
      </c>
      <c r="AH2166" s="26">
        <f>IF(AND(-Z2166&gt;=151,-Z2166&lt;=180),D2166,0)</f>
        <v>0</v>
      </c>
      <c r="AI2166" s="26">
        <f>IF(AND(-Z2166&gt;=181,-Z2166&lt;=210),D2166,0)</f>
        <v>0</v>
      </c>
      <c r="AJ2166" s="26">
        <f>IF(AND(-Z2166&gt;=211,-Z2166&lt;=250),D2166,0)</f>
        <v>0</v>
      </c>
      <c r="AK2166" s="26">
        <f>IF(-Z2166&gt;=251,D2166,0)</f>
        <v>0</v>
      </c>
      <c r="AL2166" s="26">
        <f>SUM(AE2166:AF2166)</f>
        <v>0</v>
      </c>
      <c r="AM2166" s="26">
        <f>SUM(AG2166:AK2166)</f>
        <v>0</v>
      </c>
      <c r="AN2166" s="26">
        <f>SUM(AI2166:AK2166)</f>
        <v>0</v>
      </c>
      <c r="AO2166" s="26">
        <f>+IF(SUM(AC2166:AK2166)=0,D2166,0)</f>
        <v>829.2</v>
      </c>
      <c r="AP2166" s="26">
        <f>+SUM(AC2166:AK2166)</f>
        <v>0</v>
      </c>
      <c r="AQ2166" s="26">
        <f>+Tabla_DatosExternos_142[[#This Row],[Total Vigente]]+Tabla_DatosExternos_142[[#This Row],[Total Vencido]]</f>
        <v>829.2</v>
      </c>
      <c r="AR2166" s="26">
        <f>SUM(AG2166:AK2166)</f>
        <v>0</v>
      </c>
      <c r="AS2166" s="27">
        <f>+Tabla_DatosExternos_142[[#This Row],[Fecha]]-Tabla_DatosExternos_142[[#This Row],[Vence]]</f>
        <v>-60</v>
      </c>
      <c r="AT2166" s="21"/>
      <c r="AU2166" s="28" t="e">
        <f>+AR2166-W2166</f>
        <v>#VALUE!</v>
      </c>
    </row>
    <row r="2167" spans="1:47" x14ac:dyDescent="0.35">
      <c r="A2167" s="20">
        <v>46212</v>
      </c>
      <c r="B2167" s="21">
        <v>280695</v>
      </c>
      <c r="C2167" s="21">
        <v>834.54</v>
      </c>
      <c r="D2167" s="21">
        <v>834.54</v>
      </c>
      <c r="E2167" s="22">
        <v>46272</v>
      </c>
      <c r="F2167" s="21">
        <v>26</v>
      </c>
      <c r="G2167" s="21" t="s">
        <v>90</v>
      </c>
      <c r="H2167" s="21" t="s">
        <v>95</v>
      </c>
      <c r="I2167" s="21" t="s">
        <v>1709</v>
      </c>
      <c r="J2167" s="21" t="s">
        <v>1378</v>
      </c>
      <c r="K2167" s="21" t="s">
        <v>1379</v>
      </c>
      <c r="L2167" s="21" t="s">
        <v>1380</v>
      </c>
      <c r="M2167" s="21" t="s">
        <v>1381</v>
      </c>
      <c r="N2167" s="21">
        <v>60</v>
      </c>
      <c r="O2167" s="20"/>
      <c r="P2167" s="21" t="s">
        <v>50</v>
      </c>
      <c r="Q2167" s="21" t="s">
        <v>1710</v>
      </c>
      <c r="R2167" s="21">
        <v>110000</v>
      </c>
      <c r="S2167" s="21">
        <v>10019</v>
      </c>
      <c r="T2167" s="21">
        <v>-63.183771999999998</v>
      </c>
      <c r="U2167" s="21">
        <v>-17.816842000000001</v>
      </c>
      <c r="V2167" s="21" t="s">
        <v>262</v>
      </c>
      <c r="W2167" s="21" t="s">
        <v>51</v>
      </c>
      <c r="X2167" s="21" t="s">
        <v>1751</v>
      </c>
      <c r="Y2167" s="23">
        <v>46246</v>
      </c>
      <c r="Z2167" s="24">
        <f>+E2167-Y2167</f>
        <v>26</v>
      </c>
      <c r="AA2167" s="25">
        <f>+Tabla_DatosExternos_142[[#This Row],[Saldo]]/Tabla_DatosExternos_142[[#This Row],[Importe]]</f>
        <v>1</v>
      </c>
      <c r="AB2167" s="21"/>
      <c r="AC2167" s="26">
        <f>IF(AND(-Z2167&gt;=1,-Z2167&lt;=30),D2167,0)</f>
        <v>0</v>
      </c>
      <c r="AD2167" s="26">
        <f>IF(AND(-Z2167&gt;=31,-Z2167&lt;=60),D2167,0)</f>
        <v>0</v>
      </c>
      <c r="AE2167" s="26">
        <f>IF(AND(-Z2167&gt;=61,-Z2167&lt;=90),D2167,0)</f>
        <v>0</v>
      </c>
      <c r="AF2167" s="26">
        <f>IF(AND(-Z2167&gt;=91,-Z2167&lt;=120),D2167,0)</f>
        <v>0</v>
      </c>
      <c r="AG2167" s="26">
        <f>IF(AND(-Z2167&gt;=121,-Z2167&lt;=150),D2167,0)</f>
        <v>0</v>
      </c>
      <c r="AH2167" s="26">
        <f>IF(AND(-Z2167&gt;=151,-Z2167&lt;=180),D2167,0)</f>
        <v>0</v>
      </c>
      <c r="AI2167" s="26">
        <f>IF(AND(-Z2167&gt;=181,-Z2167&lt;=210),D2167,0)</f>
        <v>0</v>
      </c>
      <c r="AJ2167" s="26">
        <f>IF(AND(-Z2167&gt;=211,-Z2167&lt;=250),D2167,0)</f>
        <v>0</v>
      </c>
      <c r="AK2167" s="26">
        <f>IF(-Z2167&gt;=251,D2167,0)</f>
        <v>0</v>
      </c>
      <c r="AL2167" s="26">
        <f>SUM(AE2167:AF2167)</f>
        <v>0</v>
      </c>
      <c r="AM2167" s="26">
        <f>SUM(AG2167:AK2167)</f>
        <v>0</v>
      </c>
      <c r="AN2167" s="26">
        <f>SUM(AI2167:AK2167)</f>
        <v>0</v>
      </c>
      <c r="AO2167" s="26">
        <f>+IF(SUM(AC2167:AK2167)=0,D2167,0)</f>
        <v>834.54</v>
      </c>
      <c r="AP2167" s="26">
        <f>+SUM(AC2167:AK2167)</f>
        <v>0</v>
      </c>
      <c r="AQ2167" s="26">
        <f>+Tabla_DatosExternos_142[[#This Row],[Total Vigente]]+Tabla_DatosExternos_142[[#This Row],[Total Vencido]]</f>
        <v>834.54</v>
      </c>
      <c r="AR2167" s="26">
        <f>SUM(AG2167:AK2167)</f>
        <v>0</v>
      </c>
      <c r="AS2167" s="27">
        <f>+Tabla_DatosExternos_142[[#This Row],[Fecha]]-Tabla_DatosExternos_142[[#This Row],[Vence]]</f>
        <v>-60</v>
      </c>
      <c r="AT2167" s="21"/>
      <c r="AU2167" s="28" t="e">
        <f>+AR2167-W2167</f>
        <v>#VALUE!</v>
      </c>
    </row>
    <row r="2168" spans="1:47" x14ac:dyDescent="0.35">
      <c r="A2168" s="20">
        <v>46212</v>
      </c>
      <c r="B2168" s="21">
        <v>280696</v>
      </c>
      <c r="C2168" s="21">
        <v>942.72</v>
      </c>
      <c r="D2168" s="21">
        <v>942.72</v>
      </c>
      <c r="E2168" s="22">
        <v>46272</v>
      </c>
      <c r="F2168" s="21">
        <v>26</v>
      </c>
      <c r="G2168" s="21" t="s">
        <v>90</v>
      </c>
      <c r="H2168" s="21" t="s">
        <v>95</v>
      </c>
      <c r="I2168" s="21" t="s">
        <v>1709</v>
      </c>
      <c r="J2168" s="21" t="s">
        <v>1378</v>
      </c>
      <c r="K2168" s="21" t="s">
        <v>1379</v>
      </c>
      <c r="L2168" s="21" t="s">
        <v>1380</v>
      </c>
      <c r="M2168" s="21" t="s">
        <v>1381</v>
      </c>
      <c r="N2168" s="21">
        <v>60</v>
      </c>
      <c r="O2168" s="20"/>
      <c r="P2168" s="21" t="s">
        <v>50</v>
      </c>
      <c r="Q2168" s="21" t="s">
        <v>1710</v>
      </c>
      <c r="R2168" s="21">
        <v>110000</v>
      </c>
      <c r="S2168" s="21">
        <v>10019</v>
      </c>
      <c r="T2168" s="21">
        <v>-63.183771999999998</v>
      </c>
      <c r="U2168" s="21">
        <v>-17.816842000000001</v>
      </c>
      <c r="V2168" s="21" t="s">
        <v>262</v>
      </c>
      <c r="W2168" s="21" t="s">
        <v>51</v>
      </c>
      <c r="X2168" s="21" t="s">
        <v>1711</v>
      </c>
      <c r="Y2168" s="23">
        <v>46246</v>
      </c>
      <c r="Z2168" s="24">
        <f>+E2168-Y2168</f>
        <v>26</v>
      </c>
      <c r="AA2168" s="25">
        <f>+Tabla_DatosExternos_142[[#This Row],[Saldo]]/Tabla_DatosExternos_142[[#This Row],[Importe]]</f>
        <v>1</v>
      </c>
      <c r="AB2168" s="21"/>
      <c r="AC2168" s="26">
        <f>IF(AND(-Z2168&gt;=1,-Z2168&lt;=30),D2168,0)</f>
        <v>0</v>
      </c>
      <c r="AD2168" s="26">
        <f>IF(AND(-Z2168&gt;=31,-Z2168&lt;=60),D2168,0)</f>
        <v>0</v>
      </c>
      <c r="AE2168" s="26">
        <f>IF(AND(-Z2168&gt;=61,-Z2168&lt;=90),D2168,0)</f>
        <v>0</v>
      </c>
      <c r="AF2168" s="26">
        <f>IF(AND(-Z2168&gt;=91,-Z2168&lt;=120),D2168,0)</f>
        <v>0</v>
      </c>
      <c r="AG2168" s="26">
        <f>IF(AND(-Z2168&gt;=121,-Z2168&lt;=150),D2168,0)</f>
        <v>0</v>
      </c>
      <c r="AH2168" s="26">
        <f>IF(AND(-Z2168&gt;=151,-Z2168&lt;=180),D2168,0)</f>
        <v>0</v>
      </c>
      <c r="AI2168" s="26">
        <f>IF(AND(-Z2168&gt;=181,-Z2168&lt;=210),D2168,0)</f>
        <v>0</v>
      </c>
      <c r="AJ2168" s="26">
        <f>IF(AND(-Z2168&gt;=211,-Z2168&lt;=250),D2168,0)</f>
        <v>0</v>
      </c>
      <c r="AK2168" s="26">
        <f>IF(-Z2168&gt;=251,D2168,0)</f>
        <v>0</v>
      </c>
      <c r="AL2168" s="26">
        <f>SUM(AE2168:AF2168)</f>
        <v>0</v>
      </c>
      <c r="AM2168" s="26">
        <f>SUM(AG2168:AK2168)</f>
        <v>0</v>
      </c>
      <c r="AN2168" s="26">
        <f>SUM(AI2168:AK2168)</f>
        <v>0</v>
      </c>
      <c r="AO2168" s="26">
        <f>+IF(SUM(AC2168:AK2168)=0,D2168,0)</f>
        <v>942.72</v>
      </c>
      <c r="AP2168" s="26">
        <f>+SUM(AC2168:AK2168)</f>
        <v>0</v>
      </c>
      <c r="AQ2168" s="26">
        <f>+Tabla_DatosExternos_142[[#This Row],[Total Vigente]]+Tabla_DatosExternos_142[[#This Row],[Total Vencido]]</f>
        <v>942.72</v>
      </c>
      <c r="AR2168" s="26">
        <f>SUM(AG2168:AK2168)</f>
        <v>0</v>
      </c>
      <c r="AS2168" s="27">
        <f>+Tabla_DatosExternos_142[[#This Row],[Fecha]]-Tabla_DatosExternos_142[[#This Row],[Vence]]</f>
        <v>-60</v>
      </c>
      <c r="AT2168" s="21"/>
      <c r="AU2168" s="28" t="e">
        <f>+AR2168-W2168</f>
        <v>#VALUE!</v>
      </c>
    </row>
    <row r="2169" spans="1:47" x14ac:dyDescent="0.35">
      <c r="A2169" s="20">
        <v>46212</v>
      </c>
      <c r="B2169" s="21">
        <v>280697</v>
      </c>
      <c r="C2169" s="21">
        <v>844.44</v>
      </c>
      <c r="D2169" s="21">
        <v>844.44</v>
      </c>
      <c r="E2169" s="22">
        <v>46272</v>
      </c>
      <c r="F2169" s="21">
        <v>26</v>
      </c>
      <c r="G2169" s="21" t="s">
        <v>90</v>
      </c>
      <c r="H2169" s="21" t="s">
        <v>95</v>
      </c>
      <c r="I2169" s="21" t="s">
        <v>1709</v>
      </c>
      <c r="J2169" s="21" t="s">
        <v>1378</v>
      </c>
      <c r="K2169" s="21" t="s">
        <v>1379</v>
      </c>
      <c r="L2169" s="21" t="s">
        <v>1380</v>
      </c>
      <c r="M2169" s="21" t="s">
        <v>1381</v>
      </c>
      <c r="N2169" s="21">
        <v>60</v>
      </c>
      <c r="O2169" s="20"/>
      <c r="P2169" s="21" t="s">
        <v>50</v>
      </c>
      <c r="Q2169" s="21" t="s">
        <v>1710</v>
      </c>
      <c r="R2169" s="21">
        <v>110000</v>
      </c>
      <c r="S2169" s="21">
        <v>10019</v>
      </c>
      <c r="T2169" s="21">
        <v>-63.183771999999998</v>
      </c>
      <c r="U2169" s="21">
        <v>-17.816842000000001</v>
      </c>
      <c r="V2169" s="21" t="s">
        <v>262</v>
      </c>
      <c r="W2169" s="21" t="s">
        <v>51</v>
      </c>
      <c r="X2169" s="21" t="s">
        <v>1752</v>
      </c>
      <c r="Y2169" s="23">
        <v>46246</v>
      </c>
      <c r="Z2169" s="24">
        <f>+E2169-Y2169</f>
        <v>26</v>
      </c>
      <c r="AA2169" s="25">
        <f>+Tabla_DatosExternos_142[[#This Row],[Saldo]]/Tabla_DatosExternos_142[[#This Row],[Importe]]</f>
        <v>1</v>
      </c>
      <c r="AB2169" s="21"/>
      <c r="AC2169" s="26">
        <f>IF(AND(-Z2169&gt;=1,-Z2169&lt;=30),D2169,0)</f>
        <v>0</v>
      </c>
      <c r="AD2169" s="26">
        <f>IF(AND(-Z2169&gt;=31,-Z2169&lt;=60),D2169,0)</f>
        <v>0</v>
      </c>
      <c r="AE2169" s="26">
        <f>IF(AND(-Z2169&gt;=61,-Z2169&lt;=90),D2169,0)</f>
        <v>0</v>
      </c>
      <c r="AF2169" s="26">
        <f>IF(AND(-Z2169&gt;=91,-Z2169&lt;=120),D2169,0)</f>
        <v>0</v>
      </c>
      <c r="AG2169" s="26">
        <f>IF(AND(-Z2169&gt;=121,-Z2169&lt;=150),D2169,0)</f>
        <v>0</v>
      </c>
      <c r="AH2169" s="26">
        <f>IF(AND(-Z2169&gt;=151,-Z2169&lt;=180),D2169,0)</f>
        <v>0</v>
      </c>
      <c r="AI2169" s="26">
        <f>IF(AND(-Z2169&gt;=181,-Z2169&lt;=210),D2169,0)</f>
        <v>0</v>
      </c>
      <c r="AJ2169" s="26">
        <f>IF(AND(-Z2169&gt;=211,-Z2169&lt;=250),D2169,0)</f>
        <v>0</v>
      </c>
      <c r="AK2169" s="26">
        <f>IF(-Z2169&gt;=251,D2169,0)</f>
        <v>0</v>
      </c>
      <c r="AL2169" s="26">
        <f>SUM(AE2169:AF2169)</f>
        <v>0</v>
      </c>
      <c r="AM2169" s="26">
        <f>SUM(AG2169:AK2169)</f>
        <v>0</v>
      </c>
      <c r="AN2169" s="26">
        <f>SUM(AI2169:AK2169)</f>
        <v>0</v>
      </c>
      <c r="AO2169" s="26">
        <f>+IF(SUM(AC2169:AK2169)=0,D2169,0)</f>
        <v>844.44</v>
      </c>
      <c r="AP2169" s="26">
        <f>+SUM(AC2169:AK2169)</f>
        <v>0</v>
      </c>
      <c r="AQ2169" s="26">
        <f>+Tabla_DatosExternos_142[[#This Row],[Total Vigente]]+Tabla_DatosExternos_142[[#This Row],[Total Vencido]]</f>
        <v>844.44</v>
      </c>
      <c r="AR2169" s="26">
        <f>SUM(AG2169:AK2169)</f>
        <v>0</v>
      </c>
      <c r="AS2169" s="27">
        <f>+Tabla_DatosExternos_142[[#This Row],[Fecha]]-Tabla_DatosExternos_142[[#This Row],[Vence]]</f>
        <v>-60</v>
      </c>
      <c r="AT2169" s="21"/>
      <c r="AU2169" s="28" t="e">
        <f>+AR2169-W2169</f>
        <v>#VALUE!</v>
      </c>
    </row>
    <row r="2170" spans="1:47" x14ac:dyDescent="0.35">
      <c r="A2170" s="20">
        <v>46212</v>
      </c>
      <c r="B2170" s="21">
        <v>280698</v>
      </c>
      <c r="C2170" s="21">
        <v>924.78</v>
      </c>
      <c r="D2170" s="21">
        <v>924.78</v>
      </c>
      <c r="E2170" s="22">
        <v>46272</v>
      </c>
      <c r="F2170" s="21">
        <v>26</v>
      </c>
      <c r="G2170" s="21" t="s">
        <v>90</v>
      </c>
      <c r="H2170" s="21" t="s">
        <v>95</v>
      </c>
      <c r="I2170" s="21" t="s">
        <v>1709</v>
      </c>
      <c r="J2170" s="21" t="s">
        <v>1378</v>
      </c>
      <c r="K2170" s="21" t="s">
        <v>1379</v>
      </c>
      <c r="L2170" s="21" t="s">
        <v>1380</v>
      </c>
      <c r="M2170" s="21" t="s">
        <v>1381</v>
      </c>
      <c r="N2170" s="21">
        <v>60</v>
      </c>
      <c r="O2170" s="20"/>
      <c r="P2170" s="21" t="s">
        <v>50</v>
      </c>
      <c r="Q2170" s="21" t="s">
        <v>1710</v>
      </c>
      <c r="R2170" s="21">
        <v>110000</v>
      </c>
      <c r="S2170" s="21">
        <v>10019</v>
      </c>
      <c r="T2170" s="21">
        <v>-63.183771999999998</v>
      </c>
      <c r="U2170" s="21">
        <v>-17.816842000000001</v>
      </c>
      <c r="V2170" s="21" t="s">
        <v>262</v>
      </c>
      <c r="W2170" s="21" t="s">
        <v>51</v>
      </c>
      <c r="X2170" s="21" t="s">
        <v>1713</v>
      </c>
      <c r="Y2170" s="23">
        <v>46246</v>
      </c>
      <c r="Z2170" s="24">
        <f>+E2170-Y2170</f>
        <v>26</v>
      </c>
      <c r="AA2170" s="25">
        <f>+Tabla_DatosExternos_142[[#This Row],[Saldo]]/Tabla_DatosExternos_142[[#This Row],[Importe]]</f>
        <v>1</v>
      </c>
      <c r="AB2170" s="21"/>
      <c r="AC2170" s="26">
        <f>IF(AND(-Z2170&gt;=1,-Z2170&lt;=30),D2170,0)</f>
        <v>0</v>
      </c>
      <c r="AD2170" s="26">
        <f>IF(AND(-Z2170&gt;=31,-Z2170&lt;=60),D2170,0)</f>
        <v>0</v>
      </c>
      <c r="AE2170" s="26">
        <f>IF(AND(-Z2170&gt;=61,-Z2170&lt;=90),D2170,0)</f>
        <v>0</v>
      </c>
      <c r="AF2170" s="26">
        <f>IF(AND(-Z2170&gt;=91,-Z2170&lt;=120),D2170,0)</f>
        <v>0</v>
      </c>
      <c r="AG2170" s="26">
        <f>IF(AND(-Z2170&gt;=121,-Z2170&lt;=150),D2170,0)</f>
        <v>0</v>
      </c>
      <c r="AH2170" s="26">
        <f>IF(AND(-Z2170&gt;=151,-Z2170&lt;=180),D2170,0)</f>
        <v>0</v>
      </c>
      <c r="AI2170" s="26">
        <f>IF(AND(-Z2170&gt;=181,-Z2170&lt;=210),D2170,0)</f>
        <v>0</v>
      </c>
      <c r="AJ2170" s="26">
        <f>IF(AND(-Z2170&gt;=211,-Z2170&lt;=250),D2170,0)</f>
        <v>0</v>
      </c>
      <c r="AK2170" s="26">
        <f>IF(-Z2170&gt;=251,D2170,0)</f>
        <v>0</v>
      </c>
      <c r="AL2170" s="26">
        <f>SUM(AE2170:AF2170)</f>
        <v>0</v>
      </c>
      <c r="AM2170" s="26">
        <f>SUM(AG2170:AK2170)</f>
        <v>0</v>
      </c>
      <c r="AN2170" s="26">
        <f>SUM(AI2170:AK2170)</f>
        <v>0</v>
      </c>
      <c r="AO2170" s="26">
        <f>+IF(SUM(AC2170:AK2170)=0,D2170,0)</f>
        <v>924.78</v>
      </c>
      <c r="AP2170" s="26">
        <f>+SUM(AC2170:AK2170)</f>
        <v>0</v>
      </c>
      <c r="AQ2170" s="26">
        <f>+Tabla_DatosExternos_142[[#This Row],[Total Vigente]]+Tabla_DatosExternos_142[[#This Row],[Total Vencido]]</f>
        <v>924.78</v>
      </c>
      <c r="AR2170" s="26">
        <f>SUM(AG2170:AK2170)</f>
        <v>0</v>
      </c>
      <c r="AS2170" s="27">
        <f>+Tabla_DatosExternos_142[[#This Row],[Fecha]]-Tabla_DatosExternos_142[[#This Row],[Vence]]</f>
        <v>-60</v>
      </c>
      <c r="AT2170" s="21"/>
      <c r="AU2170" s="28" t="e">
        <f>+AR2170-W2170</f>
        <v>#VALUE!</v>
      </c>
    </row>
    <row r="2171" spans="1:47" x14ac:dyDescent="0.35">
      <c r="A2171" s="20">
        <v>46212</v>
      </c>
      <c r="B2171" s="21">
        <v>280699</v>
      </c>
      <c r="C2171" s="21">
        <v>688.8</v>
      </c>
      <c r="D2171" s="21">
        <v>688.8</v>
      </c>
      <c r="E2171" s="22">
        <v>46272</v>
      </c>
      <c r="F2171" s="21">
        <v>26</v>
      </c>
      <c r="G2171" s="21" t="s">
        <v>90</v>
      </c>
      <c r="H2171" s="21" t="s">
        <v>95</v>
      </c>
      <c r="I2171" s="21" t="s">
        <v>1709</v>
      </c>
      <c r="J2171" s="21" t="s">
        <v>1378</v>
      </c>
      <c r="K2171" s="21" t="s">
        <v>1379</v>
      </c>
      <c r="L2171" s="21" t="s">
        <v>1380</v>
      </c>
      <c r="M2171" s="21" t="s">
        <v>1381</v>
      </c>
      <c r="N2171" s="21">
        <v>60</v>
      </c>
      <c r="O2171" s="20"/>
      <c r="P2171" s="21" t="s">
        <v>50</v>
      </c>
      <c r="Q2171" s="21" t="s">
        <v>1710</v>
      </c>
      <c r="R2171" s="21">
        <v>110000</v>
      </c>
      <c r="S2171" s="21">
        <v>10019</v>
      </c>
      <c r="T2171" s="21">
        <v>-63.171703000000001</v>
      </c>
      <c r="U2171" s="21">
        <v>-17.701170999999999</v>
      </c>
      <c r="V2171" s="21" t="s">
        <v>1753</v>
      </c>
      <c r="W2171" s="21" t="s">
        <v>51</v>
      </c>
      <c r="X2171" s="21" t="s">
        <v>1754</v>
      </c>
      <c r="Y2171" s="23">
        <v>46246</v>
      </c>
      <c r="Z2171" s="24">
        <f>+E2171-Y2171</f>
        <v>26</v>
      </c>
      <c r="AA2171" s="25">
        <f>+Tabla_DatosExternos_142[[#This Row],[Saldo]]/Tabla_DatosExternos_142[[#This Row],[Importe]]</f>
        <v>1</v>
      </c>
      <c r="AB2171" s="21"/>
      <c r="AC2171" s="26">
        <f>IF(AND(-Z2171&gt;=1,-Z2171&lt;=30),D2171,0)</f>
        <v>0</v>
      </c>
      <c r="AD2171" s="26">
        <f>IF(AND(-Z2171&gt;=31,-Z2171&lt;=60),D2171,0)</f>
        <v>0</v>
      </c>
      <c r="AE2171" s="26">
        <f>IF(AND(-Z2171&gt;=61,-Z2171&lt;=90),D2171,0)</f>
        <v>0</v>
      </c>
      <c r="AF2171" s="26">
        <f>IF(AND(-Z2171&gt;=91,-Z2171&lt;=120),D2171,0)</f>
        <v>0</v>
      </c>
      <c r="AG2171" s="26">
        <f>IF(AND(-Z2171&gt;=121,-Z2171&lt;=150),D2171,0)</f>
        <v>0</v>
      </c>
      <c r="AH2171" s="26">
        <f>IF(AND(-Z2171&gt;=151,-Z2171&lt;=180),D2171,0)</f>
        <v>0</v>
      </c>
      <c r="AI2171" s="26">
        <f>IF(AND(-Z2171&gt;=181,-Z2171&lt;=210),D2171,0)</f>
        <v>0</v>
      </c>
      <c r="AJ2171" s="26">
        <f>IF(AND(-Z2171&gt;=211,-Z2171&lt;=250),D2171,0)</f>
        <v>0</v>
      </c>
      <c r="AK2171" s="26">
        <f>IF(-Z2171&gt;=251,D2171,0)</f>
        <v>0</v>
      </c>
      <c r="AL2171" s="26">
        <f>SUM(AE2171:AF2171)</f>
        <v>0</v>
      </c>
      <c r="AM2171" s="26">
        <f>SUM(AG2171:AK2171)</f>
        <v>0</v>
      </c>
      <c r="AN2171" s="26">
        <f>SUM(AI2171:AK2171)</f>
        <v>0</v>
      </c>
      <c r="AO2171" s="26">
        <f>+IF(SUM(AC2171:AK2171)=0,D2171,0)</f>
        <v>688.8</v>
      </c>
      <c r="AP2171" s="26">
        <f>+SUM(AC2171:AK2171)</f>
        <v>0</v>
      </c>
      <c r="AQ2171" s="26">
        <f>+Tabla_DatosExternos_142[[#This Row],[Total Vigente]]+Tabla_DatosExternos_142[[#This Row],[Total Vencido]]</f>
        <v>688.8</v>
      </c>
      <c r="AR2171" s="26">
        <f>SUM(AG2171:AK2171)</f>
        <v>0</v>
      </c>
      <c r="AS2171" s="27">
        <f>+Tabla_DatosExternos_142[[#This Row],[Fecha]]-Tabla_DatosExternos_142[[#This Row],[Vence]]</f>
        <v>-60</v>
      </c>
      <c r="AT2171" s="21"/>
      <c r="AU2171" s="28" t="e">
        <f>+AR2171-W2171</f>
        <v>#VALUE!</v>
      </c>
    </row>
    <row r="2172" spans="1:47" x14ac:dyDescent="0.35">
      <c r="A2172" s="20">
        <v>46212</v>
      </c>
      <c r="B2172" s="21">
        <v>280700</v>
      </c>
      <c r="C2172" s="21">
        <v>346.92</v>
      </c>
      <c r="D2172" s="21">
        <v>346.92</v>
      </c>
      <c r="E2172" s="22">
        <v>46272</v>
      </c>
      <c r="F2172" s="21">
        <v>26</v>
      </c>
      <c r="G2172" s="21" t="s">
        <v>90</v>
      </c>
      <c r="H2172" s="21" t="s">
        <v>95</v>
      </c>
      <c r="I2172" s="21" t="s">
        <v>1709</v>
      </c>
      <c r="J2172" s="21" t="s">
        <v>1378</v>
      </c>
      <c r="K2172" s="21" t="s">
        <v>1379</v>
      </c>
      <c r="L2172" s="21" t="s">
        <v>1380</v>
      </c>
      <c r="M2172" s="21" t="s">
        <v>1381</v>
      </c>
      <c r="N2172" s="21">
        <v>60</v>
      </c>
      <c r="O2172" s="20"/>
      <c r="P2172" s="21" t="s">
        <v>50</v>
      </c>
      <c r="Q2172" s="21" t="s">
        <v>1710</v>
      </c>
      <c r="R2172" s="21">
        <v>110000</v>
      </c>
      <c r="S2172" s="21">
        <v>10019</v>
      </c>
      <c r="T2172" s="21">
        <v>-63.187750000000001</v>
      </c>
      <c r="U2172" s="21">
        <v>-17.746972</v>
      </c>
      <c r="V2172" s="21" t="s">
        <v>1753</v>
      </c>
      <c r="W2172" s="21" t="s">
        <v>51</v>
      </c>
      <c r="X2172" s="21" t="s">
        <v>1755</v>
      </c>
      <c r="Y2172" s="23">
        <v>46246</v>
      </c>
      <c r="Z2172" s="24">
        <f>+E2172-Y2172</f>
        <v>26</v>
      </c>
      <c r="AA2172" s="25">
        <f>+Tabla_DatosExternos_142[[#This Row],[Saldo]]/Tabla_DatosExternos_142[[#This Row],[Importe]]</f>
        <v>1</v>
      </c>
      <c r="AB2172" s="21"/>
      <c r="AC2172" s="26">
        <f>IF(AND(-Z2172&gt;=1,-Z2172&lt;=30),D2172,0)</f>
        <v>0</v>
      </c>
      <c r="AD2172" s="26">
        <f>IF(AND(-Z2172&gt;=31,-Z2172&lt;=60),D2172,0)</f>
        <v>0</v>
      </c>
      <c r="AE2172" s="26">
        <f>IF(AND(-Z2172&gt;=61,-Z2172&lt;=90),D2172,0)</f>
        <v>0</v>
      </c>
      <c r="AF2172" s="26">
        <f>IF(AND(-Z2172&gt;=91,-Z2172&lt;=120),D2172,0)</f>
        <v>0</v>
      </c>
      <c r="AG2172" s="26">
        <f>IF(AND(-Z2172&gt;=121,-Z2172&lt;=150),D2172,0)</f>
        <v>0</v>
      </c>
      <c r="AH2172" s="26">
        <f>IF(AND(-Z2172&gt;=151,-Z2172&lt;=180),D2172,0)</f>
        <v>0</v>
      </c>
      <c r="AI2172" s="26">
        <f>IF(AND(-Z2172&gt;=181,-Z2172&lt;=210),D2172,0)</f>
        <v>0</v>
      </c>
      <c r="AJ2172" s="26">
        <f>IF(AND(-Z2172&gt;=211,-Z2172&lt;=250),D2172,0)</f>
        <v>0</v>
      </c>
      <c r="AK2172" s="26">
        <f>IF(-Z2172&gt;=251,D2172,0)</f>
        <v>0</v>
      </c>
      <c r="AL2172" s="26">
        <f>SUM(AE2172:AF2172)</f>
        <v>0</v>
      </c>
      <c r="AM2172" s="26">
        <f>SUM(AG2172:AK2172)</f>
        <v>0</v>
      </c>
      <c r="AN2172" s="26">
        <f>SUM(AI2172:AK2172)</f>
        <v>0</v>
      </c>
      <c r="AO2172" s="26">
        <f>+IF(SUM(AC2172:AK2172)=0,D2172,0)</f>
        <v>346.92</v>
      </c>
      <c r="AP2172" s="26">
        <f>+SUM(AC2172:AK2172)</f>
        <v>0</v>
      </c>
      <c r="AQ2172" s="26">
        <f>+Tabla_DatosExternos_142[[#This Row],[Total Vigente]]+Tabla_DatosExternos_142[[#This Row],[Total Vencido]]</f>
        <v>346.92</v>
      </c>
      <c r="AR2172" s="26">
        <f>SUM(AG2172:AK2172)</f>
        <v>0</v>
      </c>
      <c r="AS2172" s="27">
        <f>+Tabla_DatosExternos_142[[#This Row],[Fecha]]-Tabla_DatosExternos_142[[#This Row],[Vence]]</f>
        <v>-60</v>
      </c>
      <c r="AT2172" s="21"/>
      <c r="AU2172" s="28" t="e">
        <f>+AR2172-W2172</f>
        <v>#VALUE!</v>
      </c>
    </row>
    <row r="2173" spans="1:47" x14ac:dyDescent="0.35">
      <c r="A2173" s="20">
        <v>46212</v>
      </c>
      <c r="B2173" s="21">
        <v>280701</v>
      </c>
      <c r="C2173" s="21">
        <v>1351.92</v>
      </c>
      <c r="D2173" s="21">
        <v>1351.92</v>
      </c>
      <c r="E2173" s="22">
        <v>46272</v>
      </c>
      <c r="F2173" s="21">
        <v>26</v>
      </c>
      <c r="G2173" s="21" t="s">
        <v>90</v>
      </c>
      <c r="H2173" s="21" t="s">
        <v>95</v>
      </c>
      <c r="I2173" s="21" t="s">
        <v>1709</v>
      </c>
      <c r="J2173" s="21" t="s">
        <v>1378</v>
      </c>
      <c r="K2173" s="21" t="s">
        <v>1379</v>
      </c>
      <c r="L2173" s="21" t="s">
        <v>1380</v>
      </c>
      <c r="M2173" s="21" t="s">
        <v>1381</v>
      </c>
      <c r="N2173" s="21">
        <v>60</v>
      </c>
      <c r="O2173" s="20"/>
      <c r="P2173" s="21" t="s">
        <v>50</v>
      </c>
      <c r="Q2173" s="21" t="s">
        <v>1710</v>
      </c>
      <c r="R2173" s="21">
        <v>110000</v>
      </c>
      <c r="S2173" s="21">
        <v>10019</v>
      </c>
      <c r="T2173" s="21">
        <v>-63.188777000000002</v>
      </c>
      <c r="U2173" s="21">
        <v>-17.759373</v>
      </c>
      <c r="V2173" s="21" t="s">
        <v>262</v>
      </c>
      <c r="W2173" s="21" t="s">
        <v>51</v>
      </c>
      <c r="X2173" s="21" t="s">
        <v>1756</v>
      </c>
      <c r="Y2173" s="23">
        <v>46246</v>
      </c>
      <c r="Z2173" s="24">
        <f>+E2173-Y2173</f>
        <v>26</v>
      </c>
      <c r="AA2173" s="25">
        <f>+Tabla_DatosExternos_142[[#This Row],[Saldo]]/Tabla_DatosExternos_142[[#This Row],[Importe]]</f>
        <v>1</v>
      </c>
      <c r="AB2173" s="21"/>
      <c r="AC2173" s="26">
        <f>IF(AND(-Z2173&gt;=1,-Z2173&lt;=30),D2173,0)</f>
        <v>0</v>
      </c>
      <c r="AD2173" s="26">
        <f>IF(AND(-Z2173&gt;=31,-Z2173&lt;=60),D2173,0)</f>
        <v>0</v>
      </c>
      <c r="AE2173" s="26">
        <f>IF(AND(-Z2173&gt;=61,-Z2173&lt;=90),D2173,0)</f>
        <v>0</v>
      </c>
      <c r="AF2173" s="26">
        <f>IF(AND(-Z2173&gt;=91,-Z2173&lt;=120),D2173,0)</f>
        <v>0</v>
      </c>
      <c r="AG2173" s="26">
        <f>IF(AND(-Z2173&gt;=121,-Z2173&lt;=150),D2173,0)</f>
        <v>0</v>
      </c>
      <c r="AH2173" s="26">
        <f>IF(AND(-Z2173&gt;=151,-Z2173&lt;=180),D2173,0)</f>
        <v>0</v>
      </c>
      <c r="AI2173" s="26">
        <f>IF(AND(-Z2173&gt;=181,-Z2173&lt;=210),D2173,0)</f>
        <v>0</v>
      </c>
      <c r="AJ2173" s="26">
        <f>IF(AND(-Z2173&gt;=211,-Z2173&lt;=250),D2173,0)</f>
        <v>0</v>
      </c>
      <c r="AK2173" s="26">
        <f>IF(-Z2173&gt;=251,D2173,0)</f>
        <v>0</v>
      </c>
      <c r="AL2173" s="26">
        <f>SUM(AE2173:AF2173)</f>
        <v>0</v>
      </c>
      <c r="AM2173" s="26">
        <f>SUM(AG2173:AK2173)</f>
        <v>0</v>
      </c>
      <c r="AN2173" s="26">
        <f>SUM(AI2173:AK2173)</f>
        <v>0</v>
      </c>
      <c r="AO2173" s="26">
        <f>+IF(SUM(AC2173:AK2173)=0,D2173,0)</f>
        <v>1351.92</v>
      </c>
      <c r="AP2173" s="26">
        <f>+SUM(AC2173:AK2173)</f>
        <v>0</v>
      </c>
      <c r="AQ2173" s="26">
        <f>+Tabla_DatosExternos_142[[#This Row],[Total Vigente]]+Tabla_DatosExternos_142[[#This Row],[Total Vencido]]</f>
        <v>1351.92</v>
      </c>
      <c r="AR2173" s="26">
        <f>SUM(AG2173:AK2173)</f>
        <v>0</v>
      </c>
      <c r="AS2173" s="27">
        <f>+Tabla_DatosExternos_142[[#This Row],[Fecha]]-Tabla_DatosExternos_142[[#This Row],[Vence]]</f>
        <v>-60</v>
      </c>
      <c r="AT2173" s="21"/>
      <c r="AU2173" s="28" t="e">
        <f>+AR2173-W2173</f>
        <v>#VALUE!</v>
      </c>
    </row>
    <row r="2174" spans="1:47" x14ac:dyDescent="0.35">
      <c r="A2174" s="20">
        <v>46212</v>
      </c>
      <c r="B2174" s="21">
        <v>280702</v>
      </c>
      <c r="C2174" s="21">
        <v>767.76</v>
      </c>
      <c r="D2174" s="21">
        <v>767.76</v>
      </c>
      <c r="E2174" s="22">
        <v>46272</v>
      </c>
      <c r="F2174" s="21">
        <v>26</v>
      </c>
      <c r="G2174" s="21" t="s">
        <v>90</v>
      </c>
      <c r="H2174" s="21" t="s">
        <v>95</v>
      </c>
      <c r="I2174" s="21" t="s">
        <v>1709</v>
      </c>
      <c r="J2174" s="21" t="s">
        <v>1378</v>
      </c>
      <c r="K2174" s="21" t="s">
        <v>1379</v>
      </c>
      <c r="L2174" s="21" t="s">
        <v>1380</v>
      </c>
      <c r="M2174" s="21" t="s">
        <v>1381</v>
      </c>
      <c r="N2174" s="21">
        <v>60</v>
      </c>
      <c r="O2174" s="20"/>
      <c r="P2174" s="21" t="s">
        <v>50</v>
      </c>
      <c r="Q2174" s="21" t="s">
        <v>1710</v>
      </c>
      <c r="R2174" s="21">
        <v>110000</v>
      </c>
      <c r="S2174" s="21">
        <v>10019</v>
      </c>
      <c r="T2174" s="21">
        <v>-63.1718172</v>
      </c>
      <c r="U2174" s="21">
        <v>-17.7291378</v>
      </c>
      <c r="V2174" s="21" t="s">
        <v>1727</v>
      </c>
      <c r="W2174" s="21" t="s">
        <v>51</v>
      </c>
      <c r="X2174" s="21" t="s">
        <v>1758</v>
      </c>
      <c r="Y2174" s="23">
        <v>46246</v>
      </c>
      <c r="Z2174" s="24">
        <f>+E2174-Y2174</f>
        <v>26</v>
      </c>
      <c r="AA2174" s="25">
        <f>+Tabla_DatosExternos_142[[#This Row],[Saldo]]/Tabla_DatosExternos_142[[#This Row],[Importe]]</f>
        <v>1</v>
      </c>
      <c r="AB2174" s="21"/>
      <c r="AC2174" s="26">
        <f>IF(AND(-Z2174&gt;=1,-Z2174&lt;=30),D2174,0)</f>
        <v>0</v>
      </c>
      <c r="AD2174" s="26">
        <f>IF(AND(-Z2174&gt;=31,-Z2174&lt;=60),D2174,0)</f>
        <v>0</v>
      </c>
      <c r="AE2174" s="26">
        <f>IF(AND(-Z2174&gt;=61,-Z2174&lt;=90),D2174,0)</f>
        <v>0</v>
      </c>
      <c r="AF2174" s="26">
        <f>IF(AND(-Z2174&gt;=91,-Z2174&lt;=120),D2174,0)</f>
        <v>0</v>
      </c>
      <c r="AG2174" s="26">
        <f>IF(AND(-Z2174&gt;=121,-Z2174&lt;=150),D2174,0)</f>
        <v>0</v>
      </c>
      <c r="AH2174" s="26">
        <f>IF(AND(-Z2174&gt;=151,-Z2174&lt;=180),D2174,0)</f>
        <v>0</v>
      </c>
      <c r="AI2174" s="26">
        <f>IF(AND(-Z2174&gt;=181,-Z2174&lt;=210),D2174,0)</f>
        <v>0</v>
      </c>
      <c r="AJ2174" s="26">
        <f>IF(AND(-Z2174&gt;=211,-Z2174&lt;=250),D2174,0)</f>
        <v>0</v>
      </c>
      <c r="AK2174" s="26">
        <f>IF(-Z2174&gt;=251,D2174,0)</f>
        <v>0</v>
      </c>
      <c r="AL2174" s="26">
        <f>SUM(AE2174:AF2174)</f>
        <v>0</v>
      </c>
      <c r="AM2174" s="26">
        <f>SUM(AG2174:AK2174)</f>
        <v>0</v>
      </c>
      <c r="AN2174" s="26">
        <f>SUM(AI2174:AK2174)</f>
        <v>0</v>
      </c>
      <c r="AO2174" s="26">
        <f>+IF(SUM(AC2174:AK2174)=0,D2174,0)</f>
        <v>767.76</v>
      </c>
      <c r="AP2174" s="26">
        <f>+SUM(AC2174:AK2174)</f>
        <v>0</v>
      </c>
      <c r="AQ2174" s="26">
        <f>+Tabla_DatosExternos_142[[#This Row],[Total Vigente]]+Tabla_DatosExternos_142[[#This Row],[Total Vencido]]</f>
        <v>767.76</v>
      </c>
      <c r="AR2174" s="26">
        <f>SUM(AG2174:AK2174)</f>
        <v>0</v>
      </c>
      <c r="AS2174" s="27">
        <f>+Tabla_DatosExternos_142[[#This Row],[Fecha]]-Tabla_DatosExternos_142[[#This Row],[Vence]]</f>
        <v>-60</v>
      </c>
      <c r="AT2174" s="21"/>
      <c r="AU2174" s="28" t="e">
        <f>+AR2174-W2174</f>
        <v>#VALUE!</v>
      </c>
    </row>
    <row r="2175" spans="1:47" x14ac:dyDescent="0.35">
      <c r="A2175" s="20">
        <v>46212</v>
      </c>
      <c r="B2175" s="21">
        <v>280703</v>
      </c>
      <c r="C2175" s="21">
        <v>840</v>
      </c>
      <c r="D2175" s="21">
        <v>840</v>
      </c>
      <c r="E2175" s="22">
        <v>46272</v>
      </c>
      <c r="F2175" s="21">
        <v>26</v>
      </c>
      <c r="G2175" s="21" t="s">
        <v>90</v>
      </c>
      <c r="H2175" s="21" t="s">
        <v>95</v>
      </c>
      <c r="I2175" s="21" t="s">
        <v>1709</v>
      </c>
      <c r="J2175" s="21" t="s">
        <v>1378</v>
      </c>
      <c r="K2175" s="21" t="s">
        <v>1379</v>
      </c>
      <c r="L2175" s="21" t="s">
        <v>1380</v>
      </c>
      <c r="M2175" s="21" t="s">
        <v>1381</v>
      </c>
      <c r="N2175" s="21">
        <v>60</v>
      </c>
      <c r="O2175" s="20"/>
      <c r="P2175" s="21" t="s">
        <v>50</v>
      </c>
      <c r="Q2175" s="21" t="s">
        <v>1710</v>
      </c>
      <c r="R2175" s="21">
        <v>110000</v>
      </c>
      <c r="S2175" s="21">
        <v>10019</v>
      </c>
      <c r="T2175" s="21">
        <v>-63.158055599999997</v>
      </c>
      <c r="U2175" s="21">
        <v>-17.761138899999999</v>
      </c>
      <c r="V2175" s="21" t="s">
        <v>1727</v>
      </c>
      <c r="W2175" s="21" t="s">
        <v>51</v>
      </c>
      <c r="X2175" s="21" t="s">
        <v>1759</v>
      </c>
      <c r="Y2175" s="23">
        <v>46246</v>
      </c>
      <c r="Z2175" s="24">
        <f>+E2175-Y2175</f>
        <v>26</v>
      </c>
      <c r="AA2175" s="25">
        <f>+Tabla_DatosExternos_142[[#This Row],[Saldo]]/Tabla_DatosExternos_142[[#This Row],[Importe]]</f>
        <v>1</v>
      </c>
      <c r="AB2175" s="21"/>
      <c r="AC2175" s="26">
        <f>IF(AND(-Z2175&gt;=1,-Z2175&lt;=30),D2175,0)</f>
        <v>0</v>
      </c>
      <c r="AD2175" s="26">
        <f>IF(AND(-Z2175&gt;=31,-Z2175&lt;=60),D2175,0)</f>
        <v>0</v>
      </c>
      <c r="AE2175" s="26">
        <f>IF(AND(-Z2175&gt;=61,-Z2175&lt;=90),D2175,0)</f>
        <v>0</v>
      </c>
      <c r="AF2175" s="26">
        <f>IF(AND(-Z2175&gt;=91,-Z2175&lt;=120),D2175,0)</f>
        <v>0</v>
      </c>
      <c r="AG2175" s="26">
        <f>IF(AND(-Z2175&gt;=121,-Z2175&lt;=150),D2175,0)</f>
        <v>0</v>
      </c>
      <c r="AH2175" s="26">
        <f>IF(AND(-Z2175&gt;=151,-Z2175&lt;=180),D2175,0)</f>
        <v>0</v>
      </c>
      <c r="AI2175" s="26">
        <f>IF(AND(-Z2175&gt;=181,-Z2175&lt;=210),D2175,0)</f>
        <v>0</v>
      </c>
      <c r="AJ2175" s="26">
        <f>IF(AND(-Z2175&gt;=211,-Z2175&lt;=250),D2175,0)</f>
        <v>0</v>
      </c>
      <c r="AK2175" s="26">
        <f>IF(-Z2175&gt;=251,D2175,0)</f>
        <v>0</v>
      </c>
      <c r="AL2175" s="26">
        <f>SUM(AE2175:AF2175)</f>
        <v>0</v>
      </c>
      <c r="AM2175" s="26">
        <f>SUM(AG2175:AK2175)</f>
        <v>0</v>
      </c>
      <c r="AN2175" s="26">
        <f>SUM(AI2175:AK2175)</f>
        <v>0</v>
      </c>
      <c r="AO2175" s="26">
        <f>+IF(SUM(AC2175:AK2175)=0,D2175,0)</f>
        <v>840</v>
      </c>
      <c r="AP2175" s="26">
        <f>+SUM(AC2175:AK2175)</f>
        <v>0</v>
      </c>
      <c r="AQ2175" s="26">
        <f>+Tabla_DatosExternos_142[[#This Row],[Total Vigente]]+Tabla_DatosExternos_142[[#This Row],[Total Vencido]]</f>
        <v>840</v>
      </c>
      <c r="AR2175" s="26">
        <f>SUM(AG2175:AK2175)</f>
        <v>0</v>
      </c>
      <c r="AS2175" s="27">
        <f>+Tabla_DatosExternos_142[[#This Row],[Fecha]]-Tabla_DatosExternos_142[[#This Row],[Vence]]</f>
        <v>-60</v>
      </c>
      <c r="AT2175" s="21"/>
      <c r="AU2175" s="28" t="e">
        <f>+AR2175-W2175</f>
        <v>#VALUE!</v>
      </c>
    </row>
    <row r="2176" spans="1:47" x14ac:dyDescent="0.35">
      <c r="A2176" s="20">
        <v>46212</v>
      </c>
      <c r="B2176" s="21">
        <v>280704</v>
      </c>
      <c r="C2176" s="21">
        <v>821.04</v>
      </c>
      <c r="D2176" s="21">
        <v>821.04</v>
      </c>
      <c r="E2176" s="22">
        <v>46272</v>
      </c>
      <c r="F2176" s="21">
        <v>26</v>
      </c>
      <c r="G2176" s="21" t="s">
        <v>90</v>
      </c>
      <c r="H2176" s="21" t="s">
        <v>95</v>
      </c>
      <c r="I2176" s="21" t="s">
        <v>1709</v>
      </c>
      <c r="J2176" s="21" t="s">
        <v>1378</v>
      </c>
      <c r="K2176" s="21" t="s">
        <v>1379</v>
      </c>
      <c r="L2176" s="21" t="s">
        <v>1380</v>
      </c>
      <c r="M2176" s="21" t="s">
        <v>1381</v>
      </c>
      <c r="N2176" s="21">
        <v>60</v>
      </c>
      <c r="O2176" s="20"/>
      <c r="P2176" s="21" t="s">
        <v>50</v>
      </c>
      <c r="Q2176" s="21" t="s">
        <v>1710</v>
      </c>
      <c r="R2176" s="21">
        <v>110000</v>
      </c>
      <c r="S2176" s="21">
        <v>10019</v>
      </c>
      <c r="T2176" s="21">
        <v>-63.206972200000003</v>
      </c>
      <c r="U2176" s="21">
        <v>-17.777388899999998</v>
      </c>
      <c r="V2176" s="21" t="s">
        <v>1727</v>
      </c>
      <c r="W2176" s="21" t="s">
        <v>51</v>
      </c>
      <c r="X2176" s="21" t="s">
        <v>1760</v>
      </c>
      <c r="Y2176" s="23">
        <v>46246</v>
      </c>
      <c r="Z2176" s="24">
        <f>+E2176-Y2176</f>
        <v>26</v>
      </c>
      <c r="AA2176" s="25">
        <f>+Tabla_DatosExternos_142[[#This Row],[Saldo]]/Tabla_DatosExternos_142[[#This Row],[Importe]]</f>
        <v>1</v>
      </c>
      <c r="AB2176" s="21"/>
      <c r="AC2176" s="26">
        <f>IF(AND(-Z2176&gt;=1,-Z2176&lt;=30),D2176,0)</f>
        <v>0</v>
      </c>
      <c r="AD2176" s="26">
        <f>IF(AND(-Z2176&gt;=31,-Z2176&lt;=60),D2176,0)</f>
        <v>0</v>
      </c>
      <c r="AE2176" s="26">
        <f>IF(AND(-Z2176&gt;=61,-Z2176&lt;=90),D2176,0)</f>
        <v>0</v>
      </c>
      <c r="AF2176" s="26">
        <f>IF(AND(-Z2176&gt;=91,-Z2176&lt;=120),D2176,0)</f>
        <v>0</v>
      </c>
      <c r="AG2176" s="26">
        <f>IF(AND(-Z2176&gt;=121,-Z2176&lt;=150),D2176,0)</f>
        <v>0</v>
      </c>
      <c r="AH2176" s="26">
        <f>IF(AND(-Z2176&gt;=151,-Z2176&lt;=180),D2176,0)</f>
        <v>0</v>
      </c>
      <c r="AI2176" s="26">
        <f>IF(AND(-Z2176&gt;=181,-Z2176&lt;=210),D2176,0)</f>
        <v>0</v>
      </c>
      <c r="AJ2176" s="26">
        <f>IF(AND(-Z2176&gt;=211,-Z2176&lt;=250),D2176,0)</f>
        <v>0</v>
      </c>
      <c r="AK2176" s="26">
        <f>IF(-Z2176&gt;=251,D2176,0)</f>
        <v>0</v>
      </c>
      <c r="AL2176" s="26">
        <f>SUM(AE2176:AF2176)</f>
        <v>0</v>
      </c>
      <c r="AM2176" s="26">
        <f>SUM(AG2176:AK2176)</f>
        <v>0</v>
      </c>
      <c r="AN2176" s="26">
        <f>SUM(AI2176:AK2176)</f>
        <v>0</v>
      </c>
      <c r="AO2176" s="26">
        <f>+IF(SUM(AC2176:AK2176)=0,D2176,0)</f>
        <v>821.04</v>
      </c>
      <c r="AP2176" s="26">
        <f>+SUM(AC2176:AK2176)</f>
        <v>0</v>
      </c>
      <c r="AQ2176" s="26">
        <f>+Tabla_DatosExternos_142[[#This Row],[Total Vigente]]+Tabla_DatosExternos_142[[#This Row],[Total Vencido]]</f>
        <v>821.04</v>
      </c>
      <c r="AR2176" s="26">
        <f>SUM(AG2176:AK2176)</f>
        <v>0</v>
      </c>
      <c r="AS2176" s="27">
        <f>+Tabla_DatosExternos_142[[#This Row],[Fecha]]-Tabla_DatosExternos_142[[#This Row],[Vence]]</f>
        <v>-60</v>
      </c>
      <c r="AT2176" s="21"/>
      <c r="AU2176" s="28" t="e">
        <f>+AR2176-W2176</f>
        <v>#VALUE!</v>
      </c>
    </row>
    <row r="2177" spans="1:47" x14ac:dyDescent="0.35">
      <c r="A2177" s="20">
        <v>46212</v>
      </c>
      <c r="B2177" s="21">
        <v>280705</v>
      </c>
      <c r="C2177" s="21">
        <v>511.92</v>
      </c>
      <c r="D2177" s="21">
        <v>511.92</v>
      </c>
      <c r="E2177" s="22">
        <v>46272</v>
      </c>
      <c r="F2177" s="21">
        <v>26</v>
      </c>
      <c r="G2177" s="21" t="s">
        <v>90</v>
      </c>
      <c r="H2177" s="21" t="s">
        <v>95</v>
      </c>
      <c r="I2177" s="21" t="s">
        <v>1709</v>
      </c>
      <c r="J2177" s="21" t="s">
        <v>1378</v>
      </c>
      <c r="K2177" s="21" t="s">
        <v>1379</v>
      </c>
      <c r="L2177" s="21" t="s">
        <v>1380</v>
      </c>
      <c r="M2177" s="21" t="s">
        <v>1381</v>
      </c>
      <c r="N2177" s="21">
        <v>60</v>
      </c>
      <c r="O2177" s="20"/>
      <c r="P2177" s="21" t="s">
        <v>50</v>
      </c>
      <c r="Q2177" s="21" t="s">
        <v>1710</v>
      </c>
      <c r="R2177" s="21">
        <v>30000</v>
      </c>
      <c r="S2177" s="21">
        <v>10019</v>
      </c>
      <c r="T2177" s="21">
        <v>-63.183771999999998</v>
      </c>
      <c r="U2177" s="21">
        <v>-17.816842000000001</v>
      </c>
      <c r="V2177" s="21" t="s">
        <v>262</v>
      </c>
      <c r="W2177" s="21" t="s">
        <v>51</v>
      </c>
      <c r="X2177" s="21" t="s">
        <v>1761</v>
      </c>
      <c r="Y2177" s="23">
        <v>46246</v>
      </c>
      <c r="Z2177" s="24">
        <f>+E2177-Y2177</f>
        <v>26</v>
      </c>
      <c r="AA2177" s="25">
        <f>+Tabla_DatosExternos_142[[#This Row],[Saldo]]/Tabla_DatosExternos_142[[#This Row],[Importe]]</f>
        <v>1</v>
      </c>
      <c r="AB2177" s="21"/>
      <c r="AC2177" s="26">
        <f>IF(AND(-Z2177&gt;=1,-Z2177&lt;=30),D2177,0)</f>
        <v>0</v>
      </c>
      <c r="AD2177" s="26">
        <f>IF(AND(-Z2177&gt;=31,-Z2177&lt;=60),D2177,0)</f>
        <v>0</v>
      </c>
      <c r="AE2177" s="26">
        <f>IF(AND(-Z2177&gt;=61,-Z2177&lt;=90),D2177,0)</f>
        <v>0</v>
      </c>
      <c r="AF2177" s="26">
        <f>IF(AND(-Z2177&gt;=91,-Z2177&lt;=120),D2177,0)</f>
        <v>0</v>
      </c>
      <c r="AG2177" s="26">
        <f>IF(AND(-Z2177&gt;=121,-Z2177&lt;=150),D2177,0)</f>
        <v>0</v>
      </c>
      <c r="AH2177" s="26">
        <f>IF(AND(-Z2177&gt;=151,-Z2177&lt;=180),D2177,0)</f>
        <v>0</v>
      </c>
      <c r="AI2177" s="26">
        <f>IF(AND(-Z2177&gt;=181,-Z2177&lt;=210),D2177,0)</f>
        <v>0</v>
      </c>
      <c r="AJ2177" s="26">
        <f>IF(AND(-Z2177&gt;=211,-Z2177&lt;=250),D2177,0)</f>
        <v>0</v>
      </c>
      <c r="AK2177" s="26">
        <f>IF(-Z2177&gt;=251,D2177,0)</f>
        <v>0</v>
      </c>
      <c r="AL2177" s="26">
        <f>SUM(AE2177:AF2177)</f>
        <v>0</v>
      </c>
      <c r="AM2177" s="26">
        <f>SUM(AG2177:AK2177)</f>
        <v>0</v>
      </c>
      <c r="AN2177" s="26">
        <f>SUM(AI2177:AK2177)</f>
        <v>0</v>
      </c>
      <c r="AO2177" s="26">
        <f>+IF(SUM(AC2177:AK2177)=0,D2177,0)</f>
        <v>511.92</v>
      </c>
      <c r="AP2177" s="26">
        <f>+SUM(AC2177:AK2177)</f>
        <v>0</v>
      </c>
      <c r="AQ2177" s="26">
        <f>+Tabla_DatosExternos_142[[#This Row],[Total Vigente]]+Tabla_DatosExternos_142[[#This Row],[Total Vencido]]</f>
        <v>511.92</v>
      </c>
      <c r="AR2177" s="26">
        <f>SUM(AG2177:AK2177)</f>
        <v>0</v>
      </c>
      <c r="AS2177" s="27">
        <f>+Tabla_DatosExternos_142[[#This Row],[Fecha]]-Tabla_DatosExternos_142[[#This Row],[Vence]]</f>
        <v>-60</v>
      </c>
      <c r="AT2177" s="21"/>
      <c r="AU2177" s="28" t="e">
        <f>+AR2177-W2177</f>
        <v>#VALUE!</v>
      </c>
    </row>
    <row r="2178" spans="1:47" x14ac:dyDescent="0.35">
      <c r="A2178" s="20">
        <v>46212</v>
      </c>
      <c r="B2178" s="21">
        <v>280706</v>
      </c>
      <c r="C2178" s="21">
        <v>318.06</v>
      </c>
      <c r="D2178" s="21">
        <v>318.06</v>
      </c>
      <c r="E2178" s="22">
        <v>46272</v>
      </c>
      <c r="F2178" s="21">
        <v>26</v>
      </c>
      <c r="G2178" s="21" t="s">
        <v>90</v>
      </c>
      <c r="H2178" s="21" t="s">
        <v>95</v>
      </c>
      <c r="I2178" s="21" t="s">
        <v>1709</v>
      </c>
      <c r="J2178" s="21" t="s">
        <v>1378</v>
      </c>
      <c r="K2178" s="21" t="s">
        <v>1379</v>
      </c>
      <c r="L2178" s="21" t="s">
        <v>1380</v>
      </c>
      <c r="M2178" s="21" t="s">
        <v>1381</v>
      </c>
      <c r="N2178" s="21">
        <v>60</v>
      </c>
      <c r="O2178" s="20"/>
      <c r="P2178" s="21" t="s">
        <v>50</v>
      </c>
      <c r="Q2178" s="21" t="s">
        <v>1710</v>
      </c>
      <c r="R2178" s="21">
        <v>110000</v>
      </c>
      <c r="S2178" s="21">
        <v>10019</v>
      </c>
      <c r="T2178" s="21">
        <v>-63.128910900000001</v>
      </c>
      <c r="U2178" s="21">
        <v>-17.752011799999998</v>
      </c>
      <c r="V2178" s="21" t="s">
        <v>1736</v>
      </c>
      <c r="W2178" s="21" t="s">
        <v>51</v>
      </c>
      <c r="X2178" s="21" t="s">
        <v>1762</v>
      </c>
      <c r="Y2178" s="23">
        <v>46246</v>
      </c>
      <c r="Z2178" s="24">
        <f>+E2178-Y2178</f>
        <v>26</v>
      </c>
      <c r="AA2178" s="25">
        <f>+Tabla_DatosExternos_142[[#This Row],[Saldo]]/Tabla_DatosExternos_142[[#This Row],[Importe]]</f>
        <v>1</v>
      </c>
      <c r="AB2178" s="21"/>
      <c r="AC2178" s="26">
        <f>IF(AND(-Z2178&gt;=1,-Z2178&lt;=30),D2178,0)</f>
        <v>0</v>
      </c>
      <c r="AD2178" s="26">
        <f>IF(AND(-Z2178&gt;=31,-Z2178&lt;=60),D2178,0)</f>
        <v>0</v>
      </c>
      <c r="AE2178" s="26">
        <f>IF(AND(-Z2178&gt;=61,-Z2178&lt;=90),D2178,0)</f>
        <v>0</v>
      </c>
      <c r="AF2178" s="26">
        <f>IF(AND(-Z2178&gt;=91,-Z2178&lt;=120),D2178,0)</f>
        <v>0</v>
      </c>
      <c r="AG2178" s="26">
        <f>IF(AND(-Z2178&gt;=121,-Z2178&lt;=150),D2178,0)</f>
        <v>0</v>
      </c>
      <c r="AH2178" s="26">
        <f>IF(AND(-Z2178&gt;=151,-Z2178&lt;=180),D2178,0)</f>
        <v>0</v>
      </c>
      <c r="AI2178" s="26">
        <f>IF(AND(-Z2178&gt;=181,-Z2178&lt;=210),D2178,0)</f>
        <v>0</v>
      </c>
      <c r="AJ2178" s="26">
        <f>IF(AND(-Z2178&gt;=211,-Z2178&lt;=250),D2178,0)</f>
        <v>0</v>
      </c>
      <c r="AK2178" s="26">
        <f>IF(-Z2178&gt;=251,D2178,0)</f>
        <v>0</v>
      </c>
      <c r="AL2178" s="26">
        <f>SUM(AE2178:AF2178)</f>
        <v>0</v>
      </c>
      <c r="AM2178" s="26">
        <f>SUM(AG2178:AK2178)</f>
        <v>0</v>
      </c>
      <c r="AN2178" s="26">
        <f>SUM(AI2178:AK2178)</f>
        <v>0</v>
      </c>
      <c r="AO2178" s="26">
        <f>+IF(SUM(AC2178:AK2178)=0,D2178,0)</f>
        <v>318.06</v>
      </c>
      <c r="AP2178" s="26">
        <f>+SUM(AC2178:AK2178)</f>
        <v>0</v>
      </c>
      <c r="AQ2178" s="26">
        <f>+Tabla_DatosExternos_142[[#This Row],[Total Vigente]]+Tabla_DatosExternos_142[[#This Row],[Total Vencido]]</f>
        <v>318.06</v>
      </c>
      <c r="AR2178" s="26">
        <f>SUM(AG2178:AK2178)</f>
        <v>0</v>
      </c>
      <c r="AS2178" s="27">
        <f>+Tabla_DatosExternos_142[[#This Row],[Fecha]]-Tabla_DatosExternos_142[[#This Row],[Vence]]</f>
        <v>-60</v>
      </c>
      <c r="AT2178" s="21"/>
      <c r="AU2178" s="28" t="e">
        <f>+AR2178-W2178</f>
        <v>#VALUE!</v>
      </c>
    </row>
    <row r="2179" spans="1:47" x14ac:dyDescent="0.35">
      <c r="A2179" s="20">
        <v>46212</v>
      </c>
      <c r="B2179" s="21">
        <v>280707</v>
      </c>
      <c r="C2179" s="21">
        <v>242.34</v>
      </c>
      <c r="D2179" s="21">
        <v>242.34</v>
      </c>
      <c r="E2179" s="22">
        <v>46272</v>
      </c>
      <c r="F2179" s="21">
        <v>26</v>
      </c>
      <c r="G2179" s="21" t="s">
        <v>90</v>
      </c>
      <c r="H2179" s="21" t="s">
        <v>95</v>
      </c>
      <c r="I2179" s="21" t="s">
        <v>1709</v>
      </c>
      <c r="J2179" s="21" t="s">
        <v>1378</v>
      </c>
      <c r="K2179" s="21" t="s">
        <v>1379</v>
      </c>
      <c r="L2179" s="21" t="s">
        <v>1380</v>
      </c>
      <c r="M2179" s="21" t="s">
        <v>1381</v>
      </c>
      <c r="N2179" s="21">
        <v>60</v>
      </c>
      <c r="O2179" s="20"/>
      <c r="P2179" s="21" t="s">
        <v>50</v>
      </c>
      <c r="Q2179" s="21" t="s">
        <v>1710</v>
      </c>
      <c r="R2179" s="21">
        <v>110000</v>
      </c>
      <c r="S2179" s="21">
        <v>10019</v>
      </c>
      <c r="T2179" s="21">
        <v>-63.166332699999998</v>
      </c>
      <c r="U2179" s="21">
        <v>-17.715595199999999</v>
      </c>
      <c r="V2179" s="21" t="s">
        <v>1736</v>
      </c>
      <c r="W2179" s="21" t="s">
        <v>51</v>
      </c>
      <c r="X2179" s="21" t="s">
        <v>1763</v>
      </c>
      <c r="Y2179" s="23">
        <v>46246</v>
      </c>
      <c r="Z2179" s="24">
        <f>+E2179-Y2179</f>
        <v>26</v>
      </c>
      <c r="AA2179" s="25">
        <f>+Tabla_DatosExternos_142[[#This Row],[Saldo]]/Tabla_DatosExternos_142[[#This Row],[Importe]]</f>
        <v>1</v>
      </c>
      <c r="AB2179" s="21"/>
      <c r="AC2179" s="26">
        <f>IF(AND(-Z2179&gt;=1,-Z2179&lt;=30),D2179,0)</f>
        <v>0</v>
      </c>
      <c r="AD2179" s="26">
        <f>IF(AND(-Z2179&gt;=31,-Z2179&lt;=60),D2179,0)</f>
        <v>0</v>
      </c>
      <c r="AE2179" s="26">
        <f>IF(AND(-Z2179&gt;=61,-Z2179&lt;=90),D2179,0)</f>
        <v>0</v>
      </c>
      <c r="AF2179" s="26">
        <f>IF(AND(-Z2179&gt;=91,-Z2179&lt;=120),D2179,0)</f>
        <v>0</v>
      </c>
      <c r="AG2179" s="26">
        <f>IF(AND(-Z2179&gt;=121,-Z2179&lt;=150),D2179,0)</f>
        <v>0</v>
      </c>
      <c r="AH2179" s="26">
        <f>IF(AND(-Z2179&gt;=151,-Z2179&lt;=180),D2179,0)</f>
        <v>0</v>
      </c>
      <c r="AI2179" s="26">
        <f>IF(AND(-Z2179&gt;=181,-Z2179&lt;=210),D2179,0)</f>
        <v>0</v>
      </c>
      <c r="AJ2179" s="26">
        <f>IF(AND(-Z2179&gt;=211,-Z2179&lt;=250),D2179,0)</f>
        <v>0</v>
      </c>
      <c r="AK2179" s="26">
        <f>IF(-Z2179&gt;=251,D2179,0)</f>
        <v>0</v>
      </c>
      <c r="AL2179" s="26">
        <f>SUM(AE2179:AF2179)</f>
        <v>0</v>
      </c>
      <c r="AM2179" s="26">
        <f>SUM(AG2179:AK2179)</f>
        <v>0</v>
      </c>
      <c r="AN2179" s="26">
        <f>SUM(AI2179:AK2179)</f>
        <v>0</v>
      </c>
      <c r="AO2179" s="26">
        <f>+IF(SUM(AC2179:AK2179)=0,D2179,0)</f>
        <v>242.34</v>
      </c>
      <c r="AP2179" s="26">
        <f>+SUM(AC2179:AK2179)</f>
        <v>0</v>
      </c>
      <c r="AQ2179" s="26">
        <f>+Tabla_DatosExternos_142[[#This Row],[Total Vigente]]+Tabla_DatosExternos_142[[#This Row],[Total Vencido]]</f>
        <v>242.34</v>
      </c>
      <c r="AR2179" s="26">
        <f>SUM(AG2179:AK2179)</f>
        <v>0</v>
      </c>
      <c r="AS2179" s="27">
        <f>+Tabla_DatosExternos_142[[#This Row],[Fecha]]-Tabla_DatosExternos_142[[#This Row],[Vence]]</f>
        <v>-60</v>
      </c>
      <c r="AT2179" s="21"/>
      <c r="AU2179" s="28" t="e">
        <f>+AR2179-W2179</f>
        <v>#VALUE!</v>
      </c>
    </row>
    <row r="2180" spans="1:47" x14ac:dyDescent="0.35">
      <c r="A2180" s="20">
        <v>46212</v>
      </c>
      <c r="B2180" s="21">
        <v>280708</v>
      </c>
      <c r="C2180" s="21">
        <v>457.98</v>
      </c>
      <c r="D2180" s="21">
        <v>457.98</v>
      </c>
      <c r="E2180" s="22">
        <v>46272</v>
      </c>
      <c r="F2180" s="21">
        <v>26</v>
      </c>
      <c r="G2180" s="21" t="s">
        <v>90</v>
      </c>
      <c r="H2180" s="21" t="s">
        <v>95</v>
      </c>
      <c r="I2180" s="21" t="s">
        <v>1709</v>
      </c>
      <c r="J2180" s="21" t="s">
        <v>1378</v>
      </c>
      <c r="K2180" s="21" t="s">
        <v>1379</v>
      </c>
      <c r="L2180" s="21" t="s">
        <v>1380</v>
      </c>
      <c r="M2180" s="21" t="s">
        <v>1381</v>
      </c>
      <c r="N2180" s="21">
        <v>60</v>
      </c>
      <c r="O2180" s="20"/>
      <c r="P2180" s="21" t="s">
        <v>50</v>
      </c>
      <c r="Q2180" s="21" t="s">
        <v>1710</v>
      </c>
      <c r="R2180" s="21">
        <v>425000</v>
      </c>
      <c r="S2180" s="21">
        <v>10019</v>
      </c>
      <c r="T2180" s="21">
        <v>-63.199295499999998</v>
      </c>
      <c r="U2180" s="21">
        <v>-17.791985100000002</v>
      </c>
      <c r="V2180" s="21" t="s">
        <v>1736</v>
      </c>
      <c r="W2180" s="21" t="s">
        <v>51</v>
      </c>
      <c r="X2180" s="21" t="s">
        <v>1764</v>
      </c>
      <c r="Y2180" s="23">
        <v>46246</v>
      </c>
      <c r="Z2180" s="24">
        <f>+E2180-Y2180</f>
        <v>26</v>
      </c>
      <c r="AA2180" s="25">
        <f>+Tabla_DatosExternos_142[[#This Row],[Saldo]]/Tabla_DatosExternos_142[[#This Row],[Importe]]</f>
        <v>1</v>
      </c>
      <c r="AB2180" s="21"/>
      <c r="AC2180" s="26">
        <f>IF(AND(-Z2180&gt;=1,-Z2180&lt;=30),D2180,0)</f>
        <v>0</v>
      </c>
      <c r="AD2180" s="26">
        <f>IF(AND(-Z2180&gt;=31,-Z2180&lt;=60),D2180,0)</f>
        <v>0</v>
      </c>
      <c r="AE2180" s="26">
        <f>IF(AND(-Z2180&gt;=61,-Z2180&lt;=90),D2180,0)</f>
        <v>0</v>
      </c>
      <c r="AF2180" s="26">
        <f>IF(AND(-Z2180&gt;=91,-Z2180&lt;=120),D2180,0)</f>
        <v>0</v>
      </c>
      <c r="AG2180" s="26">
        <f>IF(AND(-Z2180&gt;=121,-Z2180&lt;=150),D2180,0)</f>
        <v>0</v>
      </c>
      <c r="AH2180" s="26">
        <f>IF(AND(-Z2180&gt;=151,-Z2180&lt;=180),D2180,0)</f>
        <v>0</v>
      </c>
      <c r="AI2180" s="26">
        <f>IF(AND(-Z2180&gt;=181,-Z2180&lt;=210),D2180,0)</f>
        <v>0</v>
      </c>
      <c r="AJ2180" s="26">
        <f>IF(AND(-Z2180&gt;=211,-Z2180&lt;=250),D2180,0)</f>
        <v>0</v>
      </c>
      <c r="AK2180" s="26">
        <f>IF(-Z2180&gt;=251,D2180,0)</f>
        <v>0</v>
      </c>
      <c r="AL2180" s="26">
        <f>SUM(AE2180:AF2180)</f>
        <v>0</v>
      </c>
      <c r="AM2180" s="26">
        <f>SUM(AG2180:AK2180)</f>
        <v>0</v>
      </c>
      <c r="AN2180" s="26">
        <f>SUM(AI2180:AK2180)</f>
        <v>0</v>
      </c>
      <c r="AO2180" s="26">
        <f>+IF(SUM(AC2180:AK2180)=0,D2180,0)</f>
        <v>457.98</v>
      </c>
      <c r="AP2180" s="26">
        <f>+SUM(AC2180:AK2180)</f>
        <v>0</v>
      </c>
      <c r="AQ2180" s="26">
        <f>+Tabla_DatosExternos_142[[#This Row],[Total Vigente]]+Tabla_DatosExternos_142[[#This Row],[Total Vencido]]</f>
        <v>457.98</v>
      </c>
      <c r="AR2180" s="26">
        <f>SUM(AG2180:AK2180)</f>
        <v>0</v>
      </c>
      <c r="AS2180" s="27">
        <f>+Tabla_DatosExternos_142[[#This Row],[Fecha]]-Tabla_DatosExternos_142[[#This Row],[Vence]]</f>
        <v>-60</v>
      </c>
      <c r="AT2180" s="21"/>
      <c r="AU2180" s="28" t="e">
        <f>+AR2180-W2180</f>
        <v>#VALUE!</v>
      </c>
    </row>
    <row r="2181" spans="1:47" x14ac:dyDescent="0.35">
      <c r="A2181" s="20">
        <v>46212</v>
      </c>
      <c r="B2181" s="21">
        <v>280709</v>
      </c>
      <c r="C2181" s="21">
        <v>831.18</v>
      </c>
      <c r="D2181" s="21">
        <v>831.18</v>
      </c>
      <c r="E2181" s="22">
        <v>46272</v>
      </c>
      <c r="F2181" s="21">
        <v>26</v>
      </c>
      <c r="G2181" s="21" t="s">
        <v>90</v>
      </c>
      <c r="H2181" s="21" t="s">
        <v>95</v>
      </c>
      <c r="I2181" s="21" t="s">
        <v>1709</v>
      </c>
      <c r="J2181" s="21" t="s">
        <v>1378</v>
      </c>
      <c r="K2181" s="21" t="s">
        <v>1379</v>
      </c>
      <c r="L2181" s="21" t="s">
        <v>1380</v>
      </c>
      <c r="M2181" s="21" t="s">
        <v>1381</v>
      </c>
      <c r="N2181" s="21">
        <v>60</v>
      </c>
      <c r="O2181" s="20"/>
      <c r="P2181" s="21" t="s">
        <v>50</v>
      </c>
      <c r="Q2181" s="21" t="s">
        <v>1710</v>
      </c>
      <c r="R2181" s="21">
        <v>425000</v>
      </c>
      <c r="S2181" s="21">
        <v>10019</v>
      </c>
      <c r="T2181" s="21">
        <v>-63.154083300000003</v>
      </c>
      <c r="U2181" s="21">
        <v>-17.736944399999999</v>
      </c>
      <c r="V2181" s="21" t="s">
        <v>1736</v>
      </c>
      <c r="W2181" s="21" t="s">
        <v>51</v>
      </c>
      <c r="X2181" s="21" t="s">
        <v>1765</v>
      </c>
      <c r="Y2181" s="23">
        <v>46246</v>
      </c>
      <c r="Z2181" s="24">
        <f>+E2181-Y2181</f>
        <v>26</v>
      </c>
      <c r="AA2181" s="25">
        <f>+Tabla_DatosExternos_142[[#This Row],[Saldo]]/Tabla_DatosExternos_142[[#This Row],[Importe]]</f>
        <v>1</v>
      </c>
      <c r="AB2181" s="21"/>
      <c r="AC2181" s="26">
        <f>IF(AND(-Z2181&gt;=1,-Z2181&lt;=30),D2181,0)</f>
        <v>0</v>
      </c>
      <c r="AD2181" s="26">
        <f>IF(AND(-Z2181&gt;=31,-Z2181&lt;=60),D2181,0)</f>
        <v>0</v>
      </c>
      <c r="AE2181" s="26">
        <f>IF(AND(-Z2181&gt;=61,-Z2181&lt;=90),D2181,0)</f>
        <v>0</v>
      </c>
      <c r="AF2181" s="26">
        <f>IF(AND(-Z2181&gt;=91,-Z2181&lt;=120),D2181,0)</f>
        <v>0</v>
      </c>
      <c r="AG2181" s="26">
        <f>IF(AND(-Z2181&gt;=121,-Z2181&lt;=150),D2181,0)</f>
        <v>0</v>
      </c>
      <c r="AH2181" s="26">
        <f>IF(AND(-Z2181&gt;=151,-Z2181&lt;=180),D2181,0)</f>
        <v>0</v>
      </c>
      <c r="AI2181" s="26">
        <f>IF(AND(-Z2181&gt;=181,-Z2181&lt;=210),D2181,0)</f>
        <v>0</v>
      </c>
      <c r="AJ2181" s="26">
        <f>IF(AND(-Z2181&gt;=211,-Z2181&lt;=250),D2181,0)</f>
        <v>0</v>
      </c>
      <c r="AK2181" s="26">
        <f>IF(-Z2181&gt;=251,D2181,0)</f>
        <v>0</v>
      </c>
      <c r="AL2181" s="26">
        <f>SUM(AE2181:AF2181)</f>
        <v>0</v>
      </c>
      <c r="AM2181" s="26">
        <f>SUM(AG2181:AK2181)</f>
        <v>0</v>
      </c>
      <c r="AN2181" s="26">
        <f>SUM(AI2181:AK2181)</f>
        <v>0</v>
      </c>
      <c r="AO2181" s="26">
        <f>+IF(SUM(AC2181:AK2181)=0,D2181,0)</f>
        <v>831.18</v>
      </c>
      <c r="AP2181" s="26">
        <f>+SUM(AC2181:AK2181)</f>
        <v>0</v>
      </c>
      <c r="AQ2181" s="26">
        <f>+Tabla_DatosExternos_142[[#This Row],[Total Vigente]]+Tabla_DatosExternos_142[[#This Row],[Total Vencido]]</f>
        <v>831.18</v>
      </c>
      <c r="AR2181" s="26">
        <f>SUM(AG2181:AK2181)</f>
        <v>0</v>
      </c>
      <c r="AS2181" s="27">
        <f>+Tabla_DatosExternos_142[[#This Row],[Fecha]]-Tabla_DatosExternos_142[[#This Row],[Vence]]</f>
        <v>-60</v>
      </c>
      <c r="AT2181" s="21"/>
      <c r="AU2181" s="28" t="e">
        <f>+AR2181-W2181</f>
        <v>#VALUE!</v>
      </c>
    </row>
    <row r="2182" spans="1:47" x14ac:dyDescent="0.35">
      <c r="A2182" s="20">
        <v>46212</v>
      </c>
      <c r="B2182" s="21">
        <v>280710</v>
      </c>
      <c r="C2182" s="21">
        <v>548.16</v>
      </c>
      <c r="D2182" s="21">
        <v>548.16</v>
      </c>
      <c r="E2182" s="22">
        <v>46272</v>
      </c>
      <c r="F2182" s="21">
        <v>26</v>
      </c>
      <c r="G2182" s="21" t="s">
        <v>90</v>
      </c>
      <c r="H2182" s="21" t="s">
        <v>95</v>
      </c>
      <c r="I2182" s="21" t="s">
        <v>1709</v>
      </c>
      <c r="J2182" s="21" t="s">
        <v>1378</v>
      </c>
      <c r="K2182" s="21" t="s">
        <v>1379</v>
      </c>
      <c r="L2182" s="21" t="s">
        <v>1380</v>
      </c>
      <c r="M2182" s="21" t="s">
        <v>1381</v>
      </c>
      <c r="N2182" s="21">
        <v>60</v>
      </c>
      <c r="O2182" s="20"/>
      <c r="P2182" s="21" t="s">
        <v>50</v>
      </c>
      <c r="Q2182" s="21" t="s">
        <v>1710</v>
      </c>
      <c r="R2182" s="21">
        <v>425000</v>
      </c>
      <c r="S2182" s="21">
        <v>10019</v>
      </c>
      <c r="T2182" s="21">
        <v>-63.148280100000001</v>
      </c>
      <c r="U2182" s="21">
        <v>-17.741374400000002</v>
      </c>
      <c r="V2182" s="21" t="s">
        <v>1736</v>
      </c>
      <c r="W2182" s="21" t="s">
        <v>51</v>
      </c>
      <c r="X2182" s="21" t="s">
        <v>1766</v>
      </c>
      <c r="Y2182" s="23">
        <v>46246</v>
      </c>
      <c r="Z2182" s="24">
        <f>+E2182-Y2182</f>
        <v>26</v>
      </c>
      <c r="AA2182" s="25">
        <f>+Tabla_DatosExternos_142[[#This Row],[Saldo]]/Tabla_DatosExternos_142[[#This Row],[Importe]]</f>
        <v>1</v>
      </c>
      <c r="AB2182" s="21"/>
      <c r="AC2182" s="26">
        <f>IF(AND(-Z2182&gt;=1,-Z2182&lt;=30),D2182,0)</f>
        <v>0</v>
      </c>
      <c r="AD2182" s="26">
        <f>IF(AND(-Z2182&gt;=31,-Z2182&lt;=60),D2182,0)</f>
        <v>0</v>
      </c>
      <c r="AE2182" s="26">
        <f>IF(AND(-Z2182&gt;=61,-Z2182&lt;=90),D2182,0)</f>
        <v>0</v>
      </c>
      <c r="AF2182" s="26">
        <f>IF(AND(-Z2182&gt;=91,-Z2182&lt;=120),D2182,0)</f>
        <v>0</v>
      </c>
      <c r="AG2182" s="26">
        <f>IF(AND(-Z2182&gt;=121,-Z2182&lt;=150),D2182,0)</f>
        <v>0</v>
      </c>
      <c r="AH2182" s="26">
        <f>IF(AND(-Z2182&gt;=151,-Z2182&lt;=180),D2182,0)</f>
        <v>0</v>
      </c>
      <c r="AI2182" s="26">
        <f>IF(AND(-Z2182&gt;=181,-Z2182&lt;=210),D2182,0)</f>
        <v>0</v>
      </c>
      <c r="AJ2182" s="26">
        <f>IF(AND(-Z2182&gt;=211,-Z2182&lt;=250),D2182,0)</f>
        <v>0</v>
      </c>
      <c r="AK2182" s="26">
        <f>IF(-Z2182&gt;=251,D2182,0)</f>
        <v>0</v>
      </c>
      <c r="AL2182" s="26">
        <f>SUM(AE2182:AF2182)</f>
        <v>0</v>
      </c>
      <c r="AM2182" s="26">
        <f>SUM(AG2182:AK2182)</f>
        <v>0</v>
      </c>
      <c r="AN2182" s="26">
        <f>SUM(AI2182:AK2182)</f>
        <v>0</v>
      </c>
      <c r="AO2182" s="26">
        <f>+IF(SUM(AC2182:AK2182)=0,D2182,0)</f>
        <v>548.16</v>
      </c>
      <c r="AP2182" s="26">
        <f>+SUM(AC2182:AK2182)</f>
        <v>0</v>
      </c>
      <c r="AQ2182" s="26">
        <f>+Tabla_DatosExternos_142[[#This Row],[Total Vigente]]+Tabla_DatosExternos_142[[#This Row],[Total Vencido]]</f>
        <v>548.16</v>
      </c>
      <c r="AR2182" s="26">
        <f>SUM(AG2182:AK2182)</f>
        <v>0</v>
      </c>
      <c r="AS2182" s="27">
        <f>+Tabla_DatosExternos_142[[#This Row],[Fecha]]-Tabla_DatosExternos_142[[#This Row],[Vence]]</f>
        <v>-60</v>
      </c>
      <c r="AT2182" s="21"/>
      <c r="AU2182" s="28" t="e">
        <f>+AR2182-W2182</f>
        <v>#VALUE!</v>
      </c>
    </row>
    <row r="2183" spans="1:47" x14ac:dyDescent="0.35">
      <c r="A2183" s="20">
        <v>46212</v>
      </c>
      <c r="B2183" s="21">
        <v>280711</v>
      </c>
      <c r="C2183" s="21">
        <v>754.68</v>
      </c>
      <c r="D2183" s="21">
        <v>754.68</v>
      </c>
      <c r="E2183" s="22">
        <v>46272</v>
      </c>
      <c r="F2183" s="21">
        <v>26</v>
      </c>
      <c r="G2183" s="21" t="s">
        <v>90</v>
      </c>
      <c r="H2183" s="21" t="s">
        <v>95</v>
      </c>
      <c r="I2183" s="21" t="s">
        <v>1709</v>
      </c>
      <c r="J2183" s="21" t="s">
        <v>1378</v>
      </c>
      <c r="K2183" s="21" t="s">
        <v>1379</v>
      </c>
      <c r="L2183" s="21" t="s">
        <v>1380</v>
      </c>
      <c r="M2183" s="21" t="s">
        <v>1381</v>
      </c>
      <c r="N2183" s="21">
        <v>60</v>
      </c>
      <c r="O2183" s="20"/>
      <c r="P2183" s="21" t="s">
        <v>50</v>
      </c>
      <c r="Q2183" s="21" t="s">
        <v>1710</v>
      </c>
      <c r="R2183" s="21">
        <v>425000</v>
      </c>
      <c r="S2183" s="21">
        <v>10019</v>
      </c>
      <c r="T2183" s="21">
        <v>-63.1881111</v>
      </c>
      <c r="U2183" s="21">
        <v>-17.703944400000001</v>
      </c>
      <c r="V2183" s="21" t="s">
        <v>1736</v>
      </c>
      <c r="W2183" s="21" t="s">
        <v>51</v>
      </c>
      <c r="X2183" s="21" t="s">
        <v>1767</v>
      </c>
      <c r="Y2183" s="23">
        <v>46246</v>
      </c>
      <c r="Z2183" s="24">
        <f>+E2183-Y2183</f>
        <v>26</v>
      </c>
      <c r="AA2183" s="25">
        <f>+Tabla_DatosExternos_142[[#This Row],[Saldo]]/Tabla_DatosExternos_142[[#This Row],[Importe]]</f>
        <v>1</v>
      </c>
      <c r="AB2183" s="21"/>
      <c r="AC2183" s="26">
        <f>IF(AND(-Z2183&gt;=1,-Z2183&lt;=30),D2183,0)</f>
        <v>0</v>
      </c>
      <c r="AD2183" s="26">
        <f>IF(AND(-Z2183&gt;=31,-Z2183&lt;=60),D2183,0)</f>
        <v>0</v>
      </c>
      <c r="AE2183" s="26">
        <f>IF(AND(-Z2183&gt;=61,-Z2183&lt;=90),D2183,0)</f>
        <v>0</v>
      </c>
      <c r="AF2183" s="26">
        <f>IF(AND(-Z2183&gt;=91,-Z2183&lt;=120),D2183,0)</f>
        <v>0</v>
      </c>
      <c r="AG2183" s="26">
        <f>IF(AND(-Z2183&gt;=121,-Z2183&lt;=150),D2183,0)</f>
        <v>0</v>
      </c>
      <c r="AH2183" s="26">
        <f>IF(AND(-Z2183&gt;=151,-Z2183&lt;=180),D2183,0)</f>
        <v>0</v>
      </c>
      <c r="AI2183" s="26">
        <f>IF(AND(-Z2183&gt;=181,-Z2183&lt;=210),D2183,0)</f>
        <v>0</v>
      </c>
      <c r="AJ2183" s="26">
        <f>IF(AND(-Z2183&gt;=211,-Z2183&lt;=250),D2183,0)</f>
        <v>0</v>
      </c>
      <c r="AK2183" s="26">
        <f>IF(-Z2183&gt;=251,D2183,0)</f>
        <v>0</v>
      </c>
      <c r="AL2183" s="26">
        <f>SUM(AE2183:AF2183)</f>
        <v>0</v>
      </c>
      <c r="AM2183" s="26">
        <f>SUM(AG2183:AK2183)</f>
        <v>0</v>
      </c>
      <c r="AN2183" s="26">
        <f>SUM(AI2183:AK2183)</f>
        <v>0</v>
      </c>
      <c r="AO2183" s="26">
        <f>+IF(SUM(AC2183:AK2183)=0,D2183,0)</f>
        <v>754.68</v>
      </c>
      <c r="AP2183" s="26">
        <f>+SUM(AC2183:AK2183)</f>
        <v>0</v>
      </c>
      <c r="AQ2183" s="26">
        <f>+Tabla_DatosExternos_142[[#This Row],[Total Vigente]]+Tabla_DatosExternos_142[[#This Row],[Total Vencido]]</f>
        <v>754.68</v>
      </c>
      <c r="AR2183" s="26">
        <f>SUM(AG2183:AK2183)</f>
        <v>0</v>
      </c>
      <c r="AS2183" s="27">
        <f>+Tabla_DatosExternos_142[[#This Row],[Fecha]]-Tabla_DatosExternos_142[[#This Row],[Vence]]</f>
        <v>-60</v>
      </c>
      <c r="AT2183" s="21"/>
      <c r="AU2183" s="28" t="e">
        <f>+AR2183-W2183</f>
        <v>#VALUE!</v>
      </c>
    </row>
    <row r="2184" spans="1:47" x14ac:dyDescent="0.35">
      <c r="A2184" s="20">
        <v>46212</v>
      </c>
      <c r="B2184" s="21">
        <v>280712</v>
      </c>
      <c r="C2184" s="21">
        <v>1050.96</v>
      </c>
      <c r="D2184" s="21">
        <v>1050.96</v>
      </c>
      <c r="E2184" s="22">
        <v>46272</v>
      </c>
      <c r="F2184" s="21">
        <v>26</v>
      </c>
      <c r="G2184" s="21" t="s">
        <v>90</v>
      </c>
      <c r="H2184" s="21" t="s">
        <v>95</v>
      </c>
      <c r="I2184" s="21" t="s">
        <v>1709</v>
      </c>
      <c r="J2184" s="21" t="s">
        <v>1378</v>
      </c>
      <c r="K2184" s="21" t="s">
        <v>1379</v>
      </c>
      <c r="L2184" s="21" t="s">
        <v>1380</v>
      </c>
      <c r="M2184" s="21" t="s">
        <v>1381</v>
      </c>
      <c r="N2184" s="21">
        <v>60</v>
      </c>
      <c r="O2184" s="20"/>
      <c r="P2184" s="21" t="s">
        <v>50</v>
      </c>
      <c r="Q2184" s="21" t="s">
        <v>1710</v>
      </c>
      <c r="R2184" s="21">
        <v>425000</v>
      </c>
      <c r="S2184" s="21">
        <v>10019</v>
      </c>
      <c r="T2184" s="21">
        <v>-63.2359437</v>
      </c>
      <c r="U2184" s="21">
        <v>-17.7632698</v>
      </c>
      <c r="V2184" s="21" t="s">
        <v>1736</v>
      </c>
      <c r="W2184" s="21" t="s">
        <v>51</v>
      </c>
      <c r="X2184" s="21" t="s">
        <v>1768</v>
      </c>
      <c r="Y2184" s="23">
        <v>46246</v>
      </c>
      <c r="Z2184" s="24">
        <f>+E2184-Y2184</f>
        <v>26</v>
      </c>
      <c r="AA2184" s="25">
        <f>+Tabla_DatosExternos_142[[#This Row],[Saldo]]/Tabla_DatosExternos_142[[#This Row],[Importe]]</f>
        <v>1</v>
      </c>
      <c r="AB2184" s="21"/>
      <c r="AC2184" s="26">
        <f>IF(AND(-Z2184&gt;=1,-Z2184&lt;=30),D2184,0)</f>
        <v>0</v>
      </c>
      <c r="AD2184" s="26">
        <f>IF(AND(-Z2184&gt;=31,-Z2184&lt;=60),D2184,0)</f>
        <v>0</v>
      </c>
      <c r="AE2184" s="26">
        <f>IF(AND(-Z2184&gt;=61,-Z2184&lt;=90),D2184,0)</f>
        <v>0</v>
      </c>
      <c r="AF2184" s="26">
        <f>IF(AND(-Z2184&gt;=91,-Z2184&lt;=120),D2184,0)</f>
        <v>0</v>
      </c>
      <c r="AG2184" s="26">
        <f>IF(AND(-Z2184&gt;=121,-Z2184&lt;=150),D2184,0)</f>
        <v>0</v>
      </c>
      <c r="AH2184" s="26">
        <f>IF(AND(-Z2184&gt;=151,-Z2184&lt;=180),D2184,0)</f>
        <v>0</v>
      </c>
      <c r="AI2184" s="26">
        <f>IF(AND(-Z2184&gt;=181,-Z2184&lt;=210),D2184,0)</f>
        <v>0</v>
      </c>
      <c r="AJ2184" s="26">
        <f>IF(AND(-Z2184&gt;=211,-Z2184&lt;=250),D2184,0)</f>
        <v>0</v>
      </c>
      <c r="AK2184" s="26">
        <f>IF(-Z2184&gt;=251,D2184,0)</f>
        <v>0</v>
      </c>
      <c r="AL2184" s="26">
        <f>SUM(AE2184:AF2184)</f>
        <v>0</v>
      </c>
      <c r="AM2184" s="26">
        <f>SUM(AG2184:AK2184)</f>
        <v>0</v>
      </c>
      <c r="AN2184" s="26">
        <f>SUM(AI2184:AK2184)</f>
        <v>0</v>
      </c>
      <c r="AO2184" s="26">
        <f>+IF(SUM(AC2184:AK2184)=0,D2184,0)</f>
        <v>1050.96</v>
      </c>
      <c r="AP2184" s="26">
        <f>+SUM(AC2184:AK2184)</f>
        <v>0</v>
      </c>
      <c r="AQ2184" s="26">
        <f>+Tabla_DatosExternos_142[[#This Row],[Total Vigente]]+Tabla_DatosExternos_142[[#This Row],[Total Vencido]]</f>
        <v>1050.96</v>
      </c>
      <c r="AR2184" s="26">
        <f>SUM(AG2184:AK2184)</f>
        <v>0</v>
      </c>
      <c r="AS2184" s="27">
        <f>+Tabla_DatosExternos_142[[#This Row],[Fecha]]-Tabla_DatosExternos_142[[#This Row],[Vence]]</f>
        <v>-60</v>
      </c>
      <c r="AT2184" s="21"/>
      <c r="AU2184" s="28" t="e">
        <f>+AR2184-W2184</f>
        <v>#VALUE!</v>
      </c>
    </row>
    <row r="2185" spans="1:47" x14ac:dyDescent="0.35">
      <c r="A2185" s="20">
        <v>46212</v>
      </c>
      <c r="B2185" s="21">
        <v>280713</v>
      </c>
      <c r="C2185" s="21">
        <v>938.7</v>
      </c>
      <c r="D2185" s="21">
        <v>938.7</v>
      </c>
      <c r="E2185" s="22">
        <v>46272</v>
      </c>
      <c r="F2185" s="21">
        <v>26</v>
      </c>
      <c r="G2185" s="21" t="s">
        <v>90</v>
      </c>
      <c r="H2185" s="21" t="s">
        <v>95</v>
      </c>
      <c r="I2185" s="21" t="s">
        <v>1709</v>
      </c>
      <c r="J2185" s="21" t="s">
        <v>1378</v>
      </c>
      <c r="K2185" s="21" t="s">
        <v>1379</v>
      </c>
      <c r="L2185" s="21" t="s">
        <v>1380</v>
      </c>
      <c r="M2185" s="21" t="s">
        <v>1381</v>
      </c>
      <c r="N2185" s="21">
        <v>60</v>
      </c>
      <c r="O2185" s="20"/>
      <c r="P2185" s="21" t="s">
        <v>50</v>
      </c>
      <c r="Q2185" s="21" t="s">
        <v>1710</v>
      </c>
      <c r="R2185" s="21">
        <v>10000</v>
      </c>
      <c r="S2185" s="21">
        <v>10019</v>
      </c>
      <c r="T2185" s="21">
        <v>-63.183771999999998</v>
      </c>
      <c r="U2185" s="21">
        <v>-17.816842000000001</v>
      </c>
      <c r="V2185" s="21" t="s">
        <v>262</v>
      </c>
      <c r="W2185" s="21" t="s">
        <v>51</v>
      </c>
      <c r="X2185" s="21" t="s">
        <v>1769</v>
      </c>
      <c r="Y2185" s="23">
        <v>46246</v>
      </c>
      <c r="Z2185" s="24">
        <f>+E2185-Y2185</f>
        <v>26</v>
      </c>
      <c r="AA2185" s="25">
        <f>+Tabla_DatosExternos_142[[#This Row],[Saldo]]/Tabla_DatosExternos_142[[#This Row],[Importe]]</f>
        <v>1</v>
      </c>
      <c r="AB2185" s="21"/>
      <c r="AC2185" s="26">
        <f>IF(AND(-Z2185&gt;=1,-Z2185&lt;=30),D2185,0)</f>
        <v>0</v>
      </c>
      <c r="AD2185" s="26">
        <f>IF(AND(-Z2185&gt;=31,-Z2185&lt;=60),D2185,0)</f>
        <v>0</v>
      </c>
      <c r="AE2185" s="26">
        <f>IF(AND(-Z2185&gt;=61,-Z2185&lt;=90),D2185,0)</f>
        <v>0</v>
      </c>
      <c r="AF2185" s="26">
        <f>IF(AND(-Z2185&gt;=91,-Z2185&lt;=120),D2185,0)</f>
        <v>0</v>
      </c>
      <c r="AG2185" s="26">
        <f>IF(AND(-Z2185&gt;=121,-Z2185&lt;=150),D2185,0)</f>
        <v>0</v>
      </c>
      <c r="AH2185" s="26">
        <f>IF(AND(-Z2185&gt;=151,-Z2185&lt;=180),D2185,0)</f>
        <v>0</v>
      </c>
      <c r="AI2185" s="26">
        <f>IF(AND(-Z2185&gt;=181,-Z2185&lt;=210),D2185,0)</f>
        <v>0</v>
      </c>
      <c r="AJ2185" s="26">
        <f>IF(AND(-Z2185&gt;=211,-Z2185&lt;=250),D2185,0)</f>
        <v>0</v>
      </c>
      <c r="AK2185" s="26">
        <f>IF(-Z2185&gt;=251,D2185,0)</f>
        <v>0</v>
      </c>
      <c r="AL2185" s="26">
        <f>SUM(AE2185:AF2185)</f>
        <v>0</v>
      </c>
      <c r="AM2185" s="26">
        <f>SUM(AG2185:AK2185)</f>
        <v>0</v>
      </c>
      <c r="AN2185" s="26">
        <f>SUM(AI2185:AK2185)</f>
        <v>0</v>
      </c>
      <c r="AO2185" s="26">
        <f>+IF(SUM(AC2185:AK2185)=0,D2185,0)</f>
        <v>938.7</v>
      </c>
      <c r="AP2185" s="26">
        <f>+SUM(AC2185:AK2185)</f>
        <v>0</v>
      </c>
      <c r="AQ2185" s="26">
        <f>+Tabla_DatosExternos_142[[#This Row],[Total Vigente]]+Tabla_DatosExternos_142[[#This Row],[Total Vencido]]</f>
        <v>938.7</v>
      </c>
      <c r="AR2185" s="26">
        <f>SUM(AG2185:AK2185)</f>
        <v>0</v>
      </c>
      <c r="AS2185" s="27">
        <f>+Tabla_DatosExternos_142[[#This Row],[Fecha]]-Tabla_DatosExternos_142[[#This Row],[Vence]]</f>
        <v>-60</v>
      </c>
      <c r="AT2185" s="21"/>
      <c r="AU2185" s="28" t="e">
        <f>+AR2185-W2185</f>
        <v>#VALUE!</v>
      </c>
    </row>
    <row r="2186" spans="1:47" x14ac:dyDescent="0.35">
      <c r="A2186" s="20">
        <v>46212</v>
      </c>
      <c r="B2186" s="21">
        <v>280714</v>
      </c>
      <c r="C2186" s="21">
        <v>414.12</v>
      </c>
      <c r="D2186" s="21">
        <v>414.12</v>
      </c>
      <c r="E2186" s="22">
        <v>46272</v>
      </c>
      <c r="F2186" s="21">
        <v>26</v>
      </c>
      <c r="G2186" s="21" t="s">
        <v>90</v>
      </c>
      <c r="H2186" s="21" t="s">
        <v>95</v>
      </c>
      <c r="I2186" s="21" t="s">
        <v>1709</v>
      </c>
      <c r="J2186" s="21" t="s">
        <v>1378</v>
      </c>
      <c r="K2186" s="21" t="s">
        <v>1379</v>
      </c>
      <c r="L2186" s="21" t="s">
        <v>1380</v>
      </c>
      <c r="M2186" s="21" t="s">
        <v>1381</v>
      </c>
      <c r="N2186" s="21">
        <v>60</v>
      </c>
      <c r="O2186" s="20"/>
      <c r="P2186" s="21" t="s">
        <v>50</v>
      </c>
      <c r="Q2186" s="21" t="s">
        <v>1710</v>
      </c>
      <c r="R2186" s="21">
        <v>10000</v>
      </c>
      <c r="S2186" s="21">
        <v>10019</v>
      </c>
      <c r="T2186" s="21">
        <v>-63.119921499999997</v>
      </c>
      <c r="U2186" s="21">
        <v>-17.745701700000001</v>
      </c>
      <c r="V2186" s="21" t="s">
        <v>1736</v>
      </c>
      <c r="W2186" s="21" t="s">
        <v>51</v>
      </c>
      <c r="X2186" s="21" t="s">
        <v>1770</v>
      </c>
      <c r="Y2186" s="23">
        <v>46246</v>
      </c>
      <c r="Z2186" s="24">
        <f>+E2186-Y2186</f>
        <v>26</v>
      </c>
      <c r="AA2186" s="25">
        <f>+Tabla_DatosExternos_142[[#This Row],[Saldo]]/Tabla_DatosExternos_142[[#This Row],[Importe]]</f>
        <v>1</v>
      </c>
      <c r="AB2186" s="21"/>
      <c r="AC2186" s="26">
        <f>IF(AND(-Z2186&gt;=1,-Z2186&lt;=30),D2186,0)</f>
        <v>0</v>
      </c>
      <c r="AD2186" s="26">
        <f>IF(AND(-Z2186&gt;=31,-Z2186&lt;=60),D2186,0)</f>
        <v>0</v>
      </c>
      <c r="AE2186" s="26">
        <f>IF(AND(-Z2186&gt;=61,-Z2186&lt;=90),D2186,0)</f>
        <v>0</v>
      </c>
      <c r="AF2186" s="26">
        <f>IF(AND(-Z2186&gt;=91,-Z2186&lt;=120),D2186,0)</f>
        <v>0</v>
      </c>
      <c r="AG2186" s="26">
        <f>IF(AND(-Z2186&gt;=121,-Z2186&lt;=150),D2186,0)</f>
        <v>0</v>
      </c>
      <c r="AH2186" s="26">
        <f>IF(AND(-Z2186&gt;=151,-Z2186&lt;=180),D2186,0)</f>
        <v>0</v>
      </c>
      <c r="AI2186" s="26">
        <f>IF(AND(-Z2186&gt;=181,-Z2186&lt;=210),D2186,0)</f>
        <v>0</v>
      </c>
      <c r="AJ2186" s="26">
        <f>IF(AND(-Z2186&gt;=211,-Z2186&lt;=250),D2186,0)</f>
        <v>0</v>
      </c>
      <c r="AK2186" s="26">
        <f>IF(-Z2186&gt;=251,D2186,0)</f>
        <v>0</v>
      </c>
      <c r="AL2186" s="26">
        <f>SUM(AE2186:AF2186)</f>
        <v>0</v>
      </c>
      <c r="AM2186" s="26">
        <f>SUM(AG2186:AK2186)</f>
        <v>0</v>
      </c>
      <c r="AN2186" s="26">
        <f>SUM(AI2186:AK2186)</f>
        <v>0</v>
      </c>
      <c r="AO2186" s="26">
        <f>+IF(SUM(AC2186:AK2186)=0,D2186,0)</f>
        <v>414.12</v>
      </c>
      <c r="AP2186" s="26">
        <f>+SUM(AC2186:AK2186)</f>
        <v>0</v>
      </c>
      <c r="AQ2186" s="26">
        <f>+Tabla_DatosExternos_142[[#This Row],[Total Vigente]]+Tabla_DatosExternos_142[[#This Row],[Total Vencido]]</f>
        <v>414.12</v>
      </c>
      <c r="AR2186" s="26">
        <f>SUM(AG2186:AK2186)</f>
        <v>0</v>
      </c>
      <c r="AS2186" s="27">
        <f>+Tabla_DatosExternos_142[[#This Row],[Fecha]]-Tabla_DatosExternos_142[[#This Row],[Vence]]</f>
        <v>-60</v>
      </c>
      <c r="AT2186" s="21"/>
      <c r="AU2186" s="28" t="e">
        <f>+AR2186-W2186</f>
        <v>#VALUE!</v>
      </c>
    </row>
    <row r="2187" spans="1:47" x14ac:dyDescent="0.35">
      <c r="A2187" s="20">
        <v>46212</v>
      </c>
      <c r="B2187" s="21">
        <v>280715</v>
      </c>
      <c r="C2187" s="21">
        <v>529.79999999999995</v>
      </c>
      <c r="D2187" s="21">
        <v>529.79999999999995</v>
      </c>
      <c r="E2187" s="22">
        <v>46272</v>
      </c>
      <c r="F2187" s="21">
        <v>26</v>
      </c>
      <c r="G2187" s="21" t="s">
        <v>90</v>
      </c>
      <c r="H2187" s="21" t="s">
        <v>95</v>
      </c>
      <c r="I2187" s="21" t="s">
        <v>1709</v>
      </c>
      <c r="J2187" s="21" t="s">
        <v>1378</v>
      </c>
      <c r="K2187" s="21" t="s">
        <v>1379</v>
      </c>
      <c r="L2187" s="21" t="s">
        <v>1380</v>
      </c>
      <c r="M2187" s="21" t="s">
        <v>1381</v>
      </c>
      <c r="N2187" s="21">
        <v>60</v>
      </c>
      <c r="O2187" s="20"/>
      <c r="P2187" s="21" t="s">
        <v>50</v>
      </c>
      <c r="Q2187" s="21" t="s">
        <v>1710</v>
      </c>
      <c r="R2187" s="21">
        <v>10000</v>
      </c>
      <c r="S2187" s="21">
        <v>10019</v>
      </c>
      <c r="T2187" s="21">
        <v>-63.117647499999997</v>
      </c>
      <c r="U2187" s="21">
        <v>-17.754691699999999</v>
      </c>
      <c r="V2187" s="21" t="s">
        <v>1736</v>
      </c>
      <c r="W2187" s="21" t="s">
        <v>51</v>
      </c>
      <c r="X2187" s="21" t="s">
        <v>1771</v>
      </c>
      <c r="Y2187" s="23">
        <v>46246</v>
      </c>
      <c r="Z2187" s="24">
        <f>+E2187-Y2187</f>
        <v>26</v>
      </c>
      <c r="AA2187" s="25">
        <f>+Tabla_DatosExternos_142[[#This Row],[Saldo]]/Tabla_DatosExternos_142[[#This Row],[Importe]]</f>
        <v>1</v>
      </c>
      <c r="AB2187" s="21"/>
      <c r="AC2187" s="26">
        <f>IF(AND(-Z2187&gt;=1,-Z2187&lt;=30),D2187,0)</f>
        <v>0</v>
      </c>
      <c r="AD2187" s="26">
        <f>IF(AND(-Z2187&gt;=31,-Z2187&lt;=60),D2187,0)</f>
        <v>0</v>
      </c>
      <c r="AE2187" s="26">
        <f>IF(AND(-Z2187&gt;=61,-Z2187&lt;=90),D2187,0)</f>
        <v>0</v>
      </c>
      <c r="AF2187" s="26">
        <f>IF(AND(-Z2187&gt;=91,-Z2187&lt;=120),D2187,0)</f>
        <v>0</v>
      </c>
      <c r="AG2187" s="26">
        <f>IF(AND(-Z2187&gt;=121,-Z2187&lt;=150),D2187,0)</f>
        <v>0</v>
      </c>
      <c r="AH2187" s="26">
        <f>IF(AND(-Z2187&gt;=151,-Z2187&lt;=180),D2187,0)</f>
        <v>0</v>
      </c>
      <c r="AI2187" s="26">
        <f>IF(AND(-Z2187&gt;=181,-Z2187&lt;=210),D2187,0)</f>
        <v>0</v>
      </c>
      <c r="AJ2187" s="26">
        <f>IF(AND(-Z2187&gt;=211,-Z2187&lt;=250),D2187,0)</f>
        <v>0</v>
      </c>
      <c r="AK2187" s="26">
        <f>IF(-Z2187&gt;=251,D2187,0)</f>
        <v>0</v>
      </c>
      <c r="AL2187" s="26">
        <f>SUM(AE2187:AF2187)</f>
        <v>0</v>
      </c>
      <c r="AM2187" s="26">
        <f>SUM(AG2187:AK2187)</f>
        <v>0</v>
      </c>
      <c r="AN2187" s="26">
        <f>SUM(AI2187:AK2187)</f>
        <v>0</v>
      </c>
      <c r="AO2187" s="26">
        <f>+IF(SUM(AC2187:AK2187)=0,D2187,0)</f>
        <v>529.79999999999995</v>
      </c>
      <c r="AP2187" s="26">
        <f>+SUM(AC2187:AK2187)</f>
        <v>0</v>
      </c>
      <c r="AQ2187" s="26">
        <f>+Tabla_DatosExternos_142[[#This Row],[Total Vigente]]+Tabla_DatosExternos_142[[#This Row],[Total Vencido]]</f>
        <v>529.79999999999995</v>
      </c>
      <c r="AR2187" s="26">
        <f>SUM(AG2187:AK2187)</f>
        <v>0</v>
      </c>
      <c r="AS2187" s="27">
        <f>+Tabla_DatosExternos_142[[#This Row],[Fecha]]-Tabla_DatosExternos_142[[#This Row],[Vence]]</f>
        <v>-60</v>
      </c>
      <c r="AT2187" s="21"/>
      <c r="AU2187" s="28" t="e">
        <f>+AR2187-W2187</f>
        <v>#VALUE!</v>
      </c>
    </row>
    <row r="2188" spans="1:47" x14ac:dyDescent="0.35">
      <c r="A2188" s="20">
        <v>46212</v>
      </c>
      <c r="B2188" s="21">
        <v>280716</v>
      </c>
      <c r="C2188" s="21">
        <v>1137.3</v>
      </c>
      <c r="D2188" s="21">
        <v>1137.3</v>
      </c>
      <c r="E2188" s="22">
        <v>46272</v>
      </c>
      <c r="F2188" s="21">
        <v>26</v>
      </c>
      <c r="G2188" s="21" t="s">
        <v>90</v>
      </c>
      <c r="H2188" s="21" t="s">
        <v>95</v>
      </c>
      <c r="I2188" s="21" t="s">
        <v>1709</v>
      </c>
      <c r="J2188" s="21" t="s">
        <v>1378</v>
      </c>
      <c r="K2188" s="21" t="s">
        <v>1379</v>
      </c>
      <c r="L2188" s="21" t="s">
        <v>1380</v>
      </c>
      <c r="M2188" s="21" t="s">
        <v>1381</v>
      </c>
      <c r="N2188" s="21">
        <v>60</v>
      </c>
      <c r="O2188" s="20"/>
      <c r="P2188" s="21" t="s">
        <v>50</v>
      </c>
      <c r="Q2188" s="21" t="s">
        <v>1710</v>
      </c>
      <c r="R2188" s="21">
        <v>5000</v>
      </c>
      <c r="S2188" s="21">
        <v>10019</v>
      </c>
      <c r="T2188" s="21">
        <v>-63.190270099999999</v>
      </c>
      <c r="U2188" s="21">
        <v>-17.754781000000001</v>
      </c>
      <c r="V2188" s="21" t="s">
        <v>1736</v>
      </c>
      <c r="W2188" s="21" t="s">
        <v>51</v>
      </c>
      <c r="X2188" s="21" t="s">
        <v>1772</v>
      </c>
      <c r="Y2188" s="23">
        <v>46246</v>
      </c>
      <c r="Z2188" s="24">
        <f>+E2188-Y2188</f>
        <v>26</v>
      </c>
      <c r="AA2188" s="25">
        <f>+Tabla_DatosExternos_142[[#This Row],[Saldo]]/Tabla_DatosExternos_142[[#This Row],[Importe]]</f>
        <v>1</v>
      </c>
      <c r="AB2188" s="21"/>
      <c r="AC2188" s="26">
        <f>IF(AND(-Z2188&gt;=1,-Z2188&lt;=30),D2188,0)</f>
        <v>0</v>
      </c>
      <c r="AD2188" s="26">
        <f>IF(AND(-Z2188&gt;=31,-Z2188&lt;=60),D2188,0)</f>
        <v>0</v>
      </c>
      <c r="AE2188" s="26">
        <f>IF(AND(-Z2188&gt;=61,-Z2188&lt;=90),D2188,0)</f>
        <v>0</v>
      </c>
      <c r="AF2188" s="26">
        <f>IF(AND(-Z2188&gt;=91,-Z2188&lt;=120),D2188,0)</f>
        <v>0</v>
      </c>
      <c r="AG2188" s="26">
        <f>IF(AND(-Z2188&gt;=121,-Z2188&lt;=150),D2188,0)</f>
        <v>0</v>
      </c>
      <c r="AH2188" s="26">
        <f>IF(AND(-Z2188&gt;=151,-Z2188&lt;=180),D2188,0)</f>
        <v>0</v>
      </c>
      <c r="AI2188" s="26">
        <f>IF(AND(-Z2188&gt;=181,-Z2188&lt;=210),D2188,0)</f>
        <v>0</v>
      </c>
      <c r="AJ2188" s="26">
        <f>IF(AND(-Z2188&gt;=211,-Z2188&lt;=250),D2188,0)</f>
        <v>0</v>
      </c>
      <c r="AK2188" s="26">
        <f>IF(-Z2188&gt;=251,D2188,0)</f>
        <v>0</v>
      </c>
      <c r="AL2188" s="26">
        <f>SUM(AE2188:AF2188)</f>
        <v>0</v>
      </c>
      <c r="AM2188" s="26">
        <f>SUM(AG2188:AK2188)</f>
        <v>0</v>
      </c>
      <c r="AN2188" s="26">
        <f>SUM(AI2188:AK2188)</f>
        <v>0</v>
      </c>
      <c r="AO2188" s="26">
        <f>+IF(SUM(AC2188:AK2188)=0,D2188,0)</f>
        <v>1137.3</v>
      </c>
      <c r="AP2188" s="26">
        <f>+SUM(AC2188:AK2188)</f>
        <v>0</v>
      </c>
      <c r="AQ2188" s="26">
        <f>+Tabla_DatosExternos_142[[#This Row],[Total Vigente]]+Tabla_DatosExternos_142[[#This Row],[Total Vencido]]</f>
        <v>1137.3</v>
      </c>
      <c r="AR2188" s="26">
        <f>SUM(AG2188:AK2188)</f>
        <v>0</v>
      </c>
      <c r="AS2188" s="27">
        <f>+Tabla_DatosExternos_142[[#This Row],[Fecha]]-Tabla_DatosExternos_142[[#This Row],[Vence]]</f>
        <v>-60</v>
      </c>
      <c r="AT2188" s="21"/>
      <c r="AU2188" s="28" t="e">
        <f>+AR2188-W2188</f>
        <v>#VALUE!</v>
      </c>
    </row>
    <row r="2189" spans="1:47" x14ac:dyDescent="0.35">
      <c r="A2189" s="20">
        <v>46212</v>
      </c>
      <c r="B2189" s="21">
        <v>280717</v>
      </c>
      <c r="C2189" s="21">
        <v>751.26</v>
      </c>
      <c r="D2189" s="21">
        <v>751.26</v>
      </c>
      <c r="E2189" s="22">
        <v>46272</v>
      </c>
      <c r="F2189" s="21">
        <v>26</v>
      </c>
      <c r="G2189" s="21" t="s">
        <v>90</v>
      </c>
      <c r="H2189" s="21" t="s">
        <v>95</v>
      </c>
      <c r="I2189" s="21" t="s">
        <v>1709</v>
      </c>
      <c r="J2189" s="21" t="s">
        <v>1378</v>
      </c>
      <c r="K2189" s="21" t="s">
        <v>1379</v>
      </c>
      <c r="L2189" s="21" t="s">
        <v>1380</v>
      </c>
      <c r="M2189" s="21" t="s">
        <v>1381</v>
      </c>
      <c r="N2189" s="21">
        <v>60</v>
      </c>
      <c r="O2189" s="20"/>
      <c r="P2189" s="21" t="s">
        <v>50</v>
      </c>
      <c r="Q2189" s="21" t="s">
        <v>1710</v>
      </c>
      <c r="R2189" s="21">
        <v>5000</v>
      </c>
      <c r="S2189" s="21">
        <v>10019</v>
      </c>
      <c r="T2189" s="21">
        <v>-63.136187999999997</v>
      </c>
      <c r="U2189" s="21">
        <v>-17.775711000000001</v>
      </c>
      <c r="V2189" s="21" t="s">
        <v>1744</v>
      </c>
      <c r="W2189" s="21" t="s">
        <v>51</v>
      </c>
      <c r="X2189" s="21" t="s">
        <v>1773</v>
      </c>
      <c r="Y2189" s="23">
        <v>46246</v>
      </c>
      <c r="Z2189" s="24">
        <f>+E2189-Y2189</f>
        <v>26</v>
      </c>
      <c r="AA2189" s="25">
        <f>+Tabla_DatosExternos_142[[#This Row],[Saldo]]/Tabla_DatosExternos_142[[#This Row],[Importe]]</f>
        <v>1</v>
      </c>
      <c r="AB2189" s="21"/>
      <c r="AC2189" s="26">
        <f>IF(AND(-Z2189&gt;=1,-Z2189&lt;=30),D2189,0)</f>
        <v>0</v>
      </c>
      <c r="AD2189" s="26">
        <f>IF(AND(-Z2189&gt;=31,-Z2189&lt;=60),D2189,0)</f>
        <v>0</v>
      </c>
      <c r="AE2189" s="26">
        <f>IF(AND(-Z2189&gt;=61,-Z2189&lt;=90),D2189,0)</f>
        <v>0</v>
      </c>
      <c r="AF2189" s="26">
        <f>IF(AND(-Z2189&gt;=91,-Z2189&lt;=120),D2189,0)</f>
        <v>0</v>
      </c>
      <c r="AG2189" s="26">
        <f>IF(AND(-Z2189&gt;=121,-Z2189&lt;=150),D2189,0)</f>
        <v>0</v>
      </c>
      <c r="AH2189" s="26">
        <f>IF(AND(-Z2189&gt;=151,-Z2189&lt;=180),D2189,0)</f>
        <v>0</v>
      </c>
      <c r="AI2189" s="26">
        <f>IF(AND(-Z2189&gt;=181,-Z2189&lt;=210),D2189,0)</f>
        <v>0</v>
      </c>
      <c r="AJ2189" s="26">
        <f>IF(AND(-Z2189&gt;=211,-Z2189&lt;=250),D2189,0)</f>
        <v>0</v>
      </c>
      <c r="AK2189" s="26">
        <f>IF(-Z2189&gt;=251,D2189,0)</f>
        <v>0</v>
      </c>
      <c r="AL2189" s="26">
        <f>SUM(AE2189:AF2189)</f>
        <v>0</v>
      </c>
      <c r="AM2189" s="26">
        <f>SUM(AG2189:AK2189)</f>
        <v>0</v>
      </c>
      <c r="AN2189" s="26">
        <f>SUM(AI2189:AK2189)</f>
        <v>0</v>
      </c>
      <c r="AO2189" s="26">
        <f>+IF(SUM(AC2189:AK2189)=0,D2189,0)</f>
        <v>751.26</v>
      </c>
      <c r="AP2189" s="26">
        <f>+SUM(AC2189:AK2189)</f>
        <v>0</v>
      </c>
      <c r="AQ2189" s="26">
        <f>+Tabla_DatosExternos_142[[#This Row],[Total Vigente]]+Tabla_DatosExternos_142[[#This Row],[Total Vencido]]</f>
        <v>751.26</v>
      </c>
      <c r="AR2189" s="26">
        <f>SUM(AG2189:AK2189)</f>
        <v>0</v>
      </c>
      <c r="AS2189" s="27">
        <f>+Tabla_DatosExternos_142[[#This Row],[Fecha]]-Tabla_DatosExternos_142[[#This Row],[Vence]]</f>
        <v>-60</v>
      </c>
      <c r="AT2189" s="21"/>
      <c r="AU2189" s="28" t="e">
        <f>+AR2189-W2189</f>
        <v>#VALUE!</v>
      </c>
    </row>
    <row r="2190" spans="1:47" x14ac:dyDescent="0.35">
      <c r="A2190" s="20">
        <v>46212</v>
      </c>
      <c r="B2190" s="21">
        <v>280718</v>
      </c>
      <c r="C2190" s="21">
        <v>390.24</v>
      </c>
      <c r="D2190" s="21">
        <v>390.24</v>
      </c>
      <c r="E2190" s="22">
        <v>46272</v>
      </c>
      <c r="F2190" s="21">
        <v>26</v>
      </c>
      <c r="G2190" s="21" t="s">
        <v>90</v>
      </c>
      <c r="H2190" s="21" t="s">
        <v>95</v>
      </c>
      <c r="I2190" s="21" t="s">
        <v>1782</v>
      </c>
      <c r="J2190" s="21" t="s">
        <v>1378</v>
      </c>
      <c r="K2190" s="21" t="s">
        <v>1379</v>
      </c>
      <c r="L2190" s="21" t="s">
        <v>1380</v>
      </c>
      <c r="M2190" s="21" t="s">
        <v>1381</v>
      </c>
      <c r="N2190" s="21">
        <v>60</v>
      </c>
      <c r="O2190" s="20"/>
      <c r="P2190" s="21" t="s">
        <v>50</v>
      </c>
      <c r="Q2190" s="21" t="s">
        <v>1783</v>
      </c>
      <c r="R2190" s="21">
        <v>165000</v>
      </c>
      <c r="S2190" s="21">
        <v>10019</v>
      </c>
      <c r="T2190" s="21">
        <v>-63.150064499999999</v>
      </c>
      <c r="U2190" s="21">
        <v>-17.765085599999999</v>
      </c>
      <c r="V2190" s="21" t="s">
        <v>1784</v>
      </c>
      <c r="W2190" s="21" t="s">
        <v>51</v>
      </c>
      <c r="X2190" s="21" t="s">
        <v>1785</v>
      </c>
      <c r="Y2190" s="23">
        <v>46246</v>
      </c>
      <c r="Z2190" s="24">
        <f>+E2190-Y2190</f>
        <v>26</v>
      </c>
      <c r="AA2190" s="25">
        <f>+Tabla_DatosExternos_142[[#This Row],[Saldo]]/Tabla_DatosExternos_142[[#This Row],[Importe]]</f>
        <v>1</v>
      </c>
      <c r="AB2190" s="21"/>
      <c r="AC2190" s="26">
        <f>IF(AND(-Z2190&gt;=1,-Z2190&lt;=30),D2190,0)</f>
        <v>0</v>
      </c>
      <c r="AD2190" s="26">
        <f>IF(AND(-Z2190&gt;=31,-Z2190&lt;=60),D2190,0)</f>
        <v>0</v>
      </c>
      <c r="AE2190" s="26">
        <f>IF(AND(-Z2190&gt;=61,-Z2190&lt;=90),D2190,0)</f>
        <v>0</v>
      </c>
      <c r="AF2190" s="26">
        <f>IF(AND(-Z2190&gt;=91,-Z2190&lt;=120),D2190,0)</f>
        <v>0</v>
      </c>
      <c r="AG2190" s="26">
        <f>IF(AND(-Z2190&gt;=121,-Z2190&lt;=150),D2190,0)</f>
        <v>0</v>
      </c>
      <c r="AH2190" s="26">
        <f>IF(AND(-Z2190&gt;=151,-Z2190&lt;=180),D2190,0)</f>
        <v>0</v>
      </c>
      <c r="AI2190" s="26">
        <f>IF(AND(-Z2190&gt;=181,-Z2190&lt;=210),D2190,0)</f>
        <v>0</v>
      </c>
      <c r="AJ2190" s="26">
        <f>IF(AND(-Z2190&gt;=211,-Z2190&lt;=250),D2190,0)</f>
        <v>0</v>
      </c>
      <c r="AK2190" s="26">
        <f>IF(-Z2190&gt;=251,D2190,0)</f>
        <v>0</v>
      </c>
      <c r="AL2190" s="26">
        <f>SUM(AE2190:AF2190)</f>
        <v>0</v>
      </c>
      <c r="AM2190" s="26">
        <f>SUM(AG2190:AK2190)</f>
        <v>0</v>
      </c>
      <c r="AN2190" s="26">
        <f>SUM(AI2190:AK2190)</f>
        <v>0</v>
      </c>
      <c r="AO2190" s="26">
        <f>+IF(SUM(AC2190:AK2190)=0,D2190,0)</f>
        <v>390.24</v>
      </c>
      <c r="AP2190" s="26">
        <f>+SUM(AC2190:AK2190)</f>
        <v>0</v>
      </c>
      <c r="AQ2190" s="26">
        <f>+Tabla_DatosExternos_142[[#This Row],[Total Vigente]]+Tabla_DatosExternos_142[[#This Row],[Total Vencido]]</f>
        <v>390.24</v>
      </c>
      <c r="AR2190" s="26">
        <f>SUM(AG2190:AK2190)</f>
        <v>0</v>
      </c>
      <c r="AS2190" s="27">
        <f>+Tabla_DatosExternos_142[[#This Row],[Fecha]]-Tabla_DatosExternos_142[[#This Row],[Vence]]</f>
        <v>-60</v>
      </c>
      <c r="AT2190" s="21"/>
      <c r="AU2190" s="28" t="e">
        <f>+AR2190-W2190</f>
        <v>#VALUE!</v>
      </c>
    </row>
    <row r="2191" spans="1:47" x14ac:dyDescent="0.35">
      <c r="A2191" s="20">
        <v>46212</v>
      </c>
      <c r="B2191" s="21">
        <v>280719</v>
      </c>
      <c r="C2191" s="21">
        <v>85.98</v>
      </c>
      <c r="D2191" s="21">
        <v>85.98</v>
      </c>
      <c r="E2191" s="22">
        <v>46272</v>
      </c>
      <c r="F2191" s="21">
        <v>26</v>
      </c>
      <c r="G2191" s="21" t="s">
        <v>90</v>
      </c>
      <c r="H2191" s="21" t="s">
        <v>95</v>
      </c>
      <c r="I2191" s="21" t="s">
        <v>1782</v>
      </c>
      <c r="J2191" s="21" t="s">
        <v>1378</v>
      </c>
      <c r="K2191" s="21" t="s">
        <v>1379</v>
      </c>
      <c r="L2191" s="21" t="s">
        <v>1380</v>
      </c>
      <c r="M2191" s="21" t="s">
        <v>1381</v>
      </c>
      <c r="N2191" s="21">
        <v>60</v>
      </c>
      <c r="O2191" s="20"/>
      <c r="P2191" s="21" t="s">
        <v>50</v>
      </c>
      <c r="Q2191" s="21" t="s">
        <v>1783</v>
      </c>
      <c r="R2191" s="21">
        <v>165000</v>
      </c>
      <c r="S2191" s="21">
        <v>10019</v>
      </c>
      <c r="T2191" s="21">
        <v>-63.150064499999999</v>
      </c>
      <c r="U2191" s="21">
        <v>-17.765085599999999</v>
      </c>
      <c r="V2191" s="21" t="s">
        <v>1784</v>
      </c>
      <c r="W2191" s="21" t="s">
        <v>51</v>
      </c>
      <c r="X2191" s="21" t="s">
        <v>1785</v>
      </c>
      <c r="Y2191" s="23">
        <v>46246</v>
      </c>
      <c r="Z2191" s="24">
        <f>+E2191-Y2191</f>
        <v>26</v>
      </c>
      <c r="AA2191" s="25">
        <f>+Tabla_DatosExternos_142[[#This Row],[Saldo]]/Tabla_DatosExternos_142[[#This Row],[Importe]]</f>
        <v>1</v>
      </c>
      <c r="AB2191" s="21"/>
      <c r="AC2191" s="26">
        <f>IF(AND(-Z2191&gt;=1,-Z2191&lt;=30),D2191,0)</f>
        <v>0</v>
      </c>
      <c r="AD2191" s="26">
        <f>IF(AND(-Z2191&gt;=31,-Z2191&lt;=60),D2191,0)</f>
        <v>0</v>
      </c>
      <c r="AE2191" s="26">
        <f>IF(AND(-Z2191&gt;=61,-Z2191&lt;=90),D2191,0)</f>
        <v>0</v>
      </c>
      <c r="AF2191" s="26">
        <f>IF(AND(-Z2191&gt;=91,-Z2191&lt;=120),D2191,0)</f>
        <v>0</v>
      </c>
      <c r="AG2191" s="26">
        <f>IF(AND(-Z2191&gt;=121,-Z2191&lt;=150),D2191,0)</f>
        <v>0</v>
      </c>
      <c r="AH2191" s="26">
        <f>IF(AND(-Z2191&gt;=151,-Z2191&lt;=180),D2191,0)</f>
        <v>0</v>
      </c>
      <c r="AI2191" s="26">
        <f>IF(AND(-Z2191&gt;=181,-Z2191&lt;=210),D2191,0)</f>
        <v>0</v>
      </c>
      <c r="AJ2191" s="26">
        <f>IF(AND(-Z2191&gt;=211,-Z2191&lt;=250),D2191,0)</f>
        <v>0</v>
      </c>
      <c r="AK2191" s="26">
        <f>IF(-Z2191&gt;=251,D2191,0)</f>
        <v>0</v>
      </c>
      <c r="AL2191" s="26">
        <f>SUM(AE2191:AF2191)</f>
        <v>0</v>
      </c>
      <c r="AM2191" s="26">
        <f>SUM(AG2191:AK2191)</f>
        <v>0</v>
      </c>
      <c r="AN2191" s="26">
        <f>SUM(AI2191:AK2191)</f>
        <v>0</v>
      </c>
      <c r="AO2191" s="26">
        <f>+IF(SUM(AC2191:AK2191)=0,D2191,0)</f>
        <v>85.98</v>
      </c>
      <c r="AP2191" s="26">
        <f>+SUM(AC2191:AK2191)</f>
        <v>0</v>
      </c>
      <c r="AQ2191" s="26">
        <f>+Tabla_DatosExternos_142[[#This Row],[Total Vigente]]+Tabla_DatosExternos_142[[#This Row],[Total Vencido]]</f>
        <v>85.98</v>
      </c>
      <c r="AR2191" s="26">
        <f>SUM(AG2191:AK2191)</f>
        <v>0</v>
      </c>
      <c r="AS2191" s="27">
        <f>+Tabla_DatosExternos_142[[#This Row],[Fecha]]-Tabla_DatosExternos_142[[#This Row],[Vence]]</f>
        <v>-60</v>
      </c>
      <c r="AT2191" s="21"/>
      <c r="AU2191" s="28" t="e">
        <f>+AR2191-W2191</f>
        <v>#VALUE!</v>
      </c>
    </row>
    <row r="2192" spans="1:47" x14ac:dyDescent="0.35">
      <c r="A2192" s="20">
        <v>46212</v>
      </c>
      <c r="B2192" s="21">
        <v>280722</v>
      </c>
      <c r="C2192" s="21">
        <v>621.36</v>
      </c>
      <c r="D2192" s="21">
        <v>621.36</v>
      </c>
      <c r="E2192" s="22">
        <v>46242</v>
      </c>
      <c r="F2192" s="21">
        <v>4</v>
      </c>
      <c r="G2192" s="21" t="s">
        <v>90</v>
      </c>
      <c r="H2192" s="21" t="s">
        <v>48</v>
      </c>
      <c r="I2192" s="21" t="s">
        <v>1853</v>
      </c>
      <c r="J2192" s="21" t="s">
        <v>52</v>
      </c>
      <c r="K2192" s="21" t="s">
        <v>1379</v>
      </c>
      <c r="L2192" s="21" t="s">
        <v>1380</v>
      </c>
      <c r="M2192" s="21" t="s">
        <v>1381</v>
      </c>
      <c r="N2192" s="21">
        <v>30</v>
      </c>
      <c r="O2192" s="20"/>
      <c r="P2192" s="21" t="s">
        <v>50</v>
      </c>
      <c r="Q2192" s="21" t="s">
        <v>1854</v>
      </c>
      <c r="R2192" s="21">
        <v>20000</v>
      </c>
      <c r="S2192" s="21">
        <v>10019</v>
      </c>
      <c r="T2192" s="21">
        <v>-63.315337999999997</v>
      </c>
      <c r="U2192" s="21">
        <v>-17.768886999999999</v>
      </c>
      <c r="V2192" s="21" t="s">
        <v>1855</v>
      </c>
      <c r="W2192" s="21" t="s">
        <v>51</v>
      </c>
      <c r="X2192" s="21" t="s">
        <v>2218</v>
      </c>
      <c r="Y2192" s="23">
        <v>46246</v>
      </c>
      <c r="Z2192" s="24">
        <f>+E2192-Y2192</f>
        <v>-4</v>
      </c>
      <c r="AA2192" s="25">
        <f>+Tabla_DatosExternos_142[[#This Row],[Saldo]]/Tabla_DatosExternos_142[[#This Row],[Importe]]</f>
        <v>1</v>
      </c>
      <c r="AB2192" s="21"/>
      <c r="AC2192" s="26">
        <f>IF(AND(-Z2192&gt;=1,-Z2192&lt;=30),D2192,0)</f>
        <v>621.36</v>
      </c>
      <c r="AD2192" s="26">
        <f>IF(AND(-Z2192&gt;=31,-Z2192&lt;=60),D2192,0)</f>
        <v>0</v>
      </c>
      <c r="AE2192" s="26">
        <f>IF(AND(-Z2192&gt;=61,-Z2192&lt;=90),D2192,0)</f>
        <v>0</v>
      </c>
      <c r="AF2192" s="26">
        <f>IF(AND(-Z2192&gt;=91,-Z2192&lt;=120),D2192,0)</f>
        <v>0</v>
      </c>
      <c r="AG2192" s="26">
        <f>IF(AND(-Z2192&gt;=121,-Z2192&lt;=150),D2192,0)</f>
        <v>0</v>
      </c>
      <c r="AH2192" s="26">
        <f>IF(AND(-Z2192&gt;=151,-Z2192&lt;=180),D2192,0)</f>
        <v>0</v>
      </c>
      <c r="AI2192" s="26">
        <f>IF(AND(-Z2192&gt;=181,-Z2192&lt;=210),D2192,0)</f>
        <v>0</v>
      </c>
      <c r="AJ2192" s="26">
        <f>IF(AND(-Z2192&gt;=211,-Z2192&lt;=250),D2192,0)</f>
        <v>0</v>
      </c>
      <c r="AK2192" s="26">
        <f>IF(-Z2192&gt;=251,D2192,0)</f>
        <v>0</v>
      </c>
      <c r="AL2192" s="26">
        <f>SUM(AE2192:AF2192)</f>
        <v>0</v>
      </c>
      <c r="AM2192" s="26">
        <f>SUM(AG2192:AK2192)</f>
        <v>0</v>
      </c>
      <c r="AN2192" s="26">
        <f>SUM(AI2192:AK2192)</f>
        <v>0</v>
      </c>
      <c r="AO2192" s="26">
        <f>+IF(SUM(AC2192:AK2192)=0,D2192,0)</f>
        <v>0</v>
      </c>
      <c r="AP2192" s="26">
        <f>+SUM(AC2192:AK2192)</f>
        <v>621.36</v>
      </c>
      <c r="AQ2192" s="26">
        <f>+Tabla_DatosExternos_142[[#This Row],[Total Vigente]]+Tabla_DatosExternos_142[[#This Row],[Total Vencido]]</f>
        <v>621.36</v>
      </c>
      <c r="AR2192" s="26">
        <f>SUM(AG2192:AK2192)</f>
        <v>0</v>
      </c>
      <c r="AS2192" s="27">
        <f>+Tabla_DatosExternos_142[[#This Row],[Fecha]]-Tabla_DatosExternos_142[[#This Row],[Vence]]</f>
        <v>-30</v>
      </c>
      <c r="AT2192" s="21"/>
      <c r="AU2192" s="28" t="e">
        <f>+AR2192-W2192</f>
        <v>#VALUE!</v>
      </c>
    </row>
    <row r="2193" spans="1:47" x14ac:dyDescent="0.35">
      <c r="A2193" s="20">
        <v>46212</v>
      </c>
      <c r="B2193" s="21">
        <v>280723</v>
      </c>
      <c r="C2193" s="21">
        <v>835.92</v>
      </c>
      <c r="D2193" s="21">
        <v>835.92</v>
      </c>
      <c r="E2193" s="22">
        <v>46242</v>
      </c>
      <c r="F2193" s="21">
        <v>4</v>
      </c>
      <c r="G2193" s="21" t="s">
        <v>90</v>
      </c>
      <c r="H2193" s="21" t="s">
        <v>48</v>
      </c>
      <c r="I2193" s="21" t="s">
        <v>1853</v>
      </c>
      <c r="J2193" s="21" t="s">
        <v>52</v>
      </c>
      <c r="K2193" s="21" t="s">
        <v>1379</v>
      </c>
      <c r="L2193" s="21" t="s">
        <v>1380</v>
      </c>
      <c r="M2193" s="21" t="s">
        <v>1381</v>
      </c>
      <c r="N2193" s="21">
        <v>30</v>
      </c>
      <c r="O2193" s="20"/>
      <c r="P2193" s="21" t="s">
        <v>50</v>
      </c>
      <c r="Q2193" s="21" t="s">
        <v>1854</v>
      </c>
      <c r="R2193" s="21">
        <v>20000</v>
      </c>
      <c r="S2193" s="21">
        <v>10019</v>
      </c>
      <c r="T2193" s="21">
        <v>-63.207098999999999</v>
      </c>
      <c r="U2193" s="21">
        <v>-17.785740000000001</v>
      </c>
      <c r="V2193" s="21" t="s">
        <v>1855</v>
      </c>
      <c r="W2193" s="21" t="s">
        <v>51</v>
      </c>
      <c r="X2193" s="21" t="s">
        <v>2216</v>
      </c>
      <c r="Y2193" s="23">
        <v>46246</v>
      </c>
      <c r="Z2193" s="24">
        <f>+E2193-Y2193</f>
        <v>-4</v>
      </c>
      <c r="AA2193" s="25">
        <f>+Tabla_DatosExternos_142[[#This Row],[Saldo]]/Tabla_DatosExternos_142[[#This Row],[Importe]]</f>
        <v>1</v>
      </c>
      <c r="AB2193" s="21"/>
      <c r="AC2193" s="26">
        <f>IF(AND(-Z2193&gt;=1,-Z2193&lt;=30),D2193,0)</f>
        <v>835.92</v>
      </c>
      <c r="AD2193" s="26">
        <f>IF(AND(-Z2193&gt;=31,-Z2193&lt;=60),D2193,0)</f>
        <v>0</v>
      </c>
      <c r="AE2193" s="26">
        <f>IF(AND(-Z2193&gt;=61,-Z2193&lt;=90),D2193,0)</f>
        <v>0</v>
      </c>
      <c r="AF2193" s="26">
        <f>IF(AND(-Z2193&gt;=91,-Z2193&lt;=120),D2193,0)</f>
        <v>0</v>
      </c>
      <c r="AG2193" s="26">
        <f>IF(AND(-Z2193&gt;=121,-Z2193&lt;=150),D2193,0)</f>
        <v>0</v>
      </c>
      <c r="AH2193" s="26">
        <f>IF(AND(-Z2193&gt;=151,-Z2193&lt;=180),D2193,0)</f>
        <v>0</v>
      </c>
      <c r="AI2193" s="26">
        <f>IF(AND(-Z2193&gt;=181,-Z2193&lt;=210),D2193,0)</f>
        <v>0</v>
      </c>
      <c r="AJ2193" s="26">
        <f>IF(AND(-Z2193&gt;=211,-Z2193&lt;=250),D2193,0)</f>
        <v>0</v>
      </c>
      <c r="AK2193" s="26">
        <f>IF(-Z2193&gt;=251,D2193,0)</f>
        <v>0</v>
      </c>
      <c r="AL2193" s="26">
        <f>SUM(AE2193:AF2193)</f>
        <v>0</v>
      </c>
      <c r="AM2193" s="26">
        <f>SUM(AG2193:AK2193)</f>
        <v>0</v>
      </c>
      <c r="AN2193" s="26">
        <f>SUM(AI2193:AK2193)</f>
        <v>0</v>
      </c>
      <c r="AO2193" s="26">
        <f>+IF(SUM(AC2193:AK2193)=0,D2193,0)</f>
        <v>0</v>
      </c>
      <c r="AP2193" s="26">
        <f>+SUM(AC2193:AK2193)</f>
        <v>835.92</v>
      </c>
      <c r="AQ2193" s="26">
        <f>+Tabla_DatosExternos_142[[#This Row],[Total Vigente]]+Tabla_DatosExternos_142[[#This Row],[Total Vencido]]</f>
        <v>835.92</v>
      </c>
      <c r="AR2193" s="26">
        <f>SUM(AG2193:AK2193)</f>
        <v>0</v>
      </c>
      <c r="AS2193" s="27">
        <f>+Tabla_DatosExternos_142[[#This Row],[Fecha]]-Tabla_DatosExternos_142[[#This Row],[Vence]]</f>
        <v>-30</v>
      </c>
      <c r="AT2193" s="21"/>
      <c r="AU2193" s="28" t="e">
        <f>+AR2193-W2193</f>
        <v>#VALUE!</v>
      </c>
    </row>
    <row r="2194" spans="1:47" x14ac:dyDescent="0.35">
      <c r="A2194" s="20">
        <v>46212</v>
      </c>
      <c r="B2194" s="21">
        <v>280979</v>
      </c>
      <c r="C2194" s="21">
        <v>216.06</v>
      </c>
      <c r="D2194" s="21">
        <v>216.06</v>
      </c>
      <c r="E2194" s="22">
        <v>46272</v>
      </c>
      <c r="F2194" s="21">
        <v>26</v>
      </c>
      <c r="G2194" s="21" t="s">
        <v>90</v>
      </c>
      <c r="H2194" s="21" t="s">
        <v>95</v>
      </c>
      <c r="I2194" s="21" t="s">
        <v>1709</v>
      </c>
      <c r="J2194" s="21" t="s">
        <v>1378</v>
      </c>
      <c r="K2194" s="21" t="s">
        <v>1379</v>
      </c>
      <c r="L2194" s="21" t="s">
        <v>1380</v>
      </c>
      <c r="M2194" s="21" t="s">
        <v>1381</v>
      </c>
      <c r="N2194" s="21">
        <v>60</v>
      </c>
      <c r="O2194" s="20"/>
      <c r="P2194" s="21" t="s">
        <v>50</v>
      </c>
      <c r="Q2194" s="21" t="s">
        <v>1710</v>
      </c>
      <c r="R2194" s="21">
        <v>110000</v>
      </c>
      <c r="S2194" s="21">
        <v>10019</v>
      </c>
      <c r="T2194" s="21">
        <v>-63.251972000000002</v>
      </c>
      <c r="U2194" s="21">
        <v>-17.850193999999998</v>
      </c>
      <c r="V2194" s="21" t="s">
        <v>1715</v>
      </c>
      <c r="W2194" s="21" t="s">
        <v>51</v>
      </c>
      <c r="X2194" s="21" t="s">
        <v>1774</v>
      </c>
      <c r="Y2194" s="23">
        <v>46246</v>
      </c>
      <c r="Z2194" s="24">
        <f>+E2194-Y2194</f>
        <v>26</v>
      </c>
      <c r="AA2194" s="25">
        <f>+Tabla_DatosExternos_142[[#This Row],[Saldo]]/Tabla_DatosExternos_142[[#This Row],[Importe]]</f>
        <v>1</v>
      </c>
      <c r="AB2194" s="21"/>
      <c r="AC2194" s="26">
        <f>IF(AND(-Z2194&gt;=1,-Z2194&lt;=30),D2194,0)</f>
        <v>0</v>
      </c>
      <c r="AD2194" s="26">
        <f>IF(AND(-Z2194&gt;=31,-Z2194&lt;=60),D2194,0)</f>
        <v>0</v>
      </c>
      <c r="AE2194" s="26">
        <f>IF(AND(-Z2194&gt;=61,-Z2194&lt;=90),D2194,0)</f>
        <v>0</v>
      </c>
      <c r="AF2194" s="26">
        <f>IF(AND(-Z2194&gt;=91,-Z2194&lt;=120),D2194,0)</f>
        <v>0</v>
      </c>
      <c r="AG2194" s="26">
        <f>IF(AND(-Z2194&gt;=121,-Z2194&lt;=150),D2194,0)</f>
        <v>0</v>
      </c>
      <c r="AH2194" s="26">
        <f>IF(AND(-Z2194&gt;=151,-Z2194&lt;=180),D2194,0)</f>
        <v>0</v>
      </c>
      <c r="AI2194" s="26">
        <f>IF(AND(-Z2194&gt;=181,-Z2194&lt;=210),D2194,0)</f>
        <v>0</v>
      </c>
      <c r="AJ2194" s="26">
        <f>IF(AND(-Z2194&gt;=211,-Z2194&lt;=250),D2194,0)</f>
        <v>0</v>
      </c>
      <c r="AK2194" s="26">
        <f>IF(-Z2194&gt;=251,D2194,0)</f>
        <v>0</v>
      </c>
      <c r="AL2194" s="26">
        <f>SUM(AE2194:AF2194)</f>
        <v>0</v>
      </c>
      <c r="AM2194" s="26">
        <f>SUM(AG2194:AK2194)</f>
        <v>0</v>
      </c>
      <c r="AN2194" s="26">
        <f>SUM(AI2194:AK2194)</f>
        <v>0</v>
      </c>
      <c r="AO2194" s="26">
        <f>+IF(SUM(AC2194:AK2194)=0,D2194,0)</f>
        <v>216.06</v>
      </c>
      <c r="AP2194" s="26">
        <f>+SUM(AC2194:AK2194)</f>
        <v>0</v>
      </c>
      <c r="AQ2194" s="26">
        <f>+Tabla_DatosExternos_142[[#This Row],[Total Vigente]]+Tabla_DatosExternos_142[[#This Row],[Total Vencido]]</f>
        <v>216.06</v>
      </c>
      <c r="AR2194" s="26">
        <f>SUM(AG2194:AK2194)</f>
        <v>0</v>
      </c>
      <c r="AS2194" s="27">
        <f>+Tabla_DatosExternos_142[[#This Row],[Fecha]]-Tabla_DatosExternos_142[[#This Row],[Vence]]</f>
        <v>-60</v>
      </c>
      <c r="AT2194" s="21"/>
      <c r="AU2194" s="28" t="e">
        <f>+AR2194-W2194</f>
        <v>#VALUE!</v>
      </c>
    </row>
    <row r="2195" spans="1:47" x14ac:dyDescent="0.35">
      <c r="A2195" s="20">
        <v>46212</v>
      </c>
      <c r="B2195" s="21">
        <v>280980</v>
      </c>
      <c r="C2195" s="21">
        <v>382.2</v>
      </c>
      <c r="D2195" s="21">
        <v>382.2</v>
      </c>
      <c r="E2195" s="22">
        <v>46272</v>
      </c>
      <c r="F2195" s="21">
        <v>26</v>
      </c>
      <c r="G2195" s="21" t="s">
        <v>90</v>
      </c>
      <c r="H2195" s="21" t="s">
        <v>95</v>
      </c>
      <c r="I2195" s="21" t="s">
        <v>1709</v>
      </c>
      <c r="J2195" s="21" t="s">
        <v>1378</v>
      </c>
      <c r="K2195" s="21" t="s">
        <v>1379</v>
      </c>
      <c r="L2195" s="21" t="s">
        <v>1380</v>
      </c>
      <c r="M2195" s="21" t="s">
        <v>1381</v>
      </c>
      <c r="N2195" s="21">
        <v>60</v>
      </c>
      <c r="O2195" s="20"/>
      <c r="P2195" s="21" t="s">
        <v>50</v>
      </c>
      <c r="Q2195" s="21" t="s">
        <v>1710</v>
      </c>
      <c r="R2195" s="21">
        <v>10000</v>
      </c>
      <c r="S2195" s="21">
        <v>10019</v>
      </c>
      <c r="T2195" s="21">
        <v>-63.328288999999998</v>
      </c>
      <c r="U2195" s="21">
        <v>-17.892987999999999</v>
      </c>
      <c r="V2195" s="21" t="s">
        <v>1736</v>
      </c>
      <c r="W2195" s="21" t="s">
        <v>51</v>
      </c>
      <c r="X2195" s="21" t="s">
        <v>2473</v>
      </c>
      <c r="Y2195" s="23">
        <v>46246</v>
      </c>
      <c r="Z2195" s="24">
        <f>+E2195-Y2195</f>
        <v>26</v>
      </c>
      <c r="AA2195" s="25">
        <f>+Tabla_DatosExternos_142[[#This Row],[Saldo]]/Tabla_DatosExternos_142[[#This Row],[Importe]]</f>
        <v>1</v>
      </c>
      <c r="AB2195" s="21"/>
      <c r="AC2195" s="26">
        <f>IF(AND(-Z2195&gt;=1,-Z2195&lt;=30),D2195,0)</f>
        <v>0</v>
      </c>
      <c r="AD2195" s="26">
        <f>IF(AND(-Z2195&gt;=31,-Z2195&lt;=60),D2195,0)</f>
        <v>0</v>
      </c>
      <c r="AE2195" s="26">
        <f>IF(AND(-Z2195&gt;=61,-Z2195&lt;=90),D2195,0)</f>
        <v>0</v>
      </c>
      <c r="AF2195" s="26">
        <f>IF(AND(-Z2195&gt;=91,-Z2195&lt;=120),D2195,0)</f>
        <v>0</v>
      </c>
      <c r="AG2195" s="26">
        <f>IF(AND(-Z2195&gt;=121,-Z2195&lt;=150),D2195,0)</f>
        <v>0</v>
      </c>
      <c r="AH2195" s="26">
        <f>IF(AND(-Z2195&gt;=151,-Z2195&lt;=180),D2195,0)</f>
        <v>0</v>
      </c>
      <c r="AI2195" s="26">
        <f>IF(AND(-Z2195&gt;=181,-Z2195&lt;=210),D2195,0)</f>
        <v>0</v>
      </c>
      <c r="AJ2195" s="26">
        <f>IF(AND(-Z2195&gt;=211,-Z2195&lt;=250),D2195,0)</f>
        <v>0</v>
      </c>
      <c r="AK2195" s="26">
        <f>IF(-Z2195&gt;=251,D2195,0)</f>
        <v>0</v>
      </c>
      <c r="AL2195" s="26">
        <f>SUM(AE2195:AF2195)</f>
        <v>0</v>
      </c>
      <c r="AM2195" s="26">
        <f>SUM(AG2195:AK2195)</f>
        <v>0</v>
      </c>
      <c r="AN2195" s="26">
        <f>SUM(AI2195:AK2195)</f>
        <v>0</v>
      </c>
      <c r="AO2195" s="26">
        <f>+IF(SUM(AC2195:AK2195)=0,D2195,0)</f>
        <v>382.2</v>
      </c>
      <c r="AP2195" s="26">
        <f>+SUM(AC2195:AK2195)</f>
        <v>0</v>
      </c>
      <c r="AQ2195" s="26">
        <f>+Tabla_DatosExternos_142[[#This Row],[Total Vigente]]+Tabla_DatosExternos_142[[#This Row],[Total Vencido]]</f>
        <v>382.2</v>
      </c>
      <c r="AR2195" s="26">
        <f>SUM(AG2195:AK2195)</f>
        <v>0</v>
      </c>
      <c r="AS2195" s="27">
        <f>+Tabla_DatosExternos_142[[#This Row],[Fecha]]-Tabla_DatosExternos_142[[#This Row],[Vence]]</f>
        <v>-60</v>
      </c>
      <c r="AT2195" s="21"/>
      <c r="AU2195" s="28" t="e">
        <f>+AR2195-W2195</f>
        <v>#VALUE!</v>
      </c>
    </row>
    <row r="2196" spans="1:47" x14ac:dyDescent="0.35">
      <c r="A2196" s="20">
        <v>46212</v>
      </c>
      <c r="B2196" s="21">
        <v>281068</v>
      </c>
      <c r="C2196" s="21">
        <v>624.24</v>
      </c>
      <c r="D2196" s="21">
        <v>624.24</v>
      </c>
      <c r="E2196" s="22">
        <v>46272</v>
      </c>
      <c r="F2196" s="21">
        <v>26</v>
      </c>
      <c r="G2196" s="21" t="s">
        <v>90</v>
      </c>
      <c r="H2196" s="21" t="s">
        <v>95</v>
      </c>
      <c r="I2196" s="21" t="s">
        <v>1709</v>
      </c>
      <c r="J2196" s="21" t="s">
        <v>1378</v>
      </c>
      <c r="K2196" s="21" t="s">
        <v>1379</v>
      </c>
      <c r="L2196" s="21" t="s">
        <v>1380</v>
      </c>
      <c r="M2196" s="21" t="s">
        <v>1381</v>
      </c>
      <c r="N2196" s="21">
        <v>60</v>
      </c>
      <c r="O2196" s="20"/>
      <c r="P2196" s="21" t="s">
        <v>50</v>
      </c>
      <c r="Q2196" s="21" t="s">
        <v>1710</v>
      </c>
      <c r="R2196" s="21">
        <v>110000</v>
      </c>
      <c r="S2196" s="21">
        <v>10019</v>
      </c>
      <c r="T2196" s="21">
        <v>-63.096998999999997</v>
      </c>
      <c r="U2196" s="21">
        <v>-17.746296000000001</v>
      </c>
      <c r="V2196" s="21" t="s">
        <v>1717</v>
      </c>
      <c r="W2196" s="21" t="s">
        <v>51</v>
      </c>
      <c r="X2196" s="21" t="s">
        <v>1779</v>
      </c>
      <c r="Y2196" s="23">
        <v>46246</v>
      </c>
      <c r="Z2196" s="24">
        <f>+E2196-Y2196</f>
        <v>26</v>
      </c>
      <c r="AA2196" s="25">
        <f>+Tabla_DatosExternos_142[[#This Row],[Saldo]]/Tabla_DatosExternos_142[[#This Row],[Importe]]</f>
        <v>1</v>
      </c>
      <c r="AB2196" s="21"/>
      <c r="AC2196" s="26">
        <f>IF(AND(-Z2196&gt;=1,-Z2196&lt;=30),D2196,0)</f>
        <v>0</v>
      </c>
      <c r="AD2196" s="26">
        <f>IF(AND(-Z2196&gt;=31,-Z2196&lt;=60),D2196,0)</f>
        <v>0</v>
      </c>
      <c r="AE2196" s="26">
        <f>IF(AND(-Z2196&gt;=61,-Z2196&lt;=90),D2196,0)</f>
        <v>0</v>
      </c>
      <c r="AF2196" s="26">
        <f>IF(AND(-Z2196&gt;=91,-Z2196&lt;=120),D2196,0)</f>
        <v>0</v>
      </c>
      <c r="AG2196" s="26">
        <f>IF(AND(-Z2196&gt;=121,-Z2196&lt;=150),D2196,0)</f>
        <v>0</v>
      </c>
      <c r="AH2196" s="26">
        <f>IF(AND(-Z2196&gt;=151,-Z2196&lt;=180),D2196,0)</f>
        <v>0</v>
      </c>
      <c r="AI2196" s="26">
        <f>IF(AND(-Z2196&gt;=181,-Z2196&lt;=210),D2196,0)</f>
        <v>0</v>
      </c>
      <c r="AJ2196" s="26">
        <f>IF(AND(-Z2196&gt;=211,-Z2196&lt;=250),D2196,0)</f>
        <v>0</v>
      </c>
      <c r="AK2196" s="26">
        <f>IF(-Z2196&gt;=251,D2196,0)</f>
        <v>0</v>
      </c>
      <c r="AL2196" s="26">
        <f>SUM(AE2196:AF2196)</f>
        <v>0</v>
      </c>
      <c r="AM2196" s="26">
        <f>SUM(AG2196:AK2196)</f>
        <v>0</v>
      </c>
      <c r="AN2196" s="26">
        <f>SUM(AI2196:AK2196)</f>
        <v>0</v>
      </c>
      <c r="AO2196" s="26">
        <f>+IF(SUM(AC2196:AK2196)=0,D2196,0)</f>
        <v>624.24</v>
      </c>
      <c r="AP2196" s="26">
        <f>+SUM(AC2196:AK2196)</f>
        <v>0</v>
      </c>
      <c r="AQ2196" s="26">
        <f>+Tabla_DatosExternos_142[[#This Row],[Total Vigente]]+Tabla_DatosExternos_142[[#This Row],[Total Vencido]]</f>
        <v>624.24</v>
      </c>
      <c r="AR2196" s="26">
        <f>SUM(AG2196:AK2196)</f>
        <v>0</v>
      </c>
      <c r="AS2196" s="27">
        <f>+Tabla_DatosExternos_142[[#This Row],[Fecha]]-Tabla_DatosExternos_142[[#This Row],[Vence]]</f>
        <v>-60</v>
      </c>
      <c r="AT2196" s="21"/>
      <c r="AU2196" s="28" t="e">
        <f>+AR2196-W2196</f>
        <v>#VALUE!</v>
      </c>
    </row>
    <row r="2197" spans="1:47" x14ac:dyDescent="0.35">
      <c r="A2197" s="20">
        <v>46212</v>
      </c>
      <c r="B2197" s="21">
        <v>281069</v>
      </c>
      <c r="C2197" s="21">
        <v>867.66</v>
      </c>
      <c r="D2197" s="21">
        <v>867.66</v>
      </c>
      <c r="E2197" s="22">
        <v>46272</v>
      </c>
      <c r="F2197" s="21">
        <v>26</v>
      </c>
      <c r="G2197" s="21" t="s">
        <v>90</v>
      </c>
      <c r="H2197" s="21" t="s">
        <v>95</v>
      </c>
      <c r="I2197" s="21" t="s">
        <v>1709</v>
      </c>
      <c r="J2197" s="21" t="s">
        <v>1378</v>
      </c>
      <c r="K2197" s="21" t="s">
        <v>1379</v>
      </c>
      <c r="L2197" s="21" t="s">
        <v>1380</v>
      </c>
      <c r="M2197" s="21" t="s">
        <v>1381</v>
      </c>
      <c r="N2197" s="21">
        <v>60</v>
      </c>
      <c r="O2197" s="20"/>
      <c r="P2197" s="21" t="s">
        <v>50</v>
      </c>
      <c r="Q2197" s="21" t="s">
        <v>1710</v>
      </c>
      <c r="R2197" s="21">
        <v>425000</v>
      </c>
      <c r="S2197" s="21">
        <v>10019</v>
      </c>
      <c r="T2197" s="21">
        <v>-63.094124399999998</v>
      </c>
      <c r="U2197" s="21">
        <v>-17.7519545</v>
      </c>
      <c r="V2197" s="21" t="s">
        <v>1736</v>
      </c>
      <c r="W2197" s="21" t="s">
        <v>51</v>
      </c>
      <c r="X2197" s="21" t="s">
        <v>1780</v>
      </c>
      <c r="Y2197" s="23">
        <v>46246</v>
      </c>
      <c r="Z2197" s="24">
        <f>+E2197-Y2197</f>
        <v>26</v>
      </c>
      <c r="AA2197" s="25">
        <f>+Tabla_DatosExternos_142[[#This Row],[Saldo]]/Tabla_DatosExternos_142[[#This Row],[Importe]]</f>
        <v>1</v>
      </c>
      <c r="AB2197" s="21"/>
      <c r="AC2197" s="26">
        <f>IF(AND(-Z2197&gt;=1,-Z2197&lt;=30),D2197,0)</f>
        <v>0</v>
      </c>
      <c r="AD2197" s="26">
        <f>IF(AND(-Z2197&gt;=31,-Z2197&lt;=60),D2197,0)</f>
        <v>0</v>
      </c>
      <c r="AE2197" s="26">
        <f>IF(AND(-Z2197&gt;=61,-Z2197&lt;=90),D2197,0)</f>
        <v>0</v>
      </c>
      <c r="AF2197" s="26">
        <f>IF(AND(-Z2197&gt;=91,-Z2197&lt;=120),D2197,0)</f>
        <v>0</v>
      </c>
      <c r="AG2197" s="26">
        <f>IF(AND(-Z2197&gt;=121,-Z2197&lt;=150),D2197,0)</f>
        <v>0</v>
      </c>
      <c r="AH2197" s="26">
        <f>IF(AND(-Z2197&gt;=151,-Z2197&lt;=180),D2197,0)</f>
        <v>0</v>
      </c>
      <c r="AI2197" s="26">
        <f>IF(AND(-Z2197&gt;=181,-Z2197&lt;=210),D2197,0)</f>
        <v>0</v>
      </c>
      <c r="AJ2197" s="26">
        <f>IF(AND(-Z2197&gt;=211,-Z2197&lt;=250),D2197,0)</f>
        <v>0</v>
      </c>
      <c r="AK2197" s="26">
        <f>IF(-Z2197&gt;=251,D2197,0)</f>
        <v>0</v>
      </c>
      <c r="AL2197" s="26">
        <f>SUM(AE2197:AF2197)</f>
        <v>0</v>
      </c>
      <c r="AM2197" s="26">
        <f>SUM(AG2197:AK2197)</f>
        <v>0</v>
      </c>
      <c r="AN2197" s="26">
        <f>SUM(AI2197:AK2197)</f>
        <v>0</v>
      </c>
      <c r="AO2197" s="26">
        <f>+IF(SUM(AC2197:AK2197)=0,D2197,0)</f>
        <v>867.66</v>
      </c>
      <c r="AP2197" s="26">
        <f>+SUM(AC2197:AK2197)</f>
        <v>0</v>
      </c>
      <c r="AQ2197" s="26">
        <f>+Tabla_DatosExternos_142[[#This Row],[Total Vigente]]+Tabla_DatosExternos_142[[#This Row],[Total Vencido]]</f>
        <v>867.66</v>
      </c>
      <c r="AR2197" s="26">
        <f>SUM(AG2197:AK2197)</f>
        <v>0</v>
      </c>
      <c r="AS2197" s="27">
        <f>+Tabla_DatosExternos_142[[#This Row],[Fecha]]-Tabla_DatosExternos_142[[#This Row],[Vence]]</f>
        <v>-60</v>
      </c>
      <c r="AT2197" s="21"/>
      <c r="AU2197" s="28" t="e">
        <f>+AR2197-W2197</f>
        <v>#VALUE!</v>
      </c>
    </row>
    <row r="2198" spans="1:47" x14ac:dyDescent="0.35">
      <c r="A2198" s="20">
        <v>46212</v>
      </c>
      <c r="B2198" s="21">
        <v>281070</v>
      </c>
      <c r="C2198" s="21">
        <v>408.48</v>
      </c>
      <c r="D2198" s="21">
        <v>408.48</v>
      </c>
      <c r="E2198" s="22">
        <v>46272</v>
      </c>
      <c r="F2198" s="21">
        <v>26</v>
      </c>
      <c r="G2198" s="21" t="s">
        <v>90</v>
      </c>
      <c r="H2198" s="21" t="s">
        <v>95</v>
      </c>
      <c r="I2198" s="21" t="s">
        <v>1709</v>
      </c>
      <c r="J2198" s="21" t="s">
        <v>1378</v>
      </c>
      <c r="K2198" s="21" t="s">
        <v>1379</v>
      </c>
      <c r="L2198" s="21" t="s">
        <v>1380</v>
      </c>
      <c r="M2198" s="21" t="s">
        <v>1381</v>
      </c>
      <c r="N2198" s="21">
        <v>60</v>
      </c>
      <c r="O2198" s="20"/>
      <c r="P2198" s="21" t="s">
        <v>50</v>
      </c>
      <c r="Q2198" s="21" t="s">
        <v>1710</v>
      </c>
      <c r="R2198" s="21">
        <v>5000</v>
      </c>
      <c r="S2198" s="21">
        <v>10019</v>
      </c>
      <c r="T2198" s="21">
        <v>-63.074126300000003</v>
      </c>
      <c r="U2198" s="21">
        <v>-17.740249800000001</v>
      </c>
      <c r="V2198" s="21" t="s">
        <v>1736</v>
      </c>
      <c r="W2198" s="21" t="s">
        <v>51</v>
      </c>
      <c r="X2198" s="21" t="s">
        <v>1781</v>
      </c>
      <c r="Y2198" s="23">
        <v>46246</v>
      </c>
      <c r="Z2198" s="24">
        <f>+E2198-Y2198</f>
        <v>26</v>
      </c>
      <c r="AA2198" s="25">
        <f>+Tabla_DatosExternos_142[[#This Row],[Saldo]]/Tabla_DatosExternos_142[[#This Row],[Importe]]</f>
        <v>1</v>
      </c>
      <c r="AB2198" s="21"/>
      <c r="AC2198" s="26">
        <f>IF(AND(-Z2198&gt;=1,-Z2198&lt;=30),D2198,0)</f>
        <v>0</v>
      </c>
      <c r="AD2198" s="26">
        <f>IF(AND(-Z2198&gt;=31,-Z2198&lt;=60),D2198,0)</f>
        <v>0</v>
      </c>
      <c r="AE2198" s="26">
        <f>IF(AND(-Z2198&gt;=61,-Z2198&lt;=90),D2198,0)</f>
        <v>0</v>
      </c>
      <c r="AF2198" s="26">
        <f>IF(AND(-Z2198&gt;=91,-Z2198&lt;=120),D2198,0)</f>
        <v>0</v>
      </c>
      <c r="AG2198" s="26">
        <f>IF(AND(-Z2198&gt;=121,-Z2198&lt;=150),D2198,0)</f>
        <v>0</v>
      </c>
      <c r="AH2198" s="26">
        <f>IF(AND(-Z2198&gt;=151,-Z2198&lt;=180),D2198,0)</f>
        <v>0</v>
      </c>
      <c r="AI2198" s="26">
        <f>IF(AND(-Z2198&gt;=181,-Z2198&lt;=210),D2198,0)</f>
        <v>0</v>
      </c>
      <c r="AJ2198" s="26">
        <f>IF(AND(-Z2198&gt;=211,-Z2198&lt;=250),D2198,0)</f>
        <v>0</v>
      </c>
      <c r="AK2198" s="26">
        <f>IF(-Z2198&gt;=251,D2198,0)</f>
        <v>0</v>
      </c>
      <c r="AL2198" s="26">
        <f>SUM(AE2198:AF2198)</f>
        <v>0</v>
      </c>
      <c r="AM2198" s="26">
        <f>SUM(AG2198:AK2198)</f>
        <v>0</v>
      </c>
      <c r="AN2198" s="26">
        <f>SUM(AI2198:AK2198)</f>
        <v>0</v>
      </c>
      <c r="AO2198" s="26">
        <f>+IF(SUM(AC2198:AK2198)=0,D2198,0)</f>
        <v>408.48</v>
      </c>
      <c r="AP2198" s="26">
        <f>+SUM(AC2198:AK2198)</f>
        <v>0</v>
      </c>
      <c r="AQ2198" s="26">
        <f>+Tabla_DatosExternos_142[[#This Row],[Total Vigente]]+Tabla_DatosExternos_142[[#This Row],[Total Vencido]]</f>
        <v>408.48</v>
      </c>
      <c r="AR2198" s="26">
        <f>SUM(AG2198:AK2198)</f>
        <v>0</v>
      </c>
      <c r="AS2198" s="27">
        <f>+Tabla_DatosExternos_142[[#This Row],[Fecha]]-Tabla_DatosExternos_142[[#This Row],[Vence]]</f>
        <v>-60</v>
      </c>
      <c r="AT2198" s="21"/>
      <c r="AU2198" s="28" t="e">
        <f>+AR2198-W2198</f>
        <v>#VALUE!</v>
      </c>
    </row>
    <row r="2199" spans="1:47" x14ac:dyDescent="0.35">
      <c r="A2199" s="20">
        <v>46213</v>
      </c>
      <c r="B2199" s="21">
        <v>281319</v>
      </c>
      <c r="C2199" s="21">
        <v>2377.98</v>
      </c>
      <c r="D2199" s="21">
        <v>2377.98</v>
      </c>
      <c r="E2199" s="22">
        <v>46273</v>
      </c>
      <c r="F2199" s="21">
        <v>27</v>
      </c>
      <c r="G2199" s="21" t="s">
        <v>90</v>
      </c>
      <c r="H2199" s="21" t="s">
        <v>95</v>
      </c>
      <c r="I2199" s="21" t="s">
        <v>1823</v>
      </c>
      <c r="J2199" s="21" t="s">
        <v>1378</v>
      </c>
      <c r="K2199" s="21" t="s">
        <v>1379</v>
      </c>
      <c r="L2199" s="21" t="s">
        <v>1380</v>
      </c>
      <c r="M2199" s="21" t="s">
        <v>1381</v>
      </c>
      <c r="N2199" s="21">
        <v>60</v>
      </c>
      <c r="O2199" s="20"/>
      <c r="P2199" s="21" t="s">
        <v>50</v>
      </c>
      <c r="Q2199" s="21" t="s">
        <v>1824</v>
      </c>
      <c r="R2199" s="21">
        <v>3020821</v>
      </c>
      <c r="S2199" s="21">
        <v>10019</v>
      </c>
      <c r="T2199" s="21">
        <v>-63.136834200000003</v>
      </c>
      <c r="U2199" s="21">
        <v>-17.797857199999999</v>
      </c>
      <c r="V2199" s="21" t="s">
        <v>1448</v>
      </c>
      <c r="W2199" s="21" t="s">
        <v>51</v>
      </c>
      <c r="X2199" s="21" t="s">
        <v>1875</v>
      </c>
      <c r="Y2199" s="23">
        <v>46246</v>
      </c>
      <c r="Z2199" s="24">
        <f>+E2199-Y2199</f>
        <v>27</v>
      </c>
      <c r="AA2199" s="25">
        <f>+Tabla_DatosExternos_142[[#This Row],[Saldo]]/Tabla_DatosExternos_142[[#This Row],[Importe]]</f>
        <v>1</v>
      </c>
      <c r="AB2199" s="21"/>
      <c r="AC2199" s="26">
        <f>IF(AND(-Z2199&gt;=1,-Z2199&lt;=30),D2199,0)</f>
        <v>0</v>
      </c>
      <c r="AD2199" s="26">
        <f>IF(AND(-Z2199&gt;=31,-Z2199&lt;=60),D2199,0)</f>
        <v>0</v>
      </c>
      <c r="AE2199" s="26">
        <f>IF(AND(-Z2199&gt;=61,-Z2199&lt;=90),D2199,0)</f>
        <v>0</v>
      </c>
      <c r="AF2199" s="26">
        <f>IF(AND(-Z2199&gt;=91,-Z2199&lt;=120),D2199,0)</f>
        <v>0</v>
      </c>
      <c r="AG2199" s="26">
        <f>IF(AND(-Z2199&gt;=121,-Z2199&lt;=150),D2199,0)</f>
        <v>0</v>
      </c>
      <c r="AH2199" s="26">
        <f>IF(AND(-Z2199&gt;=151,-Z2199&lt;=180),D2199,0)</f>
        <v>0</v>
      </c>
      <c r="AI2199" s="26">
        <f>IF(AND(-Z2199&gt;=181,-Z2199&lt;=210),D2199,0)</f>
        <v>0</v>
      </c>
      <c r="AJ2199" s="26">
        <f>IF(AND(-Z2199&gt;=211,-Z2199&lt;=250),D2199,0)</f>
        <v>0</v>
      </c>
      <c r="AK2199" s="26">
        <f>IF(-Z2199&gt;=251,D2199,0)</f>
        <v>0</v>
      </c>
      <c r="AL2199" s="26">
        <f>SUM(AE2199:AF2199)</f>
        <v>0</v>
      </c>
      <c r="AM2199" s="26">
        <f>SUM(AG2199:AK2199)</f>
        <v>0</v>
      </c>
      <c r="AN2199" s="26">
        <f>SUM(AI2199:AK2199)</f>
        <v>0</v>
      </c>
      <c r="AO2199" s="26">
        <f>+IF(SUM(AC2199:AK2199)=0,D2199,0)</f>
        <v>2377.98</v>
      </c>
      <c r="AP2199" s="26">
        <f>+SUM(AC2199:AK2199)</f>
        <v>0</v>
      </c>
      <c r="AQ2199" s="26">
        <f>+Tabla_DatosExternos_142[[#This Row],[Total Vigente]]+Tabla_DatosExternos_142[[#This Row],[Total Vencido]]</f>
        <v>2377.98</v>
      </c>
      <c r="AR2199" s="26">
        <f>SUM(AG2199:AK2199)</f>
        <v>0</v>
      </c>
      <c r="AS2199" s="27">
        <f>+Tabla_DatosExternos_142[[#This Row],[Fecha]]-Tabla_DatosExternos_142[[#This Row],[Vence]]</f>
        <v>-60</v>
      </c>
      <c r="AT2199" s="21"/>
      <c r="AU2199" s="28" t="e">
        <f>+AR2199-W2199</f>
        <v>#VALUE!</v>
      </c>
    </row>
    <row r="2200" spans="1:47" x14ac:dyDescent="0.35">
      <c r="A2200" s="20">
        <v>46213</v>
      </c>
      <c r="B2200" s="21">
        <v>281320</v>
      </c>
      <c r="C2200" s="21">
        <v>4200</v>
      </c>
      <c r="D2200" s="21">
        <v>4200</v>
      </c>
      <c r="E2200" s="22">
        <v>46273</v>
      </c>
      <c r="F2200" s="21">
        <v>27</v>
      </c>
      <c r="G2200" s="21" t="s">
        <v>90</v>
      </c>
      <c r="H2200" s="21" t="s">
        <v>95</v>
      </c>
      <c r="I2200" s="21" t="s">
        <v>1823</v>
      </c>
      <c r="J2200" s="21" t="s">
        <v>1378</v>
      </c>
      <c r="K2200" s="21" t="s">
        <v>1379</v>
      </c>
      <c r="L2200" s="21" t="s">
        <v>1380</v>
      </c>
      <c r="M2200" s="21" t="s">
        <v>1381</v>
      </c>
      <c r="N2200" s="21">
        <v>60</v>
      </c>
      <c r="O2200" s="20"/>
      <c r="P2200" s="21" t="s">
        <v>50</v>
      </c>
      <c r="Q2200" s="21" t="s">
        <v>1824</v>
      </c>
      <c r="R2200" s="21">
        <v>3020821</v>
      </c>
      <c r="S2200" s="21">
        <v>10019</v>
      </c>
      <c r="T2200" s="21">
        <v>-63.211114299999998</v>
      </c>
      <c r="U2200" s="21">
        <v>-17.8105388</v>
      </c>
      <c r="V2200" s="21" t="s">
        <v>1448</v>
      </c>
      <c r="W2200" s="21" t="s">
        <v>51</v>
      </c>
      <c r="X2200" s="21" t="s">
        <v>1838</v>
      </c>
      <c r="Y2200" s="23">
        <v>46246</v>
      </c>
      <c r="Z2200" s="24">
        <f>+E2200-Y2200</f>
        <v>27</v>
      </c>
      <c r="AA2200" s="25">
        <f>+Tabla_DatosExternos_142[[#This Row],[Saldo]]/Tabla_DatosExternos_142[[#This Row],[Importe]]</f>
        <v>1</v>
      </c>
      <c r="AB2200" s="21"/>
      <c r="AC2200" s="26">
        <f>IF(AND(-Z2200&gt;=1,-Z2200&lt;=30),D2200,0)</f>
        <v>0</v>
      </c>
      <c r="AD2200" s="26">
        <f>IF(AND(-Z2200&gt;=31,-Z2200&lt;=60),D2200,0)</f>
        <v>0</v>
      </c>
      <c r="AE2200" s="26">
        <f>IF(AND(-Z2200&gt;=61,-Z2200&lt;=90),D2200,0)</f>
        <v>0</v>
      </c>
      <c r="AF2200" s="26">
        <f>IF(AND(-Z2200&gt;=91,-Z2200&lt;=120),D2200,0)</f>
        <v>0</v>
      </c>
      <c r="AG2200" s="26">
        <f>IF(AND(-Z2200&gt;=121,-Z2200&lt;=150),D2200,0)</f>
        <v>0</v>
      </c>
      <c r="AH2200" s="26">
        <f>IF(AND(-Z2200&gt;=151,-Z2200&lt;=180),D2200,0)</f>
        <v>0</v>
      </c>
      <c r="AI2200" s="26">
        <f>IF(AND(-Z2200&gt;=181,-Z2200&lt;=210),D2200,0)</f>
        <v>0</v>
      </c>
      <c r="AJ2200" s="26">
        <f>IF(AND(-Z2200&gt;=211,-Z2200&lt;=250),D2200,0)</f>
        <v>0</v>
      </c>
      <c r="AK2200" s="26">
        <f>IF(-Z2200&gt;=251,D2200,0)</f>
        <v>0</v>
      </c>
      <c r="AL2200" s="26">
        <f>SUM(AE2200:AF2200)</f>
        <v>0</v>
      </c>
      <c r="AM2200" s="26">
        <f>SUM(AG2200:AK2200)</f>
        <v>0</v>
      </c>
      <c r="AN2200" s="26">
        <f>SUM(AI2200:AK2200)</f>
        <v>0</v>
      </c>
      <c r="AO2200" s="26">
        <f>+IF(SUM(AC2200:AK2200)=0,D2200,0)</f>
        <v>4200</v>
      </c>
      <c r="AP2200" s="26">
        <f>+SUM(AC2200:AK2200)</f>
        <v>0</v>
      </c>
      <c r="AQ2200" s="26">
        <f>+Tabla_DatosExternos_142[[#This Row],[Total Vigente]]+Tabla_DatosExternos_142[[#This Row],[Total Vencido]]</f>
        <v>4200</v>
      </c>
      <c r="AR2200" s="26">
        <f>SUM(AG2200:AK2200)</f>
        <v>0</v>
      </c>
      <c r="AS2200" s="27">
        <f>+Tabla_DatosExternos_142[[#This Row],[Fecha]]-Tabla_DatosExternos_142[[#This Row],[Vence]]</f>
        <v>-60</v>
      </c>
      <c r="AT2200" s="21"/>
      <c r="AU2200" s="28" t="e">
        <f>+AR2200-W2200</f>
        <v>#VALUE!</v>
      </c>
    </row>
    <row r="2201" spans="1:47" x14ac:dyDescent="0.35">
      <c r="A2201" s="20">
        <v>46213</v>
      </c>
      <c r="B2201" s="21">
        <v>281321</v>
      </c>
      <c r="C2201" s="21">
        <v>1200</v>
      </c>
      <c r="D2201" s="21">
        <v>1200</v>
      </c>
      <c r="E2201" s="22">
        <v>46273</v>
      </c>
      <c r="F2201" s="21">
        <v>27</v>
      </c>
      <c r="G2201" s="21" t="s">
        <v>90</v>
      </c>
      <c r="H2201" s="21" t="s">
        <v>95</v>
      </c>
      <c r="I2201" s="21" t="s">
        <v>1823</v>
      </c>
      <c r="J2201" s="21" t="s">
        <v>1378</v>
      </c>
      <c r="K2201" s="21" t="s">
        <v>1379</v>
      </c>
      <c r="L2201" s="21" t="s">
        <v>1380</v>
      </c>
      <c r="M2201" s="21" t="s">
        <v>1381</v>
      </c>
      <c r="N2201" s="21">
        <v>60</v>
      </c>
      <c r="O2201" s="20"/>
      <c r="P2201" s="21" t="s">
        <v>50</v>
      </c>
      <c r="Q2201" s="21" t="s">
        <v>1824</v>
      </c>
      <c r="R2201" s="21">
        <v>3020821</v>
      </c>
      <c r="S2201" s="21">
        <v>10019</v>
      </c>
      <c r="T2201" s="21">
        <v>-63.187922999999998</v>
      </c>
      <c r="U2201" s="21">
        <v>-17.7497486</v>
      </c>
      <c r="V2201" s="21" t="s">
        <v>1448</v>
      </c>
      <c r="W2201" s="21" t="s">
        <v>51</v>
      </c>
      <c r="X2201" s="21" t="s">
        <v>1870</v>
      </c>
      <c r="Y2201" s="23">
        <v>46246</v>
      </c>
      <c r="Z2201" s="24">
        <f>+E2201-Y2201</f>
        <v>27</v>
      </c>
      <c r="AA2201" s="25">
        <f>+Tabla_DatosExternos_142[[#This Row],[Saldo]]/Tabla_DatosExternos_142[[#This Row],[Importe]]</f>
        <v>1</v>
      </c>
      <c r="AB2201" s="21"/>
      <c r="AC2201" s="26">
        <f>IF(AND(-Z2201&gt;=1,-Z2201&lt;=30),D2201,0)</f>
        <v>0</v>
      </c>
      <c r="AD2201" s="26">
        <f>IF(AND(-Z2201&gt;=31,-Z2201&lt;=60),D2201,0)</f>
        <v>0</v>
      </c>
      <c r="AE2201" s="26">
        <f>IF(AND(-Z2201&gt;=61,-Z2201&lt;=90),D2201,0)</f>
        <v>0</v>
      </c>
      <c r="AF2201" s="26">
        <f>IF(AND(-Z2201&gt;=91,-Z2201&lt;=120),D2201,0)</f>
        <v>0</v>
      </c>
      <c r="AG2201" s="26">
        <f>IF(AND(-Z2201&gt;=121,-Z2201&lt;=150),D2201,0)</f>
        <v>0</v>
      </c>
      <c r="AH2201" s="26">
        <f>IF(AND(-Z2201&gt;=151,-Z2201&lt;=180),D2201,0)</f>
        <v>0</v>
      </c>
      <c r="AI2201" s="26">
        <f>IF(AND(-Z2201&gt;=181,-Z2201&lt;=210),D2201,0)</f>
        <v>0</v>
      </c>
      <c r="AJ2201" s="26">
        <f>IF(AND(-Z2201&gt;=211,-Z2201&lt;=250),D2201,0)</f>
        <v>0</v>
      </c>
      <c r="AK2201" s="26">
        <f>IF(-Z2201&gt;=251,D2201,0)</f>
        <v>0</v>
      </c>
      <c r="AL2201" s="26">
        <f>SUM(AE2201:AF2201)</f>
        <v>0</v>
      </c>
      <c r="AM2201" s="26">
        <f>SUM(AG2201:AK2201)</f>
        <v>0</v>
      </c>
      <c r="AN2201" s="26">
        <f>SUM(AI2201:AK2201)</f>
        <v>0</v>
      </c>
      <c r="AO2201" s="26">
        <f>+IF(SUM(AC2201:AK2201)=0,D2201,0)</f>
        <v>1200</v>
      </c>
      <c r="AP2201" s="26">
        <f>+SUM(AC2201:AK2201)</f>
        <v>0</v>
      </c>
      <c r="AQ2201" s="26">
        <f>+Tabla_DatosExternos_142[[#This Row],[Total Vigente]]+Tabla_DatosExternos_142[[#This Row],[Total Vencido]]</f>
        <v>1200</v>
      </c>
      <c r="AR2201" s="26">
        <f>SUM(AG2201:AK2201)</f>
        <v>0</v>
      </c>
      <c r="AS2201" s="27">
        <f>+Tabla_DatosExternos_142[[#This Row],[Fecha]]-Tabla_DatosExternos_142[[#This Row],[Vence]]</f>
        <v>-60</v>
      </c>
      <c r="AT2201" s="21"/>
      <c r="AU2201" s="28" t="e">
        <f>+AR2201-W2201</f>
        <v>#VALUE!</v>
      </c>
    </row>
    <row r="2202" spans="1:47" x14ac:dyDescent="0.35">
      <c r="A2202" s="20">
        <v>46213</v>
      </c>
      <c r="B2202" s="21">
        <v>281322</v>
      </c>
      <c r="C2202" s="21">
        <v>2247.12</v>
      </c>
      <c r="D2202" s="21">
        <v>2247.12</v>
      </c>
      <c r="E2202" s="22">
        <v>46273</v>
      </c>
      <c r="F2202" s="21">
        <v>27</v>
      </c>
      <c r="G2202" s="21" t="s">
        <v>90</v>
      </c>
      <c r="H2202" s="21" t="s">
        <v>95</v>
      </c>
      <c r="I2202" s="21" t="s">
        <v>1823</v>
      </c>
      <c r="J2202" s="21" t="s">
        <v>1378</v>
      </c>
      <c r="K2202" s="21" t="s">
        <v>1379</v>
      </c>
      <c r="L2202" s="21" t="s">
        <v>1380</v>
      </c>
      <c r="M2202" s="21" t="s">
        <v>1381</v>
      </c>
      <c r="N2202" s="21">
        <v>60</v>
      </c>
      <c r="O2202" s="20"/>
      <c r="P2202" s="21" t="s">
        <v>50</v>
      </c>
      <c r="Q2202" s="21" t="s">
        <v>1824</v>
      </c>
      <c r="R2202" s="21">
        <v>3020821</v>
      </c>
      <c r="S2202" s="21">
        <v>10019</v>
      </c>
      <c r="T2202" s="21">
        <v>-63.187922999999998</v>
      </c>
      <c r="U2202" s="21">
        <v>-17.7497486</v>
      </c>
      <c r="V2202" s="21" t="s">
        <v>1448</v>
      </c>
      <c r="W2202" s="21" t="s">
        <v>51</v>
      </c>
      <c r="X2202" s="21" t="s">
        <v>1870</v>
      </c>
      <c r="Y2202" s="23">
        <v>46246</v>
      </c>
      <c r="Z2202" s="24">
        <f>+E2202-Y2202</f>
        <v>27</v>
      </c>
      <c r="AA2202" s="25">
        <f>+Tabla_DatosExternos_142[[#This Row],[Saldo]]/Tabla_DatosExternos_142[[#This Row],[Importe]]</f>
        <v>1</v>
      </c>
      <c r="AB2202" s="21"/>
      <c r="AC2202" s="26">
        <f>IF(AND(-Z2202&gt;=1,-Z2202&lt;=30),D2202,0)</f>
        <v>0</v>
      </c>
      <c r="AD2202" s="26">
        <f>IF(AND(-Z2202&gt;=31,-Z2202&lt;=60),D2202,0)</f>
        <v>0</v>
      </c>
      <c r="AE2202" s="26">
        <f>IF(AND(-Z2202&gt;=61,-Z2202&lt;=90),D2202,0)</f>
        <v>0</v>
      </c>
      <c r="AF2202" s="26">
        <f>IF(AND(-Z2202&gt;=91,-Z2202&lt;=120),D2202,0)</f>
        <v>0</v>
      </c>
      <c r="AG2202" s="26">
        <f>IF(AND(-Z2202&gt;=121,-Z2202&lt;=150),D2202,0)</f>
        <v>0</v>
      </c>
      <c r="AH2202" s="26">
        <f>IF(AND(-Z2202&gt;=151,-Z2202&lt;=180),D2202,0)</f>
        <v>0</v>
      </c>
      <c r="AI2202" s="26">
        <f>IF(AND(-Z2202&gt;=181,-Z2202&lt;=210),D2202,0)</f>
        <v>0</v>
      </c>
      <c r="AJ2202" s="26">
        <f>IF(AND(-Z2202&gt;=211,-Z2202&lt;=250),D2202,0)</f>
        <v>0</v>
      </c>
      <c r="AK2202" s="26">
        <f>IF(-Z2202&gt;=251,D2202,0)</f>
        <v>0</v>
      </c>
      <c r="AL2202" s="26">
        <f>SUM(AE2202:AF2202)</f>
        <v>0</v>
      </c>
      <c r="AM2202" s="26">
        <f>SUM(AG2202:AK2202)</f>
        <v>0</v>
      </c>
      <c r="AN2202" s="26">
        <f>SUM(AI2202:AK2202)</f>
        <v>0</v>
      </c>
      <c r="AO2202" s="26">
        <f>+IF(SUM(AC2202:AK2202)=0,D2202,0)</f>
        <v>2247.12</v>
      </c>
      <c r="AP2202" s="26">
        <f>+SUM(AC2202:AK2202)</f>
        <v>0</v>
      </c>
      <c r="AQ2202" s="26">
        <f>+Tabla_DatosExternos_142[[#This Row],[Total Vigente]]+Tabla_DatosExternos_142[[#This Row],[Total Vencido]]</f>
        <v>2247.12</v>
      </c>
      <c r="AR2202" s="26">
        <f>SUM(AG2202:AK2202)</f>
        <v>0</v>
      </c>
      <c r="AS2202" s="27">
        <f>+Tabla_DatosExternos_142[[#This Row],[Fecha]]-Tabla_DatosExternos_142[[#This Row],[Vence]]</f>
        <v>-60</v>
      </c>
      <c r="AT2202" s="21"/>
      <c r="AU2202" s="28" t="e">
        <f>+AR2202-W2202</f>
        <v>#VALUE!</v>
      </c>
    </row>
    <row r="2203" spans="1:47" x14ac:dyDescent="0.35">
      <c r="A2203" s="20">
        <v>46213</v>
      </c>
      <c r="B2203" s="21">
        <v>281323</v>
      </c>
      <c r="C2203" s="21">
        <v>1458.3</v>
      </c>
      <c r="D2203" s="21">
        <v>1458.3</v>
      </c>
      <c r="E2203" s="22">
        <v>46273</v>
      </c>
      <c r="F2203" s="21">
        <v>27</v>
      </c>
      <c r="G2203" s="21" t="s">
        <v>90</v>
      </c>
      <c r="H2203" s="21" t="s">
        <v>95</v>
      </c>
      <c r="I2203" s="21" t="s">
        <v>1823</v>
      </c>
      <c r="J2203" s="21" t="s">
        <v>1378</v>
      </c>
      <c r="K2203" s="21" t="s">
        <v>1379</v>
      </c>
      <c r="L2203" s="21" t="s">
        <v>1380</v>
      </c>
      <c r="M2203" s="21" t="s">
        <v>1381</v>
      </c>
      <c r="N2203" s="21">
        <v>60</v>
      </c>
      <c r="O2203" s="20"/>
      <c r="P2203" s="21" t="s">
        <v>50</v>
      </c>
      <c r="Q2203" s="21" t="s">
        <v>1824</v>
      </c>
      <c r="R2203" s="21">
        <v>3020821</v>
      </c>
      <c r="S2203" s="21">
        <v>10019</v>
      </c>
      <c r="T2203" s="21">
        <v>-63.187081800000001</v>
      </c>
      <c r="U2203" s="21">
        <v>-17.813688200000001</v>
      </c>
      <c r="V2203" s="21" t="s">
        <v>1448</v>
      </c>
      <c r="W2203" s="21" t="s">
        <v>51</v>
      </c>
      <c r="X2203" s="21" t="s">
        <v>1839</v>
      </c>
      <c r="Y2203" s="23">
        <v>46246</v>
      </c>
      <c r="Z2203" s="24">
        <f>+E2203-Y2203</f>
        <v>27</v>
      </c>
      <c r="AA2203" s="25">
        <f>+Tabla_DatosExternos_142[[#This Row],[Saldo]]/Tabla_DatosExternos_142[[#This Row],[Importe]]</f>
        <v>1</v>
      </c>
      <c r="AB2203" s="21"/>
      <c r="AC2203" s="26">
        <f>IF(AND(-Z2203&gt;=1,-Z2203&lt;=30),D2203,0)</f>
        <v>0</v>
      </c>
      <c r="AD2203" s="26">
        <f>IF(AND(-Z2203&gt;=31,-Z2203&lt;=60),D2203,0)</f>
        <v>0</v>
      </c>
      <c r="AE2203" s="26">
        <f>IF(AND(-Z2203&gt;=61,-Z2203&lt;=90),D2203,0)</f>
        <v>0</v>
      </c>
      <c r="AF2203" s="26">
        <f>IF(AND(-Z2203&gt;=91,-Z2203&lt;=120),D2203,0)</f>
        <v>0</v>
      </c>
      <c r="AG2203" s="26">
        <f>IF(AND(-Z2203&gt;=121,-Z2203&lt;=150),D2203,0)</f>
        <v>0</v>
      </c>
      <c r="AH2203" s="26">
        <f>IF(AND(-Z2203&gt;=151,-Z2203&lt;=180),D2203,0)</f>
        <v>0</v>
      </c>
      <c r="AI2203" s="26">
        <f>IF(AND(-Z2203&gt;=181,-Z2203&lt;=210),D2203,0)</f>
        <v>0</v>
      </c>
      <c r="AJ2203" s="26">
        <f>IF(AND(-Z2203&gt;=211,-Z2203&lt;=250),D2203,0)</f>
        <v>0</v>
      </c>
      <c r="AK2203" s="26">
        <f>IF(-Z2203&gt;=251,D2203,0)</f>
        <v>0</v>
      </c>
      <c r="AL2203" s="26">
        <f>SUM(AE2203:AF2203)</f>
        <v>0</v>
      </c>
      <c r="AM2203" s="26">
        <f>SUM(AG2203:AK2203)</f>
        <v>0</v>
      </c>
      <c r="AN2203" s="26">
        <f>SUM(AI2203:AK2203)</f>
        <v>0</v>
      </c>
      <c r="AO2203" s="26">
        <f>+IF(SUM(AC2203:AK2203)=0,D2203,0)</f>
        <v>1458.3</v>
      </c>
      <c r="AP2203" s="26">
        <f>+SUM(AC2203:AK2203)</f>
        <v>0</v>
      </c>
      <c r="AQ2203" s="26">
        <f>+Tabla_DatosExternos_142[[#This Row],[Total Vigente]]+Tabla_DatosExternos_142[[#This Row],[Total Vencido]]</f>
        <v>1458.3</v>
      </c>
      <c r="AR2203" s="26">
        <f>SUM(AG2203:AK2203)</f>
        <v>0</v>
      </c>
      <c r="AS2203" s="27">
        <f>+Tabla_DatosExternos_142[[#This Row],[Fecha]]-Tabla_DatosExternos_142[[#This Row],[Vence]]</f>
        <v>-60</v>
      </c>
      <c r="AT2203" s="21"/>
      <c r="AU2203" s="28" t="e">
        <f>+AR2203-W2203</f>
        <v>#VALUE!</v>
      </c>
    </row>
    <row r="2204" spans="1:47" x14ac:dyDescent="0.35">
      <c r="A2204" s="20">
        <v>46213</v>
      </c>
      <c r="B2204" s="21">
        <v>281324</v>
      </c>
      <c r="C2204" s="21">
        <v>97.98</v>
      </c>
      <c r="D2204" s="21">
        <v>97.98</v>
      </c>
      <c r="E2204" s="22">
        <v>46273</v>
      </c>
      <c r="F2204" s="21">
        <v>27</v>
      </c>
      <c r="G2204" s="21" t="s">
        <v>90</v>
      </c>
      <c r="H2204" s="21" t="s">
        <v>95</v>
      </c>
      <c r="I2204" s="21" t="s">
        <v>1823</v>
      </c>
      <c r="J2204" s="21" t="s">
        <v>1378</v>
      </c>
      <c r="K2204" s="21" t="s">
        <v>1379</v>
      </c>
      <c r="L2204" s="21" t="s">
        <v>1380</v>
      </c>
      <c r="M2204" s="21" t="s">
        <v>1381</v>
      </c>
      <c r="N2204" s="21">
        <v>60</v>
      </c>
      <c r="O2204" s="20"/>
      <c r="P2204" s="21" t="s">
        <v>50</v>
      </c>
      <c r="Q2204" s="21" t="s">
        <v>1824</v>
      </c>
      <c r="R2204" s="21">
        <v>3020821</v>
      </c>
      <c r="S2204" s="21">
        <v>10019</v>
      </c>
      <c r="T2204" s="21">
        <v>-63.1271433</v>
      </c>
      <c r="U2204" s="21">
        <v>-17.771725799999999</v>
      </c>
      <c r="V2204" s="21" t="s">
        <v>1448</v>
      </c>
      <c r="W2204" s="21" t="s">
        <v>51</v>
      </c>
      <c r="X2204" s="21" t="s">
        <v>1873</v>
      </c>
      <c r="Y2204" s="23">
        <v>46246</v>
      </c>
      <c r="Z2204" s="24">
        <f>+E2204-Y2204</f>
        <v>27</v>
      </c>
      <c r="AA2204" s="25">
        <f>+Tabla_DatosExternos_142[[#This Row],[Saldo]]/Tabla_DatosExternos_142[[#This Row],[Importe]]</f>
        <v>1</v>
      </c>
      <c r="AB2204" s="21"/>
      <c r="AC2204" s="26">
        <f>IF(AND(-Z2204&gt;=1,-Z2204&lt;=30),D2204,0)</f>
        <v>0</v>
      </c>
      <c r="AD2204" s="26">
        <f>IF(AND(-Z2204&gt;=31,-Z2204&lt;=60),D2204,0)</f>
        <v>0</v>
      </c>
      <c r="AE2204" s="26">
        <f>IF(AND(-Z2204&gt;=61,-Z2204&lt;=90),D2204,0)</f>
        <v>0</v>
      </c>
      <c r="AF2204" s="26">
        <f>IF(AND(-Z2204&gt;=91,-Z2204&lt;=120),D2204,0)</f>
        <v>0</v>
      </c>
      <c r="AG2204" s="26">
        <f>IF(AND(-Z2204&gt;=121,-Z2204&lt;=150),D2204,0)</f>
        <v>0</v>
      </c>
      <c r="AH2204" s="26">
        <f>IF(AND(-Z2204&gt;=151,-Z2204&lt;=180),D2204,0)</f>
        <v>0</v>
      </c>
      <c r="AI2204" s="26">
        <f>IF(AND(-Z2204&gt;=181,-Z2204&lt;=210),D2204,0)</f>
        <v>0</v>
      </c>
      <c r="AJ2204" s="26">
        <f>IF(AND(-Z2204&gt;=211,-Z2204&lt;=250),D2204,0)</f>
        <v>0</v>
      </c>
      <c r="AK2204" s="26">
        <f>IF(-Z2204&gt;=251,D2204,0)</f>
        <v>0</v>
      </c>
      <c r="AL2204" s="26">
        <f>SUM(AE2204:AF2204)</f>
        <v>0</v>
      </c>
      <c r="AM2204" s="26">
        <f>SUM(AG2204:AK2204)</f>
        <v>0</v>
      </c>
      <c r="AN2204" s="26">
        <f>SUM(AI2204:AK2204)</f>
        <v>0</v>
      </c>
      <c r="AO2204" s="26">
        <f>+IF(SUM(AC2204:AK2204)=0,D2204,0)</f>
        <v>97.98</v>
      </c>
      <c r="AP2204" s="26">
        <f>+SUM(AC2204:AK2204)</f>
        <v>0</v>
      </c>
      <c r="AQ2204" s="26">
        <f>+Tabla_DatosExternos_142[[#This Row],[Total Vigente]]+Tabla_DatosExternos_142[[#This Row],[Total Vencido]]</f>
        <v>97.98</v>
      </c>
      <c r="AR2204" s="26">
        <f>SUM(AG2204:AK2204)</f>
        <v>0</v>
      </c>
      <c r="AS2204" s="27">
        <f>+Tabla_DatosExternos_142[[#This Row],[Fecha]]-Tabla_DatosExternos_142[[#This Row],[Vence]]</f>
        <v>-60</v>
      </c>
      <c r="AT2204" s="21"/>
      <c r="AU2204" s="28" t="e">
        <f>+AR2204-W2204</f>
        <v>#VALUE!</v>
      </c>
    </row>
    <row r="2205" spans="1:47" x14ac:dyDescent="0.35">
      <c r="A2205" s="20">
        <v>46213</v>
      </c>
      <c r="B2205" s="21">
        <v>281325</v>
      </c>
      <c r="C2205" s="21">
        <v>1500</v>
      </c>
      <c r="D2205" s="21">
        <v>1500</v>
      </c>
      <c r="E2205" s="22">
        <v>46273</v>
      </c>
      <c r="F2205" s="21">
        <v>27</v>
      </c>
      <c r="G2205" s="21" t="s">
        <v>90</v>
      </c>
      <c r="H2205" s="21" t="s">
        <v>95</v>
      </c>
      <c r="I2205" s="21" t="s">
        <v>1823</v>
      </c>
      <c r="J2205" s="21" t="s">
        <v>1378</v>
      </c>
      <c r="K2205" s="21" t="s">
        <v>1379</v>
      </c>
      <c r="L2205" s="21" t="s">
        <v>1380</v>
      </c>
      <c r="M2205" s="21" t="s">
        <v>1381</v>
      </c>
      <c r="N2205" s="21">
        <v>60</v>
      </c>
      <c r="O2205" s="20"/>
      <c r="P2205" s="21" t="s">
        <v>50</v>
      </c>
      <c r="Q2205" s="21" t="s">
        <v>1824</v>
      </c>
      <c r="R2205" s="21">
        <v>3020821</v>
      </c>
      <c r="S2205" s="21">
        <v>10019</v>
      </c>
      <c r="T2205" s="21">
        <v>-63.168590000000002</v>
      </c>
      <c r="U2205" s="21">
        <v>-17.728815999999998</v>
      </c>
      <c r="V2205" s="21" t="s">
        <v>1448</v>
      </c>
      <c r="W2205" s="21" t="s">
        <v>51</v>
      </c>
      <c r="X2205" s="21" t="s">
        <v>1836</v>
      </c>
      <c r="Y2205" s="23">
        <v>46246</v>
      </c>
      <c r="Z2205" s="24">
        <f>+E2205-Y2205</f>
        <v>27</v>
      </c>
      <c r="AA2205" s="25">
        <f>+Tabla_DatosExternos_142[[#This Row],[Saldo]]/Tabla_DatosExternos_142[[#This Row],[Importe]]</f>
        <v>1</v>
      </c>
      <c r="AB2205" s="21"/>
      <c r="AC2205" s="26">
        <f>IF(AND(-Z2205&gt;=1,-Z2205&lt;=30),D2205,0)</f>
        <v>0</v>
      </c>
      <c r="AD2205" s="26">
        <f>IF(AND(-Z2205&gt;=31,-Z2205&lt;=60),D2205,0)</f>
        <v>0</v>
      </c>
      <c r="AE2205" s="26">
        <f>IF(AND(-Z2205&gt;=61,-Z2205&lt;=90),D2205,0)</f>
        <v>0</v>
      </c>
      <c r="AF2205" s="26">
        <f>IF(AND(-Z2205&gt;=91,-Z2205&lt;=120),D2205,0)</f>
        <v>0</v>
      </c>
      <c r="AG2205" s="26">
        <f>IF(AND(-Z2205&gt;=121,-Z2205&lt;=150),D2205,0)</f>
        <v>0</v>
      </c>
      <c r="AH2205" s="26">
        <f>IF(AND(-Z2205&gt;=151,-Z2205&lt;=180),D2205,0)</f>
        <v>0</v>
      </c>
      <c r="AI2205" s="26">
        <f>IF(AND(-Z2205&gt;=181,-Z2205&lt;=210),D2205,0)</f>
        <v>0</v>
      </c>
      <c r="AJ2205" s="26">
        <f>IF(AND(-Z2205&gt;=211,-Z2205&lt;=250),D2205,0)</f>
        <v>0</v>
      </c>
      <c r="AK2205" s="26">
        <f>IF(-Z2205&gt;=251,D2205,0)</f>
        <v>0</v>
      </c>
      <c r="AL2205" s="26">
        <f>SUM(AE2205:AF2205)</f>
        <v>0</v>
      </c>
      <c r="AM2205" s="26">
        <f>SUM(AG2205:AK2205)</f>
        <v>0</v>
      </c>
      <c r="AN2205" s="26">
        <f>SUM(AI2205:AK2205)</f>
        <v>0</v>
      </c>
      <c r="AO2205" s="26">
        <f>+IF(SUM(AC2205:AK2205)=0,D2205,0)</f>
        <v>1500</v>
      </c>
      <c r="AP2205" s="26">
        <f>+SUM(AC2205:AK2205)</f>
        <v>0</v>
      </c>
      <c r="AQ2205" s="26">
        <f>+Tabla_DatosExternos_142[[#This Row],[Total Vigente]]+Tabla_DatosExternos_142[[#This Row],[Total Vencido]]</f>
        <v>1500</v>
      </c>
      <c r="AR2205" s="26">
        <f>SUM(AG2205:AK2205)</f>
        <v>0</v>
      </c>
      <c r="AS2205" s="27">
        <f>+Tabla_DatosExternos_142[[#This Row],[Fecha]]-Tabla_DatosExternos_142[[#This Row],[Vence]]</f>
        <v>-60</v>
      </c>
      <c r="AT2205" s="21"/>
      <c r="AU2205" s="28" t="e">
        <f>+AR2205-W2205</f>
        <v>#VALUE!</v>
      </c>
    </row>
    <row r="2206" spans="1:47" x14ac:dyDescent="0.35">
      <c r="A2206" s="20">
        <v>46213</v>
      </c>
      <c r="B2206" s="21">
        <v>281326</v>
      </c>
      <c r="C2206" s="21">
        <v>2428.08</v>
      </c>
      <c r="D2206" s="21">
        <v>2428.08</v>
      </c>
      <c r="E2206" s="22">
        <v>46273</v>
      </c>
      <c r="F2206" s="21">
        <v>27</v>
      </c>
      <c r="G2206" s="21" t="s">
        <v>90</v>
      </c>
      <c r="H2206" s="21" t="s">
        <v>95</v>
      </c>
      <c r="I2206" s="21" t="s">
        <v>1823</v>
      </c>
      <c r="J2206" s="21" t="s">
        <v>1378</v>
      </c>
      <c r="K2206" s="21" t="s">
        <v>1379</v>
      </c>
      <c r="L2206" s="21" t="s">
        <v>1380</v>
      </c>
      <c r="M2206" s="21" t="s">
        <v>1381</v>
      </c>
      <c r="N2206" s="21">
        <v>60</v>
      </c>
      <c r="O2206" s="20"/>
      <c r="P2206" s="21" t="s">
        <v>50</v>
      </c>
      <c r="Q2206" s="21" t="s">
        <v>1824</v>
      </c>
      <c r="R2206" s="21">
        <v>3020821</v>
      </c>
      <c r="S2206" s="21">
        <v>10019</v>
      </c>
      <c r="T2206" s="21">
        <v>-63.214422900000002</v>
      </c>
      <c r="U2206" s="21">
        <v>-17.784923299999999</v>
      </c>
      <c r="V2206" s="21" t="s">
        <v>1448</v>
      </c>
      <c r="W2206" s="21" t="s">
        <v>51</v>
      </c>
      <c r="X2206" s="21" t="s">
        <v>1871</v>
      </c>
      <c r="Y2206" s="23">
        <v>46246</v>
      </c>
      <c r="Z2206" s="24">
        <f>+E2206-Y2206</f>
        <v>27</v>
      </c>
      <c r="AA2206" s="25">
        <f>+Tabla_DatosExternos_142[[#This Row],[Saldo]]/Tabla_DatosExternos_142[[#This Row],[Importe]]</f>
        <v>1</v>
      </c>
      <c r="AB2206" s="21"/>
      <c r="AC2206" s="26">
        <f>IF(AND(-Z2206&gt;=1,-Z2206&lt;=30),D2206,0)</f>
        <v>0</v>
      </c>
      <c r="AD2206" s="26">
        <f>IF(AND(-Z2206&gt;=31,-Z2206&lt;=60),D2206,0)</f>
        <v>0</v>
      </c>
      <c r="AE2206" s="26">
        <f>IF(AND(-Z2206&gt;=61,-Z2206&lt;=90),D2206,0)</f>
        <v>0</v>
      </c>
      <c r="AF2206" s="26">
        <f>IF(AND(-Z2206&gt;=91,-Z2206&lt;=120),D2206,0)</f>
        <v>0</v>
      </c>
      <c r="AG2206" s="26">
        <f>IF(AND(-Z2206&gt;=121,-Z2206&lt;=150),D2206,0)</f>
        <v>0</v>
      </c>
      <c r="AH2206" s="26">
        <f>IF(AND(-Z2206&gt;=151,-Z2206&lt;=180),D2206,0)</f>
        <v>0</v>
      </c>
      <c r="AI2206" s="26">
        <f>IF(AND(-Z2206&gt;=181,-Z2206&lt;=210),D2206,0)</f>
        <v>0</v>
      </c>
      <c r="AJ2206" s="26">
        <f>IF(AND(-Z2206&gt;=211,-Z2206&lt;=250),D2206,0)</f>
        <v>0</v>
      </c>
      <c r="AK2206" s="26">
        <f>IF(-Z2206&gt;=251,D2206,0)</f>
        <v>0</v>
      </c>
      <c r="AL2206" s="26">
        <f>SUM(AE2206:AF2206)</f>
        <v>0</v>
      </c>
      <c r="AM2206" s="26">
        <f>SUM(AG2206:AK2206)</f>
        <v>0</v>
      </c>
      <c r="AN2206" s="26">
        <f>SUM(AI2206:AK2206)</f>
        <v>0</v>
      </c>
      <c r="AO2206" s="26">
        <f>+IF(SUM(AC2206:AK2206)=0,D2206,0)</f>
        <v>2428.08</v>
      </c>
      <c r="AP2206" s="26">
        <f>+SUM(AC2206:AK2206)</f>
        <v>0</v>
      </c>
      <c r="AQ2206" s="26">
        <f>+Tabla_DatosExternos_142[[#This Row],[Total Vigente]]+Tabla_DatosExternos_142[[#This Row],[Total Vencido]]</f>
        <v>2428.08</v>
      </c>
      <c r="AR2206" s="26">
        <f>SUM(AG2206:AK2206)</f>
        <v>0</v>
      </c>
      <c r="AS2206" s="27">
        <f>+Tabla_DatosExternos_142[[#This Row],[Fecha]]-Tabla_DatosExternos_142[[#This Row],[Vence]]</f>
        <v>-60</v>
      </c>
      <c r="AT2206" s="21"/>
      <c r="AU2206" s="28" t="e">
        <f>+AR2206-W2206</f>
        <v>#VALUE!</v>
      </c>
    </row>
    <row r="2207" spans="1:47" x14ac:dyDescent="0.35">
      <c r="A2207" s="20">
        <v>46213</v>
      </c>
      <c r="B2207" s="21">
        <v>281327</v>
      </c>
      <c r="C2207" s="21">
        <v>421.44</v>
      </c>
      <c r="D2207" s="21">
        <v>421.44</v>
      </c>
      <c r="E2207" s="22">
        <v>46273</v>
      </c>
      <c r="F2207" s="21">
        <v>27</v>
      </c>
      <c r="G2207" s="21" t="s">
        <v>90</v>
      </c>
      <c r="H2207" s="21" t="s">
        <v>95</v>
      </c>
      <c r="I2207" s="21" t="s">
        <v>1823</v>
      </c>
      <c r="J2207" s="21" t="s">
        <v>1378</v>
      </c>
      <c r="K2207" s="21" t="s">
        <v>1379</v>
      </c>
      <c r="L2207" s="21" t="s">
        <v>1380</v>
      </c>
      <c r="M2207" s="21" t="s">
        <v>1381</v>
      </c>
      <c r="N2207" s="21">
        <v>60</v>
      </c>
      <c r="O2207" s="20"/>
      <c r="P2207" s="21" t="s">
        <v>50</v>
      </c>
      <c r="Q2207" s="21" t="s">
        <v>1824</v>
      </c>
      <c r="R2207" s="21">
        <v>3020821</v>
      </c>
      <c r="S2207" s="21">
        <v>10019</v>
      </c>
      <c r="T2207" s="21">
        <v>-63.179277999999996</v>
      </c>
      <c r="U2207" s="21">
        <v>-17.749238500000001</v>
      </c>
      <c r="V2207" s="21" t="s">
        <v>1448</v>
      </c>
      <c r="W2207" s="21" t="s">
        <v>51</v>
      </c>
      <c r="X2207" s="21" t="s">
        <v>1872</v>
      </c>
      <c r="Y2207" s="23">
        <v>46246</v>
      </c>
      <c r="Z2207" s="24">
        <f>+E2207-Y2207</f>
        <v>27</v>
      </c>
      <c r="AA2207" s="25">
        <f>+Tabla_DatosExternos_142[[#This Row],[Saldo]]/Tabla_DatosExternos_142[[#This Row],[Importe]]</f>
        <v>1</v>
      </c>
      <c r="AB2207" s="21"/>
      <c r="AC2207" s="26">
        <f>IF(AND(-Z2207&gt;=1,-Z2207&lt;=30),D2207,0)</f>
        <v>0</v>
      </c>
      <c r="AD2207" s="26">
        <f>IF(AND(-Z2207&gt;=31,-Z2207&lt;=60),D2207,0)</f>
        <v>0</v>
      </c>
      <c r="AE2207" s="26">
        <f>IF(AND(-Z2207&gt;=61,-Z2207&lt;=90),D2207,0)</f>
        <v>0</v>
      </c>
      <c r="AF2207" s="26">
        <f>IF(AND(-Z2207&gt;=91,-Z2207&lt;=120),D2207,0)</f>
        <v>0</v>
      </c>
      <c r="AG2207" s="26">
        <f>IF(AND(-Z2207&gt;=121,-Z2207&lt;=150),D2207,0)</f>
        <v>0</v>
      </c>
      <c r="AH2207" s="26">
        <f>IF(AND(-Z2207&gt;=151,-Z2207&lt;=180),D2207,0)</f>
        <v>0</v>
      </c>
      <c r="AI2207" s="26">
        <f>IF(AND(-Z2207&gt;=181,-Z2207&lt;=210),D2207,0)</f>
        <v>0</v>
      </c>
      <c r="AJ2207" s="26">
        <f>IF(AND(-Z2207&gt;=211,-Z2207&lt;=250),D2207,0)</f>
        <v>0</v>
      </c>
      <c r="AK2207" s="26">
        <f>IF(-Z2207&gt;=251,D2207,0)</f>
        <v>0</v>
      </c>
      <c r="AL2207" s="26">
        <f>SUM(AE2207:AF2207)</f>
        <v>0</v>
      </c>
      <c r="AM2207" s="26">
        <f>SUM(AG2207:AK2207)</f>
        <v>0</v>
      </c>
      <c r="AN2207" s="26">
        <f>SUM(AI2207:AK2207)</f>
        <v>0</v>
      </c>
      <c r="AO2207" s="26">
        <f>+IF(SUM(AC2207:AK2207)=0,D2207,0)</f>
        <v>421.44</v>
      </c>
      <c r="AP2207" s="26">
        <f>+SUM(AC2207:AK2207)</f>
        <v>0</v>
      </c>
      <c r="AQ2207" s="26">
        <f>+Tabla_DatosExternos_142[[#This Row],[Total Vigente]]+Tabla_DatosExternos_142[[#This Row],[Total Vencido]]</f>
        <v>421.44</v>
      </c>
      <c r="AR2207" s="26">
        <f>SUM(AG2207:AK2207)</f>
        <v>0</v>
      </c>
      <c r="AS2207" s="27">
        <f>+Tabla_DatosExternos_142[[#This Row],[Fecha]]-Tabla_DatosExternos_142[[#This Row],[Vence]]</f>
        <v>-60</v>
      </c>
      <c r="AT2207" s="21"/>
      <c r="AU2207" s="28" t="e">
        <f>+AR2207-W2207</f>
        <v>#VALUE!</v>
      </c>
    </row>
    <row r="2208" spans="1:47" x14ac:dyDescent="0.35">
      <c r="A2208" s="20">
        <v>46213</v>
      </c>
      <c r="B2208" s="21">
        <v>281328</v>
      </c>
      <c r="C2208" s="21">
        <v>1200</v>
      </c>
      <c r="D2208" s="21">
        <v>1200</v>
      </c>
      <c r="E2208" s="22">
        <v>46273</v>
      </c>
      <c r="F2208" s="21">
        <v>27</v>
      </c>
      <c r="G2208" s="21" t="s">
        <v>90</v>
      </c>
      <c r="H2208" s="21" t="s">
        <v>95</v>
      </c>
      <c r="I2208" s="21" t="s">
        <v>1823</v>
      </c>
      <c r="J2208" s="21" t="s">
        <v>1378</v>
      </c>
      <c r="K2208" s="21" t="s">
        <v>1379</v>
      </c>
      <c r="L2208" s="21" t="s">
        <v>1380</v>
      </c>
      <c r="M2208" s="21" t="s">
        <v>1381</v>
      </c>
      <c r="N2208" s="21">
        <v>60</v>
      </c>
      <c r="O2208" s="20"/>
      <c r="P2208" s="21" t="s">
        <v>50</v>
      </c>
      <c r="Q2208" s="21" t="s">
        <v>1824</v>
      </c>
      <c r="R2208" s="21">
        <v>3020821</v>
      </c>
      <c r="S2208" s="21">
        <v>10019</v>
      </c>
      <c r="T2208" s="21">
        <v>-63.147013999999999</v>
      </c>
      <c r="U2208" s="21">
        <v>-17.742850700000002</v>
      </c>
      <c r="V2208" s="21" t="s">
        <v>1448</v>
      </c>
      <c r="W2208" s="21" t="s">
        <v>51</v>
      </c>
      <c r="X2208" s="21" t="s">
        <v>1852</v>
      </c>
      <c r="Y2208" s="23">
        <v>46246</v>
      </c>
      <c r="Z2208" s="24">
        <f>+E2208-Y2208</f>
        <v>27</v>
      </c>
      <c r="AA2208" s="25">
        <f>+Tabla_DatosExternos_142[[#This Row],[Saldo]]/Tabla_DatosExternos_142[[#This Row],[Importe]]</f>
        <v>1</v>
      </c>
      <c r="AB2208" s="21"/>
      <c r="AC2208" s="26">
        <f>IF(AND(-Z2208&gt;=1,-Z2208&lt;=30),D2208,0)</f>
        <v>0</v>
      </c>
      <c r="AD2208" s="26">
        <f>IF(AND(-Z2208&gt;=31,-Z2208&lt;=60),D2208,0)</f>
        <v>0</v>
      </c>
      <c r="AE2208" s="26">
        <f>IF(AND(-Z2208&gt;=61,-Z2208&lt;=90),D2208,0)</f>
        <v>0</v>
      </c>
      <c r="AF2208" s="26">
        <f>IF(AND(-Z2208&gt;=91,-Z2208&lt;=120),D2208,0)</f>
        <v>0</v>
      </c>
      <c r="AG2208" s="26">
        <f>IF(AND(-Z2208&gt;=121,-Z2208&lt;=150),D2208,0)</f>
        <v>0</v>
      </c>
      <c r="AH2208" s="26">
        <f>IF(AND(-Z2208&gt;=151,-Z2208&lt;=180),D2208,0)</f>
        <v>0</v>
      </c>
      <c r="AI2208" s="26">
        <f>IF(AND(-Z2208&gt;=181,-Z2208&lt;=210),D2208,0)</f>
        <v>0</v>
      </c>
      <c r="AJ2208" s="26">
        <f>IF(AND(-Z2208&gt;=211,-Z2208&lt;=250),D2208,0)</f>
        <v>0</v>
      </c>
      <c r="AK2208" s="26">
        <f>IF(-Z2208&gt;=251,D2208,0)</f>
        <v>0</v>
      </c>
      <c r="AL2208" s="26">
        <f>SUM(AE2208:AF2208)</f>
        <v>0</v>
      </c>
      <c r="AM2208" s="26">
        <f>SUM(AG2208:AK2208)</f>
        <v>0</v>
      </c>
      <c r="AN2208" s="26">
        <f>SUM(AI2208:AK2208)</f>
        <v>0</v>
      </c>
      <c r="AO2208" s="26">
        <f>+IF(SUM(AC2208:AK2208)=0,D2208,0)</f>
        <v>1200</v>
      </c>
      <c r="AP2208" s="26">
        <f>+SUM(AC2208:AK2208)</f>
        <v>0</v>
      </c>
      <c r="AQ2208" s="26">
        <f>+Tabla_DatosExternos_142[[#This Row],[Total Vigente]]+Tabla_DatosExternos_142[[#This Row],[Total Vencido]]</f>
        <v>1200</v>
      </c>
      <c r="AR2208" s="26">
        <f>SUM(AG2208:AK2208)</f>
        <v>0</v>
      </c>
      <c r="AS2208" s="27">
        <f>+Tabla_DatosExternos_142[[#This Row],[Fecha]]-Tabla_DatosExternos_142[[#This Row],[Vence]]</f>
        <v>-60</v>
      </c>
      <c r="AT2208" s="21"/>
      <c r="AU2208" s="28" t="e">
        <f>+AR2208-W2208</f>
        <v>#VALUE!</v>
      </c>
    </row>
    <row r="2209" spans="1:47" x14ac:dyDescent="0.35">
      <c r="A2209" s="20">
        <v>46213</v>
      </c>
      <c r="B2209" s="21">
        <v>281329</v>
      </c>
      <c r="C2209" s="21">
        <v>2296.14</v>
      </c>
      <c r="D2209" s="21">
        <v>2296.14</v>
      </c>
      <c r="E2209" s="22">
        <v>46273</v>
      </c>
      <c r="F2209" s="21">
        <v>27</v>
      </c>
      <c r="G2209" s="21" t="s">
        <v>90</v>
      </c>
      <c r="H2209" s="21" t="s">
        <v>95</v>
      </c>
      <c r="I2209" s="21" t="s">
        <v>1823</v>
      </c>
      <c r="J2209" s="21" t="s">
        <v>1378</v>
      </c>
      <c r="K2209" s="21" t="s">
        <v>1379</v>
      </c>
      <c r="L2209" s="21" t="s">
        <v>1380</v>
      </c>
      <c r="M2209" s="21" t="s">
        <v>1381</v>
      </c>
      <c r="N2209" s="21">
        <v>60</v>
      </c>
      <c r="O2209" s="20"/>
      <c r="P2209" s="21" t="s">
        <v>50</v>
      </c>
      <c r="Q2209" s="21" t="s">
        <v>1824</v>
      </c>
      <c r="R2209" s="21">
        <v>3020821</v>
      </c>
      <c r="S2209" s="21">
        <v>10019</v>
      </c>
      <c r="T2209" s="21">
        <v>-63.147013999999999</v>
      </c>
      <c r="U2209" s="21">
        <v>-17.742850700000002</v>
      </c>
      <c r="V2209" s="21" t="s">
        <v>1448</v>
      </c>
      <c r="W2209" s="21" t="s">
        <v>51</v>
      </c>
      <c r="X2209" s="21" t="s">
        <v>1852</v>
      </c>
      <c r="Y2209" s="23">
        <v>46246</v>
      </c>
      <c r="Z2209" s="24">
        <f>+E2209-Y2209</f>
        <v>27</v>
      </c>
      <c r="AA2209" s="25">
        <f>+Tabla_DatosExternos_142[[#This Row],[Saldo]]/Tabla_DatosExternos_142[[#This Row],[Importe]]</f>
        <v>1</v>
      </c>
      <c r="AB2209" s="21"/>
      <c r="AC2209" s="26">
        <f>IF(AND(-Z2209&gt;=1,-Z2209&lt;=30),D2209,0)</f>
        <v>0</v>
      </c>
      <c r="AD2209" s="26">
        <f>IF(AND(-Z2209&gt;=31,-Z2209&lt;=60),D2209,0)</f>
        <v>0</v>
      </c>
      <c r="AE2209" s="26">
        <f>IF(AND(-Z2209&gt;=61,-Z2209&lt;=90),D2209,0)</f>
        <v>0</v>
      </c>
      <c r="AF2209" s="26">
        <f>IF(AND(-Z2209&gt;=91,-Z2209&lt;=120),D2209,0)</f>
        <v>0</v>
      </c>
      <c r="AG2209" s="26">
        <f>IF(AND(-Z2209&gt;=121,-Z2209&lt;=150),D2209,0)</f>
        <v>0</v>
      </c>
      <c r="AH2209" s="26">
        <f>IF(AND(-Z2209&gt;=151,-Z2209&lt;=180),D2209,0)</f>
        <v>0</v>
      </c>
      <c r="AI2209" s="26">
        <f>IF(AND(-Z2209&gt;=181,-Z2209&lt;=210),D2209,0)</f>
        <v>0</v>
      </c>
      <c r="AJ2209" s="26">
        <f>IF(AND(-Z2209&gt;=211,-Z2209&lt;=250),D2209,0)</f>
        <v>0</v>
      </c>
      <c r="AK2209" s="26">
        <f>IF(-Z2209&gt;=251,D2209,0)</f>
        <v>0</v>
      </c>
      <c r="AL2209" s="26">
        <f>SUM(AE2209:AF2209)</f>
        <v>0</v>
      </c>
      <c r="AM2209" s="26">
        <f>SUM(AG2209:AK2209)</f>
        <v>0</v>
      </c>
      <c r="AN2209" s="26">
        <f>SUM(AI2209:AK2209)</f>
        <v>0</v>
      </c>
      <c r="AO2209" s="26">
        <f>+IF(SUM(AC2209:AK2209)=0,D2209,0)</f>
        <v>2296.14</v>
      </c>
      <c r="AP2209" s="26">
        <f>+SUM(AC2209:AK2209)</f>
        <v>0</v>
      </c>
      <c r="AQ2209" s="26">
        <f>+Tabla_DatosExternos_142[[#This Row],[Total Vigente]]+Tabla_DatosExternos_142[[#This Row],[Total Vencido]]</f>
        <v>2296.14</v>
      </c>
      <c r="AR2209" s="26">
        <f>SUM(AG2209:AK2209)</f>
        <v>0</v>
      </c>
      <c r="AS2209" s="27">
        <f>+Tabla_DatosExternos_142[[#This Row],[Fecha]]-Tabla_DatosExternos_142[[#This Row],[Vence]]</f>
        <v>-60</v>
      </c>
      <c r="AT2209" s="21"/>
      <c r="AU2209" s="28" t="e">
        <f>+AR2209-W2209</f>
        <v>#VALUE!</v>
      </c>
    </row>
    <row r="2210" spans="1:47" x14ac:dyDescent="0.35">
      <c r="A2210" s="20">
        <v>46214</v>
      </c>
      <c r="B2210" s="21">
        <v>282028</v>
      </c>
      <c r="C2210" s="21">
        <v>3048</v>
      </c>
      <c r="D2210" s="21">
        <v>3048</v>
      </c>
      <c r="E2210" s="22">
        <v>46274</v>
      </c>
      <c r="F2210" s="21">
        <v>28</v>
      </c>
      <c r="G2210" s="21" t="s">
        <v>90</v>
      </c>
      <c r="H2210" s="21" t="s">
        <v>95</v>
      </c>
      <c r="I2210" s="21" t="s">
        <v>1782</v>
      </c>
      <c r="J2210" s="21" t="s">
        <v>1378</v>
      </c>
      <c r="K2210" s="21" t="s">
        <v>1379</v>
      </c>
      <c r="L2210" s="21" t="s">
        <v>1380</v>
      </c>
      <c r="M2210" s="21" t="s">
        <v>1381</v>
      </c>
      <c r="N2210" s="21">
        <v>60</v>
      </c>
      <c r="O2210" s="20"/>
      <c r="P2210" s="21" t="s">
        <v>50</v>
      </c>
      <c r="Q2210" s="21" t="s">
        <v>1783</v>
      </c>
      <c r="R2210" s="21">
        <v>165000</v>
      </c>
      <c r="S2210" s="21">
        <v>10019</v>
      </c>
      <c r="T2210" s="21">
        <v>-63.150064499999999</v>
      </c>
      <c r="U2210" s="21">
        <v>-17.765085599999999</v>
      </c>
      <c r="V2210" s="21" t="s">
        <v>1784</v>
      </c>
      <c r="W2210" s="21" t="s">
        <v>51</v>
      </c>
      <c r="X2210" s="21" t="s">
        <v>1785</v>
      </c>
      <c r="Y2210" s="23">
        <v>46246</v>
      </c>
      <c r="Z2210" s="24">
        <f>+E2210-Y2210</f>
        <v>28</v>
      </c>
      <c r="AA2210" s="25">
        <f>+Tabla_DatosExternos_142[[#This Row],[Saldo]]/Tabla_DatosExternos_142[[#This Row],[Importe]]</f>
        <v>1</v>
      </c>
      <c r="AB2210" s="21"/>
      <c r="AC2210" s="26">
        <f>IF(AND(-Z2210&gt;=1,-Z2210&lt;=30),D2210,0)</f>
        <v>0</v>
      </c>
      <c r="AD2210" s="26">
        <f>IF(AND(-Z2210&gt;=31,-Z2210&lt;=60),D2210,0)</f>
        <v>0</v>
      </c>
      <c r="AE2210" s="26">
        <f>IF(AND(-Z2210&gt;=61,-Z2210&lt;=90),D2210,0)</f>
        <v>0</v>
      </c>
      <c r="AF2210" s="26">
        <f>IF(AND(-Z2210&gt;=91,-Z2210&lt;=120),D2210,0)</f>
        <v>0</v>
      </c>
      <c r="AG2210" s="26">
        <f>IF(AND(-Z2210&gt;=121,-Z2210&lt;=150),D2210,0)</f>
        <v>0</v>
      </c>
      <c r="AH2210" s="26">
        <f>IF(AND(-Z2210&gt;=151,-Z2210&lt;=180),D2210,0)</f>
        <v>0</v>
      </c>
      <c r="AI2210" s="26">
        <f>IF(AND(-Z2210&gt;=181,-Z2210&lt;=210),D2210,0)</f>
        <v>0</v>
      </c>
      <c r="AJ2210" s="26">
        <f>IF(AND(-Z2210&gt;=211,-Z2210&lt;=250),D2210,0)</f>
        <v>0</v>
      </c>
      <c r="AK2210" s="26">
        <f>IF(-Z2210&gt;=251,D2210,0)</f>
        <v>0</v>
      </c>
      <c r="AL2210" s="26">
        <f>SUM(AE2210:AF2210)</f>
        <v>0</v>
      </c>
      <c r="AM2210" s="26">
        <f>SUM(AG2210:AK2210)</f>
        <v>0</v>
      </c>
      <c r="AN2210" s="26">
        <f>SUM(AI2210:AK2210)</f>
        <v>0</v>
      </c>
      <c r="AO2210" s="26">
        <f>+IF(SUM(AC2210:AK2210)=0,D2210,0)</f>
        <v>3048</v>
      </c>
      <c r="AP2210" s="26">
        <f>+SUM(AC2210:AK2210)</f>
        <v>0</v>
      </c>
      <c r="AQ2210" s="26">
        <f>+Tabla_DatosExternos_142[[#This Row],[Total Vigente]]+Tabla_DatosExternos_142[[#This Row],[Total Vencido]]</f>
        <v>3048</v>
      </c>
      <c r="AR2210" s="26">
        <f>SUM(AG2210:AK2210)</f>
        <v>0</v>
      </c>
      <c r="AS2210" s="27">
        <f>+Tabla_DatosExternos_142[[#This Row],[Fecha]]-Tabla_DatosExternos_142[[#This Row],[Vence]]</f>
        <v>-60</v>
      </c>
      <c r="AT2210" s="21"/>
      <c r="AU2210" s="28" t="e">
        <f>+AR2210-W2210</f>
        <v>#VALUE!</v>
      </c>
    </row>
    <row r="2211" spans="1:47" x14ac:dyDescent="0.35">
      <c r="A2211" s="20">
        <v>46214</v>
      </c>
      <c r="B2211" s="21">
        <v>282029</v>
      </c>
      <c r="C2211" s="21">
        <v>1991.04</v>
      </c>
      <c r="D2211" s="21">
        <v>1991.04</v>
      </c>
      <c r="E2211" s="22">
        <v>46274</v>
      </c>
      <c r="F2211" s="21">
        <v>28</v>
      </c>
      <c r="G2211" s="21" t="s">
        <v>90</v>
      </c>
      <c r="H2211" s="21" t="s">
        <v>95</v>
      </c>
      <c r="I2211" s="21" t="s">
        <v>1590</v>
      </c>
      <c r="J2211" s="21" t="s">
        <v>1378</v>
      </c>
      <c r="K2211" s="21" t="s">
        <v>1379</v>
      </c>
      <c r="L2211" s="21" t="s">
        <v>1380</v>
      </c>
      <c r="M2211" s="21" t="s">
        <v>1381</v>
      </c>
      <c r="N2211" s="21">
        <v>60</v>
      </c>
      <c r="O2211" s="20"/>
      <c r="P2211" s="21" t="s">
        <v>50</v>
      </c>
      <c r="Q2211" s="21" t="s">
        <v>1591</v>
      </c>
      <c r="R2211" s="21">
        <v>100000</v>
      </c>
      <c r="S2211" s="21">
        <v>10019</v>
      </c>
      <c r="T2211" s="21">
        <v>-63.221254000000002</v>
      </c>
      <c r="U2211" s="21">
        <v>-17.753491</v>
      </c>
      <c r="V2211" s="21" t="s">
        <v>1592</v>
      </c>
      <c r="W2211" s="21" t="s">
        <v>51</v>
      </c>
      <c r="X2211" s="21" t="s">
        <v>2497</v>
      </c>
      <c r="Y2211" s="23">
        <v>46246</v>
      </c>
      <c r="Z2211" s="24">
        <f>+E2211-Y2211</f>
        <v>28</v>
      </c>
      <c r="AA2211" s="25">
        <f>+Tabla_DatosExternos_142[[#This Row],[Saldo]]/Tabla_DatosExternos_142[[#This Row],[Importe]]</f>
        <v>1</v>
      </c>
      <c r="AB2211" s="21"/>
      <c r="AC2211" s="26">
        <f>IF(AND(-Z2211&gt;=1,-Z2211&lt;=30),D2211,0)</f>
        <v>0</v>
      </c>
      <c r="AD2211" s="26">
        <f>IF(AND(-Z2211&gt;=31,-Z2211&lt;=60),D2211,0)</f>
        <v>0</v>
      </c>
      <c r="AE2211" s="26">
        <f>IF(AND(-Z2211&gt;=61,-Z2211&lt;=90),D2211,0)</f>
        <v>0</v>
      </c>
      <c r="AF2211" s="26">
        <f>IF(AND(-Z2211&gt;=91,-Z2211&lt;=120),D2211,0)</f>
        <v>0</v>
      </c>
      <c r="AG2211" s="26">
        <f>IF(AND(-Z2211&gt;=121,-Z2211&lt;=150),D2211,0)</f>
        <v>0</v>
      </c>
      <c r="AH2211" s="26">
        <f>IF(AND(-Z2211&gt;=151,-Z2211&lt;=180),D2211,0)</f>
        <v>0</v>
      </c>
      <c r="AI2211" s="26">
        <f>IF(AND(-Z2211&gt;=181,-Z2211&lt;=210),D2211,0)</f>
        <v>0</v>
      </c>
      <c r="AJ2211" s="26">
        <f>IF(AND(-Z2211&gt;=211,-Z2211&lt;=250),D2211,0)</f>
        <v>0</v>
      </c>
      <c r="AK2211" s="26">
        <f>IF(-Z2211&gt;=251,D2211,0)</f>
        <v>0</v>
      </c>
      <c r="AL2211" s="26">
        <f>SUM(AE2211:AF2211)</f>
        <v>0</v>
      </c>
      <c r="AM2211" s="26">
        <f>SUM(AG2211:AK2211)</f>
        <v>0</v>
      </c>
      <c r="AN2211" s="26">
        <f>SUM(AI2211:AK2211)</f>
        <v>0</v>
      </c>
      <c r="AO2211" s="26">
        <f>+IF(SUM(AC2211:AK2211)=0,D2211,0)</f>
        <v>1991.04</v>
      </c>
      <c r="AP2211" s="26">
        <f>+SUM(AC2211:AK2211)</f>
        <v>0</v>
      </c>
      <c r="AQ2211" s="26">
        <f>+Tabla_DatosExternos_142[[#This Row],[Total Vigente]]+Tabla_DatosExternos_142[[#This Row],[Total Vencido]]</f>
        <v>1991.04</v>
      </c>
      <c r="AR2211" s="26">
        <f>SUM(AG2211:AK2211)</f>
        <v>0</v>
      </c>
      <c r="AS2211" s="27">
        <f>+Tabla_DatosExternos_142[[#This Row],[Fecha]]-Tabla_DatosExternos_142[[#This Row],[Vence]]</f>
        <v>-60</v>
      </c>
      <c r="AT2211" s="21"/>
      <c r="AU2211" s="28" t="e">
        <f>+AR2211-W2211</f>
        <v>#VALUE!</v>
      </c>
    </row>
    <row r="2212" spans="1:47" x14ac:dyDescent="0.35">
      <c r="A2212" s="20">
        <v>46214</v>
      </c>
      <c r="B2212" s="21">
        <v>282030</v>
      </c>
      <c r="C2212" s="21">
        <v>1299.8399999999999</v>
      </c>
      <c r="D2212" s="21">
        <v>1299.8399999999999</v>
      </c>
      <c r="E2212" s="22">
        <v>46274</v>
      </c>
      <c r="F2212" s="21">
        <v>28</v>
      </c>
      <c r="G2212" s="21" t="s">
        <v>90</v>
      </c>
      <c r="H2212" s="21" t="s">
        <v>95</v>
      </c>
      <c r="I2212" s="21" t="s">
        <v>1590</v>
      </c>
      <c r="J2212" s="21" t="s">
        <v>1378</v>
      </c>
      <c r="K2212" s="21" t="s">
        <v>1379</v>
      </c>
      <c r="L2212" s="21" t="s">
        <v>1380</v>
      </c>
      <c r="M2212" s="21" t="s">
        <v>1381</v>
      </c>
      <c r="N2212" s="21">
        <v>60</v>
      </c>
      <c r="O2212" s="20"/>
      <c r="P2212" s="21" t="s">
        <v>50</v>
      </c>
      <c r="Q2212" s="21" t="s">
        <v>1591</v>
      </c>
      <c r="R2212" s="21">
        <v>100000</v>
      </c>
      <c r="S2212" s="21">
        <v>10019</v>
      </c>
      <c r="T2212" s="21">
        <v>-63.221254000000002</v>
      </c>
      <c r="U2212" s="21">
        <v>-17.753491</v>
      </c>
      <c r="V2212" s="21" t="s">
        <v>1592</v>
      </c>
      <c r="W2212" s="21" t="s">
        <v>51</v>
      </c>
      <c r="X2212" s="21" t="s">
        <v>1896</v>
      </c>
      <c r="Y2212" s="23">
        <v>46246</v>
      </c>
      <c r="Z2212" s="24">
        <f>+E2212-Y2212</f>
        <v>28</v>
      </c>
      <c r="AA2212" s="25">
        <f>+Tabla_DatosExternos_142[[#This Row],[Saldo]]/Tabla_DatosExternos_142[[#This Row],[Importe]]</f>
        <v>1</v>
      </c>
      <c r="AB2212" s="21"/>
      <c r="AC2212" s="26">
        <f>IF(AND(-Z2212&gt;=1,-Z2212&lt;=30),D2212,0)</f>
        <v>0</v>
      </c>
      <c r="AD2212" s="26">
        <f>IF(AND(-Z2212&gt;=31,-Z2212&lt;=60),D2212,0)</f>
        <v>0</v>
      </c>
      <c r="AE2212" s="26">
        <f>IF(AND(-Z2212&gt;=61,-Z2212&lt;=90),D2212,0)</f>
        <v>0</v>
      </c>
      <c r="AF2212" s="26">
        <f>IF(AND(-Z2212&gt;=91,-Z2212&lt;=120),D2212,0)</f>
        <v>0</v>
      </c>
      <c r="AG2212" s="26">
        <f>IF(AND(-Z2212&gt;=121,-Z2212&lt;=150),D2212,0)</f>
        <v>0</v>
      </c>
      <c r="AH2212" s="26">
        <f>IF(AND(-Z2212&gt;=151,-Z2212&lt;=180),D2212,0)</f>
        <v>0</v>
      </c>
      <c r="AI2212" s="26">
        <f>IF(AND(-Z2212&gt;=181,-Z2212&lt;=210),D2212,0)</f>
        <v>0</v>
      </c>
      <c r="AJ2212" s="26">
        <f>IF(AND(-Z2212&gt;=211,-Z2212&lt;=250),D2212,0)</f>
        <v>0</v>
      </c>
      <c r="AK2212" s="26">
        <f>IF(-Z2212&gt;=251,D2212,0)</f>
        <v>0</v>
      </c>
      <c r="AL2212" s="26">
        <f>SUM(AE2212:AF2212)</f>
        <v>0</v>
      </c>
      <c r="AM2212" s="26">
        <f>SUM(AG2212:AK2212)</f>
        <v>0</v>
      </c>
      <c r="AN2212" s="26">
        <f>SUM(AI2212:AK2212)</f>
        <v>0</v>
      </c>
      <c r="AO2212" s="26">
        <f>+IF(SUM(AC2212:AK2212)=0,D2212,0)</f>
        <v>1299.8399999999999</v>
      </c>
      <c r="AP2212" s="26">
        <f>+SUM(AC2212:AK2212)</f>
        <v>0</v>
      </c>
      <c r="AQ2212" s="26">
        <f>+Tabla_DatosExternos_142[[#This Row],[Total Vigente]]+Tabla_DatosExternos_142[[#This Row],[Total Vencido]]</f>
        <v>1299.8399999999999</v>
      </c>
      <c r="AR2212" s="26">
        <f>SUM(AG2212:AK2212)</f>
        <v>0</v>
      </c>
      <c r="AS2212" s="27">
        <f>+Tabla_DatosExternos_142[[#This Row],[Fecha]]-Tabla_DatosExternos_142[[#This Row],[Vence]]</f>
        <v>-60</v>
      </c>
      <c r="AT2212" s="21"/>
      <c r="AU2212" s="28" t="e">
        <f>+AR2212-W2212</f>
        <v>#VALUE!</v>
      </c>
    </row>
    <row r="2213" spans="1:47" x14ac:dyDescent="0.35">
      <c r="A2213" s="20">
        <v>46214</v>
      </c>
      <c r="B2213" s="21">
        <v>282031</v>
      </c>
      <c r="C2213" s="21">
        <v>2390.88</v>
      </c>
      <c r="D2213" s="21">
        <v>2390.88</v>
      </c>
      <c r="E2213" s="22">
        <v>46274</v>
      </c>
      <c r="F2213" s="21">
        <v>28</v>
      </c>
      <c r="G2213" s="21" t="s">
        <v>90</v>
      </c>
      <c r="H2213" s="21" t="s">
        <v>95</v>
      </c>
      <c r="I2213" s="21" t="s">
        <v>1590</v>
      </c>
      <c r="J2213" s="21" t="s">
        <v>1378</v>
      </c>
      <c r="K2213" s="21" t="s">
        <v>1379</v>
      </c>
      <c r="L2213" s="21" t="s">
        <v>1380</v>
      </c>
      <c r="M2213" s="21" t="s">
        <v>1381</v>
      </c>
      <c r="N2213" s="21">
        <v>60</v>
      </c>
      <c r="O2213" s="20"/>
      <c r="P2213" s="21" t="s">
        <v>50</v>
      </c>
      <c r="Q2213" s="21" t="s">
        <v>1591</v>
      </c>
      <c r="R2213" s="21">
        <v>100000</v>
      </c>
      <c r="S2213" s="21">
        <v>10019</v>
      </c>
      <c r="T2213" s="21">
        <v>-63.221254000000002</v>
      </c>
      <c r="U2213" s="21">
        <v>-17.753491</v>
      </c>
      <c r="V2213" s="21" t="s">
        <v>1592</v>
      </c>
      <c r="W2213" s="21" t="s">
        <v>51</v>
      </c>
      <c r="X2213" s="21" t="s">
        <v>1898</v>
      </c>
      <c r="Y2213" s="23">
        <v>46246</v>
      </c>
      <c r="Z2213" s="24">
        <f>+E2213-Y2213</f>
        <v>28</v>
      </c>
      <c r="AA2213" s="25">
        <f>+Tabla_DatosExternos_142[[#This Row],[Saldo]]/Tabla_DatosExternos_142[[#This Row],[Importe]]</f>
        <v>1</v>
      </c>
      <c r="AB2213" s="21"/>
      <c r="AC2213" s="26">
        <f>IF(AND(-Z2213&gt;=1,-Z2213&lt;=30),D2213,0)</f>
        <v>0</v>
      </c>
      <c r="AD2213" s="26">
        <f>IF(AND(-Z2213&gt;=31,-Z2213&lt;=60),D2213,0)</f>
        <v>0</v>
      </c>
      <c r="AE2213" s="26">
        <f>IF(AND(-Z2213&gt;=61,-Z2213&lt;=90),D2213,0)</f>
        <v>0</v>
      </c>
      <c r="AF2213" s="26">
        <f>IF(AND(-Z2213&gt;=91,-Z2213&lt;=120),D2213,0)</f>
        <v>0</v>
      </c>
      <c r="AG2213" s="26">
        <f>IF(AND(-Z2213&gt;=121,-Z2213&lt;=150),D2213,0)</f>
        <v>0</v>
      </c>
      <c r="AH2213" s="26">
        <f>IF(AND(-Z2213&gt;=151,-Z2213&lt;=180),D2213,0)</f>
        <v>0</v>
      </c>
      <c r="AI2213" s="26">
        <f>IF(AND(-Z2213&gt;=181,-Z2213&lt;=210),D2213,0)</f>
        <v>0</v>
      </c>
      <c r="AJ2213" s="26">
        <f>IF(AND(-Z2213&gt;=211,-Z2213&lt;=250),D2213,0)</f>
        <v>0</v>
      </c>
      <c r="AK2213" s="26">
        <f>IF(-Z2213&gt;=251,D2213,0)</f>
        <v>0</v>
      </c>
      <c r="AL2213" s="26">
        <f>SUM(AE2213:AF2213)</f>
        <v>0</v>
      </c>
      <c r="AM2213" s="26">
        <f>SUM(AG2213:AK2213)</f>
        <v>0</v>
      </c>
      <c r="AN2213" s="26">
        <f>SUM(AI2213:AK2213)</f>
        <v>0</v>
      </c>
      <c r="AO2213" s="26">
        <f>+IF(SUM(AC2213:AK2213)=0,D2213,0)</f>
        <v>2390.88</v>
      </c>
      <c r="AP2213" s="26">
        <f>+SUM(AC2213:AK2213)</f>
        <v>0</v>
      </c>
      <c r="AQ2213" s="26">
        <f>+Tabla_DatosExternos_142[[#This Row],[Total Vigente]]+Tabla_DatosExternos_142[[#This Row],[Total Vencido]]</f>
        <v>2390.88</v>
      </c>
      <c r="AR2213" s="26">
        <f>SUM(AG2213:AK2213)</f>
        <v>0</v>
      </c>
      <c r="AS2213" s="27">
        <f>+Tabla_DatosExternos_142[[#This Row],[Fecha]]-Tabla_DatosExternos_142[[#This Row],[Vence]]</f>
        <v>-60</v>
      </c>
      <c r="AT2213" s="21"/>
      <c r="AU2213" s="28" t="e">
        <f>+AR2213-W2213</f>
        <v>#VALUE!</v>
      </c>
    </row>
    <row r="2214" spans="1:47" x14ac:dyDescent="0.35">
      <c r="A2214" s="20">
        <v>46214</v>
      </c>
      <c r="B2214" s="21">
        <v>282032</v>
      </c>
      <c r="C2214" s="21">
        <v>570.24</v>
      </c>
      <c r="D2214" s="21">
        <v>570.24</v>
      </c>
      <c r="E2214" s="22">
        <v>46274</v>
      </c>
      <c r="F2214" s="21">
        <v>28</v>
      </c>
      <c r="G2214" s="21" t="s">
        <v>90</v>
      </c>
      <c r="H2214" s="21" t="s">
        <v>95</v>
      </c>
      <c r="I2214" s="21" t="s">
        <v>1590</v>
      </c>
      <c r="J2214" s="21" t="s">
        <v>1378</v>
      </c>
      <c r="K2214" s="21" t="s">
        <v>1379</v>
      </c>
      <c r="L2214" s="21" t="s">
        <v>1380</v>
      </c>
      <c r="M2214" s="21" t="s">
        <v>1381</v>
      </c>
      <c r="N2214" s="21">
        <v>60</v>
      </c>
      <c r="O2214" s="20"/>
      <c r="P2214" s="21" t="s">
        <v>50</v>
      </c>
      <c r="Q2214" s="21" t="s">
        <v>1591</v>
      </c>
      <c r="R2214" s="21">
        <v>100000</v>
      </c>
      <c r="S2214" s="21">
        <v>10019</v>
      </c>
      <c r="T2214" s="21">
        <v>-63.221254000000002</v>
      </c>
      <c r="U2214" s="21">
        <v>-17.753491</v>
      </c>
      <c r="V2214" s="21" t="s">
        <v>1592</v>
      </c>
      <c r="W2214" s="21" t="s">
        <v>51</v>
      </c>
      <c r="X2214" s="21" t="s">
        <v>2498</v>
      </c>
      <c r="Y2214" s="23">
        <v>46246</v>
      </c>
      <c r="Z2214" s="24">
        <f>+E2214-Y2214</f>
        <v>28</v>
      </c>
      <c r="AA2214" s="25">
        <f>+Tabla_DatosExternos_142[[#This Row],[Saldo]]/Tabla_DatosExternos_142[[#This Row],[Importe]]</f>
        <v>1</v>
      </c>
      <c r="AB2214" s="21"/>
      <c r="AC2214" s="26">
        <f>IF(AND(-Z2214&gt;=1,-Z2214&lt;=30),D2214,0)</f>
        <v>0</v>
      </c>
      <c r="AD2214" s="26">
        <f>IF(AND(-Z2214&gt;=31,-Z2214&lt;=60),D2214,0)</f>
        <v>0</v>
      </c>
      <c r="AE2214" s="26">
        <f>IF(AND(-Z2214&gt;=61,-Z2214&lt;=90),D2214,0)</f>
        <v>0</v>
      </c>
      <c r="AF2214" s="26">
        <f>IF(AND(-Z2214&gt;=91,-Z2214&lt;=120),D2214,0)</f>
        <v>0</v>
      </c>
      <c r="AG2214" s="26">
        <f>IF(AND(-Z2214&gt;=121,-Z2214&lt;=150),D2214,0)</f>
        <v>0</v>
      </c>
      <c r="AH2214" s="26">
        <f>IF(AND(-Z2214&gt;=151,-Z2214&lt;=180),D2214,0)</f>
        <v>0</v>
      </c>
      <c r="AI2214" s="26">
        <f>IF(AND(-Z2214&gt;=181,-Z2214&lt;=210),D2214,0)</f>
        <v>0</v>
      </c>
      <c r="AJ2214" s="26">
        <f>IF(AND(-Z2214&gt;=211,-Z2214&lt;=250),D2214,0)</f>
        <v>0</v>
      </c>
      <c r="AK2214" s="26">
        <f>IF(-Z2214&gt;=251,D2214,0)</f>
        <v>0</v>
      </c>
      <c r="AL2214" s="26">
        <f>SUM(AE2214:AF2214)</f>
        <v>0</v>
      </c>
      <c r="AM2214" s="26">
        <f>SUM(AG2214:AK2214)</f>
        <v>0</v>
      </c>
      <c r="AN2214" s="26">
        <f>SUM(AI2214:AK2214)</f>
        <v>0</v>
      </c>
      <c r="AO2214" s="26">
        <f>+IF(SUM(AC2214:AK2214)=0,D2214,0)</f>
        <v>570.24</v>
      </c>
      <c r="AP2214" s="26">
        <f>+SUM(AC2214:AK2214)</f>
        <v>0</v>
      </c>
      <c r="AQ2214" s="26">
        <f>+Tabla_DatosExternos_142[[#This Row],[Total Vigente]]+Tabla_DatosExternos_142[[#This Row],[Total Vencido]]</f>
        <v>570.24</v>
      </c>
      <c r="AR2214" s="26">
        <f>SUM(AG2214:AK2214)</f>
        <v>0</v>
      </c>
      <c r="AS2214" s="27">
        <f>+Tabla_DatosExternos_142[[#This Row],[Fecha]]-Tabla_DatosExternos_142[[#This Row],[Vence]]</f>
        <v>-60</v>
      </c>
      <c r="AT2214" s="21"/>
      <c r="AU2214" s="28" t="e">
        <f>+AR2214-W2214</f>
        <v>#VALUE!</v>
      </c>
    </row>
    <row r="2215" spans="1:47" x14ac:dyDescent="0.35">
      <c r="A2215" s="20">
        <v>46214</v>
      </c>
      <c r="B2215" s="21">
        <v>282033</v>
      </c>
      <c r="C2215" s="21">
        <v>3061.68</v>
      </c>
      <c r="D2215" s="21">
        <v>3061.68</v>
      </c>
      <c r="E2215" s="22">
        <v>46274</v>
      </c>
      <c r="F2215" s="21">
        <v>28</v>
      </c>
      <c r="G2215" s="21" t="s">
        <v>90</v>
      </c>
      <c r="H2215" s="21" t="s">
        <v>95</v>
      </c>
      <c r="I2215" s="21" t="s">
        <v>1590</v>
      </c>
      <c r="J2215" s="21" t="s">
        <v>1378</v>
      </c>
      <c r="K2215" s="21" t="s">
        <v>1379</v>
      </c>
      <c r="L2215" s="21" t="s">
        <v>1380</v>
      </c>
      <c r="M2215" s="21" t="s">
        <v>1381</v>
      </c>
      <c r="N2215" s="21">
        <v>60</v>
      </c>
      <c r="O2215" s="20"/>
      <c r="P2215" s="21" t="s">
        <v>50</v>
      </c>
      <c r="Q2215" s="21" t="s">
        <v>1591</v>
      </c>
      <c r="R2215" s="21">
        <v>100000</v>
      </c>
      <c r="S2215" s="21">
        <v>10019</v>
      </c>
      <c r="T2215" s="21">
        <v>-63.221254000000002</v>
      </c>
      <c r="U2215" s="21">
        <v>-17.753491</v>
      </c>
      <c r="V2215" s="21" t="s">
        <v>1592</v>
      </c>
      <c r="W2215" s="21" t="s">
        <v>51</v>
      </c>
      <c r="X2215" s="21" t="s">
        <v>1899</v>
      </c>
      <c r="Y2215" s="23">
        <v>46246</v>
      </c>
      <c r="Z2215" s="24">
        <f>+E2215-Y2215</f>
        <v>28</v>
      </c>
      <c r="AA2215" s="25">
        <f>+Tabla_DatosExternos_142[[#This Row],[Saldo]]/Tabla_DatosExternos_142[[#This Row],[Importe]]</f>
        <v>1</v>
      </c>
      <c r="AB2215" s="21"/>
      <c r="AC2215" s="26">
        <f>IF(AND(-Z2215&gt;=1,-Z2215&lt;=30),D2215,0)</f>
        <v>0</v>
      </c>
      <c r="AD2215" s="26">
        <f>IF(AND(-Z2215&gt;=31,-Z2215&lt;=60),D2215,0)</f>
        <v>0</v>
      </c>
      <c r="AE2215" s="26">
        <f>IF(AND(-Z2215&gt;=61,-Z2215&lt;=90),D2215,0)</f>
        <v>0</v>
      </c>
      <c r="AF2215" s="26">
        <f>IF(AND(-Z2215&gt;=91,-Z2215&lt;=120),D2215,0)</f>
        <v>0</v>
      </c>
      <c r="AG2215" s="26">
        <f>IF(AND(-Z2215&gt;=121,-Z2215&lt;=150),D2215,0)</f>
        <v>0</v>
      </c>
      <c r="AH2215" s="26">
        <f>IF(AND(-Z2215&gt;=151,-Z2215&lt;=180),D2215,0)</f>
        <v>0</v>
      </c>
      <c r="AI2215" s="26">
        <f>IF(AND(-Z2215&gt;=181,-Z2215&lt;=210),D2215,0)</f>
        <v>0</v>
      </c>
      <c r="AJ2215" s="26">
        <f>IF(AND(-Z2215&gt;=211,-Z2215&lt;=250),D2215,0)</f>
        <v>0</v>
      </c>
      <c r="AK2215" s="26">
        <f>IF(-Z2215&gt;=251,D2215,0)</f>
        <v>0</v>
      </c>
      <c r="AL2215" s="26">
        <f>SUM(AE2215:AF2215)</f>
        <v>0</v>
      </c>
      <c r="AM2215" s="26">
        <f>SUM(AG2215:AK2215)</f>
        <v>0</v>
      </c>
      <c r="AN2215" s="26">
        <f>SUM(AI2215:AK2215)</f>
        <v>0</v>
      </c>
      <c r="AO2215" s="26">
        <f>+IF(SUM(AC2215:AK2215)=0,D2215,0)</f>
        <v>3061.68</v>
      </c>
      <c r="AP2215" s="26">
        <f>+SUM(AC2215:AK2215)</f>
        <v>0</v>
      </c>
      <c r="AQ2215" s="26">
        <f>+Tabla_DatosExternos_142[[#This Row],[Total Vigente]]+Tabla_DatosExternos_142[[#This Row],[Total Vencido]]</f>
        <v>3061.68</v>
      </c>
      <c r="AR2215" s="26">
        <f>SUM(AG2215:AK2215)</f>
        <v>0</v>
      </c>
      <c r="AS2215" s="27">
        <f>+Tabla_DatosExternos_142[[#This Row],[Fecha]]-Tabla_DatosExternos_142[[#This Row],[Vence]]</f>
        <v>-60</v>
      </c>
      <c r="AT2215" s="21"/>
      <c r="AU2215" s="28" t="e">
        <f>+AR2215-W2215</f>
        <v>#VALUE!</v>
      </c>
    </row>
    <row r="2216" spans="1:47" x14ac:dyDescent="0.35">
      <c r="A2216" s="20">
        <v>46214</v>
      </c>
      <c r="B2216" s="21">
        <v>282034</v>
      </c>
      <c r="C2216" s="21">
        <v>2757.84</v>
      </c>
      <c r="D2216" s="21">
        <v>2757.84</v>
      </c>
      <c r="E2216" s="22">
        <v>46274</v>
      </c>
      <c r="F2216" s="21">
        <v>28</v>
      </c>
      <c r="G2216" s="21" t="s">
        <v>90</v>
      </c>
      <c r="H2216" s="21" t="s">
        <v>95</v>
      </c>
      <c r="I2216" s="21" t="s">
        <v>1590</v>
      </c>
      <c r="J2216" s="21" t="s">
        <v>1378</v>
      </c>
      <c r="K2216" s="21" t="s">
        <v>1379</v>
      </c>
      <c r="L2216" s="21" t="s">
        <v>1380</v>
      </c>
      <c r="M2216" s="21" t="s">
        <v>1381</v>
      </c>
      <c r="N2216" s="21">
        <v>60</v>
      </c>
      <c r="O2216" s="20"/>
      <c r="P2216" s="21" t="s">
        <v>50</v>
      </c>
      <c r="Q2216" s="21" t="s">
        <v>1591</v>
      </c>
      <c r="R2216" s="21">
        <v>100000</v>
      </c>
      <c r="S2216" s="21">
        <v>10019</v>
      </c>
      <c r="T2216" s="21">
        <v>-63.221254000000002</v>
      </c>
      <c r="U2216" s="21">
        <v>-17.753491</v>
      </c>
      <c r="V2216" s="21" t="s">
        <v>1592</v>
      </c>
      <c r="W2216" s="21" t="s">
        <v>51</v>
      </c>
      <c r="X2216" s="21" t="s">
        <v>2499</v>
      </c>
      <c r="Y2216" s="23">
        <v>46246</v>
      </c>
      <c r="Z2216" s="24">
        <f>+E2216-Y2216</f>
        <v>28</v>
      </c>
      <c r="AA2216" s="25">
        <f>+Tabla_DatosExternos_142[[#This Row],[Saldo]]/Tabla_DatosExternos_142[[#This Row],[Importe]]</f>
        <v>1</v>
      </c>
      <c r="AB2216" s="21"/>
      <c r="AC2216" s="26">
        <f>IF(AND(-Z2216&gt;=1,-Z2216&lt;=30),D2216,0)</f>
        <v>0</v>
      </c>
      <c r="AD2216" s="26">
        <f>IF(AND(-Z2216&gt;=31,-Z2216&lt;=60),D2216,0)</f>
        <v>0</v>
      </c>
      <c r="AE2216" s="26">
        <f>IF(AND(-Z2216&gt;=61,-Z2216&lt;=90),D2216,0)</f>
        <v>0</v>
      </c>
      <c r="AF2216" s="26">
        <f>IF(AND(-Z2216&gt;=91,-Z2216&lt;=120),D2216,0)</f>
        <v>0</v>
      </c>
      <c r="AG2216" s="26">
        <f>IF(AND(-Z2216&gt;=121,-Z2216&lt;=150),D2216,0)</f>
        <v>0</v>
      </c>
      <c r="AH2216" s="26">
        <f>IF(AND(-Z2216&gt;=151,-Z2216&lt;=180),D2216,0)</f>
        <v>0</v>
      </c>
      <c r="AI2216" s="26">
        <f>IF(AND(-Z2216&gt;=181,-Z2216&lt;=210),D2216,0)</f>
        <v>0</v>
      </c>
      <c r="AJ2216" s="26">
        <f>IF(AND(-Z2216&gt;=211,-Z2216&lt;=250),D2216,0)</f>
        <v>0</v>
      </c>
      <c r="AK2216" s="26">
        <f>IF(-Z2216&gt;=251,D2216,0)</f>
        <v>0</v>
      </c>
      <c r="AL2216" s="26">
        <f>SUM(AE2216:AF2216)</f>
        <v>0</v>
      </c>
      <c r="AM2216" s="26">
        <f>SUM(AG2216:AK2216)</f>
        <v>0</v>
      </c>
      <c r="AN2216" s="26">
        <f>SUM(AI2216:AK2216)</f>
        <v>0</v>
      </c>
      <c r="AO2216" s="26">
        <f>+IF(SUM(AC2216:AK2216)=0,D2216,0)</f>
        <v>2757.84</v>
      </c>
      <c r="AP2216" s="26">
        <f>+SUM(AC2216:AK2216)</f>
        <v>0</v>
      </c>
      <c r="AQ2216" s="26">
        <f>+Tabla_DatosExternos_142[[#This Row],[Total Vigente]]+Tabla_DatosExternos_142[[#This Row],[Total Vencido]]</f>
        <v>2757.84</v>
      </c>
      <c r="AR2216" s="26">
        <f>SUM(AG2216:AK2216)</f>
        <v>0</v>
      </c>
      <c r="AS2216" s="27">
        <f>+Tabla_DatosExternos_142[[#This Row],[Fecha]]-Tabla_DatosExternos_142[[#This Row],[Vence]]</f>
        <v>-60</v>
      </c>
      <c r="AT2216" s="21"/>
      <c r="AU2216" s="28" t="e">
        <f>+AR2216-W2216</f>
        <v>#VALUE!</v>
      </c>
    </row>
    <row r="2217" spans="1:47" x14ac:dyDescent="0.35">
      <c r="A2217" s="20">
        <v>46214</v>
      </c>
      <c r="B2217" s="21">
        <v>282035</v>
      </c>
      <c r="C2217" s="21">
        <v>1556.46</v>
      </c>
      <c r="D2217" s="21">
        <v>1556.46</v>
      </c>
      <c r="E2217" s="22">
        <v>46274</v>
      </c>
      <c r="F2217" s="21">
        <v>28</v>
      </c>
      <c r="G2217" s="21" t="s">
        <v>90</v>
      </c>
      <c r="H2217" s="21" t="s">
        <v>95</v>
      </c>
      <c r="I2217" s="21" t="s">
        <v>1590</v>
      </c>
      <c r="J2217" s="21" t="s">
        <v>1378</v>
      </c>
      <c r="K2217" s="21" t="s">
        <v>1379</v>
      </c>
      <c r="L2217" s="21" t="s">
        <v>1380</v>
      </c>
      <c r="M2217" s="21" t="s">
        <v>1381</v>
      </c>
      <c r="N2217" s="21">
        <v>60</v>
      </c>
      <c r="O2217" s="20"/>
      <c r="P2217" s="21" t="s">
        <v>50</v>
      </c>
      <c r="Q2217" s="21" t="s">
        <v>1591</v>
      </c>
      <c r="R2217" s="21">
        <v>100000</v>
      </c>
      <c r="S2217" s="21">
        <v>10019</v>
      </c>
      <c r="T2217" s="21">
        <v>-63.221254000000002</v>
      </c>
      <c r="U2217" s="21">
        <v>-17.753491</v>
      </c>
      <c r="V2217" s="21" t="s">
        <v>1592</v>
      </c>
      <c r="W2217" s="21" t="s">
        <v>51</v>
      </c>
      <c r="X2217" s="21" t="s">
        <v>1900</v>
      </c>
      <c r="Y2217" s="23">
        <v>46246</v>
      </c>
      <c r="Z2217" s="24">
        <f>+E2217-Y2217</f>
        <v>28</v>
      </c>
      <c r="AA2217" s="25">
        <f>+Tabla_DatosExternos_142[[#This Row],[Saldo]]/Tabla_DatosExternos_142[[#This Row],[Importe]]</f>
        <v>1</v>
      </c>
      <c r="AB2217" s="21"/>
      <c r="AC2217" s="26">
        <f>IF(AND(-Z2217&gt;=1,-Z2217&lt;=30),D2217,0)</f>
        <v>0</v>
      </c>
      <c r="AD2217" s="26">
        <f>IF(AND(-Z2217&gt;=31,-Z2217&lt;=60),D2217,0)</f>
        <v>0</v>
      </c>
      <c r="AE2217" s="26">
        <f>IF(AND(-Z2217&gt;=61,-Z2217&lt;=90),D2217,0)</f>
        <v>0</v>
      </c>
      <c r="AF2217" s="26">
        <f>IF(AND(-Z2217&gt;=91,-Z2217&lt;=120),D2217,0)</f>
        <v>0</v>
      </c>
      <c r="AG2217" s="26">
        <f>IF(AND(-Z2217&gt;=121,-Z2217&lt;=150),D2217,0)</f>
        <v>0</v>
      </c>
      <c r="AH2217" s="26">
        <f>IF(AND(-Z2217&gt;=151,-Z2217&lt;=180),D2217,0)</f>
        <v>0</v>
      </c>
      <c r="AI2217" s="26">
        <f>IF(AND(-Z2217&gt;=181,-Z2217&lt;=210),D2217,0)</f>
        <v>0</v>
      </c>
      <c r="AJ2217" s="26">
        <f>IF(AND(-Z2217&gt;=211,-Z2217&lt;=250),D2217,0)</f>
        <v>0</v>
      </c>
      <c r="AK2217" s="26">
        <f>IF(-Z2217&gt;=251,D2217,0)</f>
        <v>0</v>
      </c>
      <c r="AL2217" s="26">
        <f>SUM(AE2217:AF2217)</f>
        <v>0</v>
      </c>
      <c r="AM2217" s="26">
        <f>SUM(AG2217:AK2217)</f>
        <v>0</v>
      </c>
      <c r="AN2217" s="26">
        <f>SUM(AI2217:AK2217)</f>
        <v>0</v>
      </c>
      <c r="AO2217" s="26">
        <f>+IF(SUM(AC2217:AK2217)=0,D2217,0)</f>
        <v>1556.46</v>
      </c>
      <c r="AP2217" s="26">
        <f>+SUM(AC2217:AK2217)</f>
        <v>0</v>
      </c>
      <c r="AQ2217" s="26">
        <f>+Tabla_DatosExternos_142[[#This Row],[Total Vigente]]+Tabla_DatosExternos_142[[#This Row],[Total Vencido]]</f>
        <v>1556.46</v>
      </c>
      <c r="AR2217" s="26">
        <f>SUM(AG2217:AK2217)</f>
        <v>0</v>
      </c>
      <c r="AS2217" s="27">
        <f>+Tabla_DatosExternos_142[[#This Row],[Fecha]]-Tabla_DatosExternos_142[[#This Row],[Vence]]</f>
        <v>-60</v>
      </c>
      <c r="AT2217" s="21"/>
      <c r="AU2217" s="28" t="e">
        <f>+AR2217-W2217</f>
        <v>#VALUE!</v>
      </c>
    </row>
    <row r="2218" spans="1:47" x14ac:dyDescent="0.35">
      <c r="A2218" s="20">
        <v>46214</v>
      </c>
      <c r="B2218" s="21">
        <v>282036</v>
      </c>
      <c r="C2218" s="21">
        <v>1200</v>
      </c>
      <c r="D2218" s="21">
        <v>1200</v>
      </c>
      <c r="E2218" s="22">
        <v>46274</v>
      </c>
      <c r="F2218" s="21">
        <v>28</v>
      </c>
      <c r="G2218" s="21" t="s">
        <v>90</v>
      </c>
      <c r="H2218" s="21" t="s">
        <v>95</v>
      </c>
      <c r="I2218" s="21" t="s">
        <v>1823</v>
      </c>
      <c r="J2218" s="21" t="s">
        <v>1378</v>
      </c>
      <c r="K2218" s="21" t="s">
        <v>1379</v>
      </c>
      <c r="L2218" s="21" t="s">
        <v>1380</v>
      </c>
      <c r="M2218" s="21" t="s">
        <v>1381</v>
      </c>
      <c r="N2218" s="21">
        <v>60</v>
      </c>
      <c r="O2218" s="20"/>
      <c r="P2218" s="21" t="s">
        <v>50</v>
      </c>
      <c r="Q2218" s="21" t="s">
        <v>1824</v>
      </c>
      <c r="R2218" s="21">
        <v>3020821</v>
      </c>
      <c r="S2218" s="21">
        <v>10019</v>
      </c>
      <c r="T2218" s="21">
        <v>-63.163467500000003</v>
      </c>
      <c r="U2218" s="21">
        <v>-17.795423799999998</v>
      </c>
      <c r="V2218" s="21" t="s">
        <v>1448</v>
      </c>
      <c r="W2218" s="21" t="s">
        <v>51</v>
      </c>
      <c r="X2218" s="21" t="s">
        <v>1874</v>
      </c>
      <c r="Y2218" s="23">
        <v>46246</v>
      </c>
      <c r="Z2218" s="24">
        <f>+E2218-Y2218</f>
        <v>28</v>
      </c>
      <c r="AA2218" s="25">
        <f>+Tabla_DatosExternos_142[[#This Row],[Saldo]]/Tabla_DatosExternos_142[[#This Row],[Importe]]</f>
        <v>1</v>
      </c>
      <c r="AB2218" s="21"/>
      <c r="AC2218" s="26">
        <f>IF(AND(-Z2218&gt;=1,-Z2218&lt;=30),D2218,0)</f>
        <v>0</v>
      </c>
      <c r="AD2218" s="26">
        <f>IF(AND(-Z2218&gt;=31,-Z2218&lt;=60),D2218,0)</f>
        <v>0</v>
      </c>
      <c r="AE2218" s="26">
        <f>IF(AND(-Z2218&gt;=61,-Z2218&lt;=90),D2218,0)</f>
        <v>0</v>
      </c>
      <c r="AF2218" s="26">
        <f>IF(AND(-Z2218&gt;=91,-Z2218&lt;=120),D2218,0)</f>
        <v>0</v>
      </c>
      <c r="AG2218" s="26">
        <f>IF(AND(-Z2218&gt;=121,-Z2218&lt;=150),D2218,0)</f>
        <v>0</v>
      </c>
      <c r="AH2218" s="26">
        <f>IF(AND(-Z2218&gt;=151,-Z2218&lt;=180),D2218,0)</f>
        <v>0</v>
      </c>
      <c r="AI2218" s="26">
        <f>IF(AND(-Z2218&gt;=181,-Z2218&lt;=210),D2218,0)</f>
        <v>0</v>
      </c>
      <c r="AJ2218" s="26">
        <f>IF(AND(-Z2218&gt;=211,-Z2218&lt;=250),D2218,0)</f>
        <v>0</v>
      </c>
      <c r="AK2218" s="26">
        <f>IF(-Z2218&gt;=251,D2218,0)</f>
        <v>0</v>
      </c>
      <c r="AL2218" s="26">
        <f>SUM(AE2218:AF2218)</f>
        <v>0</v>
      </c>
      <c r="AM2218" s="26">
        <f>SUM(AG2218:AK2218)</f>
        <v>0</v>
      </c>
      <c r="AN2218" s="26">
        <f>SUM(AI2218:AK2218)</f>
        <v>0</v>
      </c>
      <c r="AO2218" s="26">
        <f>+IF(SUM(AC2218:AK2218)=0,D2218,0)</f>
        <v>1200</v>
      </c>
      <c r="AP2218" s="26">
        <f>+SUM(AC2218:AK2218)</f>
        <v>0</v>
      </c>
      <c r="AQ2218" s="26">
        <f>+Tabla_DatosExternos_142[[#This Row],[Total Vigente]]+Tabla_DatosExternos_142[[#This Row],[Total Vencido]]</f>
        <v>1200</v>
      </c>
      <c r="AR2218" s="26">
        <f>SUM(AG2218:AK2218)</f>
        <v>0</v>
      </c>
      <c r="AS2218" s="27">
        <f>+Tabla_DatosExternos_142[[#This Row],[Fecha]]-Tabla_DatosExternos_142[[#This Row],[Vence]]</f>
        <v>-60</v>
      </c>
      <c r="AT2218" s="21"/>
      <c r="AU2218" s="28" t="e">
        <f>+AR2218-W2218</f>
        <v>#VALUE!</v>
      </c>
    </row>
    <row r="2219" spans="1:47" x14ac:dyDescent="0.35">
      <c r="A2219" s="20">
        <v>46214</v>
      </c>
      <c r="B2219" s="21">
        <v>282037</v>
      </c>
      <c r="C2219" s="21">
        <v>3645.3</v>
      </c>
      <c r="D2219" s="21">
        <v>3645.3</v>
      </c>
      <c r="E2219" s="22">
        <v>46274</v>
      </c>
      <c r="F2219" s="21">
        <v>28</v>
      </c>
      <c r="G2219" s="21" t="s">
        <v>90</v>
      </c>
      <c r="H2219" s="21" t="s">
        <v>95</v>
      </c>
      <c r="I2219" s="21" t="s">
        <v>1618</v>
      </c>
      <c r="J2219" s="21" t="s">
        <v>1378</v>
      </c>
      <c r="K2219" s="21" t="s">
        <v>1379</v>
      </c>
      <c r="L2219" s="21" t="s">
        <v>1380</v>
      </c>
      <c r="M2219" s="21" t="s">
        <v>1381</v>
      </c>
      <c r="N2219" s="21">
        <v>60</v>
      </c>
      <c r="O2219" s="20"/>
      <c r="P2219" s="21" t="s">
        <v>50</v>
      </c>
      <c r="Q2219" s="21" t="s">
        <v>1619</v>
      </c>
      <c r="R2219" s="21">
        <v>2500300</v>
      </c>
      <c r="S2219" s="21">
        <v>10019</v>
      </c>
      <c r="T2219" s="21">
        <v>-63.182762099999998</v>
      </c>
      <c r="U2219" s="21">
        <v>-17.793749399999999</v>
      </c>
      <c r="V2219" s="21" t="s">
        <v>1620</v>
      </c>
      <c r="W2219" s="21" t="s">
        <v>51</v>
      </c>
      <c r="X2219" s="21" t="s">
        <v>1695</v>
      </c>
      <c r="Y2219" s="23">
        <v>46246</v>
      </c>
      <c r="Z2219" s="24">
        <f>+E2219-Y2219</f>
        <v>28</v>
      </c>
      <c r="AA2219" s="25">
        <f>+Tabla_DatosExternos_142[[#This Row],[Saldo]]/Tabla_DatosExternos_142[[#This Row],[Importe]]</f>
        <v>1</v>
      </c>
      <c r="AB2219" s="21"/>
      <c r="AC2219" s="26">
        <f>IF(AND(-Z2219&gt;=1,-Z2219&lt;=30),D2219,0)</f>
        <v>0</v>
      </c>
      <c r="AD2219" s="26">
        <f>IF(AND(-Z2219&gt;=31,-Z2219&lt;=60),D2219,0)</f>
        <v>0</v>
      </c>
      <c r="AE2219" s="26">
        <f>IF(AND(-Z2219&gt;=61,-Z2219&lt;=90),D2219,0)</f>
        <v>0</v>
      </c>
      <c r="AF2219" s="26">
        <f>IF(AND(-Z2219&gt;=91,-Z2219&lt;=120),D2219,0)</f>
        <v>0</v>
      </c>
      <c r="AG2219" s="26">
        <f>IF(AND(-Z2219&gt;=121,-Z2219&lt;=150),D2219,0)</f>
        <v>0</v>
      </c>
      <c r="AH2219" s="26">
        <f>IF(AND(-Z2219&gt;=151,-Z2219&lt;=180),D2219,0)</f>
        <v>0</v>
      </c>
      <c r="AI2219" s="26">
        <f>IF(AND(-Z2219&gt;=181,-Z2219&lt;=210),D2219,0)</f>
        <v>0</v>
      </c>
      <c r="AJ2219" s="26">
        <f>IF(AND(-Z2219&gt;=211,-Z2219&lt;=250),D2219,0)</f>
        <v>0</v>
      </c>
      <c r="AK2219" s="26">
        <f>IF(-Z2219&gt;=251,D2219,0)</f>
        <v>0</v>
      </c>
      <c r="AL2219" s="26">
        <f>SUM(AE2219:AF2219)</f>
        <v>0</v>
      </c>
      <c r="AM2219" s="26">
        <f>SUM(AG2219:AK2219)</f>
        <v>0</v>
      </c>
      <c r="AN2219" s="26">
        <f>SUM(AI2219:AK2219)</f>
        <v>0</v>
      </c>
      <c r="AO2219" s="26">
        <f>+IF(SUM(AC2219:AK2219)=0,D2219,0)</f>
        <v>3645.3</v>
      </c>
      <c r="AP2219" s="26">
        <f>+SUM(AC2219:AK2219)</f>
        <v>0</v>
      </c>
      <c r="AQ2219" s="26">
        <f>+Tabla_DatosExternos_142[[#This Row],[Total Vigente]]+Tabla_DatosExternos_142[[#This Row],[Total Vencido]]</f>
        <v>3645.3</v>
      </c>
      <c r="AR2219" s="26">
        <f>SUM(AG2219:AK2219)</f>
        <v>0</v>
      </c>
      <c r="AS2219" s="27">
        <f>+Tabla_DatosExternos_142[[#This Row],[Fecha]]-Tabla_DatosExternos_142[[#This Row],[Vence]]</f>
        <v>-60</v>
      </c>
      <c r="AT2219" s="21"/>
      <c r="AU2219" s="28" t="e">
        <f>+AR2219-W2219</f>
        <v>#VALUE!</v>
      </c>
    </row>
    <row r="2220" spans="1:47" x14ac:dyDescent="0.35">
      <c r="A2220" s="20">
        <v>46214</v>
      </c>
      <c r="B2220" s="21">
        <v>282038</v>
      </c>
      <c r="C2220" s="21">
        <v>900.3</v>
      </c>
      <c r="D2220" s="21">
        <v>900.3</v>
      </c>
      <c r="E2220" s="22">
        <v>46274</v>
      </c>
      <c r="F2220" s="21">
        <v>28</v>
      </c>
      <c r="G2220" s="21" t="s">
        <v>90</v>
      </c>
      <c r="H2220" s="21" t="s">
        <v>95</v>
      </c>
      <c r="I2220" s="21" t="s">
        <v>1823</v>
      </c>
      <c r="J2220" s="21" t="s">
        <v>1378</v>
      </c>
      <c r="K2220" s="21" t="s">
        <v>1379</v>
      </c>
      <c r="L2220" s="21" t="s">
        <v>1380</v>
      </c>
      <c r="M2220" s="21" t="s">
        <v>1381</v>
      </c>
      <c r="N2220" s="21">
        <v>60</v>
      </c>
      <c r="O2220" s="20"/>
      <c r="P2220" s="21" t="s">
        <v>50</v>
      </c>
      <c r="Q2220" s="21" t="s">
        <v>1824</v>
      </c>
      <c r="R2220" s="21">
        <v>3020821</v>
      </c>
      <c r="S2220" s="21">
        <v>10019</v>
      </c>
      <c r="T2220" s="21">
        <v>-63.202550500000001</v>
      </c>
      <c r="U2220" s="21">
        <v>-17.756794899999999</v>
      </c>
      <c r="V2220" s="21" t="s">
        <v>1448</v>
      </c>
      <c r="W2220" s="21" t="s">
        <v>51</v>
      </c>
      <c r="X2220" s="21" t="s">
        <v>1857</v>
      </c>
      <c r="Y2220" s="23">
        <v>46246</v>
      </c>
      <c r="Z2220" s="24">
        <f>+E2220-Y2220</f>
        <v>28</v>
      </c>
      <c r="AA2220" s="25">
        <f>+Tabla_DatosExternos_142[[#This Row],[Saldo]]/Tabla_DatosExternos_142[[#This Row],[Importe]]</f>
        <v>1</v>
      </c>
      <c r="AB2220" s="21"/>
      <c r="AC2220" s="26">
        <f>IF(AND(-Z2220&gt;=1,-Z2220&lt;=30),D2220,0)</f>
        <v>0</v>
      </c>
      <c r="AD2220" s="26">
        <f>IF(AND(-Z2220&gt;=31,-Z2220&lt;=60),D2220,0)</f>
        <v>0</v>
      </c>
      <c r="AE2220" s="26">
        <f>IF(AND(-Z2220&gt;=61,-Z2220&lt;=90),D2220,0)</f>
        <v>0</v>
      </c>
      <c r="AF2220" s="26">
        <f>IF(AND(-Z2220&gt;=91,-Z2220&lt;=120),D2220,0)</f>
        <v>0</v>
      </c>
      <c r="AG2220" s="26">
        <f>IF(AND(-Z2220&gt;=121,-Z2220&lt;=150),D2220,0)</f>
        <v>0</v>
      </c>
      <c r="AH2220" s="26">
        <f>IF(AND(-Z2220&gt;=151,-Z2220&lt;=180),D2220,0)</f>
        <v>0</v>
      </c>
      <c r="AI2220" s="26">
        <f>IF(AND(-Z2220&gt;=181,-Z2220&lt;=210),D2220,0)</f>
        <v>0</v>
      </c>
      <c r="AJ2220" s="26">
        <f>IF(AND(-Z2220&gt;=211,-Z2220&lt;=250),D2220,0)</f>
        <v>0</v>
      </c>
      <c r="AK2220" s="26">
        <f>IF(-Z2220&gt;=251,D2220,0)</f>
        <v>0</v>
      </c>
      <c r="AL2220" s="26">
        <f>SUM(AE2220:AF2220)</f>
        <v>0</v>
      </c>
      <c r="AM2220" s="26">
        <f>SUM(AG2220:AK2220)</f>
        <v>0</v>
      </c>
      <c r="AN2220" s="26">
        <f>SUM(AI2220:AK2220)</f>
        <v>0</v>
      </c>
      <c r="AO2220" s="26">
        <f>+IF(SUM(AC2220:AK2220)=0,D2220,0)</f>
        <v>900.3</v>
      </c>
      <c r="AP2220" s="26">
        <f>+SUM(AC2220:AK2220)</f>
        <v>0</v>
      </c>
      <c r="AQ2220" s="26">
        <f>+Tabla_DatosExternos_142[[#This Row],[Total Vigente]]+Tabla_DatosExternos_142[[#This Row],[Total Vencido]]</f>
        <v>900.3</v>
      </c>
      <c r="AR2220" s="26">
        <f>SUM(AG2220:AK2220)</f>
        <v>0</v>
      </c>
      <c r="AS2220" s="27">
        <f>+Tabla_DatosExternos_142[[#This Row],[Fecha]]-Tabla_DatosExternos_142[[#This Row],[Vence]]</f>
        <v>-60</v>
      </c>
      <c r="AT2220" s="21"/>
      <c r="AU2220" s="28" t="e">
        <f>+AR2220-W2220</f>
        <v>#VALUE!</v>
      </c>
    </row>
    <row r="2221" spans="1:47" x14ac:dyDescent="0.35">
      <c r="A2221" s="20">
        <v>46214</v>
      </c>
      <c r="B2221" s="21">
        <v>282039</v>
      </c>
      <c r="C2221" s="21">
        <v>5653.68</v>
      </c>
      <c r="D2221" s="21">
        <v>5653.68</v>
      </c>
      <c r="E2221" s="22">
        <v>46274</v>
      </c>
      <c r="F2221" s="21">
        <v>28</v>
      </c>
      <c r="G2221" s="21" t="s">
        <v>90</v>
      </c>
      <c r="H2221" s="21" t="s">
        <v>95</v>
      </c>
      <c r="I2221" s="21" t="s">
        <v>1823</v>
      </c>
      <c r="J2221" s="21" t="s">
        <v>1378</v>
      </c>
      <c r="K2221" s="21" t="s">
        <v>1379</v>
      </c>
      <c r="L2221" s="21" t="s">
        <v>1380</v>
      </c>
      <c r="M2221" s="21" t="s">
        <v>1381</v>
      </c>
      <c r="N2221" s="21">
        <v>60</v>
      </c>
      <c r="O2221" s="20"/>
      <c r="P2221" s="21" t="s">
        <v>50</v>
      </c>
      <c r="Q2221" s="21" t="s">
        <v>1824</v>
      </c>
      <c r="R2221" s="21">
        <v>3020821</v>
      </c>
      <c r="S2221" s="21">
        <v>10019</v>
      </c>
      <c r="T2221" s="21">
        <v>-63.202550500000001</v>
      </c>
      <c r="U2221" s="21">
        <v>-17.756794899999999</v>
      </c>
      <c r="V2221" s="21" t="s">
        <v>1448</v>
      </c>
      <c r="W2221" s="21" t="s">
        <v>51</v>
      </c>
      <c r="X2221" s="21" t="s">
        <v>1857</v>
      </c>
      <c r="Y2221" s="23">
        <v>46246</v>
      </c>
      <c r="Z2221" s="24">
        <f>+E2221-Y2221</f>
        <v>28</v>
      </c>
      <c r="AA2221" s="25">
        <f>+Tabla_DatosExternos_142[[#This Row],[Saldo]]/Tabla_DatosExternos_142[[#This Row],[Importe]]</f>
        <v>1</v>
      </c>
      <c r="AB2221" s="21"/>
      <c r="AC2221" s="26">
        <f>IF(AND(-Z2221&gt;=1,-Z2221&lt;=30),D2221,0)</f>
        <v>0</v>
      </c>
      <c r="AD2221" s="26">
        <f>IF(AND(-Z2221&gt;=31,-Z2221&lt;=60),D2221,0)</f>
        <v>0</v>
      </c>
      <c r="AE2221" s="26">
        <f>IF(AND(-Z2221&gt;=61,-Z2221&lt;=90),D2221,0)</f>
        <v>0</v>
      </c>
      <c r="AF2221" s="26">
        <f>IF(AND(-Z2221&gt;=91,-Z2221&lt;=120),D2221,0)</f>
        <v>0</v>
      </c>
      <c r="AG2221" s="26">
        <f>IF(AND(-Z2221&gt;=121,-Z2221&lt;=150),D2221,0)</f>
        <v>0</v>
      </c>
      <c r="AH2221" s="26">
        <f>IF(AND(-Z2221&gt;=151,-Z2221&lt;=180),D2221,0)</f>
        <v>0</v>
      </c>
      <c r="AI2221" s="26">
        <f>IF(AND(-Z2221&gt;=181,-Z2221&lt;=210),D2221,0)</f>
        <v>0</v>
      </c>
      <c r="AJ2221" s="26">
        <f>IF(AND(-Z2221&gt;=211,-Z2221&lt;=250),D2221,0)</f>
        <v>0</v>
      </c>
      <c r="AK2221" s="26">
        <f>IF(-Z2221&gt;=251,D2221,0)</f>
        <v>0</v>
      </c>
      <c r="AL2221" s="26">
        <f>SUM(AE2221:AF2221)</f>
        <v>0</v>
      </c>
      <c r="AM2221" s="26">
        <f>SUM(AG2221:AK2221)</f>
        <v>0</v>
      </c>
      <c r="AN2221" s="26">
        <f>SUM(AI2221:AK2221)</f>
        <v>0</v>
      </c>
      <c r="AO2221" s="26">
        <f>+IF(SUM(AC2221:AK2221)=0,D2221,0)</f>
        <v>5653.68</v>
      </c>
      <c r="AP2221" s="26">
        <f>+SUM(AC2221:AK2221)</f>
        <v>0</v>
      </c>
      <c r="AQ2221" s="26">
        <f>+Tabla_DatosExternos_142[[#This Row],[Total Vigente]]+Tabla_DatosExternos_142[[#This Row],[Total Vencido]]</f>
        <v>5653.68</v>
      </c>
      <c r="AR2221" s="26">
        <f>SUM(AG2221:AK2221)</f>
        <v>0</v>
      </c>
      <c r="AS2221" s="27">
        <f>+Tabla_DatosExternos_142[[#This Row],[Fecha]]-Tabla_DatosExternos_142[[#This Row],[Vence]]</f>
        <v>-60</v>
      </c>
      <c r="AT2221" s="21"/>
      <c r="AU2221" s="28" t="e">
        <f>+AR2221-W2221</f>
        <v>#VALUE!</v>
      </c>
    </row>
    <row r="2222" spans="1:47" x14ac:dyDescent="0.35">
      <c r="A2222" s="20">
        <v>46214</v>
      </c>
      <c r="B2222" s="21">
        <v>282041</v>
      </c>
      <c r="C2222" s="21">
        <v>1200</v>
      </c>
      <c r="D2222" s="21">
        <v>1200</v>
      </c>
      <c r="E2222" s="22">
        <v>46274</v>
      </c>
      <c r="F2222" s="21">
        <v>28</v>
      </c>
      <c r="G2222" s="21" t="s">
        <v>90</v>
      </c>
      <c r="H2222" s="21" t="s">
        <v>95</v>
      </c>
      <c r="I2222" s="21" t="s">
        <v>1823</v>
      </c>
      <c r="J2222" s="21" t="s">
        <v>1378</v>
      </c>
      <c r="K2222" s="21" t="s">
        <v>1379</v>
      </c>
      <c r="L2222" s="21" t="s">
        <v>1380</v>
      </c>
      <c r="M2222" s="21" t="s">
        <v>1381</v>
      </c>
      <c r="N2222" s="21">
        <v>60</v>
      </c>
      <c r="O2222" s="20"/>
      <c r="P2222" s="21" t="s">
        <v>50</v>
      </c>
      <c r="Q2222" s="21" t="s">
        <v>1824</v>
      </c>
      <c r="R2222" s="21">
        <v>3020821</v>
      </c>
      <c r="S2222" s="21">
        <v>10019</v>
      </c>
      <c r="T2222" s="21">
        <v>-63.161494400000002</v>
      </c>
      <c r="U2222" s="21">
        <v>-17.765855599999998</v>
      </c>
      <c r="V2222" s="21" t="s">
        <v>1448</v>
      </c>
      <c r="W2222" s="21" t="s">
        <v>51</v>
      </c>
      <c r="X2222" s="21" t="s">
        <v>1876</v>
      </c>
      <c r="Y2222" s="23">
        <v>46246</v>
      </c>
      <c r="Z2222" s="24">
        <f>+E2222-Y2222</f>
        <v>28</v>
      </c>
      <c r="AA2222" s="25">
        <f>+Tabla_DatosExternos_142[[#This Row],[Saldo]]/Tabla_DatosExternos_142[[#This Row],[Importe]]</f>
        <v>1</v>
      </c>
      <c r="AB2222" s="21"/>
      <c r="AC2222" s="26">
        <f>IF(AND(-Z2222&gt;=1,-Z2222&lt;=30),D2222,0)</f>
        <v>0</v>
      </c>
      <c r="AD2222" s="26">
        <f>IF(AND(-Z2222&gt;=31,-Z2222&lt;=60),D2222,0)</f>
        <v>0</v>
      </c>
      <c r="AE2222" s="26">
        <f>IF(AND(-Z2222&gt;=61,-Z2222&lt;=90),D2222,0)</f>
        <v>0</v>
      </c>
      <c r="AF2222" s="26">
        <f>IF(AND(-Z2222&gt;=91,-Z2222&lt;=120),D2222,0)</f>
        <v>0</v>
      </c>
      <c r="AG2222" s="26">
        <f>IF(AND(-Z2222&gt;=121,-Z2222&lt;=150),D2222,0)</f>
        <v>0</v>
      </c>
      <c r="AH2222" s="26">
        <f>IF(AND(-Z2222&gt;=151,-Z2222&lt;=180),D2222,0)</f>
        <v>0</v>
      </c>
      <c r="AI2222" s="26">
        <f>IF(AND(-Z2222&gt;=181,-Z2222&lt;=210),D2222,0)</f>
        <v>0</v>
      </c>
      <c r="AJ2222" s="26">
        <f>IF(AND(-Z2222&gt;=211,-Z2222&lt;=250),D2222,0)</f>
        <v>0</v>
      </c>
      <c r="AK2222" s="26">
        <f>IF(-Z2222&gt;=251,D2222,0)</f>
        <v>0</v>
      </c>
      <c r="AL2222" s="26">
        <f>SUM(AE2222:AF2222)</f>
        <v>0</v>
      </c>
      <c r="AM2222" s="26">
        <f>SUM(AG2222:AK2222)</f>
        <v>0</v>
      </c>
      <c r="AN2222" s="26">
        <f>SUM(AI2222:AK2222)</f>
        <v>0</v>
      </c>
      <c r="AO2222" s="26">
        <f>+IF(SUM(AC2222:AK2222)=0,D2222,0)</f>
        <v>1200</v>
      </c>
      <c r="AP2222" s="26">
        <f>+SUM(AC2222:AK2222)</f>
        <v>0</v>
      </c>
      <c r="AQ2222" s="26">
        <f>+Tabla_DatosExternos_142[[#This Row],[Total Vigente]]+Tabla_DatosExternos_142[[#This Row],[Total Vencido]]</f>
        <v>1200</v>
      </c>
      <c r="AR2222" s="26">
        <f>SUM(AG2222:AK2222)</f>
        <v>0</v>
      </c>
      <c r="AS2222" s="27">
        <f>+Tabla_DatosExternos_142[[#This Row],[Fecha]]-Tabla_DatosExternos_142[[#This Row],[Vence]]</f>
        <v>-60</v>
      </c>
      <c r="AT2222" s="21"/>
      <c r="AU2222" s="28" t="e">
        <f>+AR2222-W2222</f>
        <v>#VALUE!</v>
      </c>
    </row>
    <row r="2223" spans="1:47" x14ac:dyDescent="0.35">
      <c r="A2223" s="20">
        <v>46214</v>
      </c>
      <c r="B2223" s="21">
        <v>282042</v>
      </c>
      <c r="C2223" s="21">
        <v>391.62</v>
      </c>
      <c r="D2223" s="21">
        <v>391.62</v>
      </c>
      <c r="E2223" s="22">
        <v>46274</v>
      </c>
      <c r="F2223" s="21">
        <v>28</v>
      </c>
      <c r="G2223" s="21" t="s">
        <v>90</v>
      </c>
      <c r="H2223" s="21" t="s">
        <v>95</v>
      </c>
      <c r="I2223" s="21" t="s">
        <v>1823</v>
      </c>
      <c r="J2223" s="21" t="s">
        <v>1378</v>
      </c>
      <c r="K2223" s="21" t="s">
        <v>1379</v>
      </c>
      <c r="L2223" s="21" t="s">
        <v>1380</v>
      </c>
      <c r="M2223" s="21" t="s">
        <v>1381</v>
      </c>
      <c r="N2223" s="21">
        <v>60</v>
      </c>
      <c r="O2223" s="20"/>
      <c r="P2223" s="21" t="s">
        <v>50</v>
      </c>
      <c r="Q2223" s="21" t="s">
        <v>1824</v>
      </c>
      <c r="R2223" s="21">
        <v>3020821</v>
      </c>
      <c r="S2223" s="21">
        <v>10019</v>
      </c>
      <c r="T2223" s="21">
        <v>-63.161494400000002</v>
      </c>
      <c r="U2223" s="21">
        <v>-17.765855599999998</v>
      </c>
      <c r="V2223" s="21" t="s">
        <v>1448</v>
      </c>
      <c r="W2223" s="21" t="s">
        <v>51</v>
      </c>
      <c r="X2223" s="21" t="s">
        <v>1876</v>
      </c>
      <c r="Y2223" s="23">
        <v>46246</v>
      </c>
      <c r="Z2223" s="24">
        <f>+E2223-Y2223</f>
        <v>28</v>
      </c>
      <c r="AA2223" s="25">
        <f>+Tabla_DatosExternos_142[[#This Row],[Saldo]]/Tabla_DatosExternos_142[[#This Row],[Importe]]</f>
        <v>1</v>
      </c>
      <c r="AB2223" s="21"/>
      <c r="AC2223" s="26">
        <f>IF(AND(-Z2223&gt;=1,-Z2223&lt;=30),D2223,0)</f>
        <v>0</v>
      </c>
      <c r="AD2223" s="26">
        <f>IF(AND(-Z2223&gt;=31,-Z2223&lt;=60),D2223,0)</f>
        <v>0</v>
      </c>
      <c r="AE2223" s="26">
        <f>IF(AND(-Z2223&gt;=61,-Z2223&lt;=90),D2223,0)</f>
        <v>0</v>
      </c>
      <c r="AF2223" s="26">
        <f>IF(AND(-Z2223&gt;=91,-Z2223&lt;=120),D2223,0)</f>
        <v>0</v>
      </c>
      <c r="AG2223" s="26">
        <f>IF(AND(-Z2223&gt;=121,-Z2223&lt;=150),D2223,0)</f>
        <v>0</v>
      </c>
      <c r="AH2223" s="26">
        <f>IF(AND(-Z2223&gt;=151,-Z2223&lt;=180),D2223,0)</f>
        <v>0</v>
      </c>
      <c r="AI2223" s="26">
        <f>IF(AND(-Z2223&gt;=181,-Z2223&lt;=210),D2223,0)</f>
        <v>0</v>
      </c>
      <c r="AJ2223" s="26">
        <f>IF(AND(-Z2223&gt;=211,-Z2223&lt;=250),D2223,0)</f>
        <v>0</v>
      </c>
      <c r="AK2223" s="26">
        <f>IF(-Z2223&gt;=251,D2223,0)</f>
        <v>0</v>
      </c>
      <c r="AL2223" s="26">
        <f>SUM(AE2223:AF2223)</f>
        <v>0</v>
      </c>
      <c r="AM2223" s="26">
        <f>SUM(AG2223:AK2223)</f>
        <v>0</v>
      </c>
      <c r="AN2223" s="26">
        <f>SUM(AI2223:AK2223)</f>
        <v>0</v>
      </c>
      <c r="AO2223" s="26">
        <f>+IF(SUM(AC2223:AK2223)=0,D2223,0)</f>
        <v>391.62</v>
      </c>
      <c r="AP2223" s="26">
        <f>+SUM(AC2223:AK2223)</f>
        <v>0</v>
      </c>
      <c r="AQ2223" s="26">
        <f>+Tabla_DatosExternos_142[[#This Row],[Total Vigente]]+Tabla_DatosExternos_142[[#This Row],[Total Vencido]]</f>
        <v>391.62</v>
      </c>
      <c r="AR2223" s="26">
        <f>SUM(AG2223:AK2223)</f>
        <v>0</v>
      </c>
      <c r="AS2223" s="27">
        <f>+Tabla_DatosExternos_142[[#This Row],[Fecha]]-Tabla_DatosExternos_142[[#This Row],[Vence]]</f>
        <v>-60</v>
      </c>
      <c r="AT2223" s="21"/>
      <c r="AU2223" s="28" t="e">
        <f>+AR2223-W2223</f>
        <v>#VALUE!</v>
      </c>
    </row>
    <row r="2224" spans="1:47" x14ac:dyDescent="0.35">
      <c r="A2224" s="20">
        <v>46214</v>
      </c>
      <c r="B2224" s="21">
        <v>282043</v>
      </c>
      <c r="C2224" s="21">
        <v>2463.9</v>
      </c>
      <c r="D2224" s="21">
        <v>2463.9</v>
      </c>
      <c r="E2224" s="22">
        <v>46274</v>
      </c>
      <c r="F2224" s="21">
        <v>28</v>
      </c>
      <c r="G2224" s="21" t="s">
        <v>90</v>
      </c>
      <c r="H2224" s="21" t="s">
        <v>95</v>
      </c>
      <c r="I2224" s="21" t="s">
        <v>1618</v>
      </c>
      <c r="J2224" s="21" t="s">
        <v>1378</v>
      </c>
      <c r="K2224" s="21" t="s">
        <v>1379</v>
      </c>
      <c r="L2224" s="21" t="s">
        <v>1380</v>
      </c>
      <c r="M2224" s="21" t="s">
        <v>1381</v>
      </c>
      <c r="N2224" s="21">
        <v>60</v>
      </c>
      <c r="O2224" s="20"/>
      <c r="P2224" s="21" t="s">
        <v>50</v>
      </c>
      <c r="Q2224" s="21" t="s">
        <v>1619</v>
      </c>
      <c r="R2224" s="21">
        <v>2500300</v>
      </c>
      <c r="S2224" s="21">
        <v>10019</v>
      </c>
      <c r="T2224" s="21">
        <v>-63.185887399999999</v>
      </c>
      <c r="U2224" s="21">
        <v>-17.800500700000001</v>
      </c>
      <c r="V2224" s="21" t="s">
        <v>1620</v>
      </c>
      <c r="W2224" s="21" t="s">
        <v>51</v>
      </c>
      <c r="X2224" s="21" t="s">
        <v>1621</v>
      </c>
      <c r="Y2224" s="23">
        <v>46246</v>
      </c>
      <c r="Z2224" s="24">
        <f>+E2224-Y2224</f>
        <v>28</v>
      </c>
      <c r="AA2224" s="25">
        <f>+Tabla_DatosExternos_142[[#This Row],[Saldo]]/Tabla_DatosExternos_142[[#This Row],[Importe]]</f>
        <v>1</v>
      </c>
      <c r="AB2224" s="21"/>
      <c r="AC2224" s="26">
        <f>IF(AND(-Z2224&gt;=1,-Z2224&lt;=30),D2224,0)</f>
        <v>0</v>
      </c>
      <c r="AD2224" s="26">
        <f>IF(AND(-Z2224&gt;=31,-Z2224&lt;=60),D2224,0)</f>
        <v>0</v>
      </c>
      <c r="AE2224" s="26">
        <f>IF(AND(-Z2224&gt;=61,-Z2224&lt;=90),D2224,0)</f>
        <v>0</v>
      </c>
      <c r="AF2224" s="26">
        <f>IF(AND(-Z2224&gt;=91,-Z2224&lt;=120),D2224,0)</f>
        <v>0</v>
      </c>
      <c r="AG2224" s="26">
        <f>IF(AND(-Z2224&gt;=121,-Z2224&lt;=150),D2224,0)</f>
        <v>0</v>
      </c>
      <c r="AH2224" s="26">
        <f>IF(AND(-Z2224&gt;=151,-Z2224&lt;=180),D2224,0)</f>
        <v>0</v>
      </c>
      <c r="AI2224" s="26">
        <f>IF(AND(-Z2224&gt;=181,-Z2224&lt;=210),D2224,0)</f>
        <v>0</v>
      </c>
      <c r="AJ2224" s="26">
        <f>IF(AND(-Z2224&gt;=211,-Z2224&lt;=250),D2224,0)</f>
        <v>0</v>
      </c>
      <c r="AK2224" s="26">
        <f>IF(-Z2224&gt;=251,D2224,0)</f>
        <v>0</v>
      </c>
      <c r="AL2224" s="26">
        <f>SUM(AE2224:AF2224)</f>
        <v>0</v>
      </c>
      <c r="AM2224" s="26">
        <f>SUM(AG2224:AK2224)</f>
        <v>0</v>
      </c>
      <c r="AN2224" s="26">
        <f>SUM(AI2224:AK2224)</f>
        <v>0</v>
      </c>
      <c r="AO2224" s="26">
        <f>+IF(SUM(AC2224:AK2224)=0,D2224,0)</f>
        <v>2463.9</v>
      </c>
      <c r="AP2224" s="26">
        <f>+SUM(AC2224:AK2224)</f>
        <v>0</v>
      </c>
      <c r="AQ2224" s="26">
        <f>+Tabla_DatosExternos_142[[#This Row],[Total Vigente]]+Tabla_DatosExternos_142[[#This Row],[Total Vencido]]</f>
        <v>2463.9</v>
      </c>
      <c r="AR2224" s="26">
        <f>SUM(AG2224:AK2224)</f>
        <v>0</v>
      </c>
      <c r="AS2224" s="27">
        <f>+Tabla_DatosExternos_142[[#This Row],[Fecha]]-Tabla_DatosExternos_142[[#This Row],[Vence]]</f>
        <v>-60</v>
      </c>
      <c r="AT2224" s="21"/>
      <c r="AU2224" s="28" t="e">
        <f>+AR2224-W2224</f>
        <v>#VALUE!</v>
      </c>
    </row>
    <row r="2225" spans="1:47" x14ac:dyDescent="0.35">
      <c r="A2225" s="20">
        <v>46214</v>
      </c>
      <c r="B2225" s="21">
        <v>282045</v>
      </c>
      <c r="C2225" s="21">
        <v>4600.92</v>
      </c>
      <c r="D2225" s="21">
        <v>4600.92</v>
      </c>
      <c r="E2225" s="22">
        <v>46244</v>
      </c>
      <c r="F2225" s="21">
        <v>2</v>
      </c>
      <c r="G2225" s="21" t="s">
        <v>90</v>
      </c>
      <c r="H2225" s="21" t="s">
        <v>48</v>
      </c>
      <c r="I2225" s="21" t="s">
        <v>1956</v>
      </c>
      <c r="J2225" s="21" t="s">
        <v>1378</v>
      </c>
      <c r="K2225" s="21" t="s">
        <v>1379</v>
      </c>
      <c r="L2225" s="21" t="s">
        <v>1380</v>
      </c>
      <c r="M2225" s="21" t="s">
        <v>1381</v>
      </c>
      <c r="N2225" s="21">
        <v>30</v>
      </c>
      <c r="O2225" s="20"/>
      <c r="P2225" s="21" t="s">
        <v>50</v>
      </c>
      <c r="Q2225" s="21" t="s">
        <v>1957</v>
      </c>
      <c r="R2225" s="21">
        <v>110000</v>
      </c>
      <c r="S2225" s="21">
        <v>10019</v>
      </c>
      <c r="T2225" s="21">
        <v>-63.193344000000003</v>
      </c>
      <c r="U2225" s="21">
        <v>-17.760964999999999</v>
      </c>
      <c r="V2225" s="21" t="s">
        <v>1958</v>
      </c>
      <c r="W2225" s="21" t="s">
        <v>51</v>
      </c>
      <c r="X2225" s="21" t="s">
        <v>1977</v>
      </c>
      <c r="Y2225" s="23">
        <v>46246</v>
      </c>
      <c r="Z2225" s="24">
        <f>+E2225-Y2225</f>
        <v>-2</v>
      </c>
      <c r="AA2225" s="25">
        <f>+Tabla_DatosExternos_142[[#This Row],[Saldo]]/Tabla_DatosExternos_142[[#This Row],[Importe]]</f>
        <v>1</v>
      </c>
      <c r="AB2225" s="21"/>
      <c r="AC2225" s="26">
        <f>IF(AND(-Z2225&gt;=1,-Z2225&lt;=30),D2225,0)</f>
        <v>4600.92</v>
      </c>
      <c r="AD2225" s="26">
        <f>IF(AND(-Z2225&gt;=31,-Z2225&lt;=60),D2225,0)</f>
        <v>0</v>
      </c>
      <c r="AE2225" s="26">
        <f>IF(AND(-Z2225&gt;=61,-Z2225&lt;=90),D2225,0)</f>
        <v>0</v>
      </c>
      <c r="AF2225" s="26">
        <f>IF(AND(-Z2225&gt;=91,-Z2225&lt;=120),D2225,0)</f>
        <v>0</v>
      </c>
      <c r="AG2225" s="26">
        <f>IF(AND(-Z2225&gt;=121,-Z2225&lt;=150),D2225,0)</f>
        <v>0</v>
      </c>
      <c r="AH2225" s="26">
        <f>IF(AND(-Z2225&gt;=151,-Z2225&lt;=180),D2225,0)</f>
        <v>0</v>
      </c>
      <c r="AI2225" s="26">
        <f>IF(AND(-Z2225&gt;=181,-Z2225&lt;=210),D2225,0)</f>
        <v>0</v>
      </c>
      <c r="AJ2225" s="26">
        <f>IF(AND(-Z2225&gt;=211,-Z2225&lt;=250),D2225,0)</f>
        <v>0</v>
      </c>
      <c r="AK2225" s="26">
        <f>IF(-Z2225&gt;=251,D2225,0)</f>
        <v>0</v>
      </c>
      <c r="AL2225" s="26">
        <f>SUM(AE2225:AF2225)</f>
        <v>0</v>
      </c>
      <c r="AM2225" s="26">
        <f>SUM(AG2225:AK2225)</f>
        <v>0</v>
      </c>
      <c r="AN2225" s="26">
        <f>SUM(AI2225:AK2225)</f>
        <v>0</v>
      </c>
      <c r="AO2225" s="26">
        <f>+IF(SUM(AC2225:AK2225)=0,D2225,0)</f>
        <v>0</v>
      </c>
      <c r="AP2225" s="26">
        <f>+SUM(AC2225:AK2225)</f>
        <v>4600.92</v>
      </c>
      <c r="AQ2225" s="26">
        <f>+Tabla_DatosExternos_142[[#This Row],[Total Vigente]]+Tabla_DatosExternos_142[[#This Row],[Total Vencido]]</f>
        <v>4600.92</v>
      </c>
      <c r="AR2225" s="26">
        <f>SUM(AG2225:AK2225)</f>
        <v>0</v>
      </c>
      <c r="AS2225" s="27">
        <f>+Tabla_DatosExternos_142[[#This Row],[Fecha]]-Tabla_DatosExternos_142[[#This Row],[Vence]]</f>
        <v>-30</v>
      </c>
      <c r="AT2225" s="21"/>
      <c r="AU2225" s="28" t="e">
        <f>+AR2225-W2225</f>
        <v>#VALUE!</v>
      </c>
    </row>
    <row r="2226" spans="1:47" x14ac:dyDescent="0.35">
      <c r="A2226" s="20">
        <v>46214</v>
      </c>
      <c r="B2226" s="21">
        <v>282046</v>
      </c>
      <c r="C2226" s="21">
        <v>1602.12</v>
      </c>
      <c r="D2226" s="21">
        <v>1602.12</v>
      </c>
      <c r="E2226" s="22">
        <v>46274</v>
      </c>
      <c r="F2226" s="21">
        <v>28</v>
      </c>
      <c r="G2226" s="21" t="s">
        <v>90</v>
      </c>
      <c r="H2226" s="21" t="s">
        <v>95</v>
      </c>
      <c r="I2226" s="21" t="s">
        <v>1691</v>
      </c>
      <c r="J2226" s="21" t="s">
        <v>1378</v>
      </c>
      <c r="K2226" s="21" t="s">
        <v>1379</v>
      </c>
      <c r="L2226" s="21" t="s">
        <v>1380</v>
      </c>
      <c r="M2226" s="21" t="s">
        <v>1381</v>
      </c>
      <c r="N2226" s="21">
        <v>60</v>
      </c>
      <c r="O2226" s="20"/>
      <c r="P2226" s="21" t="s">
        <v>50</v>
      </c>
      <c r="Q2226" s="21" t="s">
        <v>1692</v>
      </c>
      <c r="R2226" s="21">
        <v>1205808</v>
      </c>
      <c r="S2226" s="21">
        <v>10019</v>
      </c>
      <c r="T2226" s="21">
        <v>-63.107094500000002</v>
      </c>
      <c r="U2226" s="21">
        <v>-17.765671999999999</v>
      </c>
      <c r="V2226" s="21" t="s">
        <v>1693</v>
      </c>
      <c r="W2226" s="21" t="s">
        <v>51</v>
      </c>
      <c r="X2226" s="21" t="s">
        <v>1701</v>
      </c>
      <c r="Y2226" s="23">
        <v>46246</v>
      </c>
      <c r="Z2226" s="24">
        <f>+E2226-Y2226</f>
        <v>28</v>
      </c>
      <c r="AA2226" s="25">
        <f>+Tabla_DatosExternos_142[[#This Row],[Saldo]]/Tabla_DatosExternos_142[[#This Row],[Importe]]</f>
        <v>1</v>
      </c>
      <c r="AB2226" s="21"/>
      <c r="AC2226" s="26">
        <f>IF(AND(-Z2226&gt;=1,-Z2226&lt;=30),D2226,0)</f>
        <v>0</v>
      </c>
      <c r="AD2226" s="26">
        <f>IF(AND(-Z2226&gt;=31,-Z2226&lt;=60),D2226,0)</f>
        <v>0</v>
      </c>
      <c r="AE2226" s="26">
        <f>IF(AND(-Z2226&gt;=61,-Z2226&lt;=90),D2226,0)</f>
        <v>0</v>
      </c>
      <c r="AF2226" s="26">
        <f>IF(AND(-Z2226&gt;=91,-Z2226&lt;=120),D2226,0)</f>
        <v>0</v>
      </c>
      <c r="AG2226" s="26">
        <f>IF(AND(-Z2226&gt;=121,-Z2226&lt;=150),D2226,0)</f>
        <v>0</v>
      </c>
      <c r="AH2226" s="26">
        <f>IF(AND(-Z2226&gt;=151,-Z2226&lt;=180),D2226,0)</f>
        <v>0</v>
      </c>
      <c r="AI2226" s="26">
        <f>IF(AND(-Z2226&gt;=181,-Z2226&lt;=210),D2226,0)</f>
        <v>0</v>
      </c>
      <c r="AJ2226" s="26">
        <f>IF(AND(-Z2226&gt;=211,-Z2226&lt;=250),D2226,0)</f>
        <v>0</v>
      </c>
      <c r="AK2226" s="26">
        <f>IF(-Z2226&gt;=251,D2226,0)</f>
        <v>0</v>
      </c>
      <c r="AL2226" s="26">
        <f>SUM(AE2226:AF2226)</f>
        <v>0</v>
      </c>
      <c r="AM2226" s="26">
        <f>SUM(AG2226:AK2226)</f>
        <v>0</v>
      </c>
      <c r="AN2226" s="26">
        <f>SUM(AI2226:AK2226)</f>
        <v>0</v>
      </c>
      <c r="AO2226" s="26">
        <f>+IF(SUM(AC2226:AK2226)=0,D2226,0)</f>
        <v>1602.12</v>
      </c>
      <c r="AP2226" s="26">
        <f>+SUM(AC2226:AK2226)</f>
        <v>0</v>
      </c>
      <c r="AQ2226" s="26">
        <f>+Tabla_DatosExternos_142[[#This Row],[Total Vigente]]+Tabla_DatosExternos_142[[#This Row],[Total Vencido]]</f>
        <v>1602.12</v>
      </c>
      <c r="AR2226" s="26">
        <f>SUM(AG2226:AK2226)</f>
        <v>0</v>
      </c>
      <c r="AS2226" s="27">
        <f>+Tabla_DatosExternos_142[[#This Row],[Fecha]]-Tabla_DatosExternos_142[[#This Row],[Vence]]</f>
        <v>-60</v>
      </c>
      <c r="AT2226" s="21"/>
      <c r="AU2226" s="28" t="e">
        <f>+AR2226-W2226</f>
        <v>#VALUE!</v>
      </c>
    </row>
    <row r="2227" spans="1:47" x14ac:dyDescent="0.35">
      <c r="A2227" s="20">
        <v>46214</v>
      </c>
      <c r="B2227" s="21">
        <v>282047</v>
      </c>
      <c r="C2227" s="21">
        <v>165.84</v>
      </c>
      <c r="D2227" s="21">
        <v>165.84</v>
      </c>
      <c r="E2227" s="22">
        <v>46274</v>
      </c>
      <c r="F2227" s="21">
        <v>28</v>
      </c>
      <c r="G2227" s="21" t="s">
        <v>90</v>
      </c>
      <c r="H2227" s="21" t="s">
        <v>95</v>
      </c>
      <c r="I2227" s="21" t="s">
        <v>1823</v>
      </c>
      <c r="J2227" s="21" t="s">
        <v>1378</v>
      </c>
      <c r="K2227" s="21" t="s">
        <v>1379</v>
      </c>
      <c r="L2227" s="21" t="s">
        <v>1380</v>
      </c>
      <c r="M2227" s="21" t="s">
        <v>1381</v>
      </c>
      <c r="N2227" s="21">
        <v>60</v>
      </c>
      <c r="O2227" s="20"/>
      <c r="P2227" s="21" t="s">
        <v>50</v>
      </c>
      <c r="Q2227" s="21" t="s">
        <v>1824</v>
      </c>
      <c r="R2227" s="21">
        <v>3020821</v>
      </c>
      <c r="S2227" s="21">
        <v>10019</v>
      </c>
      <c r="T2227" s="21">
        <v>-63.180986500000003</v>
      </c>
      <c r="U2227" s="21">
        <v>-17.760050799999998</v>
      </c>
      <c r="V2227" s="21" t="s">
        <v>1448</v>
      </c>
      <c r="W2227" s="21" t="s">
        <v>51</v>
      </c>
      <c r="X2227" s="21" t="s">
        <v>1702</v>
      </c>
      <c r="Y2227" s="23">
        <v>46246</v>
      </c>
      <c r="Z2227" s="24">
        <f>+E2227-Y2227</f>
        <v>28</v>
      </c>
      <c r="AA2227" s="25">
        <f>+Tabla_DatosExternos_142[[#This Row],[Saldo]]/Tabla_DatosExternos_142[[#This Row],[Importe]]</f>
        <v>1</v>
      </c>
      <c r="AB2227" s="21"/>
      <c r="AC2227" s="26">
        <f>IF(AND(-Z2227&gt;=1,-Z2227&lt;=30),D2227,0)</f>
        <v>0</v>
      </c>
      <c r="AD2227" s="26">
        <f>IF(AND(-Z2227&gt;=31,-Z2227&lt;=60),D2227,0)</f>
        <v>0</v>
      </c>
      <c r="AE2227" s="26">
        <f>IF(AND(-Z2227&gt;=61,-Z2227&lt;=90),D2227,0)</f>
        <v>0</v>
      </c>
      <c r="AF2227" s="26">
        <f>IF(AND(-Z2227&gt;=91,-Z2227&lt;=120),D2227,0)</f>
        <v>0</v>
      </c>
      <c r="AG2227" s="26">
        <f>IF(AND(-Z2227&gt;=121,-Z2227&lt;=150),D2227,0)</f>
        <v>0</v>
      </c>
      <c r="AH2227" s="26">
        <f>IF(AND(-Z2227&gt;=151,-Z2227&lt;=180),D2227,0)</f>
        <v>0</v>
      </c>
      <c r="AI2227" s="26">
        <f>IF(AND(-Z2227&gt;=181,-Z2227&lt;=210),D2227,0)</f>
        <v>0</v>
      </c>
      <c r="AJ2227" s="26">
        <f>IF(AND(-Z2227&gt;=211,-Z2227&lt;=250),D2227,0)</f>
        <v>0</v>
      </c>
      <c r="AK2227" s="26">
        <f>IF(-Z2227&gt;=251,D2227,0)</f>
        <v>0</v>
      </c>
      <c r="AL2227" s="26">
        <f>SUM(AE2227:AF2227)</f>
        <v>0</v>
      </c>
      <c r="AM2227" s="26">
        <f>SUM(AG2227:AK2227)</f>
        <v>0</v>
      </c>
      <c r="AN2227" s="26">
        <f>SUM(AI2227:AK2227)</f>
        <v>0</v>
      </c>
      <c r="AO2227" s="26">
        <f>+IF(SUM(AC2227:AK2227)=0,D2227,0)</f>
        <v>165.84</v>
      </c>
      <c r="AP2227" s="26">
        <f>+SUM(AC2227:AK2227)</f>
        <v>0</v>
      </c>
      <c r="AQ2227" s="26">
        <f>+Tabla_DatosExternos_142[[#This Row],[Total Vigente]]+Tabla_DatosExternos_142[[#This Row],[Total Vencido]]</f>
        <v>165.84</v>
      </c>
      <c r="AR2227" s="26">
        <f>SUM(AG2227:AK2227)</f>
        <v>0</v>
      </c>
      <c r="AS2227" s="27">
        <f>+Tabla_DatosExternos_142[[#This Row],[Fecha]]-Tabla_DatosExternos_142[[#This Row],[Vence]]</f>
        <v>-60</v>
      </c>
      <c r="AT2227" s="21"/>
      <c r="AU2227" s="28" t="e">
        <f>+AR2227-W2227</f>
        <v>#VALUE!</v>
      </c>
    </row>
    <row r="2228" spans="1:47" x14ac:dyDescent="0.35">
      <c r="A2228" s="20">
        <v>46214</v>
      </c>
      <c r="B2228" s="21">
        <v>282048</v>
      </c>
      <c r="C2228" s="21">
        <v>2937.72</v>
      </c>
      <c r="D2228" s="21">
        <v>2937.72</v>
      </c>
      <c r="E2228" s="22">
        <v>46274</v>
      </c>
      <c r="F2228" s="21">
        <v>28</v>
      </c>
      <c r="G2228" s="21" t="s">
        <v>90</v>
      </c>
      <c r="H2228" s="21" t="s">
        <v>95</v>
      </c>
      <c r="I2228" s="21" t="s">
        <v>1691</v>
      </c>
      <c r="J2228" s="21" t="s">
        <v>1378</v>
      </c>
      <c r="K2228" s="21" t="s">
        <v>1379</v>
      </c>
      <c r="L2228" s="21" t="s">
        <v>1380</v>
      </c>
      <c r="M2228" s="21" t="s">
        <v>1381</v>
      </c>
      <c r="N2228" s="21">
        <v>60</v>
      </c>
      <c r="O2228" s="20"/>
      <c r="P2228" s="21" t="s">
        <v>50</v>
      </c>
      <c r="Q2228" s="21" t="s">
        <v>1692</v>
      </c>
      <c r="R2228" s="21">
        <v>1205808</v>
      </c>
      <c r="S2228" s="21">
        <v>10019</v>
      </c>
      <c r="T2228" s="21">
        <v>-63.180715399999997</v>
      </c>
      <c r="U2228" s="21">
        <v>-17.758477599999999</v>
      </c>
      <c r="V2228" s="21" t="s">
        <v>1693</v>
      </c>
      <c r="W2228" s="21" t="s">
        <v>51</v>
      </c>
      <c r="X2228" s="21" t="s">
        <v>1702</v>
      </c>
      <c r="Y2228" s="23">
        <v>46246</v>
      </c>
      <c r="Z2228" s="24">
        <f>+E2228-Y2228</f>
        <v>28</v>
      </c>
      <c r="AA2228" s="25">
        <f>+Tabla_DatosExternos_142[[#This Row],[Saldo]]/Tabla_DatosExternos_142[[#This Row],[Importe]]</f>
        <v>1</v>
      </c>
      <c r="AB2228" s="21"/>
      <c r="AC2228" s="26">
        <f>IF(AND(-Z2228&gt;=1,-Z2228&lt;=30),D2228,0)</f>
        <v>0</v>
      </c>
      <c r="AD2228" s="26">
        <f>IF(AND(-Z2228&gt;=31,-Z2228&lt;=60),D2228,0)</f>
        <v>0</v>
      </c>
      <c r="AE2228" s="26">
        <f>IF(AND(-Z2228&gt;=61,-Z2228&lt;=90),D2228,0)</f>
        <v>0</v>
      </c>
      <c r="AF2228" s="26">
        <f>IF(AND(-Z2228&gt;=91,-Z2228&lt;=120),D2228,0)</f>
        <v>0</v>
      </c>
      <c r="AG2228" s="26">
        <f>IF(AND(-Z2228&gt;=121,-Z2228&lt;=150),D2228,0)</f>
        <v>0</v>
      </c>
      <c r="AH2228" s="26">
        <f>IF(AND(-Z2228&gt;=151,-Z2228&lt;=180),D2228,0)</f>
        <v>0</v>
      </c>
      <c r="AI2228" s="26">
        <f>IF(AND(-Z2228&gt;=181,-Z2228&lt;=210),D2228,0)</f>
        <v>0</v>
      </c>
      <c r="AJ2228" s="26">
        <f>IF(AND(-Z2228&gt;=211,-Z2228&lt;=250),D2228,0)</f>
        <v>0</v>
      </c>
      <c r="AK2228" s="26">
        <f>IF(-Z2228&gt;=251,D2228,0)</f>
        <v>0</v>
      </c>
      <c r="AL2228" s="26">
        <f>SUM(AE2228:AF2228)</f>
        <v>0</v>
      </c>
      <c r="AM2228" s="26">
        <f>SUM(AG2228:AK2228)</f>
        <v>0</v>
      </c>
      <c r="AN2228" s="26">
        <f>SUM(AI2228:AK2228)</f>
        <v>0</v>
      </c>
      <c r="AO2228" s="26">
        <f>+IF(SUM(AC2228:AK2228)=0,D2228,0)</f>
        <v>2937.72</v>
      </c>
      <c r="AP2228" s="26">
        <f>+SUM(AC2228:AK2228)</f>
        <v>0</v>
      </c>
      <c r="AQ2228" s="26">
        <f>+Tabla_DatosExternos_142[[#This Row],[Total Vigente]]+Tabla_DatosExternos_142[[#This Row],[Total Vencido]]</f>
        <v>2937.72</v>
      </c>
      <c r="AR2228" s="26">
        <f>SUM(AG2228:AK2228)</f>
        <v>0</v>
      </c>
      <c r="AS2228" s="27">
        <f>+Tabla_DatosExternos_142[[#This Row],[Fecha]]-Tabla_DatosExternos_142[[#This Row],[Vence]]</f>
        <v>-60</v>
      </c>
      <c r="AT2228" s="21"/>
      <c r="AU2228" s="28" t="e">
        <f>+AR2228-W2228</f>
        <v>#VALUE!</v>
      </c>
    </row>
    <row r="2229" spans="1:47" x14ac:dyDescent="0.35">
      <c r="A2229" s="20">
        <v>46214</v>
      </c>
      <c r="B2229" s="21">
        <v>282049</v>
      </c>
      <c r="C2229" s="21">
        <v>3547.98</v>
      </c>
      <c r="D2229" s="21">
        <v>3547.98</v>
      </c>
      <c r="E2229" s="22">
        <v>46274</v>
      </c>
      <c r="F2229" s="21">
        <v>28</v>
      </c>
      <c r="G2229" s="21" t="s">
        <v>90</v>
      </c>
      <c r="H2229" s="21" t="s">
        <v>95</v>
      </c>
      <c r="I2229" s="21" t="s">
        <v>1691</v>
      </c>
      <c r="J2229" s="21" t="s">
        <v>1378</v>
      </c>
      <c r="K2229" s="21" t="s">
        <v>1379</v>
      </c>
      <c r="L2229" s="21" t="s">
        <v>1380</v>
      </c>
      <c r="M2229" s="21" t="s">
        <v>1381</v>
      </c>
      <c r="N2229" s="21">
        <v>60</v>
      </c>
      <c r="O2229" s="20"/>
      <c r="P2229" s="21" t="s">
        <v>50</v>
      </c>
      <c r="Q2229" s="21" t="s">
        <v>1692</v>
      </c>
      <c r="R2229" s="21">
        <v>1205808</v>
      </c>
      <c r="S2229" s="21">
        <v>10019</v>
      </c>
      <c r="T2229" s="21">
        <v>-63.174260099999998</v>
      </c>
      <c r="U2229" s="21">
        <v>-17.7551256</v>
      </c>
      <c r="V2229" s="21" t="s">
        <v>1693</v>
      </c>
      <c r="W2229" s="21" t="s">
        <v>51</v>
      </c>
      <c r="X2229" s="21" t="s">
        <v>1703</v>
      </c>
      <c r="Y2229" s="23">
        <v>46246</v>
      </c>
      <c r="Z2229" s="24">
        <f>+E2229-Y2229</f>
        <v>28</v>
      </c>
      <c r="AA2229" s="25">
        <f>+Tabla_DatosExternos_142[[#This Row],[Saldo]]/Tabla_DatosExternos_142[[#This Row],[Importe]]</f>
        <v>1</v>
      </c>
      <c r="AB2229" s="21"/>
      <c r="AC2229" s="26">
        <f>IF(AND(-Z2229&gt;=1,-Z2229&lt;=30),D2229,0)</f>
        <v>0</v>
      </c>
      <c r="AD2229" s="26">
        <f>IF(AND(-Z2229&gt;=31,-Z2229&lt;=60),D2229,0)</f>
        <v>0</v>
      </c>
      <c r="AE2229" s="26">
        <f>IF(AND(-Z2229&gt;=61,-Z2229&lt;=90),D2229,0)</f>
        <v>0</v>
      </c>
      <c r="AF2229" s="26">
        <f>IF(AND(-Z2229&gt;=91,-Z2229&lt;=120),D2229,0)</f>
        <v>0</v>
      </c>
      <c r="AG2229" s="26">
        <f>IF(AND(-Z2229&gt;=121,-Z2229&lt;=150),D2229,0)</f>
        <v>0</v>
      </c>
      <c r="AH2229" s="26">
        <f>IF(AND(-Z2229&gt;=151,-Z2229&lt;=180),D2229,0)</f>
        <v>0</v>
      </c>
      <c r="AI2229" s="26">
        <f>IF(AND(-Z2229&gt;=181,-Z2229&lt;=210),D2229,0)</f>
        <v>0</v>
      </c>
      <c r="AJ2229" s="26">
        <f>IF(AND(-Z2229&gt;=211,-Z2229&lt;=250),D2229,0)</f>
        <v>0</v>
      </c>
      <c r="AK2229" s="26">
        <f>IF(-Z2229&gt;=251,D2229,0)</f>
        <v>0</v>
      </c>
      <c r="AL2229" s="26">
        <f>SUM(AE2229:AF2229)</f>
        <v>0</v>
      </c>
      <c r="AM2229" s="26">
        <f>SUM(AG2229:AK2229)</f>
        <v>0</v>
      </c>
      <c r="AN2229" s="26">
        <f>SUM(AI2229:AK2229)</f>
        <v>0</v>
      </c>
      <c r="AO2229" s="26">
        <f>+IF(SUM(AC2229:AK2229)=0,D2229,0)</f>
        <v>3547.98</v>
      </c>
      <c r="AP2229" s="26">
        <f>+SUM(AC2229:AK2229)</f>
        <v>0</v>
      </c>
      <c r="AQ2229" s="26">
        <f>+Tabla_DatosExternos_142[[#This Row],[Total Vigente]]+Tabla_DatosExternos_142[[#This Row],[Total Vencido]]</f>
        <v>3547.98</v>
      </c>
      <c r="AR2229" s="26">
        <f>SUM(AG2229:AK2229)</f>
        <v>0</v>
      </c>
      <c r="AS2229" s="27">
        <f>+Tabla_DatosExternos_142[[#This Row],[Fecha]]-Tabla_DatosExternos_142[[#This Row],[Vence]]</f>
        <v>-60</v>
      </c>
      <c r="AT2229" s="21"/>
      <c r="AU2229" s="28" t="e">
        <f>+AR2229-W2229</f>
        <v>#VALUE!</v>
      </c>
    </row>
    <row r="2230" spans="1:47" x14ac:dyDescent="0.35">
      <c r="A2230" s="20">
        <v>46214</v>
      </c>
      <c r="B2230" s="21">
        <v>282050</v>
      </c>
      <c r="C2230" s="21">
        <v>5803.02</v>
      </c>
      <c r="D2230" s="21">
        <v>5803.02</v>
      </c>
      <c r="E2230" s="22">
        <v>46274</v>
      </c>
      <c r="F2230" s="21">
        <v>28</v>
      </c>
      <c r="G2230" s="21" t="s">
        <v>90</v>
      </c>
      <c r="H2230" s="21" t="s">
        <v>95</v>
      </c>
      <c r="I2230" s="21" t="s">
        <v>1691</v>
      </c>
      <c r="J2230" s="21" t="s">
        <v>1378</v>
      </c>
      <c r="K2230" s="21" t="s">
        <v>1379</v>
      </c>
      <c r="L2230" s="21" t="s">
        <v>1380</v>
      </c>
      <c r="M2230" s="21" t="s">
        <v>1381</v>
      </c>
      <c r="N2230" s="21">
        <v>60</v>
      </c>
      <c r="O2230" s="20"/>
      <c r="P2230" s="21" t="s">
        <v>50</v>
      </c>
      <c r="Q2230" s="21" t="s">
        <v>1692</v>
      </c>
      <c r="R2230" s="21">
        <v>1205808</v>
      </c>
      <c r="S2230" s="21">
        <v>10019</v>
      </c>
      <c r="T2230" s="21">
        <v>-63.16666</v>
      </c>
      <c r="U2230" s="21">
        <v>-17.740443299999999</v>
      </c>
      <c r="V2230" s="21" t="s">
        <v>1693</v>
      </c>
      <c r="W2230" s="21" t="s">
        <v>51</v>
      </c>
      <c r="X2230" s="21" t="s">
        <v>1704</v>
      </c>
      <c r="Y2230" s="23">
        <v>46246</v>
      </c>
      <c r="Z2230" s="24">
        <f>+E2230-Y2230</f>
        <v>28</v>
      </c>
      <c r="AA2230" s="25">
        <f>+Tabla_DatosExternos_142[[#This Row],[Saldo]]/Tabla_DatosExternos_142[[#This Row],[Importe]]</f>
        <v>1</v>
      </c>
      <c r="AB2230" s="21"/>
      <c r="AC2230" s="26">
        <f>IF(AND(-Z2230&gt;=1,-Z2230&lt;=30),D2230,0)</f>
        <v>0</v>
      </c>
      <c r="AD2230" s="26">
        <f>IF(AND(-Z2230&gt;=31,-Z2230&lt;=60),D2230,0)</f>
        <v>0</v>
      </c>
      <c r="AE2230" s="26">
        <f>IF(AND(-Z2230&gt;=61,-Z2230&lt;=90),D2230,0)</f>
        <v>0</v>
      </c>
      <c r="AF2230" s="26">
        <f>IF(AND(-Z2230&gt;=91,-Z2230&lt;=120),D2230,0)</f>
        <v>0</v>
      </c>
      <c r="AG2230" s="26">
        <f>IF(AND(-Z2230&gt;=121,-Z2230&lt;=150),D2230,0)</f>
        <v>0</v>
      </c>
      <c r="AH2230" s="26">
        <f>IF(AND(-Z2230&gt;=151,-Z2230&lt;=180),D2230,0)</f>
        <v>0</v>
      </c>
      <c r="AI2230" s="26">
        <f>IF(AND(-Z2230&gt;=181,-Z2230&lt;=210),D2230,0)</f>
        <v>0</v>
      </c>
      <c r="AJ2230" s="26">
        <f>IF(AND(-Z2230&gt;=211,-Z2230&lt;=250),D2230,0)</f>
        <v>0</v>
      </c>
      <c r="AK2230" s="26">
        <f>IF(-Z2230&gt;=251,D2230,0)</f>
        <v>0</v>
      </c>
      <c r="AL2230" s="26">
        <f>SUM(AE2230:AF2230)</f>
        <v>0</v>
      </c>
      <c r="AM2230" s="26">
        <f>SUM(AG2230:AK2230)</f>
        <v>0</v>
      </c>
      <c r="AN2230" s="26">
        <f>SUM(AI2230:AK2230)</f>
        <v>0</v>
      </c>
      <c r="AO2230" s="26">
        <f>+IF(SUM(AC2230:AK2230)=0,D2230,0)</f>
        <v>5803.02</v>
      </c>
      <c r="AP2230" s="26">
        <f>+SUM(AC2230:AK2230)</f>
        <v>0</v>
      </c>
      <c r="AQ2230" s="26">
        <f>+Tabla_DatosExternos_142[[#This Row],[Total Vigente]]+Tabla_DatosExternos_142[[#This Row],[Total Vencido]]</f>
        <v>5803.02</v>
      </c>
      <c r="AR2230" s="26">
        <f>SUM(AG2230:AK2230)</f>
        <v>0</v>
      </c>
      <c r="AS2230" s="27">
        <f>+Tabla_DatosExternos_142[[#This Row],[Fecha]]-Tabla_DatosExternos_142[[#This Row],[Vence]]</f>
        <v>-60</v>
      </c>
      <c r="AT2230" s="21"/>
      <c r="AU2230" s="28" t="e">
        <f>+AR2230-W2230</f>
        <v>#VALUE!</v>
      </c>
    </row>
    <row r="2231" spans="1:47" x14ac:dyDescent="0.35">
      <c r="A2231" s="20">
        <v>46214</v>
      </c>
      <c r="B2231" s="21">
        <v>282051</v>
      </c>
      <c r="C2231" s="21">
        <v>2221.44</v>
      </c>
      <c r="D2231" s="21">
        <v>2221.44</v>
      </c>
      <c r="E2231" s="22">
        <v>46274</v>
      </c>
      <c r="F2231" s="21">
        <v>28</v>
      </c>
      <c r="G2231" s="21" t="s">
        <v>90</v>
      </c>
      <c r="H2231" s="21" t="s">
        <v>95</v>
      </c>
      <c r="I2231" s="21" t="s">
        <v>1590</v>
      </c>
      <c r="J2231" s="21" t="s">
        <v>1378</v>
      </c>
      <c r="K2231" s="21" t="s">
        <v>1379</v>
      </c>
      <c r="L2231" s="21" t="s">
        <v>1380</v>
      </c>
      <c r="M2231" s="21" t="s">
        <v>1381</v>
      </c>
      <c r="N2231" s="21">
        <v>60</v>
      </c>
      <c r="O2231" s="20"/>
      <c r="P2231" s="21" t="s">
        <v>50</v>
      </c>
      <c r="Q2231" s="21" t="s">
        <v>1591</v>
      </c>
      <c r="R2231" s="21">
        <v>100000</v>
      </c>
      <c r="S2231" s="21">
        <v>10019</v>
      </c>
      <c r="T2231" s="21">
        <v>-63.221254000000002</v>
      </c>
      <c r="U2231" s="21">
        <v>-17.753491</v>
      </c>
      <c r="V2231" s="21" t="s">
        <v>1592</v>
      </c>
      <c r="W2231" s="21" t="s">
        <v>51</v>
      </c>
      <c r="X2231" s="21" t="s">
        <v>2500</v>
      </c>
      <c r="Y2231" s="23">
        <v>46246</v>
      </c>
      <c r="Z2231" s="24">
        <f>+E2231-Y2231</f>
        <v>28</v>
      </c>
      <c r="AA2231" s="25">
        <f>+Tabla_DatosExternos_142[[#This Row],[Saldo]]/Tabla_DatosExternos_142[[#This Row],[Importe]]</f>
        <v>1</v>
      </c>
      <c r="AB2231" s="21"/>
      <c r="AC2231" s="26">
        <f>IF(AND(-Z2231&gt;=1,-Z2231&lt;=30),D2231,0)</f>
        <v>0</v>
      </c>
      <c r="AD2231" s="26">
        <f>IF(AND(-Z2231&gt;=31,-Z2231&lt;=60),D2231,0)</f>
        <v>0</v>
      </c>
      <c r="AE2231" s="26">
        <f>IF(AND(-Z2231&gt;=61,-Z2231&lt;=90),D2231,0)</f>
        <v>0</v>
      </c>
      <c r="AF2231" s="26">
        <f>IF(AND(-Z2231&gt;=91,-Z2231&lt;=120),D2231,0)</f>
        <v>0</v>
      </c>
      <c r="AG2231" s="26">
        <f>IF(AND(-Z2231&gt;=121,-Z2231&lt;=150),D2231,0)</f>
        <v>0</v>
      </c>
      <c r="AH2231" s="26">
        <f>IF(AND(-Z2231&gt;=151,-Z2231&lt;=180),D2231,0)</f>
        <v>0</v>
      </c>
      <c r="AI2231" s="26">
        <f>IF(AND(-Z2231&gt;=181,-Z2231&lt;=210),D2231,0)</f>
        <v>0</v>
      </c>
      <c r="AJ2231" s="26">
        <f>IF(AND(-Z2231&gt;=211,-Z2231&lt;=250),D2231,0)</f>
        <v>0</v>
      </c>
      <c r="AK2231" s="26">
        <f>IF(-Z2231&gt;=251,D2231,0)</f>
        <v>0</v>
      </c>
      <c r="AL2231" s="26">
        <f>SUM(AE2231:AF2231)</f>
        <v>0</v>
      </c>
      <c r="AM2231" s="26">
        <f>SUM(AG2231:AK2231)</f>
        <v>0</v>
      </c>
      <c r="AN2231" s="26">
        <f>SUM(AI2231:AK2231)</f>
        <v>0</v>
      </c>
      <c r="AO2231" s="26">
        <f>+IF(SUM(AC2231:AK2231)=0,D2231,0)</f>
        <v>2221.44</v>
      </c>
      <c r="AP2231" s="26">
        <f>+SUM(AC2231:AK2231)</f>
        <v>0</v>
      </c>
      <c r="AQ2231" s="26">
        <f>+Tabla_DatosExternos_142[[#This Row],[Total Vigente]]+Tabla_DatosExternos_142[[#This Row],[Total Vencido]]</f>
        <v>2221.44</v>
      </c>
      <c r="AR2231" s="26">
        <f>SUM(AG2231:AK2231)</f>
        <v>0</v>
      </c>
      <c r="AS2231" s="27">
        <f>+Tabla_DatosExternos_142[[#This Row],[Fecha]]-Tabla_DatosExternos_142[[#This Row],[Vence]]</f>
        <v>-60</v>
      </c>
      <c r="AT2231" s="21"/>
      <c r="AU2231" s="28" t="e">
        <f>+AR2231-W2231</f>
        <v>#VALUE!</v>
      </c>
    </row>
    <row r="2232" spans="1:47" x14ac:dyDescent="0.35">
      <c r="A2232" s="20">
        <v>46214</v>
      </c>
      <c r="B2232" s="21">
        <v>282052</v>
      </c>
      <c r="C2232" s="21">
        <v>2969.4</v>
      </c>
      <c r="D2232" s="21">
        <v>2969.4</v>
      </c>
      <c r="E2232" s="22">
        <v>46244</v>
      </c>
      <c r="F2232" s="21">
        <v>2</v>
      </c>
      <c r="G2232" s="21" t="s">
        <v>90</v>
      </c>
      <c r="H2232" s="21" t="s">
        <v>48</v>
      </c>
      <c r="I2232" s="21" t="s">
        <v>1956</v>
      </c>
      <c r="J2232" s="21" t="s">
        <v>1378</v>
      </c>
      <c r="K2232" s="21" t="s">
        <v>1379</v>
      </c>
      <c r="L2232" s="21" t="s">
        <v>1380</v>
      </c>
      <c r="M2232" s="21" t="s">
        <v>1381</v>
      </c>
      <c r="N2232" s="21">
        <v>30</v>
      </c>
      <c r="O2232" s="20"/>
      <c r="P2232" s="21" t="s">
        <v>50</v>
      </c>
      <c r="Q2232" s="21" t="s">
        <v>1957</v>
      </c>
      <c r="R2232" s="21">
        <v>110000</v>
      </c>
      <c r="S2232" s="21">
        <v>10019</v>
      </c>
      <c r="T2232" s="21">
        <v>-63.193344000000003</v>
      </c>
      <c r="U2232" s="21">
        <v>-17.760964999999999</v>
      </c>
      <c r="V2232" s="21" t="s">
        <v>1958</v>
      </c>
      <c r="W2232" s="21" t="s">
        <v>51</v>
      </c>
      <c r="X2232" s="21" t="s">
        <v>1959</v>
      </c>
      <c r="Y2232" s="23">
        <v>46246</v>
      </c>
      <c r="Z2232" s="24">
        <f>+E2232-Y2232</f>
        <v>-2</v>
      </c>
      <c r="AA2232" s="25">
        <f>+Tabla_DatosExternos_142[[#This Row],[Saldo]]/Tabla_DatosExternos_142[[#This Row],[Importe]]</f>
        <v>1</v>
      </c>
      <c r="AB2232" s="21"/>
      <c r="AC2232" s="26">
        <f>IF(AND(-Z2232&gt;=1,-Z2232&lt;=30),D2232,0)</f>
        <v>2969.4</v>
      </c>
      <c r="AD2232" s="26">
        <f>IF(AND(-Z2232&gt;=31,-Z2232&lt;=60),D2232,0)</f>
        <v>0</v>
      </c>
      <c r="AE2232" s="26">
        <f>IF(AND(-Z2232&gt;=61,-Z2232&lt;=90),D2232,0)</f>
        <v>0</v>
      </c>
      <c r="AF2232" s="26">
        <f>IF(AND(-Z2232&gt;=91,-Z2232&lt;=120),D2232,0)</f>
        <v>0</v>
      </c>
      <c r="AG2232" s="26">
        <f>IF(AND(-Z2232&gt;=121,-Z2232&lt;=150),D2232,0)</f>
        <v>0</v>
      </c>
      <c r="AH2232" s="26">
        <f>IF(AND(-Z2232&gt;=151,-Z2232&lt;=180),D2232,0)</f>
        <v>0</v>
      </c>
      <c r="AI2232" s="26">
        <f>IF(AND(-Z2232&gt;=181,-Z2232&lt;=210),D2232,0)</f>
        <v>0</v>
      </c>
      <c r="AJ2232" s="26">
        <f>IF(AND(-Z2232&gt;=211,-Z2232&lt;=250),D2232,0)</f>
        <v>0</v>
      </c>
      <c r="AK2232" s="26">
        <f>IF(-Z2232&gt;=251,D2232,0)</f>
        <v>0</v>
      </c>
      <c r="AL2232" s="26">
        <f>SUM(AE2232:AF2232)</f>
        <v>0</v>
      </c>
      <c r="AM2232" s="26">
        <f>SUM(AG2232:AK2232)</f>
        <v>0</v>
      </c>
      <c r="AN2232" s="26">
        <f>SUM(AI2232:AK2232)</f>
        <v>0</v>
      </c>
      <c r="AO2232" s="26">
        <f>+IF(SUM(AC2232:AK2232)=0,D2232,0)</f>
        <v>0</v>
      </c>
      <c r="AP2232" s="26">
        <f>+SUM(AC2232:AK2232)</f>
        <v>2969.4</v>
      </c>
      <c r="AQ2232" s="26">
        <f>+Tabla_DatosExternos_142[[#This Row],[Total Vigente]]+Tabla_DatosExternos_142[[#This Row],[Total Vencido]]</f>
        <v>2969.4</v>
      </c>
      <c r="AR2232" s="26">
        <f>SUM(AG2232:AK2232)</f>
        <v>0</v>
      </c>
      <c r="AS2232" s="27">
        <f>+Tabla_DatosExternos_142[[#This Row],[Fecha]]-Tabla_DatosExternos_142[[#This Row],[Vence]]</f>
        <v>-30</v>
      </c>
      <c r="AT2232" s="21"/>
      <c r="AU2232" s="28" t="e">
        <f>+AR2232-W2232</f>
        <v>#VALUE!</v>
      </c>
    </row>
    <row r="2233" spans="1:47" x14ac:dyDescent="0.35">
      <c r="A2233" s="20">
        <v>46214</v>
      </c>
      <c r="B2233" s="21">
        <v>282053</v>
      </c>
      <c r="C2233" s="21">
        <v>6170.76</v>
      </c>
      <c r="D2233" s="21">
        <v>6170.76</v>
      </c>
      <c r="E2233" s="22">
        <v>46244</v>
      </c>
      <c r="F2233" s="21">
        <v>2</v>
      </c>
      <c r="G2233" s="21" t="s">
        <v>90</v>
      </c>
      <c r="H2233" s="21" t="s">
        <v>48</v>
      </c>
      <c r="I2233" s="21" t="s">
        <v>1956</v>
      </c>
      <c r="J2233" s="21" t="s">
        <v>1378</v>
      </c>
      <c r="K2233" s="21" t="s">
        <v>1379</v>
      </c>
      <c r="L2233" s="21" t="s">
        <v>1380</v>
      </c>
      <c r="M2233" s="21" t="s">
        <v>1381</v>
      </c>
      <c r="N2233" s="21">
        <v>30</v>
      </c>
      <c r="O2233" s="20"/>
      <c r="P2233" s="21" t="s">
        <v>50</v>
      </c>
      <c r="Q2233" s="21" t="s">
        <v>1957</v>
      </c>
      <c r="R2233" s="21">
        <v>190000</v>
      </c>
      <c r="S2233" s="21">
        <v>10019</v>
      </c>
      <c r="T2233" s="21">
        <v>-63.193344000000003</v>
      </c>
      <c r="U2233" s="21">
        <v>-17.760964999999999</v>
      </c>
      <c r="V2233" s="21" t="s">
        <v>1958</v>
      </c>
      <c r="W2233" s="21" t="s">
        <v>51</v>
      </c>
      <c r="X2233" s="21" t="s">
        <v>2019</v>
      </c>
      <c r="Y2233" s="23">
        <v>46246</v>
      </c>
      <c r="Z2233" s="24">
        <f>+E2233-Y2233</f>
        <v>-2</v>
      </c>
      <c r="AA2233" s="25">
        <f>+Tabla_DatosExternos_142[[#This Row],[Saldo]]/Tabla_DatosExternos_142[[#This Row],[Importe]]</f>
        <v>1</v>
      </c>
      <c r="AB2233" s="21"/>
      <c r="AC2233" s="26">
        <f>IF(AND(-Z2233&gt;=1,-Z2233&lt;=30),D2233,0)</f>
        <v>6170.76</v>
      </c>
      <c r="AD2233" s="26">
        <f>IF(AND(-Z2233&gt;=31,-Z2233&lt;=60),D2233,0)</f>
        <v>0</v>
      </c>
      <c r="AE2233" s="26">
        <f>IF(AND(-Z2233&gt;=61,-Z2233&lt;=90),D2233,0)</f>
        <v>0</v>
      </c>
      <c r="AF2233" s="26">
        <f>IF(AND(-Z2233&gt;=91,-Z2233&lt;=120),D2233,0)</f>
        <v>0</v>
      </c>
      <c r="AG2233" s="26">
        <f>IF(AND(-Z2233&gt;=121,-Z2233&lt;=150),D2233,0)</f>
        <v>0</v>
      </c>
      <c r="AH2233" s="26">
        <f>IF(AND(-Z2233&gt;=151,-Z2233&lt;=180),D2233,0)</f>
        <v>0</v>
      </c>
      <c r="AI2233" s="26">
        <f>IF(AND(-Z2233&gt;=181,-Z2233&lt;=210),D2233,0)</f>
        <v>0</v>
      </c>
      <c r="AJ2233" s="26">
        <f>IF(AND(-Z2233&gt;=211,-Z2233&lt;=250),D2233,0)</f>
        <v>0</v>
      </c>
      <c r="AK2233" s="26">
        <f>IF(-Z2233&gt;=251,D2233,0)</f>
        <v>0</v>
      </c>
      <c r="AL2233" s="26">
        <f>SUM(AE2233:AF2233)</f>
        <v>0</v>
      </c>
      <c r="AM2233" s="26">
        <f>SUM(AG2233:AK2233)</f>
        <v>0</v>
      </c>
      <c r="AN2233" s="26">
        <f>SUM(AI2233:AK2233)</f>
        <v>0</v>
      </c>
      <c r="AO2233" s="26">
        <f>+IF(SUM(AC2233:AK2233)=0,D2233,0)</f>
        <v>0</v>
      </c>
      <c r="AP2233" s="26">
        <f>+SUM(AC2233:AK2233)</f>
        <v>6170.76</v>
      </c>
      <c r="AQ2233" s="26">
        <f>+Tabla_DatosExternos_142[[#This Row],[Total Vigente]]+Tabla_DatosExternos_142[[#This Row],[Total Vencido]]</f>
        <v>6170.76</v>
      </c>
      <c r="AR2233" s="26">
        <f>SUM(AG2233:AK2233)</f>
        <v>0</v>
      </c>
      <c r="AS2233" s="27">
        <f>+Tabla_DatosExternos_142[[#This Row],[Fecha]]-Tabla_DatosExternos_142[[#This Row],[Vence]]</f>
        <v>-30</v>
      </c>
      <c r="AT2233" s="21"/>
      <c r="AU2233" s="28" t="e">
        <f>+AR2233-W2233</f>
        <v>#VALUE!</v>
      </c>
    </row>
    <row r="2234" spans="1:47" x14ac:dyDescent="0.35">
      <c r="A2234" s="20">
        <v>46216</v>
      </c>
      <c r="B2234" s="21">
        <v>5459</v>
      </c>
      <c r="C2234" s="21">
        <v>1859.7</v>
      </c>
      <c r="D2234" s="21">
        <v>1859.7</v>
      </c>
      <c r="E2234" s="22">
        <v>46276</v>
      </c>
      <c r="F2234" s="21">
        <v>30</v>
      </c>
      <c r="G2234" s="21" t="s">
        <v>90</v>
      </c>
      <c r="H2234" s="21" t="s">
        <v>95</v>
      </c>
      <c r="I2234" s="21" t="s">
        <v>1618</v>
      </c>
      <c r="J2234" s="21" t="s">
        <v>1378</v>
      </c>
      <c r="K2234" s="21" t="s">
        <v>1379</v>
      </c>
      <c r="L2234" s="21" t="s">
        <v>1380</v>
      </c>
      <c r="M2234" s="21" t="s">
        <v>1381</v>
      </c>
      <c r="N2234" s="21">
        <v>60</v>
      </c>
      <c r="O2234" s="20"/>
      <c r="P2234" s="21" t="s">
        <v>50</v>
      </c>
      <c r="Q2234" s="21" t="s">
        <v>1619</v>
      </c>
      <c r="R2234" s="21">
        <v>2500300</v>
      </c>
      <c r="S2234" s="21">
        <v>10019</v>
      </c>
      <c r="T2234" s="21">
        <v>-63.200928300000001</v>
      </c>
      <c r="U2234" s="21">
        <v>-17.7605811</v>
      </c>
      <c r="V2234" s="21" t="s">
        <v>1620</v>
      </c>
      <c r="W2234" s="21" t="s">
        <v>51</v>
      </c>
      <c r="X2234" s="21" t="s">
        <v>1622</v>
      </c>
      <c r="Y2234" s="23">
        <v>46246</v>
      </c>
      <c r="Z2234" s="24">
        <f>+E2234-Y2234</f>
        <v>30</v>
      </c>
      <c r="AA2234" s="25">
        <f>+Tabla_DatosExternos_142[[#This Row],[Saldo]]/Tabla_DatosExternos_142[[#This Row],[Importe]]</f>
        <v>1</v>
      </c>
      <c r="AB2234" s="21"/>
      <c r="AC2234" s="26">
        <f>IF(AND(-Z2234&gt;=1,-Z2234&lt;=30),D2234,0)</f>
        <v>0</v>
      </c>
      <c r="AD2234" s="26">
        <f>IF(AND(-Z2234&gt;=31,-Z2234&lt;=60),D2234,0)</f>
        <v>0</v>
      </c>
      <c r="AE2234" s="26">
        <f>IF(AND(-Z2234&gt;=61,-Z2234&lt;=90),D2234,0)</f>
        <v>0</v>
      </c>
      <c r="AF2234" s="26">
        <f>IF(AND(-Z2234&gt;=91,-Z2234&lt;=120),D2234,0)</f>
        <v>0</v>
      </c>
      <c r="AG2234" s="26">
        <f>IF(AND(-Z2234&gt;=121,-Z2234&lt;=150),D2234,0)</f>
        <v>0</v>
      </c>
      <c r="AH2234" s="26">
        <f>IF(AND(-Z2234&gt;=151,-Z2234&lt;=180),D2234,0)</f>
        <v>0</v>
      </c>
      <c r="AI2234" s="26">
        <f>IF(AND(-Z2234&gt;=181,-Z2234&lt;=210),D2234,0)</f>
        <v>0</v>
      </c>
      <c r="AJ2234" s="26">
        <f>IF(AND(-Z2234&gt;=211,-Z2234&lt;=250),D2234,0)</f>
        <v>0</v>
      </c>
      <c r="AK2234" s="26">
        <f>IF(-Z2234&gt;=251,D2234,0)</f>
        <v>0</v>
      </c>
      <c r="AL2234" s="26">
        <f>SUM(AE2234:AF2234)</f>
        <v>0</v>
      </c>
      <c r="AM2234" s="26">
        <f>SUM(AG2234:AK2234)</f>
        <v>0</v>
      </c>
      <c r="AN2234" s="26">
        <f>SUM(AI2234:AK2234)</f>
        <v>0</v>
      </c>
      <c r="AO2234" s="26">
        <f>+IF(SUM(AC2234:AK2234)=0,D2234,0)</f>
        <v>1859.7</v>
      </c>
      <c r="AP2234" s="26">
        <f>+SUM(AC2234:AK2234)</f>
        <v>0</v>
      </c>
      <c r="AQ2234" s="26">
        <f>+Tabla_DatosExternos_142[[#This Row],[Total Vigente]]+Tabla_DatosExternos_142[[#This Row],[Total Vencido]]</f>
        <v>1859.7</v>
      </c>
      <c r="AR2234" s="26">
        <f>SUM(AG2234:AK2234)</f>
        <v>0</v>
      </c>
      <c r="AS2234" s="27">
        <f>+Tabla_DatosExternos_142[[#This Row],[Fecha]]-Tabla_DatosExternos_142[[#This Row],[Vence]]</f>
        <v>-60</v>
      </c>
      <c r="AT2234" s="21"/>
      <c r="AU2234" s="28" t="e">
        <f>+AR2234-W2234</f>
        <v>#VALUE!</v>
      </c>
    </row>
    <row r="2235" spans="1:47" x14ac:dyDescent="0.35">
      <c r="A2235" s="20">
        <v>46216</v>
      </c>
      <c r="B2235" s="21">
        <v>5460</v>
      </c>
      <c r="C2235" s="21">
        <v>709.02</v>
      </c>
      <c r="D2235" s="21">
        <v>709.02</v>
      </c>
      <c r="E2235" s="22">
        <v>46276</v>
      </c>
      <c r="F2235" s="21">
        <v>30</v>
      </c>
      <c r="G2235" s="21" t="s">
        <v>90</v>
      </c>
      <c r="H2235" s="21" t="s">
        <v>95</v>
      </c>
      <c r="I2235" s="21" t="s">
        <v>1823</v>
      </c>
      <c r="J2235" s="21" t="s">
        <v>1378</v>
      </c>
      <c r="K2235" s="21" t="s">
        <v>1379</v>
      </c>
      <c r="L2235" s="21" t="s">
        <v>1380</v>
      </c>
      <c r="M2235" s="21" t="s">
        <v>1381</v>
      </c>
      <c r="N2235" s="21">
        <v>60</v>
      </c>
      <c r="O2235" s="20"/>
      <c r="P2235" s="21" t="s">
        <v>50</v>
      </c>
      <c r="Q2235" s="21" t="s">
        <v>1824</v>
      </c>
      <c r="R2235" s="21">
        <v>3020821</v>
      </c>
      <c r="S2235" s="21">
        <v>10019</v>
      </c>
      <c r="T2235" s="21">
        <v>-63.186185000000002</v>
      </c>
      <c r="U2235" s="21">
        <v>-17.781941400000001</v>
      </c>
      <c r="V2235" s="21" t="s">
        <v>1448</v>
      </c>
      <c r="W2235" s="21" t="s">
        <v>51</v>
      </c>
      <c r="X2235" s="21" t="s">
        <v>1862</v>
      </c>
      <c r="Y2235" s="23">
        <v>46246</v>
      </c>
      <c r="Z2235" s="24">
        <f>+E2235-Y2235</f>
        <v>30</v>
      </c>
      <c r="AA2235" s="25">
        <f>+Tabla_DatosExternos_142[[#This Row],[Saldo]]/Tabla_DatosExternos_142[[#This Row],[Importe]]</f>
        <v>1</v>
      </c>
      <c r="AB2235" s="21"/>
      <c r="AC2235" s="26">
        <f>IF(AND(-Z2235&gt;=1,-Z2235&lt;=30),D2235,0)</f>
        <v>0</v>
      </c>
      <c r="AD2235" s="26">
        <f>IF(AND(-Z2235&gt;=31,-Z2235&lt;=60),D2235,0)</f>
        <v>0</v>
      </c>
      <c r="AE2235" s="26">
        <f>IF(AND(-Z2235&gt;=61,-Z2235&lt;=90),D2235,0)</f>
        <v>0</v>
      </c>
      <c r="AF2235" s="26">
        <f>IF(AND(-Z2235&gt;=91,-Z2235&lt;=120),D2235,0)</f>
        <v>0</v>
      </c>
      <c r="AG2235" s="26">
        <f>IF(AND(-Z2235&gt;=121,-Z2235&lt;=150),D2235,0)</f>
        <v>0</v>
      </c>
      <c r="AH2235" s="26">
        <f>IF(AND(-Z2235&gt;=151,-Z2235&lt;=180),D2235,0)</f>
        <v>0</v>
      </c>
      <c r="AI2235" s="26">
        <f>IF(AND(-Z2235&gt;=181,-Z2235&lt;=210),D2235,0)</f>
        <v>0</v>
      </c>
      <c r="AJ2235" s="26">
        <f>IF(AND(-Z2235&gt;=211,-Z2235&lt;=250),D2235,0)</f>
        <v>0</v>
      </c>
      <c r="AK2235" s="26">
        <f>IF(-Z2235&gt;=251,D2235,0)</f>
        <v>0</v>
      </c>
      <c r="AL2235" s="26">
        <f>SUM(AE2235:AF2235)</f>
        <v>0</v>
      </c>
      <c r="AM2235" s="26">
        <f>SUM(AG2235:AK2235)</f>
        <v>0</v>
      </c>
      <c r="AN2235" s="26">
        <f>SUM(AI2235:AK2235)</f>
        <v>0</v>
      </c>
      <c r="AO2235" s="26">
        <f>+IF(SUM(AC2235:AK2235)=0,D2235,0)</f>
        <v>709.02</v>
      </c>
      <c r="AP2235" s="26">
        <f>+SUM(AC2235:AK2235)</f>
        <v>0</v>
      </c>
      <c r="AQ2235" s="26">
        <f>+Tabla_DatosExternos_142[[#This Row],[Total Vigente]]+Tabla_DatosExternos_142[[#This Row],[Total Vencido]]</f>
        <v>709.02</v>
      </c>
      <c r="AR2235" s="26">
        <f>SUM(AG2235:AK2235)</f>
        <v>0</v>
      </c>
      <c r="AS2235" s="27">
        <f>+Tabla_DatosExternos_142[[#This Row],[Fecha]]-Tabla_DatosExternos_142[[#This Row],[Vence]]</f>
        <v>-60</v>
      </c>
      <c r="AT2235" s="21"/>
      <c r="AU2235" s="28" t="e">
        <f>+AR2235-W2235</f>
        <v>#VALUE!</v>
      </c>
    </row>
    <row r="2236" spans="1:47" x14ac:dyDescent="0.35">
      <c r="A2236" s="20">
        <v>46217</v>
      </c>
      <c r="B2236" s="21">
        <v>283225</v>
      </c>
      <c r="C2236" s="21">
        <v>32742.959999999999</v>
      </c>
      <c r="D2236" s="21">
        <v>32742.959999999999</v>
      </c>
      <c r="E2236" s="22">
        <v>46247</v>
      </c>
      <c r="F2236" s="21">
        <v>1</v>
      </c>
      <c r="G2236" s="21" t="s">
        <v>90</v>
      </c>
      <c r="H2236" s="21" t="s">
        <v>95</v>
      </c>
      <c r="I2236" s="21" t="s">
        <v>2571</v>
      </c>
      <c r="J2236" s="21" t="s">
        <v>1378</v>
      </c>
      <c r="K2236" s="21" t="s">
        <v>1379</v>
      </c>
      <c r="L2236" s="21" t="s">
        <v>1380</v>
      </c>
      <c r="M2236" s="21" t="s">
        <v>1381</v>
      </c>
      <c r="N2236" s="21">
        <v>30</v>
      </c>
      <c r="O2236" s="20"/>
      <c r="P2236" s="21" t="s">
        <v>50</v>
      </c>
      <c r="Q2236" s="21" t="s">
        <v>2572</v>
      </c>
      <c r="R2236" s="21">
        <v>190000</v>
      </c>
      <c r="S2236" s="21">
        <v>10019</v>
      </c>
      <c r="T2236" s="21">
        <v>-63.154857999999997</v>
      </c>
      <c r="U2236" s="21">
        <v>-17.675280000000001</v>
      </c>
      <c r="V2236" s="21" t="s">
        <v>2573</v>
      </c>
      <c r="W2236" s="21" t="s">
        <v>51</v>
      </c>
      <c r="X2236" s="21" t="s">
        <v>2574</v>
      </c>
      <c r="Y2236" s="23">
        <v>46246</v>
      </c>
      <c r="Z2236" s="24">
        <f>+E2236-Y2236</f>
        <v>1</v>
      </c>
      <c r="AA2236" s="25">
        <f>+Tabla_DatosExternos_142[[#This Row],[Saldo]]/Tabla_DatosExternos_142[[#This Row],[Importe]]</f>
        <v>1</v>
      </c>
      <c r="AB2236" s="21"/>
      <c r="AC2236" s="26">
        <f>IF(AND(-Z2236&gt;=1,-Z2236&lt;=30),D2236,0)</f>
        <v>0</v>
      </c>
      <c r="AD2236" s="26">
        <f>IF(AND(-Z2236&gt;=31,-Z2236&lt;=60),D2236,0)</f>
        <v>0</v>
      </c>
      <c r="AE2236" s="26">
        <f>IF(AND(-Z2236&gt;=61,-Z2236&lt;=90),D2236,0)</f>
        <v>0</v>
      </c>
      <c r="AF2236" s="26">
        <f>IF(AND(-Z2236&gt;=91,-Z2236&lt;=120),D2236,0)</f>
        <v>0</v>
      </c>
      <c r="AG2236" s="26">
        <f>IF(AND(-Z2236&gt;=121,-Z2236&lt;=150),D2236,0)</f>
        <v>0</v>
      </c>
      <c r="AH2236" s="26">
        <f>IF(AND(-Z2236&gt;=151,-Z2236&lt;=180),D2236,0)</f>
        <v>0</v>
      </c>
      <c r="AI2236" s="26">
        <f>IF(AND(-Z2236&gt;=181,-Z2236&lt;=210),D2236,0)</f>
        <v>0</v>
      </c>
      <c r="AJ2236" s="26">
        <f>IF(AND(-Z2236&gt;=211,-Z2236&lt;=250),D2236,0)</f>
        <v>0</v>
      </c>
      <c r="AK2236" s="26">
        <f>IF(-Z2236&gt;=251,D2236,0)</f>
        <v>0</v>
      </c>
      <c r="AL2236" s="26">
        <f>SUM(AE2236:AF2236)</f>
        <v>0</v>
      </c>
      <c r="AM2236" s="26">
        <f>SUM(AG2236:AK2236)</f>
        <v>0</v>
      </c>
      <c r="AN2236" s="26">
        <f>SUM(AI2236:AK2236)</f>
        <v>0</v>
      </c>
      <c r="AO2236" s="26">
        <f>+IF(SUM(AC2236:AK2236)=0,D2236,0)</f>
        <v>32742.959999999999</v>
      </c>
      <c r="AP2236" s="26">
        <f>+SUM(AC2236:AK2236)</f>
        <v>0</v>
      </c>
      <c r="AQ2236" s="26">
        <f>+Tabla_DatosExternos_142[[#This Row],[Total Vigente]]+Tabla_DatosExternos_142[[#This Row],[Total Vencido]]</f>
        <v>32742.959999999999</v>
      </c>
      <c r="AR2236" s="26">
        <f>SUM(AG2236:AK2236)</f>
        <v>0</v>
      </c>
      <c r="AS2236" s="27">
        <f>+Tabla_DatosExternos_142[[#This Row],[Fecha]]-Tabla_DatosExternos_142[[#This Row],[Vence]]</f>
        <v>-30</v>
      </c>
      <c r="AT2236" s="21"/>
      <c r="AU2236" s="28" t="e">
        <f>+AR2236-W2236</f>
        <v>#VALUE!</v>
      </c>
    </row>
    <row r="2237" spans="1:47" x14ac:dyDescent="0.35">
      <c r="A2237" s="20">
        <v>46217</v>
      </c>
      <c r="B2237" s="21">
        <v>283226</v>
      </c>
      <c r="C2237" s="21">
        <v>1638.66</v>
      </c>
      <c r="D2237" s="21">
        <v>1638.66</v>
      </c>
      <c r="E2237" s="22">
        <v>46277</v>
      </c>
      <c r="F2237" s="21">
        <v>31</v>
      </c>
      <c r="G2237" s="21" t="s">
        <v>96</v>
      </c>
      <c r="H2237" s="21" t="s">
        <v>95</v>
      </c>
      <c r="I2237" s="21" t="s">
        <v>1823</v>
      </c>
      <c r="J2237" s="21" t="s">
        <v>1378</v>
      </c>
      <c r="K2237" s="21" t="s">
        <v>1379</v>
      </c>
      <c r="L2237" s="21" t="s">
        <v>1380</v>
      </c>
      <c r="M2237" s="21" t="s">
        <v>1381</v>
      </c>
      <c r="N2237" s="21">
        <v>60</v>
      </c>
      <c r="O2237" s="20"/>
      <c r="P2237" s="21" t="s">
        <v>50</v>
      </c>
      <c r="Q2237" s="21" t="s">
        <v>1824</v>
      </c>
      <c r="R2237" s="21">
        <v>3020821</v>
      </c>
      <c r="S2237" s="21">
        <v>10019</v>
      </c>
      <c r="T2237" s="21">
        <v>-63.1976139</v>
      </c>
      <c r="U2237" s="21">
        <v>-17.7897678</v>
      </c>
      <c r="V2237" s="21" t="s">
        <v>1448</v>
      </c>
      <c r="W2237" s="21" t="s">
        <v>51</v>
      </c>
      <c r="X2237" s="21" t="s">
        <v>1863</v>
      </c>
      <c r="Y2237" s="23">
        <v>46246</v>
      </c>
      <c r="Z2237" s="24">
        <f>+E2237-Y2237</f>
        <v>31</v>
      </c>
      <c r="AA2237" s="25">
        <f>+Tabla_DatosExternos_142[[#This Row],[Saldo]]/Tabla_DatosExternos_142[[#This Row],[Importe]]</f>
        <v>1</v>
      </c>
      <c r="AB2237" s="21"/>
      <c r="AC2237" s="26">
        <f>IF(AND(-Z2237&gt;=1,-Z2237&lt;=30),D2237,0)</f>
        <v>0</v>
      </c>
      <c r="AD2237" s="26">
        <f>IF(AND(-Z2237&gt;=31,-Z2237&lt;=60),D2237,0)</f>
        <v>0</v>
      </c>
      <c r="AE2237" s="26">
        <f>IF(AND(-Z2237&gt;=61,-Z2237&lt;=90),D2237,0)</f>
        <v>0</v>
      </c>
      <c r="AF2237" s="26">
        <f>IF(AND(-Z2237&gt;=91,-Z2237&lt;=120),D2237,0)</f>
        <v>0</v>
      </c>
      <c r="AG2237" s="26">
        <f>IF(AND(-Z2237&gt;=121,-Z2237&lt;=150),D2237,0)</f>
        <v>0</v>
      </c>
      <c r="AH2237" s="26">
        <f>IF(AND(-Z2237&gt;=151,-Z2237&lt;=180),D2237,0)</f>
        <v>0</v>
      </c>
      <c r="AI2237" s="26">
        <f>IF(AND(-Z2237&gt;=181,-Z2237&lt;=210),D2237,0)</f>
        <v>0</v>
      </c>
      <c r="AJ2237" s="26">
        <f>IF(AND(-Z2237&gt;=211,-Z2237&lt;=250),D2237,0)</f>
        <v>0</v>
      </c>
      <c r="AK2237" s="26">
        <f>IF(-Z2237&gt;=251,D2237,0)</f>
        <v>0</v>
      </c>
      <c r="AL2237" s="26">
        <f>SUM(AE2237:AF2237)</f>
        <v>0</v>
      </c>
      <c r="AM2237" s="26">
        <f>SUM(AG2237:AK2237)</f>
        <v>0</v>
      </c>
      <c r="AN2237" s="26">
        <f>SUM(AI2237:AK2237)</f>
        <v>0</v>
      </c>
      <c r="AO2237" s="26">
        <f>+IF(SUM(AC2237:AK2237)=0,D2237,0)</f>
        <v>1638.66</v>
      </c>
      <c r="AP2237" s="26">
        <f>+SUM(AC2237:AK2237)</f>
        <v>0</v>
      </c>
      <c r="AQ2237" s="26">
        <f>+Tabla_DatosExternos_142[[#This Row],[Total Vigente]]+Tabla_DatosExternos_142[[#This Row],[Total Vencido]]</f>
        <v>1638.66</v>
      </c>
      <c r="AR2237" s="26">
        <f>SUM(AG2237:AK2237)</f>
        <v>0</v>
      </c>
      <c r="AS2237" s="27">
        <f>+Tabla_DatosExternos_142[[#This Row],[Fecha]]-Tabla_DatosExternos_142[[#This Row],[Vence]]</f>
        <v>-60</v>
      </c>
      <c r="AT2237" s="21"/>
      <c r="AU2237" s="28" t="e">
        <f>+AR2237-W2237</f>
        <v>#VALUE!</v>
      </c>
    </row>
    <row r="2238" spans="1:47" x14ac:dyDescent="0.35">
      <c r="A2238" s="20">
        <v>46217</v>
      </c>
      <c r="B2238" s="21">
        <v>283227</v>
      </c>
      <c r="C2238" s="21">
        <v>337.02</v>
      </c>
      <c r="D2238" s="21">
        <v>337.02</v>
      </c>
      <c r="E2238" s="22">
        <v>46277</v>
      </c>
      <c r="F2238" s="21">
        <v>31</v>
      </c>
      <c r="G2238" s="21" t="s">
        <v>96</v>
      </c>
      <c r="H2238" s="21" t="s">
        <v>95</v>
      </c>
      <c r="I2238" s="21" t="s">
        <v>1823</v>
      </c>
      <c r="J2238" s="21" t="s">
        <v>1378</v>
      </c>
      <c r="K2238" s="21" t="s">
        <v>1379</v>
      </c>
      <c r="L2238" s="21" t="s">
        <v>1380</v>
      </c>
      <c r="M2238" s="21" t="s">
        <v>1381</v>
      </c>
      <c r="N2238" s="21">
        <v>60</v>
      </c>
      <c r="O2238" s="20"/>
      <c r="P2238" s="21" t="s">
        <v>50</v>
      </c>
      <c r="Q2238" s="21" t="s">
        <v>1824</v>
      </c>
      <c r="R2238" s="21">
        <v>3020821</v>
      </c>
      <c r="S2238" s="21">
        <v>10019</v>
      </c>
      <c r="T2238" s="21">
        <v>-63.187922999999998</v>
      </c>
      <c r="U2238" s="21">
        <v>-17.7497486</v>
      </c>
      <c r="V2238" s="21" t="s">
        <v>1448</v>
      </c>
      <c r="W2238" s="21" t="s">
        <v>51</v>
      </c>
      <c r="X2238" s="21" t="s">
        <v>1870</v>
      </c>
      <c r="Y2238" s="23">
        <v>46246</v>
      </c>
      <c r="Z2238" s="24">
        <f>+E2238-Y2238</f>
        <v>31</v>
      </c>
      <c r="AA2238" s="25">
        <f>+Tabla_DatosExternos_142[[#This Row],[Saldo]]/Tabla_DatosExternos_142[[#This Row],[Importe]]</f>
        <v>1</v>
      </c>
      <c r="AB2238" s="21"/>
      <c r="AC2238" s="26">
        <f>IF(AND(-Z2238&gt;=1,-Z2238&lt;=30),D2238,0)</f>
        <v>0</v>
      </c>
      <c r="AD2238" s="26">
        <f>IF(AND(-Z2238&gt;=31,-Z2238&lt;=60),D2238,0)</f>
        <v>0</v>
      </c>
      <c r="AE2238" s="26">
        <f>IF(AND(-Z2238&gt;=61,-Z2238&lt;=90),D2238,0)</f>
        <v>0</v>
      </c>
      <c r="AF2238" s="26">
        <f>IF(AND(-Z2238&gt;=91,-Z2238&lt;=120),D2238,0)</f>
        <v>0</v>
      </c>
      <c r="AG2238" s="26">
        <f>IF(AND(-Z2238&gt;=121,-Z2238&lt;=150),D2238,0)</f>
        <v>0</v>
      </c>
      <c r="AH2238" s="26">
        <f>IF(AND(-Z2238&gt;=151,-Z2238&lt;=180),D2238,0)</f>
        <v>0</v>
      </c>
      <c r="AI2238" s="26">
        <f>IF(AND(-Z2238&gt;=181,-Z2238&lt;=210),D2238,0)</f>
        <v>0</v>
      </c>
      <c r="AJ2238" s="26">
        <f>IF(AND(-Z2238&gt;=211,-Z2238&lt;=250),D2238,0)</f>
        <v>0</v>
      </c>
      <c r="AK2238" s="26">
        <f>IF(-Z2238&gt;=251,D2238,0)</f>
        <v>0</v>
      </c>
      <c r="AL2238" s="26">
        <f>SUM(AE2238:AF2238)</f>
        <v>0</v>
      </c>
      <c r="AM2238" s="26">
        <f>SUM(AG2238:AK2238)</f>
        <v>0</v>
      </c>
      <c r="AN2238" s="26">
        <f>SUM(AI2238:AK2238)</f>
        <v>0</v>
      </c>
      <c r="AO2238" s="26">
        <f>+IF(SUM(AC2238:AK2238)=0,D2238,0)</f>
        <v>337.02</v>
      </c>
      <c r="AP2238" s="26">
        <f>+SUM(AC2238:AK2238)</f>
        <v>0</v>
      </c>
      <c r="AQ2238" s="26">
        <f>+Tabla_DatosExternos_142[[#This Row],[Total Vigente]]+Tabla_DatosExternos_142[[#This Row],[Total Vencido]]</f>
        <v>337.02</v>
      </c>
      <c r="AR2238" s="26">
        <f>SUM(AG2238:AK2238)</f>
        <v>0</v>
      </c>
      <c r="AS2238" s="27">
        <f>+Tabla_DatosExternos_142[[#This Row],[Fecha]]-Tabla_DatosExternos_142[[#This Row],[Vence]]</f>
        <v>-60</v>
      </c>
      <c r="AT2238" s="21"/>
      <c r="AU2238" s="28" t="e">
        <f>+AR2238-W2238</f>
        <v>#VALUE!</v>
      </c>
    </row>
    <row r="2239" spans="1:47" x14ac:dyDescent="0.35">
      <c r="A2239" s="20">
        <v>46217</v>
      </c>
      <c r="B2239" s="21">
        <v>283228</v>
      </c>
      <c r="C2239" s="21">
        <v>628.86</v>
      </c>
      <c r="D2239" s="21">
        <v>628.86</v>
      </c>
      <c r="E2239" s="22">
        <v>46277</v>
      </c>
      <c r="F2239" s="21">
        <v>31</v>
      </c>
      <c r="G2239" s="21" t="s">
        <v>96</v>
      </c>
      <c r="H2239" s="21" t="s">
        <v>95</v>
      </c>
      <c r="I2239" s="21" t="s">
        <v>1823</v>
      </c>
      <c r="J2239" s="21" t="s">
        <v>1378</v>
      </c>
      <c r="K2239" s="21" t="s">
        <v>1379</v>
      </c>
      <c r="L2239" s="21" t="s">
        <v>1380</v>
      </c>
      <c r="M2239" s="21" t="s">
        <v>1381</v>
      </c>
      <c r="N2239" s="21">
        <v>60</v>
      </c>
      <c r="O2239" s="20"/>
      <c r="P2239" s="21" t="s">
        <v>50</v>
      </c>
      <c r="Q2239" s="21" t="s">
        <v>1824</v>
      </c>
      <c r="R2239" s="21">
        <v>3020821</v>
      </c>
      <c r="S2239" s="21">
        <v>10019</v>
      </c>
      <c r="T2239" s="21">
        <v>-63.180986500000003</v>
      </c>
      <c r="U2239" s="21">
        <v>-17.760050799999998</v>
      </c>
      <c r="V2239" s="21" t="s">
        <v>1448</v>
      </c>
      <c r="W2239" s="21" t="s">
        <v>51</v>
      </c>
      <c r="X2239" s="21" t="s">
        <v>1702</v>
      </c>
      <c r="Y2239" s="23">
        <v>46246</v>
      </c>
      <c r="Z2239" s="24">
        <f>+E2239-Y2239</f>
        <v>31</v>
      </c>
      <c r="AA2239" s="25">
        <f>+Tabla_DatosExternos_142[[#This Row],[Saldo]]/Tabla_DatosExternos_142[[#This Row],[Importe]]</f>
        <v>1</v>
      </c>
      <c r="AB2239" s="21"/>
      <c r="AC2239" s="26">
        <f>IF(AND(-Z2239&gt;=1,-Z2239&lt;=30),D2239,0)</f>
        <v>0</v>
      </c>
      <c r="AD2239" s="26">
        <f>IF(AND(-Z2239&gt;=31,-Z2239&lt;=60),D2239,0)</f>
        <v>0</v>
      </c>
      <c r="AE2239" s="26">
        <f>IF(AND(-Z2239&gt;=61,-Z2239&lt;=90),D2239,0)</f>
        <v>0</v>
      </c>
      <c r="AF2239" s="26">
        <f>IF(AND(-Z2239&gt;=91,-Z2239&lt;=120),D2239,0)</f>
        <v>0</v>
      </c>
      <c r="AG2239" s="26">
        <f>IF(AND(-Z2239&gt;=121,-Z2239&lt;=150),D2239,0)</f>
        <v>0</v>
      </c>
      <c r="AH2239" s="26">
        <f>IF(AND(-Z2239&gt;=151,-Z2239&lt;=180),D2239,0)</f>
        <v>0</v>
      </c>
      <c r="AI2239" s="26">
        <f>IF(AND(-Z2239&gt;=181,-Z2239&lt;=210),D2239,0)</f>
        <v>0</v>
      </c>
      <c r="AJ2239" s="26">
        <f>IF(AND(-Z2239&gt;=211,-Z2239&lt;=250),D2239,0)</f>
        <v>0</v>
      </c>
      <c r="AK2239" s="26">
        <f>IF(-Z2239&gt;=251,D2239,0)</f>
        <v>0</v>
      </c>
      <c r="AL2239" s="26">
        <f>SUM(AE2239:AF2239)</f>
        <v>0</v>
      </c>
      <c r="AM2239" s="26">
        <f>SUM(AG2239:AK2239)</f>
        <v>0</v>
      </c>
      <c r="AN2239" s="26">
        <f>SUM(AI2239:AK2239)</f>
        <v>0</v>
      </c>
      <c r="AO2239" s="26">
        <f>+IF(SUM(AC2239:AK2239)=0,D2239,0)</f>
        <v>628.86</v>
      </c>
      <c r="AP2239" s="26">
        <f>+SUM(AC2239:AK2239)</f>
        <v>0</v>
      </c>
      <c r="AQ2239" s="26">
        <f>+Tabla_DatosExternos_142[[#This Row],[Total Vigente]]+Tabla_DatosExternos_142[[#This Row],[Total Vencido]]</f>
        <v>628.86</v>
      </c>
      <c r="AR2239" s="26">
        <f>SUM(AG2239:AK2239)</f>
        <v>0</v>
      </c>
      <c r="AS2239" s="27">
        <f>+Tabla_DatosExternos_142[[#This Row],[Fecha]]-Tabla_DatosExternos_142[[#This Row],[Vence]]</f>
        <v>-60</v>
      </c>
      <c r="AT2239" s="21"/>
      <c r="AU2239" s="28" t="e">
        <f>+AR2239-W2239</f>
        <v>#VALUE!</v>
      </c>
    </row>
    <row r="2240" spans="1:47" x14ac:dyDescent="0.35">
      <c r="A2240" s="20">
        <v>46217</v>
      </c>
      <c r="B2240" s="21">
        <v>283229</v>
      </c>
      <c r="C2240" s="21">
        <v>610.74</v>
      </c>
      <c r="D2240" s="21">
        <v>610.74</v>
      </c>
      <c r="E2240" s="22">
        <v>46277</v>
      </c>
      <c r="F2240" s="21">
        <v>31</v>
      </c>
      <c r="G2240" s="21" t="s">
        <v>96</v>
      </c>
      <c r="H2240" s="21" t="s">
        <v>95</v>
      </c>
      <c r="I2240" s="21" t="s">
        <v>1823</v>
      </c>
      <c r="J2240" s="21" t="s">
        <v>1378</v>
      </c>
      <c r="K2240" s="21" t="s">
        <v>1379</v>
      </c>
      <c r="L2240" s="21" t="s">
        <v>1380</v>
      </c>
      <c r="M2240" s="21" t="s">
        <v>1381</v>
      </c>
      <c r="N2240" s="21">
        <v>60</v>
      </c>
      <c r="O2240" s="20"/>
      <c r="P2240" s="21" t="s">
        <v>50</v>
      </c>
      <c r="Q2240" s="21" t="s">
        <v>1824</v>
      </c>
      <c r="R2240" s="21">
        <v>3020821</v>
      </c>
      <c r="S2240" s="21">
        <v>10019</v>
      </c>
      <c r="T2240" s="21">
        <v>-63.168590000000002</v>
      </c>
      <c r="U2240" s="21">
        <v>-17.728815999999998</v>
      </c>
      <c r="V2240" s="21" t="s">
        <v>1448</v>
      </c>
      <c r="W2240" s="21" t="s">
        <v>51</v>
      </c>
      <c r="X2240" s="21" t="s">
        <v>1836</v>
      </c>
      <c r="Y2240" s="23">
        <v>46246</v>
      </c>
      <c r="Z2240" s="24">
        <f>+E2240-Y2240</f>
        <v>31</v>
      </c>
      <c r="AA2240" s="25">
        <f>+Tabla_DatosExternos_142[[#This Row],[Saldo]]/Tabla_DatosExternos_142[[#This Row],[Importe]]</f>
        <v>1</v>
      </c>
      <c r="AB2240" s="21"/>
      <c r="AC2240" s="26">
        <f>IF(AND(-Z2240&gt;=1,-Z2240&lt;=30),D2240,0)</f>
        <v>0</v>
      </c>
      <c r="AD2240" s="26">
        <f>IF(AND(-Z2240&gt;=31,-Z2240&lt;=60),D2240,0)</f>
        <v>0</v>
      </c>
      <c r="AE2240" s="26">
        <f>IF(AND(-Z2240&gt;=61,-Z2240&lt;=90),D2240,0)</f>
        <v>0</v>
      </c>
      <c r="AF2240" s="26">
        <f>IF(AND(-Z2240&gt;=91,-Z2240&lt;=120),D2240,0)</f>
        <v>0</v>
      </c>
      <c r="AG2240" s="26">
        <f>IF(AND(-Z2240&gt;=121,-Z2240&lt;=150),D2240,0)</f>
        <v>0</v>
      </c>
      <c r="AH2240" s="26">
        <f>IF(AND(-Z2240&gt;=151,-Z2240&lt;=180),D2240,0)</f>
        <v>0</v>
      </c>
      <c r="AI2240" s="26">
        <f>IF(AND(-Z2240&gt;=181,-Z2240&lt;=210),D2240,0)</f>
        <v>0</v>
      </c>
      <c r="AJ2240" s="26">
        <f>IF(AND(-Z2240&gt;=211,-Z2240&lt;=250),D2240,0)</f>
        <v>0</v>
      </c>
      <c r="AK2240" s="26">
        <f>IF(-Z2240&gt;=251,D2240,0)</f>
        <v>0</v>
      </c>
      <c r="AL2240" s="26">
        <f>SUM(AE2240:AF2240)</f>
        <v>0</v>
      </c>
      <c r="AM2240" s="26">
        <f>SUM(AG2240:AK2240)</f>
        <v>0</v>
      </c>
      <c r="AN2240" s="26">
        <f>SUM(AI2240:AK2240)</f>
        <v>0</v>
      </c>
      <c r="AO2240" s="26">
        <f>+IF(SUM(AC2240:AK2240)=0,D2240,0)</f>
        <v>610.74</v>
      </c>
      <c r="AP2240" s="26">
        <f>+SUM(AC2240:AK2240)</f>
        <v>0</v>
      </c>
      <c r="AQ2240" s="26">
        <f>+Tabla_DatosExternos_142[[#This Row],[Total Vigente]]+Tabla_DatosExternos_142[[#This Row],[Total Vencido]]</f>
        <v>610.74</v>
      </c>
      <c r="AR2240" s="26">
        <f>SUM(AG2240:AK2240)</f>
        <v>0</v>
      </c>
      <c r="AS2240" s="27">
        <f>+Tabla_DatosExternos_142[[#This Row],[Fecha]]-Tabla_DatosExternos_142[[#This Row],[Vence]]</f>
        <v>-60</v>
      </c>
      <c r="AT2240" s="21"/>
      <c r="AU2240" s="28" t="e">
        <f>+AR2240-W2240</f>
        <v>#VALUE!</v>
      </c>
    </row>
    <row r="2241" spans="1:47" x14ac:dyDescent="0.35">
      <c r="A2241" s="20">
        <v>46217</v>
      </c>
      <c r="B2241" s="21">
        <v>283230</v>
      </c>
      <c r="C2241" s="21">
        <v>1385.34</v>
      </c>
      <c r="D2241" s="21">
        <v>1385.34</v>
      </c>
      <c r="E2241" s="22">
        <v>46277</v>
      </c>
      <c r="F2241" s="21">
        <v>31</v>
      </c>
      <c r="G2241" s="21" t="s">
        <v>96</v>
      </c>
      <c r="H2241" s="21" t="s">
        <v>95</v>
      </c>
      <c r="I2241" s="21" t="s">
        <v>1823</v>
      </c>
      <c r="J2241" s="21" t="s">
        <v>1378</v>
      </c>
      <c r="K2241" s="21" t="s">
        <v>1379</v>
      </c>
      <c r="L2241" s="21" t="s">
        <v>1380</v>
      </c>
      <c r="M2241" s="21" t="s">
        <v>1381</v>
      </c>
      <c r="N2241" s="21">
        <v>60</v>
      </c>
      <c r="O2241" s="20"/>
      <c r="P2241" s="21" t="s">
        <v>50</v>
      </c>
      <c r="Q2241" s="21" t="s">
        <v>1824</v>
      </c>
      <c r="R2241" s="21">
        <v>3020821</v>
      </c>
      <c r="S2241" s="21">
        <v>10019</v>
      </c>
      <c r="T2241" s="21">
        <v>-63.190816099999999</v>
      </c>
      <c r="U2241" s="21">
        <v>-17.778849099999999</v>
      </c>
      <c r="V2241" s="21" t="s">
        <v>1448</v>
      </c>
      <c r="W2241" s="21" t="s">
        <v>51</v>
      </c>
      <c r="X2241" s="21" t="s">
        <v>1830</v>
      </c>
      <c r="Y2241" s="23">
        <v>46246</v>
      </c>
      <c r="Z2241" s="24">
        <f>+E2241-Y2241</f>
        <v>31</v>
      </c>
      <c r="AA2241" s="25">
        <f>+Tabla_DatosExternos_142[[#This Row],[Saldo]]/Tabla_DatosExternos_142[[#This Row],[Importe]]</f>
        <v>1</v>
      </c>
      <c r="AB2241" s="21"/>
      <c r="AC2241" s="26">
        <f>IF(AND(-Z2241&gt;=1,-Z2241&lt;=30),D2241,0)</f>
        <v>0</v>
      </c>
      <c r="AD2241" s="26">
        <f>IF(AND(-Z2241&gt;=31,-Z2241&lt;=60),D2241,0)</f>
        <v>0</v>
      </c>
      <c r="AE2241" s="26">
        <f>IF(AND(-Z2241&gt;=61,-Z2241&lt;=90),D2241,0)</f>
        <v>0</v>
      </c>
      <c r="AF2241" s="26">
        <f>IF(AND(-Z2241&gt;=91,-Z2241&lt;=120),D2241,0)</f>
        <v>0</v>
      </c>
      <c r="AG2241" s="26">
        <f>IF(AND(-Z2241&gt;=121,-Z2241&lt;=150),D2241,0)</f>
        <v>0</v>
      </c>
      <c r="AH2241" s="26">
        <f>IF(AND(-Z2241&gt;=151,-Z2241&lt;=180),D2241,0)</f>
        <v>0</v>
      </c>
      <c r="AI2241" s="26">
        <f>IF(AND(-Z2241&gt;=181,-Z2241&lt;=210),D2241,0)</f>
        <v>0</v>
      </c>
      <c r="AJ2241" s="26">
        <f>IF(AND(-Z2241&gt;=211,-Z2241&lt;=250),D2241,0)</f>
        <v>0</v>
      </c>
      <c r="AK2241" s="26">
        <f>IF(-Z2241&gt;=251,D2241,0)</f>
        <v>0</v>
      </c>
      <c r="AL2241" s="26">
        <f>SUM(AE2241:AF2241)</f>
        <v>0</v>
      </c>
      <c r="AM2241" s="26">
        <f>SUM(AG2241:AK2241)</f>
        <v>0</v>
      </c>
      <c r="AN2241" s="26">
        <f>SUM(AI2241:AK2241)</f>
        <v>0</v>
      </c>
      <c r="AO2241" s="26">
        <f>+IF(SUM(AC2241:AK2241)=0,D2241,0)</f>
        <v>1385.34</v>
      </c>
      <c r="AP2241" s="26">
        <f>+SUM(AC2241:AK2241)</f>
        <v>0</v>
      </c>
      <c r="AQ2241" s="26">
        <f>+Tabla_DatosExternos_142[[#This Row],[Total Vigente]]+Tabla_DatosExternos_142[[#This Row],[Total Vencido]]</f>
        <v>1385.34</v>
      </c>
      <c r="AR2241" s="26">
        <f>SUM(AG2241:AK2241)</f>
        <v>0</v>
      </c>
      <c r="AS2241" s="27">
        <f>+Tabla_DatosExternos_142[[#This Row],[Fecha]]-Tabla_DatosExternos_142[[#This Row],[Vence]]</f>
        <v>-60</v>
      </c>
      <c r="AT2241" s="21"/>
      <c r="AU2241" s="28" t="e">
        <f>+AR2241-W2241</f>
        <v>#VALUE!</v>
      </c>
    </row>
    <row r="2242" spans="1:47" x14ac:dyDescent="0.35">
      <c r="A2242" s="20">
        <v>46217</v>
      </c>
      <c r="B2242" s="21">
        <v>283231</v>
      </c>
      <c r="C2242" s="21">
        <v>1354.38</v>
      </c>
      <c r="D2242" s="21">
        <v>1354.38</v>
      </c>
      <c r="E2242" s="22">
        <v>46277</v>
      </c>
      <c r="F2242" s="21">
        <v>31</v>
      </c>
      <c r="G2242" s="21" t="s">
        <v>96</v>
      </c>
      <c r="H2242" s="21" t="s">
        <v>95</v>
      </c>
      <c r="I2242" s="21" t="s">
        <v>1823</v>
      </c>
      <c r="J2242" s="21" t="s">
        <v>1378</v>
      </c>
      <c r="K2242" s="21" t="s">
        <v>1379</v>
      </c>
      <c r="L2242" s="21" t="s">
        <v>1380</v>
      </c>
      <c r="M2242" s="21" t="s">
        <v>1381</v>
      </c>
      <c r="N2242" s="21">
        <v>60</v>
      </c>
      <c r="O2242" s="20"/>
      <c r="P2242" s="21" t="s">
        <v>50</v>
      </c>
      <c r="Q2242" s="21" t="s">
        <v>1824</v>
      </c>
      <c r="R2242" s="21">
        <v>3020821</v>
      </c>
      <c r="S2242" s="21">
        <v>10019</v>
      </c>
      <c r="T2242" s="21">
        <v>-63.214422900000002</v>
      </c>
      <c r="U2242" s="21">
        <v>-17.784923299999999</v>
      </c>
      <c r="V2242" s="21" t="s">
        <v>1448</v>
      </c>
      <c r="W2242" s="21" t="s">
        <v>51</v>
      </c>
      <c r="X2242" s="21" t="s">
        <v>1871</v>
      </c>
      <c r="Y2242" s="23">
        <v>46246</v>
      </c>
      <c r="Z2242" s="24">
        <f>+E2242-Y2242</f>
        <v>31</v>
      </c>
      <c r="AA2242" s="25">
        <f>+Tabla_DatosExternos_142[[#This Row],[Saldo]]/Tabla_DatosExternos_142[[#This Row],[Importe]]</f>
        <v>1</v>
      </c>
      <c r="AB2242" s="21"/>
      <c r="AC2242" s="26">
        <f>IF(AND(-Z2242&gt;=1,-Z2242&lt;=30),D2242,0)</f>
        <v>0</v>
      </c>
      <c r="AD2242" s="26">
        <f>IF(AND(-Z2242&gt;=31,-Z2242&lt;=60),D2242,0)</f>
        <v>0</v>
      </c>
      <c r="AE2242" s="26">
        <f>IF(AND(-Z2242&gt;=61,-Z2242&lt;=90),D2242,0)</f>
        <v>0</v>
      </c>
      <c r="AF2242" s="26">
        <f>IF(AND(-Z2242&gt;=91,-Z2242&lt;=120),D2242,0)</f>
        <v>0</v>
      </c>
      <c r="AG2242" s="26">
        <f>IF(AND(-Z2242&gt;=121,-Z2242&lt;=150),D2242,0)</f>
        <v>0</v>
      </c>
      <c r="AH2242" s="26">
        <f>IF(AND(-Z2242&gt;=151,-Z2242&lt;=180),D2242,0)</f>
        <v>0</v>
      </c>
      <c r="AI2242" s="26">
        <f>IF(AND(-Z2242&gt;=181,-Z2242&lt;=210),D2242,0)</f>
        <v>0</v>
      </c>
      <c r="AJ2242" s="26">
        <f>IF(AND(-Z2242&gt;=211,-Z2242&lt;=250),D2242,0)</f>
        <v>0</v>
      </c>
      <c r="AK2242" s="26">
        <f>IF(-Z2242&gt;=251,D2242,0)</f>
        <v>0</v>
      </c>
      <c r="AL2242" s="26">
        <f>SUM(AE2242:AF2242)</f>
        <v>0</v>
      </c>
      <c r="AM2242" s="26">
        <f>SUM(AG2242:AK2242)</f>
        <v>0</v>
      </c>
      <c r="AN2242" s="26">
        <f>SUM(AI2242:AK2242)</f>
        <v>0</v>
      </c>
      <c r="AO2242" s="26">
        <f>+IF(SUM(AC2242:AK2242)=0,D2242,0)</f>
        <v>1354.38</v>
      </c>
      <c r="AP2242" s="26">
        <f>+SUM(AC2242:AK2242)</f>
        <v>0</v>
      </c>
      <c r="AQ2242" s="26">
        <f>+Tabla_DatosExternos_142[[#This Row],[Total Vigente]]+Tabla_DatosExternos_142[[#This Row],[Total Vencido]]</f>
        <v>1354.38</v>
      </c>
      <c r="AR2242" s="26">
        <f>SUM(AG2242:AK2242)</f>
        <v>0</v>
      </c>
      <c r="AS2242" s="27">
        <f>+Tabla_DatosExternos_142[[#This Row],[Fecha]]-Tabla_DatosExternos_142[[#This Row],[Vence]]</f>
        <v>-60</v>
      </c>
      <c r="AT2242" s="21"/>
      <c r="AU2242" s="28" t="e">
        <f>+AR2242-W2242</f>
        <v>#VALUE!</v>
      </c>
    </row>
    <row r="2243" spans="1:47" x14ac:dyDescent="0.35">
      <c r="A2243" s="20">
        <v>46217</v>
      </c>
      <c r="B2243" s="21">
        <v>283232</v>
      </c>
      <c r="C2243" s="21">
        <v>1027.92</v>
      </c>
      <c r="D2243" s="21">
        <v>1027.92</v>
      </c>
      <c r="E2243" s="22">
        <v>46277</v>
      </c>
      <c r="F2243" s="21">
        <v>31</v>
      </c>
      <c r="G2243" s="21" t="s">
        <v>96</v>
      </c>
      <c r="H2243" s="21" t="s">
        <v>95</v>
      </c>
      <c r="I2243" s="21" t="s">
        <v>1823</v>
      </c>
      <c r="J2243" s="21" t="s">
        <v>1378</v>
      </c>
      <c r="K2243" s="21" t="s">
        <v>1379</v>
      </c>
      <c r="L2243" s="21" t="s">
        <v>1380</v>
      </c>
      <c r="M2243" s="21" t="s">
        <v>1381</v>
      </c>
      <c r="N2243" s="21">
        <v>60</v>
      </c>
      <c r="O2243" s="20"/>
      <c r="P2243" s="21" t="s">
        <v>50</v>
      </c>
      <c r="Q2243" s="21" t="s">
        <v>1824</v>
      </c>
      <c r="R2243" s="21">
        <v>3020821</v>
      </c>
      <c r="S2243" s="21">
        <v>10019</v>
      </c>
      <c r="T2243" s="21">
        <v>-63.163467500000003</v>
      </c>
      <c r="U2243" s="21">
        <v>-17.795423799999998</v>
      </c>
      <c r="V2243" s="21" t="s">
        <v>1448</v>
      </c>
      <c r="W2243" s="21" t="s">
        <v>51</v>
      </c>
      <c r="X2243" s="21" t="s">
        <v>1874</v>
      </c>
      <c r="Y2243" s="23">
        <v>46246</v>
      </c>
      <c r="Z2243" s="24">
        <f>+E2243-Y2243</f>
        <v>31</v>
      </c>
      <c r="AA2243" s="25">
        <f>+Tabla_DatosExternos_142[[#This Row],[Saldo]]/Tabla_DatosExternos_142[[#This Row],[Importe]]</f>
        <v>1</v>
      </c>
      <c r="AB2243" s="21"/>
      <c r="AC2243" s="26">
        <f>IF(AND(-Z2243&gt;=1,-Z2243&lt;=30),D2243,0)</f>
        <v>0</v>
      </c>
      <c r="AD2243" s="26">
        <f>IF(AND(-Z2243&gt;=31,-Z2243&lt;=60),D2243,0)</f>
        <v>0</v>
      </c>
      <c r="AE2243" s="26">
        <f>IF(AND(-Z2243&gt;=61,-Z2243&lt;=90),D2243,0)</f>
        <v>0</v>
      </c>
      <c r="AF2243" s="26">
        <f>IF(AND(-Z2243&gt;=91,-Z2243&lt;=120),D2243,0)</f>
        <v>0</v>
      </c>
      <c r="AG2243" s="26">
        <f>IF(AND(-Z2243&gt;=121,-Z2243&lt;=150),D2243,0)</f>
        <v>0</v>
      </c>
      <c r="AH2243" s="26">
        <f>IF(AND(-Z2243&gt;=151,-Z2243&lt;=180),D2243,0)</f>
        <v>0</v>
      </c>
      <c r="AI2243" s="26">
        <f>IF(AND(-Z2243&gt;=181,-Z2243&lt;=210),D2243,0)</f>
        <v>0</v>
      </c>
      <c r="AJ2243" s="26">
        <f>IF(AND(-Z2243&gt;=211,-Z2243&lt;=250),D2243,0)</f>
        <v>0</v>
      </c>
      <c r="AK2243" s="26">
        <f>IF(-Z2243&gt;=251,D2243,0)</f>
        <v>0</v>
      </c>
      <c r="AL2243" s="26">
        <f>SUM(AE2243:AF2243)</f>
        <v>0</v>
      </c>
      <c r="AM2243" s="26">
        <f>SUM(AG2243:AK2243)</f>
        <v>0</v>
      </c>
      <c r="AN2243" s="26">
        <f>SUM(AI2243:AK2243)</f>
        <v>0</v>
      </c>
      <c r="AO2243" s="26">
        <f>+IF(SUM(AC2243:AK2243)=0,D2243,0)</f>
        <v>1027.92</v>
      </c>
      <c r="AP2243" s="26">
        <f>+SUM(AC2243:AK2243)</f>
        <v>0</v>
      </c>
      <c r="AQ2243" s="26">
        <f>+Tabla_DatosExternos_142[[#This Row],[Total Vigente]]+Tabla_DatosExternos_142[[#This Row],[Total Vencido]]</f>
        <v>1027.92</v>
      </c>
      <c r="AR2243" s="26">
        <f>SUM(AG2243:AK2243)</f>
        <v>0</v>
      </c>
      <c r="AS2243" s="27">
        <f>+Tabla_DatosExternos_142[[#This Row],[Fecha]]-Tabla_DatosExternos_142[[#This Row],[Vence]]</f>
        <v>-60</v>
      </c>
      <c r="AT2243" s="21"/>
      <c r="AU2243" s="28" t="e">
        <f>+AR2243-W2243</f>
        <v>#VALUE!</v>
      </c>
    </row>
    <row r="2244" spans="1:47" x14ac:dyDescent="0.35">
      <c r="A2244" s="20">
        <v>46217</v>
      </c>
      <c r="B2244" s="21">
        <v>283233</v>
      </c>
      <c r="C2244" s="21">
        <v>1200</v>
      </c>
      <c r="D2244" s="21">
        <v>1200</v>
      </c>
      <c r="E2244" s="22">
        <v>46277</v>
      </c>
      <c r="F2244" s="21">
        <v>31</v>
      </c>
      <c r="G2244" s="21" t="s">
        <v>96</v>
      </c>
      <c r="H2244" s="21" t="s">
        <v>95</v>
      </c>
      <c r="I2244" s="21" t="s">
        <v>1823</v>
      </c>
      <c r="J2244" s="21" t="s">
        <v>1378</v>
      </c>
      <c r="K2244" s="21" t="s">
        <v>1379</v>
      </c>
      <c r="L2244" s="21" t="s">
        <v>1380</v>
      </c>
      <c r="M2244" s="21" t="s">
        <v>1381</v>
      </c>
      <c r="N2244" s="21">
        <v>60</v>
      </c>
      <c r="O2244" s="20"/>
      <c r="P2244" s="21" t="s">
        <v>50</v>
      </c>
      <c r="Q2244" s="21" t="s">
        <v>1824</v>
      </c>
      <c r="R2244" s="21">
        <v>3020821</v>
      </c>
      <c r="S2244" s="21">
        <v>10019</v>
      </c>
      <c r="T2244" s="21">
        <v>-63.134996600000001</v>
      </c>
      <c r="U2244" s="21">
        <v>-17.8356034</v>
      </c>
      <c r="V2244" s="21" t="s">
        <v>1448</v>
      </c>
      <c r="W2244" s="21" t="s">
        <v>51</v>
      </c>
      <c r="X2244" s="21" t="s">
        <v>1837</v>
      </c>
      <c r="Y2244" s="23">
        <v>46246</v>
      </c>
      <c r="Z2244" s="24">
        <f>+E2244-Y2244</f>
        <v>31</v>
      </c>
      <c r="AA2244" s="25">
        <f>+Tabla_DatosExternos_142[[#This Row],[Saldo]]/Tabla_DatosExternos_142[[#This Row],[Importe]]</f>
        <v>1</v>
      </c>
      <c r="AB2244" s="21"/>
      <c r="AC2244" s="26">
        <f>IF(AND(-Z2244&gt;=1,-Z2244&lt;=30),D2244,0)</f>
        <v>0</v>
      </c>
      <c r="AD2244" s="26">
        <f>IF(AND(-Z2244&gt;=31,-Z2244&lt;=60),D2244,0)</f>
        <v>0</v>
      </c>
      <c r="AE2244" s="26">
        <f>IF(AND(-Z2244&gt;=61,-Z2244&lt;=90),D2244,0)</f>
        <v>0</v>
      </c>
      <c r="AF2244" s="26">
        <f>IF(AND(-Z2244&gt;=91,-Z2244&lt;=120),D2244,0)</f>
        <v>0</v>
      </c>
      <c r="AG2244" s="26">
        <f>IF(AND(-Z2244&gt;=121,-Z2244&lt;=150),D2244,0)</f>
        <v>0</v>
      </c>
      <c r="AH2244" s="26">
        <f>IF(AND(-Z2244&gt;=151,-Z2244&lt;=180),D2244,0)</f>
        <v>0</v>
      </c>
      <c r="AI2244" s="26">
        <f>IF(AND(-Z2244&gt;=181,-Z2244&lt;=210),D2244,0)</f>
        <v>0</v>
      </c>
      <c r="AJ2244" s="26">
        <f>IF(AND(-Z2244&gt;=211,-Z2244&lt;=250),D2244,0)</f>
        <v>0</v>
      </c>
      <c r="AK2244" s="26">
        <f>IF(-Z2244&gt;=251,D2244,0)</f>
        <v>0</v>
      </c>
      <c r="AL2244" s="26">
        <f>SUM(AE2244:AF2244)</f>
        <v>0</v>
      </c>
      <c r="AM2244" s="26">
        <f>SUM(AG2244:AK2244)</f>
        <v>0</v>
      </c>
      <c r="AN2244" s="26">
        <f>SUM(AI2244:AK2244)</f>
        <v>0</v>
      </c>
      <c r="AO2244" s="26">
        <f>+IF(SUM(AC2244:AK2244)=0,D2244,0)</f>
        <v>1200</v>
      </c>
      <c r="AP2244" s="26">
        <f>+SUM(AC2244:AK2244)</f>
        <v>0</v>
      </c>
      <c r="AQ2244" s="26">
        <f>+Tabla_DatosExternos_142[[#This Row],[Total Vigente]]+Tabla_DatosExternos_142[[#This Row],[Total Vencido]]</f>
        <v>1200</v>
      </c>
      <c r="AR2244" s="26">
        <f>SUM(AG2244:AK2244)</f>
        <v>0</v>
      </c>
      <c r="AS2244" s="27">
        <f>+Tabla_DatosExternos_142[[#This Row],[Fecha]]-Tabla_DatosExternos_142[[#This Row],[Vence]]</f>
        <v>-60</v>
      </c>
      <c r="AT2244" s="21"/>
      <c r="AU2244" s="28" t="e">
        <f>+AR2244-W2244</f>
        <v>#VALUE!</v>
      </c>
    </row>
    <row r="2245" spans="1:47" x14ac:dyDescent="0.35">
      <c r="A2245" s="20">
        <v>46217</v>
      </c>
      <c r="B2245" s="21">
        <v>283234</v>
      </c>
      <c r="C2245" s="21">
        <v>416.82</v>
      </c>
      <c r="D2245" s="21">
        <v>416.82</v>
      </c>
      <c r="E2245" s="22">
        <v>46277</v>
      </c>
      <c r="F2245" s="21">
        <v>31</v>
      </c>
      <c r="G2245" s="21" t="s">
        <v>96</v>
      </c>
      <c r="H2245" s="21" t="s">
        <v>95</v>
      </c>
      <c r="I2245" s="21" t="s">
        <v>1823</v>
      </c>
      <c r="J2245" s="21" t="s">
        <v>1378</v>
      </c>
      <c r="K2245" s="21" t="s">
        <v>1379</v>
      </c>
      <c r="L2245" s="21" t="s">
        <v>1380</v>
      </c>
      <c r="M2245" s="21" t="s">
        <v>1381</v>
      </c>
      <c r="N2245" s="21">
        <v>60</v>
      </c>
      <c r="O2245" s="20"/>
      <c r="P2245" s="21" t="s">
        <v>50</v>
      </c>
      <c r="Q2245" s="21" t="s">
        <v>1824</v>
      </c>
      <c r="R2245" s="21">
        <v>3020821</v>
      </c>
      <c r="S2245" s="21">
        <v>10019</v>
      </c>
      <c r="T2245" s="21">
        <v>-63.184010899999997</v>
      </c>
      <c r="U2245" s="21">
        <v>-17.794257900000002</v>
      </c>
      <c r="V2245" s="21" t="s">
        <v>1448</v>
      </c>
      <c r="W2245" s="21" t="s">
        <v>51</v>
      </c>
      <c r="X2245" s="21" t="s">
        <v>1825</v>
      </c>
      <c r="Y2245" s="23">
        <v>46246</v>
      </c>
      <c r="Z2245" s="24">
        <f>+E2245-Y2245</f>
        <v>31</v>
      </c>
      <c r="AA2245" s="25">
        <f>+Tabla_DatosExternos_142[[#This Row],[Saldo]]/Tabla_DatosExternos_142[[#This Row],[Importe]]</f>
        <v>1</v>
      </c>
      <c r="AB2245" s="21"/>
      <c r="AC2245" s="26">
        <f>IF(AND(-Z2245&gt;=1,-Z2245&lt;=30),D2245,0)</f>
        <v>0</v>
      </c>
      <c r="AD2245" s="26">
        <f>IF(AND(-Z2245&gt;=31,-Z2245&lt;=60),D2245,0)</f>
        <v>0</v>
      </c>
      <c r="AE2245" s="26">
        <f>IF(AND(-Z2245&gt;=61,-Z2245&lt;=90),D2245,0)</f>
        <v>0</v>
      </c>
      <c r="AF2245" s="26">
        <f>IF(AND(-Z2245&gt;=91,-Z2245&lt;=120),D2245,0)</f>
        <v>0</v>
      </c>
      <c r="AG2245" s="26">
        <f>IF(AND(-Z2245&gt;=121,-Z2245&lt;=150),D2245,0)</f>
        <v>0</v>
      </c>
      <c r="AH2245" s="26">
        <f>IF(AND(-Z2245&gt;=151,-Z2245&lt;=180),D2245,0)</f>
        <v>0</v>
      </c>
      <c r="AI2245" s="26">
        <f>IF(AND(-Z2245&gt;=181,-Z2245&lt;=210),D2245,0)</f>
        <v>0</v>
      </c>
      <c r="AJ2245" s="26">
        <f>IF(AND(-Z2245&gt;=211,-Z2245&lt;=250),D2245,0)</f>
        <v>0</v>
      </c>
      <c r="AK2245" s="26">
        <f>IF(-Z2245&gt;=251,D2245,0)</f>
        <v>0</v>
      </c>
      <c r="AL2245" s="26">
        <f>SUM(AE2245:AF2245)</f>
        <v>0</v>
      </c>
      <c r="AM2245" s="26">
        <f>SUM(AG2245:AK2245)</f>
        <v>0</v>
      </c>
      <c r="AN2245" s="26">
        <f>SUM(AI2245:AK2245)</f>
        <v>0</v>
      </c>
      <c r="AO2245" s="26">
        <f>+IF(SUM(AC2245:AK2245)=0,D2245,0)</f>
        <v>416.82</v>
      </c>
      <c r="AP2245" s="26">
        <f>+SUM(AC2245:AK2245)</f>
        <v>0</v>
      </c>
      <c r="AQ2245" s="26">
        <f>+Tabla_DatosExternos_142[[#This Row],[Total Vigente]]+Tabla_DatosExternos_142[[#This Row],[Total Vencido]]</f>
        <v>416.82</v>
      </c>
      <c r="AR2245" s="26">
        <f>SUM(AG2245:AK2245)</f>
        <v>0</v>
      </c>
      <c r="AS2245" s="27">
        <f>+Tabla_DatosExternos_142[[#This Row],[Fecha]]-Tabla_DatosExternos_142[[#This Row],[Vence]]</f>
        <v>-60</v>
      </c>
      <c r="AT2245" s="21"/>
      <c r="AU2245" s="28" t="e">
        <f>+AR2245-W2245</f>
        <v>#VALUE!</v>
      </c>
    </row>
    <row r="2246" spans="1:47" x14ac:dyDescent="0.35">
      <c r="A2246" s="20">
        <v>46217</v>
      </c>
      <c r="B2246" s="21">
        <v>283235</v>
      </c>
      <c r="C2246" s="21">
        <v>8654.16</v>
      </c>
      <c r="D2246" s="21">
        <v>8654.16</v>
      </c>
      <c r="E2246" s="22">
        <v>46277</v>
      </c>
      <c r="F2246" s="21">
        <v>31</v>
      </c>
      <c r="G2246" s="21" t="s">
        <v>96</v>
      </c>
      <c r="H2246" s="21" t="s">
        <v>95</v>
      </c>
      <c r="I2246" s="21" t="s">
        <v>1823</v>
      </c>
      <c r="J2246" s="21" t="s">
        <v>1378</v>
      </c>
      <c r="K2246" s="21" t="s">
        <v>1379</v>
      </c>
      <c r="L2246" s="21" t="s">
        <v>1380</v>
      </c>
      <c r="M2246" s="21" t="s">
        <v>1381</v>
      </c>
      <c r="N2246" s="21">
        <v>60</v>
      </c>
      <c r="O2246" s="20"/>
      <c r="P2246" s="21" t="s">
        <v>50</v>
      </c>
      <c r="Q2246" s="21" t="s">
        <v>1824</v>
      </c>
      <c r="R2246" s="21">
        <v>3020821</v>
      </c>
      <c r="S2246" s="21">
        <v>10019</v>
      </c>
      <c r="T2246" s="21">
        <v>-63.202550500000001</v>
      </c>
      <c r="U2246" s="21">
        <v>-17.756794899999999</v>
      </c>
      <c r="V2246" s="21" t="s">
        <v>1448</v>
      </c>
      <c r="W2246" s="21" t="s">
        <v>51</v>
      </c>
      <c r="X2246" s="21" t="s">
        <v>1857</v>
      </c>
      <c r="Y2246" s="23">
        <v>46246</v>
      </c>
      <c r="Z2246" s="24">
        <f>+E2246-Y2246</f>
        <v>31</v>
      </c>
      <c r="AA2246" s="25">
        <f>+Tabla_DatosExternos_142[[#This Row],[Saldo]]/Tabla_DatosExternos_142[[#This Row],[Importe]]</f>
        <v>1</v>
      </c>
      <c r="AB2246" s="21"/>
      <c r="AC2246" s="26">
        <f>IF(AND(-Z2246&gt;=1,-Z2246&lt;=30),D2246,0)</f>
        <v>0</v>
      </c>
      <c r="AD2246" s="26">
        <f>IF(AND(-Z2246&gt;=31,-Z2246&lt;=60),D2246,0)</f>
        <v>0</v>
      </c>
      <c r="AE2246" s="26">
        <f>IF(AND(-Z2246&gt;=61,-Z2246&lt;=90),D2246,0)</f>
        <v>0</v>
      </c>
      <c r="AF2246" s="26">
        <f>IF(AND(-Z2246&gt;=91,-Z2246&lt;=120),D2246,0)</f>
        <v>0</v>
      </c>
      <c r="AG2246" s="26">
        <f>IF(AND(-Z2246&gt;=121,-Z2246&lt;=150),D2246,0)</f>
        <v>0</v>
      </c>
      <c r="AH2246" s="26">
        <f>IF(AND(-Z2246&gt;=151,-Z2246&lt;=180),D2246,0)</f>
        <v>0</v>
      </c>
      <c r="AI2246" s="26">
        <f>IF(AND(-Z2246&gt;=181,-Z2246&lt;=210),D2246,0)</f>
        <v>0</v>
      </c>
      <c r="AJ2246" s="26">
        <f>IF(AND(-Z2246&gt;=211,-Z2246&lt;=250),D2246,0)</f>
        <v>0</v>
      </c>
      <c r="AK2246" s="26">
        <f>IF(-Z2246&gt;=251,D2246,0)</f>
        <v>0</v>
      </c>
      <c r="AL2246" s="26">
        <f>SUM(AE2246:AF2246)</f>
        <v>0</v>
      </c>
      <c r="AM2246" s="26">
        <f>SUM(AG2246:AK2246)</f>
        <v>0</v>
      </c>
      <c r="AN2246" s="26">
        <f>SUM(AI2246:AK2246)</f>
        <v>0</v>
      </c>
      <c r="AO2246" s="26">
        <f>+IF(SUM(AC2246:AK2246)=0,D2246,0)</f>
        <v>8654.16</v>
      </c>
      <c r="AP2246" s="26">
        <f>+SUM(AC2246:AK2246)</f>
        <v>0</v>
      </c>
      <c r="AQ2246" s="26">
        <f>+Tabla_DatosExternos_142[[#This Row],[Total Vigente]]+Tabla_DatosExternos_142[[#This Row],[Total Vencido]]</f>
        <v>8654.16</v>
      </c>
      <c r="AR2246" s="26">
        <f>SUM(AG2246:AK2246)</f>
        <v>0</v>
      </c>
      <c r="AS2246" s="27">
        <f>+Tabla_DatosExternos_142[[#This Row],[Fecha]]-Tabla_DatosExternos_142[[#This Row],[Vence]]</f>
        <v>-60</v>
      </c>
      <c r="AT2246" s="21"/>
      <c r="AU2246" s="28" t="e">
        <f>+AR2246-W2246</f>
        <v>#VALUE!</v>
      </c>
    </row>
    <row r="2247" spans="1:47" x14ac:dyDescent="0.35">
      <c r="A2247" s="20">
        <v>46217</v>
      </c>
      <c r="B2247" s="21">
        <v>283236</v>
      </c>
      <c r="C2247" s="21">
        <v>1240.92</v>
      </c>
      <c r="D2247" s="21">
        <v>1240.92</v>
      </c>
      <c r="E2247" s="22">
        <v>46277</v>
      </c>
      <c r="F2247" s="21">
        <v>31</v>
      </c>
      <c r="G2247" s="21" t="s">
        <v>96</v>
      </c>
      <c r="H2247" s="21" t="s">
        <v>95</v>
      </c>
      <c r="I2247" s="21" t="s">
        <v>1823</v>
      </c>
      <c r="J2247" s="21" t="s">
        <v>1378</v>
      </c>
      <c r="K2247" s="21" t="s">
        <v>1379</v>
      </c>
      <c r="L2247" s="21" t="s">
        <v>1380</v>
      </c>
      <c r="M2247" s="21" t="s">
        <v>1381</v>
      </c>
      <c r="N2247" s="21">
        <v>60</v>
      </c>
      <c r="O2247" s="20"/>
      <c r="P2247" s="21" t="s">
        <v>50</v>
      </c>
      <c r="Q2247" s="21" t="s">
        <v>1824</v>
      </c>
      <c r="R2247" s="21">
        <v>3020821</v>
      </c>
      <c r="S2247" s="21">
        <v>10019</v>
      </c>
      <c r="T2247" s="21">
        <v>-63.187081800000001</v>
      </c>
      <c r="U2247" s="21">
        <v>-17.813688200000001</v>
      </c>
      <c r="V2247" s="21" t="s">
        <v>1448</v>
      </c>
      <c r="W2247" s="21" t="s">
        <v>51</v>
      </c>
      <c r="X2247" s="21" t="s">
        <v>1839</v>
      </c>
      <c r="Y2247" s="23">
        <v>46246</v>
      </c>
      <c r="Z2247" s="24">
        <f>+E2247-Y2247</f>
        <v>31</v>
      </c>
      <c r="AA2247" s="25">
        <f>+Tabla_DatosExternos_142[[#This Row],[Saldo]]/Tabla_DatosExternos_142[[#This Row],[Importe]]</f>
        <v>1</v>
      </c>
      <c r="AB2247" s="21"/>
      <c r="AC2247" s="26">
        <f>IF(AND(-Z2247&gt;=1,-Z2247&lt;=30),D2247,0)</f>
        <v>0</v>
      </c>
      <c r="AD2247" s="26">
        <f>IF(AND(-Z2247&gt;=31,-Z2247&lt;=60),D2247,0)</f>
        <v>0</v>
      </c>
      <c r="AE2247" s="26">
        <f>IF(AND(-Z2247&gt;=61,-Z2247&lt;=90),D2247,0)</f>
        <v>0</v>
      </c>
      <c r="AF2247" s="26">
        <f>IF(AND(-Z2247&gt;=91,-Z2247&lt;=120),D2247,0)</f>
        <v>0</v>
      </c>
      <c r="AG2247" s="26">
        <f>IF(AND(-Z2247&gt;=121,-Z2247&lt;=150),D2247,0)</f>
        <v>0</v>
      </c>
      <c r="AH2247" s="26">
        <f>IF(AND(-Z2247&gt;=151,-Z2247&lt;=180),D2247,0)</f>
        <v>0</v>
      </c>
      <c r="AI2247" s="26">
        <f>IF(AND(-Z2247&gt;=181,-Z2247&lt;=210),D2247,0)</f>
        <v>0</v>
      </c>
      <c r="AJ2247" s="26">
        <f>IF(AND(-Z2247&gt;=211,-Z2247&lt;=250),D2247,0)</f>
        <v>0</v>
      </c>
      <c r="AK2247" s="26">
        <f>IF(-Z2247&gt;=251,D2247,0)</f>
        <v>0</v>
      </c>
      <c r="AL2247" s="26">
        <f>SUM(AE2247:AF2247)</f>
        <v>0</v>
      </c>
      <c r="AM2247" s="26">
        <f>SUM(AG2247:AK2247)</f>
        <v>0</v>
      </c>
      <c r="AN2247" s="26">
        <f>SUM(AI2247:AK2247)</f>
        <v>0</v>
      </c>
      <c r="AO2247" s="26">
        <f>+IF(SUM(AC2247:AK2247)=0,D2247,0)</f>
        <v>1240.92</v>
      </c>
      <c r="AP2247" s="26">
        <f>+SUM(AC2247:AK2247)</f>
        <v>0</v>
      </c>
      <c r="AQ2247" s="26">
        <f>+Tabla_DatosExternos_142[[#This Row],[Total Vigente]]+Tabla_DatosExternos_142[[#This Row],[Total Vencido]]</f>
        <v>1240.92</v>
      </c>
      <c r="AR2247" s="26">
        <f>SUM(AG2247:AK2247)</f>
        <v>0</v>
      </c>
      <c r="AS2247" s="27">
        <f>+Tabla_DatosExternos_142[[#This Row],[Fecha]]-Tabla_DatosExternos_142[[#This Row],[Vence]]</f>
        <v>-60</v>
      </c>
      <c r="AT2247" s="21"/>
      <c r="AU2247" s="28" t="e">
        <f>+AR2247-W2247</f>
        <v>#VALUE!</v>
      </c>
    </row>
    <row r="2248" spans="1:47" x14ac:dyDescent="0.35">
      <c r="A2248" s="20">
        <v>46217</v>
      </c>
      <c r="B2248" s="21">
        <v>283237</v>
      </c>
      <c r="C2248" s="21">
        <v>1046.04</v>
      </c>
      <c r="D2248" s="21">
        <v>1046.04</v>
      </c>
      <c r="E2248" s="22">
        <v>46277</v>
      </c>
      <c r="F2248" s="21">
        <v>31</v>
      </c>
      <c r="G2248" s="21" t="s">
        <v>96</v>
      </c>
      <c r="H2248" s="21" t="s">
        <v>95</v>
      </c>
      <c r="I2248" s="21" t="s">
        <v>1823</v>
      </c>
      <c r="J2248" s="21" t="s">
        <v>1378</v>
      </c>
      <c r="K2248" s="21" t="s">
        <v>1379</v>
      </c>
      <c r="L2248" s="21" t="s">
        <v>1380</v>
      </c>
      <c r="M2248" s="21" t="s">
        <v>1381</v>
      </c>
      <c r="N2248" s="21">
        <v>60</v>
      </c>
      <c r="O2248" s="20"/>
      <c r="P2248" s="21" t="s">
        <v>50</v>
      </c>
      <c r="Q2248" s="21" t="s">
        <v>1824</v>
      </c>
      <c r="R2248" s="21">
        <v>3020821</v>
      </c>
      <c r="S2248" s="21">
        <v>10019</v>
      </c>
      <c r="T2248" s="21">
        <v>-63.179277999999996</v>
      </c>
      <c r="U2248" s="21">
        <v>-17.749238500000001</v>
      </c>
      <c r="V2248" s="21" t="s">
        <v>1448</v>
      </c>
      <c r="W2248" s="21" t="s">
        <v>51</v>
      </c>
      <c r="X2248" s="21" t="s">
        <v>1872</v>
      </c>
      <c r="Y2248" s="23">
        <v>46246</v>
      </c>
      <c r="Z2248" s="24">
        <f>+E2248-Y2248</f>
        <v>31</v>
      </c>
      <c r="AA2248" s="25">
        <f>+Tabla_DatosExternos_142[[#This Row],[Saldo]]/Tabla_DatosExternos_142[[#This Row],[Importe]]</f>
        <v>1</v>
      </c>
      <c r="AB2248" s="21"/>
      <c r="AC2248" s="26">
        <f>IF(AND(-Z2248&gt;=1,-Z2248&lt;=30),D2248,0)</f>
        <v>0</v>
      </c>
      <c r="AD2248" s="26">
        <f>IF(AND(-Z2248&gt;=31,-Z2248&lt;=60),D2248,0)</f>
        <v>0</v>
      </c>
      <c r="AE2248" s="26">
        <f>IF(AND(-Z2248&gt;=61,-Z2248&lt;=90),D2248,0)</f>
        <v>0</v>
      </c>
      <c r="AF2248" s="26">
        <f>IF(AND(-Z2248&gt;=91,-Z2248&lt;=120),D2248,0)</f>
        <v>0</v>
      </c>
      <c r="AG2248" s="26">
        <f>IF(AND(-Z2248&gt;=121,-Z2248&lt;=150),D2248,0)</f>
        <v>0</v>
      </c>
      <c r="AH2248" s="26">
        <f>IF(AND(-Z2248&gt;=151,-Z2248&lt;=180),D2248,0)</f>
        <v>0</v>
      </c>
      <c r="AI2248" s="26">
        <f>IF(AND(-Z2248&gt;=181,-Z2248&lt;=210),D2248,0)</f>
        <v>0</v>
      </c>
      <c r="AJ2248" s="26">
        <f>IF(AND(-Z2248&gt;=211,-Z2248&lt;=250),D2248,0)</f>
        <v>0</v>
      </c>
      <c r="AK2248" s="26">
        <f>IF(-Z2248&gt;=251,D2248,0)</f>
        <v>0</v>
      </c>
      <c r="AL2248" s="26">
        <f>SUM(AE2248:AF2248)</f>
        <v>0</v>
      </c>
      <c r="AM2248" s="26">
        <f>SUM(AG2248:AK2248)</f>
        <v>0</v>
      </c>
      <c r="AN2248" s="26">
        <f>SUM(AI2248:AK2248)</f>
        <v>0</v>
      </c>
      <c r="AO2248" s="26">
        <f>+IF(SUM(AC2248:AK2248)=0,D2248,0)</f>
        <v>1046.04</v>
      </c>
      <c r="AP2248" s="26">
        <f>+SUM(AC2248:AK2248)</f>
        <v>0</v>
      </c>
      <c r="AQ2248" s="26">
        <f>+Tabla_DatosExternos_142[[#This Row],[Total Vigente]]+Tabla_DatosExternos_142[[#This Row],[Total Vencido]]</f>
        <v>1046.04</v>
      </c>
      <c r="AR2248" s="26">
        <f>SUM(AG2248:AK2248)</f>
        <v>0</v>
      </c>
      <c r="AS2248" s="27">
        <f>+Tabla_DatosExternos_142[[#This Row],[Fecha]]-Tabla_DatosExternos_142[[#This Row],[Vence]]</f>
        <v>-60</v>
      </c>
      <c r="AT2248" s="21"/>
      <c r="AU2248" s="28" t="e">
        <f>+AR2248-W2248</f>
        <v>#VALUE!</v>
      </c>
    </row>
    <row r="2249" spans="1:47" x14ac:dyDescent="0.35">
      <c r="A2249" s="20">
        <v>46217</v>
      </c>
      <c r="B2249" s="21">
        <v>283238</v>
      </c>
      <c r="C2249" s="21">
        <v>2490</v>
      </c>
      <c r="D2249" s="21">
        <v>2490</v>
      </c>
      <c r="E2249" s="22">
        <v>46277</v>
      </c>
      <c r="F2249" s="21">
        <v>31</v>
      </c>
      <c r="G2249" s="21" t="s">
        <v>96</v>
      </c>
      <c r="H2249" s="21" t="s">
        <v>95</v>
      </c>
      <c r="I2249" s="21" t="s">
        <v>1823</v>
      </c>
      <c r="J2249" s="21" t="s">
        <v>1378</v>
      </c>
      <c r="K2249" s="21" t="s">
        <v>1379</v>
      </c>
      <c r="L2249" s="21" t="s">
        <v>1380</v>
      </c>
      <c r="M2249" s="21" t="s">
        <v>1381</v>
      </c>
      <c r="N2249" s="21">
        <v>60</v>
      </c>
      <c r="O2249" s="20"/>
      <c r="P2249" s="21" t="s">
        <v>50</v>
      </c>
      <c r="Q2249" s="21" t="s">
        <v>1824</v>
      </c>
      <c r="R2249" s="21">
        <v>3020821</v>
      </c>
      <c r="S2249" s="21">
        <v>10019</v>
      </c>
      <c r="T2249" s="21">
        <v>-63.179277999999996</v>
      </c>
      <c r="U2249" s="21">
        <v>-17.749238500000001</v>
      </c>
      <c r="V2249" s="21" t="s">
        <v>1448</v>
      </c>
      <c r="W2249" s="21" t="s">
        <v>51</v>
      </c>
      <c r="X2249" s="21" t="s">
        <v>1872</v>
      </c>
      <c r="Y2249" s="23">
        <v>46246</v>
      </c>
      <c r="Z2249" s="24">
        <f>+E2249-Y2249</f>
        <v>31</v>
      </c>
      <c r="AA2249" s="25">
        <f>+Tabla_DatosExternos_142[[#This Row],[Saldo]]/Tabla_DatosExternos_142[[#This Row],[Importe]]</f>
        <v>1</v>
      </c>
      <c r="AB2249" s="21"/>
      <c r="AC2249" s="26">
        <f>IF(AND(-Z2249&gt;=1,-Z2249&lt;=30),D2249,0)</f>
        <v>0</v>
      </c>
      <c r="AD2249" s="26">
        <f>IF(AND(-Z2249&gt;=31,-Z2249&lt;=60),D2249,0)</f>
        <v>0</v>
      </c>
      <c r="AE2249" s="26">
        <f>IF(AND(-Z2249&gt;=61,-Z2249&lt;=90),D2249,0)</f>
        <v>0</v>
      </c>
      <c r="AF2249" s="26">
        <f>IF(AND(-Z2249&gt;=91,-Z2249&lt;=120),D2249,0)</f>
        <v>0</v>
      </c>
      <c r="AG2249" s="26">
        <f>IF(AND(-Z2249&gt;=121,-Z2249&lt;=150),D2249,0)</f>
        <v>0</v>
      </c>
      <c r="AH2249" s="26">
        <f>IF(AND(-Z2249&gt;=151,-Z2249&lt;=180),D2249,0)</f>
        <v>0</v>
      </c>
      <c r="AI2249" s="26">
        <f>IF(AND(-Z2249&gt;=181,-Z2249&lt;=210),D2249,0)</f>
        <v>0</v>
      </c>
      <c r="AJ2249" s="26">
        <f>IF(AND(-Z2249&gt;=211,-Z2249&lt;=250),D2249,0)</f>
        <v>0</v>
      </c>
      <c r="AK2249" s="26">
        <f>IF(-Z2249&gt;=251,D2249,0)</f>
        <v>0</v>
      </c>
      <c r="AL2249" s="26">
        <f>SUM(AE2249:AF2249)</f>
        <v>0</v>
      </c>
      <c r="AM2249" s="26">
        <f>SUM(AG2249:AK2249)</f>
        <v>0</v>
      </c>
      <c r="AN2249" s="26">
        <f>SUM(AI2249:AK2249)</f>
        <v>0</v>
      </c>
      <c r="AO2249" s="26">
        <f>+IF(SUM(AC2249:AK2249)=0,D2249,0)</f>
        <v>2490</v>
      </c>
      <c r="AP2249" s="26">
        <f>+SUM(AC2249:AK2249)</f>
        <v>0</v>
      </c>
      <c r="AQ2249" s="26">
        <f>+Tabla_DatosExternos_142[[#This Row],[Total Vigente]]+Tabla_DatosExternos_142[[#This Row],[Total Vencido]]</f>
        <v>2490</v>
      </c>
      <c r="AR2249" s="26">
        <f>SUM(AG2249:AK2249)</f>
        <v>0</v>
      </c>
      <c r="AS2249" s="27">
        <f>+Tabla_DatosExternos_142[[#This Row],[Fecha]]-Tabla_DatosExternos_142[[#This Row],[Vence]]</f>
        <v>-60</v>
      </c>
      <c r="AT2249" s="21"/>
      <c r="AU2249" s="28" t="e">
        <f>+AR2249-W2249</f>
        <v>#VALUE!</v>
      </c>
    </row>
    <row r="2250" spans="1:47" x14ac:dyDescent="0.35">
      <c r="A2250" s="20">
        <v>46217</v>
      </c>
      <c r="B2250" s="21">
        <v>283239</v>
      </c>
      <c r="C2250" s="21">
        <v>1986.06</v>
      </c>
      <c r="D2250" s="21">
        <v>1986.06</v>
      </c>
      <c r="E2250" s="22">
        <v>46277</v>
      </c>
      <c r="F2250" s="21">
        <v>31</v>
      </c>
      <c r="G2250" s="21" t="s">
        <v>96</v>
      </c>
      <c r="H2250" s="21" t="s">
        <v>95</v>
      </c>
      <c r="I2250" s="21" t="s">
        <v>1823</v>
      </c>
      <c r="J2250" s="21" t="s">
        <v>1378</v>
      </c>
      <c r="K2250" s="21" t="s">
        <v>1379</v>
      </c>
      <c r="L2250" s="21" t="s">
        <v>1380</v>
      </c>
      <c r="M2250" s="21" t="s">
        <v>1381</v>
      </c>
      <c r="N2250" s="21">
        <v>60</v>
      </c>
      <c r="O2250" s="20"/>
      <c r="P2250" s="21" t="s">
        <v>50</v>
      </c>
      <c r="Q2250" s="21" t="s">
        <v>1824</v>
      </c>
      <c r="R2250" s="21">
        <v>3020821</v>
      </c>
      <c r="S2250" s="21">
        <v>10019</v>
      </c>
      <c r="T2250" s="21">
        <v>-63.186185000000002</v>
      </c>
      <c r="U2250" s="21">
        <v>-17.781941400000001</v>
      </c>
      <c r="V2250" s="21" t="s">
        <v>1448</v>
      </c>
      <c r="W2250" s="21" t="s">
        <v>51</v>
      </c>
      <c r="X2250" s="21" t="s">
        <v>1862</v>
      </c>
      <c r="Y2250" s="23">
        <v>46246</v>
      </c>
      <c r="Z2250" s="24">
        <f>+E2250-Y2250</f>
        <v>31</v>
      </c>
      <c r="AA2250" s="25">
        <f>+Tabla_DatosExternos_142[[#This Row],[Saldo]]/Tabla_DatosExternos_142[[#This Row],[Importe]]</f>
        <v>1</v>
      </c>
      <c r="AB2250" s="21"/>
      <c r="AC2250" s="26">
        <f>IF(AND(-Z2250&gt;=1,-Z2250&lt;=30),D2250,0)</f>
        <v>0</v>
      </c>
      <c r="AD2250" s="26">
        <f>IF(AND(-Z2250&gt;=31,-Z2250&lt;=60),D2250,0)</f>
        <v>0</v>
      </c>
      <c r="AE2250" s="26">
        <f>IF(AND(-Z2250&gt;=61,-Z2250&lt;=90),D2250,0)</f>
        <v>0</v>
      </c>
      <c r="AF2250" s="26">
        <f>IF(AND(-Z2250&gt;=91,-Z2250&lt;=120),D2250,0)</f>
        <v>0</v>
      </c>
      <c r="AG2250" s="26">
        <f>IF(AND(-Z2250&gt;=121,-Z2250&lt;=150),D2250,0)</f>
        <v>0</v>
      </c>
      <c r="AH2250" s="26">
        <f>IF(AND(-Z2250&gt;=151,-Z2250&lt;=180),D2250,0)</f>
        <v>0</v>
      </c>
      <c r="AI2250" s="26">
        <f>IF(AND(-Z2250&gt;=181,-Z2250&lt;=210),D2250,0)</f>
        <v>0</v>
      </c>
      <c r="AJ2250" s="26">
        <f>IF(AND(-Z2250&gt;=211,-Z2250&lt;=250),D2250,0)</f>
        <v>0</v>
      </c>
      <c r="AK2250" s="26">
        <f>IF(-Z2250&gt;=251,D2250,0)</f>
        <v>0</v>
      </c>
      <c r="AL2250" s="26">
        <f>SUM(AE2250:AF2250)</f>
        <v>0</v>
      </c>
      <c r="AM2250" s="26">
        <f>SUM(AG2250:AK2250)</f>
        <v>0</v>
      </c>
      <c r="AN2250" s="26">
        <f>SUM(AI2250:AK2250)</f>
        <v>0</v>
      </c>
      <c r="AO2250" s="26">
        <f>+IF(SUM(AC2250:AK2250)=0,D2250,0)</f>
        <v>1986.06</v>
      </c>
      <c r="AP2250" s="26">
        <f>+SUM(AC2250:AK2250)</f>
        <v>0</v>
      </c>
      <c r="AQ2250" s="26">
        <f>+Tabla_DatosExternos_142[[#This Row],[Total Vigente]]+Tabla_DatosExternos_142[[#This Row],[Total Vencido]]</f>
        <v>1986.06</v>
      </c>
      <c r="AR2250" s="26">
        <f>SUM(AG2250:AK2250)</f>
        <v>0</v>
      </c>
      <c r="AS2250" s="27">
        <f>+Tabla_DatosExternos_142[[#This Row],[Fecha]]-Tabla_DatosExternos_142[[#This Row],[Vence]]</f>
        <v>-60</v>
      </c>
      <c r="AT2250" s="21"/>
      <c r="AU2250" s="28" t="e">
        <f>+AR2250-W2250</f>
        <v>#VALUE!</v>
      </c>
    </row>
    <row r="2251" spans="1:47" x14ac:dyDescent="0.35">
      <c r="A2251" s="20">
        <v>46218</v>
      </c>
      <c r="B2251" s="21">
        <v>283938</v>
      </c>
      <c r="C2251" s="21">
        <v>560.4</v>
      </c>
      <c r="D2251" s="21">
        <v>560.4</v>
      </c>
      <c r="E2251" s="22">
        <v>46278</v>
      </c>
      <c r="F2251" s="21">
        <v>32</v>
      </c>
      <c r="G2251" s="21" t="s">
        <v>96</v>
      </c>
      <c r="H2251" s="21" t="s">
        <v>95</v>
      </c>
      <c r="I2251" s="21" t="s">
        <v>1709</v>
      </c>
      <c r="J2251" s="21" t="s">
        <v>1378</v>
      </c>
      <c r="K2251" s="21" t="s">
        <v>1379</v>
      </c>
      <c r="L2251" s="21" t="s">
        <v>1380</v>
      </c>
      <c r="M2251" s="21" t="s">
        <v>1381</v>
      </c>
      <c r="N2251" s="21">
        <v>60</v>
      </c>
      <c r="O2251" s="20"/>
      <c r="P2251" s="21" t="s">
        <v>50</v>
      </c>
      <c r="Q2251" s="21" t="s">
        <v>1710</v>
      </c>
      <c r="R2251" s="21">
        <v>110000</v>
      </c>
      <c r="S2251" s="21">
        <v>10019</v>
      </c>
      <c r="T2251" s="21">
        <v>-63.135860999999998</v>
      </c>
      <c r="U2251" s="21">
        <v>-17.807611000000001</v>
      </c>
      <c r="V2251" s="21" t="s">
        <v>1715</v>
      </c>
      <c r="W2251" s="21" t="s">
        <v>51</v>
      </c>
      <c r="X2251" s="21" t="s">
        <v>1716</v>
      </c>
      <c r="Y2251" s="23">
        <v>46246</v>
      </c>
      <c r="Z2251" s="24">
        <f>+E2251-Y2251</f>
        <v>32</v>
      </c>
      <c r="AA2251" s="25">
        <f>+Tabla_DatosExternos_142[[#This Row],[Saldo]]/Tabla_DatosExternos_142[[#This Row],[Importe]]</f>
        <v>1</v>
      </c>
      <c r="AB2251" s="21"/>
      <c r="AC2251" s="26">
        <f>IF(AND(-Z2251&gt;=1,-Z2251&lt;=30),D2251,0)</f>
        <v>0</v>
      </c>
      <c r="AD2251" s="26">
        <f>IF(AND(-Z2251&gt;=31,-Z2251&lt;=60),D2251,0)</f>
        <v>0</v>
      </c>
      <c r="AE2251" s="26">
        <f>IF(AND(-Z2251&gt;=61,-Z2251&lt;=90),D2251,0)</f>
        <v>0</v>
      </c>
      <c r="AF2251" s="26">
        <f>IF(AND(-Z2251&gt;=91,-Z2251&lt;=120),D2251,0)</f>
        <v>0</v>
      </c>
      <c r="AG2251" s="26">
        <f>IF(AND(-Z2251&gt;=121,-Z2251&lt;=150),D2251,0)</f>
        <v>0</v>
      </c>
      <c r="AH2251" s="26">
        <f>IF(AND(-Z2251&gt;=151,-Z2251&lt;=180),D2251,0)</f>
        <v>0</v>
      </c>
      <c r="AI2251" s="26">
        <f>IF(AND(-Z2251&gt;=181,-Z2251&lt;=210),D2251,0)</f>
        <v>0</v>
      </c>
      <c r="AJ2251" s="26">
        <f>IF(AND(-Z2251&gt;=211,-Z2251&lt;=250),D2251,0)</f>
        <v>0</v>
      </c>
      <c r="AK2251" s="26">
        <f>IF(-Z2251&gt;=251,D2251,0)</f>
        <v>0</v>
      </c>
      <c r="AL2251" s="26">
        <f>SUM(AE2251:AF2251)</f>
        <v>0</v>
      </c>
      <c r="AM2251" s="26">
        <f>SUM(AG2251:AK2251)</f>
        <v>0</v>
      </c>
      <c r="AN2251" s="26">
        <f>SUM(AI2251:AK2251)</f>
        <v>0</v>
      </c>
      <c r="AO2251" s="26">
        <f>+IF(SUM(AC2251:AK2251)=0,D2251,0)</f>
        <v>560.4</v>
      </c>
      <c r="AP2251" s="26">
        <f>+SUM(AC2251:AK2251)</f>
        <v>0</v>
      </c>
      <c r="AQ2251" s="26">
        <f>+Tabla_DatosExternos_142[[#This Row],[Total Vigente]]+Tabla_DatosExternos_142[[#This Row],[Total Vencido]]</f>
        <v>560.4</v>
      </c>
      <c r="AR2251" s="26">
        <f>SUM(AG2251:AK2251)</f>
        <v>0</v>
      </c>
      <c r="AS2251" s="27">
        <f>+Tabla_DatosExternos_142[[#This Row],[Fecha]]-Tabla_DatosExternos_142[[#This Row],[Vence]]</f>
        <v>-60</v>
      </c>
      <c r="AT2251" s="21"/>
      <c r="AU2251" s="28" t="e">
        <f>+AR2251-W2251</f>
        <v>#VALUE!</v>
      </c>
    </row>
    <row r="2252" spans="1:47" x14ac:dyDescent="0.35">
      <c r="A2252" s="20">
        <v>46218</v>
      </c>
      <c r="B2252" s="21">
        <v>283939</v>
      </c>
      <c r="C2252" s="21">
        <v>500.4</v>
      </c>
      <c r="D2252" s="21">
        <v>500.4</v>
      </c>
      <c r="E2252" s="22">
        <v>46278</v>
      </c>
      <c r="F2252" s="21">
        <v>32</v>
      </c>
      <c r="G2252" s="21" t="s">
        <v>96</v>
      </c>
      <c r="H2252" s="21" t="s">
        <v>95</v>
      </c>
      <c r="I2252" s="21" t="s">
        <v>1709</v>
      </c>
      <c r="J2252" s="21" t="s">
        <v>1378</v>
      </c>
      <c r="K2252" s="21" t="s">
        <v>1379</v>
      </c>
      <c r="L2252" s="21" t="s">
        <v>1380</v>
      </c>
      <c r="M2252" s="21" t="s">
        <v>1381</v>
      </c>
      <c r="N2252" s="21">
        <v>60</v>
      </c>
      <c r="O2252" s="20"/>
      <c r="P2252" s="21" t="s">
        <v>50</v>
      </c>
      <c r="Q2252" s="21" t="s">
        <v>1710</v>
      </c>
      <c r="R2252" s="21">
        <v>110000</v>
      </c>
      <c r="S2252" s="21">
        <v>10019</v>
      </c>
      <c r="T2252" s="21">
        <v>-63.172030999999997</v>
      </c>
      <c r="U2252" s="21">
        <v>-17.829115000000002</v>
      </c>
      <c r="V2252" s="21" t="s">
        <v>1717</v>
      </c>
      <c r="W2252" s="21" t="s">
        <v>51</v>
      </c>
      <c r="X2252" s="21" t="s">
        <v>1718</v>
      </c>
      <c r="Y2252" s="23">
        <v>46246</v>
      </c>
      <c r="Z2252" s="24">
        <f>+E2252-Y2252</f>
        <v>32</v>
      </c>
      <c r="AA2252" s="25">
        <f>+Tabla_DatosExternos_142[[#This Row],[Saldo]]/Tabla_DatosExternos_142[[#This Row],[Importe]]</f>
        <v>1</v>
      </c>
      <c r="AB2252" s="21"/>
      <c r="AC2252" s="26">
        <f>IF(AND(-Z2252&gt;=1,-Z2252&lt;=30),D2252,0)</f>
        <v>0</v>
      </c>
      <c r="AD2252" s="26">
        <f>IF(AND(-Z2252&gt;=31,-Z2252&lt;=60),D2252,0)</f>
        <v>0</v>
      </c>
      <c r="AE2252" s="26">
        <f>IF(AND(-Z2252&gt;=61,-Z2252&lt;=90),D2252,0)</f>
        <v>0</v>
      </c>
      <c r="AF2252" s="26">
        <f>IF(AND(-Z2252&gt;=91,-Z2252&lt;=120),D2252,0)</f>
        <v>0</v>
      </c>
      <c r="AG2252" s="26">
        <f>IF(AND(-Z2252&gt;=121,-Z2252&lt;=150),D2252,0)</f>
        <v>0</v>
      </c>
      <c r="AH2252" s="26">
        <f>IF(AND(-Z2252&gt;=151,-Z2252&lt;=180),D2252,0)</f>
        <v>0</v>
      </c>
      <c r="AI2252" s="26">
        <f>IF(AND(-Z2252&gt;=181,-Z2252&lt;=210),D2252,0)</f>
        <v>0</v>
      </c>
      <c r="AJ2252" s="26">
        <f>IF(AND(-Z2252&gt;=211,-Z2252&lt;=250),D2252,0)</f>
        <v>0</v>
      </c>
      <c r="AK2252" s="26">
        <f>IF(-Z2252&gt;=251,D2252,0)</f>
        <v>0</v>
      </c>
      <c r="AL2252" s="26">
        <f>SUM(AE2252:AF2252)</f>
        <v>0</v>
      </c>
      <c r="AM2252" s="26">
        <f>SUM(AG2252:AK2252)</f>
        <v>0</v>
      </c>
      <c r="AN2252" s="26">
        <f>SUM(AI2252:AK2252)</f>
        <v>0</v>
      </c>
      <c r="AO2252" s="26">
        <f>+IF(SUM(AC2252:AK2252)=0,D2252,0)</f>
        <v>500.4</v>
      </c>
      <c r="AP2252" s="26">
        <f>+SUM(AC2252:AK2252)</f>
        <v>0</v>
      </c>
      <c r="AQ2252" s="26">
        <f>+Tabla_DatosExternos_142[[#This Row],[Total Vigente]]+Tabla_DatosExternos_142[[#This Row],[Total Vencido]]</f>
        <v>500.4</v>
      </c>
      <c r="AR2252" s="26">
        <f>SUM(AG2252:AK2252)</f>
        <v>0</v>
      </c>
      <c r="AS2252" s="27">
        <f>+Tabla_DatosExternos_142[[#This Row],[Fecha]]-Tabla_DatosExternos_142[[#This Row],[Vence]]</f>
        <v>-60</v>
      </c>
      <c r="AT2252" s="21"/>
      <c r="AU2252" s="28" t="e">
        <f>+AR2252-W2252</f>
        <v>#VALUE!</v>
      </c>
    </row>
    <row r="2253" spans="1:47" x14ac:dyDescent="0.35">
      <c r="A2253" s="20">
        <v>46218</v>
      </c>
      <c r="B2253" s="21">
        <v>283940</v>
      </c>
      <c r="C2253" s="21">
        <v>530.4</v>
      </c>
      <c r="D2253" s="21">
        <v>530.4</v>
      </c>
      <c r="E2253" s="22">
        <v>46278</v>
      </c>
      <c r="F2253" s="21">
        <v>32</v>
      </c>
      <c r="G2253" s="21" t="s">
        <v>96</v>
      </c>
      <c r="H2253" s="21" t="s">
        <v>95</v>
      </c>
      <c r="I2253" s="21" t="s">
        <v>1709</v>
      </c>
      <c r="J2253" s="21" t="s">
        <v>1378</v>
      </c>
      <c r="K2253" s="21" t="s">
        <v>1379</v>
      </c>
      <c r="L2253" s="21" t="s">
        <v>1380</v>
      </c>
      <c r="M2253" s="21" t="s">
        <v>1381</v>
      </c>
      <c r="N2253" s="21">
        <v>60</v>
      </c>
      <c r="O2253" s="20"/>
      <c r="P2253" s="21" t="s">
        <v>50</v>
      </c>
      <c r="Q2253" s="21" t="s">
        <v>1710</v>
      </c>
      <c r="R2253" s="21">
        <v>110000</v>
      </c>
      <c r="S2253" s="21">
        <v>10019</v>
      </c>
      <c r="T2253" s="21">
        <v>-63.160083</v>
      </c>
      <c r="U2253" s="21">
        <v>-17.863472000000002</v>
      </c>
      <c r="V2253" s="21" t="s">
        <v>1717</v>
      </c>
      <c r="W2253" s="21" t="s">
        <v>51</v>
      </c>
      <c r="X2253" s="21" t="s">
        <v>1719</v>
      </c>
      <c r="Y2253" s="23">
        <v>46246</v>
      </c>
      <c r="Z2253" s="24">
        <f>+E2253-Y2253</f>
        <v>32</v>
      </c>
      <c r="AA2253" s="25">
        <f>+Tabla_DatosExternos_142[[#This Row],[Saldo]]/Tabla_DatosExternos_142[[#This Row],[Importe]]</f>
        <v>1</v>
      </c>
      <c r="AB2253" s="21"/>
      <c r="AC2253" s="26">
        <f>IF(AND(-Z2253&gt;=1,-Z2253&lt;=30),D2253,0)</f>
        <v>0</v>
      </c>
      <c r="AD2253" s="26">
        <f>IF(AND(-Z2253&gt;=31,-Z2253&lt;=60),D2253,0)</f>
        <v>0</v>
      </c>
      <c r="AE2253" s="26">
        <f>IF(AND(-Z2253&gt;=61,-Z2253&lt;=90),D2253,0)</f>
        <v>0</v>
      </c>
      <c r="AF2253" s="26">
        <f>IF(AND(-Z2253&gt;=91,-Z2253&lt;=120),D2253,0)</f>
        <v>0</v>
      </c>
      <c r="AG2253" s="26">
        <f>IF(AND(-Z2253&gt;=121,-Z2253&lt;=150),D2253,0)</f>
        <v>0</v>
      </c>
      <c r="AH2253" s="26">
        <f>IF(AND(-Z2253&gt;=151,-Z2253&lt;=180),D2253,0)</f>
        <v>0</v>
      </c>
      <c r="AI2253" s="26">
        <f>IF(AND(-Z2253&gt;=181,-Z2253&lt;=210),D2253,0)</f>
        <v>0</v>
      </c>
      <c r="AJ2253" s="26">
        <f>IF(AND(-Z2253&gt;=211,-Z2253&lt;=250),D2253,0)</f>
        <v>0</v>
      </c>
      <c r="AK2253" s="26">
        <f>IF(-Z2253&gt;=251,D2253,0)</f>
        <v>0</v>
      </c>
      <c r="AL2253" s="26">
        <f>SUM(AE2253:AF2253)</f>
        <v>0</v>
      </c>
      <c r="AM2253" s="26">
        <f>SUM(AG2253:AK2253)</f>
        <v>0</v>
      </c>
      <c r="AN2253" s="26">
        <f>SUM(AI2253:AK2253)</f>
        <v>0</v>
      </c>
      <c r="AO2253" s="26">
        <f>+IF(SUM(AC2253:AK2253)=0,D2253,0)</f>
        <v>530.4</v>
      </c>
      <c r="AP2253" s="26">
        <f>+SUM(AC2253:AK2253)</f>
        <v>0</v>
      </c>
      <c r="AQ2253" s="26">
        <f>+Tabla_DatosExternos_142[[#This Row],[Total Vigente]]+Tabla_DatosExternos_142[[#This Row],[Total Vencido]]</f>
        <v>530.4</v>
      </c>
      <c r="AR2253" s="26">
        <f>SUM(AG2253:AK2253)</f>
        <v>0</v>
      </c>
      <c r="AS2253" s="27">
        <f>+Tabla_DatosExternos_142[[#This Row],[Fecha]]-Tabla_DatosExternos_142[[#This Row],[Vence]]</f>
        <v>-60</v>
      </c>
      <c r="AT2253" s="21"/>
      <c r="AU2253" s="28" t="e">
        <f>+AR2253-W2253</f>
        <v>#VALUE!</v>
      </c>
    </row>
    <row r="2254" spans="1:47" x14ac:dyDescent="0.35">
      <c r="A2254" s="20">
        <v>46218</v>
      </c>
      <c r="B2254" s="21">
        <v>283941</v>
      </c>
      <c r="C2254" s="21">
        <v>964.5</v>
      </c>
      <c r="D2254" s="21">
        <v>964.5</v>
      </c>
      <c r="E2254" s="22">
        <v>46278</v>
      </c>
      <c r="F2254" s="21">
        <v>32</v>
      </c>
      <c r="G2254" s="21" t="s">
        <v>96</v>
      </c>
      <c r="H2254" s="21" t="s">
        <v>95</v>
      </c>
      <c r="I2254" s="21" t="s">
        <v>1709</v>
      </c>
      <c r="J2254" s="21" t="s">
        <v>1378</v>
      </c>
      <c r="K2254" s="21" t="s">
        <v>1379</v>
      </c>
      <c r="L2254" s="21" t="s">
        <v>1380</v>
      </c>
      <c r="M2254" s="21" t="s">
        <v>1381</v>
      </c>
      <c r="N2254" s="21">
        <v>60</v>
      </c>
      <c r="O2254" s="20"/>
      <c r="P2254" s="21" t="s">
        <v>50</v>
      </c>
      <c r="Q2254" s="21" t="s">
        <v>1710</v>
      </c>
      <c r="R2254" s="21">
        <v>110000</v>
      </c>
      <c r="S2254" s="21">
        <v>10019</v>
      </c>
      <c r="T2254" s="21">
        <v>-63.118544999999997</v>
      </c>
      <c r="U2254" s="21">
        <v>-17.792090000000002</v>
      </c>
      <c r="V2254" s="21" t="s">
        <v>1717</v>
      </c>
      <c r="W2254" s="21" t="s">
        <v>51</v>
      </c>
      <c r="X2254" s="21" t="s">
        <v>1720</v>
      </c>
      <c r="Y2254" s="23">
        <v>46246</v>
      </c>
      <c r="Z2254" s="24">
        <f>+E2254-Y2254</f>
        <v>32</v>
      </c>
      <c r="AA2254" s="25">
        <f>+Tabla_DatosExternos_142[[#This Row],[Saldo]]/Tabla_DatosExternos_142[[#This Row],[Importe]]</f>
        <v>1</v>
      </c>
      <c r="AB2254" s="21"/>
      <c r="AC2254" s="26">
        <f>IF(AND(-Z2254&gt;=1,-Z2254&lt;=30),D2254,0)</f>
        <v>0</v>
      </c>
      <c r="AD2254" s="26">
        <f>IF(AND(-Z2254&gt;=31,-Z2254&lt;=60),D2254,0)</f>
        <v>0</v>
      </c>
      <c r="AE2254" s="26">
        <f>IF(AND(-Z2254&gt;=61,-Z2254&lt;=90),D2254,0)</f>
        <v>0</v>
      </c>
      <c r="AF2254" s="26">
        <f>IF(AND(-Z2254&gt;=91,-Z2254&lt;=120),D2254,0)</f>
        <v>0</v>
      </c>
      <c r="AG2254" s="26">
        <f>IF(AND(-Z2254&gt;=121,-Z2254&lt;=150),D2254,0)</f>
        <v>0</v>
      </c>
      <c r="AH2254" s="26">
        <f>IF(AND(-Z2254&gt;=151,-Z2254&lt;=180),D2254,0)</f>
        <v>0</v>
      </c>
      <c r="AI2254" s="26">
        <f>IF(AND(-Z2254&gt;=181,-Z2254&lt;=210),D2254,0)</f>
        <v>0</v>
      </c>
      <c r="AJ2254" s="26">
        <f>IF(AND(-Z2254&gt;=211,-Z2254&lt;=250),D2254,0)</f>
        <v>0</v>
      </c>
      <c r="AK2254" s="26">
        <f>IF(-Z2254&gt;=251,D2254,0)</f>
        <v>0</v>
      </c>
      <c r="AL2254" s="26">
        <f>SUM(AE2254:AF2254)</f>
        <v>0</v>
      </c>
      <c r="AM2254" s="26">
        <f>SUM(AG2254:AK2254)</f>
        <v>0</v>
      </c>
      <c r="AN2254" s="26">
        <f>SUM(AI2254:AK2254)</f>
        <v>0</v>
      </c>
      <c r="AO2254" s="26">
        <f>+IF(SUM(AC2254:AK2254)=0,D2254,0)</f>
        <v>964.5</v>
      </c>
      <c r="AP2254" s="26">
        <f>+SUM(AC2254:AK2254)</f>
        <v>0</v>
      </c>
      <c r="AQ2254" s="26">
        <f>+Tabla_DatosExternos_142[[#This Row],[Total Vigente]]+Tabla_DatosExternos_142[[#This Row],[Total Vencido]]</f>
        <v>964.5</v>
      </c>
      <c r="AR2254" s="26">
        <f>SUM(AG2254:AK2254)</f>
        <v>0</v>
      </c>
      <c r="AS2254" s="27">
        <f>+Tabla_DatosExternos_142[[#This Row],[Fecha]]-Tabla_DatosExternos_142[[#This Row],[Vence]]</f>
        <v>-60</v>
      </c>
      <c r="AT2254" s="21"/>
      <c r="AU2254" s="28" t="e">
        <f>+AR2254-W2254</f>
        <v>#VALUE!</v>
      </c>
    </row>
    <row r="2255" spans="1:47" x14ac:dyDescent="0.35">
      <c r="A2255" s="20">
        <v>46218</v>
      </c>
      <c r="B2255" s="21">
        <v>283942</v>
      </c>
      <c r="C2255" s="21">
        <v>889.5</v>
      </c>
      <c r="D2255" s="21">
        <v>889.5</v>
      </c>
      <c r="E2255" s="22">
        <v>46278</v>
      </c>
      <c r="F2255" s="21">
        <v>32</v>
      </c>
      <c r="G2255" s="21" t="s">
        <v>96</v>
      </c>
      <c r="H2255" s="21" t="s">
        <v>95</v>
      </c>
      <c r="I2255" s="21" t="s">
        <v>1709</v>
      </c>
      <c r="J2255" s="21" t="s">
        <v>1378</v>
      </c>
      <c r="K2255" s="21" t="s">
        <v>1379</v>
      </c>
      <c r="L2255" s="21" t="s">
        <v>1380</v>
      </c>
      <c r="M2255" s="21" t="s">
        <v>1381</v>
      </c>
      <c r="N2255" s="21">
        <v>60</v>
      </c>
      <c r="O2255" s="20"/>
      <c r="P2255" s="21" t="s">
        <v>50</v>
      </c>
      <c r="Q2255" s="21" t="s">
        <v>1710</v>
      </c>
      <c r="R2255" s="21">
        <v>110000</v>
      </c>
      <c r="S2255" s="21">
        <v>10019</v>
      </c>
      <c r="T2255" s="21">
        <v>-63.181055999999998</v>
      </c>
      <c r="U2255" s="21">
        <v>-17.843778</v>
      </c>
      <c r="V2255" s="21" t="s">
        <v>1717</v>
      </c>
      <c r="W2255" s="21" t="s">
        <v>51</v>
      </c>
      <c r="X2255" s="21" t="s">
        <v>1721</v>
      </c>
      <c r="Y2255" s="23">
        <v>46246</v>
      </c>
      <c r="Z2255" s="24">
        <f>+E2255-Y2255</f>
        <v>32</v>
      </c>
      <c r="AA2255" s="25">
        <f>+Tabla_DatosExternos_142[[#This Row],[Saldo]]/Tabla_DatosExternos_142[[#This Row],[Importe]]</f>
        <v>1</v>
      </c>
      <c r="AB2255" s="21"/>
      <c r="AC2255" s="26">
        <f>IF(AND(-Z2255&gt;=1,-Z2255&lt;=30),D2255,0)</f>
        <v>0</v>
      </c>
      <c r="AD2255" s="26">
        <f>IF(AND(-Z2255&gt;=31,-Z2255&lt;=60),D2255,0)</f>
        <v>0</v>
      </c>
      <c r="AE2255" s="26">
        <f>IF(AND(-Z2255&gt;=61,-Z2255&lt;=90),D2255,0)</f>
        <v>0</v>
      </c>
      <c r="AF2255" s="26">
        <f>IF(AND(-Z2255&gt;=91,-Z2255&lt;=120),D2255,0)</f>
        <v>0</v>
      </c>
      <c r="AG2255" s="26">
        <f>IF(AND(-Z2255&gt;=121,-Z2255&lt;=150),D2255,0)</f>
        <v>0</v>
      </c>
      <c r="AH2255" s="26">
        <f>IF(AND(-Z2255&gt;=151,-Z2255&lt;=180),D2255,0)</f>
        <v>0</v>
      </c>
      <c r="AI2255" s="26">
        <f>IF(AND(-Z2255&gt;=181,-Z2255&lt;=210),D2255,0)</f>
        <v>0</v>
      </c>
      <c r="AJ2255" s="26">
        <f>IF(AND(-Z2255&gt;=211,-Z2255&lt;=250),D2255,0)</f>
        <v>0</v>
      </c>
      <c r="AK2255" s="26">
        <f>IF(-Z2255&gt;=251,D2255,0)</f>
        <v>0</v>
      </c>
      <c r="AL2255" s="26">
        <f>SUM(AE2255:AF2255)</f>
        <v>0</v>
      </c>
      <c r="AM2255" s="26">
        <f>SUM(AG2255:AK2255)</f>
        <v>0</v>
      </c>
      <c r="AN2255" s="26">
        <f>SUM(AI2255:AK2255)</f>
        <v>0</v>
      </c>
      <c r="AO2255" s="26">
        <f>+IF(SUM(AC2255:AK2255)=0,D2255,0)</f>
        <v>889.5</v>
      </c>
      <c r="AP2255" s="26">
        <f>+SUM(AC2255:AK2255)</f>
        <v>0</v>
      </c>
      <c r="AQ2255" s="26">
        <f>+Tabla_DatosExternos_142[[#This Row],[Total Vigente]]+Tabla_DatosExternos_142[[#This Row],[Total Vencido]]</f>
        <v>889.5</v>
      </c>
      <c r="AR2255" s="26">
        <f>SUM(AG2255:AK2255)</f>
        <v>0</v>
      </c>
      <c r="AS2255" s="27">
        <f>+Tabla_DatosExternos_142[[#This Row],[Fecha]]-Tabla_DatosExternos_142[[#This Row],[Vence]]</f>
        <v>-60</v>
      </c>
      <c r="AT2255" s="21"/>
      <c r="AU2255" s="28" t="e">
        <f>+AR2255-W2255</f>
        <v>#VALUE!</v>
      </c>
    </row>
    <row r="2256" spans="1:47" x14ac:dyDescent="0.35">
      <c r="A2256" s="20">
        <v>46218</v>
      </c>
      <c r="B2256" s="21">
        <v>283943</v>
      </c>
      <c r="C2256" s="21">
        <v>400.32</v>
      </c>
      <c r="D2256" s="21">
        <v>400.32</v>
      </c>
      <c r="E2256" s="22">
        <v>46278</v>
      </c>
      <c r="F2256" s="21">
        <v>32</v>
      </c>
      <c r="G2256" s="21" t="s">
        <v>96</v>
      </c>
      <c r="H2256" s="21" t="s">
        <v>95</v>
      </c>
      <c r="I2256" s="21" t="s">
        <v>1709</v>
      </c>
      <c r="J2256" s="21" t="s">
        <v>1378</v>
      </c>
      <c r="K2256" s="21" t="s">
        <v>1379</v>
      </c>
      <c r="L2256" s="21" t="s">
        <v>1380</v>
      </c>
      <c r="M2256" s="21" t="s">
        <v>1381</v>
      </c>
      <c r="N2256" s="21">
        <v>60</v>
      </c>
      <c r="O2256" s="20"/>
      <c r="P2256" s="21" t="s">
        <v>50</v>
      </c>
      <c r="Q2256" s="21" t="s">
        <v>1710</v>
      </c>
      <c r="R2256" s="21">
        <v>110000</v>
      </c>
      <c r="S2256" s="21">
        <v>10019</v>
      </c>
      <c r="T2256" s="21">
        <v>-63.198073000000001</v>
      </c>
      <c r="U2256" s="21">
        <v>-17.844671999999999</v>
      </c>
      <c r="V2256" s="21" t="s">
        <v>1722</v>
      </c>
      <c r="W2256" s="21" t="s">
        <v>51</v>
      </c>
      <c r="X2256" s="21" t="s">
        <v>1723</v>
      </c>
      <c r="Y2256" s="23">
        <v>46246</v>
      </c>
      <c r="Z2256" s="24">
        <f>+E2256-Y2256</f>
        <v>32</v>
      </c>
      <c r="AA2256" s="25">
        <f>+Tabla_DatosExternos_142[[#This Row],[Saldo]]/Tabla_DatosExternos_142[[#This Row],[Importe]]</f>
        <v>1</v>
      </c>
      <c r="AB2256" s="21"/>
      <c r="AC2256" s="26">
        <f>IF(AND(-Z2256&gt;=1,-Z2256&lt;=30),D2256,0)</f>
        <v>0</v>
      </c>
      <c r="AD2256" s="26">
        <f>IF(AND(-Z2256&gt;=31,-Z2256&lt;=60),D2256,0)</f>
        <v>0</v>
      </c>
      <c r="AE2256" s="26">
        <f>IF(AND(-Z2256&gt;=61,-Z2256&lt;=90),D2256,0)</f>
        <v>0</v>
      </c>
      <c r="AF2256" s="26">
        <f>IF(AND(-Z2256&gt;=91,-Z2256&lt;=120),D2256,0)</f>
        <v>0</v>
      </c>
      <c r="AG2256" s="26">
        <f>IF(AND(-Z2256&gt;=121,-Z2256&lt;=150),D2256,0)</f>
        <v>0</v>
      </c>
      <c r="AH2256" s="26">
        <f>IF(AND(-Z2256&gt;=151,-Z2256&lt;=180),D2256,0)</f>
        <v>0</v>
      </c>
      <c r="AI2256" s="26">
        <f>IF(AND(-Z2256&gt;=181,-Z2256&lt;=210),D2256,0)</f>
        <v>0</v>
      </c>
      <c r="AJ2256" s="26">
        <f>IF(AND(-Z2256&gt;=211,-Z2256&lt;=250),D2256,0)</f>
        <v>0</v>
      </c>
      <c r="AK2256" s="26">
        <f>IF(-Z2256&gt;=251,D2256,0)</f>
        <v>0</v>
      </c>
      <c r="AL2256" s="26">
        <f>SUM(AE2256:AF2256)</f>
        <v>0</v>
      </c>
      <c r="AM2256" s="26">
        <f>SUM(AG2256:AK2256)</f>
        <v>0</v>
      </c>
      <c r="AN2256" s="26">
        <f>SUM(AI2256:AK2256)</f>
        <v>0</v>
      </c>
      <c r="AO2256" s="26">
        <f>+IF(SUM(AC2256:AK2256)=0,D2256,0)</f>
        <v>400.32</v>
      </c>
      <c r="AP2256" s="26">
        <f>+SUM(AC2256:AK2256)</f>
        <v>0</v>
      </c>
      <c r="AQ2256" s="26">
        <f>+Tabla_DatosExternos_142[[#This Row],[Total Vigente]]+Tabla_DatosExternos_142[[#This Row],[Total Vencido]]</f>
        <v>400.32</v>
      </c>
      <c r="AR2256" s="26">
        <f>SUM(AG2256:AK2256)</f>
        <v>0</v>
      </c>
      <c r="AS2256" s="27">
        <f>+Tabla_DatosExternos_142[[#This Row],[Fecha]]-Tabla_DatosExternos_142[[#This Row],[Vence]]</f>
        <v>-60</v>
      </c>
      <c r="AT2256" s="21"/>
      <c r="AU2256" s="28" t="e">
        <f>+AR2256-W2256</f>
        <v>#VALUE!</v>
      </c>
    </row>
    <row r="2257" spans="1:47" x14ac:dyDescent="0.35">
      <c r="A2257" s="20">
        <v>46218</v>
      </c>
      <c r="B2257" s="21">
        <v>283944</v>
      </c>
      <c r="C2257" s="21">
        <v>520.32000000000005</v>
      </c>
      <c r="D2257" s="21">
        <v>520.32000000000005</v>
      </c>
      <c r="E2257" s="22">
        <v>46278</v>
      </c>
      <c r="F2257" s="21">
        <v>32</v>
      </c>
      <c r="G2257" s="21" t="s">
        <v>96</v>
      </c>
      <c r="H2257" s="21" t="s">
        <v>95</v>
      </c>
      <c r="I2257" s="21" t="s">
        <v>1709</v>
      </c>
      <c r="J2257" s="21" t="s">
        <v>1378</v>
      </c>
      <c r="K2257" s="21" t="s">
        <v>1379</v>
      </c>
      <c r="L2257" s="21" t="s">
        <v>1380</v>
      </c>
      <c r="M2257" s="21" t="s">
        <v>1381</v>
      </c>
      <c r="N2257" s="21">
        <v>60</v>
      </c>
      <c r="O2257" s="20"/>
      <c r="P2257" s="21" t="s">
        <v>50</v>
      </c>
      <c r="Q2257" s="21" t="s">
        <v>1710</v>
      </c>
      <c r="R2257" s="21">
        <v>110000</v>
      </c>
      <c r="S2257" s="21">
        <v>10019</v>
      </c>
      <c r="T2257" s="21">
        <v>-63.110754399999998</v>
      </c>
      <c r="U2257" s="21">
        <v>-17.842225200000001</v>
      </c>
      <c r="V2257" s="21" t="s">
        <v>1722</v>
      </c>
      <c r="W2257" s="21" t="s">
        <v>51</v>
      </c>
      <c r="X2257" s="21" t="s">
        <v>1725</v>
      </c>
      <c r="Y2257" s="23">
        <v>46246</v>
      </c>
      <c r="Z2257" s="24">
        <f>+E2257-Y2257</f>
        <v>32</v>
      </c>
      <c r="AA2257" s="25">
        <f>+Tabla_DatosExternos_142[[#This Row],[Saldo]]/Tabla_DatosExternos_142[[#This Row],[Importe]]</f>
        <v>1</v>
      </c>
      <c r="AB2257" s="21"/>
      <c r="AC2257" s="26">
        <f>IF(AND(-Z2257&gt;=1,-Z2257&lt;=30),D2257,0)</f>
        <v>0</v>
      </c>
      <c r="AD2257" s="26">
        <f>IF(AND(-Z2257&gt;=31,-Z2257&lt;=60),D2257,0)</f>
        <v>0</v>
      </c>
      <c r="AE2257" s="26">
        <f>IF(AND(-Z2257&gt;=61,-Z2257&lt;=90),D2257,0)</f>
        <v>0</v>
      </c>
      <c r="AF2257" s="26">
        <f>IF(AND(-Z2257&gt;=91,-Z2257&lt;=120),D2257,0)</f>
        <v>0</v>
      </c>
      <c r="AG2257" s="26">
        <f>IF(AND(-Z2257&gt;=121,-Z2257&lt;=150),D2257,0)</f>
        <v>0</v>
      </c>
      <c r="AH2257" s="26">
        <f>IF(AND(-Z2257&gt;=151,-Z2257&lt;=180),D2257,0)</f>
        <v>0</v>
      </c>
      <c r="AI2257" s="26">
        <f>IF(AND(-Z2257&gt;=181,-Z2257&lt;=210),D2257,0)</f>
        <v>0</v>
      </c>
      <c r="AJ2257" s="26">
        <f>IF(AND(-Z2257&gt;=211,-Z2257&lt;=250),D2257,0)</f>
        <v>0</v>
      </c>
      <c r="AK2257" s="26">
        <f>IF(-Z2257&gt;=251,D2257,0)</f>
        <v>0</v>
      </c>
      <c r="AL2257" s="26">
        <f>SUM(AE2257:AF2257)</f>
        <v>0</v>
      </c>
      <c r="AM2257" s="26">
        <f>SUM(AG2257:AK2257)</f>
        <v>0</v>
      </c>
      <c r="AN2257" s="26">
        <f>SUM(AI2257:AK2257)</f>
        <v>0</v>
      </c>
      <c r="AO2257" s="26">
        <f>+IF(SUM(AC2257:AK2257)=0,D2257,0)</f>
        <v>520.32000000000005</v>
      </c>
      <c r="AP2257" s="26">
        <f>+SUM(AC2257:AK2257)</f>
        <v>0</v>
      </c>
      <c r="AQ2257" s="26">
        <f>+Tabla_DatosExternos_142[[#This Row],[Total Vigente]]+Tabla_DatosExternos_142[[#This Row],[Total Vencido]]</f>
        <v>520.32000000000005</v>
      </c>
      <c r="AR2257" s="26">
        <f>SUM(AG2257:AK2257)</f>
        <v>0</v>
      </c>
      <c r="AS2257" s="27">
        <f>+Tabla_DatosExternos_142[[#This Row],[Fecha]]-Tabla_DatosExternos_142[[#This Row],[Vence]]</f>
        <v>-60</v>
      </c>
      <c r="AT2257" s="21"/>
      <c r="AU2257" s="28" t="e">
        <f>+AR2257-W2257</f>
        <v>#VALUE!</v>
      </c>
    </row>
    <row r="2258" spans="1:47" x14ac:dyDescent="0.35">
      <c r="A2258" s="20">
        <v>46218</v>
      </c>
      <c r="B2258" s="21">
        <v>283945</v>
      </c>
      <c r="C2258" s="21">
        <v>498.3</v>
      </c>
      <c r="D2258" s="21">
        <v>498.3</v>
      </c>
      <c r="E2258" s="22">
        <v>46278</v>
      </c>
      <c r="F2258" s="21">
        <v>32</v>
      </c>
      <c r="G2258" s="21" t="s">
        <v>96</v>
      </c>
      <c r="H2258" s="21" t="s">
        <v>95</v>
      </c>
      <c r="I2258" s="21" t="s">
        <v>1709</v>
      </c>
      <c r="J2258" s="21" t="s">
        <v>1378</v>
      </c>
      <c r="K2258" s="21" t="s">
        <v>1379</v>
      </c>
      <c r="L2258" s="21" t="s">
        <v>1380</v>
      </c>
      <c r="M2258" s="21" t="s">
        <v>1381</v>
      </c>
      <c r="N2258" s="21">
        <v>60</v>
      </c>
      <c r="O2258" s="20"/>
      <c r="P2258" s="21" t="s">
        <v>50</v>
      </c>
      <c r="Q2258" s="21" t="s">
        <v>1710</v>
      </c>
      <c r="R2258" s="21">
        <v>110000</v>
      </c>
      <c r="S2258" s="21">
        <v>10019</v>
      </c>
      <c r="T2258" s="21">
        <v>-63.117978700000002</v>
      </c>
      <c r="U2258" s="21">
        <v>-17.817603800000001</v>
      </c>
      <c r="V2258" s="21" t="s">
        <v>1727</v>
      </c>
      <c r="W2258" s="21" t="s">
        <v>51</v>
      </c>
      <c r="X2258" s="21" t="s">
        <v>1728</v>
      </c>
      <c r="Y2258" s="23">
        <v>46246</v>
      </c>
      <c r="Z2258" s="24">
        <f>+E2258-Y2258</f>
        <v>32</v>
      </c>
      <c r="AA2258" s="25">
        <f>+Tabla_DatosExternos_142[[#This Row],[Saldo]]/Tabla_DatosExternos_142[[#This Row],[Importe]]</f>
        <v>1</v>
      </c>
      <c r="AB2258" s="21"/>
      <c r="AC2258" s="26">
        <f>IF(AND(-Z2258&gt;=1,-Z2258&lt;=30),D2258,0)</f>
        <v>0</v>
      </c>
      <c r="AD2258" s="26">
        <f>IF(AND(-Z2258&gt;=31,-Z2258&lt;=60),D2258,0)</f>
        <v>0</v>
      </c>
      <c r="AE2258" s="26">
        <f>IF(AND(-Z2258&gt;=61,-Z2258&lt;=90),D2258,0)</f>
        <v>0</v>
      </c>
      <c r="AF2258" s="26">
        <f>IF(AND(-Z2258&gt;=91,-Z2258&lt;=120),D2258,0)</f>
        <v>0</v>
      </c>
      <c r="AG2258" s="26">
        <f>IF(AND(-Z2258&gt;=121,-Z2258&lt;=150),D2258,0)</f>
        <v>0</v>
      </c>
      <c r="AH2258" s="26">
        <f>IF(AND(-Z2258&gt;=151,-Z2258&lt;=180),D2258,0)</f>
        <v>0</v>
      </c>
      <c r="AI2258" s="26">
        <f>IF(AND(-Z2258&gt;=181,-Z2258&lt;=210),D2258,0)</f>
        <v>0</v>
      </c>
      <c r="AJ2258" s="26">
        <f>IF(AND(-Z2258&gt;=211,-Z2258&lt;=250),D2258,0)</f>
        <v>0</v>
      </c>
      <c r="AK2258" s="26">
        <f>IF(-Z2258&gt;=251,D2258,0)</f>
        <v>0</v>
      </c>
      <c r="AL2258" s="26">
        <f>SUM(AE2258:AF2258)</f>
        <v>0</v>
      </c>
      <c r="AM2258" s="26">
        <f>SUM(AG2258:AK2258)</f>
        <v>0</v>
      </c>
      <c r="AN2258" s="26">
        <f>SUM(AI2258:AK2258)</f>
        <v>0</v>
      </c>
      <c r="AO2258" s="26">
        <f>+IF(SUM(AC2258:AK2258)=0,D2258,0)</f>
        <v>498.3</v>
      </c>
      <c r="AP2258" s="26">
        <f>+SUM(AC2258:AK2258)</f>
        <v>0</v>
      </c>
      <c r="AQ2258" s="26">
        <f>+Tabla_DatosExternos_142[[#This Row],[Total Vigente]]+Tabla_DatosExternos_142[[#This Row],[Total Vencido]]</f>
        <v>498.3</v>
      </c>
      <c r="AR2258" s="26">
        <f>SUM(AG2258:AK2258)</f>
        <v>0</v>
      </c>
      <c r="AS2258" s="27">
        <f>+Tabla_DatosExternos_142[[#This Row],[Fecha]]-Tabla_DatosExternos_142[[#This Row],[Vence]]</f>
        <v>-60</v>
      </c>
      <c r="AT2258" s="21"/>
      <c r="AU2258" s="28" t="e">
        <f>+AR2258-W2258</f>
        <v>#VALUE!</v>
      </c>
    </row>
    <row r="2259" spans="1:47" x14ac:dyDescent="0.35">
      <c r="A2259" s="20">
        <v>46218</v>
      </c>
      <c r="B2259" s="21">
        <v>283946</v>
      </c>
      <c r="C2259" s="21">
        <v>788.28</v>
      </c>
      <c r="D2259" s="21">
        <v>788.28</v>
      </c>
      <c r="E2259" s="22">
        <v>46278</v>
      </c>
      <c r="F2259" s="21">
        <v>32</v>
      </c>
      <c r="G2259" s="21" t="s">
        <v>96</v>
      </c>
      <c r="H2259" s="21" t="s">
        <v>95</v>
      </c>
      <c r="I2259" s="21" t="s">
        <v>1709</v>
      </c>
      <c r="J2259" s="21" t="s">
        <v>1378</v>
      </c>
      <c r="K2259" s="21" t="s">
        <v>1379</v>
      </c>
      <c r="L2259" s="21" t="s">
        <v>1380</v>
      </c>
      <c r="M2259" s="21" t="s">
        <v>1381</v>
      </c>
      <c r="N2259" s="21">
        <v>60</v>
      </c>
      <c r="O2259" s="20"/>
      <c r="P2259" s="21" t="s">
        <v>50</v>
      </c>
      <c r="Q2259" s="21" t="s">
        <v>1710</v>
      </c>
      <c r="R2259" s="21">
        <v>110000</v>
      </c>
      <c r="S2259" s="21">
        <v>10019</v>
      </c>
      <c r="T2259" s="21">
        <v>-63.169066299999997</v>
      </c>
      <c r="U2259" s="21">
        <v>-17.845849300000001</v>
      </c>
      <c r="V2259" s="21" t="s">
        <v>1727</v>
      </c>
      <c r="W2259" s="21" t="s">
        <v>51</v>
      </c>
      <c r="X2259" s="21" t="s">
        <v>1729</v>
      </c>
      <c r="Y2259" s="23">
        <v>46246</v>
      </c>
      <c r="Z2259" s="24">
        <f>+E2259-Y2259</f>
        <v>32</v>
      </c>
      <c r="AA2259" s="25">
        <f>+Tabla_DatosExternos_142[[#This Row],[Saldo]]/Tabla_DatosExternos_142[[#This Row],[Importe]]</f>
        <v>1</v>
      </c>
      <c r="AB2259" s="21"/>
      <c r="AC2259" s="26">
        <f>IF(AND(-Z2259&gt;=1,-Z2259&lt;=30),D2259,0)</f>
        <v>0</v>
      </c>
      <c r="AD2259" s="26">
        <f>IF(AND(-Z2259&gt;=31,-Z2259&lt;=60),D2259,0)</f>
        <v>0</v>
      </c>
      <c r="AE2259" s="26">
        <f>IF(AND(-Z2259&gt;=61,-Z2259&lt;=90),D2259,0)</f>
        <v>0</v>
      </c>
      <c r="AF2259" s="26">
        <f>IF(AND(-Z2259&gt;=91,-Z2259&lt;=120),D2259,0)</f>
        <v>0</v>
      </c>
      <c r="AG2259" s="26">
        <f>IF(AND(-Z2259&gt;=121,-Z2259&lt;=150),D2259,0)</f>
        <v>0</v>
      </c>
      <c r="AH2259" s="26">
        <f>IF(AND(-Z2259&gt;=151,-Z2259&lt;=180),D2259,0)</f>
        <v>0</v>
      </c>
      <c r="AI2259" s="26">
        <f>IF(AND(-Z2259&gt;=181,-Z2259&lt;=210),D2259,0)</f>
        <v>0</v>
      </c>
      <c r="AJ2259" s="26">
        <f>IF(AND(-Z2259&gt;=211,-Z2259&lt;=250),D2259,0)</f>
        <v>0</v>
      </c>
      <c r="AK2259" s="26">
        <f>IF(-Z2259&gt;=251,D2259,0)</f>
        <v>0</v>
      </c>
      <c r="AL2259" s="26">
        <f>SUM(AE2259:AF2259)</f>
        <v>0</v>
      </c>
      <c r="AM2259" s="26">
        <f>SUM(AG2259:AK2259)</f>
        <v>0</v>
      </c>
      <c r="AN2259" s="26">
        <f>SUM(AI2259:AK2259)</f>
        <v>0</v>
      </c>
      <c r="AO2259" s="26">
        <f>+IF(SUM(AC2259:AK2259)=0,D2259,0)</f>
        <v>788.28</v>
      </c>
      <c r="AP2259" s="26">
        <f>+SUM(AC2259:AK2259)</f>
        <v>0</v>
      </c>
      <c r="AQ2259" s="26">
        <f>+Tabla_DatosExternos_142[[#This Row],[Total Vigente]]+Tabla_DatosExternos_142[[#This Row],[Total Vencido]]</f>
        <v>788.28</v>
      </c>
      <c r="AR2259" s="26">
        <f>SUM(AG2259:AK2259)</f>
        <v>0</v>
      </c>
      <c r="AS2259" s="27">
        <f>+Tabla_DatosExternos_142[[#This Row],[Fecha]]-Tabla_DatosExternos_142[[#This Row],[Vence]]</f>
        <v>-60</v>
      </c>
      <c r="AT2259" s="21"/>
      <c r="AU2259" s="28" t="e">
        <f>+AR2259-W2259</f>
        <v>#VALUE!</v>
      </c>
    </row>
    <row r="2260" spans="1:47" x14ac:dyDescent="0.35">
      <c r="A2260" s="20">
        <v>46218</v>
      </c>
      <c r="B2260" s="21">
        <v>283947</v>
      </c>
      <c r="C2260" s="21">
        <v>530.4</v>
      </c>
      <c r="D2260" s="21">
        <v>530.4</v>
      </c>
      <c r="E2260" s="22">
        <v>46278</v>
      </c>
      <c r="F2260" s="21">
        <v>32</v>
      </c>
      <c r="G2260" s="21" t="s">
        <v>96</v>
      </c>
      <c r="H2260" s="21" t="s">
        <v>95</v>
      </c>
      <c r="I2260" s="21" t="s">
        <v>1709</v>
      </c>
      <c r="J2260" s="21" t="s">
        <v>1378</v>
      </c>
      <c r="K2260" s="21" t="s">
        <v>1379</v>
      </c>
      <c r="L2260" s="21" t="s">
        <v>1380</v>
      </c>
      <c r="M2260" s="21" t="s">
        <v>1381</v>
      </c>
      <c r="N2260" s="21">
        <v>60</v>
      </c>
      <c r="O2260" s="20"/>
      <c r="P2260" s="21" t="s">
        <v>50</v>
      </c>
      <c r="Q2260" s="21" t="s">
        <v>1710</v>
      </c>
      <c r="R2260" s="21">
        <v>110000</v>
      </c>
      <c r="S2260" s="21">
        <v>10019</v>
      </c>
      <c r="T2260" s="21">
        <v>-63.1291613</v>
      </c>
      <c r="U2260" s="21">
        <v>-17.829110100000001</v>
      </c>
      <c r="V2260" s="21" t="s">
        <v>1727</v>
      </c>
      <c r="W2260" s="21" t="s">
        <v>51</v>
      </c>
      <c r="X2260" s="21" t="s">
        <v>1730</v>
      </c>
      <c r="Y2260" s="23">
        <v>46246</v>
      </c>
      <c r="Z2260" s="24">
        <f>+E2260-Y2260</f>
        <v>32</v>
      </c>
      <c r="AA2260" s="25">
        <f>+Tabla_DatosExternos_142[[#This Row],[Saldo]]/Tabla_DatosExternos_142[[#This Row],[Importe]]</f>
        <v>1</v>
      </c>
      <c r="AB2260" s="21"/>
      <c r="AC2260" s="26">
        <f>IF(AND(-Z2260&gt;=1,-Z2260&lt;=30),D2260,0)</f>
        <v>0</v>
      </c>
      <c r="AD2260" s="26">
        <f>IF(AND(-Z2260&gt;=31,-Z2260&lt;=60),D2260,0)</f>
        <v>0</v>
      </c>
      <c r="AE2260" s="26">
        <f>IF(AND(-Z2260&gt;=61,-Z2260&lt;=90),D2260,0)</f>
        <v>0</v>
      </c>
      <c r="AF2260" s="26">
        <f>IF(AND(-Z2260&gt;=91,-Z2260&lt;=120),D2260,0)</f>
        <v>0</v>
      </c>
      <c r="AG2260" s="26">
        <f>IF(AND(-Z2260&gt;=121,-Z2260&lt;=150),D2260,0)</f>
        <v>0</v>
      </c>
      <c r="AH2260" s="26">
        <f>IF(AND(-Z2260&gt;=151,-Z2260&lt;=180),D2260,0)</f>
        <v>0</v>
      </c>
      <c r="AI2260" s="26">
        <f>IF(AND(-Z2260&gt;=181,-Z2260&lt;=210),D2260,0)</f>
        <v>0</v>
      </c>
      <c r="AJ2260" s="26">
        <f>IF(AND(-Z2260&gt;=211,-Z2260&lt;=250),D2260,0)</f>
        <v>0</v>
      </c>
      <c r="AK2260" s="26">
        <f>IF(-Z2260&gt;=251,D2260,0)</f>
        <v>0</v>
      </c>
      <c r="AL2260" s="26">
        <f>SUM(AE2260:AF2260)</f>
        <v>0</v>
      </c>
      <c r="AM2260" s="26">
        <f>SUM(AG2260:AK2260)</f>
        <v>0</v>
      </c>
      <c r="AN2260" s="26">
        <f>SUM(AI2260:AK2260)</f>
        <v>0</v>
      </c>
      <c r="AO2260" s="26">
        <f>+IF(SUM(AC2260:AK2260)=0,D2260,0)</f>
        <v>530.4</v>
      </c>
      <c r="AP2260" s="26">
        <f>+SUM(AC2260:AK2260)</f>
        <v>0</v>
      </c>
      <c r="AQ2260" s="26">
        <f>+Tabla_DatosExternos_142[[#This Row],[Total Vigente]]+Tabla_DatosExternos_142[[#This Row],[Total Vencido]]</f>
        <v>530.4</v>
      </c>
      <c r="AR2260" s="26">
        <f>SUM(AG2260:AK2260)</f>
        <v>0</v>
      </c>
      <c r="AS2260" s="27">
        <f>+Tabla_DatosExternos_142[[#This Row],[Fecha]]-Tabla_DatosExternos_142[[#This Row],[Vence]]</f>
        <v>-60</v>
      </c>
      <c r="AT2260" s="21"/>
      <c r="AU2260" s="28" t="e">
        <f>+AR2260-W2260</f>
        <v>#VALUE!</v>
      </c>
    </row>
    <row r="2261" spans="1:47" x14ac:dyDescent="0.35">
      <c r="A2261" s="20">
        <v>46218</v>
      </c>
      <c r="B2261" s="21">
        <v>283948</v>
      </c>
      <c r="C2261" s="21">
        <v>688.38</v>
      </c>
      <c r="D2261" s="21">
        <v>688.38</v>
      </c>
      <c r="E2261" s="22">
        <v>46278</v>
      </c>
      <c r="F2261" s="21">
        <v>32</v>
      </c>
      <c r="G2261" s="21" t="s">
        <v>96</v>
      </c>
      <c r="H2261" s="21" t="s">
        <v>95</v>
      </c>
      <c r="I2261" s="21" t="s">
        <v>1709</v>
      </c>
      <c r="J2261" s="21" t="s">
        <v>1378</v>
      </c>
      <c r="K2261" s="21" t="s">
        <v>1379</v>
      </c>
      <c r="L2261" s="21" t="s">
        <v>1380</v>
      </c>
      <c r="M2261" s="21" t="s">
        <v>1381</v>
      </c>
      <c r="N2261" s="21">
        <v>60</v>
      </c>
      <c r="O2261" s="20"/>
      <c r="P2261" s="21" t="s">
        <v>50</v>
      </c>
      <c r="Q2261" s="21" t="s">
        <v>1710</v>
      </c>
      <c r="R2261" s="21">
        <v>110000</v>
      </c>
      <c r="S2261" s="21">
        <v>10019</v>
      </c>
      <c r="T2261" s="21">
        <v>-63.214132300000003</v>
      </c>
      <c r="U2261" s="21">
        <v>-17.844051</v>
      </c>
      <c r="V2261" s="21" t="s">
        <v>1727</v>
      </c>
      <c r="W2261" s="21" t="s">
        <v>51</v>
      </c>
      <c r="X2261" s="21" t="s">
        <v>1731</v>
      </c>
      <c r="Y2261" s="23">
        <v>46246</v>
      </c>
      <c r="Z2261" s="24">
        <f>+E2261-Y2261</f>
        <v>32</v>
      </c>
      <c r="AA2261" s="25">
        <f>+Tabla_DatosExternos_142[[#This Row],[Saldo]]/Tabla_DatosExternos_142[[#This Row],[Importe]]</f>
        <v>1</v>
      </c>
      <c r="AB2261" s="21"/>
      <c r="AC2261" s="26">
        <f>IF(AND(-Z2261&gt;=1,-Z2261&lt;=30),D2261,0)</f>
        <v>0</v>
      </c>
      <c r="AD2261" s="26">
        <f>IF(AND(-Z2261&gt;=31,-Z2261&lt;=60),D2261,0)</f>
        <v>0</v>
      </c>
      <c r="AE2261" s="26">
        <f>IF(AND(-Z2261&gt;=61,-Z2261&lt;=90),D2261,0)</f>
        <v>0</v>
      </c>
      <c r="AF2261" s="26">
        <f>IF(AND(-Z2261&gt;=91,-Z2261&lt;=120),D2261,0)</f>
        <v>0</v>
      </c>
      <c r="AG2261" s="26">
        <f>IF(AND(-Z2261&gt;=121,-Z2261&lt;=150),D2261,0)</f>
        <v>0</v>
      </c>
      <c r="AH2261" s="26">
        <f>IF(AND(-Z2261&gt;=151,-Z2261&lt;=180),D2261,0)</f>
        <v>0</v>
      </c>
      <c r="AI2261" s="26">
        <f>IF(AND(-Z2261&gt;=181,-Z2261&lt;=210),D2261,0)</f>
        <v>0</v>
      </c>
      <c r="AJ2261" s="26">
        <f>IF(AND(-Z2261&gt;=211,-Z2261&lt;=250),D2261,0)</f>
        <v>0</v>
      </c>
      <c r="AK2261" s="26">
        <f>IF(-Z2261&gt;=251,D2261,0)</f>
        <v>0</v>
      </c>
      <c r="AL2261" s="26">
        <f>SUM(AE2261:AF2261)</f>
        <v>0</v>
      </c>
      <c r="AM2261" s="26">
        <f>SUM(AG2261:AK2261)</f>
        <v>0</v>
      </c>
      <c r="AN2261" s="26">
        <f>SUM(AI2261:AK2261)</f>
        <v>0</v>
      </c>
      <c r="AO2261" s="26">
        <f>+IF(SUM(AC2261:AK2261)=0,D2261,0)</f>
        <v>688.38</v>
      </c>
      <c r="AP2261" s="26">
        <f>+SUM(AC2261:AK2261)</f>
        <v>0</v>
      </c>
      <c r="AQ2261" s="26">
        <f>+Tabla_DatosExternos_142[[#This Row],[Total Vigente]]+Tabla_DatosExternos_142[[#This Row],[Total Vencido]]</f>
        <v>688.38</v>
      </c>
      <c r="AR2261" s="26">
        <f>SUM(AG2261:AK2261)</f>
        <v>0</v>
      </c>
      <c r="AS2261" s="27">
        <f>+Tabla_DatosExternos_142[[#This Row],[Fecha]]-Tabla_DatosExternos_142[[#This Row],[Vence]]</f>
        <v>-60</v>
      </c>
      <c r="AT2261" s="21"/>
      <c r="AU2261" s="28" t="e">
        <f>+AR2261-W2261</f>
        <v>#VALUE!</v>
      </c>
    </row>
    <row r="2262" spans="1:47" x14ac:dyDescent="0.35">
      <c r="A2262" s="20">
        <v>46218</v>
      </c>
      <c r="B2262" s="21">
        <v>283949</v>
      </c>
      <c r="C2262" s="21">
        <v>786.36</v>
      </c>
      <c r="D2262" s="21">
        <v>786.36</v>
      </c>
      <c r="E2262" s="22">
        <v>46278</v>
      </c>
      <c r="F2262" s="21">
        <v>32</v>
      </c>
      <c r="G2262" s="21" t="s">
        <v>96</v>
      </c>
      <c r="H2262" s="21" t="s">
        <v>95</v>
      </c>
      <c r="I2262" s="21" t="s">
        <v>1709</v>
      </c>
      <c r="J2262" s="21" t="s">
        <v>1378</v>
      </c>
      <c r="K2262" s="21" t="s">
        <v>1379</v>
      </c>
      <c r="L2262" s="21" t="s">
        <v>1380</v>
      </c>
      <c r="M2262" s="21" t="s">
        <v>1381</v>
      </c>
      <c r="N2262" s="21">
        <v>60</v>
      </c>
      <c r="O2262" s="20"/>
      <c r="P2262" s="21" t="s">
        <v>50</v>
      </c>
      <c r="Q2262" s="21" t="s">
        <v>1710</v>
      </c>
      <c r="R2262" s="21">
        <v>110000</v>
      </c>
      <c r="S2262" s="21">
        <v>10019</v>
      </c>
      <c r="T2262" s="21">
        <v>-63.099099099999997</v>
      </c>
      <c r="U2262" s="21">
        <v>-17.851478100000001</v>
      </c>
      <c r="V2262" s="21" t="s">
        <v>1727</v>
      </c>
      <c r="W2262" s="21" t="s">
        <v>51</v>
      </c>
      <c r="X2262" s="21" t="s">
        <v>1732</v>
      </c>
      <c r="Y2262" s="23">
        <v>46246</v>
      </c>
      <c r="Z2262" s="24">
        <f>+E2262-Y2262</f>
        <v>32</v>
      </c>
      <c r="AA2262" s="25">
        <f>+Tabla_DatosExternos_142[[#This Row],[Saldo]]/Tabla_DatosExternos_142[[#This Row],[Importe]]</f>
        <v>1</v>
      </c>
      <c r="AB2262" s="21"/>
      <c r="AC2262" s="26">
        <f>IF(AND(-Z2262&gt;=1,-Z2262&lt;=30),D2262,0)</f>
        <v>0</v>
      </c>
      <c r="AD2262" s="26">
        <f>IF(AND(-Z2262&gt;=31,-Z2262&lt;=60),D2262,0)</f>
        <v>0</v>
      </c>
      <c r="AE2262" s="26">
        <f>IF(AND(-Z2262&gt;=61,-Z2262&lt;=90),D2262,0)</f>
        <v>0</v>
      </c>
      <c r="AF2262" s="26">
        <f>IF(AND(-Z2262&gt;=91,-Z2262&lt;=120),D2262,0)</f>
        <v>0</v>
      </c>
      <c r="AG2262" s="26">
        <f>IF(AND(-Z2262&gt;=121,-Z2262&lt;=150),D2262,0)</f>
        <v>0</v>
      </c>
      <c r="AH2262" s="26">
        <f>IF(AND(-Z2262&gt;=151,-Z2262&lt;=180),D2262,0)</f>
        <v>0</v>
      </c>
      <c r="AI2262" s="26">
        <f>IF(AND(-Z2262&gt;=181,-Z2262&lt;=210),D2262,0)</f>
        <v>0</v>
      </c>
      <c r="AJ2262" s="26">
        <f>IF(AND(-Z2262&gt;=211,-Z2262&lt;=250),D2262,0)</f>
        <v>0</v>
      </c>
      <c r="AK2262" s="26">
        <f>IF(-Z2262&gt;=251,D2262,0)</f>
        <v>0</v>
      </c>
      <c r="AL2262" s="26">
        <f>SUM(AE2262:AF2262)</f>
        <v>0</v>
      </c>
      <c r="AM2262" s="26">
        <f>SUM(AG2262:AK2262)</f>
        <v>0</v>
      </c>
      <c r="AN2262" s="26">
        <f>SUM(AI2262:AK2262)</f>
        <v>0</v>
      </c>
      <c r="AO2262" s="26">
        <f>+IF(SUM(AC2262:AK2262)=0,D2262,0)</f>
        <v>786.36</v>
      </c>
      <c r="AP2262" s="26">
        <f>+SUM(AC2262:AK2262)</f>
        <v>0</v>
      </c>
      <c r="AQ2262" s="26">
        <f>+Tabla_DatosExternos_142[[#This Row],[Total Vigente]]+Tabla_DatosExternos_142[[#This Row],[Total Vencido]]</f>
        <v>786.36</v>
      </c>
      <c r="AR2262" s="26">
        <f>SUM(AG2262:AK2262)</f>
        <v>0</v>
      </c>
      <c r="AS2262" s="27">
        <f>+Tabla_DatosExternos_142[[#This Row],[Fecha]]-Tabla_DatosExternos_142[[#This Row],[Vence]]</f>
        <v>-60</v>
      </c>
      <c r="AT2262" s="21"/>
      <c r="AU2262" s="28" t="e">
        <f>+AR2262-W2262</f>
        <v>#VALUE!</v>
      </c>
    </row>
    <row r="2263" spans="1:47" x14ac:dyDescent="0.35">
      <c r="A2263" s="20">
        <v>46218</v>
      </c>
      <c r="B2263" s="21">
        <v>283950</v>
      </c>
      <c r="C2263" s="21">
        <v>686.46</v>
      </c>
      <c r="D2263" s="21">
        <v>686.46</v>
      </c>
      <c r="E2263" s="22">
        <v>46278</v>
      </c>
      <c r="F2263" s="21">
        <v>32</v>
      </c>
      <c r="G2263" s="21" t="s">
        <v>96</v>
      </c>
      <c r="H2263" s="21" t="s">
        <v>95</v>
      </c>
      <c r="I2263" s="21" t="s">
        <v>1709</v>
      </c>
      <c r="J2263" s="21" t="s">
        <v>1378</v>
      </c>
      <c r="K2263" s="21" t="s">
        <v>1379</v>
      </c>
      <c r="L2263" s="21" t="s">
        <v>1380</v>
      </c>
      <c r="M2263" s="21" t="s">
        <v>1381</v>
      </c>
      <c r="N2263" s="21">
        <v>60</v>
      </c>
      <c r="O2263" s="20"/>
      <c r="P2263" s="21" t="s">
        <v>50</v>
      </c>
      <c r="Q2263" s="21" t="s">
        <v>1710</v>
      </c>
      <c r="R2263" s="21">
        <v>110000</v>
      </c>
      <c r="S2263" s="21">
        <v>10019</v>
      </c>
      <c r="T2263" s="21">
        <v>-63.183771999999998</v>
      </c>
      <c r="U2263" s="21">
        <v>-17.816842000000001</v>
      </c>
      <c r="V2263" s="21" t="s">
        <v>262</v>
      </c>
      <c r="W2263" s="21" t="s">
        <v>51</v>
      </c>
      <c r="X2263" s="21" t="s">
        <v>1733</v>
      </c>
      <c r="Y2263" s="23">
        <v>46246</v>
      </c>
      <c r="Z2263" s="24">
        <f>+E2263-Y2263</f>
        <v>32</v>
      </c>
      <c r="AA2263" s="25">
        <f>+Tabla_DatosExternos_142[[#This Row],[Saldo]]/Tabla_DatosExternos_142[[#This Row],[Importe]]</f>
        <v>1</v>
      </c>
      <c r="AB2263" s="21"/>
      <c r="AC2263" s="26">
        <f>IF(AND(-Z2263&gt;=1,-Z2263&lt;=30),D2263,0)</f>
        <v>0</v>
      </c>
      <c r="AD2263" s="26">
        <f>IF(AND(-Z2263&gt;=31,-Z2263&lt;=60),D2263,0)</f>
        <v>0</v>
      </c>
      <c r="AE2263" s="26">
        <f>IF(AND(-Z2263&gt;=61,-Z2263&lt;=90),D2263,0)</f>
        <v>0</v>
      </c>
      <c r="AF2263" s="26">
        <f>IF(AND(-Z2263&gt;=91,-Z2263&lt;=120),D2263,0)</f>
        <v>0</v>
      </c>
      <c r="AG2263" s="26">
        <f>IF(AND(-Z2263&gt;=121,-Z2263&lt;=150),D2263,0)</f>
        <v>0</v>
      </c>
      <c r="AH2263" s="26">
        <f>IF(AND(-Z2263&gt;=151,-Z2263&lt;=180),D2263,0)</f>
        <v>0</v>
      </c>
      <c r="AI2263" s="26">
        <f>IF(AND(-Z2263&gt;=181,-Z2263&lt;=210),D2263,0)</f>
        <v>0</v>
      </c>
      <c r="AJ2263" s="26">
        <f>IF(AND(-Z2263&gt;=211,-Z2263&lt;=250),D2263,0)</f>
        <v>0</v>
      </c>
      <c r="AK2263" s="26">
        <f>IF(-Z2263&gt;=251,D2263,0)</f>
        <v>0</v>
      </c>
      <c r="AL2263" s="26">
        <f>SUM(AE2263:AF2263)</f>
        <v>0</v>
      </c>
      <c r="AM2263" s="26">
        <f>SUM(AG2263:AK2263)</f>
        <v>0</v>
      </c>
      <c r="AN2263" s="26">
        <f>SUM(AI2263:AK2263)</f>
        <v>0</v>
      </c>
      <c r="AO2263" s="26">
        <f>+IF(SUM(AC2263:AK2263)=0,D2263,0)</f>
        <v>686.46</v>
      </c>
      <c r="AP2263" s="26">
        <f>+SUM(AC2263:AK2263)</f>
        <v>0</v>
      </c>
      <c r="AQ2263" s="26">
        <f>+Tabla_DatosExternos_142[[#This Row],[Total Vigente]]+Tabla_DatosExternos_142[[#This Row],[Total Vencido]]</f>
        <v>686.46</v>
      </c>
      <c r="AR2263" s="26">
        <f>SUM(AG2263:AK2263)</f>
        <v>0</v>
      </c>
      <c r="AS2263" s="27">
        <f>+Tabla_DatosExternos_142[[#This Row],[Fecha]]-Tabla_DatosExternos_142[[#This Row],[Vence]]</f>
        <v>-60</v>
      </c>
      <c r="AT2263" s="21"/>
      <c r="AU2263" s="28" t="e">
        <f>+AR2263-W2263</f>
        <v>#VALUE!</v>
      </c>
    </row>
    <row r="2264" spans="1:47" x14ac:dyDescent="0.35">
      <c r="A2264" s="20">
        <v>46218</v>
      </c>
      <c r="B2264" s="21">
        <v>283951</v>
      </c>
      <c r="C2264" s="21">
        <v>854.52</v>
      </c>
      <c r="D2264" s="21">
        <v>854.52</v>
      </c>
      <c r="E2264" s="22">
        <v>46278</v>
      </c>
      <c r="F2264" s="21">
        <v>32</v>
      </c>
      <c r="G2264" s="21" t="s">
        <v>96</v>
      </c>
      <c r="H2264" s="21" t="s">
        <v>95</v>
      </c>
      <c r="I2264" s="21" t="s">
        <v>1709</v>
      </c>
      <c r="J2264" s="21" t="s">
        <v>1378</v>
      </c>
      <c r="K2264" s="21" t="s">
        <v>1379</v>
      </c>
      <c r="L2264" s="21" t="s">
        <v>1380</v>
      </c>
      <c r="M2264" s="21" t="s">
        <v>1381</v>
      </c>
      <c r="N2264" s="21">
        <v>60</v>
      </c>
      <c r="O2264" s="20"/>
      <c r="P2264" s="21" t="s">
        <v>50</v>
      </c>
      <c r="Q2264" s="21" t="s">
        <v>1710</v>
      </c>
      <c r="R2264" s="21">
        <v>425000</v>
      </c>
      <c r="S2264" s="21">
        <v>10019</v>
      </c>
      <c r="T2264" s="21">
        <v>-63.227249700000002</v>
      </c>
      <c r="U2264" s="21">
        <v>-17.828539299999999</v>
      </c>
      <c r="V2264" s="21" t="s">
        <v>1736</v>
      </c>
      <c r="W2264" s="21" t="s">
        <v>51</v>
      </c>
      <c r="X2264" s="21" t="s">
        <v>1737</v>
      </c>
      <c r="Y2264" s="23">
        <v>46246</v>
      </c>
      <c r="Z2264" s="24">
        <f>+E2264-Y2264</f>
        <v>32</v>
      </c>
      <c r="AA2264" s="25">
        <f>+Tabla_DatosExternos_142[[#This Row],[Saldo]]/Tabla_DatosExternos_142[[#This Row],[Importe]]</f>
        <v>1</v>
      </c>
      <c r="AB2264" s="21"/>
      <c r="AC2264" s="26">
        <f>IF(AND(-Z2264&gt;=1,-Z2264&lt;=30),D2264,0)</f>
        <v>0</v>
      </c>
      <c r="AD2264" s="26">
        <f>IF(AND(-Z2264&gt;=31,-Z2264&lt;=60),D2264,0)</f>
        <v>0</v>
      </c>
      <c r="AE2264" s="26">
        <f>IF(AND(-Z2264&gt;=61,-Z2264&lt;=90),D2264,0)</f>
        <v>0</v>
      </c>
      <c r="AF2264" s="26">
        <f>IF(AND(-Z2264&gt;=91,-Z2264&lt;=120),D2264,0)</f>
        <v>0</v>
      </c>
      <c r="AG2264" s="26">
        <f>IF(AND(-Z2264&gt;=121,-Z2264&lt;=150),D2264,0)</f>
        <v>0</v>
      </c>
      <c r="AH2264" s="26">
        <f>IF(AND(-Z2264&gt;=151,-Z2264&lt;=180),D2264,0)</f>
        <v>0</v>
      </c>
      <c r="AI2264" s="26">
        <f>IF(AND(-Z2264&gt;=181,-Z2264&lt;=210),D2264,0)</f>
        <v>0</v>
      </c>
      <c r="AJ2264" s="26">
        <f>IF(AND(-Z2264&gt;=211,-Z2264&lt;=250),D2264,0)</f>
        <v>0</v>
      </c>
      <c r="AK2264" s="26">
        <f>IF(-Z2264&gt;=251,D2264,0)</f>
        <v>0</v>
      </c>
      <c r="AL2264" s="26">
        <f>SUM(AE2264:AF2264)</f>
        <v>0</v>
      </c>
      <c r="AM2264" s="26">
        <f>SUM(AG2264:AK2264)</f>
        <v>0</v>
      </c>
      <c r="AN2264" s="26">
        <f>SUM(AI2264:AK2264)</f>
        <v>0</v>
      </c>
      <c r="AO2264" s="26">
        <f>+IF(SUM(AC2264:AK2264)=0,D2264,0)</f>
        <v>854.52</v>
      </c>
      <c r="AP2264" s="26">
        <f>+SUM(AC2264:AK2264)</f>
        <v>0</v>
      </c>
      <c r="AQ2264" s="26">
        <f>+Tabla_DatosExternos_142[[#This Row],[Total Vigente]]+Tabla_DatosExternos_142[[#This Row],[Total Vencido]]</f>
        <v>854.52</v>
      </c>
      <c r="AR2264" s="26">
        <f>SUM(AG2264:AK2264)</f>
        <v>0</v>
      </c>
      <c r="AS2264" s="27">
        <f>+Tabla_DatosExternos_142[[#This Row],[Fecha]]-Tabla_DatosExternos_142[[#This Row],[Vence]]</f>
        <v>-60</v>
      </c>
      <c r="AT2264" s="21"/>
      <c r="AU2264" s="28" t="e">
        <f>+AR2264-W2264</f>
        <v>#VALUE!</v>
      </c>
    </row>
    <row r="2265" spans="1:47" x14ac:dyDescent="0.35">
      <c r="A2265" s="20">
        <v>46218</v>
      </c>
      <c r="B2265" s="21">
        <v>283952</v>
      </c>
      <c r="C2265" s="21">
        <v>498.3</v>
      </c>
      <c r="D2265" s="21">
        <v>498.3</v>
      </c>
      <c r="E2265" s="22">
        <v>46278</v>
      </c>
      <c r="F2265" s="21">
        <v>32</v>
      </c>
      <c r="G2265" s="21" t="s">
        <v>96</v>
      </c>
      <c r="H2265" s="21" t="s">
        <v>95</v>
      </c>
      <c r="I2265" s="21" t="s">
        <v>1709</v>
      </c>
      <c r="J2265" s="21" t="s">
        <v>1378</v>
      </c>
      <c r="K2265" s="21" t="s">
        <v>1379</v>
      </c>
      <c r="L2265" s="21" t="s">
        <v>1380</v>
      </c>
      <c r="M2265" s="21" t="s">
        <v>1381</v>
      </c>
      <c r="N2265" s="21">
        <v>60</v>
      </c>
      <c r="O2265" s="20"/>
      <c r="P2265" s="21" t="s">
        <v>50</v>
      </c>
      <c r="Q2265" s="21" t="s">
        <v>1710</v>
      </c>
      <c r="R2265" s="21">
        <v>425000</v>
      </c>
      <c r="S2265" s="21">
        <v>10019</v>
      </c>
      <c r="T2265" s="21">
        <v>-63.164055599999998</v>
      </c>
      <c r="U2265" s="21">
        <v>-17.871055599999998</v>
      </c>
      <c r="V2265" s="21" t="s">
        <v>1736</v>
      </c>
      <c r="W2265" s="21" t="s">
        <v>51</v>
      </c>
      <c r="X2265" s="21" t="s">
        <v>1738</v>
      </c>
      <c r="Y2265" s="23">
        <v>46246</v>
      </c>
      <c r="Z2265" s="24">
        <f>+E2265-Y2265</f>
        <v>32</v>
      </c>
      <c r="AA2265" s="25">
        <f>+Tabla_DatosExternos_142[[#This Row],[Saldo]]/Tabla_DatosExternos_142[[#This Row],[Importe]]</f>
        <v>1</v>
      </c>
      <c r="AB2265" s="21"/>
      <c r="AC2265" s="26">
        <f>IF(AND(-Z2265&gt;=1,-Z2265&lt;=30),D2265,0)</f>
        <v>0</v>
      </c>
      <c r="AD2265" s="26">
        <f>IF(AND(-Z2265&gt;=31,-Z2265&lt;=60),D2265,0)</f>
        <v>0</v>
      </c>
      <c r="AE2265" s="26">
        <f>IF(AND(-Z2265&gt;=61,-Z2265&lt;=90),D2265,0)</f>
        <v>0</v>
      </c>
      <c r="AF2265" s="26">
        <f>IF(AND(-Z2265&gt;=91,-Z2265&lt;=120),D2265,0)</f>
        <v>0</v>
      </c>
      <c r="AG2265" s="26">
        <f>IF(AND(-Z2265&gt;=121,-Z2265&lt;=150),D2265,0)</f>
        <v>0</v>
      </c>
      <c r="AH2265" s="26">
        <f>IF(AND(-Z2265&gt;=151,-Z2265&lt;=180),D2265,0)</f>
        <v>0</v>
      </c>
      <c r="AI2265" s="26">
        <f>IF(AND(-Z2265&gt;=181,-Z2265&lt;=210),D2265,0)</f>
        <v>0</v>
      </c>
      <c r="AJ2265" s="26">
        <f>IF(AND(-Z2265&gt;=211,-Z2265&lt;=250),D2265,0)</f>
        <v>0</v>
      </c>
      <c r="AK2265" s="26">
        <f>IF(-Z2265&gt;=251,D2265,0)</f>
        <v>0</v>
      </c>
      <c r="AL2265" s="26">
        <f>SUM(AE2265:AF2265)</f>
        <v>0</v>
      </c>
      <c r="AM2265" s="26">
        <f>SUM(AG2265:AK2265)</f>
        <v>0</v>
      </c>
      <c r="AN2265" s="26">
        <f>SUM(AI2265:AK2265)</f>
        <v>0</v>
      </c>
      <c r="AO2265" s="26">
        <f>+IF(SUM(AC2265:AK2265)=0,D2265,0)</f>
        <v>498.3</v>
      </c>
      <c r="AP2265" s="26">
        <f>+SUM(AC2265:AK2265)</f>
        <v>0</v>
      </c>
      <c r="AQ2265" s="26">
        <f>+Tabla_DatosExternos_142[[#This Row],[Total Vigente]]+Tabla_DatosExternos_142[[#This Row],[Total Vencido]]</f>
        <v>498.3</v>
      </c>
      <c r="AR2265" s="26">
        <f>SUM(AG2265:AK2265)</f>
        <v>0</v>
      </c>
      <c r="AS2265" s="27">
        <f>+Tabla_DatosExternos_142[[#This Row],[Fecha]]-Tabla_DatosExternos_142[[#This Row],[Vence]]</f>
        <v>-60</v>
      </c>
      <c r="AT2265" s="21"/>
      <c r="AU2265" s="28" t="e">
        <f>+AR2265-W2265</f>
        <v>#VALUE!</v>
      </c>
    </row>
    <row r="2266" spans="1:47" x14ac:dyDescent="0.35">
      <c r="A2266" s="20">
        <v>46218</v>
      </c>
      <c r="B2266" s="21">
        <v>283953</v>
      </c>
      <c r="C2266" s="21">
        <v>620.4</v>
      </c>
      <c r="D2266" s="21">
        <v>620.4</v>
      </c>
      <c r="E2266" s="22">
        <v>46278</v>
      </c>
      <c r="F2266" s="21">
        <v>32</v>
      </c>
      <c r="G2266" s="21" t="s">
        <v>96</v>
      </c>
      <c r="H2266" s="21" t="s">
        <v>95</v>
      </c>
      <c r="I2266" s="21" t="s">
        <v>1709</v>
      </c>
      <c r="J2266" s="21" t="s">
        <v>1378</v>
      </c>
      <c r="K2266" s="21" t="s">
        <v>1379</v>
      </c>
      <c r="L2266" s="21" t="s">
        <v>1380</v>
      </c>
      <c r="M2266" s="21" t="s">
        <v>1381</v>
      </c>
      <c r="N2266" s="21">
        <v>60</v>
      </c>
      <c r="O2266" s="20"/>
      <c r="P2266" s="21" t="s">
        <v>50</v>
      </c>
      <c r="Q2266" s="21" t="s">
        <v>1710</v>
      </c>
      <c r="R2266" s="21">
        <v>425000</v>
      </c>
      <c r="S2266" s="21">
        <v>10019</v>
      </c>
      <c r="T2266" s="21">
        <v>-63.183757700000001</v>
      </c>
      <c r="U2266" s="21">
        <v>-17.851240499999999</v>
      </c>
      <c r="V2266" s="21" t="s">
        <v>1736</v>
      </c>
      <c r="W2266" s="21" t="s">
        <v>51</v>
      </c>
      <c r="X2266" s="21" t="s">
        <v>1739</v>
      </c>
      <c r="Y2266" s="23">
        <v>46246</v>
      </c>
      <c r="Z2266" s="24">
        <f>+E2266-Y2266</f>
        <v>32</v>
      </c>
      <c r="AA2266" s="25">
        <f>+Tabla_DatosExternos_142[[#This Row],[Saldo]]/Tabla_DatosExternos_142[[#This Row],[Importe]]</f>
        <v>1</v>
      </c>
      <c r="AB2266" s="21"/>
      <c r="AC2266" s="26">
        <f>IF(AND(-Z2266&gt;=1,-Z2266&lt;=30),D2266,0)</f>
        <v>0</v>
      </c>
      <c r="AD2266" s="26">
        <f>IF(AND(-Z2266&gt;=31,-Z2266&lt;=60),D2266,0)</f>
        <v>0</v>
      </c>
      <c r="AE2266" s="26">
        <f>IF(AND(-Z2266&gt;=61,-Z2266&lt;=90),D2266,0)</f>
        <v>0</v>
      </c>
      <c r="AF2266" s="26">
        <f>IF(AND(-Z2266&gt;=91,-Z2266&lt;=120),D2266,0)</f>
        <v>0</v>
      </c>
      <c r="AG2266" s="26">
        <f>IF(AND(-Z2266&gt;=121,-Z2266&lt;=150),D2266,0)</f>
        <v>0</v>
      </c>
      <c r="AH2266" s="26">
        <f>IF(AND(-Z2266&gt;=151,-Z2266&lt;=180),D2266,0)</f>
        <v>0</v>
      </c>
      <c r="AI2266" s="26">
        <f>IF(AND(-Z2266&gt;=181,-Z2266&lt;=210),D2266,0)</f>
        <v>0</v>
      </c>
      <c r="AJ2266" s="26">
        <f>IF(AND(-Z2266&gt;=211,-Z2266&lt;=250),D2266,0)</f>
        <v>0</v>
      </c>
      <c r="AK2266" s="26">
        <f>IF(-Z2266&gt;=251,D2266,0)</f>
        <v>0</v>
      </c>
      <c r="AL2266" s="26">
        <f>SUM(AE2266:AF2266)</f>
        <v>0</v>
      </c>
      <c r="AM2266" s="26">
        <f>SUM(AG2266:AK2266)</f>
        <v>0</v>
      </c>
      <c r="AN2266" s="26">
        <f>SUM(AI2266:AK2266)</f>
        <v>0</v>
      </c>
      <c r="AO2266" s="26">
        <f>+IF(SUM(AC2266:AK2266)=0,D2266,0)</f>
        <v>620.4</v>
      </c>
      <c r="AP2266" s="26">
        <f>+SUM(AC2266:AK2266)</f>
        <v>0</v>
      </c>
      <c r="AQ2266" s="26">
        <f>+Tabla_DatosExternos_142[[#This Row],[Total Vigente]]+Tabla_DatosExternos_142[[#This Row],[Total Vencido]]</f>
        <v>620.4</v>
      </c>
      <c r="AR2266" s="26">
        <f>SUM(AG2266:AK2266)</f>
        <v>0</v>
      </c>
      <c r="AS2266" s="27">
        <f>+Tabla_DatosExternos_142[[#This Row],[Fecha]]-Tabla_DatosExternos_142[[#This Row],[Vence]]</f>
        <v>-60</v>
      </c>
      <c r="AT2266" s="21"/>
      <c r="AU2266" s="28" t="e">
        <f>+AR2266-W2266</f>
        <v>#VALUE!</v>
      </c>
    </row>
    <row r="2267" spans="1:47" x14ac:dyDescent="0.35">
      <c r="A2267" s="20">
        <v>46218</v>
      </c>
      <c r="B2267" s="21">
        <v>283954</v>
      </c>
      <c r="C2267" s="21">
        <v>496.38</v>
      </c>
      <c r="D2267" s="21">
        <v>496.38</v>
      </c>
      <c r="E2267" s="22">
        <v>46278</v>
      </c>
      <c r="F2267" s="21">
        <v>32</v>
      </c>
      <c r="G2267" s="21" t="s">
        <v>96</v>
      </c>
      <c r="H2267" s="21" t="s">
        <v>95</v>
      </c>
      <c r="I2267" s="21" t="s">
        <v>1709</v>
      </c>
      <c r="J2267" s="21" t="s">
        <v>1378</v>
      </c>
      <c r="K2267" s="21" t="s">
        <v>1379</v>
      </c>
      <c r="L2267" s="21" t="s">
        <v>1380</v>
      </c>
      <c r="M2267" s="21" t="s">
        <v>1381</v>
      </c>
      <c r="N2267" s="21">
        <v>60</v>
      </c>
      <c r="O2267" s="20"/>
      <c r="P2267" s="21" t="s">
        <v>50</v>
      </c>
      <c r="Q2267" s="21" t="s">
        <v>1710</v>
      </c>
      <c r="R2267" s="21">
        <v>425000</v>
      </c>
      <c r="S2267" s="21">
        <v>10019</v>
      </c>
      <c r="T2267" s="21">
        <v>-63.199757400000003</v>
      </c>
      <c r="U2267" s="21">
        <v>-17.854918999999999</v>
      </c>
      <c r="V2267" s="21" t="s">
        <v>1740</v>
      </c>
      <c r="W2267" s="21" t="s">
        <v>51</v>
      </c>
      <c r="X2267" s="21" t="s">
        <v>1741</v>
      </c>
      <c r="Y2267" s="23">
        <v>46246</v>
      </c>
      <c r="Z2267" s="24">
        <f>+E2267-Y2267</f>
        <v>32</v>
      </c>
      <c r="AA2267" s="25">
        <f>+Tabla_DatosExternos_142[[#This Row],[Saldo]]/Tabla_DatosExternos_142[[#This Row],[Importe]]</f>
        <v>1</v>
      </c>
      <c r="AB2267" s="21"/>
      <c r="AC2267" s="26">
        <f>IF(AND(-Z2267&gt;=1,-Z2267&lt;=30),D2267,0)</f>
        <v>0</v>
      </c>
      <c r="AD2267" s="26">
        <f>IF(AND(-Z2267&gt;=31,-Z2267&lt;=60),D2267,0)</f>
        <v>0</v>
      </c>
      <c r="AE2267" s="26">
        <f>IF(AND(-Z2267&gt;=61,-Z2267&lt;=90),D2267,0)</f>
        <v>0</v>
      </c>
      <c r="AF2267" s="26">
        <f>IF(AND(-Z2267&gt;=91,-Z2267&lt;=120),D2267,0)</f>
        <v>0</v>
      </c>
      <c r="AG2267" s="26">
        <f>IF(AND(-Z2267&gt;=121,-Z2267&lt;=150),D2267,0)</f>
        <v>0</v>
      </c>
      <c r="AH2267" s="26">
        <f>IF(AND(-Z2267&gt;=151,-Z2267&lt;=180),D2267,0)</f>
        <v>0</v>
      </c>
      <c r="AI2267" s="26">
        <f>IF(AND(-Z2267&gt;=181,-Z2267&lt;=210),D2267,0)</f>
        <v>0</v>
      </c>
      <c r="AJ2267" s="26">
        <f>IF(AND(-Z2267&gt;=211,-Z2267&lt;=250),D2267,0)</f>
        <v>0</v>
      </c>
      <c r="AK2267" s="26">
        <f>IF(-Z2267&gt;=251,D2267,0)</f>
        <v>0</v>
      </c>
      <c r="AL2267" s="26">
        <f>SUM(AE2267:AF2267)</f>
        <v>0</v>
      </c>
      <c r="AM2267" s="26">
        <f>SUM(AG2267:AK2267)</f>
        <v>0</v>
      </c>
      <c r="AN2267" s="26">
        <f>SUM(AI2267:AK2267)</f>
        <v>0</v>
      </c>
      <c r="AO2267" s="26">
        <f>+IF(SUM(AC2267:AK2267)=0,D2267,0)</f>
        <v>496.38</v>
      </c>
      <c r="AP2267" s="26">
        <f>+SUM(AC2267:AK2267)</f>
        <v>0</v>
      </c>
      <c r="AQ2267" s="26">
        <f>+Tabla_DatosExternos_142[[#This Row],[Total Vigente]]+Tabla_DatosExternos_142[[#This Row],[Total Vencido]]</f>
        <v>496.38</v>
      </c>
      <c r="AR2267" s="26">
        <f>SUM(AG2267:AK2267)</f>
        <v>0</v>
      </c>
      <c r="AS2267" s="27">
        <f>+Tabla_DatosExternos_142[[#This Row],[Fecha]]-Tabla_DatosExternos_142[[#This Row],[Vence]]</f>
        <v>-60</v>
      </c>
      <c r="AT2267" s="21"/>
      <c r="AU2267" s="28" t="e">
        <f>+AR2267-W2267</f>
        <v>#VALUE!</v>
      </c>
    </row>
    <row r="2268" spans="1:47" x14ac:dyDescent="0.35">
      <c r="A2268" s="20">
        <v>46218</v>
      </c>
      <c r="B2268" s="21">
        <v>283955</v>
      </c>
      <c r="C2268" s="21">
        <v>586.38</v>
      </c>
      <c r="D2268" s="21">
        <v>586.38</v>
      </c>
      <c r="E2268" s="22">
        <v>46278</v>
      </c>
      <c r="F2268" s="21">
        <v>32</v>
      </c>
      <c r="G2268" s="21" t="s">
        <v>96</v>
      </c>
      <c r="H2268" s="21" t="s">
        <v>95</v>
      </c>
      <c r="I2268" s="21" t="s">
        <v>1709</v>
      </c>
      <c r="J2268" s="21" t="s">
        <v>1378</v>
      </c>
      <c r="K2268" s="21" t="s">
        <v>1379</v>
      </c>
      <c r="L2268" s="21" t="s">
        <v>1380</v>
      </c>
      <c r="M2268" s="21" t="s">
        <v>1381</v>
      </c>
      <c r="N2268" s="21">
        <v>60</v>
      </c>
      <c r="O2268" s="20"/>
      <c r="P2268" s="21" t="s">
        <v>50</v>
      </c>
      <c r="Q2268" s="21" t="s">
        <v>1710</v>
      </c>
      <c r="R2268" s="21">
        <v>425000</v>
      </c>
      <c r="S2268" s="21">
        <v>10019</v>
      </c>
      <c r="T2268" s="21">
        <v>-63.164942799999999</v>
      </c>
      <c r="U2268" s="21">
        <v>-17.823505699999998</v>
      </c>
      <c r="V2268" s="21" t="s">
        <v>1736</v>
      </c>
      <c r="W2268" s="21" t="s">
        <v>51</v>
      </c>
      <c r="X2268" s="21" t="s">
        <v>1742</v>
      </c>
      <c r="Y2268" s="23">
        <v>46246</v>
      </c>
      <c r="Z2268" s="24">
        <f>+E2268-Y2268</f>
        <v>32</v>
      </c>
      <c r="AA2268" s="25">
        <f>+Tabla_DatosExternos_142[[#This Row],[Saldo]]/Tabla_DatosExternos_142[[#This Row],[Importe]]</f>
        <v>1</v>
      </c>
      <c r="AB2268" s="21"/>
      <c r="AC2268" s="26">
        <f>IF(AND(-Z2268&gt;=1,-Z2268&lt;=30),D2268,0)</f>
        <v>0</v>
      </c>
      <c r="AD2268" s="26">
        <f>IF(AND(-Z2268&gt;=31,-Z2268&lt;=60),D2268,0)</f>
        <v>0</v>
      </c>
      <c r="AE2268" s="26">
        <f>IF(AND(-Z2268&gt;=61,-Z2268&lt;=90),D2268,0)</f>
        <v>0</v>
      </c>
      <c r="AF2268" s="26">
        <f>IF(AND(-Z2268&gt;=91,-Z2268&lt;=120),D2268,0)</f>
        <v>0</v>
      </c>
      <c r="AG2268" s="26">
        <f>IF(AND(-Z2268&gt;=121,-Z2268&lt;=150),D2268,0)</f>
        <v>0</v>
      </c>
      <c r="AH2268" s="26">
        <f>IF(AND(-Z2268&gt;=151,-Z2268&lt;=180),D2268,0)</f>
        <v>0</v>
      </c>
      <c r="AI2268" s="26">
        <f>IF(AND(-Z2268&gt;=181,-Z2268&lt;=210),D2268,0)</f>
        <v>0</v>
      </c>
      <c r="AJ2268" s="26">
        <f>IF(AND(-Z2268&gt;=211,-Z2268&lt;=250),D2268,0)</f>
        <v>0</v>
      </c>
      <c r="AK2268" s="26">
        <f>IF(-Z2268&gt;=251,D2268,0)</f>
        <v>0</v>
      </c>
      <c r="AL2268" s="26">
        <f>SUM(AE2268:AF2268)</f>
        <v>0</v>
      </c>
      <c r="AM2268" s="26">
        <f>SUM(AG2268:AK2268)</f>
        <v>0</v>
      </c>
      <c r="AN2268" s="26">
        <f>SUM(AI2268:AK2268)</f>
        <v>0</v>
      </c>
      <c r="AO2268" s="26">
        <f>+IF(SUM(AC2268:AK2268)=0,D2268,0)</f>
        <v>586.38</v>
      </c>
      <c r="AP2268" s="26">
        <f>+SUM(AC2268:AK2268)</f>
        <v>0</v>
      </c>
      <c r="AQ2268" s="26">
        <f>+Tabla_DatosExternos_142[[#This Row],[Total Vigente]]+Tabla_DatosExternos_142[[#This Row],[Total Vencido]]</f>
        <v>586.38</v>
      </c>
      <c r="AR2268" s="26">
        <f>SUM(AG2268:AK2268)</f>
        <v>0</v>
      </c>
      <c r="AS2268" s="27">
        <f>+Tabla_DatosExternos_142[[#This Row],[Fecha]]-Tabla_DatosExternos_142[[#This Row],[Vence]]</f>
        <v>-60</v>
      </c>
      <c r="AT2268" s="21"/>
      <c r="AU2268" s="28" t="e">
        <f>+AR2268-W2268</f>
        <v>#VALUE!</v>
      </c>
    </row>
    <row r="2269" spans="1:47" x14ac:dyDescent="0.35">
      <c r="A2269" s="20">
        <v>46218</v>
      </c>
      <c r="B2269" s="21">
        <v>283956</v>
      </c>
      <c r="C2269" s="21">
        <v>1083.18</v>
      </c>
      <c r="D2269" s="21">
        <v>1083.18</v>
      </c>
      <c r="E2269" s="22">
        <v>46278</v>
      </c>
      <c r="F2269" s="21">
        <v>32</v>
      </c>
      <c r="G2269" s="21" t="s">
        <v>96</v>
      </c>
      <c r="H2269" s="21" t="s">
        <v>95</v>
      </c>
      <c r="I2269" s="21" t="s">
        <v>1709</v>
      </c>
      <c r="J2269" s="21" t="s">
        <v>1378</v>
      </c>
      <c r="K2269" s="21" t="s">
        <v>1379</v>
      </c>
      <c r="L2269" s="21" t="s">
        <v>1380</v>
      </c>
      <c r="M2269" s="21" t="s">
        <v>1381</v>
      </c>
      <c r="N2269" s="21">
        <v>60</v>
      </c>
      <c r="O2269" s="20"/>
      <c r="P2269" s="21" t="s">
        <v>50</v>
      </c>
      <c r="Q2269" s="21" t="s">
        <v>1710</v>
      </c>
      <c r="R2269" s="21">
        <v>5000</v>
      </c>
      <c r="S2269" s="21">
        <v>10019</v>
      </c>
      <c r="T2269" s="21">
        <v>-63.145361100000002</v>
      </c>
      <c r="U2269" s="21">
        <v>-17.8223333</v>
      </c>
      <c r="V2269" s="21" t="s">
        <v>1746</v>
      </c>
      <c r="W2269" s="21" t="s">
        <v>51</v>
      </c>
      <c r="X2269" s="21" t="s">
        <v>1747</v>
      </c>
      <c r="Y2269" s="23">
        <v>46246</v>
      </c>
      <c r="Z2269" s="24">
        <f>+E2269-Y2269</f>
        <v>32</v>
      </c>
      <c r="AA2269" s="25">
        <f>+Tabla_DatosExternos_142[[#This Row],[Saldo]]/Tabla_DatosExternos_142[[#This Row],[Importe]]</f>
        <v>1</v>
      </c>
      <c r="AB2269" s="21"/>
      <c r="AC2269" s="26">
        <f>IF(AND(-Z2269&gt;=1,-Z2269&lt;=30),D2269,0)</f>
        <v>0</v>
      </c>
      <c r="AD2269" s="26">
        <f>IF(AND(-Z2269&gt;=31,-Z2269&lt;=60),D2269,0)</f>
        <v>0</v>
      </c>
      <c r="AE2269" s="26">
        <f>IF(AND(-Z2269&gt;=61,-Z2269&lt;=90),D2269,0)</f>
        <v>0</v>
      </c>
      <c r="AF2269" s="26">
        <f>IF(AND(-Z2269&gt;=91,-Z2269&lt;=120),D2269,0)</f>
        <v>0</v>
      </c>
      <c r="AG2269" s="26">
        <f>IF(AND(-Z2269&gt;=121,-Z2269&lt;=150),D2269,0)</f>
        <v>0</v>
      </c>
      <c r="AH2269" s="26">
        <f>IF(AND(-Z2269&gt;=151,-Z2269&lt;=180),D2269,0)</f>
        <v>0</v>
      </c>
      <c r="AI2269" s="26">
        <f>IF(AND(-Z2269&gt;=181,-Z2269&lt;=210),D2269,0)</f>
        <v>0</v>
      </c>
      <c r="AJ2269" s="26">
        <f>IF(AND(-Z2269&gt;=211,-Z2269&lt;=250),D2269,0)</f>
        <v>0</v>
      </c>
      <c r="AK2269" s="26">
        <f>IF(-Z2269&gt;=251,D2269,0)</f>
        <v>0</v>
      </c>
      <c r="AL2269" s="26">
        <f>SUM(AE2269:AF2269)</f>
        <v>0</v>
      </c>
      <c r="AM2269" s="26">
        <f>SUM(AG2269:AK2269)</f>
        <v>0</v>
      </c>
      <c r="AN2269" s="26">
        <f>SUM(AI2269:AK2269)</f>
        <v>0</v>
      </c>
      <c r="AO2269" s="26">
        <f>+IF(SUM(AC2269:AK2269)=0,D2269,0)</f>
        <v>1083.18</v>
      </c>
      <c r="AP2269" s="26">
        <f>+SUM(AC2269:AK2269)</f>
        <v>0</v>
      </c>
      <c r="AQ2269" s="26">
        <f>+Tabla_DatosExternos_142[[#This Row],[Total Vigente]]+Tabla_DatosExternos_142[[#This Row],[Total Vencido]]</f>
        <v>1083.18</v>
      </c>
      <c r="AR2269" s="26">
        <f>SUM(AG2269:AK2269)</f>
        <v>0</v>
      </c>
      <c r="AS2269" s="27">
        <f>+Tabla_DatosExternos_142[[#This Row],[Fecha]]-Tabla_DatosExternos_142[[#This Row],[Vence]]</f>
        <v>-60</v>
      </c>
      <c r="AT2269" s="21"/>
      <c r="AU2269" s="28" t="e">
        <f>+AR2269-W2269</f>
        <v>#VALUE!</v>
      </c>
    </row>
    <row r="2270" spans="1:47" x14ac:dyDescent="0.35">
      <c r="A2270" s="20">
        <v>46218</v>
      </c>
      <c r="B2270" s="21">
        <v>283957</v>
      </c>
      <c r="C2270" s="21">
        <v>913.38</v>
      </c>
      <c r="D2270" s="21">
        <v>913.38</v>
      </c>
      <c r="E2270" s="22">
        <v>46278</v>
      </c>
      <c r="F2270" s="21">
        <v>32</v>
      </c>
      <c r="G2270" s="21" t="s">
        <v>96</v>
      </c>
      <c r="H2270" s="21" t="s">
        <v>95</v>
      </c>
      <c r="I2270" s="21" t="s">
        <v>1709</v>
      </c>
      <c r="J2270" s="21" t="s">
        <v>1378</v>
      </c>
      <c r="K2270" s="21" t="s">
        <v>1379</v>
      </c>
      <c r="L2270" s="21" t="s">
        <v>1380</v>
      </c>
      <c r="M2270" s="21" t="s">
        <v>1381</v>
      </c>
      <c r="N2270" s="21">
        <v>60</v>
      </c>
      <c r="O2270" s="20"/>
      <c r="P2270" s="21" t="s">
        <v>50</v>
      </c>
      <c r="Q2270" s="21" t="s">
        <v>1710</v>
      </c>
      <c r="R2270" s="21">
        <v>5000</v>
      </c>
      <c r="S2270" s="21">
        <v>10019</v>
      </c>
      <c r="T2270" s="21">
        <v>-63.128774499999999</v>
      </c>
      <c r="U2270" s="21">
        <v>-17.812276000000001</v>
      </c>
      <c r="V2270" s="21" t="s">
        <v>1818</v>
      </c>
      <c r="W2270" s="21" t="s">
        <v>51</v>
      </c>
      <c r="X2270" s="21" t="s">
        <v>1819</v>
      </c>
      <c r="Y2270" s="23">
        <v>46246</v>
      </c>
      <c r="Z2270" s="24">
        <f>+E2270-Y2270</f>
        <v>32</v>
      </c>
      <c r="AA2270" s="25">
        <f>+Tabla_DatosExternos_142[[#This Row],[Saldo]]/Tabla_DatosExternos_142[[#This Row],[Importe]]</f>
        <v>1</v>
      </c>
      <c r="AB2270" s="21"/>
      <c r="AC2270" s="26">
        <f>IF(AND(-Z2270&gt;=1,-Z2270&lt;=30),D2270,0)</f>
        <v>0</v>
      </c>
      <c r="AD2270" s="26">
        <f>IF(AND(-Z2270&gt;=31,-Z2270&lt;=60),D2270,0)</f>
        <v>0</v>
      </c>
      <c r="AE2270" s="26">
        <f>IF(AND(-Z2270&gt;=61,-Z2270&lt;=90),D2270,0)</f>
        <v>0</v>
      </c>
      <c r="AF2270" s="26">
        <f>IF(AND(-Z2270&gt;=91,-Z2270&lt;=120),D2270,0)</f>
        <v>0</v>
      </c>
      <c r="AG2270" s="26">
        <f>IF(AND(-Z2270&gt;=121,-Z2270&lt;=150),D2270,0)</f>
        <v>0</v>
      </c>
      <c r="AH2270" s="26">
        <f>IF(AND(-Z2270&gt;=151,-Z2270&lt;=180),D2270,0)</f>
        <v>0</v>
      </c>
      <c r="AI2270" s="26">
        <f>IF(AND(-Z2270&gt;=181,-Z2270&lt;=210),D2270,0)</f>
        <v>0</v>
      </c>
      <c r="AJ2270" s="26">
        <f>IF(AND(-Z2270&gt;=211,-Z2270&lt;=250),D2270,0)</f>
        <v>0</v>
      </c>
      <c r="AK2270" s="26">
        <f>IF(-Z2270&gt;=251,D2270,0)</f>
        <v>0</v>
      </c>
      <c r="AL2270" s="26">
        <f>SUM(AE2270:AF2270)</f>
        <v>0</v>
      </c>
      <c r="AM2270" s="26">
        <f>SUM(AG2270:AK2270)</f>
        <v>0</v>
      </c>
      <c r="AN2270" s="26">
        <f>SUM(AI2270:AK2270)</f>
        <v>0</v>
      </c>
      <c r="AO2270" s="26">
        <f>+IF(SUM(AC2270:AK2270)=0,D2270,0)</f>
        <v>913.38</v>
      </c>
      <c r="AP2270" s="26">
        <f>+SUM(AC2270:AK2270)</f>
        <v>0</v>
      </c>
      <c r="AQ2270" s="26">
        <f>+Tabla_DatosExternos_142[[#This Row],[Total Vigente]]+Tabla_DatosExternos_142[[#This Row],[Total Vencido]]</f>
        <v>913.38</v>
      </c>
      <c r="AR2270" s="26">
        <f>SUM(AG2270:AK2270)</f>
        <v>0</v>
      </c>
      <c r="AS2270" s="27">
        <f>+Tabla_DatosExternos_142[[#This Row],[Fecha]]-Tabla_DatosExternos_142[[#This Row],[Vence]]</f>
        <v>-60</v>
      </c>
      <c r="AT2270" s="21"/>
      <c r="AU2270" s="28" t="e">
        <f>+AR2270-W2270</f>
        <v>#VALUE!</v>
      </c>
    </row>
    <row r="2271" spans="1:47" x14ac:dyDescent="0.35">
      <c r="A2271" s="20">
        <v>46218</v>
      </c>
      <c r="B2271" s="21">
        <v>283959</v>
      </c>
      <c r="C2271" s="21">
        <v>1180.2</v>
      </c>
      <c r="D2271" s="21">
        <v>1180.2</v>
      </c>
      <c r="E2271" s="22">
        <v>46278</v>
      </c>
      <c r="F2271" s="21">
        <v>32</v>
      </c>
      <c r="G2271" s="21" t="s">
        <v>96</v>
      </c>
      <c r="H2271" s="21" t="s">
        <v>95</v>
      </c>
      <c r="I2271" s="21" t="s">
        <v>1709</v>
      </c>
      <c r="J2271" s="21" t="s">
        <v>1378</v>
      </c>
      <c r="K2271" s="21" t="s">
        <v>1379</v>
      </c>
      <c r="L2271" s="21" t="s">
        <v>1380</v>
      </c>
      <c r="M2271" s="21" t="s">
        <v>1381</v>
      </c>
      <c r="N2271" s="21">
        <v>60</v>
      </c>
      <c r="O2271" s="20"/>
      <c r="P2271" s="21" t="s">
        <v>50</v>
      </c>
      <c r="Q2271" s="21" t="s">
        <v>1710</v>
      </c>
      <c r="R2271" s="21">
        <v>110000</v>
      </c>
      <c r="S2271" s="21">
        <v>10019</v>
      </c>
      <c r="T2271" s="21">
        <v>-63.183771999999998</v>
      </c>
      <c r="U2271" s="21">
        <v>-17.816842000000001</v>
      </c>
      <c r="V2271" s="21" t="s">
        <v>262</v>
      </c>
      <c r="W2271" s="21" t="s">
        <v>51</v>
      </c>
      <c r="X2271" s="21" t="s">
        <v>1749</v>
      </c>
      <c r="Y2271" s="23">
        <v>46246</v>
      </c>
      <c r="Z2271" s="24">
        <f>+E2271-Y2271</f>
        <v>32</v>
      </c>
      <c r="AA2271" s="25">
        <f>+Tabla_DatosExternos_142[[#This Row],[Saldo]]/Tabla_DatosExternos_142[[#This Row],[Importe]]</f>
        <v>1</v>
      </c>
      <c r="AB2271" s="21"/>
      <c r="AC2271" s="26">
        <f>IF(AND(-Z2271&gt;=1,-Z2271&lt;=30),D2271,0)</f>
        <v>0</v>
      </c>
      <c r="AD2271" s="26">
        <f>IF(AND(-Z2271&gt;=31,-Z2271&lt;=60),D2271,0)</f>
        <v>0</v>
      </c>
      <c r="AE2271" s="26">
        <f>IF(AND(-Z2271&gt;=61,-Z2271&lt;=90),D2271,0)</f>
        <v>0</v>
      </c>
      <c r="AF2271" s="26">
        <f>IF(AND(-Z2271&gt;=91,-Z2271&lt;=120),D2271,0)</f>
        <v>0</v>
      </c>
      <c r="AG2271" s="26">
        <f>IF(AND(-Z2271&gt;=121,-Z2271&lt;=150),D2271,0)</f>
        <v>0</v>
      </c>
      <c r="AH2271" s="26">
        <f>IF(AND(-Z2271&gt;=151,-Z2271&lt;=180),D2271,0)</f>
        <v>0</v>
      </c>
      <c r="AI2271" s="26">
        <f>IF(AND(-Z2271&gt;=181,-Z2271&lt;=210),D2271,0)</f>
        <v>0</v>
      </c>
      <c r="AJ2271" s="26">
        <f>IF(AND(-Z2271&gt;=211,-Z2271&lt;=250),D2271,0)</f>
        <v>0</v>
      </c>
      <c r="AK2271" s="26">
        <f>IF(-Z2271&gt;=251,D2271,0)</f>
        <v>0</v>
      </c>
      <c r="AL2271" s="26">
        <f>SUM(AE2271:AF2271)</f>
        <v>0</v>
      </c>
      <c r="AM2271" s="26">
        <f>SUM(AG2271:AK2271)</f>
        <v>0</v>
      </c>
      <c r="AN2271" s="26">
        <f>SUM(AI2271:AK2271)</f>
        <v>0</v>
      </c>
      <c r="AO2271" s="26">
        <f>+IF(SUM(AC2271:AK2271)=0,D2271,0)</f>
        <v>1180.2</v>
      </c>
      <c r="AP2271" s="26">
        <f>+SUM(AC2271:AK2271)</f>
        <v>0</v>
      </c>
      <c r="AQ2271" s="26">
        <f>+Tabla_DatosExternos_142[[#This Row],[Total Vigente]]+Tabla_DatosExternos_142[[#This Row],[Total Vencido]]</f>
        <v>1180.2</v>
      </c>
      <c r="AR2271" s="26">
        <f>SUM(AG2271:AK2271)</f>
        <v>0</v>
      </c>
      <c r="AS2271" s="27">
        <f>+Tabla_DatosExternos_142[[#This Row],[Fecha]]-Tabla_DatosExternos_142[[#This Row],[Vence]]</f>
        <v>-60</v>
      </c>
      <c r="AT2271" s="21"/>
      <c r="AU2271" s="28" t="e">
        <f>+AR2271-W2271</f>
        <v>#VALUE!</v>
      </c>
    </row>
    <row r="2272" spans="1:47" x14ac:dyDescent="0.35">
      <c r="A2272" s="20">
        <v>46218</v>
      </c>
      <c r="B2272" s="21">
        <v>283960</v>
      </c>
      <c r="C2272" s="21">
        <v>1385.28</v>
      </c>
      <c r="D2272" s="21">
        <v>1385.28</v>
      </c>
      <c r="E2272" s="22">
        <v>46278</v>
      </c>
      <c r="F2272" s="21">
        <v>32</v>
      </c>
      <c r="G2272" s="21" t="s">
        <v>96</v>
      </c>
      <c r="H2272" s="21" t="s">
        <v>95</v>
      </c>
      <c r="I2272" s="21" t="s">
        <v>1709</v>
      </c>
      <c r="J2272" s="21" t="s">
        <v>1378</v>
      </c>
      <c r="K2272" s="21" t="s">
        <v>1379</v>
      </c>
      <c r="L2272" s="21" t="s">
        <v>1380</v>
      </c>
      <c r="M2272" s="21" t="s">
        <v>1381</v>
      </c>
      <c r="N2272" s="21">
        <v>60</v>
      </c>
      <c r="O2272" s="20"/>
      <c r="P2272" s="21" t="s">
        <v>50</v>
      </c>
      <c r="Q2272" s="21" t="s">
        <v>1710</v>
      </c>
      <c r="R2272" s="21">
        <v>110000</v>
      </c>
      <c r="S2272" s="21">
        <v>10019</v>
      </c>
      <c r="T2272" s="21">
        <v>-63.183771999999998</v>
      </c>
      <c r="U2272" s="21">
        <v>-17.816842000000001</v>
      </c>
      <c r="V2272" s="21" t="s">
        <v>262</v>
      </c>
      <c r="W2272" s="21" t="s">
        <v>51</v>
      </c>
      <c r="X2272" s="21" t="s">
        <v>1750</v>
      </c>
      <c r="Y2272" s="23">
        <v>46246</v>
      </c>
      <c r="Z2272" s="24">
        <f>+E2272-Y2272</f>
        <v>32</v>
      </c>
      <c r="AA2272" s="25">
        <f>+Tabla_DatosExternos_142[[#This Row],[Saldo]]/Tabla_DatosExternos_142[[#This Row],[Importe]]</f>
        <v>1</v>
      </c>
      <c r="AB2272" s="21"/>
      <c r="AC2272" s="26">
        <f>IF(AND(-Z2272&gt;=1,-Z2272&lt;=30),D2272,0)</f>
        <v>0</v>
      </c>
      <c r="AD2272" s="26">
        <f>IF(AND(-Z2272&gt;=31,-Z2272&lt;=60),D2272,0)</f>
        <v>0</v>
      </c>
      <c r="AE2272" s="26">
        <f>IF(AND(-Z2272&gt;=61,-Z2272&lt;=90),D2272,0)</f>
        <v>0</v>
      </c>
      <c r="AF2272" s="26">
        <f>IF(AND(-Z2272&gt;=91,-Z2272&lt;=120),D2272,0)</f>
        <v>0</v>
      </c>
      <c r="AG2272" s="26">
        <f>IF(AND(-Z2272&gt;=121,-Z2272&lt;=150),D2272,0)</f>
        <v>0</v>
      </c>
      <c r="AH2272" s="26">
        <f>IF(AND(-Z2272&gt;=151,-Z2272&lt;=180),D2272,0)</f>
        <v>0</v>
      </c>
      <c r="AI2272" s="26">
        <f>IF(AND(-Z2272&gt;=181,-Z2272&lt;=210),D2272,0)</f>
        <v>0</v>
      </c>
      <c r="AJ2272" s="26">
        <f>IF(AND(-Z2272&gt;=211,-Z2272&lt;=250),D2272,0)</f>
        <v>0</v>
      </c>
      <c r="AK2272" s="26">
        <f>IF(-Z2272&gt;=251,D2272,0)</f>
        <v>0</v>
      </c>
      <c r="AL2272" s="26">
        <f>SUM(AE2272:AF2272)</f>
        <v>0</v>
      </c>
      <c r="AM2272" s="26">
        <f>SUM(AG2272:AK2272)</f>
        <v>0</v>
      </c>
      <c r="AN2272" s="26">
        <f>SUM(AI2272:AK2272)</f>
        <v>0</v>
      </c>
      <c r="AO2272" s="26">
        <f>+IF(SUM(AC2272:AK2272)=0,D2272,0)</f>
        <v>1385.28</v>
      </c>
      <c r="AP2272" s="26">
        <f>+SUM(AC2272:AK2272)</f>
        <v>0</v>
      </c>
      <c r="AQ2272" s="26">
        <f>+Tabla_DatosExternos_142[[#This Row],[Total Vigente]]+Tabla_DatosExternos_142[[#This Row],[Total Vencido]]</f>
        <v>1385.28</v>
      </c>
      <c r="AR2272" s="26">
        <f>SUM(AG2272:AK2272)</f>
        <v>0</v>
      </c>
      <c r="AS2272" s="27">
        <f>+Tabla_DatosExternos_142[[#This Row],[Fecha]]-Tabla_DatosExternos_142[[#This Row],[Vence]]</f>
        <v>-60</v>
      </c>
      <c r="AT2272" s="21"/>
      <c r="AU2272" s="28" t="e">
        <f>+AR2272-W2272</f>
        <v>#VALUE!</v>
      </c>
    </row>
    <row r="2273" spans="1:47" x14ac:dyDescent="0.35">
      <c r="A2273" s="20">
        <v>46218</v>
      </c>
      <c r="B2273" s="21">
        <v>283961</v>
      </c>
      <c r="C2273" s="21">
        <v>720.42</v>
      </c>
      <c r="D2273" s="21">
        <v>720.42</v>
      </c>
      <c r="E2273" s="22">
        <v>46278</v>
      </c>
      <c r="F2273" s="21">
        <v>32</v>
      </c>
      <c r="G2273" s="21" t="s">
        <v>96</v>
      </c>
      <c r="H2273" s="21" t="s">
        <v>95</v>
      </c>
      <c r="I2273" s="21" t="s">
        <v>1709</v>
      </c>
      <c r="J2273" s="21" t="s">
        <v>1378</v>
      </c>
      <c r="K2273" s="21" t="s">
        <v>1379</v>
      </c>
      <c r="L2273" s="21" t="s">
        <v>1380</v>
      </c>
      <c r="M2273" s="21" t="s">
        <v>1381</v>
      </c>
      <c r="N2273" s="21">
        <v>60</v>
      </c>
      <c r="O2273" s="20"/>
      <c r="P2273" s="21" t="s">
        <v>50</v>
      </c>
      <c r="Q2273" s="21" t="s">
        <v>1710</v>
      </c>
      <c r="R2273" s="21">
        <v>110000</v>
      </c>
      <c r="S2273" s="21">
        <v>10019</v>
      </c>
      <c r="T2273" s="21">
        <v>-63.183771999999998</v>
      </c>
      <c r="U2273" s="21">
        <v>-17.816842000000001</v>
      </c>
      <c r="V2273" s="21" t="s">
        <v>262</v>
      </c>
      <c r="W2273" s="21" t="s">
        <v>51</v>
      </c>
      <c r="X2273" s="21" t="s">
        <v>1751</v>
      </c>
      <c r="Y2273" s="23">
        <v>46246</v>
      </c>
      <c r="Z2273" s="24">
        <f>+E2273-Y2273</f>
        <v>32</v>
      </c>
      <c r="AA2273" s="25">
        <f>+Tabla_DatosExternos_142[[#This Row],[Saldo]]/Tabla_DatosExternos_142[[#This Row],[Importe]]</f>
        <v>1</v>
      </c>
      <c r="AB2273" s="21"/>
      <c r="AC2273" s="26">
        <f>IF(AND(-Z2273&gt;=1,-Z2273&lt;=30),D2273,0)</f>
        <v>0</v>
      </c>
      <c r="AD2273" s="26">
        <f>IF(AND(-Z2273&gt;=31,-Z2273&lt;=60),D2273,0)</f>
        <v>0</v>
      </c>
      <c r="AE2273" s="26">
        <f>IF(AND(-Z2273&gt;=61,-Z2273&lt;=90),D2273,0)</f>
        <v>0</v>
      </c>
      <c r="AF2273" s="26">
        <f>IF(AND(-Z2273&gt;=91,-Z2273&lt;=120),D2273,0)</f>
        <v>0</v>
      </c>
      <c r="AG2273" s="26">
        <f>IF(AND(-Z2273&gt;=121,-Z2273&lt;=150),D2273,0)</f>
        <v>0</v>
      </c>
      <c r="AH2273" s="26">
        <f>IF(AND(-Z2273&gt;=151,-Z2273&lt;=180),D2273,0)</f>
        <v>0</v>
      </c>
      <c r="AI2273" s="26">
        <f>IF(AND(-Z2273&gt;=181,-Z2273&lt;=210),D2273,0)</f>
        <v>0</v>
      </c>
      <c r="AJ2273" s="26">
        <f>IF(AND(-Z2273&gt;=211,-Z2273&lt;=250),D2273,0)</f>
        <v>0</v>
      </c>
      <c r="AK2273" s="26">
        <f>IF(-Z2273&gt;=251,D2273,0)</f>
        <v>0</v>
      </c>
      <c r="AL2273" s="26">
        <f>SUM(AE2273:AF2273)</f>
        <v>0</v>
      </c>
      <c r="AM2273" s="26">
        <f>SUM(AG2273:AK2273)</f>
        <v>0</v>
      </c>
      <c r="AN2273" s="26">
        <f>SUM(AI2273:AK2273)</f>
        <v>0</v>
      </c>
      <c r="AO2273" s="26">
        <f>+IF(SUM(AC2273:AK2273)=0,D2273,0)</f>
        <v>720.42</v>
      </c>
      <c r="AP2273" s="26">
        <f>+SUM(AC2273:AK2273)</f>
        <v>0</v>
      </c>
      <c r="AQ2273" s="26">
        <f>+Tabla_DatosExternos_142[[#This Row],[Total Vigente]]+Tabla_DatosExternos_142[[#This Row],[Total Vencido]]</f>
        <v>720.42</v>
      </c>
      <c r="AR2273" s="26">
        <f>SUM(AG2273:AK2273)</f>
        <v>0</v>
      </c>
      <c r="AS2273" s="27">
        <f>+Tabla_DatosExternos_142[[#This Row],[Fecha]]-Tabla_DatosExternos_142[[#This Row],[Vence]]</f>
        <v>-60</v>
      </c>
      <c r="AT2273" s="21"/>
      <c r="AU2273" s="28" t="e">
        <f>+AR2273-W2273</f>
        <v>#VALUE!</v>
      </c>
    </row>
    <row r="2274" spans="1:47" x14ac:dyDescent="0.35">
      <c r="A2274" s="20">
        <v>46218</v>
      </c>
      <c r="B2274" s="21">
        <v>283962</v>
      </c>
      <c r="C2274" s="21">
        <v>1023.18</v>
      </c>
      <c r="D2274" s="21">
        <v>1023.18</v>
      </c>
      <c r="E2274" s="22">
        <v>46278</v>
      </c>
      <c r="F2274" s="21">
        <v>32</v>
      </c>
      <c r="G2274" s="21" t="s">
        <v>96</v>
      </c>
      <c r="H2274" s="21" t="s">
        <v>95</v>
      </c>
      <c r="I2274" s="21" t="s">
        <v>1709</v>
      </c>
      <c r="J2274" s="21" t="s">
        <v>1378</v>
      </c>
      <c r="K2274" s="21" t="s">
        <v>1379</v>
      </c>
      <c r="L2274" s="21" t="s">
        <v>1380</v>
      </c>
      <c r="M2274" s="21" t="s">
        <v>1381</v>
      </c>
      <c r="N2274" s="21">
        <v>60</v>
      </c>
      <c r="O2274" s="20"/>
      <c r="P2274" s="21" t="s">
        <v>50</v>
      </c>
      <c r="Q2274" s="21" t="s">
        <v>1710</v>
      </c>
      <c r="R2274" s="21">
        <v>110000</v>
      </c>
      <c r="S2274" s="21">
        <v>10019</v>
      </c>
      <c r="T2274" s="21">
        <v>-63.183771999999998</v>
      </c>
      <c r="U2274" s="21">
        <v>-17.816842000000001</v>
      </c>
      <c r="V2274" s="21" t="s">
        <v>262</v>
      </c>
      <c r="W2274" s="21" t="s">
        <v>51</v>
      </c>
      <c r="X2274" s="21" t="s">
        <v>1752</v>
      </c>
      <c r="Y2274" s="23">
        <v>46246</v>
      </c>
      <c r="Z2274" s="24">
        <f>+E2274-Y2274</f>
        <v>32</v>
      </c>
      <c r="AA2274" s="25">
        <f>+Tabla_DatosExternos_142[[#This Row],[Saldo]]/Tabla_DatosExternos_142[[#This Row],[Importe]]</f>
        <v>1</v>
      </c>
      <c r="AB2274" s="21"/>
      <c r="AC2274" s="26">
        <f>IF(AND(-Z2274&gt;=1,-Z2274&lt;=30),D2274,0)</f>
        <v>0</v>
      </c>
      <c r="AD2274" s="26">
        <f>IF(AND(-Z2274&gt;=31,-Z2274&lt;=60),D2274,0)</f>
        <v>0</v>
      </c>
      <c r="AE2274" s="26">
        <f>IF(AND(-Z2274&gt;=61,-Z2274&lt;=90),D2274,0)</f>
        <v>0</v>
      </c>
      <c r="AF2274" s="26">
        <f>IF(AND(-Z2274&gt;=91,-Z2274&lt;=120),D2274,0)</f>
        <v>0</v>
      </c>
      <c r="AG2274" s="26">
        <f>IF(AND(-Z2274&gt;=121,-Z2274&lt;=150),D2274,0)</f>
        <v>0</v>
      </c>
      <c r="AH2274" s="26">
        <f>IF(AND(-Z2274&gt;=151,-Z2274&lt;=180),D2274,0)</f>
        <v>0</v>
      </c>
      <c r="AI2274" s="26">
        <f>IF(AND(-Z2274&gt;=181,-Z2274&lt;=210),D2274,0)</f>
        <v>0</v>
      </c>
      <c r="AJ2274" s="26">
        <f>IF(AND(-Z2274&gt;=211,-Z2274&lt;=250),D2274,0)</f>
        <v>0</v>
      </c>
      <c r="AK2274" s="26">
        <f>IF(-Z2274&gt;=251,D2274,0)</f>
        <v>0</v>
      </c>
      <c r="AL2274" s="26">
        <f>SUM(AE2274:AF2274)</f>
        <v>0</v>
      </c>
      <c r="AM2274" s="26">
        <f>SUM(AG2274:AK2274)</f>
        <v>0</v>
      </c>
      <c r="AN2274" s="26">
        <f>SUM(AI2274:AK2274)</f>
        <v>0</v>
      </c>
      <c r="AO2274" s="26">
        <f>+IF(SUM(AC2274:AK2274)=0,D2274,0)</f>
        <v>1023.18</v>
      </c>
      <c r="AP2274" s="26">
        <f>+SUM(AC2274:AK2274)</f>
        <v>0</v>
      </c>
      <c r="AQ2274" s="26">
        <f>+Tabla_DatosExternos_142[[#This Row],[Total Vigente]]+Tabla_DatosExternos_142[[#This Row],[Total Vencido]]</f>
        <v>1023.18</v>
      </c>
      <c r="AR2274" s="26">
        <f>SUM(AG2274:AK2274)</f>
        <v>0</v>
      </c>
      <c r="AS2274" s="27">
        <f>+Tabla_DatosExternos_142[[#This Row],[Fecha]]-Tabla_DatosExternos_142[[#This Row],[Vence]]</f>
        <v>-60</v>
      </c>
      <c r="AT2274" s="21"/>
      <c r="AU2274" s="28" t="e">
        <f>+AR2274-W2274</f>
        <v>#VALUE!</v>
      </c>
    </row>
    <row r="2275" spans="1:47" x14ac:dyDescent="0.35">
      <c r="A2275" s="20">
        <v>46218</v>
      </c>
      <c r="B2275" s="21">
        <v>283963</v>
      </c>
      <c r="C2275" s="21">
        <v>758.46</v>
      </c>
      <c r="D2275" s="21">
        <v>758.46</v>
      </c>
      <c r="E2275" s="22">
        <v>46278</v>
      </c>
      <c r="F2275" s="21">
        <v>32</v>
      </c>
      <c r="G2275" s="21" t="s">
        <v>96</v>
      </c>
      <c r="H2275" s="21" t="s">
        <v>95</v>
      </c>
      <c r="I2275" s="21" t="s">
        <v>1709</v>
      </c>
      <c r="J2275" s="21" t="s">
        <v>1378</v>
      </c>
      <c r="K2275" s="21" t="s">
        <v>1379</v>
      </c>
      <c r="L2275" s="21" t="s">
        <v>1380</v>
      </c>
      <c r="M2275" s="21" t="s">
        <v>1381</v>
      </c>
      <c r="N2275" s="21">
        <v>60</v>
      </c>
      <c r="O2275" s="20"/>
      <c r="P2275" s="21" t="s">
        <v>50</v>
      </c>
      <c r="Q2275" s="21" t="s">
        <v>1710</v>
      </c>
      <c r="R2275" s="21">
        <v>110000</v>
      </c>
      <c r="S2275" s="21">
        <v>10019</v>
      </c>
      <c r="T2275" s="21">
        <v>-63.171703000000001</v>
      </c>
      <c r="U2275" s="21">
        <v>-17.701170999999999</v>
      </c>
      <c r="V2275" s="21" t="s">
        <v>1753</v>
      </c>
      <c r="W2275" s="21" t="s">
        <v>51</v>
      </c>
      <c r="X2275" s="21" t="s">
        <v>1754</v>
      </c>
      <c r="Y2275" s="23">
        <v>46246</v>
      </c>
      <c r="Z2275" s="24">
        <f>+E2275-Y2275</f>
        <v>32</v>
      </c>
      <c r="AA2275" s="25">
        <f>+Tabla_DatosExternos_142[[#This Row],[Saldo]]/Tabla_DatosExternos_142[[#This Row],[Importe]]</f>
        <v>1</v>
      </c>
      <c r="AB2275" s="21"/>
      <c r="AC2275" s="26">
        <f>IF(AND(-Z2275&gt;=1,-Z2275&lt;=30),D2275,0)</f>
        <v>0</v>
      </c>
      <c r="AD2275" s="26">
        <f>IF(AND(-Z2275&gt;=31,-Z2275&lt;=60),D2275,0)</f>
        <v>0</v>
      </c>
      <c r="AE2275" s="26">
        <f>IF(AND(-Z2275&gt;=61,-Z2275&lt;=90),D2275,0)</f>
        <v>0</v>
      </c>
      <c r="AF2275" s="26">
        <f>IF(AND(-Z2275&gt;=91,-Z2275&lt;=120),D2275,0)</f>
        <v>0</v>
      </c>
      <c r="AG2275" s="26">
        <f>IF(AND(-Z2275&gt;=121,-Z2275&lt;=150),D2275,0)</f>
        <v>0</v>
      </c>
      <c r="AH2275" s="26">
        <f>IF(AND(-Z2275&gt;=151,-Z2275&lt;=180),D2275,0)</f>
        <v>0</v>
      </c>
      <c r="AI2275" s="26">
        <f>IF(AND(-Z2275&gt;=181,-Z2275&lt;=210),D2275,0)</f>
        <v>0</v>
      </c>
      <c r="AJ2275" s="26">
        <f>IF(AND(-Z2275&gt;=211,-Z2275&lt;=250),D2275,0)</f>
        <v>0</v>
      </c>
      <c r="AK2275" s="26">
        <f>IF(-Z2275&gt;=251,D2275,0)</f>
        <v>0</v>
      </c>
      <c r="AL2275" s="26">
        <f>SUM(AE2275:AF2275)</f>
        <v>0</v>
      </c>
      <c r="AM2275" s="26">
        <f>SUM(AG2275:AK2275)</f>
        <v>0</v>
      </c>
      <c r="AN2275" s="26">
        <f>SUM(AI2275:AK2275)</f>
        <v>0</v>
      </c>
      <c r="AO2275" s="26">
        <f>+IF(SUM(AC2275:AK2275)=0,D2275,0)</f>
        <v>758.46</v>
      </c>
      <c r="AP2275" s="26">
        <f>+SUM(AC2275:AK2275)</f>
        <v>0</v>
      </c>
      <c r="AQ2275" s="26">
        <f>+Tabla_DatosExternos_142[[#This Row],[Total Vigente]]+Tabla_DatosExternos_142[[#This Row],[Total Vencido]]</f>
        <v>758.46</v>
      </c>
      <c r="AR2275" s="26">
        <f>SUM(AG2275:AK2275)</f>
        <v>0</v>
      </c>
      <c r="AS2275" s="27">
        <f>+Tabla_DatosExternos_142[[#This Row],[Fecha]]-Tabla_DatosExternos_142[[#This Row],[Vence]]</f>
        <v>-60</v>
      </c>
      <c r="AT2275" s="21"/>
      <c r="AU2275" s="28" t="e">
        <f>+AR2275-W2275</f>
        <v>#VALUE!</v>
      </c>
    </row>
    <row r="2276" spans="1:47" x14ac:dyDescent="0.35">
      <c r="A2276" s="20">
        <v>46218</v>
      </c>
      <c r="B2276" s="21">
        <v>283964</v>
      </c>
      <c r="C2276" s="21">
        <v>1067.4000000000001</v>
      </c>
      <c r="D2276" s="21">
        <v>1067.4000000000001</v>
      </c>
      <c r="E2276" s="22">
        <v>46278</v>
      </c>
      <c r="F2276" s="21">
        <v>32</v>
      </c>
      <c r="G2276" s="21" t="s">
        <v>96</v>
      </c>
      <c r="H2276" s="21" t="s">
        <v>95</v>
      </c>
      <c r="I2276" s="21" t="s">
        <v>1709</v>
      </c>
      <c r="J2276" s="21" t="s">
        <v>1378</v>
      </c>
      <c r="K2276" s="21" t="s">
        <v>1379</v>
      </c>
      <c r="L2276" s="21" t="s">
        <v>1380</v>
      </c>
      <c r="M2276" s="21" t="s">
        <v>1381</v>
      </c>
      <c r="N2276" s="21">
        <v>60</v>
      </c>
      <c r="O2276" s="20"/>
      <c r="P2276" s="21" t="s">
        <v>50</v>
      </c>
      <c r="Q2276" s="21" t="s">
        <v>1710</v>
      </c>
      <c r="R2276" s="21">
        <v>110000</v>
      </c>
      <c r="S2276" s="21">
        <v>10019</v>
      </c>
      <c r="T2276" s="21">
        <v>-63.187750000000001</v>
      </c>
      <c r="U2276" s="21">
        <v>-17.746972</v>
      </c>
      <c r="V2276" s="21" t="s">
        <v>1753</v>
      </c>
      <c r="W2276" s="21" t="s">
        <v>51</v>
      </c>
      <c r="X2276" s="21" t="s">
        <v>1755</v>
      </c>
      <c r="Y2276" s="23">
        <v>46246</v>
      </c>
      <c r="Z2276" s="24">
        <f>+E2276-Y2276</f>
        <v>32</v>
      </c>
      <c r="AA2276" s="25">
        <f>+Tabla_DatosExternos_142[[#This Row],[Saldo]]/Tabla_DatosExternos_142[[#This Row],[Importe]]</f>
        <v>1</v>
      </c>
      <c r="AB2276" s="21"/>
      <c r="AC2276" s="26">
        <f>IF(AND(-Z2276&gt;=1,-Z2276&lt;=30),D2276,0)</f>
        <v>0</v>
      </c>
      <c r="AD2276" s="26">
        <f>IF(AND(-Z2276&gt;=31,-Z2276&lt;=60),D2276,0)</f>
        <v>0</v>
      </c>
      <c r="AE2276" s="26">
        <f>IF(AND(-Z2276&gt;=61,-Z2276&lt;=90),D2276,0)</f>
        <v>0</v>
      </c>
      <c r="AF2276" s="26">
        <f>IF(AND(-Z2276&gt;=91,-Z2276&lt;=120),D2276,0)</f>
        <v>0</v>
      </c>
      <c r="AG2276" s="26">
        <f>IF(AND(-Z2276&gt;=121,-Z2276&lt;=150),D2276,0)</f>
        <v>0</v>
      </c>
      <c r="AH2276" s="26">
        <f>IF(AND(-Z2276&gt;=151,-Z2276&lt;=180),D2276,0)</f>
        <v>0</v>
      </c>
      <c r="AI2276" s="26">
        <f>IF(AND(-Z2276&gt;=181,-Z2276&lt;=210),D2276,0)</f>
        <v>0</v>
      </c>
      <c r="AJ2276" s="26">
        <f>IF(AND(-Z2276&gt;=211,-Z2276&lt;=250),D2276,0)</f>
        <v>0</v>
      </c>
      <c r="AK2276" s="26">
        <f>IF(-Z2276&gt;=251,D2276,0)</f>
        <v>0</v>
      </c>
      <c r="AL2276" s="26">
        <f>SUM(AE2276:AF2276)</f>
        <v>0</v>
      </c>
      <c r="AM2276" s="26">
        <f>SUM(AG2276:AK2276)</f>
        <v>0</v>
      </c>
      <c r="AN2276" s="26">
        <f>SUM(AI2276:AK2276)</f>
        <v>0</v>
      </c>
      <c r="AO2276" s="26">
        <f>+IF(SUM(AC2276:AK2276)=0,D2276,0)</f>
        <v>1067.4000000000001</v>
      </c>
      <c r="AP2276" s="26">
        <f>+SUM(AC2276:AK2276)</f>
        <v>0</v>
      </c>
      <c r="AQ2276" s="26">
        <f>+Tabla_DatosExternos_142[[#This Row],[Total Vigente]]+Tabla_DatosExternos_142[[#This Row],[Total Vencido]]</f>
        <v>1067.4000000000001</v>
      </c>
      <c r="AR2276" s="26">
        <f>SUM(AG2276:AK2276)</f>
        <v>0</v>
      </c>
      <c r="AS2276" s="27">
        <f>+Tabla_DatosExternos_142[[#This Row],[Fecha]]-Tabla_DatosExternos_142[[#This Row],[Vence]]</f>
        <v>-60</v>
      </c>
      <c r="AT2276" s="21"/>
      <c r="AU2276" s="28" t="e">
        <f>+AR2276-W2276</f>
        <v>#VALUE!</v>
      </c>
    </row>
    <row r="2277" spans="1:47" x14ac:dyDescent="0.35">
      <c r="A2277" s="20">
        <v>46218</v>
      </c>
      <c r="B2277" s="21">
        <v>283965</v>
      </c>
      <c r="C2277" s="21">
        <v>712.32</v>
      </c>
      <c r="D2277" s="21">
        <v>712.32</v>
      </c>
      <c r="E2277" s="22">
        <v>46278</v>
      </c>
      <c r="F2277" s="21">
        <v>32</v>
      </c>
      <c r="G2277" s="21" t="s">
        <v>96</v>
      </c>
      <c r="H2277" s="21" t="s">
        <v>95</v>
      </c>
      <c r="I2277" s="21" t="s">
        <v>1709</v>
      </c>
      <c r="J2277" s="21" t="s">
        <v>1378</v>
      </c>
      <c r="K2277" s="21" t="s">
        <v>1379</v>
      </c>
      <c r="L2277" s="21" t="s">
        <v>1380</v>
      </c>
      <c r="M2277" s="21" t="s">
        <v>1381</v>
      </c>
      <c r="N2277" s="21">
        <v>60</v>
      </c>
      <c r="O2277" s="20"/>
      <c r="P2277" s="21" t="s">
        <v>50</v>
      </c>
      <c r="Q2277" s="21" t="s">
        <v>1710</v>
      </c>
      <c r="R2277" s="21">
        <v>110000</v>
      </c>
      <c r="S2277" s="21">
        <v>10019</v>
      </c>
      <c r="T2277" s="21">
        <v>-63.188777000000002</v>
      </c>
      <c r="U2277" s="21">
        <v>-17.759373</v>
      </c>
      <c r="V2277" s="21" t="s">
        <v>262</v>
      </c>
      <c r="W2277" s="21" t="s">
        <v>51</v>
      </c>
      <c r="X2277" s="21" t="s">
        <v>1756</v>
      </c>
      <c r="Y2277" s="23">
        <v>46246</v>
      </c>
      <c r="Z2277" s="24">
        <f>+E2277-Y2277</f>
        <v>32</v>
      </c>
      <c r="AA2277" s="25">
        <f>+Tabla_DatosExternos_142[[#This Row],[Saldo]]/Tabla_DatosExternos_142[[#This Row],[Importe]]</f>
        <v>1</v>
      </c>
      <c r="AB2277" s="21"/>
      <c r="AC2277" s="26">
        <f>IF(AND(-Z2277&gt;=1,-Z2277&lt;=30),D2277,0)</f>
        <v>0</v>
      </c>
      <c r="AD2277" s="26">
        <f>IF(AND(-Z2277&gt;=31,-Z2277&lt;=60),D2277,0)</f>
        <v>0</v>
      </c>
      <c r="AE2277" s="26">
        <f>IF(AND(-Z2277&gt;=61,-Z2277&lt;=90),D2277,0)</f>
        <v>0</v>
      </c>
      <c r="AF2277" s="26">
        <f>IF(AND(-Z2277&gt;=91,-Z2277&lt;=120),D2277,0)</f>
        <v>0</v>
      </c>
      <c r="AG2277" s="26">
        <f>IF(AND(-Z2277&gt;=121,-Z2277&lt;=150),D2277,0)</f>
        <v>0</v>
      </c>
      <c r="AH2277" s="26">
        <f>IF(AND(-Z2277&gt;=151,-Z2277&lt;=180),D2277,0)</f>
        <v>0</v>
      </c>
      <c r="AI2277" s="26">
        <f>IF(AND(-Z2277&gt;=181,-Z2277&lt;=210),D2277,0)</f>
        <v>0</v>
      </c>
      <c r="AJ2277" s="26">
        <f>IF(AND(-Z2277&gt;=211,-Z2277&lt;=250),D2277,0)</f>
        <v>0</v>
      </c>
      <c r="AK2277" s="26">
        <f>IF(-Z2277&gt;=251,D2277,0)</f>
        <v>0</v>
      </c>
      <c r="AL2277" s="26">
        <f>SUM(AE2277:AF2277)</f>
        <v>0</v>
      </c>
      <c r="AM2277" s="26">
        <f>SUM(AG2277:AK2277)</f>
        <v>0</v>
      </c>
      <c r="AN2277" s="26">
        <f>SUM(AI2277:AK2277)</f>
        <v>0</v>
      </c>
      <c r="AO2277" s="26">
        <f>+IF(SUM(AC2277:AK2277)=0,D2277,0)</f>
        <v>712.32</v>
      </c>
      <c r="AP2277" s="26">
        <f>+SUM(AC2277:AK2277)</f>
        <v>0</v>
      </c>
      <c r="AQ2277" s="26">
        <f>+Tabla_DatosExternos_142[[#This Row],[Total Vigente]]+Tabla_DatosExternos_142[[#This Row],[Total Vencido]]</f>
        <v>712.32</v>
      </c>
      <c r="AR2277" s="26">
        <f>SUM(AG2277:AK2277)</f>
        <v>0</v>
      </c>
      <c r="AS2277" s="27">
        <f>+Tabla_DatosExternos_142[[#This Row],[Fecha]]-Tabla_DatosExternos_142[[#This Row],[Vence]]</f>
        <v>-60</v>
      </c>
      <c r="AT2277" s="21"/>
      <c r="AU2277" s="28" t="e">
        <f>+AR2277-W2277</f>
        <v>#VALUE!</v>
      </c>
    </row>
    <row r="2278" spans="1:47" x14ac:dyDescent="0.35">
      <c r="A2278" s="20">
        <v>46218</v>
      </c>
      <c r="B2278" s="21">
        <v>283966</v>
      </c>
      <c r="C2278" s="21">
        <v>1516.92</v>
      </c>
      <c r="D2278" s="21">
        <v>1516.92</v>
      </c>
      <c r="E2278" s="22">
        <v>46278</v>
      </c>
      <c r="F2278" s="21">
        <v>32</v>
      </c>
      <c r="G2278" s="21" t="s">
        <v>96</v>
      </c>
      <c r="H2278" s="21" t="s">
        <v>95</v>
      </c>
      <c r="I2278" s="21" t="s">
        <v>1709</v>
      </c>
      <c r="J2278" s="21" t="s">
        <v>1378</v>
      </c>
      <c r="K2278" s="21" t="s">
        <v>1379</v>
      </c>
      <c r="L2278" s="21" t="s">
        <v>1380</v>
      </c>
      <c r="M2278" s="21" t="s">
        <v>1381</v>
      </c>
      <c r="N2278" s="21">
        <v>60</v>
      </c>
      <c r="O2278" s="20"/>
      <c r="P2278" s="21" t="s">
        <v>50</v>
      </c>
      <c r="Q2278" s="21" t="s">
        <v>1710</v>
      </c>
      <c r="R2278" s="21">
        <v>110000</v>
      </c>
      <c r="S2278" s="21">
        <v>10019</v>
      </c>
      <c r="T2278" s="21">
        <v>-63.183771999999998</v>
      </c>
      <c r="U2278" s="21">
        <v>-17.816842000000001</v>
      </c>
      <c r="V2278" s="21" t="s">
        <v>1722</v>
      </c>
      <c r="W2278" s="21" t="s">
        <v>51</v>
      </c>
      <c r="X2278" s="21" t="s">
        <v>1757</v>
      </c>
      <c r="Y2278" s="23">
        <v>46246</v>
      </c>
      <c r="Z2278" s="24">
        <f>+E2278-Y2278</f>
        <v>32</v>
      </c>
      <c r="AA2278" s="25">
        <f>+Tabla_DatosExternos_142[[#This Row],[Saldo]]/Tabla_DatosExternos_142[[#This Row],[Importe]]</f>
        <v>1</v>
      </c>
      <c r="AB2278" s="21"/>
      <c r="AC2278" s="26">
        <f>IF(AND(-Z2278&gt;=1,-Z2278&lt;=30),D2278,0)</f>
        <v>0</v>
      </c>
      <c r="AD2278" s="26">
        <f>IF(AND(-Z2278&gt;=31,-Z2278&lt;=60),D2278,0)</f>
        <v>0</v>
      </c>
      <c r="AE2278" s="26">
        <f>IF(AND(-Z2278&gt;=61,-Z2278&lt;=90),D2278,0)</f>
        <v>0</v>
      </c>
      <c r="AF2278" s="26">
        <f>IF(AND(-Z2278&gt;=91,-Z2278&lt;=120),D2278,0)</f>
        <v>0</v>
      </c>
      <c r="AG2278" s="26">
        <f>IF(AND(-Z2278&gt;=121,-Z2278&lt;=150),D2278,0)</f>
        <v>0</v>
      </c>
      <c r="AH2278" s="26">
        <f>IF(AND(-Z2278&gt;=151,-Z2278&lt;=180),D2278,0)</f>
        <v>0</v>
      </c>
      <c r="AI2278" s="26">
        <f>IF(AND(-Z2278&gt;=181,-Z2278&lt;=210),D2278,0)</f>
        <v>0</v>
      </c>
      <c r="AJ2278" s="26">
        <f>IF(AND(-Z2278&gt;=211,-Z2278&lt;=250),D2278,0)</f>
        <v>0</v>
      </c>
      <c r="AK2278" s="26">
        <f>IF(-Z2278&gt;=251,D2278,0)</f>
        <v>0</v>
      </c>
      <c r="AL2278" s="26">
        <f>SUM(AE2278:AF2278)</f>
        <v>0</v>
      </c>
      <c r="AM2278" s="26">
        <f>SUM(AG2278:AK2278)</f>
        <v>0</v>
      </c>
      <c r="AN2278" s="26">
        <f>SUM(AI2278:AK2278)</f>
        <v>0</v>
      </c>
      <c r="AO2278" s="26">
        <f>+IF(SUM(AC2278:AK2278)=0,D2278,0)</f>
        <v>1516.92</v>
      </c>
      <c r="AP2278" s="26">
        <f>+SUM(AC2278:AK2278)</f>
        <v>0</v>
      </c>
      <c r="AQ2278" s="26">
        <f>+Tabla_DatosExternos_142[[#This Row],[Total Vigente]]+Tabla_DatosExternos_142[[#This Row],[Total Vencido]]</f>
        <v>1516.92</v>
      </c>
      <c r="AR2278" s="26">
        <f>SUM(AG2278:AK2278)</f>
        <v>0</v>
      </c>
      <c r="AS2278" s="27">
        <f>+Tabla_DatosExternos_142[[#This Row],[Fecha]]-Tabla_DatosExternos_142[[#This Row],[Vence]]</f>
        <v>-60</v>
      </c>
      <c r="AT2278" s="21"/>
      <c r="AU2278" s="28" t="e">
        <f>+AR2278-W2278</f>
        <v>#VALUE!</v>
      </c>
    </row>
    <row r="2279" spans="1:47" x14ac:dyDescent="0.35">
      <c r="A2279" s="20">
        <v>46218</v>
      </c>
      <c r="B2279" s="21">
        <v>283967</v>
      </c>
      <c r="C2279" s="21">
        <v>794.34</v>
      </c>
      <c r="D2279" s="21">
        <v>794.34</v>
      </c>
      <c r="E2279" s="22">
        <v>46278</v>
      </c>
      <c r="F2279" s="21">
        <v>32</v>
      </c>
      <c r="G2279" s="21" t="s">
        <v>96</v>
      </c>
      <c r="H2279" s="21" t="s">
        <v>95</v>
      </c>
      <c r="I2279" s="21" t="s">
        <v>1709</v>
      </c>
      <c r="J2279" s="21" t="s">
        <v>1378</v>
      </c>
      <c r="K2279" s="21" t="s">
        <v>1379</v>
      </c>
      <c r="L2279" s="21" t="s">
        <v>1380</v>
      </c>
      <c r="M2279" s="21" t="s">
        <v>1381</v>
      </c>
      <c r="N2279" s="21">
        <v>60</v>
      </c>
      <c r="O2279" s="20"/>
      <c r="P2279" s="21" t="s">
        <v>50</v>
      </c>
      <c r="Q2279" s="21" t="s">
        <v>1710</v>
      </c>
      <c r="R2279" s="21">
        <v>110000</v>
      </c>
      <c r="S2279" s="21">
        <v>10019</v>
      </c>
      <c r="T2279" s="21">
        <v>-63.1718172</v>
      </c>
      <c r="U2279" s="21">
        <v>-17.7291378</v>
      </c>
      <c r="V2279" s="21" t="s">
        <v>1727</v>
      </c>
      <c r="W2279" s="21" t="s">
        <v>51</v>
      </c>
      <c r="X2279" s="21" t="s">
        <v>1758</v>
      </c>
      <c r="Y2279" s="23">
        <v>46246</v>
      </c>
      <c r="Z2279" s="24">
        <f>+E2279-Y2279</f>
        <v>32</v>
      </c>
      <c r="AA2279" s="25">
        <f>+Tabla_DatosExternos_142[[#This Row],[Saldo]]/Tabla_DatosExternos_142[[#This Row],[Importe]]</f>
        <v>1</v>
      </c>
      <c r="AB2279" s="21"/>
      <c r="AC2279" s="26">
        <f>IF(AND(-Z2279&gt;=1,-Z2279&lt;=30),D2279,0)</f>
        <v>0</v>
      </c>
      <c r="AD2279" s="26">
        <f>IF(AND(-Z2279&gt;=31,-Z2279&lt;=60),D2279,0)</f>
        <v>0</v>
      </c>
      <c r="AE2279" s="26">
        <f>IF(AND(-Z2279&gt;=61,-Z2279&lt;=90),D2279,0)</f>
        <v>0</v>
      </c>
      <c r="AF2279" s="26">
        <f>IF(AND(-Z2279&gt;=91,-Z2279&lt;=120),D2279,0)</f>
        <v>0</v>
      </c>
      <c r="AG2279" s="26">
        <f>IF(AND(-Z2279&gt;=121,-Z2279&lt;=150),D2279,0)</f>
        <v>0</v>
      </c>
      <c r="AH2279" s="26">
        <f>IF(AND(-Z2279&gt;=151,-Z2279&lt;=180),D2279,0)</f>
        <v>0</v>
      </c>
      <c r="AI2279" s="26">
        <f>IF(AND(-Z2279&gt;=181,-Z2279&lt;=210),D2279,0)</f>
        <v>0</v>
      </c>
      <c r="AJ2279" s="26">
        <f>IF(AND(-Z2279&gt;=211,-Z2279&lt;=250),D2279,0)</f>
        <v>0</v>
      </c>
      <c r="AK2279" s="26">
        <f>IF(-Z2279&gt;=251,D2279,0)</f>
        <v>0</v>
      </c>
      <c r="AL2279" s="26">
        <f>SUM(AE2279:AF2279)</f>
        <v>0</v>
      </c>
      <c r="AM2279" s="26">
        <f>SUM(AG2279:AK2279)</f>
        <v>0</v>
      </c>
      <c r="AN2279" s="26">
        <f>SUM(AI2279:AK2279)</f>
        <v>0</v>
      </c>
      <c r="AO2279" s="26">
        <f>+IF(SUM(AC2279:AK2279)=0,D2279,0)</f>
        <v>794.34</v>
      </c>
      <c r="AP2279" s="26">
        <f>+SUM(AC2279:AK2279)</f>
        <v>0</v>
      </c>
      <c r="AQ2279" s="26">
        <f>+Tabla_DatosExternos_142[[#This Row],[Total Vigente]]+Tabla_DatosExternos_142[[#This Row],[Total Vencido]]</f>
        <v>794.34</v>
      </c>
      <c r="AR2279" s="26">
        <f>SUM(AG2279:AK2279)</f>
        <v>0</v>
      </c>
      <c r="AS2279" s="27">
        <f>+Tabla_DatosExternos_142[[#This Row],[Fecha]]-Tabla_DatosExternos_142[[#This Row],[Vence]]</f>
        <v>-60</v>
      </c>
      <c r="AT2279" s="21"/>
      <c r="AU2279" s="28" t="e">
        <f>+AR2279-W2279</f>
        <v>#VALUE!</v>
      </c>
    </row>
    <row r="2280" spans="1:47" x14ac:dyDescent="0.35">
      <c r="A2280" s="20">
        <v>46218</v>
      </c>
      <c r="B2280" s="21">
        <v>283968</v>
      </c>
      <c r="C2280" s="21">
        <v>718.38</v>
      </c>
      <c r="D2280" s="21">
        <v>718.38</v>
      </c>
      <c r="E2280" s="22">
        <v>46278</v>
      </c>
      <c r="F2280" s="21">
        <v>32</v>
      </c>
      <c r="G2280" s="21" t="s">
        <v>96</v>
      </c>
      <c r="H2280" s="21" t="s">
        <v>95</v>
      </c>
      <c r="I2280" s="21" t="s">
        <v>1709</v>
      </c>
      <c r="J2280" s="21" t="s">
        <v>1378</v>
      </c>
      <c r="K2280" s="21" t="s">
        <v>1379</v>
      </c>
      <c r="L2280" s="21" t="s">
        <v>1380</v>
      </c>
      <c r="M2280" s="21" t="s">
        <v>1381</v>
      </c>
      <c r="N2280" s="21">
        <v>60</v>
      </c>
      <c r="O2280" s="20"/>
      <c r="P2280" s="21" t="s">
        <v>50</v>
      </c>
      <c r="Q2280" s="21" t="s">
        <v>1710</v>
      </c>
      <c r="R2280" s="21">
        <v>110000</v>
      </c>
      <c r="S2280" s="21">
        <v>10019</v>
      </c>
      <c r="T2280" s="21">
        <v>-63.128910900000001</v>
      </c>
      <c r="U2280" s="21">
        <v>-17.752011799999998</v>
      </c>
      <c r="V2280" s="21" t="s">
        <v>1736</v>
      </c>
      <c r="W2280" s="21" t="s">
        <v>51</v>
      </c>
      <c r="X2280" s="21" t="s">
        <v>1762</v>
      </c>
      <c r="Y2280" s="23">
        <v>46246</v>
      </c>
      <c r="Z2280" s="24">
        <f>+E2280-Y2280</f>
        <v>32</v>
      </c>
      <c r="AA2280" s="25">
        <f>+Tabla_DatosExternos_142[[#This Row],[Saldo]]/Tabla_DatosExternos_142[[#This Row],[Importe]]</f>
        <v>1</v>
      </c>
      <c r="AB2280" s="21"/>
      <c r="AC2280" s="26">
        <f>IF(AND(-Z2280&gt;=1,-Z2280&lt;=30),D2280,0)</f>
        <v>0</v>
      </c>
      <c r="AD2280" s="26">
        <f>IF(AND(-Z2280&gt;=31,-Z2280&lt;=60),D2280,0)</f>
        <v>0</v>
      </c>
      <c r="AE2280" s="26">
        <f>IF(AND(-Z2280&gt;=61,-Z2280&lt;=90),D2280,0)</f>
        <v>0</v>
      </c>
      <c r="AF2280" s="26">
        <f>IF(AND(-Z2280&gt;=91,-Z2280&lt;=120),D2280,0)</f>
        <v>0</v>
      </c>
      <c r="AG2280" s="26">
        <f>IF(AND(-Z2280&gt;=121,-Z2280&lt;=150),D2280,0)</f>
        <v>0</v>
      </c>
      <c r="AH2280" s="26">
        <f>IF(AND(-Z2280&gt;=151,-Z2280&lt;=180),D2280,0)</f>
        <v>0</v>
      </c>
      <c r="AI2280" s="26">
        <f>IF(AND(-Z2280&gt;=181,-Z2280&lt;=210),D2280,0)</f>
        <v>0</v>
      </c>
      <c r="AJ2280" s="26">
        <f>IF(AND(-Z2280&gt;=211,-Z2280&lt;=250),D2280,0)</f>
        <v>0</v>
      </c>
      <c r="AK2280" s="26">
        <f>IF(-Z2280&gt;=251,D2280,0)</f>
        <v>0</v>
      </c>
      <c r="AL2280" s="26">
        <f>SUM(AE2280:AF2280)</f>
        <v>0</v>
      </c>
      <c r="AM2280" s="26">
        <f>SUM(AG2280:AK2280)</f>
        <v>0</v>
      </c>
      <c r="AN2280" s="26">
        <f>SUM(AI2280:AK2280)</f>
        <v>0</v>
      </c>
      <c r="AO2280" s="26">
        <f>+IF(SUM(AC2280:AK2280)=0,D2280,0)</f>
        <v>718.38</v>
      </c>
      <c r="AP2280" s="26">
        <f>+SUM(AC2280:AK2280)</f>
        <v>0</v>
      </c>
      <c r="AQ2280" s="26">
        <f>+Tabla_DatosExternos_142[[#This Row],[Total Vigente]]+Tabla_DatosExternos_142[[#This Row],[Total Vencido]]</f>
        <v>718.38</v>
      </c>
      <c r="AR2280" s="26">
        <f>SUM(AG2280:AK2280)</f>
        <v>0</v>
      </c>
      <c r="AS2280" s="27">
        <f>+Tabla_DatosExternos_142[[#This Row],[Fecha]]-Tabla_DatosExternos_142[[#This Row],[Vence]]</f>
        <v>-60</v>
      </c>
      <c r="AT2280" s="21"/>
      <c r="AU2280" s="28" t="e">
        <f>+AR2280-W2280</f>
        <v>#VALUE!</v>
      </c>
    </row>
    <row r="2281" spans="1:47" x14ac:dyDescent="0.35">
      <c r="A2281" s="20">
        <v>46218</v>
      </c>
      <c r="B2281" s="21">
        <v>283969</v>
      </c>
      <c r="C2281" s="21">
        <v>978.36</v>
      </c>
      <c r="D2281" s="21">
        <v>978.36</v>
      </c>
      <c r="E2281" s="22">
        <v>46278</v>
      </c>
      <c r="F2281" s="21">
        <v>32</v>
      </c>
      <c r="G2281" s="21" t="s">
        <v>96</v>
      </c>
      <c r="H2281" s="21" t="s">
        <v>95</v>
      </c>
      <c r="I2281" s="21" t="s">
        <v>1709</v>
      </c>
      <c r="J2281" s="21" t="s">
        <v>1378</v>
      </c>
      <c r="K2281" s="21" t="s">
        <v>1379</v>
      </c>
      <c r="L2281" s="21" t="s">
        <v>1380</v>
      </c>
      <c r="M2281" s="21" t="s">
        <v>1381</v>
      </c>
      <c r="N2281" s="21">
        <v>60</v>
      </c>
      <c r="O2281" s="20"/>
      <c r="P2281" s="21" t="s">
        <v>50</v>
      </c>
      <c r="Q2281" s="21" t="s">
        <v>1710</v>
      </c>
      <c r="R2281" s="21">
        <v>110000</v>
      </c>
      <c r="S2281" s="21">
        <v>10019</v>
      </c>
      <c r="T2281" s="21">
        <v>-63.166332699999998</v>
      </c>
      <c r="U2281" s="21">
        <v>-17.715595199999999</v>
      </c>
      <c r="V2281" s="21" t="s">
        <v>1736</v>
      </c>
      <c r="W2281" s="21" t="s">
        <v>51</v>
      </c>
      <c r="X2281" s="21" t="s">
        <v>1763</v>
      </c>
      <c r="Y2281" s="23">
        <v>46246</v>
      </c>
      <c r="Z2281" s="24">
        <f>+E2281-Y2281</f>
        <v>32</v>
      </c>
      <c r="AA2281" s="25">
        <f>+Tabla_DatosExternos_142[[#This Row],[Saldo]]/Tabla_DatosExternos_142[[#This Row],[Importe]]</f>
        <v>1</v>
      </c>
      <c r="AB2281" s="21"/>
      <c r="AC2281" s="26">
        <f>IF(AND(-Z2281&gt;=1,-Z2281&lt;=30),D2281,0)</f>
        <v>0</v>
      </c>
      <c r="AD2281" s="26">
        <f>IF(AND(-Z2281&gt;=31,-Z2281&lt;=60),D2281,0)</f>
        <v>0</v>
      </c>
      <c r="AE2281" s="26">
        <f>IF(AND(-Z2281&gt;=61,-Z2281&lt;=90),D2281,0)</f>
        <v>0</v>
      </c>
      <c r="AF2281" s="26">
        <f>IF(AND(-Z2281&gt;=91,-Z2281&lt;=120),D2281,0)</f>
        <v>0</v>
      </c>
      <c r="AG2281" s="26">
        <f>IF(AND(-Z2281&gt;=121,-Z2281&lt;=150),D2281,0)</f>
        <v>0</v>
      </c>
      <c r="AH2281" s="26">
        <f>IF(AND(-Z2281&gt;=151,-Z2281&lt;=180),D2281,0)</f>
        <v>0</v>
      </c>
      <c r="AI2281" s="26">
        <f>IF(AND(-Z2281&gt;=181,-Z2281&lt;=210),D2281,0)</f>
        <v>0</v>
      </c>
      <c r="AJ2281" s="26">
        <f>IF(AND(-Z2281&gt;=211,-Z2281&lt;=250),D2281,0)</f>
        <v>0</v>
      </c>
      <c r="AK2281" s="26">
        <f>IF(-Z2281&gt;=251,D2281,0)</f>
        <v>0</v>
      </c>
      <c r="AL2281" s="26">
        <f>SUM(AE2281:AF2281)</f>
        <v>0</v>
      </c>
      <c r="AM2281" s="26">
        <f>SUM(AG2281:AK2281)</f>
        <v>0</v>
      </c>
      <c r="AN2281" s="26">
        <f>SUM(AI2281:AK2281)</f>
        <v>0</v>
      </c>
      <c r="AO2281" s="26">
        <f>+IF(SUM(AC2281:AK2281)=0,D2281,0)</f>
        <v>978.36</v>
      </c>
      <c r="AP2281" s="26">
        <f>+SUM(AC2281:AK2281)</f>
        <v>0</v>
      </c>
      <c r="AQ2281" s="26">
        <f>+Tabla_DatosExternos_142[[#This Row],[Total Vigente]]+Tabla_DatosExternos_142[[#This Row],[Total Vencido]]</f>
        <v>978.36</v>
      </c>
      <c r="AR2281" s="26">
        <f>SUM(AG2281:AK2281)</f>
        <v>0</v>
      </c>
      <c r="AS2281" s="27">
        <f>+Tabla_DatosExternos_142[[#This Row],[Fecha]]-Tabla_DatosExternos_142[[#This Row],[Vence]]</f>
        <v>-60</v>
      </c>
      <c r="AT2281" s="21"/>
      <c r="AU2281" s="28" t="e">
        <f>+AR2281-W2281</f>
        <v>#VALUE!</v>
      </c>
    </row>
    <row r="2282" spans="1:47" x14ac:dyDescent="0.35">
      <c r="A2282" s="20">
        <v>46218</v>
      </c>
      <c r="B2282" s="21">
        <v>283970</v>
      </c>
      <c r="C2282" s="21">
        <v>1023.36</v>
      </c>
      <c r="D2282" s="21">
        <v>1023.36</v>
      </c>
      <c r="E2282" s="22">
        <v>46278</v>
      </c>
      <c r="F2282" s="21">
        <v>32</v>
      </c>
      <c r="G2282" s="21" t="s">
        <v>96</v>
      </c>
      <c r="H2282" s="21" t="s">
        <v>95</v>
      </c>
      <c r="I2282" s="21" t="s">
        <v>1709</v>
      </c>
      <c r="J2282" s="21" t="s">
        <v>1378</v>
      </c>
      <c r="K2282" s="21" t="s">
        <v>1379</v>
      </c>
      <c r="L2282" s="21" t="s">
        <v>1380</v>
      </c>
      <c r="M2282" s="21" t="s">
        <v>1381</v>
      </c>
      <c r="N2282" s="21">
        <v>60</v>
      </c>
      <c r="O2282" s="20"/>
      <c r="P2282" s="21" t="s">
        <v>50</v>
      </c>
      <c r="Q2282" s="21" t="s">
        <v>1710</v>
      </c>
      <c r="R2282" s="21">
        <v>425000</v>
      </c>
      <c r="S2282" s="21">
        <v>10019</v>
      </c>
      <c r="T2282" s="21">
        <v>-63.154083300000003</v>
      </c>
      <c r="U2282" s="21">
        <v>-17.736944399999999</v>
      </c>
      <c r="V2282" s="21" t="s">
        <v>1736</v>
      </c>
      <c r="W2282" s="21" t="s">
        <v>51</v>
      </c>
      <c r="X2282" s="21" t="s">
        <v>1765</v>
      </c>
      <c r="Y2282" s="23">
        <v>46246</v>
      </c>
      <c r="Z2282" s="24">
        <f>+E2282-Y2282</f>
        <v>32</v>
      </c>
      <c r="AA2282" s="25">
        <f>+Tabla_DatosExternos_142[[#This Row],[Saldo]]/Tabla_DatosExternos_142[[#This Row],[Importe]]</f>
        <v>1</v>
      </c>
      <c r="AB2282" s="21"/>
      <c r="AC2282" s="26">
        <f>IF(AND(-Z2282&gt;=1,-Z2282&lt;=30),D2282,0)</f>
        <v>0</v>
      </c>
      <c r="AD2282" s="26">
        <f>IF(AND(-Z2282&gt;=31,-Z2282&lt;=60),D2282,0)</f>
        <v>0</v>
      </c>
      <c r="AE2282" s="26">
        <f>IF(AND(-Z2282&gt;=61,-Z2282&lt;=90),D2282,0)</f>
        <v>0</v>
      </c>
      <c r="AF2282" s="26">
        <f>IF(AND(-Z2282&gt;=91,-Z2282&lt;=120),D2282,0)</f>
        <v>0</v>
      </c>
      <c r="AG2282" s="26">
        <f>IF(AND(-Z2282&gt;=121,-Z2282&lt;=150),D2282,0)</f>
        <v>0</v>
      </c>
      <c r="AH2282" s="26">
        <f>IF(AND(-Z2282&gt;=151,-Z2282&lt;=180),D2282,0)</f>
        <v>0</v>
      </c>
      <c r="AI2282" s="26">
        <f>IF(AND(-Z2282&gt;=181,-Z2282&lt;=210),D2282,0)</f>
        <v>0</v>
      </c>
      <c r="AJ2282" s="26">
        <f>IF(AND(-Z2282&gt;=211,-Z2282&lt;=250),D2282,0)</f>
        <v>0</v>
      </c>
      <c r="AK2282" s="26">
        <f>IF(-Z2282&gt;=251,D2282,0)</f>
        <v>0</v>
      </c>
      <c r="AL2282" s="26">
        <f>SUM(AE2282:AF2282)</f>
        <v>0</v>
      </c>
      <c r="AM2282" s="26">
        <f>SUM(AG2282:AK2282)</f>
        <v>0</v>
      </c>
      <c r="AN2282" s="26">
        <f>SUM(AI2282:AK2282)</f>
        <v>0</v>
      </c>
      <c r="AO2282" s="26">
        <f>+IF(SUM(AC2282:AK2282)=0,D2282,0)</f>
        <v>1023.36</v>
      </c>
      <c r="AP2282" s="26">
        <f>+SUM(AC2282:AK2282)</f>
        <v>0</v>
      </c>
      <c r="AQ2282" s="26">
        <f>+Tabla_DatosExternos_142[[#This Row],[Total Vigente]]+Tabla_DatosExternos_142[[#This Row],[Total Vencido]]</f>
        <v>1023.36</v>
      </c>
      <c r="AR2282" s="26">
        <f>SUM(AG2282:AK2282)</f>
        <v>0</v>
      </c>
      <c r="AS2282" s="27">
        <f>+Tabla_DatosExternos_142[[#This Row],[Fecha]]-Tabla_DatosExternos_142[[#This Row],[Vence]]</f>
        <v>-60</v>
      </c>
      <c r="AT2282" s="21"/>
      <c r="AU2282" s="28" t="e">
        <f>+AR2282-W2282</f>
        <v>#VALUE!</v>
      </c>
    </row>
    <row r="2283" spans="1:47" x14ac:dyDescent="0.35">
      <c r="A2283" s="20">
        <v>46218</v>
      </c>
      <c r="B2283" s="21">
        <v>283971</v>
      </c>
      <c r="C2283" s="21">
        <v>458.22</v>
      </c>
      <c r="D2283" s="21">
        <v>458.22</v>
      </c>
      <c r="E2283" s="22">
        <v>46278</v>
      </c>
      <c r="F2283" s="21">
        <v>32</v>
      </c>
      <c r="G2283" s="21" t="s">
        <v>96</v>
      </c>
      <c r="H2283" s="21" t="s">
        <v>95</v>
      </c>
      <c r="I2283" s="21" t="s">
        <v>1709</v>
      </c>
      <c r="J2283" s="21" t="s">
        <v>1378</v>
      </c>
      <c r="K2283" s="21" t="s">
        <v>1379</v>
      </c>
      <c r="L2283" s="21" t="s">
        <v>1380</v>
      </c>
      <c r="M2283" s="21" t="s">
        <v>1381</v>
      </c>
      <c r="N2283" s="21">
        <v>60</v>
      </c>
      <c r="O2283" s="20"/>
      <c r="P2283" s="21" t="s">
        <v>50</v>
      </c>
      <c r="Q2283" s="21" t="s">
        <v>1710</v>
      </c>
      <c r="R2283" s="21">
        <v>425000</v>
      </c>
      <c r="S2283" s="21">
        <v>10019</v>
      </c>
      <c r="T2283" s="21">
        <v>-63.148280100000001</v>
      </c>
      <c r="U2283" s="21">
        <v>-17.741374400000002</v>
      </c>
      <c r="V2283" s="21" t="s">
        <v>1736</v>
      </c>
      <c r="W2283" s="21" t="s">
        <v>51</v>
      </c>
      <c r="X2283" s="21" t="s">
        <v>1766</v>
      </c>
      <c r="Y2283" s="23">
        <v>46246</v>
      </c>
      <c r="Z2283" s="24">
        <f>+E2283-Y2283</f>
        <v>32</v>
      </c>
      <c r="AA2283" s="25">
        <f>+Tabla_DatosExternos_142[[#This Row],[Saldo]]/Tabla_DatosExternos_142[[#This Row],[Importe]]</f>
        <v>1</v>
      </c>
      <c r="AB2283" s="21"/>
      <c r="AC2283" s="26">
        <f>IF(AND(-Z2283&gt;=1,-Z2283&lt;=30),D2283,0)</f>
        <v>0</v>
      </c>
      <c r="AD2283" s="26">
        <f>IF(AND(-Z2283&gt;=31,-Z2283&lt;=60),D2283,0)</f>
        <v>0</v>
      </c>
      <c r="AE2283" s="26">
        <f>IF(AND(-Z2283&gt;=61,-Z2283&lt;=90),D2283,0)</f>
        <v>0</v>
      </c>
      <c r="AF2283" s="26">
        <f>IF(AND(-Z2283&gt;=91,-Z2283&lt;=120),D2283,0)</f>
        <v>0</v>
      </c>
      <c r="AG2283" s="26">
        <f>IF(AND(-Z2283&gt;=121,-Z2283&lt;=150),D2283,0)</f>
        <v>0</v>
      </c>
      <c r="AH2283" s="26">
        <f>IF(AND(-Z2283&gt;=151,-Z2283&lt;=180),D2283,0)</f>
        <v>0</v>
      </c>
      <c r="AI2283" s="26">
        <f>IF(AND(-Z2283&gt;=181,-Z2283&lt;=210),D2283,0)</f>
        <v>0</v>
      </c>
      <c r="AJ2283" s="26">
        <f>IF(AND(-Z2283&gt;=211,-Z2283&lt;=250),D2283,0)</f>
        <v>0</v>
      </c>
      <c r="AK2283" s="26">
        <f>IF(-Z2283&gt;=251,D2283,0)</f>
        <v>0</v>
      </c>
      <c r="AL2283" s="26">
        <f>SUM(AE2283:AF2283)</f>
        <v>0</v>
      </c>
      <c r="AM2283" s="26">
        <f>SUM(AG2283:AK2283)</f>
        <v>0</v>
      </c>
      <c r="AN2283" s="26">
        <f>SUM(AI2283:AK2283)</f>
        <v>0</v>
      </c>
      <c r="AO2283" s="26">
        <f>+IF(SUM(AC2283:AK2283)=0,D2283,0)</f>
        <v>458.22</v>
      </c>
      <c r="AP2283" s="26">
        <f>+SUM(AC2283:AK2283)</f>
        <v>0</v>
      </c>
      <c r="AQ2283" s="26">
        <f>+Tabla_DatosExternos_142[[#This Row],[Total Vigente]]+Tabla_DatosExternos_142[[#This Row],[Total Vencido]]</f>
        <v>458.22</v>
      </c>
      <c r="AR2283" s="26">
        <f>SUM(AG2283:AK2283)</f>
        <v>0</v>
      </c>
      <c r="AS2283" s="27">
        <f>+Tabla_DatosExternos_142[[#This Row],[Fecha]]-Tabla_DatosExternos_142[[#This Row],[Vence]]</f>
        <v>-60</v>
      </c>
      <c r="AT2283" s="21"/>
      <c r="AU2283" s="28" t="e">
        <f>+AR2283-W2283</f>
        <v>#VALUE!</v>
      </c>
    </row>
    <row r="2284" spans="1:47" x14ac:dyDescent="0.35">
      <c r="A2284" s="20">
        <v>46218</v>
      </c>
      <c r="B2284" s="21">
        <v>283972</v>
      </c>
      <c r="C2284" s="21">
        <v>879.24</v>
      </c>
      <c r="D2284" s="21">
        <v>879.24</v>
      </c>
      <c r="E2284" s="22">
        <v>46278</v>
      </c>
      <c r="F2284" s="21">
        <v>32</v>
      </c>
      <c r="G2284" s="21" t="s">
        <v>96</v>
      </c>
      <c r="H2284" s="21" t="s">
        <v>95</v>
      </c>
      <c r="I2284" s="21" t="s">
        <v>1709</v>
      </c>
      <c r="J2284" s="21" t="s">
        <v>1378</v>
      </c>
      <c r="K2284" s="21" t="s">
        <v>1379</v>
      </c>
      <c r="L2284" s="21" t="s">
        <v>1380</v>
      </c>
      <c r="M2284" s="21" t="s">
        <v>1381</v>
      </c>
      <c r="N2284" s="21">
        <v>60</v>
      </c>
      <c r="O2284" s="20"/>
      <c r="P2284" s="21" t="s">
        <v>50</v>
      </c>
      <c r="Q2284" s="21" t="s">
        <v>1710</v>
      </c>
      <c r="R2284" s="21">
        <v>425000</v>
      </c>
      <c r="S2284" s="21">
        <v>10019</v>
      </c>
      <c r="T2284" s="21">
        <v>-63.1881111</v>
      </c>
      <c r="U2284" s="21">
        <v>-17.703944400000001</v>
      </c>
      <c r="V2284" s="21" t="s">
        <v>1736</v>
      </c>
      <c r="W2284" s="21" t="s">
        <v>51</v>
      </c>
      <c r="X2284" s="21" t="s">
        <v>1767</v>
      </c>
      <c r="Y2284" s="23">
        <v>46246</v>
      </c>
      <c r="Z2284" s="24">
        <f>+E2284-Y2284</f>
        <v>32</v>
      </c>
      <c r="AA2284" s="25">
        <f>+Tabla_DatosExternos_142[[#This Row],[Saldo]]/Tabla_DatosExternos_142[[#This Row],[Importe]]</f>
        <v>1</v>
      </c>
      <c r="AB2284" s="21"/>
      <c r="AC2284" s="26">
        <f>IF(AND(-Z2284&gt;=1,-Z2284&lt;=30),D2284,0)</f>
        <v>0</v>
      </c>
      <c r="AD2284" s="26">
        <f>IF(AND(-Z2284&gt;=31,-Z2284&lt;=60),D2284,0)</f>
        <v>0</v>
      </c>
      <c r="AE2284" s="26">
        <f>IF(AND(-Z2284&gt;=61,-Z2284&lt;=90),D2284,0)</f>
        <v>0</v>
      </c>
      <c r="AF2284" s="26">
        <f>IF(AND(-Z2284&gt;=91,-Z2284&lt;=120),D2284,0)</f>
        <v>0</v>
      </c>
      <c r="AG2284" s="26">
        <f>IF(AND(-Z2284&gt;=121,-Z2284&lt;=150),D2284,0)</f>
        <v>0</v>
      </c>
      <c r="AH2284" s="26">
        <f>IF(AND(-Z2284&gt;=151,-Z2284&lt;=180),D2284,0)</f>
        <v>0</v>
      </c>
      <c r="AI2284" s="26">
        <f>IF(AND(-Z2284&gt;=181,-Z2284&lt;=210),D2284,0)</f>
        <v>0</v>
      </c>
      <c r="AJ2284" s="26">
        <f>IF(AND(-Z2284&gt;=211,-Z2284&lt;=250),D2284,0)</f>
        <v>0</v>
      </c>
      <c r="AK2284" s="26">
        <f>IF(-Z2284&gt;=251,D2284,0)</f>
        <v>0</v>
      </c>
      <c r="AL2284" s="26">
        <f>SUM(AE2284:AF2284)</f>
        <v>0</v>
      </c>
      <c r="AM2284" s="26">
        <f>SUM(AG2284:AK2284)</f>
        <v>0</v>
      </c>
      <c r="AN2284" s="26">
        <f>SUM(AI2284:AK2284)</f>
        <v>0</v>
      </c>
      <c r="AO2284" s="26">
        <f>+IF(SUM(AC2284:AK2284)=0,D2284,0)</f>
        <v>879.24</v>
      </c>
      <c r="AP2284" s="26">
        <f>+SUM(AC2284:AK2284)</f>
        <v>0</v>
      </c>
      <c r="AQ2284" s="26">
        <f>+Tabla_DatosExternos_142[[#This Row],[Total Vigente]]+Tabla_DatosExternos_142[[#This Row],[Total Vencido]]</f>
        <v>879.24</v>
      </c>
      <c r="AR2284" s="26">
        <f>SUM(AG2284:AK2284)</f>
        <v>0</v>
      </c>
      <c r="AS2284" s="27">
        <f>+Tabla_DatosExternos_142[[#This Row],[Fecha]]-Tabla_DatosExternos_142[[#This Row],[Vence]]</f>
        <v>-60</v>
      </c>
      <c r="AT2284" s="21"/>
      <c r="AU2284" s="28" t="e">
        <f>+AR2284-W2284</f>
        <v>#VALUE!</v>
      </c>
    </row>
    <row r="2285" spans="1:47" x14ac:dyDescent="0.35">
      <c r="A2285" s="20">
        <v>46218</v>
      </c>
      <c r="B2285" s="21">
        <v>283973</v>
      </c>
      <c r="C2285" s="21">
        <v>951.36</v>
      </c>
      <c r="D2285" s="21">
        <v>951.36</v>
      </c>
      <c r="E2285" s="22">
        <v>46278</v>
      </c>
      <c r="F2285" s="21">
        <v>32</v>
      </c>
      <c r="G2285" s="21" t="s">
        <v>96</v>
      </c>
      <c r="H2285" s="21" t="s">
        <v>95</v>
      </c>
      <c r="I2285" s="21" t="s">
        <v>1709</v>
      </c>
      <c r="J2285" s="21" t="s">
        <v>1378</v>
      </c>
      <c r="K2285" s="21" t="s">
        <v>1379</v>
      </c>
      <c r="L2285" s="21" t="s">
        <v>1380</v>
      </c>
      <c r="M2285" s="21" t="s">
        <v>1381</v>
      </c>
      <c r="N2285" s="21">
        <v>60</v>
      </c>
      <c r="O2285" s="20"/>
      <c r="P2285" s="21" t="s">
        <v>50</v>
      </c>
      <c r="Q2285" s="21" t="s">
        <v>1710</v>
      </c>
      <c r="R2285" s="21">
        <v>10000</v>
      </c>
      <c r="S2285" s="21">
        <v>10019</v>
      </c>
      <c r="T2285" s="21">
        <v>-63.183771999999998</v>
      </c>
      <c r="U2285" s="21">
        <v>-17.816842000000001</v>
      </c>
      <c r="V2285" s="21" t="s">
        <v>262</v>
      </c>
      <c r="W2285" s="21" t="s">
        <v>51</v>
      </c>
      <c r="X2285" s="21" t="s">
        <v>1769</v>
      </c>
      <c r="Y2285" s="23">
        <v>46246</v>
      </c>
      <c r="Z2285" s="24">
        <f>+E2285-Y2285</f>
        <v>32</v>
      </c>
      <c r="AA2285" s="25">
        <f>+Tabla_DatosExternos_142[[#This Row],[Saldo]]/Tabla_DatosExternos_142[[#This Row],[Importe]]</f>
        <v>1</v>
      </c>
      <c r="AB2285" s="21"/>
      <c r="AC2285" s="26">
        <f>IF(AND(-Z2285&gt;=1,-Z2285&lt;=30),D2285,0)</f>
        <v>0</v>
      </c>
      <c r="AD2285" s="26">
        <f>IF(AND(-Z2285&gt;=31,-Z2285&lt;=60),D2285,0)</f>
        <v>0</v>
      </c>
      <c r="AE2285" s="26">
        <f>IF(AND(-Z2285&gt;=61,-Z2285&lt;=90),D2285,0)</f>
        <v>0</v>
      </c>
      <c r="AF2285" s="26">
        <f>IF(AND(-Z2285&gt;=91,-Z2285&lt;=120),D2285,0)</f>
        <v>0</v>
      </c>
      <c r="AG2285" s="26">
        <f>IF(AND(-Z2285&gt;=121,-Z2285&lt;=150),D2285,0)</f>
        <v>0</v>
      </c>
      <c r="AH2285" s="26">
        <f>IF(AND(-Z2285&gt;=151,-Z2285&lt;=180),D2285,0)</f>
        <v>0</v>
      </c>
      <c r="AI2285" s="26">
        <f>IF(AND(-Z2285&gt;=181,-Z2285&lt;=210),D2285,0)</f>
        <v>0</v>
      </c>
      <c r="AJ2285" s="26">
        <f>IF(AND(-Z2285&gt;=211,-Z2285&lt;=250),D2285,0)</f>
        <v>0</v>
      </c>
      <c r="AK2285" s="26">
        <f>IF(-Z2285&gt;=251,D2285,0)</f>
        <v>0</v>
      </c>
      <c r="AL2285" s="26">
        <f>SUM(AE2285:AF2285)</f>
        <v>0</v>
      </c>
      <c r="AM2285" s="26">
        <f>SUM(AG2285:AK2285)</f>
        <v>0</v>
      </c>
      <c r="AN2285" s="26">
        <f>SUM(AI2285:AK2285)</f>
        <v>0</v>
      </c>
      <c r="AO2285" s="26">
        <f>+IF(SUM(AC2285:AK2285)=0,D2285,0)</f>
        <v>951.36</v>
      </c>
      <c r="AP2285" s="26">
        <f>+SUM(AC2285:AK2285)</f>
        <v>0</v>
      </c>
      <c r="AQ2285" s="26">
        <f>+Tabla_DatosExternos_142[[#This Row],[Total Vigente]]+Tabla_DatosExternos_142[[#This Row],[Total Vencido]]</f>
        <v>951.36</v>
      </c>
      <c r="AR2285" s="26">
        <f>SUM(AG2285:AK2285)</f>
        <v>0</v>
      </c>
      <c r="AS2285" s="27">
        <f>+Tabla_DatosExternos_142[[#This Row],[Fecha]]-Tabla_DatosExternos_142[[#This Row],[Vence]]</f>
        <v>-60</v>
      </c>
      <c r="AT2285" s="21"/>
      <c r="AU2285" s="28" t="e">
        <f>+AR2285-W2285</f>
        <v>#VALUE!</v>
      </c>
    </row>
    <row r="2286" spans="1:47" x14ac:dyDescent="0.35">
      <c r="A2286" s="20">
        <v>46218</v>
      </c>
      <c r="B2286" s="21">
        <v>283974</v>
      </c>
      <c r="C2286" s="21">
        <v>498.3</v>
      </c>
      <c r="D2286" s="21">
        <v>498.3</v>
      </c>
      <c r="E2286" s="22">
        <v>46278</v>
      </c>
      <c r="F2286" s="21">
        <v>32</v>
      </c>
      <c r="G2286" s="21" t="s">
        <v>96</v>
      </c>
      <c r="H2286" s="21" t="s">
        <v>95</v>
      </c>
      <c r="I2286" s="21" t="s">
        <v>1709</v>
      </c>
      <c r="J2286" s="21" t="s">
        <v>1378</v>
      </c>
      <c r="K2286" s="21" t="s">
        <v>1379</v>
      </c>
      <c r="L2286" s="21" t="s">
        <v>1380</v>
      </c>
      <c r="M2286" s="21" t="s">
        <v>1381</v>
      </c>
      <c r="N2286" s="21">
        <v>60</v>
      </c>
      <c r="O2286" s="20"/>
      <c r="P2286" s="21" t="s">
        <v>50</v>
      </c>
      <c r="Q2286" s="21" t="s">
        <v>1710</v>
      </c>
      <c r="R2286" s="21">
        <v>10000</v>
      </c>
      <c r="S2286" s="21">
        <v>10019</v>
      </c>
      <c r="T2286" s="21">
        <v>-63.119921499999997</v>
      </c>
      <c r="U2286" s="21">
        <v>-17.745701700000001</v>
      </c>
      <c r="V2286" s="21" t="s">
        <v>1736</v>
      </c>
      <c r="W2286" s="21" t="s">
        <v>51</v>
      </c>
      <c r="X2286" s="21" t="s">
        <v>1770</v>
      </c>
      <c r="Y2286" s="23">
        <v>46246</v>
      </c>
      <c r="Z2286" s="24">
        <f>+E2286-Y2286</f>
        <v>32</v>
      </c>
      <c r="AA2286" s="25">
        <f>+Tabla_DatosExternos_142[[#This Row],[Saldo]]/Tabla_DatosExternos_142[[#This Row],[Importe]]</f>
        <v>1</v>
      </c>
      <c r="AB2286" s="21"/>
      <c r="AC2286" s="26">
        <f>IF(AND(-Z2286&gt;=1,-Z2286&lt;=30),D2286,0)</f>
        <v>0</v>
      </c>
      <c r="AD2286" s="26">
        <f>IF(AND(-Z2286&gt;=31,-Z2286&lt;=60),D2286,0)</f>
        <v>0</v>
      </c>
      <c r="AE2286" s="26">
        <f>IF(AND(-Z2286&gt;=61,-Z2286&lt;=90),D2286,0)</f>
        <v>0</v>
      </c>
      <c r="AF2286" s="26">
        <f>IF(AND(-Z2286&gt;=91,-Z2286&lt;=120),D2286,0)</f>
        <v>0</v>
      </c>
      <c r="AG2286" s="26">
        <f>IF(AND(-Z2286&gt;=121,-Z2286&lt;=150),D2286,0)</f>
        <v>0</v>
      </c>
      <c r="AH2286" s="26">
        <f>IF(AND(-Z2286&gt;=151,-Z2286&lt;=180),D2286,0)</f>
        <v>0</v>
      </c>
      <c r="AI2286" s="26">
        <f>IF(AND(-Z2286&gt;=181,-Z2286&lt;=210),D2286,0)</f>
        <v>0</v>
      </c>
      <c r="AJ2286" s="26">
        <f>IF(AND(-Z2286&gt;=211,-Z2286&lt;=250),D2286,0)</f>
        <v>0</v>
      </c>
      <c r="AK2286" s="26">
        <f>IF(-Z2286&gt;=251,D2286,0)</f>
        <v>0</v>
      </c>
      <c r="AL2286" s="26">
        <f>SUM(AE2286:AF2286)</f>
        <v>0</v>
      </c>
      <c r="AM2286" s="26">
        <f>SUM(AG2286:AK2286)</f>
        <v>0</v>
      </c>
      <c r="AN2286" s="26">
        <f>SUM(AI2286:AK2286)</f>
        <v>0</v>
      </c>
      <c r="AO2286" s="26">
        <f>+IF(SUM(AC2286:AK2286)=0,D2286,0)</f>
        <v>498.3</v>
      </c>
      <c r="AP2286" s="26">
        <f>+SUM(AC2286:AK2286)</f>
        <v>0</v>
      </c>
      <c r="AQ2286" s="26">
        <f>+Tabla_DatosExternos_142[[#This Row],[Total Vigente]]+Tabla_DatosExternos_142[[#This Row],[Total Vencido]]</f>
        <v>498.3</v>
      </c>
      <c r="AR2286" s="26">
        <f>SUM(AG2286:AK2286)</f>
        <v>0</v>
      </c>
      <c r="AS2286" s="27">
        <f>+Tabla_DatosExternos_142[[#This Row],[Fecha]]-Tabla_DatosExternos_142[[#This Row],[Vence]]</f>
        <v>-60</v>
      </c>
      <c r="AT2286" s="21"/>
      <c r="AU2286" s="28" t="e">
        <f>+AR2286-W2286</f>
        <v>#VALUE!</v>
      </c>
    </row>
    <row r="2287" spans="1:47" x14ac:dyDescent="0.35">
      <c r="A2287" s="20">
        <v>46218</v>
      </c>
      <c r="B2287" s="21">
        <v>283975</v>
      </c>
      <c r="C2287" s="21">
        <v>448.32</v>
      </c>
      <c r="D2287" s="21">
        <v>448.32</v>
      </c>
      <c r="E2287" s="22">
        <v>46278</v>
      </c>
      <c r="F2287" s="21">
        <v>32</v>
      </c>
      <c r="G2287" s="21" t="s">
        <v>96</v>
      </c>
      <c r="H2287" s="21" t="s">
        <v>95</v>
      </c>
      <c r="I2287" s="21" t="s">
        <v>1709</v>
      </c>
      <c r="J2287" s="21" t="s">
        <v>1378</v>
      </c>
      <c r="K2287" s="21" t="s">
        <v>1379</v>
      </c>
      <c r="L2287" s="21" t="s">
        <v>1380</v>
      </c>
      <c r="M2287" s="21" t="s">
        <v>1381</v>
      </c>
      <c r="N2287" s="21">
        <v>60</v>
      </c>
      <c r="O2287" s="20"/>
      <c r="P2287" s="21" t="s">
        <v>50</v>
      </c>
      <c r="Q2287" s="21" t="s">
        <v>1710</v>
      </c>
      <c r="R2287" s="21">
        <v>10000</v>
      </c>
      <c r="S2287" s="21">
        <v>10019</v>
      </c>
      <c r="T2287" s="21">
        <v>-63.117647499999997</v>
      </c>
      <c r="U2287" s="21">
        <v>-17.754691699999999</v>
      </c>
      <c r="V2287" s="21" t="s">
        <v>1736</v>
      </c>
      <c r="W2287" s="21" t="s">
        <v>51</v>
      </c>
      <c r="X2287" s="21" t="s">
        <v>1771</v>
      </c>
      <c r="Y2287" s="23">
        <v>46246</v>
      </c>
      <c r="Z2287" s="24">
        <f>+E2287-Y2287</f>
        <v>32</v>
      </c>
      <c r="AA2287" s="25">
        <f>+Tabla_DatosExternos_142[[#This Row],[Saldo]]/Tabla_DatosExternos_142[[#This Row],[Importe]]</f>
        <v>1</v>
      </c>
      <c r="AB2287" s="21"/>
      <c r="AC2287" s="26">
        <f>IF(AND(-Z2287&gt;=1,-Z2287&lt;=30),D2287,0)</f>
        <v>0</v>
      </c>
      <c r="AD2287" s="26">
        <f>IF(AND(-Z2287&gt;=31,-Z2287&lt;=60),D2287,0)</f>
        <v>0</v>
      </c>
      <c r="AE2287" s="26">
        <f>IF(AND(-Z2287&gt;=61,-Z2287&lt;=90),D2287,0)</f>
        <v>0</v>
      </c>
      <c r="AF2287" s="26">
        <f>IF(AND(-Z2287&gt;=91,-Z2287&lt;=120),D2287,0)</f>
        <v>0</v>
      </c>
      <c r="AG2287" s="26">
        <f>IF(AND(-Z2287&gt;=121,-Z2287&lt;=150),D2287,0)</f>
        <v>0</v>
      </c>
      <c r="AH2287" s="26">
        <f>IF(AND(-Z2287&gt;=151,-Z2287&lt;=180),D2287,0)</f>
        <v>0</v>
      </c>
      <c r="AI2287" s="26">
        <f>IF(AND(-Z2287&gt;=181,-Z2287&lt;=210),D2287,0)</f>
        <v>0</v>
      </c>
      <c r="AJ2287" s="26">
        <f>IF(AND(-Z2287&gt;=211,-Z2287&lt;=250),D2287,0)</f>
        <v>0</v>
      </c>
      <c r="AK2287" s="26">
        <f>IF(-Z2287&gt;=251,D2287,0)</f>
        <v>0</v>
      </c>
      <c r="AL2287" s="26">
        <f>SUM(AE2287:AF2287)</f>
        <v>0</v>
      </c>
      <c r="AM2287" s="26">
        <f>SUM(AG2287:AK2287)</f>
        <v>0</v>
      </c>
      <c r="AN2287" s="26">
        <f>SUM(AI2287:AK2287)</f>
        <v>0</v>
      </c>
      <c r="AO2287" s="26">
        <f>+IF(SUM(AC2287:AK2287)=0,D2287,0)</f>
        <v>448.32</v>
      </c>
      <c r="AP2287" s="26">
        <f>+SUM(AC2287:AK2287)</f>
        <v>0</v>
      </c>
      <c r="AQ2287" s="26">
        <f>+Tabla_DatosExternos_142[[#This Row],[Total Vigente]]+Tabla_DatosExternos_142[[#This Row],[Total Vencido]]</f>
        <v>448.32</v>
      </c>
      <c r="AR2287" s="26">
        <f>SUM(AG2287:AK2287)</f>
        <v>0</v>
      </c>
      <c r="AS2287" s="27">
        <f>+Tabla_DatosExternos_142[[#This Row],[Fecha]]-Tabla_DatosExternos_142[[#This Row],[Vence]]</f>
        <v>-60</v>
      </c>
      <c r="AT2287" s="21"/>
      <c r="AU2287" s="28" t="e">
        <f>+AR2287-W2287</f>
        <v>#VALUE!</v>
      </c>
    </row>
    <row r="2288" spans="1:47" x14ac:dyDescent="0.35">
      <c r="A2288" s="20">
        <v>46218</v>
      </c>
      <c r="B2288" s="21">
        <v>283976</v>
      </c>
      <c r="C2288" s="21">
        <v>928.2</v>
      </c>
      <c r="D2288" s="21">
        <v>928.2</v>
      </c>
      <c r="E2288" s="22">
        <v>46278</v>
      </c>
      <c r="F2288" s="21">
        <v>32</v>
      </c>
      <c r="G2288" s="21" t="s">
        <v>96</v>
      </c>
      <c r="H2288" s="21" t="s">
        <v>95</v>
      </c>
      <c r="I2288" s="21" t="s">
        <v>1709</v>
      </c>
      <c r="J2288" s="21" t="s">
        <v>1378</v>
      </c>
      <c r="K2288" s="21" t="s">
        <v>1379</v>
      </c>
      <c r="L2288" s="21" t="s">
        <v>1380</v>
      </c>
      <c r="M2288" s="21" t="s">
        <v>1381</v>
      </c>
      <c r="N2288" s="21">
        <v>60</v>
      </c>
      <c r="O2288" s="20"/>
      <c r="P2288" s="21" t="s">
        <v>50</v>
      </c>
      <c r="Q2288" s="21" t="s">
        <v>1710</v>
      </c>
      <c r="R2288" s="21">
        <v>5000</v>
      </c>
      <c r="S2288" s="21">
        <v>10019</v>
      </c>
      <c r="T2288" s="21">
        <v>-63.190270099999999</v>
      </c>
      <c r="U2288" s="21">
        <v>-17.754781000000001</v>
      </c>
      <c r="V2288" s="21" t="s">
        <v>1736</v>
      </c>
      <c r="W2288" s="21" t="s">
        <v>51</v>
      </c>
      <c r="X2288" s="21" t="s">
        <v>1772</v>
      </c>
      <c r="Y2288" s="23">
        <v>46246</v>
      </c>
      <c r="Z2288" s="24">
        <f>+E2288-Y2288</f>
        <v>32</v>
      </c>
      <c r="AA2288" s="25">
        <f>+Tabla_DatosExternos_142[[#This Row],[Saldo]]/Tabla_DatosExternos_142[[#This Row],[Importe]]</f>
        <v>1</v>
      </c>
      <c r="AB2288" s="21"/>
      <c r="AC2288" s="26">
        <f>IF(AND(-Z2288&gt;=1,-Z2288&lt;=30),D2288,0)</f>
        <v>0</v>
      </c>
      <c r="AD2288" s="26">
        <f>IF(AND(-Z2288&gt;=31,-Z2288&lt;=60),D2288,0)</f>
        <v>0</v>
      </c>
      <c r="AE2288" s="26">
        <f>IF(AND(-Z2288&gt;=61,-Z2288&lt;=90),D2288,0)</f>
        <v>0</v>
      </c>
      <c r="AF2288" s="26">
        <f>IF(AND(-Z2288&gt;=91,-Z2288&lt;=120),D2288,0)</f>
        <v>0</v>
      </c>
      <c r="AG2288" s="26">
        <f>IF(AND(-Z2288&gt;=121,-Z2288&lt;=150),D2288,0)</f>
        <v>0</v>
      </c>
      <c r="AH2288" s="26">
        <f>IF(AND(-Z2288&gt;=151,-Z2288&lt;=180),D2288,0)</f>
        <v>0</v>
      </c>
      <c r="AI2288" s="26">
        <f>IF(AND(-Z2288&gt;=181,-Z2288&lt;=210),D2288,0)</f>
        <v>0</v>
      </c>
      <c r="AJ2288" s="26">
        <f>IF(AND(-Z2288&gt;=211,-Z2288&lt;=250),D2288,0)</f>
        <v>0</v>
      </c>
      <c r="AK2288" s="26">
        <f>IF(-Z2288&gt;=251,D2288,0)</f>
        <v>0</v>
      </c>
      <c r="AL2288" s="26">
        <f>SUM(AE2288:AF2288)</f>
        <v>0</v>
      </c>
      <c r="AM2288" s="26">
        <f>SUM(AG2288:AK2288)</f>
        <v>0</v>
      </c>
      <c r="AN2288" s="26">
        <f>SUM(AI2288:AK2288)</f>
        <v>0</v>
      </c>
      <c r="AO2288" s="26">
        <f>+IF(SUM(AC2288:AK2288)=0,D2288,0)</f>
        <v>928.2</v>
      </c>
      <c r="AP2288" s="26">
        <f>+SUM(AC2288:AK2288)</f>
        <v>0</v>
      </c>
      <c r="AQ2288" s="26">
        <f>+Tabla_DatosExternos_142[[#This Row],[Total Vigente]]+Tabla_DatosExternos_142[[#This Row],[Total Vencido]]</f>
        <v>928.2</v>
      </c>
      <c r="AR2288" s="26">
        <f>SUM(AG2288:AK2288)</f>
        <v>0</v>
      </c>
      <c r="AS2288" s="27">
        <f>+Tabla_DatosExternos_142[[#This Row],[Fecha]]-Tabla_DatosExternos_142[[#This Row],[Vence]]</f>
        <v>-60</v>
      </c>
      <c r="AT2288" s="21"/>
      <c r="AU2288" s="28" t="e">
        <f>+AR2288-W2288</f>
        <v>#VALUE!</v>
      </c>
    </row>
    <row r="2289" spans="1:47" x14ac:dyDescent="0.35">
      <c r="A2289" s="20">
        <v>46218</v>
      </c>
      <c r="B2289" s="21">
        <v>283979</v>
      </c>
      <c r="C2289" s="21">
        <v>922.32</v>
      </c>
      <c r="D2289" s="21">
        <v>922.32</v>
      </c>
      <c r="E2289" s="22">
        <v>46278</v>
      </c>
      <c r="F2289" s="21">
        <v>32</v>
      </c>
      <c r="G2289" s="21" t="s">
        <v>96</v>
      </c>
      <c r="H2289" s="21" t="s">
        <v>95</v>
      </c>
      <c r="I2289" s="21" t="s">
        <v>1709</v>
      </c>
      <c r="J2289" s="21" t="s">
        <v>1378</v>
      </c>
      <c r="K2289" s="21" t="s">
        <v>1379</v>
      </c>
      <c r="L2289" s="21" t="s">
        <v>1380</v>
      </c>
      <c r="M2289" s="21" t="s">
        <v>1381</v>
      </c>
      <c r="N2289" s="21">
        <v>60</v>
      </c>
      <c r="O2289" s="20"/>
      <c r="P2289" s="21" t="s">
        <v>50</v>
      </c>
      <c r="Q2289" s="21" t="s">
        <v>1710</v>
      </c>
      <c r="R2289" s="21">
        <v>800000</v>
      </c>
      <c r="S2289" s="21">
        <v>10019</v>
      </c>
      <c r="T2289" s="21">
        <v>-63.183771999999998</v>
      </c>
      <c r="U2289" s="21">
        <v>-17.816842000000001</v>
      </c>
      <c r="V2289" s="21" t="s">
        <v>262</v>
      </c>
      <c r="W2289" s="21" t="s">
        <v>51</v>
      </c>
      <c r="X2289" s="21" t="s">
        <v>1748</v>
      </c>
      <c r="Y2289" s="23">
        <v>46246</v>
      </c>
      <c r="Z2289" s="24">
        <f>+E2289-Y2289</f>
        <v>32</v>
      </c>
      <c r="AA2289" s="25">
        <f>+Tabla_DatosExternos_142[[#This Row],[Saldo]]/Tabla_DatosExternos_142[[#This Row],[Importe]]</f>
        <v>1</v>
      </c>
      <c r="AB2289" s="21"/>
      <c r="AC2289" s="26">
        <f>IF(AND(-Z2289&gt;=1,-Z2289&lt;=30),D2289,0)</f>
        <v>0</v>
      </c>
      <c r="AD2289" s="26">
        <f>IF(AND(-Z2289&gt;=31,-Z2289&lt;=60),D2289,0)</f>
        <v>0</v>
      </c>
      <c r="AE2289" s="26">
        <f>IF(AND(-Z2289&gt;=61,-Z2289&lt;=90),D2289,0)</f>
        <v>0</v>
      </c>
      <c r="AF2289" s="26">
        <f>IF(AND(-Z2289&gt;=91,-Z2289&lt;=120),D2289,0)</f>
        <v>0</v>
      </c>
      <c r="AG2289" s="26">
        <f>IF(AND(-Z2289&gt;=121,-Z2289&lt;=150),D2289,0)</f>
        <v>0</v>
      </c>
      <c r="AH2289" s="26">
        <f>IF(AND(-Z2289&gt;=151,-Z2289&lt;=180),D2289,0)</f>
        <v>0</v>
      </c>
      <c r="AI2289" s="26">
        <f>IF(AND(-Z2289&gt;=181,-Z2289&lt;=210),D2289,0)</f>
        <v>0</v>
      </c>
      <c r="AJ2289" s="26">
        <f>IF(AND(-Z2289&gt;=211,-Z2289&lt;=250),D2289,0)</f>
        <v>0</v>
      </c>
      <c r="AK2289" s="26">
        <f>IF(-Z2289&gt;=251,D2289,0)</f>
        <v>0</v>
      </c>
      <c r="AL2289" s="26">
        <f>SUM(AE2289:AF2289)</f>
        <v>0</v>
      </c>
      <c r="AM2289" s="26">
        <f>SUM(AG2289:AK2289)</f>
        <v>0</v>
      </c>
      <c r="AN2289" s="26">
        <f>SUM(AI2289:AK2289)</f>
        <v>0</v>
      </c>
      <c r="AO2289" s="26">
        <f>+IF(SUM(AC2289:AK2289)=0,D2289,0)</f>
        <v>922.32</v>
      </c>
      <c r="AP2289" s="26">
        <f>+SUM(AC2289:AK2289)</f>
        <v>0</v>
      </c>
      <c r="AQ2289" s="26">
        <f>+Tabla_DatosExternos_142[[#This Row],[Total Vigente]]+Tabla_DatosExternos_142[[#This Row],[Total Vencido]]</f>
        <v>922.32</v>
      </c>
      <c r="AR2289" s="26">
        <f>SUM(AG2289:AK2289)</f>
        <v>0</v>
      </c>
      <c r="AS2289" s="27">
        <f>+Tabla_DatosExternos_142[[#This Row],[Fecha]]-Tabla_DatosExternos_142[[#This Row],[Vence]]</f>
        <v>-60</v>
      </c>
      <c r="AT2289" s="21"/>
      <c r="AU2289" s="28" t="e">
        <f>+AR2289-W2289</f>
        <v>#VALUE!</v>
      </c>
    </row>
    <row r="2290" spans="1:47" x14ac:dyDescent="0.35">
      <c r="A2290" s="20">
        <v>46218</v>
      </c>
      <c r="B2290" s="21">
        <v>283980</v>
      </c>
      <c r="C2290" s="21">
        <v>847.32</v>
      </c>
      <c r="D2290" s="21">
        <v>847.32</v>
      </c>
      <c r="E2290" s="22">
        <v>46278</v>
      </c>
      <c r="F2290" s="21">
        <v>32</v>
      </c>
      <c r="G2290" s="21" t="s">
        <v>96</v>
      </c>
      <c r="H2290" s="21" t="s">
        <v>95</v>
      </c>
      <c r="I2290" s="21" t="s">
        <v>1709</v>
      </c>
      <c r="J2290" s="21" t="s">
        <v>1378</v>
      </c>
      <c r="K2290" s="21" t="s">
        <v>1379</v>
      </c>
      <c r="L2290" s="21" t="s">
        <v>1380</v>
      </c>
      <c r="M2290" s="21" t="s">
        <v>1381</v>
      </c>
      <c r="N2290" s="21">
        <v>60</v>
      </c>
      <c r="O2290" s="20"/>
      <c r="P2290" s="21" t="s">
        <v>50</v>
      </c>
      <c r="Q2290" s="21" t="s">
        <v>1710</v>
      </c>
      <c r="R2290" s="21">
        <v>110000</v>
      </c>
      <c r="S2290" s="21">
        <v>10019</v>
      </c>
      <c r="T2290" s="21">
        <v>-63.183771999999998</v>
      </c>
      <c r="U2290" s="21">
        <v>-17.816842000000001</v>
      </c>
      <c r="V2290" s="21" t="s">
        <v>262</v>
      </c>
      <c r="W2290" s="21" t="s">
        <v>51</v>
      </c>
      <c r="X2290" s="21" t="s">
        <v>1711</v>
      </c>
      <c r="Y2290" s="23">
        <v>46246</v>
      </c>
      <c r="Z2290" s="24">
        <f>+E2290-Y2290</f>
        <v>32</v>
      </c>
      <c r="AA2290" s="25">
        <f>+Tabla_DatosExternos_142[[#This Row],[Saldo]]/Tabla_DatosExternos_142[[#This Row],[Importe]]</f>
        <v>1</v>
      </c>
      <c r="AB2290" s="21"/>
      <c r="AC2290" s="26">
        <f>IF(AND(-Z2290&gt;=1,-Z2290&lt;=30),D2290,0)</f>
        <v>0</v>
      </c>
      <c r="AD2290" s="26">
        <f>IF(AND(-Z2290&gt;=31,-Z2290&lt;=60),D2290,0)</f>
        <v>0</v>
      </c>
      <c r="AE2290" s="26">
        <f>IF(AND(-Z2290&gt;=61,-Z2290&lt;=90),D2290,0)</f>
        <v>0</v>
      </c>
      <c r="AF2290" s="26">
        <f>IF(AND(-Z2290&gt;=91,-Z2290&lt;=120),D2290,0)</f>
        <v>0</v>
      </c>
      <c r="AG2290" s="26">
        <f>IF(AND(-Z2290&gt;=121,-Z2290&lt;=150),D2290,0)</f>
        <v>0</v>
      </c>
      <c r="AH2290" s="26">
        <f>IF(AND(-Z2290&gt;=151,-Z2290&lt;=180),D2290,0)</f>
        <v>0</v>
      </c>
      <c r="AI2290" s="26">
        <f>IF(AND(-Z2290&gt;=181,-Z2290&lt;=210),D2290,0)</f>
        <v>0</v>
      </c>
      <c r="AJ2290" s="26">
        <f>IF(AND(-Z2290&gt;=211,-Z2290&lt;=250),D2290,0)</f>
        <v>0</v>
      </c>
      <c r="AK2290" s="26">
        <f>IF(-Z2290&gt;=251,D2290,0)</f>
        <v>0</v>
      </c>
      <c r="AL2290" s="26">
        <f>SUM(AE2290:AF2290)</f>
        <v>0</v>
      </c>
      <c r="AM2290" s="26">
        <f>SUM(AG2290:AK2290)</f>
        <v>0</v>
      </c>
      <c r="AN2290" s="26">
        <f>SUM(AI2290:AK2290)</f>
        <v>0</v>
      </c>
      <c r="AO2290" s="26">
        <f>+IF(SUM(AC2290:AK2290)=0,D2290,0)</f>
        <v>847.32</v>
      </c>
      <c r="AP2290" s="26">
        <f>+SUM(AC2290:AK2290)</f>
        <v>0</v>
      </c>
      <c r="AQ2290" s="26">
        <f>+Tabla_DatosExternos_142[[#This Row],[Total Vigente]]+Tabla_DatosExternos_142[[#This Row],[Total Vencido]]</f>
        <v>847.32</v>
      </c>
      <c r="AR2290" s="26">
        <f>SUM(AG2290:AK2290)</f>
        <v>0</v>
      </c>
      <c r="AS2290" s="27">
        <f>+Tabla_DatosExternos_142[[#This Row],[Fecha]]-Tabla_DatosExternos_142[[#This Row],[Vence]]</f>
        <v>-60</v>
      </c>
      <c r="AT2290" s="21"/>
      <c r="AU2290" s="28" t="e">
        <f>+AR2290-W2290</f>
        <v>#VALUE!</v>
      </c>
    </row>
    <row r="2291" spans="1:47" x14ac:dyDescent="0.35">
      <c r="A2291" s="20">
        <v>46218</v>
      </c>
      <c r="B2291" s="21">
        <v>283981</v>
      </c>
      <c r="C2291" s="21">
        <v>522.24</v>
      </c>
      <c r="D2291" s="21">
        <v>522.24</v>
      </c>
      <c r="E2291" s="22">
        <v>46278</v>
      </c>
      <c r="F2291" s="21">
        <v>32</v>
      </c>
      <c r="G2291" s="21" t="s">
        <v>96</v>
      </c>
      <c r="H2291" s="21" t="s">
        <v>95</v>
      </c>
      <c r="I2291" s="21" t="s">
        <v>1709</v>
      </c>
      <c r="J2291" s="21" t="s">
        <v>1378</v>
      </c>
      <c r="K2291" s="21" t="s">
        <v>1379</v>
      </c>
      <c r="L2291" s="21" t="s">
        <v>1380</v>
      </c>
      <c r="M2291" s="21" t="s">
        <v>1381</v>
      </c>
      <c r="N2291" s="21">
        <v>60</v>
      </c>
      <c r="O2291" s="20"/>
      <c r="P2291" s="21" t="s">
        <v>50</v>
      </c>
      <c r="Q2291" s="21" t="s">
        <v>1710</v>
      </c>
      <c r="R2291" s="21">
        <v>110000</v>
      </c>
      <c r="S2291" s="21">
        <v>10019</v>
      </c>
      <c r="T2291" s="21">
        <v>-63.183771999999998</v>
      </c>
      <c r="U2291" s="21">
        <v>-17.816842000000001</v>
      </c>
      <c r="V2291" s="21" t="s">
        <v>262</v>
      </c>
      <c r="W2291" s="21" t="s">
        <v>51</v>
      </c>
      <c r="X2291" s="21" t="s">
        <v>1712</v>
      </c>
      <c r="Y2291" s="23">
        <v>46246</v>
      </c>
      <c r="Z2291" s="24">
        <f>+E2291-Y2291</f>
        <v>32</v>
      </c>
      <c r="AA2291" s="25">
        <f>+Tabla_DatosExternos_142[[#This Row],[Saldo]]/Tabla_DatosExternos_142[[#This Row],[Importe]]</f>
        <v>1</v>
      </c>
      <c r="AB2291" s="21"/>
      <c r="AC2291" s="26">
        <f>IF(AND(-Z2291&gt;=1,-Z2291&lt;=30),D2291,0)</f>
        <v>0</v>
      </c>
      <c r="AD2291" s="26">
        <f>IF(AND(-Z2291&gt;=31,-Z2291&lt;=60),D2291,0)</f>
        <v>0</v>
      </c>
      <c r="AE2291" s="26">
        <f>IF(AND(-Z2291&gt;=61,-Z2291&lt;=90),D2291,0)</f>
        <v>0</v>
      </c>
      <c r="AF2291" s="26">
        <f>IF(AND(-Z2291&gt;=91,-Z2291&lt;=120),D2291,0)</f>
        <v>0</v>
      </c>
      <c r="AG2291" s="26">
        <f>IF(AND(-Z2291&gt;=121,-Z2291&lt;=150),D2291,0)</f>
        <v>0</v>
      </c>
      <c r="AH2291" s="26">
        <f>IF(AND(-Z2291&gt;=151,-Z2291&lt;=180),D2291,0)</f>
        <v>0</v>
      </c>
      <c r="AI2291" s="26">
        <f>IF(AND(-Z2291&gt;=181,-Z2291&lt;=210),D2291,0)</f>
        <v>0</v>
      </c>
      <c r="AJ2291" s="26">
        <f>IF(AND(-Z2291&gt;=211,-Z2291&lt;=250),D2291,0)</f>
        <v>0</v>
      </c>
      <c r="AK2291" s="26">
        <f>IF(-Z2291&gt;=251,D2291,0)</f>
        <v>0</v>
      </c>
      <c r="AL2291" s="26">
        <f>SUM(AE2291:AF2291)</f>
        <v>0</v>
      </c>
      <c r="AM2291" s="26">
        <f>SUM(AG2291:AK2291)</f>
        <v>0</v>
      </c>
      <c r="AN2291" s="26">
        <f>SUM(AI2291:AK2291)</f>
        <v>0</v>
      </c>
      <c r="AO2291" s="26">
        <f>+IF(SUM(AC2291:AK2291)=0,D2291,0)</f>
        <v>522.24</v>
      </c>
      <c r="AP2291" s="26">
        <f>+SUM(AC2291:AK2291)</f>
        <v>0</v>
      </c>
      <c r="AQ2291" s="26">
        <f>+Tabla_DatosExternos_142[[#This Row],[Total Vigente]]+Tabla_DatosExternos_142[[#This Row],[Total Vencido]]</f>
        <v>522.24</v>
      </c>
      <c r="AR2291" s="26">
        <f>SUM(AG2291:AK2291)</f>
        <v>0</v>
      </c>
      <c r="AS2291" s="27">
        <f>+Tabla_DatosExternos_142[[#This Row],[Fecha]]-Tabla_DatosExternos_142[[#This Row],[Vence]]</f>
        <v>-60</v>
      </c>
      <c r="AT2291" s="21"/>
      <c r="AU2291" s="28" t="e">
        <f>+AR2291-W2291</f>
        <v>#VALUE!</v>
      </c>
    </row>
    <row r="2292" spans="1:47" x14ac:dyDescent="0.35">
      <c r="A2292" s="20">
        <v>46218</v>
      </c>
      <c r="B2292" s="21">
        <v>283982</v>
      </c>
      <c r="C2292" s="21">
        <v>911.46</v>
      </c>
      <c r="D2292" s="21">
        <v>911.46</v>
      </c>
      <c r="E2292" s="22">
        <v>46278</v>
      </c>
      <c r="F2292" s="21">
        <v>32</v>
      </c>
      <c r="G2292" s="21" t="s">
        <v>96</v>
      </c>
      <c r="H2292" s="21" t="s">
        <v>95</v>
      </c>
      <c r="I2292" s="21" t="s">
        <v>1709</v>
      </c>
      <c r="J2292" s="21" t="s">
        <v>1378</v>
      </c>
      <c r="K2292" s="21" t="s">
        <v>1379</v>
      </c>
      <c r="L2292" s="21" t="s">
        <v>1380</v>
      </c>
      <c r="M2292" s="21" t="s">
        <v>1381</v>
      </c>
      <c r="N2292" s="21">
        <v>60</v>
      </c>
      <c r="O2292" s="20"/>
      <c r="P2292" s="21" t="s">
        <v>50</v>
      </c>
      <c r="Q2292" s="21" t="s">
        <v>1710</v>
      </c>
      <c r="R2292" s="21">
        <v>110000</v>
      </c>
      <c r="S2292" s="21">
        <v>10019</v>
      </c>
      <c r="T2292" s="21">
        <v>-63.183771999999998</v>
      </c>
      <c r="U2292" s="21">
        <v>-17.816842000000001</v>
      </c>
      <c r="V2292" s="21" t="s">
        <v>262</v>
      </c>
      <c r="W2292" s="21" t="s">
        <v>51</v>
      </c>
      <c r="X2292" s="21" t="s">
        <v>1713</v>
      </c>
      <c r="Y2292" s="23">
        <v>46246</v>
      </c>
      <c r="Z2292" s="24">
        <f>+E2292-Y2292</f>
        <v>32</v>
      </c>
      <c r="AA2292" s="25">
        <f>+Tabla_DatosExternos_142[[#This Row],[Saldo]]/Tabla_DatosExternos_142[[#This Row],[Importe]]</f>
        <v>1</v>
      </c>
      <c r="AB2292" s="21"/>
      <c r="AC2292" s="26">
        <f>IF(AND(-Z2292&gt;=1,-Z2292&lt;=30),D2292,0)</f>
        <v>0</v>
      </c>
      <c r="AD2292" s="26">
        <f>IF(AND(-Z2292&gt;=31,-Z2292&lt;=60),D2292,0)</f>
        <v>0</v>
      </c>
      <c r="AE2292" s="26">
        <f>IF(AND(-Z2292&gt;=61,-Z2292&lt;=90),D2292,0)</f>
        <v>0</v>
      </c>
      <c r="AF2292" s="26">
        <f>IF(AND(-Z2292&gt;=91,-Z2292&lt;=120),D2292,0)</f>
        <v>0</v>
      </c>
      <c r="AG2292" s="26">
        <f>IF(AND(-Z2292&gt;=121,-Z2292&lt;=150),D2292,0)</f>
        <v>0</v>
      </c>
      <c r="AH2292" s="26">
        <f>IF(AND(-Z2292&gt;=151,-Z2292&lt;=180),D2292,0)</f>
        <v>0</v>
      </c>
      <c r="AI2292" s="26">
        <f>IF(AND(-Z2292&gt;=181,-Z2292&lt;=210),D2292,0)</f>
        <v>0</v>
      </c>
      <c r="AJ2292" s="26">
        <f>IF(AND(-Z2292&gt;=211,-Z2292&lt;=250),D2292,0)</f>
        <v>0</v>
      </c>
      <c r="AK2292" s="26">
        <f>IF(-Z2292&gt;=251,D2292,0)</f>
        <v>0</v>
      </c>
      <c r="AL2292" s="26">
        <f>SUM(AE2292:AF2292)</f>
        <v>0</v>
      </c>
      <c r="AM2292" s="26">
        <f>SUM(AG2292:AK2292)</f>
        <v>0</v>
      </c>
      <c r="AN2292" s="26">
        <f>SUM(AI2292:AK2292)</f>
        <v>0</v>
      </c>
      <c r="AO2292" s="26">
        <f>+IF(SUM(AC2292:AK2292)=0,D2292,0)</f>
        <v>911.46</v>
      </c>
      <c r="AP2292" s="26">
        <f>+SUM(AC2292:AK2292)</f>
        <v>0</v>
      </c>
      <c r="AQ2292" s="26">
        <f>+Tabla_DatosExternos_142[[#This Row],[Total Vigente]]+Tabla_DatosExternos_142[[#This Row],[Total Vencido]]</f>
        <v>911.46</v>
      </c>
      <c r="AR2292" s="26">
        <f>SUM(AG2292:AK2292)</f>
        <v>0</v>
      </c>
      <c r="AS2292" s="27">
        <f>+Tabla_DatosExternos_142[[#This Row],[Fecha]]-Tabla_DatosExternos_142[[#This Row],[Vence]]</f>
        <v>-60</v>
      </c>
      <c r="AT2292" s="21"/>
      <c r="AU2292" s="28" t="e">
        <f>+AR2292-W2292</f>
        <v>#VALUE!</v>
      </c>
    </row>
    <row r="2293" spans="1:47" x14ac:dyDescent="0.35">
      <c r="A2293" s="20">
        <v>46218</v>
      </c>
      <c r="B2293" s="21">
        <v>283983</v>
      </c>
      <c r="C2293" s="21">
        <v>1092.1199999999999</v>
      </c>
      <c r="D2293" s="21">
        <v>1092.1199999999999</v>
      </c>
      <c r="E2293" s="22">
        <v>46278</v>
      </c>
      <c r="F2293" s="21">
        <v>32</v>
      </c>
      <c r="G2293" s="21" t="s">
        <v>96</v>
      </c>
      <c r="H2293" s="21" t="s">
        <v>95</v>
      </c>
      <c r="I2293" s="21" t="s">
        <v>1709</v>
      </c>
      <c r="J2293" s="21" t="s">
        <v>1378</v>
      </c>
      <c r="K2293" s="21" t="s">
        <v>1379</v>
      </c>
      <c r="L2293" s="21" t="s">
        <v>1380</v>
      </c>
      <c r="M2293" s="21" t="s">
        <v>1381</v>
      </c>
      <c r="N2293" s="21">
        <v>60</v>
      </c>
      <c r="O2293" s="20"/>
      <c r="P2293" s="21" t="s">
        <v>50</v>
      </c>
      <c r="Q2293" s="21" t="s">
        <v>1710</v>
      </c>
      <c r="R2293" s="21">
        <v>110000</v>
      </c>
      <c r="S2293" s="21">
        <v>10019</v>
      </c>
      <c r="T2293" s="21">
        <v>-63.165480000000002</v>
      </c>
      <c r="U2293" s="21">
        <v>-17.804368</v>
      </c>
      <c r="V2293" s="21" t="s">
        <v>262</v>
      </c>
      <c r="W2293" s="21" t="s">
        <v>51</v>
      </c>
      <c r="X2293" s="21" t="s">
        <v>1714</v>
      </c>
      <c r="Y2293" s="23">
        <v>46246</v>
      </c>
      <c r="Z2293" s="24">
        <f>+E2293-Y2293</f>
        <v>32</v>
      </c>
      <c r="AA2293" s="25">
        <f>+Tabla_DatosExternos_142[[#This Row],[Saldo]]/Tabla_DatosExternos_142[[#This Row],[Importe]]</f>
        <v>1</v>
      </c>
      <c r="AB2293" s="21"/>
      <c r="AC2293" s="26">
        <f>IF(AND(-Z2293&gt;=1,-Z2293&lt;=30),D2293,0)</f>
        <v>0</v>
      </c>
      <c r="AD2293" s="26">
        <f>IF(AND(-Z2293&gt;=31,-Z2293&lt;=60),D2293,0)</f>
        <v>0</v>
      </c>
      <c r="AE2293" s="26">
        <f>IF(AND(-Z2293&gt;=61,-Z2293&lt;=90),D2293,0)</f>
        <v>0</v>
      </c>
      <c r="AF2293" s="26">
        <f>IF(AND(-Z2293&gt;=91,-Z2293&lt;=120),D2293,0)</f>
        <v>0</v>
      </c>
      <c r="AG2293" s="26">
        <f>IF(AND(-Z2293&gt;=121,-Z2293&lt;=150),D2293,0)</f>
        <v>0</v>
      </c>
      <c r="AH2293" s="26">
        <f>IF(AND(-Z2293&gt;=151,-Z2293&lt;=180),D2293,0)</f>
        <v>0</v>
      </c>
      <c r="AI2293" s="26">
        <f>IF(AND(-Z2293&gt;=181,-Z2293&lt;=210),D2293,0)</f>
        <v>0</v>
      </c>
      <c r="AJ2293" s="26">
        <f>IF(AND(-Z2293&gt;=211,-Z2293&lt;=250),D2293,0)</f>
        <v>0</v>
      </c>
      <c r="AK2293" s="26">
        <f>IF(-Z2293&gt;=251,D2293,0)</f>
        <v>0</v>
      </c>
      <c r="AL2293" s="26">
        <f>SUM(AE2293:AF2293)</f>
        <v>0</v>
      </c>
      <c r="AM2293" s="26">
        <f>SUM(AG2293:AK2293)</f>
        <v>0</v>
      </c>
      <c r="AN2293" s="26">
        <f>SUM(AI2293:AK2293)</f>
        <v>0</v>
      </c>
      <c r="AO2293" s="26">
        <f>+IF(SUM(AC2293:AK2293)=0,D2293,0)</f>
        <v>1092.1199999999999</v>
      </c>
      <c r="AP2293" s="26">
        <f>+SUM(AC2293:AK2293)</f>
        <v>0</v>
      </c>
      <c r="AQ2293" s="26">
        <f>+Tabla_DatosExternos_142[[#This Row],[Total Vigente]]+Tabla_DatosExternos_142[[#This Row],[Total Vencido]]</f>
        <v>1092.1199999999999</v>
      </c>
      <c r="AR2293" s="26">
        <f>SUM(AG2293:AK2293)</f>
        <v>0</v>
      </c>
      <c r="AS2293" s="27">
        <f>+Tabla_DatosExternos_142[[#This Row],[Fecha]]-Tabla_DatosExternos_142[[#This Row],[Vence]]</f>
        <v>-60</v>
      </c>
      <c r="AT2293" s="21"/>
      <c r="AU2293" s="28" t="e">
        <f>+AR2293-W2293</f>
        <v>#VALUE!</v>
      </c>
    </row>
    <row r="2294" spans="1:47" x14ac:dyDescent="0.35">
      <c r="A2294" s="20">
        <v>46218</v>
      </c>
      <c r="B2294" s="21">
        <v>283984</v>
      </c>
      <c r="C2294" s="21">
        <v>688.38</v>
      </c>
      <c r="D2294" s="21">
        <v>688.38</v>
      </c>
      <c r="E2294" s="22">
        <v>46278</v>
      </c>
      <c r="F2294" s="21">
        <v>32</v>
      </c>
      <c r="G2294" s="21" t="s">
        <v>96</v>
      </c>
      <c r="H2294" s="21" t="s">
        <v>95</v>
      </c>
      <c r="I2294" s="21" t="s">
        <v>1709</v>
      </c>
      <c r="J2294" s="21" t="s">
        <v>1378</v>
      </c>
      <c r="K2294" s="21" t="s">
        <v>1379</v>
      </c>
      <c r="L2294" s="21" t="s">
        <v>1380</v>
      </c>
      <c r="M2294" s="21" t="s">
        <v>1381</v>
      </c>
      <c r="N2294" s="21">
        <v>60</v>
      </c>
      <c r="O2294" s="20"/>
      <c r="P2294" s="21" t="s">
        <v>50</v>
      </c>
      <c r="Q2294" s="21" t="s">
        <v>1710</v>
      </c>
      <c r="R2294" s="21">
        <v>110000</v>
      </c>
      <c r="S2294" s="21">
        <v>10019</v>
      </c>
      <c r="T2294" s="21">
        <v>-63.187139299999998</v>
      </c>
      <c r="U2294" s="21">
        <v>-17.806441100000001</v>
      </c>
      <c r="V2294" s="21" t="s">
        <v>1722</v>
      </c>
      <c r="W2294" s="21" t="s">
        <v>51</v>
      </c>
      <c r="X2294" s="21" t="s">
        <v>1724</v>
      </c>
      <c r="Y2294" s="23">
        <v>46246</v>
      </c>
      <c r="Z2294" s="24">
        <f>+E2294-Y2294</f>
        <v>32</v>
      </c>
      <c r="AA2294" s="25">
        <f>+Tabla_DatosExternos_142[[#This Row],[Saldo]]/Tabla_DatosExternos_142[[#This Row],[Importe]]</f>
        <v>1</v>
      </c>
      <c r="AB2294" s="21"/>
      <c r="AC2294" s="26">
        <f>IF(AND(-Z2294&gt;=1,-Z2294&lt;=30),D2294,0)</f>
        <v>0</v>
      </c>
      <c r="AD2294" s="26">
        <f>IF(AND(-Z2294&gt;=31,-Z2294&lt;=60),D2294,0)</f>
        <v>0</v>
      </c>
      <c r="AE2294" s="26">
        <f>IF(AND(-Z2294&gt;=61,-Z2294&lt;=90),D2294,0)</f>
        <v>0</v>
      </c>
      <c r="AF2294" s="26">
        <f>IF(AND(-Z2294&gt;=91,-Z2294&lt;=120),D2294,0)</f>
        <v>0</v>
      </c>
      <c r="AG2294" s="26">
        <f>IF(AND(-Z2294&gt;=121,-Z2294&lt;=150),D2294,0)</f>
        <v>0</v>
      </c>
      <c r="AH2294" s="26">
        <f>IF(AND(-Z2294&gt;=151,-Z2294&lt;=180),D2294,0)</f>
        <v>0</v>
      </c>
      <c r="AI2294" s="26">
        <f>IF(AND(-Z2294&gt;=181,-Z2294&lt;=210),D2294,0)</f>
        <v>0</v>
      </c>
      <c r="AJ2294" s="26">
        <f>IF(AND(-Z2294&gt;=211,-Z2294&lt;=250),D2294,0)</f>
        <v>0</v>
      </c>
      <c r="AK2294" s="26">
        <f>IF(-Z2294&gt;=251,D2294,0)</f>
        <v>0</v>
      </c>
      <c r="AL2294" s="26">
        <f>SUM(AE2294:AF2294)</f>
        <v>0</v>
      </c>
      <c r="AM2294" s="26">
        <f>SUM(AG2294:AK2294)</f>
        <v>0</v>
      </c>
      <c r="AN2294" s="26">
        <f>SUM(AI2294:AK2294)</f>
        <v>0</v>
      </c>
      <c r="AO2294" s="26">
        <f>+IF(SUM(AC2294:AK2294)=0,D2294,0)</f>
        <v>688.38</v>
      </c>
      <c r="AP2294" s="26">
        <f>+SUM(AC2294:AK2294)</f>
        <v>0</v>
      </c>
      <c r="AQ2294" s="26">
        <f>+Tabla_DatosExternos_142[[#This Row],[Total Vigente]]+Tabla_DatosExternos_142[[#This Row],[Total Vencido]]</f>
        <v>688.38</v>
      </c>
      <c r="AR2294" s="26">
        <f>SUM(AG2294:AK2294)</f>
        <v>0</v>
      </c>
      <c r="AS2294" s="27">
        <f>+Tabla_DatosExternos_142[[#This Row],[Fecha]]-Tabla_DatosExternos_142[[#This Row],[Vence]]</f>
        <v>-60</v>
      </c>
      <c r="AT2294" s="21"/>
      <c r="AU2294" s="28" t="e">
        <f>+AR2294-W2294</f>
        <v>#VALUE!</v>
      </c>
    </row>
    <row r="2295" spans="1:47" x14ac:dyDescent="0.35">
      <c r="A2295" s="20">
        <v>46218</v>
      </c>
      <c r="B2295" s="21">
        <v>283985</v>
      </c>
      <c r="C2295" s="21">
        <v>428.4</v>
      </c>
      <c r="D2295" s="21">
        <v>428.4</v>
      </c>
      <c r="E2295" s="22">
        <v>46278</v>
      </c>
      <c r="F2295" s="21">
        <v>32</v>
      </c>
      <c r="G2295" s="21" t="s">
        <v>96</v>
      </c>
      <c r="H2295" s="21" t="s">
        <v>95</v>
      </c>
      <c r="I2295" s="21" t="s">
        <v>1709</v>
      </c>
      <c r="J2295" s="21" t="s">
        <v>1378</v>
      </c>
      <c r="K2295" s="21" t="s">
        <v>1379</v>
      </c>
      <c r="L2295" s="21" t="s">
        <v>1380</v>
      </c>
      <c r="M2295" s="21" t="s">
        <v>1381</v>
      </c>
      <c r="N2295" s="21">
        <v>60</v>
      </c>
      <c r="O2295" s="20"/>
      <c r="P2295" s="21" t="s">
        <v>50</v>
      </c>
      <c r="Q2295" s="21" t="s">
        <v>1710</v>
      </c>
      <c r="R2295" s="21">
        <v>110000</v>
      </c>
      <c r="S2295" s="21">
        <v>10019</v>
      </c>
      <c r="T2295" s="21">
        <v>-63.125241600000003</v>
      </c>
      <c r="U2295" s="21">
        <v>-17.801042899999999</v>
      </c>
      <c r="V2295" s="21" t="s">
        <v>1722</v>
      </c>
      <c r="W2295" s="21" t="s">
        <v>51</v>
      </c>
      <c r="X2295" s="21" t="s">
        <v>1726</v>
      </c>
      <c r="Y2295" s="23">
        <v>46246</v>
      </c>
      <c r="Z2295" s="24">
        <f>+E2295-Y2295</f>
        <v>32</v>
      </c>
      <c r="AA2295" s="25">
        <f>+Tabla_DatosExternos_142[[#This Row],[Saldo]]/Tabla_DatosExternos_142[[#This Row],[Importe]]</f>
        <v>1</v>
      </c>
      <c r="AB2295" s="21"/>
      <c r="AC2295" s="26">
        <f>IF(AND(-Z2295&gt;=1,-Z2295&lt;=30),D2295,0)</f>
        <v>0</v>
      </c>
      <c r="AD2295" s="26">
        <f>IF(AND(-Z2295&gt;=31,-Z2295&lt;=60),D2295,0)</f>
        <v>0</v>
      </c>
      <c r="AE2295" s="26">
        <f>IF(AND(-Z2295&gt;=61,-Z2295&lt;=90),D2295,0)</f>
        <v>0</v>
      </c>
      <c r="AF2295" s="26">
        <f>IF(AND(-Z2295&gt;=91,-Z2295&lt;=120),D2295,0)</f>
        <v>0</v>
      </c>
      <c r="AG2295" s="26">
        <f>IF(AND(-Z2295&gt;=121,-Z2295&lt;=150),D2295,0)</f>
        <v>0</v>
      </c>
      <c r="AH2295" s="26">
        <f>IF(AND(-Z2295&gt;=151,-Z2295&lt;=180),D2295,0)</f>
        <v>0</v>
      </c>
      <c r="AI2295" s="26">
        <f>IF(AND(-Z2295&gt;=181,-Z2295&lt;=210),D2295,0)</f>
        <v>0</v>
      </c>
      <c r="AJ2295" s="26">
        <f>IF(AND(-Z2295&gt;=211,-Z2295&lt;=250),D2295,0)</f>
        <v>0</v>
      </c>
      <c r="AK2295" s="26">
        <f>IF(-Z2295&gt;=251,D2295,0)</f>
        <v>0</v>
      </c>
      <c r="AL2295" s="26">
        <f>SUM(AE2295:AF2295)</f>
        <v>0</v>
      </c>
      <c r="AM2295" s="26">
        <f>SUM(AG2295:AK2295)</f>
        <v>0</v>
      </c>
      <c r="AN2295" s="26">
        <f>SUM(AI2295:AK2295)</f>
        <v>0</v>
      </c>
      <c r="AO2295" s="26">
        <f>+IF(SUM(AC2295:AK2295)=0,D2295,0)</f>
        <v>428.4</v>
      </c>
      <c r="AP2295" s="26">
        <f>+SUM(AC2295:AK2295)</f>
        <v>0</v>
      </c>
      <c r="AQ2295" s="26">
        <f>+Tabla_DatosExternos_142[[#This Row],[Total Vigente]]+Tabla_DatosExternos_142[[#This Row],[Total Vencido]]</f>
        <v>428.4</v>
      </c>
      <c r="AR2295" s="26">
        <f>SUM(AG2295:AK2295)</f>
        <v>0</v>
      </c>
      <c r="AS2295" s="27">
        <f>+Tabla_DatosExternos_142[[#This Row],[Fecha]]-Tabla_DatosExternos_142[[#This Row],[Vence]]</f>
        <v>-60</v>
      </c>
      <c r="AT2295" s="21"/>
      <c r="AU2295" s="28" t="e">
        <f>+AR2295-W2295</f>
        <v>#VALUE!</v>
      </c>
    </row>
    <row r="2296" spans="1:47" x14ac:dyDescent="0.35">
      <c r="A2296" s="20">
        <v>46218</v>
      </c>
      <c r="B2296" s="21">
        <v>283986</v>
      </c>
      <c r="C2296" s="21">
        <v>449.28</v>
      </c>
      <c r="D2296" s="21">
        <v>449.28</v>
      </c>
      <c r="E2296" s="22">
        <v>46278</v>
      </c>
      <c r="F2296" s="21">
        <v>32</v>
      </c>
      <c r="G2296" s="21" t="s">
        <v>96</v>
      </c>
      <c r="H2296" s="21" t="s">
        <v>95</v>
      </c>
      <c r="I2296" s="21" t="s">
        <v>1709</v>
      </c>
      <c r="J2296" s="21" t="s">
        <v>1378</v>
      </c>
      <c r="K2296" s="21" t="s">
        <v>1379</v>
      </c>
      <c r="L2296" s="21" t="s">
        <v>1380</v>
      </c>
      <c r="M2296" s="21" t="s">
        <v>1381</v>
      </c>
      <c r="N2296" s="21">
        <v>60</v>
      </c>
      <c r="O2296" s="20"/>
      <c r="P2296" s="21" t="s">
        <v>50</v>
      </c>
      <c r="Q2296" s="21" t="s">
        <v>1710</v>
      </c>
      <c r="R2296" s="21">
        <v>110000</v>
      </c>
      <c r="S2296" s="21">
        <v>10019</v>
      </c>
      <c r="T2296" s="21">
        <v>-63.158055599999997</v>
      </c>
      <c r="U2296" s="21">
        <v>-17.761138899999999</v>
      </c>
      <c r="V2296" s="21" t="s">
        <v>1727</v>
      </c>
      <c r="W2296" s="21" t="s">
        <v>51</v>
      </c>
      <c r="X2296" s="21" t="s">
        <v>1759</v>
      </c>
      <c r="Y2296" s="23">
        <v>46246</v>
      </c>
      <c r="Z2296" s="24">
        <f>+E2296-Y2296</f>
        <v>32</v>
      </c>
      <c r="AA2296" s="25">
        <f>+Tabla_DatosExternos_142[[#This Row],[Saldo]]/Tabla_DatosExternos_142[[#This Row],[Importe]]</f>
        <v>1</v>
      </c>
      <c r="AB2296" s="21"/>
      <c r="AC2296" s="26">
        <f>IF(AND(-Z2296&gt;=1,-Z2296&lt;=30),D2296,0)</f>
        <v>0</v>
      </c>
      <c r="AD2296" s="26">
        <f>IF(AND(-Z2296&gt;=31,-Z2296&lt;=60),D2296,0)</f>
        <v>0</v>
      </c>
      <c r="AE2296" s="26">
        <f>IF(AND(-Z2296&gt;=61,-Z2296&lt;=90),D2296,0)</f>
        <v>0</v>
      </c>
      <c r="AF2296" s="26">
        <f>IF(AND(-Z2296&gt;=91,-Z2296&lt;=120),D2296,0)</f>
        <v>0</v>
      </c>
      <c r="AG2296" s="26">
        <f>IF(AND(-Z2296&gt;=121,-Z2296&lt;=150),D2296,0)</f>
        <v>0</v>
      </c>
      <c r="AH2296" s="26">
        <f>IF(AND(-Z2296&gt;=151,-Z2296&lt;=180),D2296,0)</f>
        <v>0</v>
      </c>
      <c r="AI2296" s="26">
        <f>IF(AND(-Z2296&gt;=181,-Z2296&lt;=210),D2296,0)</f>
        <v>0</v>
      </c>
      <c r="AJ2296" s="26">
        <f>IF(AND(-Z2296&gt;=211,-Z2296&lt;=250),D2296,0)</f>
        <v>0</v>
      </c>
      <c r="AK2296" s="26">
        <f>IF(-Z2296&gt;=251,D2296,0)</f>
        <v>0</v>
      </c>
      <c r="AL2296" s="26">
        <f>SUM(AE2296:AF2296)</f>
        <v>0</v>
      </c>
      <c r="AM2296" s="26">
        <f>SUM(AG2296:AK2296)</f>
        <v>0</v>
      </c>
      <c r="AN2296" s="26">
        <f>SUM(AI2296:AK2296)</f>
        <v>0</v>
      </c>
      <c r="AO2296" s="26">
        <f>+IF(SUM(AC2296:AK2296)=0,D2296,0)</f>
        <v>449.28</v>
      </c>
      <c r="AP2296" s="26">
        <f>+SUM(AC2296:AK2296)</f>
        <v>0</v>
      </c>
      <c r="AQ2296" s="26">
        <f>+Tabla_DatosExternos_142[[#This Row],[Total Vigente]]+Tabla_DatosExternos_142[[#This Row],[Total Vencido]]</f>
        <v>449.28</v>
      </c>
      <c r="AR2296" s="26">
        <f>SUM(AG2296:AK2296)</f>
        <v>0</v>
      </c>
      <c r="AS2296" s="27">
        <f>+Tabla_DatosExternos_142[[#This Row],[Fecha]]-Tabla_DatosExternos_142[[#This Row],[Vence]]</f>
        <v>-60</v>
      </c>
      <c r="AT2296" s="21"/>
      <c r="AU2296" s="28" t="e">
        <f>+AR2296-W2296</f>
        <v>#VALUE!</v>
      </c>
    </row>
    <row r="2297" spans="1:47" x14ac:dyDescent="0.35">
      <c r="A2297" s="20">
        <v>46218</v>
      </c>
      <c r="B2297" s="21">
        <v>283987</v>
      </c>
      <c r="C2297" s="21">
        <v>647.34</v>
      </c>
      <c r="D2297" s="21">
        <v>647.34</v>
      </c>
      <c r="E2297" s="22">
        <v>46278</v>
      </c>
      <c r="F2297" s="21">
        <v>32</v>
      </c>
      <c r="G2297" s="21" t="s">
        <v>96</v>
      </c>
      <c r="H2297" s="21" t="s">
        <v>95</v>
      </c>
      <c r="I2297" s="21" t="s">
        <v>1709</v>
      </c>
      <c r="J2297" s="21" t="s">
        <v>1378</v>
      </c>
      <c r="K2297" s="21" t="s">
        <v>1379</v>
      </c>
      <c r="L2297" s="21" t="s">
        <v>1380</v>
      </c>
      <c r="M2297" s="21" t="s">
        <v>1381</v>
      </c>
      <c r="N2297" s="21">
        <v>60</v>
      </c>
      <c r="O2297" s="20"/>
      <c r="P2297" s="21" t="s">
        <v>50</v>
      </c>
      <c r="Q2297" s="21" t="s">
        <v>1710</v>
      </c>
      <c r="R2297" s="21">
        <v>110000</v>
      </c>
      <c r="S2297" s="21">
        <v>10019</v>
      </c>
      <c r="T2297" s="21">
        <v>-63.206972200000003</v>
      </c>
      <c r="U2297" s="21">
        <v>-17.777388899999998</v>
      </c>
      <c r="V2297" s="21" t="s">
        <v>1727</v>
      </c>
      <c r="W2297" s="21" t="s">
        <v>51</v>
      </c>
      <c r="X2297" s="21" t="s">
        <v>1760</v>
      </c>
      <c r="Y2297" s="23">
        <v>46246</v>
      </c>
      <c r="Z2297" s="24">
        <f>+E2297-Y2297</f>
        <v>32</v>
      </c>
      <c r="AA2297" s="25">
        <f>+Tabla_DatosExternos_142[[#This Row],[Saldo]]/Tabla_DatosExternos_142[[#This Row],[Importe]]</f>
        <v>1</v>
      </c>
      <c r="AB2297" s="21"/>
      <c r="AC2297" s="26">
        <f>IF(AND(-Z2297&gt;=1,-Z2297&lt;=30),D2297,0)</f>
        <v>0</v>
      </c>
      <c r="AD2297" s="26">
        <f>IF(AND(-Z2297&gt;=31,-Z2297&lt;=60),D2297,0)</f>
        <v>0</v>
      </c>
      <c r="AE2297" s="26">
        <f>IF(AND(-Z2297&gt;=61,-Z2297&lt;=90),D2297,0)</f>
        <v>0</v>
      </c>
      <c r="AF2297" s="26">
        <f>IF(AND(-Z2297&gt;=91,-Z2297&lt;=120),D2297,0)</f>
        <v>0</v>
      </c>
      <c r="AG2297" s="26">
        <f>IF(AND(-Z2297&gt;=121,-Z2297&lt;=150),D2297,0)</f>
        <v>0</v>
      </c>
      <c r="AH2297" s="26">
        <f>IF(AND(-Z2297&gt;=151,-Z2297&lt;=180),D2297,0)</f>
        <v>0</v>
      </c>
      <c r="AI2297" s="26">
        <f>IF(AND(-Z2297&gt;=181,-Z2297&lt;=210),D2297,0)</f>
        <v>0</v>
      </c>
      <c r="AJ2297" s="26">
        <f>IF(AND(-Z2297&gt;=211,-Z2297&lt;=250),D2297,0)</f>
        <v>0</v>
      </c>
      <c r="AK2297" s="26">
        <f>IF(-Z2297&gt;=251,D2297,0)</f>
        <v>0</v>
      </c>
      <c r="AL2297" s="26">
        <f>SUM(AE2297:AF2297)</f>
        <v>0</v>
      </c>
      <c r="AM2297" s="26">
        <f>SUM(AG2297:AK2297)</f>
        <v>0</v>
      </c>
      <c r="AN2297" s="26">
        <f>SUM(AI2297:AK2297)</f>
        <v>0</v>
      </c>
      <c r="AO2297" s="26">
        <f>+IF(SUM(AC2297:AK2297)=0,D2297,0)</f>
        <v>647.34</v>
      </c>
      <c r="AP2297" s="26">
        <f>+SUM(AC2297:AK2297)</f>
        <v>0</v>
      </c>
      <c r="AQ2297" s="26">
        <f>+Tabla_DatosExternos_142[[#This Row],[Total Vigente]]+Tabla_DatosExternos_142[[#This Row],[Total Vencido]]</f>
        <v>647.34</v>
      </c>
      <c r="AR2297" s="26">
        <f>SUM(AG2297:AK2297)</f>
        <v>0</v>
      </c>
      <c r="AS2297" s="27">
        <f>+Tabla_DatosExternos_142[[#This Row],[Fecha]]-Tabla_DatosExternos_142[[#This Row],[Vence]]</f>
        <v>-60</v>
      </c>
      <c r="AT2297" s="21"/>
      <c r="AU2297" s="28" t="e">
        <f>+AR2297-W2297</f>
        <v>#VALUE!</v>
      </c>
    </row>
    <row r="2298" spans="1:47" x14ac:dyDescent="0.35">
      <c r="A2298" s="20">
        <v>46218</v>
      </c>
      <c r="B2298" s="21">
        <v>283988</v>
      </c>
      <c r="C2298" s="21">
        <v>598.38</v>
      </c>
      <c r="D2298" s="21">
        <v>598.38</v>
      </c>
      <c r="E2298" s="22">
        <v>46278</v>
      </c>
      <c r="F2298" s="21">
        <v>32</v>
      </c>
      <c r="G2298" s="21" t="s">
        <v>96</v>
      </c>
      <c r="H2298" s="21" t="s">
        <v>95</v>
      </c>
      <c r="I2298" s="21" t="s">
        <v>1709</v>
      </c>
      <c r="J2298" s="21" t="s">
        <v>1378</v>
      </c>
      <c r="K2298" s="21" t="s">
        <v>1379</v>
      </c>
      <c r="L2298" s="21" t="s">
        <v>1380</v>
      </c>
      <c r="M2298" s="21" t="s">
        <v>1381</v>
      </c>
      <c r="N2298" s="21">
        <v>60</v>
      </c>
      <c r="O2298" s="20"/>
      <c r="P2298" s="21" t="s">
        <v>50</v>
      </c>
      <c r="Q2298" s="21" t="s">
        <v>1710</v>
      </c>
      <c r="R2298" s="21">
        <v>110000</v>
      </c>
      <c r="S2298" s="21">
        <v>10019</v>
      </c>
      <c r="T2298" s="21">
        <v>-63.1478368</v>
      </c>
      <c r="U2298" s="21">
        <v>-17.811228499999999</v>
      </c>
      <c r="V2298" s="21" t="s">
        <v>1727</v>
      </c>
      <c r="W2298" s="21" t="s">
        <v>51</v>
      </c>
      <c r="X2298" s="21" t="s">
        <v>1734</v>
      </c>
      <c r="Y2298" s="23">
        <v>46246</v>
      </c>
      <c r="Z2298" s="24">
        <f>+E2298-Y2298</f>
        <v>32</v>
      </c>
      <c r="AA2298" s="25">
        <f>+Tabla_DatosExternos_142[[#This Row],[Saldo]]/Tabla_DatosExternos_142[[#This Row],[Importe]]</f>
        <v>1</v>
      </c>
      <c r="AB2298" s="21"/>
      <c r="AC2298" s="26">
        <f>IF(AND(-Z2298&gt;=1,-Z2298&lt;=30),D2298,0)</f>
        <v>0</v>
      </c>
      <c r="AD2298" s="26">
        <f>IF(AND(-Z2298&gt;=31,-Z2298&lt;=60),D2298,0)</f>
        <v>0</v>
      </c>
      <c r="AE2298" s="26">
        <f>IF(AND(-Z2298&gt;=61,-Z2298&lt;=90),D2298,0)</f>
        <v>0</v>
      </c>
      <c r="AF2298" s="26">
        <f>IF(AND(-Z2298&gt;=91,-Z2298&lt;=120),D2298,0)</f>
        <v>0</v>
      </c>
      <c r="AG2298" s="26">
        <f>IF(AND(-Z2298&gt;=121,-Z2298&lt;=150),D2298,0)</f>
        <v>0</v>
      </c>
      <c r="AH2298" s="26">
        <f>IF(AND(-Z2298&gt;=151,-Z2298&lt;=180),D2298,0)</f>
        <v>0</v>
      </c>
      <c r="AI2298" s="26">
        <f>IF(AND(-Z2298&gt;=181,-Z2298&lt;=210),D2298,0)</f>
        <v>0</v>
      </c>
      <c r="AJ2298" s="26">
        <f>IF(AND(-Z2298&gt;=211,-Z2298&lt;=250),D2298,0)</f>
        <v>0</v>
      </c>
      <c r="AK2298" s="26">
        <f>IF(-Z2298&gt;=251,D2298,0)</f>
        <v>0</v>
      </c>
      <c r="AL2298" s="26">
        <f>SUM(AE2298:AF2298)</f>
        <v>0</v>
      </c>
      <c r="AM2298" s="26">
        <f>SUM(AG2298:AK2298)</f>
        <v>0</v>
      </c>
      <c r="AN2298" s="26">
        <f>SUM(AI2298:AK2298)</f>
        <v>0</v>
      </c>
      <c r="AO2298" s="26">
        <f>+IF(SUM(AC2298:AK2298)=0,D2298,0)</f>
        <v>598.38</v>
      </c>
      <c r="AP2298" s="26">
        <f>+SUM(AC2298:AK2298)</f>
        <v>0</v>
      </c>
      <c r="AQ2298" s="26">
        <f>+Tabla_DatosExternos_142[[#This Row],[Total Vigente]]+Tabla_DatosExternos_142[[#This Row],[Total Vencido]]</f>
        <v>598.38</v>
      </c>
      <c r="AR2298" s="26">
        <f>SUM(AG2298:AK2298)</f>
        <v>0</v>
      </c>
      <c r="AS2298" s="27">
        <f>+Tabla_DatosExternos_142[[#This Row],[Fecha]]-Tabla_DatosExternos_142[[#This Row],[Vence]]</f>
        <v>-60</v>
      </c>
      <c r="AT2298" s="21"/>
      <c r="AU2298" s="28" t="e">
        <f>+AR2298-W2298</f>
        <v>#VALUE!</v>
      </c>
    </row>
    <row r="2299" spans="1:47" x14ac:dyDescent="0.35">
      <c r="A2299" s="20">
        <v>46218</v>
      </c>
      <c r="B2299" s="21">
        <v>283989</v>
      </c>
      <c r="C2299" s="21">
        <v>598.38</v>
      </c>
      <c r="D2299" s="21">
        <v>598.38</v>
      </c>
      <c r="E2299" s="22">
        <v>46278</v>
      </c>
      <c r="F2299" s="21">
        <v>32</v>
      </c>
      <c r="G2299" s="21" t="s">
        <v>96</v>
      </c>
      <c r="H2299" s="21" t="s">
        <v>95</v>
      </c>
      <c r="I2299" s="21" t="s">
        <v>1709</v>
      </c>
      <c r="J2299" s="21" t="s">
        <v>1378</v>
      </c>
      <c r="K2299" s="21" t="s">
        <v>1379</v>
      </c>
      <c r="L2299" s="21" t="s">
        <v>1380</v>
      </c>
      <c r="M2299" s="21" t="s">
        <v>1381</v>
      </c>
      <c r="N2299" s="21">
        <v>60</v>
      </c>
      <c r="O2299" s="20"/>
      <c r="P2299" s="21" t="s">
        <v>50</v>
      </c>
      <c r="Q2299" s="21" t="s">
        <v>1710</v>
      </c>
      <c r="R2299" s="21">
        <v>30000</v>
      </c>
      <c r="S2299" s="21">
        <v>10019</v>
      </c>
      <c r="T2299" s="21">
        <v>-63.183771999999998</v>
      </c>
      <c r="U2299" s="21">
        <v>-17.816842000000001</v>
      </c>
      <c r="V2299" s="21" t="s">
        <v>262</v>
      </c>
      <c r="W2299" s="21" t="s">
        <v>51</v>
      </c>
      <c r="X2299" s="21" t="s">
        <v>1761</v>
      </c>
      <c r="Y2299" s="23">
        <v>46246</v>
      </c>
      <c r="Z2299" s="24">
        <f>+E2299-Y2299</f>
        <v>32</v>
      </c>
      <c r="AA2299" s="25">
        <f>+Tabla_DatosExternos_142[[#This Row],[Saldo]]/Tabla_DatosExternos_142[[#This Row],[Importe]]</f>
        <v>1</v>
      </c>
      <c r="AB2299" s="21"/>
      <c r="AC2299" s="26">
        <f>IF(AND(-Z2299&gt;=1,-Z2299&lt;=30),D2299,0)</f>
        <v>0</v>
      </c>
      <c r="AD2299" s="26">
        <f>IF(AND(-Z2299&gt;=31,-Z2299&lt;=60),D2299,0)</f>
        <v>0</v>
      </c>
      <c r="AE2299" s="26">
        <f>IF(AND(-Z2299&gt;=61,-Z2299&lt;=90),D2299,0)</f>
        <v>0</v>
      </c>
      <c r="AF2299" s="26">
        <f>IF(AND(-Z2299&gt;=91,-Z2299&lt;=120),D2299,0)</f>
        <v>0</v>
      </c>
      <c r="AG2299" s="26">
        <f>IF(AND(-Z2299&gt;=121,-Z2299&lt;=150),D2299,0)</f>
        <v>0</v>
      </c>
      <c r="AH2299" s="26">
        <f>IF(AND(-Z2299&gt;=151,-Z2299&lt;=180),D2299,0)</f>
        <v>0</v>
      </c>
      <c r="AI2299" s="26">
        <f>IF(AND(-Z2299&gt;=181,-Z2299&lt;=210),D2299,0)</f>
        <v>0</v>
      </c>
      <c r="AJ2299" s="26">
        <f>IF(AND(-Z2299&gt;=211,-Z2299&lt;=250),D2299,0)</f>
        <v>0</v>
      </c>
      <c r="AK2299" s="26">
        <f>IF(-Z2299&gt;=251,D2299,0)</f>
        <v>0</v>
      </c>
      <c r="AL2299" s="26">
        <f>SUM(AE2299:AF2299)</f>
        <v>0</v>
      </c>
      <c r="AM2299" s="26">
        <f>SUM(AG2299:AK2299)</f>
        <v>0</v>
      </c>
      <c r="AN2299" s="26">
        <f>SUM(AI2299:AK2299)</f>
        <v>0</v>
      </c>
      <c r="AO2299" s="26">
        <f>+IF(SUM(AC2299:AK2299)=0,D2299,0)</f>
        <v>598.38</v>
      </c>
      <c r="AP2299" s="26">
        <f>+SUM(AC2299:AK2299)</f>
        <v>0</v>
      </c>
      <c r="AQ2299" s="26">
        <f>+Tabla_DatosExternos_142[[#This Row],[Total Vigente]]+Tabla_DatosExternos_142[[#This Row],[Total Vencido]]</f>
        <v>598.38</v>
      </c>
      <c r="AR2299" s="26">
        <f>SUM(AG2299:AK2299)</f>
        <v>0</v>
      </c>
      <c r="AS2299" s="27">
        <f>+Tabla_DatosExternos_142[[#This Row],[Fecha]]-Tabla_DatosExternos_142[[#This Row],[Vence]]</f>
        <v>-60</v>
      </c>
      <c r="AT2299" s="21"/>
      <c r="AU2299" s="28" t="e">
        <f>+AR2299-W2299</f>
        <v>#VALUE!</v>
      </c>
    </row>
    <row r="2300" spans="1:47" x14ac:dyDescent="0.35">
      <c r="A2300" s="20">
        <v>46218</v>
      </c>
      <c r="B2300" s="21">
        <v>283990</v>
      </c>
      <c r="C2300" s="21">
        <v>1178.7</v>
      </c>
      <c r="D2300" s="21">
        <v>1178.7</v>
      </c>
      <c r="E2300" s="22">
        <v>46278</v>
      </c>
      <c r="F2300" s="21">
        <v>32</v>
      </c>
      <c r="G2300" s="21" t="s">
        <v>96</v>
      </c>
      <c r="H2300" s="21" t="s">
        <v>95</v>
      </c>
      <c r="I2300" s="21" t="s">
        <v>1709</v>
      </c>
      <c r="J2300" s="21" t="s">
        <v>1378</v>
      </c>
      <c r="K2300" s="21" t="s">
        <v>1379</v>
      </c>
      <c r="L2300" s="21" t="s">
        <v>1380</v>
      </c>
      <c r="M2300" s="21" t="s">
        <v>1381</v>
      </c>
      <c r="N2300" s="21">
        <v>60</v>
      </c>
      <c r="O2300" s="20"/>
      <c r="P2300" s="21" t="s">
        <v>50</v>
      </c>
      <c r="Q2300" s="21" t="s">
        <v>1710</v>
      </c>
      <c r="R2300" s="21">
        <v>110000</v>
      </c>
      <c r="S2300" s="21">
        <v>10019</v>
      </c>
      <c r="T2300" s="21">
        <v>-63.183771999999998</v>
      </c>
      <c r="U2300" s="21">
        <v>-17.816842000000001</v>
      </c>
      <c r="V2300" s="21" t="s">
        <v>262</v>
      </c>
      <c r="W2300" s="21" t="s">
        <v>51</v>
      </c>
      <c r="X2300" s="21" t="s">
        <v>1735</v>
      </c>
      <c r="Y2300" s="23">
        <v>46246</v>
      </c>
      <c r="Z2300" s="24">
        <f>+E2300-Y2300</f>
        <v>32</v>
      </c>
      <c r="AA2300" s="25">
        <f>+Tabla_DatosExternos_142[[#This Row],[Saldo]]/Tabla_DatosExternos_142[[#This Row],[Importe]]</f>
        <v>1</v>
      </c>
      <c r="AB2300" s="21"/>
      <c r="AC2300" s="26">
        <f>IF(AND(-Z2300&gt;=1,-Z2300&lt;=30),D2300,0)</f>
        <v>0</v>
      </c>
      <c r="AD2300" s="26">
        <f>IF(AND(-Z2300&gt;=31,-Z2300&lt;=60),D2300,0)</f>
        <v>0</v>
      </c>
      <c r="AE2300" s="26">
        <f>IF(AND(-Z2300&gt;=61,-Z2300&lt;=90),D2300,0)</f>
        <v>0</v>
      </c>
      <c r="AF2300" s="26">
        <f>IF(AND(-Z2300&gt;=91,-Z2300&lt;=120),D2300,0)</f>
        <v>0</v>
      </c>
      <c r="AG2300" s="26">
        <f>IF(AND(-Z2300&gt;=121,-Z2300&lt;=150),D2300,0)</f>
        <v>0</v>
      </c>
      <c r="AH2300" s="26">
        <f>IF(AND(-Z2300&gt;=151,-Z2300&lt;=180),D2300,0)</f>
        <v>0</v>
      </c>
      <c r="AI2300" s="26">
        <f>IF(AND(-Z2300&gt;=181,-Z2300&lt;=210),D2300,0)</f>
        <v>0</v>
      </c>
      <c r="AJ2300" s="26">
        <f>IF(AND(-Z2300&gt;=211,-Z2300&lt;=250),D2300,0)</f>
        <v>0</v>
      </c>
      <c r="AK2300" s="26">
        <f>IF(-Z2300&gt;=251,D2300,0)</f>
        <v>0</v>
      </c>
      <c r="AL2300" s="26">
        <f>SUM(AE2300:AF2300)</f>
        <v>0</v>
      </c>
      <c r="AM2300" s="26">
        <f>SUM(AG2300:AK2300)</f>
        <v>0</v>
      </c>
      <c r="AN2300" s="26">
        <f>SUM(AI2300:AK2300)</f>
        <v>0</v>
      </c>
      <c r="AO2300" s="26">
        <f>+IF(SUM(AC2300:AK2300)=0,D2300,0)</f>
        <v>1178.7</v>
      </c>
      <c r="AP2300" s="26">
        <f>+SUM(AC2300:AK2300)</f>
        <v>0</v>
      </c>
      <c r="AQ2300" s="26">
        <f>+Tabla_DatosExternos_142[[#This Row],[Total Vigente]]+Tabla_DatosExternos_142[[#This Row],[Total Vencido]]</f>
        <v>1178.7</v>
      </c>
      <c r="AR2300" s="26">
        <f>SUM(AG2300:AK2300)</f>
        <v>0</v>
      </c>
      <c r="AS2300" s="27">
        <f>+Tabla_DatosExternos_142[[#This Row],[Fecha]]-Tabla_DatosExternos_142[[#This Row],[Vence]]</f>
        <v>-60</v>
      </c>
      <c r="AT2300" s="21"/>
      <c r="AU2300" s="28" t="e">
        <f>+AR2300-W2300</f>
        <v>#VALUE!</v>
      </c>
    </row>
    <row r="2301" spans="1:47" x14ac:dyDescent="0.35">
      <c r="A2301" s="20">
        <v>46218</v>
      </c>
      <c r="B2301" s="21">
        <v>283991</v>
      </c>
      <c r="C2301" s="21">
        <v>558.29999999999995</v>
      </c>
      <c r="D2301" s="21">
        <v>558.29999999999995</v>
      </c>
      <c r="E2301" s="22">
        <v>46278</v>
      </c>
      <c r="F2301" s="21">
        <v>32</v>
      </c>
      <c r="G2301" s="21" t="s">
        <v>96</v>
      </c>
      <c r="H2301" s="21" t="s">
        <v>95</v>
      </c>
      <c r="I2301" s="21" t="s">
        <v>1709</v>
      </c>
      <c r="J2301" s="21" t="s">
        <v>1378</v>
      </c>
      <c r="K2301" s="21" t="s">
        <v>1379</v>
      </c>
      <c r="L2301" s="21" t="s">
        <v>1380</v>
      </c>
      <c r="M2301" s="21" t="s">
        <v>1381</v>
      </c>
      <c r="N2301" s="21">
        <v>60</v>
      </c>
      <c r="O2301" s="20"/>
      <c r="P2301" s="21" t="s">
        <v>50</v>
      </c>
      <c r="Q2301" s="21" t="s">
        <v>1710</v>
      </c>
      <c r="R2301" s="21">
        <v>425000</v>
      </c>
      <c r="S2301" s="21">
        <v>10019</v>
      </c>
      <c r="T2301" s="21">
        <v>-63.199295499999998</v>
      </c>
      <c r="U2301" s="21">
        <v>-17.791985100000002</v>
      </c>
      <c r="V2301" s="21" t="s">
        <v>1736</v>
      </c>
      <c r="W2301" s="21" t="s">
        <v>51</v>
      </c>
      <c r="X2301" s="21" t="s">
        <v>1764</v>
      </c>
      <c r="Y2301" s="23">
        <v>46246</v>
      </c>
      <c r="Z2301" s="24">
        <f>+E2301-Y2301</f>
        <v>32</v>
      </c>
      <c r="AA2301" s="25">
        <f>+Tabla_DatosExternos_142[[#This Row],[Saldo]]/Tabla_DatosExternos_142[[#This Row],[Importe]]</f>
        <v>1</v>
      </c>
      <c r="AB2301" s="21"/>
      <c r="AC2301" s="26">
        <f>IF(AND(-Z2301&gt;=1,-Z2301&lt;=30),D2301,0)</f>
        <v>0</v>
      </c>
      <c r="AD2301" s="26">
        <f>IF(AND(-Z2301&gt;=31,-Z2301&lt;=60),D2301,0)</f>
        <v>0</v>
      </c>
      <c r="AE2301" s="26">
        <f>IF(AND(-Z2301&gt;=61,-Z2301&lt;=90),D2301,0)</f>
        <v>0</v>
      </c>
      <c r="AF2301" s="26">
        <f>IF(AND(-Z2301&gt;=91,-Z2301&lt;=120),D2301,0)</f>
        <v>0</v>
      </c>
      <c r="AG2301" s="26">
        <f>IF(AND(-Z2301&gt;=121,-Z2301&lt;=150),D2301,0)</f>
        <v>0</v>
      </c>
      <c r="AH2301" s="26">
        <f>IF(AND(-Z2301&gt;=151,-Z2301&lt;=180),D2301,0)</f>
        <v>0</v>
      </c>
      <c r="AI2301" s="26">
        <f>IF(AND(-Z2301&gt;=181,-Z2301&lt;=210),D2301,0)</f>
        <v>0</v>
      </c>
      <c r="AJ2301" s="26">
        <f>IF(AND(-Z2301&gt;=211,-Z2301&lt;=250),D2301,0)</f>
        <v>0</v>
      </c>
      <c r="AK2301" s="26">
        <f>IF(-Z2301&gt;=251,D2301,0)</f>
        <v>0</v>
      </c>
      <c r="AL2301" s="26">
        <f>SUM(AE2301:AF2301)</f>
        <v>0</v>
      </c>
      <c r="AM2301" s="26">
        <f>SUM(AG2301:AK2301)</f>
        <v>0</v>
      </c>
      <c r="AN2301" s="26">
        <f>SUM(AI2301:AK2301)</f>
        <v>0</v>
      </c>
      <c r="AO2301" s="26">
        <f>+IF(SUM(AC2301:AK2301)=0,D2301,0)</f>
        <v>558.29999999999995</v>
      </c>
      <c r="AP2301" s="26">
        <f>+SUM(AC2301:AK2301)</f>
        <v>0</v>
      </c>
      <c r="AQ2301" s="26">
        <f>+Tabla_DatosExternos_142[[#This Row],[Total Vigente]]+Tabla_DatosExternos_142[[#This Row],[Total Vencido]]</f>
        <v>558.29999999999995</v>
      </c>
      <c r="AR2301" s="26">
        <f>SUM(AG2301:AK2301)</f>
        <v>0</v>
      </c>
      <c r="AS2301" s="27">
        <f>+Tabla_DatosExternos_142[[#This Row],[Fecha]]-Tabla_DatosExternos_142[[#This Row],[Vence]]</f>
        <v>-60</v>
      </c>
      <c r="AT2301" s="21"/>
      <c r="AU2301" s="28" t="e">
        <f>+AR2301-W2301</f>
        <v>#VALUE!</v>
      </c>
    </row>
    <row r="2302" spans="1:47" x14ac:dyDescent="0.35">
      <c r="A2302" s="20">
        <v>46218</v>
      </c>
      <c r="B2302" s="21">
        <v>283992</v>
      </c>
      <c r="C2302" s="21">
        <v>1296.06</v>
      </c>
      <c r="D2302" s="21">
        <v>1296.06</v>
      </c>
      <c r="E2302" s="22">
        <v>46278</v>
      </c>
      <c r="F2302" s="21">
        <v>32</v>
      </c>
      <c r="G2302" s="21" t="s">
        <v>96</v>
      </c>
      <c r="H2302" s="21" t="s">
        <v>95</v>
      </c>
      <c r="I2302" s="21" t="s">
        <v>1709</v>
      </c>
      <c r="J2302" s="21" t="s">
        <v>1378</v>
      </c>
      <c r="K2302" s="21" t="s">
        <v>1379</v>
      </c>
      <c r="L2302" s="21" t="s">
        <v>1380</v>
      </c>
      <c r="M2302" s="21" t="s">
        <v>1381</v>
      </c>
      <c r="N2302" s="21">
        <v>60</v>
      </c>
      <c r="O2302" s="20"/>
      <c r="P2302" s="21" t="s">
        <v>50</v>
      </c>
      <c r="Q2302" s="21" t="s">
        <v>1710</v>
      </c>
      <c r="R2302" s="21">
        <v>425000</v>
      </c>
      <c r="S2302" s="21">
        <v>10019</v>
      </c>
      <c r="T2302" s="21">
        <v>-63.2359437</v>
      </c>
      <c r="U2302" s="21">
        <v>-17.7632698</v>
      </c>
      <c r="V2302" s="21" t="s">
        <v>1736</v>
      </c>
      <c r="W2302" s="21" t="s">
        <v>51</v>
      </c>
      <c r="X2302" s="21" t="s">
        <v>1768</v>
      </c>
      <c r="Y2302" s="23">
        <v>46246</v>
      </c>
      <c r="Z2302" s="24">
        <f>+E2302-Y2302</f>
        <v>32</v>
      </c>
      <c r="AA2302" s="25">
        <f>+Tabla_DatosExternos_142[[#This Row],[Saldo]]/Tabla_DatosExternos_142[[#This Row],[Importe]]</f>
        <v>1</v>
      </c>
      <c r="AB2302" s="21"/>
      <c r="AC2302" s="26">
        <f>IF(AND(-Z2302&gt;=1,-Z2302&lt;=30),D2302,0)</f>
        <v>0</v>
      </c>
      <c r="AD2302" s="26">
        <f>IF(AND(-Z2302&gt;=31,-Z2302&lt;=60),D2302,0)</f>
        <v>0</v>
      </c>
      <c r="AE2302" s="26">
        <f>IF(AND(-Z2302&gt;=61,-Z2302&lt;=90),D2302,0)</f>
        <v>0</v>
      </c>
      <c r="AF2302" s="26">
        <f>IF(AND(-Z2302&gt;=91,-Z2302&lt;=120),D2302,0)</f>
        <v>0</v>
      </c>
      <c r="AG2302" s="26">
        <f>IF(AND(-Z2302&gt;=121,-Z2302&lt;=150),D2302,0)</f>
        <v>0</v>
      </c>
      <c r="AH2302" s="26">
        <f>IF(AND(-Z2302&gt;=151,-Z2302&lt;=180),D2302,0)</f>
        <v>0</v>
      </c>
      <c r="AI2302" s="26">
        <f>IF(AND(-Z2302&gt;=181,-Z2302&lt;=210),D2302,0)</f>
        <v>0</v>
      </c>
      <c r="AJ2302" s="26">
        <f>IF(AND(-Z2302&gt;=211,-Z2302&lt;=250),D2302,0)</f>
        <v>0</v>
      </c>
      <c r="AK2302" s="26">
        <f>IF(-Z2302&gt;=251,D2302,0)</f>
        <v>0</v>
      </c>
      <c r="AL2302" s="26">
        <f>SUM(AE2302:AF2302)</f>
        <v>0</v>
      </c>
      <c r="AM2302" s="26">
        <f>SUM(AG2302:AK2302)</f>
        <v>0</v>
      </c>
      <c r="AN2302" s="26">
        <f>SUM(AI2302:AK2302)</f>
        <v>0</v>
      </c>
      <c r="AO2302" s="26">
        <f>+IF(SUM(AC2302:AK2302)=0,D2302,0)</f>
        <v>1296.06</v>
      </c>
      <c r="AP2302" s="26">
        <f>+SUM(AC2302:AK2302)</f>
        <v>0</v>
      </c>
      <c r="AQ2302" s="26">
        <f>+Tabla_DatosExternos_142[[#This Row],[Total Vigente]]+Tabla_DatosExternos_142[[#This Row],[Total Vencido]]</f>
        <v>1296.06</v>
      </c>
      <c r="AR2302" s="26">
        <f>SUM(AG2302:AK2302)</f>
        <v>0</v>
      </c>
      <c r="AS2302" s="27">
        <f>+Tabla_DatosExternos_142[[#This Row],[Fecha]]-Tabla_DatosExternos_142[[#This Row],[Vence]]</f>
        <v>-60</v>
      </c>
      <c r="AT2302" s="21"/>
      <c r="AU2302" s="28" t="e">
        <f>+AR2302-W2302</f>
        <v>#VALUE!</v>
      </c>
    </row>
    <row r="2303" spans="1:47" x14ac:dyDescent="0.35">
      <c r="A2303" s="20">
        <v>46218</v>
      </c>
      <c r="B2303" s="21">
        <v>283993</v>
      </c>
      <c r="C2303" s="21">
        <v>816.18</v>
      </c>
      <c r="D2303" s="21">
        <v>816.18</v>
      </c>
      <c r="E2303" s="22">
        <v>46278</v>
      </c>
      <c r="F2303" s="21">
        <v>32</v>
      </c>
      <c r="G2303" s="21" t="s">
        <v>96</v>
      </c>
      <c r="H2303" s="21" t="s">
        <v>95</v>
      </c>
      <c r="I2303" s="21" t="s">
        <v>1709</v>
      </c>
      <c r="J2303" s="21" t="s">
        <v>1378</v>
      </c>
      <c r="K2303" s="21" t="s">
        <v>1379</v>
      </c>
      <c r="L2303" s="21" t="s">
        <v>1380</v>
      </c>
      <c r="M2303" s="21" t="s">
        <v>1381</v>
      </c>
      <c r="N2303" s="21">
        <v>60</v>
      </c>
      <c r="O2303" s="20"/>
      <c r="P2303" s="21" t="s">
        <v>50</v>
      </c>
      <c r="Q2303" s="21" t="s">
        <v>1710</v>
      </c>
      <c r="R2303" s="21">
        <v>0</v>
      </c>
      <c r="S2303" s="21">
        <v>10019</v>
      </c>
      <c r="T2303" s="21">
        <v>-63.171535300000002</v>
      </c>
      <c r="U2303" s="21">
        <v>-17.807540299999999</v>
      </c>
      <c r="V2303" s="21" t="s">
        <v>1736</v>
      </c>
      <c r="W2303" s="21" t="s">
        <v>51</v>
      </c>
      <c r="X2303" s="21" t="s">
        <v>1743</v>
      </c>
      <c r="Y2303" s="23">
        <v>46246</v>
      </c>
      <c r="Z2303" s="24">
        <f>+E2303-Y2303</f>
        <v>32</v>
      </c>
      <c r="AA2303" s="25">
        <f>+Tabla_DatosExternos_142[[#This Row],[Saldo]]/Tabla_DatosExternos_142[[#This Row],[Importe]]</f>
        <v>1</v>
      </c>
      <c r="AB2303" s="21"/>
      <c r="AC2303" s="26">
        <f>IF(AND(-Z2303&gt;=1,-Z2303&lt;=30),D2303,0)</f>
        <v>0</v>
      </c>
      <c r="AD2303" s="26">
        <f>IF(AND(-Z2303&gt;=31,-Z2303&lt;=60),D2303,0)</f>
        <v>0</v>
      </c>
      <c r="AE2303" s="26">
        <f>IF(AND(-Z2303&gt;=61,-Z2303&lt;=90),D2303,0)</f>
        <v>0</v>
      </c>
      <c r="AF2303" s="26">
        <f>IF(AND(-Z2303&gt;=91,-Z2303&lt;=120),D2303,0)</f>
        <v>0</v>
      </c>
      <c r="AG2303" s="26">
        <f>IF(AND(-Z2303&gt;=121,-Z2303&lt;=150),D2303,0)</f>
        <v>0</v>
      </c>
      <c r="AH2303" s="26">
        <f>IF(AND(-Z2303&gt;=151,-Z2303&lt;=180),D2303,0)</f>
        <v>0</v>
      </c>
      <c r="AI2303" s="26">
        <f>IF(AND(-Z2303&gt;=181,-Z2303&lt;=210),D2303,0)</f>
        <v>0</v>
      </c>
      <c r="AJ2303" s="26">
        <f>IF(AND(-Z2303&gt;=211,-Z2303&lt;=250),D2303,0)</f>
        <v>0</v>
      </c>
      <c r="AK2303" s="26">
        <f>IF(-Z2303&gt;=251,D2303,0)</f>
        <v>0</v>
      </c>
      <c r="AL2303" s="26">
        <f>SUM(AE2303:AF2303)</f>
        <v>0</v>
      </c>
      <c r="AM2303" s="26">
        <f>SUM(AG2303:AK2303)</f>
        <v>0</v>
      </c>
      <c r="AN2303" s="26">
        <f>SUM(AI2303:AK2303)</f>
        <v>0</v>
      </c>
      <c r="AO2303" s="26">
        <f>+IF(SUM(AC2303:AK2303)=0,D2303,0)</f>
        <v>816.18</v>
      </c>
      <c r="AP2303" s="26">
        <f>+SUM(AC2303:AK2303)</f>
        <v>0</v>
      </c>
      <c r="AQ2303" s="26">
        <f>+Tabla_DatosExternos_142[[#This Row],[Total Vigente]]+Tabla_DatosExternos_142[[#This Row],[Total Vencido]]</f>
        <v>816.18</v>
      </c>
      <c r="AR2303" s="26">
        <f>SUM(AG2303:AK2303)</f>
        <v>0</v>
      </c>
      <c r="AS2303" s="27">
        <f>+Tabla_DatosExternos_142[[#This Row],[Fecha]]-Tabla_DatosExternos_142[[#This Row],[Vence]]</f>
        <v>-60</v>
      </c>
      <c r="AT2303" s="21"/>
      <c r="AU2303" s="28" t="e">
        <f>+AR2303-W2303</f>
        <v>#VALUE!</v>
      </c>
    </row>
    <row r="2304" spans="1:47" x14ac:dyDescent="0.35">
      <c r="A2304" s="20">
        <v>46218</v>
      </c>
      <c r="B2304" s="21">
        <v>283994</v>
      </c>
      <c r="C2304" s="21">
        <v>596.28</v>
      </c>
      <c r="D2304" s="21">
        <v>596.28</v>
      </c>
      <c r="E2304" s="22">
        <v>46278</v>
      </c>
      <c r="F2304" s="21">
        <v>32</v>
      </c>
      <c r="G2304" s="21" t="s">
        <v>96</v>
      </c>
      <c r="H2304" s="21" t="s">
        <v>95</v>
      </c>
      <c r="I2304" s="21" t="s">
        <v>1709</v>
      </c>
      <c r="J2304" s="21" t="s">
        <v>1378</v>
      </c>
      <c r="K2304" s="21" t="s">
        <v>1379</v>
      </c>
      <c r="L2304" s="21" t="s">
        <v>1380</v>
      </c>
      <c r="M2304" s="21" t="s">
        <v>1381</v>
      </c>
      <c r="N2304" s="21">
        <v>60</v>
      </c>
      <c r="O2304" s="20"/>
      <c r="P2304" s="21" t="s">
        <v>50</v>
      </c>
      <c r="Q2304" s="21" t="s">
        <v>1710</v>
      </c>
      <c r="R2304" s="21">
        <v>5000</v>
      </c>
      <c r="S2304" s="21">
        <v>10019</v>
      </c>
      <c r="T2304" s="21">
        <v>-63.2227459</v>
      </c>
      <c r="U2304" s="21">
        <v>-17.814352100000001</v>
      </c>
      <c r="V2304" s="21" t="s">
        <v>1744</v>
      </c>
      <c r="W2304" s="21" t="s">
        <v>51</v>
      </c>
      <c r="X2304" s="21" t="s">
        <v>1745</v>
      </c>
      <c r="Y2304" s="23">
        <v>46246</v>
      </c>
      <c r="Z2304" s="24">
        <f>+E2304-Y2304</f>
        <v>32</v>
      </c>
      <c r="AA2304" s="25">
        <f>+Tabla_DatosExternos_142[[#This Row],[Saldo]]/Tabla_DatosExternos_142[[#This Row],[Importe]]</f>
        <v>1</v>
      </c>
      <c r="AB2304" s="21"/>
      <c r="AC2304" s="26">
        <f>IF(AND(-Z2304&gt;=1,-Z2304&lt;=30),D2304,0)</f>
        <v>0</v>
      </c>
      <c r="AD2304" s="26">
        <f>IF(AND(-Z2304&gt;=31,-Z2304&lt;=60),D2304,0)</f>
        <v>0</v>
      </c>
      <c r="AE2304" s="26">
        <f>IF(AND(-Z2304&gt;=61,-Z2304&lt;=90),D2304,0)</f>
        <v>0</v>
      </c>
      <c r="AF2304" s="26">
        <f>IF(AND(-Z2304&gt;=91,-Z2304&lt;=120),D2304,0)</f>
        <v>0</v>
      </c>
      <c r="AG2304" s="26">
        <f>IF(AND(-Z2304&gt;=121,-Z2304&lt;=150),D2304,0)</f>
        <v>0</v>
      </c>
      <c r="AH2304" s="26">
        <f>IF(AND(-Z2304&gt;=151,-Z2304&lt;=180),D2304,0)</f>
        <v>0</v>
      </c>
      <c r="AI2304" s="26">
        <f>IF(AND(-Z2304&gt;=181,-Z2304&lt;=210),D2304,0)</f>
        <v>0</v>
      </c>
      <c r="AJ2304" s="26">
        <f>IF(AND(-Z2304&gt;=211,-Z2304&lt;=250),D2304,0)</f>
        <v>0</v>
      </c>
      <c r="AK2304" s="26">
        <f>IF(-Z2304&gt;=251,D2304,0)</f>
        <v>0</v>
      </c>
      <c r="AL2304" s="26">
        <f>SUM(AE2304:AF2304)</f>
        <v>0</v>
      </c>
      <c r="AM2304" s="26">
        <f>SUM(AG2304:AK2304)</f>
        <v>0</v>
      </c>
      <c r="AN2304" s="26">
        <f>SUM(AI2304:AK2304)</f>
        <v>0</v>
      </c>
      <c r="AO2304" s="26">
        <f>+IF(SUM(AC2304:AK2304)=0,D2304,0)</f>
        <v>596.28</v>
      </c>
      <c r="AP2304" s="26">
        <f>+SUM(AC2304:AK2304)</f>
        <v>0</v>
      </c>
      <c r="AQ2304" s="26">
        <f>+Tabla_DatosExternos_142[[#This Row],[Total Vigente]]+Tabla_DatosExternos_142[[#This Row],[Total Vencido]]</f>
        <v>596.28</v>
      </c>
      <c r="AR2304" s="26">
        <f>SUM(AG2304:AK2304)</f>
        <v>0</v>
      </c>
      <c r="AS2304" s="27">
        <f>+Tabla_DatosExternos_142[[#This Row],[Fecha]]-Tabla_DatosExternos_142[[#This Row],[Vence]]</f>
        <v>-60</v>
      </c>
      <c r="AT2304" s="21"/>
      <c r="AU2304" s="28" t="e">
        <f>+AR2304-W2304</f>
        <v>#VALUE!</v>
      </c>
    </row>
    <row r="2305" spans="1:47" x14ac:dyDescent="0.35">
      <c r="A2305" s="20">
        <v>46218</v>
      </c>
      <c r="B2305" s="21">
        <v>283995</v>
      </c>
      <c r="C2305" s="21">
        <v>772.14</v>
      </c>
      <c r="D2305" s="21">
        <v>772.14</v>
      </c>
      <c r="E2305" s="22">
        <v>46278</v>
      </c>
      <c r="F2305" s="21">
        <v>32</v>
      </c>
      <c r="G2305" s="21" t="s">
        <v>96</v>
      </c>
      <c r="H2305" s="21" t="s">
        <v>95</v>
      </c>
      <c r="I2305" s="21" t="s">
        <v>1709</v>
      </c>
      <c r="J2305" s="21" t="s">
        <v>1378</v>
      </c>
      <c r="K2305" s="21" t="s">
        <v>1379</v>
      </c>
      <c r="L2305" s="21" t="s">
        <v>1380</v>
      </c>
      <c r="M2305" s="21" t="s">
        <v>1381</v>
      </c>
      <c r="N2305" s="21">
        <v>60</v>
      </c>
      <c r="O2305" s="20"/>
      <c r="P2305" s="21" t="s">
        <v>50</v>
      </c>
      <c r="Q2305" s="21" t="s">
        <v>1710</v>
      </c>
      <c r="R2305" s="21">
        <v>5000</v>
      </c>
      <c r="S2305" s="21">
        <v>10019</v>
      </c>
      <c r="T2305" s="21">
        <v>-63.136187999999997</v>
      </c>
      <c r="U2305" s="21">
        <v>-17.775711000000001</v>
      </c>
      <c r="V2305" s="21" t="s">
        <v>1744</v>
      </c>
      <c r="W2305" s="21" t="s">
        <v>51</v>
      </c>
      <c r="X2305" s="21" t="s">
        <v>1773</v>
      </c>
      <c r="Y2305" s="23">
        <v>46246</v>
      </c>
      <c r="Z2305" s="24">
        <f>+E2305-Y2305</f>
        <v>32</v>
      </c>
      <c r="AA2305" s="25">
        <f>+Tabla_DatosExternos_142[[#This Row],[Saldo]]/Tabla_DatosExternos_142[[#This Row],[Importe]]</f>
        <v>1</v>
      </c>
      <c r="AB2305" s="21"/>
      <c r="AC2305" s="26">
        <f>IF(AND(-Z2305&gt;=1,-Z2305&lt;=30),D2305,0)</f>
        <v>0</v>
      </c>
      <c r="AD2305" s="26">
        <f>IF(AND(-Z2305&gt;=31,-Z2305&lt;=60),D2305,0)</f>
        <v>0</v>
      </c>
      <c r="AE2305" s="26">
        <f>IF(AND(-Z2305&gt;=61,-Z2305&lt;=90),D2305,0)</f>
        <v>0</v>
      </c>
      <c r="AF2305" s="26">
        <f>IF(AND(-Z2305&gt;=91,-Z2305&lt;=120),D2305,0)</f>
        <v>0</v>
      </c>
      <c r="AG2305" s="26">
        <f>IF(AND(-Z2305&gt;=121,-Z2305&lt;=150),D2305,0)</f>
        <v>0</v>
      </c>
      <c r="AH2305" s="26">
        <f>IF(AND(-Z2305&gt;=151,-Z2305&lt;=180),D2305,0)</f>
        <v>0</v>
      </c>
      <c r="AI2305" s="26">
        <f>IF(AND(-Z2305&gt;=181,-Z2305&lt;=210),D2305,0)</f>
        <v>0</v>
      </c>
      <c r="AJ2305" s="26">
        <f>IF(AND(-Z2305&gt;=211,-Z2305&lt;=250),D2305,0)</f>
        <v>0</v>
      </c>
      <c r="AK2305" s="26">
        <f>IF(-Z2305&gt;=251,D2305,0)</f>
        <v>0</v>
      </c>
      <c r="AL2305" s="26">
        <f>SUM(AE2305:AF2305)</f>
        <v>0</v>
      </c>
      <c r="AM2305" s="26">
        <f>SUM(AG2305:AK2305)</f>
        <v>0</v>
      </c>
      <c r="AN2305" s="26">
        <f>SUM(AI2305:AK2305)</f>
        <v>0</v>
      </c>
      <c r="AO2305" s="26">
        <f>+IF(SUM(AC2305:AK2305)=0,D2305,0)</f>
        <v>772.14</v>
      </c>
      <c r="AP2305" s="26">
        <f>+SUM(AC2305:AK2305)</f>
        <v>0</v>
      </c>
      <c r="AQ2305" s="26">
        <f>+Tabla_DatosExternos_142[[#This Row],[Total Vigente]]+Tabla_DatosExternos_142[[#This Row],[Total Vencido]]</f>
        <v>772.14</v>
      </c>
      <c r="AR2305" s="26">
        <f>SUM(AG2305:AK2305)</f>
        <v>0</v>
      </c>
      <c r="AS2305" s="27">
        <f>+Tabla_DatosExternos_142[[#This Row],[Fecha]]-Tabla_DatosExternos_142[[#This Row],[Vence]]</f>
        <v>-60</v>
      </c>
      <c r="AT2305" s="21"/>
      <c r="AU2305" s="28" t="e">
        <f>+AR2305-W2305</f>
        <v>#VALUE!</v>
      </c>
    </row>
    <row r="2306" spans="1:47" x14ac:dyDescent="0.35">
      <c r="A2306" s="20">
        <v>46218</v>
      </c>
      <c r="B2306" s="21">
        <v>283996</v>
      </c>
      <c r="C2306" s="21">
        <v>4468.07</v>
      </c>
      <c r="D2306" s="21">
        <v>4468.07</v>
      </c>
      <c r="E2306" s="22">
        <v>46278</v>
      </c>
      <c r="F2306" s="21">
        <v>32</v>
      </c>
      <c r="G2306" s="21" t="s">
        <v>96</v>
      </c>
      <c r="H2306" s="21" t="s">
        <v>95</v>
      </c>
      <c r="I2306" s="21" t="s">
        <v>1709</v>
      </c>
      <c r="J2306" s="21" t="s">
        <v>1378</v>
      </c>
      <c r="K2306" s="21" t="s">
        <v>1379</v>
      </c>
      <c r="L2306" s="21" t="s">
        <v>1380</v>
      </c>
      <c r="M2306" s="21" t="s">
        <v>1381</v>
      </c>
      <c r="N2306" s="21">
        <v>60</v>
      </c>
      <c r="O2306" s="20"/>
      <c r="P2306" s="21" t="s">
        <v>50</v>
      </c>
      <c r="Q2306" s="21" t="s">
        <v>1710</v>
      </c>
      <c r="R2306" s="21">
        <v>5000</v>
      </c>
      <c r="S2306" s="21">
        <v>10019</v>
      </c>
      <c r="T2306" s="21">
        <v>-63.1361153</v>
      </c>
      <c r="U2306" s="21">
        <v>-17.761643500000002</v>
      </c>
      <c r="V2306" s="21" t="s">
        <v>1818</v>
      </c>
      <c r="W2306" s="21" t="s">
        <v>51</v>
      </c>
      <c r="X2306" s="21" t="s">
        <v>1894</v>
      </c>
      <c r="Y2306" s="23">
        <v>46246</v>
      </c>
      <c r="Z2306" s="24">
        <f>+E2306-Y2306</f>
        <v>32</v>
      </c>
      <c r="AA2306" s="25">
        <f>+Tabla_DatosExternos_142[[#This Row],[Saldo]]/Tabla_DatosExternos_142[[#This Row],[Importe]]</f>
        <v>1</v>
      </c>
      <c r="AB2306" s="21"/>
      <c r="AC2306" s="26">
        <f>IF(AND(-Z2306&gt;=1,-Z2306&lt;=30),D2306,0)</f>
        <v>0</v>
      </c>
      <c r="AD2306" s="26">
        <f>IF(AND(-Z2306&gt;=31,-Z2306&lt;=60),D2306,0)</f>
        <v>0</v>
      </c>
      <c r="AE2306" s="26">
        <f>IF(AND(-Z2306&gt;=61,-Z2306&lt;=90),D2306,0)</f>
        <v>0</v>
      </c>
      <c r="AF2306" s="26">
        <f>IF(AND(-Z2306&gt;=91,-Z2306&lt;=120),D2306,0)</f>
        <v>0</v>
      </c>
      <c r="AG2306" s="26">
        <f>IF(AND(-Z2306&gt;=121,-Z2306&lt;=150),D2306,0)</f>
        <v>0</v>
      </c>
      <c r="AH2306" s="26">
        <f>IF(AND(-Z2306&gt;=151,-Z2306&lt;=180),D2306,0)</f>
        <v>0</v>
      </c>
      <c r="AI2306" s="26">
        <f>IF(AND(-Z2306&gt;=181,-Z2306&lt;=210),D2306,0)</f>
        <v>0</v>
      </c>
      <c r="AJ2306" s="26">
        <f>IF(AND(-Z2306&gt;=211,-Z2306&lt;=250),D2306,0)</f>
        <v>0</v>
      </c>
      <c r="AK2306" s="26">
        <f>IF(-Z2306&gt;=251,D2306,0)</f>
        <v>0</v>
      </c>
      <c r="AL2306" s="26">
        <f>SUM(AE2306:AF2306)</f>
        <v>0</v>
      </c>
      <c r="AM2306" s="26">
        <f>SUM(AG2306:AK2306)</f>
        <v>0</v>
      </c>
      <c r="AN2306" s="26">
        <f>SUM(AI2306:AK2306)</f>
        <v>0</v>
      </c>
      <c r="AO2306" s="26">
        <f>+IF(SUM(AC2306:AK2306)=0,D2306,0)</f>
        <v>4468.07</v>
      </c>
      <c r="AP2306" s="26">
        <f>+SUM(AC2306:AK2306)</f>
        <v>0</v>
      </c>
      <c r="AQ2306" s="26">
        <f>+Tabla_DatosExternos_142[[#This Row],[Total Vigente]]+Tabla_DatosExternos_142[[#This Row],[Total Vencido]]</f>
        <v>4468.07</v>
      </c>
      <c r="AR2306" s="26">
        <f>SUM(AG2306:AK2306)</f>
        <v>0</v>
      </c>
      <c r="AS2306" s="27">
        <f>+Tabla_DatosExternos_142[[#This Row],[Fecha]]-Tabla_DatosExternos_142[[#This Row],[Vence]]</f>
        <v>-60</v>
      </c>
      <c r="AT2306" s="21"/>
      <c r="AU2306" s="28" t="e">
        <f>+AR2306-W2306</f>
        <v>#VALUE!</v>
      </c>
    </row>
    <row r="2307" spans="1:47" x14ac:dyDescent="0.35">
      <c r="A2307" s="20">
        <v>46218</v>
      </c>
      <c r="B2307" s="21">
        <v>283997</v>
      </c>
      <c r="C2307" s="21">
        <v>720</v>
      </c>
      <c r="D2307" s="21">
        <v>720</v>
      </c>
      <c r="E2307" s="22">
        <v>46278</v>
      </c>
      <c r="F2307" s="21">
        <v>32</v>
      </c>
      <c r="G2307" s="21" t="s">
        <v>96</v>
      </c>
      <c r="H2307" s="21" t="s">
        <v>95</v>
      </c>
      <c r="I2307" s="21" t="s">
        <v>1823</v>
      </c>
      <c r="J2307" s="21" t="s">
        <v>1378</v>
      </c>
      <c r="K2307" s="21" t="s">
        <v>1379</v>
      </c>
      <c r="L2307" s="21" t="s">
        <v>1380</v>
      </c>
      <c r="M2307" s="21" t="s">
        <v>1381</v>
      </c>
      <c r="N2307" s="21">
        <v>60</v>
      </c>
      <c r="O2307" s="20"/>
      <c r="P2307" s="21" t="s">
        <v>50</v>
      </c>
      <c r="Q2307" s="21" t="s">
        <v>1824</v>
      </c>
      <c r="R2307" s="21">
        <v>3020821</v>
      </c>
      <c r="S2307" s="21">
        <v>10019</v>
      </c>
      <c r="T2307" s="21">
        <v>-63.190816099999999</v>
      </c>
      <c r="U2307" s="21">
        <v>-17.778849099999999</v>
      </c>
      <c r="V2307" s="21" t="s">
        <v>1448</v>
      </c>
      <c r="W2307" s="21" t="s">
        <v>51</v>
      </c>
      <c r="X2307" s="21" t="s">
        <v>1830</v>
      </c>
      <c r="Y2307" s="23">
        <v>46246</v>
      </c>
      <c r="Z2307" s="24">
        <f>+E2307-Y2307</f>
        <v>32</v>
      </c>
      <c r="AA2307" s="25">
        <f>+Tabla_DatosExternos_142[[#This Row],[Saldo]]/Tabla_DatosExternos_142[[#This Row],[Importe]]</f>
        <v>1</v>
      </c>
      <c r="AB2307" s="21"/>
      <c r="AC2307" s="26">
        <f>IF(AND(-Z2307&gt;=1,-Z2307&lt;=30),D2307,0)</f>
        <v>0</v>
      </c>
      <c r="AD2307" s="26">
        <f>IF(AND(-Z2307&gt;=31,-Z2307&lt;=60),D2307,0)</f>
        <v>0</v>
      </c>
      <c r="AE2307" s="26">
        <f>IF(AND(-Z2307&gt;=61,-Z2307&lt;=90),D2307,0)</f>
        <v>0</v>
      </c>
      <c r="AF2307" s="26">
        <f>IF(AND(-Z2307&gt;=91,-Z2307&lt;=120),D2307,0)</f>
        <v>0</v>
      </c>
      <c r="AG2307" s="26">
        <f>IF(AND(-Z2307&gt;=121,-Z2307&lt;=150),D2307,0)</f>
        <v>0</v>
      </c>
      <c r="AH2307" s="26">
        <f>IF(AND(-Z2307&gt;=151,-Z2307&lt;=180),D2307,0)</f>
        <v>0</v>
      </c>
      <c r="AI2307" s="26">
        <f>IF(AND(-Z2307&gt;=181,-Z2307&lt;=210),D2307,0)</f>
        <v>0</v>
      </c>
      <c r="AJ2307" s="26">
        <f>IF(AND(-Z2307&gt;=211,-Z2307&lt;=250),D2307,0)</f>
        <v>0</v>
      </c>
      <c r="AK2307" s="26">
        <f>IF(-Z2307&gt;=251,D2307,0)</f>
        <v>0</v>
      </c>
      <c r="AL2307" s="26">
        <f>SUM(AE2307:AF2307)</f>
        <v>0</v>
      </c>
      <c r="AM2307" s="26">
        <f>SUM(AG2307:AK2307)</f>
        <v>0</v>
      </c>
      <c r="AN2307" s="26">
        <f>SUM(AI2307:AK2307)</f>
        <v>0</v>
      </c>
      <c r="AO2307" s="26">
        <f>+IF(SUM(AC2307:AK2307)=0,D2307,0)</f>
        <v>720</v>
      </c>
      <c r="AP2307" s="26">
        <f>+SUM(AC2307:AK2307)</f>
        <v>0</v>
      </c>
      <c r="AQ2307" s="26">
        <f>+Tabla_DatosExternos_142[[#This Row],[Total Vigente]]+Tabla_DatosExternos_142[[#This Row],[Total Vencido]]</f>
        <v>720</v>
      </c>
      <c r="AR2307" s="26">
        <f>SUM(AG2307:AK2307)</f>
        <v>0</v>
      </c>
      <c r="AS2307" s="27">
        <f>+Tabla_DatosExternos_142[[#This Row],[Fecha]]-Tabla_DatosExternos_142[[#This Row],[Vence]]</f>
        <v>-60</v>
      </c>
      <c r="AT2307" s="21"/>
      <c r="AU2307" s="28" t="e">
        <f>+AR2307-W2307</f>
        <v>#VALUE!</v>
      </c>
    </row>
    <row r="2308" spans="1:47" x14ac:dyDescent="0.35">
      <c r="A2308" s="20">
        <v>46218</v>
      </c>
      <c r="B2308" s="21">
        <v>283998</v>
      </c>
      <c r="C2308" s="21">
        <v>678.78</v>
      </c>
      <c r="D2308" s="21">
        <v>678.78</v>
      </c>
      <c r="E2308" s="22">
        <v>46278</v>
      </c>
      <c r="F2308" s="21">
        <v>32</v>
      </c>
      <c r="G2308" s="21" t="s">
        <v>96</v>
      </c>
      <c r="H2308" s="21" t="s">
        <v>95</v>
      </c>
      <c r="I2308" s="21" t="s">
        <v>1823</v>
      </c>
      <c r="J2308" s="21" t="s">
        <v>1378</v>
      </c>
      <c r="K2308" s="21" t="s">
        <v>1379</v>
      </c>
      <c r="L2308" s="21" t="s">
        <v>1380</v>
      </c>
      <c r="M2308" s="21" t="s">
        <v>1381</v>
      </c>
      <c r="N2308" s="21">
        <v>60</v>
      </c>
      <c r="O2308" s="20"/>
      <c r="P2308" s="21" t="s">
        <v>50</v>
      </c>
      <c r="Q2308" s="21" t="s">
        <v>1824</v>
      </c>
      <c r="R2308" s="21">
        <v>3020821</v>
      </c>
      <c r="S2308" s="21">
        <v>10019</v>
      </c>
      <c r="T2308" s="21">
        <v>-63.1815906</v>
      </c>
      <c r="U2308" s="21">
        <v>-17.7884542</v>
      </c>
      <c r="V2308" s="21" t="s">
        <v>1448</v>
      </c>
      <c r="W2308" s="21" t="s">
        <v>51</v>
      </c>
      <c r="X2308" s="21" t="s">
        <v>1861</v>
      </c>
      <c r="Y2308" s="23">
        <v>46246</v>
      </c>
      <c r="Z2308" s="24">
        <f>+E2308-Y2308</f>
        <v>32</v>
      </c>
      <c r="AA2308" s="25">
        <f>+Tabla_DatosExternos_142[[#This Row],[Saldo]]/Tabla_DatosExternos_142[[#This Row],[Importe]]</f>
        <v>1</v>
      </c>
      <c r="AB2308" s="21"/>
      <c r="AC2308" s="26">
        <f>IF(AND(-Z2308&gt;=1,-Z2308&lt;=30),D2308,0)</f>
        <v>0</v>
      </c>
      <c r="AD2308" s="26">
        <f>IF(AND(-Z2308&gt;=31,-Z2308&lt;=60),D2308,0)</f>
        <v>0</v>
      </c>
      <c r="AE2308" s="26">
        <f>IF(AND(-Z2308&gt;=61,-Z2308&lt;=90),D2308,0)</f>
        <v>0</v>
      </c>
      <c r="AF2308" s="26">
        <f>IF(AND(-Z2308&gt;=91,-Z2308&lt;=120),D2308,0)</f>
        <v>0</v>
      </c>
      <c r="AG2308" s="26">
        <f>IF(AND(-Z2308&gt;=121,-Z2308&lt;=150),D2308,0)</f>
        <v>0</v>
      </c>
      <c r="AH2308" s="26">
        <f>IF(AND(-Z2308&gt;=151,-Z2308&lt;=180),D2308,0)</f>
        <v>0</v>
      </c>
      <c r="AI2308" s="26">
        <f>IF(AND(-Z2308&gt;=181,-Z2308&lt;=210),D2308,0)</f>
        <v>0</v>
      </c>
      <c r="AJ2308" s="26">
        <f>IF(AND(-Z2308&gt;=211,-Z2308&lt;=250),D2308,0)</f>
        <v>0</v>
      </c>
      <c r="AK2308" s="26">
        <f>IF(-Z2308&gt;=251,D2308,0)</f>
        <v>0</v>
      </c>
      <c r="AL2308" s="26">
        <f>SUM(AE2308:AF2308)</f>
        <v>0</v>
      </c>
      <c r="AM2308" s="26">
        <f>SUM(AG2308:AK2308)</f>
        <v>0</v>
      </c>
      <c r="AN2308" s="26">
        <f>SUM(AI2308:AK2308)</f>
        <v>0</v>
      </c>
      <c r="AO2308" s="26">
        <f>+IF(SUM(AC2308:AK2308)=0,D2308,0)</f>
        <v>678.78</v>
      </c>
      <c r="AP2308" s="26">
        <f>+SUM(AC2308:AK2308)</f>
        <v>0</v>
      </c>
      <c r="AQ2308" s="26">
        <f>+Tabla_DatosExternos_142[[#This Row],[Total Vigente]]+Tabla_DatosExternos_142[[#This Row],[Total Vencido]]</f>
        <v>678.78</v>
      </c>
      <c r="AR2308" s="26">
        <f>SUM(AG2308:AK2308)</f>
        <v>0</v>
      </c>
      <c r="AS2308" s="27">
        <f>+Tabla_DatosExternos_142[[#This Row],[Fecha]]-Tabla_DatosExternos_142[[#This Row],[Vence]]</f>
        <v>-60</v>
      </c>
      <c r="AT2308" s="21"/>
      <c r="AU2308" s="28" t="e">
        <f>+AR2308-W2308</f>
        <v>#VALUE!</v>
      </c>
    </row>
    <row r="2309" spans="1:47" x14ac:dyDescent="0.35">
      <c r="A2309" s="20">
        <v>46218</v>
      </c>
      <c r="B2309" s="21">
        <v>284076</v>
      </c>
      <c r="C2309" s="21">
        <v>728.46</v>
      </c>
      <c r="D2309" s="21">
        <v>728.46</v>
      </c>
      <c r="E2309" s="22">
        <v>46278</v>
      </c>
      <c r="F2309" s="21">
        <v>32</v>
      </c>
      <c r="G2309" s="21" t="s">
        <v>96</v>
      </c>
      <c r="H2309" s="21" t="s">
        <v>95</v>
      </c>
      <c r="I2309" s="21" t="s">
        <v>1709</v>
      </c>
      <c r="J2309" s="21" t="s">
        <v>1378</v>
      </c>
      <c r="K2309" s="21" t="s">
        <v>1379</v>
      </c>
      <c r="L2309" s="21" t="s">
        <v>1380</v>
      </c>
      <c r="M2309" s="21" t="s">
        <v>1381</v>
      </c>
      <c r="N2309" s="21">
        <v>60</v>
      </c>
      <c r="O2309" s="20"/>
      <c r="P2309" s="21" t="s">
        <v>50</v>
      </c>
      <c r="Q2309" s="21" t="s">
        <v>1710</v>
      </c>
      <c r="R2309" s="21">
        <v>110000</v>
      </c>
      <c r="S2309" s="21">
        <v>10019</v>
      </c>
      <c r="T2309" s="21">
        <v>-63.096998999999997</v>
      </c>
      <c r="U2309" s="21">
        <v>-17.746296000000001</v>
      </c>
      <c r="V2309" s="21" t="s">
        <v>1717</v>
      </c>
      <c r="W2309" s="21" t="s">
        <v>51</v>
      </c>
      <c r="X2309" s="21" t="s">
        <v>1779</v>
      </c>
      <c r="Y2309" s="23">
        <v>46246</v>
      </c>
      <c r="Z2309" s="24">
        <f>+E2309-Y2309</f>
        <v>32</v>
      </c>
      <c r="AA2309" s="25">
        <f>+Tabla_DatosExternos_142[[#This Row],[Saldo]]/Tabla_DatosExternos_142[[#This Row],[Importe]]</f>
        <v>1</v>
      </c>
      <c r="AB2309" s="21"/>
      <c r="AC2309" s="26">
        <f>IF(AND(-Z2309&gt;=1,-Z2309&lt;=30),D2309,0)</f>
        <v>0</v>
      </c>
      <c r="AD2309" s="26">
        <f>IF(AND(-Z2309&gt;=31,-Z2309&lt;=60),D2309,0)</f>
        <v>0</v>
      </c>
      <c r="AE2309" s="26">
        <f>IF(AND(-Z2309&gt;=61,-Z2309&lt;=90),D2309,0)</f>
        <v>0</v>
      </c>
      <c r="AF2309" s="26">
        <f>IF(AND(-Z2309&gt;=91,-Z2309&lt;=120),D2309,0)</f>
        <v>0</v>
      </c>
      <c r="AG2309" s="26">
        <f>IF(AND(-Z2309&gt;=121,-Z2309&lt;=150),D2309,0)</f>
        <v>0</v>
      </c>
      <c r="AH2309" s="26">
        <f>IF(AND(-Z2309&gt;=151,-Z2309&lt;=180),D2309,0)</f>
        <v>0</v>
      </c>
      <c r="AI2309" s="26">
        <f>IF(AND(-Z2309&gt;=181,-Z2309&lt;=210),D2309,0)</f>
        <v>0</v>
      </c>
      <c r="AJ2309" s="26">
        <f>IF(AND(-Z2309&gt;=211,-Z2309&lt;=250),D2309,0)</f>
        <v>0</v>
      </c>
      <c r="AK2309" s="26">
        <f>IF(-Z2309&gt;=251,D2309,0)</f>
        <v>0</v>
      </c>
      <c r="AL2309" s="26">
        <f>SUM(AE2309:AF2309)</f>
        <v>0</v>
      </c>
      <c r="AM2309" s="26">
        <f>SUM(AG2309:AK2309)</f>
        <v>0</v>
      </c>
      <c r="AN2309" s="26">
        <f>SUM(AI2309:AK2309)</f>
        <v>0</v>
      </c>
      <c r="AO2309" s="26">
        <f>+IF(SUM(AC2309:AK2309)=0,D2309,0)</f>
        <v>728.46</v>
      </c>
      <c r="AP2309" s="26">
        <f>+SUM(AC2309:AK2309)</f>
        <v>0</v>
      </c>
      <c r="AQ2309" s="26">
        <f>+Tabla_DatosExternos_142[[#This Row],[Total Vigente]]+Tabla_DatosExternos_142[[#This Row],[Total Vencido]]</f>
        <v>728.46</v>
      </c>
      <c r="AR2309" s="26">
        <f>SUM(AG2309:AK2309)</f>
        <v>0</v>
      </c>
      <c r="AS2309" s="27">
        <f>+Tabla_DatosExternos_142[[#This Row],[Fecha]]-Tabla_DatosExternos_142[[#This Row],[Vence]]</f>
        <v>-60</v>
      </c>
      <c r="AT2309" s="21"/>
      <c r="AU2309" s="28" t="e">
        <f>+AR2309-W2309</f>
        <v>#VALUE!</v>
      </c>
    </row>
    <row r="2310" spans="1:47" x14ac:dyDescent="0.35">
      <c r="A2310" s="20">
        <v>46218</v>
      </c>
      <c r="B2310" s="21">
        <v>284077</v>
      </c>
      <c r="C2310" s="21">
        <v>588.48</v>
      </c>
      <c r="D2310" s="21">
        <v>588.48</v>
      </c>
      <c r="E2310" s="22">
        <v>46278</v>
      </c>
      <c r="F2310" s="21">
        <v>32</v>
      </c>
      <c r="G2310" s="21" t="s">
        <v>96</v>
      </c>
      <c r="H2310" s="21" t="s">
        <v>95</v>
      </c>
      <c r="I2310" s="21" t="s">
        <v>1709</v>
      </c>
      <c r="J2310" s="21" t="s">
        <v>1378</v>
      </c>
      <c r="K2310" s="21" t="s">
        <v>1379</v>
      </c>
      <c r="L2310" s="21" t="s">
        <v>1380</v>
      </c>
      <c r="M2310" s="21" t="s">
        <v>1381</v>
      </c>
      <c r="N2310" s="21">
        <v>60</v>
      </c>
      <c r="O2310" s="20"/>
      <c r="P2310" s="21" t="s">
        <v>50</v>
      </c>
      <c r="Q2310" s="21" t="s">
        <v>1710</v>
      </c>
      <c r="R2310" s="21">
        <v>425000</v>
      </c>
      <c r="S2310" s="21">
        <v>10019</v>
      </c>
      <c r="T2310" s="21">
        <v>-63.094124399999998</v>
      </c>
      <c r="U2310" s="21">
        <v>-17.7519545</v>
      </c>
      <c r="V2310" s="21" t="s">
        <v>1736</v>
      </c>
      <c r="W2310" s="21" t="s">
        <v>51</v>
      </c>
      <c r="X2310" s="21" t="s">
        <v>1780</v>
      </c>
      <c r="Y2310" s="23">
        <v>46246</v>
      </c>
      <c r="Z2310" s="24">
        <f>+E2310-Y2310</f>
        <v>32</v>
      </c>
      <c r="AA2310" s="25">
        <f>+Tabla_DatosExternos_142[[#This Row],[Saldo]]/Tabla_DatosExternos_142[[#This Row],[Importe]]</f>
        <v>1</v>
      </c>
      <c r="AB2310" s="21"/>
      <c r="AC2310" s="26">
        <f>IF(AND(-Z2310&gt;=1,-Z2310&lt;=30),D2310,0)</f>
        <v>0</v>
      </c>
      <c r="AD2310" s="26">
        <f>IF(AND(-Z2310&gt;=31,-Z2310&lt;=60),D2310,0)</f>
        <v>0</v>
      </c>
      <c r="AE2310" s="26">
        <f>IF(AND(-Z2310&gt;=61,-Z2310&lt;=90),D2310,0)</f>
        <v>0</v>
      </c>
      <c r="AF2310" s="26">
        <f>IF(AND(-Z2310&gt;=91,-Z2310&lt;=120),D2310,0)</f>
        <v>0</v>
      </c>
      <c r="AG2310" s="26">
        <f>IF(AND(-Z2310&gt;=121,-Z2310&lt;=150),D2310,0)</f>
        <v>0</v>
      </c>
      <c r="AH2310" s="26">
        <f>IF(AND(-Z2310&gt;=151,-Z2310&lt;=180),D2310,0)</f>
        <v>0</v>
      </c>
      <c r="AI2310" s="26">
        <f>IF(AND(-Z2310&gt;=181,-Z2310&lt;=210),D2310,0)</f>
        <v>0</v>
      </c>
      <c r="AJ2310" s="26">
        <f>IF(AND(-Z2310&gt;=211,-Z2310&lt;=250),D2310,0)</f>
        <v>0</v>
      </c>
      <c r="AK2310" s="26">
        <f>IF(-Z2310&gt;=251,D2310,0)</f>
        <v>0</v>
      </c>
      <c r="AL2310" s="26">
        <f>SUM(AE2310:AF2310)</f>
        <v>0</v>
      </c>
      <c r="AM2310" s="26">
        <f>SUM(AG2310:AK2310)</f>
        <v>0</v>
      </c>
      <c r="AN2310" s="26">
        <f>SUM(AI2310:AK2310)</f>
        <v>0</v>
      </c>
      <c r="AO2310" s="26">
        <f>+IF(SUM(AC2310:AK2310)=0,D2310,0)</f>
        <v>588.48</v>
      </c>
      <c r="AP2310" s="26">
        <f>+SUM(AC2310:AK2310)</f>
        <v>0</v>
      </c>
      <c r="AQ2310" s="26">
        <f>+Tabla_DatosExternos_142[[#This Row],[Total Vigente]]+Tabla_DatosExternos_142[[#This Row],[Total Vencido]]</f>
        <v>588.48</v>
      </c>
      <c r="AR2310" s="26">
        <f>SUM(AG2310:AK2310)</f>
        <v>0</v>
      </c>
      <c r="AS2310" s="27">
        <f>+Tabla_DatosExternos_142[[#This Row],[Fecha]]-Tabla_DatosExternos_142[[#This Row],[Vence]]</f>
        <v>-60</v>
      </c>
      <c r="AT2310" s="21"/>
      <c r="AU2310" s="28" t="e">
        <f>+AR2310-W2310</f>
        <v>#VALUE!</v>
      </c>
    </row>
    <row r="2311" spans="1:47" x14ac:dyDescent="0.35">
      <c r="A2311" s="20">
        <v>46218</v>
      </c>
      <c r="B2311" s="21">
        <v>284078</v>
      </c>
      <c r="C2311" s="21">
        <v>793.2</v>
      </c>
      <c r="D2311" s="21">
        <v>793.2</v>
      </c>
      <c r="E2311" s="22">
        <v>46278</v>
      </c>
      <c r="F2311" s="21">
        <v>32</v>
      </c>
      <c r="G2311" s="21" t="s">
        <v>96</v>
      </c>
      <c r="H2311" s="21" t="s">
        <v>95</v>
      </c>
      <c r="I2311" s="21" t="s">
        <v>1709</v>
      </c>
      <c r="J2311" s="21" t="s">
        <v>1378</v>
      </c>
      <c r="K2311" s="21" t="s">
        <v>1379</v>
      </c>
      <c r="L2311" s="21" t="s">
        <v>1380</v>
      </c>
      <c r="M2311" s="21" t="s">
        <v>1381</v>
      </c>
      <c r="N2311" s="21">
        <v>60</v>
      </c>
      <c r="O2311" s="20"/>
      <c r="P2311" s="21" t="s">
        <v>50</v>
      </c>
      <c r="Q2311" s="21" t="s">
        <v>1710</v>
      </c>
      <c r="R2311" s="21">
        <v>5000</v>
      </c>
      <c r="S2311" s="21">
        <v>10019</v>
      </c>
      <c r="T2311" s="21">
        <v>-63.074126300000003</v>
      </c>
      <c r="U2311" s="21">
        <v>-17.740249800000001</v>
      </c>
      <c r="V2311" s="21" t="s">
        <v>1736</v>
      </c>
      <c r="W2311" s="21" t="s">
        <v>51</v>
      </c>
      <c r="X2311" s="21" t="s">
        <v>1781</v>
      </c>
      <c r="Y2311" s="23">
        <v>46246</v>
      </c>
      <c r="Z2311" s="24">
        <f>+E2311-Y2311</f>
        <v>32</v>
      </c>
      <c r="AA2311" s="25">
        <f>+Tabla_DatosExternos_142[[#This Row],[Saldo]]/Tabla_DatosExternos_142[[#This Row],[Importe]]</f>
        <v>1</v>
      </c>
      <c r="AB2311" s="21"/>
      <c r="AC2311" s="26">
        <f>IF(AND(-Z2311&gt;=1,-Z2311&lt;=30),D2311,0)</f>
        <v>0</v>
      </c>
      <c r="AD2311" s="26">
        <f>IF(AND(-Z2311&gt;=31,-Z2311&lt;=60),D2311,0)</f>
        <v>0</v>
      </c>
      <c r="AE2311" s="26">
        <f>IF(AND(-Z2311&gt;=61,-Z2311&lt;=90),D2311,0)</f>
        <v>0</v>
      </c>
      <c r="AF2311" s="26">
        <f>IF(AND(-Z2311&gt;=91,-Z2311&lt;=120),D2311,0)</f>
        <v>0</v>
      </c>
      <c r="AG2311" s="26">
        <f>IF(AND(-Z2311&gt;=121,-Z2311&lt;=150),D2311,0)</f>
        <v>0</v>
      </c>
      <c r="AH2311" s="26">
        <f>IF(AND(-Z2311&gt;=151,-Z2311&lt;=180),D2311,0)</f>
        <v>0</v>
      </c>
      <c r="AI2311" s="26">
        <f>IF(AND(-Z2311&gt;=181,-Z2311&lt;=210),D2311,0)</f>
        <v>0</v>
      </c>
      <c r="AJ2311" s="26">
        <f>IF(AND(-Z2311&gt;=211,-Z2311&lt;=250),D2311,0)</f>
        <v>0</v>
      </c>
      <c r="AK2311" s="26">
        <f>IF(-Z2311&gt;=251,D2311,0)</f>
        <v>0</v>
      </c>
      <c r="AL2311" s="26">
        <f>SUM(AE2311:AF2311)</f>
        <v>0</v>
      </c>
      <c r="AM2311" s="26">
        <f>SUM(AG2311:AK2311)</f>
        <v>0</v>
      </c>
      <c r="AN2311" s="26">
        <f>SUM(AI2311:AK2311)</f>
        <v>0</v>
      </c>
      <c r="AO2311" s="26">
        <f>+IF(SUM(AC2311:AK2311)=0,D2311,0)</f>
        <v>793.2</v>
      </c>
      <c r="AP2311" s="26">
        <f>+SUM(AC2311:AK2311)</f>
        <v>0</v>
      </c>
      <c r="AQ2311" s="26">
        <f>+Tabla_DatosExternos_142[[#This Row],[Total Vigente]]+Tabla_DatosExternos_142[[#This Row],[Total Vencido]]</f>
        <v>793.2</v>
      </c>
      <c r="AR2311" s="26">
        <f>SUM(AG2311:AK2311)</f>
        <v>0</v>
      </c>
      <c r="AS2311" s="27">
        <f>+Tabla_DatosExternos_142[[#This Row],[Fecha]]-Tabla_DatosExternos_142[[#This Row],[Vence]]</f>
        <v>-60</v>
      </c>
      <c r="AT2311" s="21"/>
      <c r="AU2311" s="28" t="e">
        <f>+AR2311-W2311</f>
        <v>#VALUE!</v>
      </c>
    </row>
    <row r="2312" spans="1:47" x14ac:dyDescent="0.35">
      <c r="A2312" s="20">
        <v>46218</v>
      </c>
      <c r="B2312" s="21">
        <v>284529</v>
      </c>
      <c r="C2312" s="21">
        <v>740.4</v>
      </c>
      <c r="D2312" s="21">
        <v>740.4</v>
      </c>
      <c r="E2312" s="22">
        <v>46278</v>
      </c>
      <c r="F2312" s="21">
        <v>32</v>
      </c>
      <c r="G2312" s="21" t="s">
        <v>96</v>
      </c>
      <c r="H2312" s="21" t="s">
        <v>95</v>
      </c>
      <c r="I2312" s="21" t="s">
        <v>1709</v>
      </c>
      <c r="J2312" s="21" t="s">
        <v>1378</v>
      </c>
      <c r="K2312" s="21" t="s">
        <v>1379</v>
      </c>
      <c r="L2312" s="21" t="s">
        <v>1380</v>
      </c>
      <c r="M2312" s="21" t="s">
        <v>1381</v>
      </c>
      <c r="N2312" s="21">
        <v>60</v>
      </c>
      <c r="O2312" s="20"/>
      <c r="P2312" s="21" t="s">
        <v>50</v>
      </c>
      <c r="Q2312" s="21" t="s">
        <v>1710</v>
      </c>
      <c r="R2312" s="21">
        <v>110000</v>
      </c>
      <c r="S2312" s="21">
        <v>10019</v>
      </c>
      <c r="T2312" s="21">
        <v>-63.251972000000002</v>
      </c>
      <c r="U2312" s="21">
        <v>-17.850193999999998</v>
      </c>
      <c r="V2312" s="21" t="s">
        <v>1715</v>
      </c>
      <c r="W2312" s="21" t="s">
        <v>51</v>
      </c>
      <c r="X2312" s="21" t="s">
        <v>1774</v>
      </c>
      <c r="Y2312" s="23">
        <v>46246</v>
      </c>
      <c r="Z2312" s="24">
        <f>+E2312-Y2312</f>
        <v>32</v>
      </c>
      <c r="AA2312" s="25">
        <f>+Tabla_DatosExternos_142[[#This Row],[Saldo]]/Tabla_DatosExternos_142[[#This Row],[Importe]]</f>
        <v>1</v>
      </c>
      <c r="AB2312" s="21"/>
      <c r="AC2312" s="26">
        <f>IF(AND(-Z2312&gt;=1,-Z2312&lt;=30),D2312,0)</f>
        <v>0</v>
      </c>
      <c r="AD2312" s="26">
        <f>IF(AND(-Z2312&gt;=31,-Z2312&lt;=60),D2312,0)</f>
        <v>0</v>
      </c>
      <c r="AE2312" s="26">
        <f>IF(AND(-Z2312&gt;=61,-Z2312&lt;=90),D2312,0)</f>
        <v>0</v>
      </c>
      <c r="AF2312" s="26">
        <f>IF(AND(-Z2312&gt;=91,-Z2312&lt;=120),D2312,0)</f>
        <v>0</v>
      </c>
      <c r="AG2312" s="26">
        <f>IF(AND(-Z2312&gt;=121,-Z2312&lt;=150),D2312,0)</f>
        <v>0</v>
      </c>
      <c r="AH2312" s="26">
        <f>IF(AND(-Z2312&gt;=151,-Z2312&lt;=180),D2312,0)</f>
        <v>0</v>
      </c>
      <c r="AI2312" s="26">
        <f>IF(AND(-Z2312&gt;=181,-Z2312&lt;=210),D2312,0)</f>
        <v>0</v>
      </c>
      <c r="AJ2312" s="26">
        <f>IF(AND(-Z2312&gt;=211,-Z2312&lt;=250),D2312,0)</f>
        <v>0</v>
      </c>
      <c r="AK2312" s="26">
        <f>IF(-Z2312&gt;=251,D2312,0)</f>
        <v>0</v>
      </c>
      <c r="AL2312" s="26">
        <f>SUM(AE2312:AF2312)</f>
        <v>0</v>
      </c>
      <c r="AM2312" s="26">
        <f>SUM(AG2312:AK2312)</f>
        <v>0</v>
      </c>
      <c r="AN2312" s="26">
        <f>SUM(AI2312:AK2312)</f>
        <v>0</v>
      </c>
      <c r="AO2312" s="26">
        <f>+IF(SUM(AC2312:AK2312)=0,D2312,0)</f>
        <v>740.4</v>
      </c>
      <c r="AP2312" s="26">
        <f>+SUM(AC2312:AK2312)</f>
        <v>0</v>
      </c>
      <c r="AQ2312" s="26">
        <f>+Tabla_DatosExternos_142[[#This Row],[Total Vigente]]+Tabla_DatosExternos_142[[#This Row],[Total Vencido]]</f>
        <v>740.4</v>
      </c>
      <c r="AR2312" s="26">
        <f>SUM(AG2312:AK2312)</f>
        <v>0</v>
      </c>
      <c r="AS2312" s="27">
        <f>+Tabla_DatosExternos_142[[#This Row],[Fecha]]-Tabla_DatosExternos_142[[#This Row],[Vence]]</f>
        <v>-60</v>
      </c>
      <c r="AT2312" s="21"/>
      <c r="AU2312" s="28" t="e">
        <f>+AR2312-W2312</f>
        <v>#VALUE!</v>
      </c>
    </row>
    <row r="2313" spans="1:47" x14ac:dyDescent="0.35">
      <c r="A2313" s="20">
        <v>46219</v>
      </c>
      <c r="B2313" s="21">
        <v>5484</v>
      </c>
      <c r="C2313" s="21">
        <v>288.06</v>
      </c>
      <c r="D2313" s="21">
        <v>288.06</v>
      </c>
      <c r="E2313" s="22">
        <v>46279</v>
      </c>
      <c r="F2313" s="21">
        <v>33</v>
      </c>
      <c r="G2313" s="21" t="s">
        <v>96</v>
      </c>
      <c r="H2313" s="21" t="s">
        <v>95</v>
      </c>
      <c r="I2313" s="21" t="s">
        <v>1823</v>
      </c>
      <c r="J2313" s="21" t="s">
        <v>1378</v>
      </c>
      <c r="K2313" s="21" t="s">
        <v>1379</v>
      </c>
      <c r="L2313" s="21" t="s">
        <v>1380</v>
      </c>
      <c r="M2313" s="21" t="s">
        <v>1381</v>
      </c>
      <c r="N2313" s="21">
        <v>60</v>
      </c>
      <c r="O2313" s="20"/>
      <c r="P2313" s="21" t="s">
        <v>50</v>
      </c>
      <c r="Q2313" s="21" t="s">
        <v>1824</v>
      </c>
      <c r="R2313" s="21">
        <v>3020821</v>
      </c>
      <c r="S2313" s="21">
        <v>10019</v>
      </c>
      <c r="T2313" s="21">
        <v>-63.147013999999999</v>
      </c>
      <c r="U2313" s="21">
        <v>-17.742850700000002</v>
      </c>
      <c r="V2313" s="21" t="s">
        <v>1448</v>
      </c>
      <c r="W2313" s="21" t="s">
        <v>51</v>
      </c>
      <c r="X2313" s="21" t="s">
        <v>1852</v>
      </c>
      <c r="Y2313" s="23">
        <v>46246</v>
      </c>
      <c r="Z2313" s="24">
        <f>+E2313-Y2313</f>
        <v>33</v>
      </c>
      <c r="AA2313" s="25">
        <f>+Tabla_DatosExternos_142[[#This Row],[Saldo]]/Tabla_DatosExternos_142[[#This Row],[Importe]]</f>
        <v>1</v>
      </c>
      <c r="AB2313" s="21"/>
      <c r="AC2313" s="26">
        <f>IF(AND(-Z2313&gt;=1,-Z2313&lt;=30),D2313,0)</f>
        <v>0</v>
      </c>
      <c r="AD2313" s="26">
        <f>IF(AND(-Z2313&gt;=31,-Z2313&lt;=60),D2313,0)</f>
        <v>0</v>
      </c>
      <c r="AE2313" s="26">
        <f>IF(AND(-Z2313&gt;=61,-Z2313&lt;=90),D2313,0)</f>
        <v>0</v>
      </c>
      <c r="AF2313" s="26">
        <f>IF(AND(-Z2313&gt;=91,-Z2313&lt;=120),D2313,0)</f>
        <v>0</v>
      </c>
      <c r="AG2313" s="26">
        <f>IF(AND(-Z2313&gt;=121,-Z2313&lt;=150),D2313,0)</f>
        <v>0</v>
      </c>
      <c r="AH2313" s="26">
        <f>IF(AND(-Z2313&gt;=151,-Z2313&lt;=180),D2313,0)</f>
        <v>0</v>
      </c>
      <c r="AI2313" s="26">
        <f>IF(AND(-Z2313&gt;=181,-Z2313&lt;=210),D2313,0)</f>
        <v>0</v>
      </c>
      <c r="AJ2313" s="26">
        <f>IF(AND(-Z2313&gt;=211,-Z2313&lt;=250),D2313,0)</f>
        <v>0</v>
      </c>
      <c r="AK2313" s="26">
        <f>IF(-Z2313&gt;=251,D2313,0)</f>
        <v>0</v>
      </c>
      <c r="AL2313" s="26">
        <f>SUM(AE2313:AF2313)</f>
        <v>0</v>
      </c>
      <c r="AM2313" s="26">
        <f>SUM(AG2313:AK2313)</f>
        <v>0</v>
      </c>
      <c r="AN2313" s="26">
        <f>SUM(AI2313:AK2313)</f>
        <v>0</v>
      </c>
      <c r="AO2313" s="26">
        <f>+IF(SUM(AC2313:AK2313)=0,D2313,0)</f>
        <v>288.06</v>
      </c>
      <c r="AP2313" s="26">
        <f>+SUM(AC2313:AK2313)</f>
        <v>0</v>
      </c>
      <c r="AQ2313" s="26">
        <f>+Tabla_DatosExternos_142[[#This Row],[Total Vigente]]+Tabla_DatosExternos_142[[#This Row],[Total Vencido]]</f>
        <v>288.06</v>
      </c>
      <c r="AR2313" s="26">
        <f>SUM(AG2313:AK2313)</f>
        <v>0</v>
      </c>
      <c r="AS2313" s="27">
        <f>+Tabla_DatosExternos_142[[#This Row],[Fecha]]-Tabla_DatosExternos_142[[#This Row],[Vence]]</f>
        <v>-60</v>
      </c>
      <c r="AT2313" s="21"/>
      <c r="AU2313" s="28" t="e">
        <f>+AR2313-W2313</f>
        <v>#VALUE!</v>
      </c>
    </row>
    <row r="2314" spans="1:47" x14ac:dyDescent="0.35">
      <c r="A2314" s="20">
        <v>46219</v>
      </c>
      <c r="B2314" s="21">
        <v>5485</v>
      </c>
      <c r="C2314" s="21">
        <v>2722.5</v>
      </c>
      <c r="D2314" s="21">
        <v>2722.5</v>
      </c>
      <c r="E2314" s="22">
        <v>46279</v>
      </c>
      <c r="F2314" s="21">
        <v>33</v>
      </c>
      <c r="G2314" s="21" t="s">
        <v>96</v>
      </c>
      <c r="H2314" s="21" t="s">
        <v>95</v>
      </c>
      <c r="I2314" s="21" t="s">
        <v>1823</v>
      </c>
      <c r="J2314" s="21" t="s">
        <v>1378</v>
      </c>
      <c r="K2314" s="21" t="s">
        <v>1379</v>
      </c>
      <c r="L2314" s="21" t="s">
        <v>1380</v>
      </c>
      <c r="M2314" s="21" t="s">
        <v>1381</v>
      </c>
      <c r="N2314" s="21">
        <v>60</v>
      </c>
      <c r="O2314" s="20"/>
      <c r="P2314" s="21" t="s">
        <v>50</v>
      </c>
      <c r="Q2314" s="21" t="s">
        <v>1824</v>
      </c>
      <c r="R2314" s="21">
        <v>3020821</v>
      </c>
      <c r="S2314" s="21">
        <v>10019</v>
      </c>
      <c r="T2314" s="21">
        <v>-63.1271433</v>
      </c>
      <c r="U2314" s="21">
        <v>-17.771725799999999</v>
      </c>
      <c r="V2314" s="21" t="s">
        <v>1448</v>
      </c>
      <c r="W2314" s="21" t="s">
        <v>51</v>
      </c>
      <c r="X2314" s="21" t="s">
        <v>1873</v>
      </c>
      <c r="Y2314" s="23">
        <v>46246</v>
      </c>
      <c r="Z2314" s="24">
        <f>+E2314-Y2314</f>
        <v>33</v>
      </c>
      <c r="AA2314" s="25">
        <f>+Tabla_DatosExternos_142[[#This Row],[Saldo]]/Tabla_DatosExternos_142[[#This Row],[Importe]]</f>
        <v>1</v>
      </c>
      <c r="AB2314" s="21"/>
      <c r="AC2314" s="26">
        <f>IF(AND(-Z2314&gt;=1,-Z2314&lt;=30),D2314,0)</f>
        <v>0</v>
      </c>
      <c r="AD2314" s="26">
        <f>IF(AND(-Z2314&gt;=31,-Z2314&lt;=60),D2314,0)</f>
        <v>0</v>
      </c>
      <c r="AE2314" s="26">
        <f>IF(AND(-Z2314&gt;=61,-Z2314&lt;=90),D2314,0)</f>
        <v>0</v>
      </c>
      <c r="AF2314" s="26">
        <f>IF(AND(-Z2314&gt;=91,-Z2314&lt;=120),D2314,0)</f>
        <v>0</v>
      </c>
      <c r="AG2314" s="26">
        <f>IF(AND(-Z2314&gt;=121,-Z2314&lt;=150),D2314,0)</f>
        <v>0</v>
      </c>
      <c r="AH2314" s="26">
        <f>IF(AND(-Z2314&gt;=151,-Z2314&lt;=180),D2314,0)</f>
        <v>0</v>
      </c>
      <c r="AI2314" s="26">
        <f>IF(AND(-Z2314&gt;=181,-Z2314&lt;=210),D2314,0)</f>
        <v>0</v>
      </c>
      <c r="AJ2314" s="26">
        <f>IF(AND(-Z2314&gt;=211,-Z2314&lt;=250),D2314,0)</f>
        <v>0</v>
      </c>
      <c r="AK2314" s="26">
        <f>IF(-Z2314&gt;=251,D2314,0)</f>
        <v>0</v>
      </c>
      <c r="AL2314" s="26">
        <f>SUM(AE2314:AF2314)</f>
        <v>0</v>
      </c>
      <c r="AM2314" s="26">
        <f>SUM(AG2314:AK2314)</f>
        <v>0</v>
      </c>
      <c r="AN2314" s="26">
        <f>SUM(AI2314:AK2314)</f>
        <v>0</v>
      </c>
      <c r="AO2314" s="26">
        <f>+IF(SUM(AC2314:AK2314)=0,D2314,0)</f>
        <v>2722.5</v>
      </c>
      <c r="AP2314" s="26">
        <f>+SUM(AC2314:AK2314)</f>
        <v>0</v>
      </c>
      <c r="AQ2314" s="26">
        <f>+Tabla_DatosExternos_142[[#This Row],[Total Vigente]]+Tabla_DatosExternos_142[[#This Row],[Total Vencido]]</f>
        <v>2722.5</v>
      </c>
      <c r="AR2314" s="26">
        <f>SUM(AG2314:AK2314)</f>
        <v>0</v>
      </c>
      <c r="AS2314" s="27">
        <f>+Tabla_DatosExternos_142[[#This Row],[Fecha]]-Tabla_DatosExternos_142[[#This Row],[Vence]]</f>
        <v>-60</v>
      </c>
      <c r="AT2314" s="21"/>
      <c r="AU2314" s="28" t="e">
        <f>+AR2314-W2314</f>
        <v>#VALUE!</v>
      </c>
    </row>
    <row r="2315" spans="1:47" x14ac:dyDescent="0.35">
      <c r="A2315" s="20">
        <v>46219</v>
      </c>
      <c r="B2315" s="21">
        <v>5486</v>
      </c>
      <c r="C2315" s="21">
        <v>607.91999999999996</v>
      </c>
      <c r="D2315" s="21">
        <v>607.91999999999996</v>
      </c>
      <c r="E2315" s="22">
        <v>46279</v>
      </c>
      <c r="F2315" s="21">
        <v>33</v>
      </c>
      <c r="G2315" s="21" t="s">
        <v>96</v>
      </c>
      <c r="H2315" s="21" t="s">
        <v>95</v>
      </c>
      <c r="I2315" s="21" t="s">
        <v>1823</v>
      </c>
      <c r="J2315" s="21" t="s">
        <v>1378</v>
      </c>
      <c r="K2315" s="21" t="s">
        <v>1379</v>
      </c>
      <c r="L2315" s="21" t="s">
        <v>1380</v>
      </c>
      <c r="M2315" s="21" t="s">
        <v>1381</v>
      </c>
      <c r="N2315" s="21">
        <v>60</v>
      </c>
      <c r="O2315" s="20"/>
      <c r="P2315" s="21" t="s">
        <v>50</v>
      </c>
      <c r="Q2315" s="21" t="s">
        <v>1824</v>
      </c>
      <c r="R2315" s="21">
        <v>3020821</v>
      </c>
      <c r="S2315" s="21">
        <v>10019</v>
      </c>
      <c r="T2315" s="21">
        <v>-63.171123299999998</v>
      </c>
      <c r="U2315" s="21">
        <v>-17.750317500000001</v>
      </c>
      <c r="V2315" s="21" t="s">
        <v>1448</v>
      </c>
      <c r="W2315" s="21" t="s">
        <v>51</v>
      </c>
      <c r="X2315" s="21" t="s">
        <v>1869</v>
      </c>
      <c r="Y2315" s="23">
        <v>46246</v>
      </c>
      <c r="Z2315" s="24">
        <f>+E2315-Y2315</f>
        <v>33</v>
      </c>
      <c r="AA2315" s="25">
        <f>+Tabla_DatosExternos_142[[#This Row],[Saldo]]/Tabla_DatosExternos_142[[#This Row],[Importe]]</f>
        <v>1</v>
      </c>
      <c r="AB2315" s="21"/>
      <c r="AC2315" s="26">
        <f>IF(AND(-Z2315&gt;=1,-Z2315&lt;=30),D2315,0)</f>
        <v>0</v>
      </c>
      <c r="AD2315" s="26">
        <f>IF(AND(-Z2315&gt;=31,-Z2315&lt;=60),D2315,0)</f>
        <v>0</v>
      </c>
      <c r="AE2315" s="26">
        <f>IF(AND(-Z2315&gt;=61,-Z2315&lt;=90),D2315,0)</f>
        <v>0</v>
      </c>
      <c r="AF2315" s="26">
        <f>IF(AND(-Z2315&gt;=91,-Z2315&lt;=120),D2315,0)</f>
        <v>0</v>
      </c>
      <c r="AG2315" s="26">
        <f>IF(AND(-Z2315&gt;=121,-Z2315&lt;=150),D2315,0)</f>
        <v>0</v>
      </c>
      <c r="AH2315" s="26">
        <f>IF(AND(-Z2315&gt;=151,-Z2315&lt;=180),D2315,0)</f>
        <v>0</v>
      </c>
      <c r="AI2315" s="26">
        <f>IF(AND(-Z2315&gt;=181,-Z2315&lt;=210),D2315,0)</f>
        <v>0</v>
      </c>
      <c r="AJ2315" s="26">
        <f>IF(AND(-Z2315&gt;=211,-Z2315&lt;=250),D2315,0)</f>
        <v>0</v>
      </c>
      <c r="AK2315" s="26">
        <f>IF(-Z2315&gt;=251,D2315,0)</f>
        <v>0</v>
      </c>
      <c r="AL2315" s="26">
        <f>SUM(AE2315:AF2315)</f>
        <v>0</v>
      </c>
      <c r="AM2315" s="26">
        <f>SUM(AG2315:AK2315)</f>
        <v>0</v>
      </c>
      <c r="AN2315" s="26">
        <f>SUM(AI2315:AK2315)</f>
        <v>0</v>
      </c>
      <c r="AO2315" s="26">
        <f>+IF(SUM(AC2315:AK2315)=0,D2315,0)</f>
        <v>607.91999999999996</v>
      </c>
      <c r="AP2315" s="26">
        <f>+SUM(AC2315:AK2315)</f>
        <v>0</v>
      </c>
      <c r="AQ2315" s="26">
        <f>+Tabla_DatosExternos_142[[#This Row],[Total Vigente]]+Tabla_DatosExternos_142[[#This Row],[Total Vencido]]</f>
        <v>607.91999999999996</v>
      </c>
      <c r="AR2315" s="26">
        <f>SUM(AG2315:AK2315)</f>
        <v>0</v>
      </c>
      <c r="AS2315" s="27">
        <f>+Tabla_DatosExternos_142[[#This Row],[Fecha]]-Tabla_DatosExternos_142[[#This Row],[Vence]]</f>
        <v>-60</v>
      </c>
      <c r="AT2315" s="21"/>
      <c r="AU2315" s="28" t="e">
        <f>+AR2315-W2315</f>
        <v>#VALUE!</v>
      </c>
    </row>
    <row r="2316" spans="1:47" x14ac:dyDescent="0.35">
      <c r="A2316" s="20">
        <v>46219</v>
      </c>
      <c r="B2316" s="21">
        <v>284656</v>
      </c>
      <c r="C2316" s="21">
        <v>243.96</v>
      </c>
      <c r="D2316" s="21">
        <v>243.96</v>
      </c>
      <c r="E2316" s="22">
        <v>46249</v>
      </c>
      <c r="F2316" s="21">
        <v>3</v>
      </c>
      <c r="G2316" s="21" t="s">
        <v>90</v>
      </c>
      <c r="H2316" s="21" t="s">
        <v>95</v>
      </c>
      <c r="I2316" s="21" t="s">
        <v>1853</v>
      </c>
      <c r="J2316" s="21" t="s">
        <v>52</v>
      </c>
      <c r="K2316" s="21" t="s">
        <v>1379</v>
      </c>
      <c r="L2316" s="21" t="s">
        <v>1380</v>
      </c>
      <c r="M2316" s="21" t="s">
        <v>1381</v>
      </c>
      <c r="N2316" s="21">
        <v>30</v>
      </c>
      <c r="O2316" s="20"/>
      <c r="P2316" s="21" t="s">
        <v>50</v>
      </c>
      <c r="Q2316" s="21" t="s">
        <v>1854</v>
      </c>
      <c r="R2316" s="21">
        <v>20000</v>
      </c>
      <c r="S2316" s="21">
        <v>10019</v>
      </c>
      <c r="T2316" s="21">
        <v>-63.315337999999997</v>
      </c>
      <c r="U2316" s="21">
        <v>-17.769248999999999</v>
      </c>
      <c r="V2316" s="21" t="s">
        <v>1855</v>
      </c>
      <c r="W2316" s="21" t="s">
        <v>51</v>
      </c>
      <c r="X2316" s="21" t="s">
        <v>2217</v>
      </c>
      <c r="Y2316" s="23">
        <v>46246</v>
      </c>
      <c r="Z2316" s="24">
        <f>+E2316-Y2316</f>
        <v>3</v>
      </c>
      <c r="AA2316" s="25">
        <f>+Tabla_DatosExternos_142[[#This Row],[Saldo]]/Tabla_DatosExternos_142[[#This Row],[Importe]]</f>
        <v>1</v>
      </c>
      <c r="AB2316" s="21"/>
      <c r="AC2316" s="26">
        <f>IF(AND(-Z2316&gt;=1,-Z2316&lt;=30),D2316,0)</f>
        <v>0</v>
      </c>
      <c r="AD2316" s="26">
        <f>IF(AND(-Z2316&gt;=31,-Z2316&lt;=60),D2316,0)</f>
        <v>0</v>
      </c>
      <c r="AE2316" s="26">
        <f>IF(AND(-Z2316&gt;=61,-Z2316&lt;=90),D2316,0)</f>
        <v>0</v>
      </c>
      <c r="AF2316" s="26">
        <f>IF(AND(-Z2316&gt;=91,-Z2316&lt;=120),D2316,0)</f>
        <v>0</v>
      </c>
      <c r="AG2316" s="26">
        <f>IF(AND(-Z2316&gt;=121,-Z2316&lt;=150),D2316,0)</f>
        <v>0</v>
      </c>
      <c r="AH2316" s="26">
        <f>IF(AND(-Z2316&gt;=151,-Z2316&lt;=180),D2316,0)</f>
        <v>0</v>
      </c>
      <c r="AI2316" s="26">
        <f>IF(AND(-Z2316&gt;=181,-Z2316&lt;=210),D2316,0)</f>
        <v>0</v>
      </c>
      <c r="AJ2316" s="26">
        <f>IF(AND(-Z2316&gt;=211,-Z2316&lt;=250),D2316,0)</f>
        <v>0</v>
      </c>
      <c r="AK2316" s="26">
        <f>IF(-Z2316&gt;=251,D2316,0)</f>
        <v>0</v>
      </c>
      <c r="AL2316" s="26">
        <f>SUM(AE2316:AF2316)</f>
        <v>0</v>
      </c>
      <c r="AM2316" s="26">
        <f>SUM(AG2316:AK2316)</f>
        <v>0</v>
      </c>
      <c r="AN2316" s="26">
        <f>SUM(AI2316:AK2316)</f>
        <v>0</v>
      </c>
      <c r="AO2316" s="26">
        <f>+IF(SUM(AC2316:AK2316)=0,D2316,0)</f>
        <v>243.96</v>
      </c>
      <c r="AP2316" s="26">
        <f>+SUM(AC2316:AK2316)</f>
        <v>0</v>
      </c>
      <c r="AQ2316" s="26">
        <f>+Tabla_DatosExternos_142[[#This Row],[Total Vigente]]+Tabla_DatosExternos_142[[#This Row],[Total Vencido]]</f>
        <v>243.96</v>
      </c>
      <c r="AR2316" s="26">
        <f>SUM(AG2316:AK2316)</f>
        <v>0</v>
      </c>
      <c r="AS2316" s="27">
        <f>+Tabla_DatosExternos_142[[#This Row],[Fecha]]-Tabla_DatosExternos_142[[#This Row],[Vence]]</f>
        <v>-30</v>
      </c>
      <c r="AT2316" s="21"/>
      <c r="AU2316" s="28" t="e">
        <f>+AR2316-W2316</f>
        <v>#VALUE!</v>
      </c>
    </row>
    <row r="2317" spans="1:47" x14ac:dyDescent="0.35">
      <c r="A2317" s="20">
        <v>46219</v>
      </c>
      <c r="B2317" s="21">
        <v>284657</v>
      </c>
      <c r="C2317" s="21">
        <v>721.26</v>
      </c>
      <c r="D2317" s="21">
        <v>721.26</v>
      </c>
      <c r="E2317" s="22">
        <v>46279</v>
      </c>
      <c r="F2317" s="21">
        <v>33</v>
      </c>
      <c r="G2317" s="21" t="s">
        <v>96</v>
      </c>
      <c r="H2317" s="21" t="s">
        <v>95</v>
      </c>
      <c r="I2317" s="21" t="s">
        <v>1618</v>
      </c>
      <c r="J2317" s="21" t="s">
        <v>1378</v>
      </c>
      <c r="K2317" s="21" t="s">
        <v>1379</v>
      </c>
      <c r="L2317" s="21" t="s">
        <v>1380</v>
      </c>
      <c r="M2317" s="21" t="s">
        <v>1381</v>
      </c>
      <c r="N2317" s="21">
        <v>60</v>
      </c>
      <c r="O2317" s="20"/>
      <c r="P2317" s="21" t="s">
        <v>50</v>
      </c>
      <c r="Q2317" s="21" t="s">
        <v>1619</v>
      </c>
      <c r="R2317" s="21">
        <v>2500300</v>
      </c>
      <c r="S2317" s="21">
        <v>10019</v>
      </c>
      <c r="T2317" s="21">
        <v>-63.185887399999999</v>
      </c>
      <c r="U2317" s="21">
        <v>-17.800500700000001</v>
      </c>
      <c r="V2317" s="21" t="s">
        <v>1620</v>
      </c>
      <c r="W2317" s="21" t="s">
        <v>51</v>
      </c>
      <c r="X2317" s="21" t="s">
        <v>1621</v>
      </c>
      <c r="Y2317" s="23">
        <v>46246</v>
      </c>
      <c r="Z2317" s="24">
        <f>+E2317-Y2317</f>
        <v>33</v>
      </c>
      <c r="AA2317" s="25">
        <f>+Tabla_DatosExternos_142[[#This Row],[Saldo]]/Tabla_DatosExternos_142[[#This Row],[Importe]]</f>
        <v>1</v>
      </c>
      <c r="AB2317" s="21"/>
      <c r="AC2317" s="26">
        <f>IF(AND(-Z2317&gt;=1,-Z2317&lt;=30),D2317,0)</f>
        <v>0</v>
      </c>
      <c r="AD2317" s="26">
        <f>IF(AND(-Z2317&gt;=31,-Z2317&lt;=60),D2317,0)</f>
        <v>0</v>
      </c>
      <c r="AE2317" s="26">
        <f>IF(AND(-Z2317&gt;=61,-Z2317&lt;=90),D2317,0)</f>
        <v>0</v>
      </c>
      <c r="AF2317" s="26">
        <f>IF(AND(-Z2317&gt;=91,-Z2317&lt;=120),D2317,0)</f>
        <v>0</v>
      </c>
      <c r="AG2317" s="26">
        <f>IF(AND(-Z2317&gt;=121,-Z2317&lt;=150),D2317,0)</f>
        <v>0</v>
      </c>
      <c r="AH2317" s="26">
        <f>IF(AND(-Z2317&gt;=151,-Z2317&lt;=180),D2317,0)</f>
        <v>0</v>
      </c>
      <c r="AI2317" s="26">
        <f>IF(AND(-Z2317&gt;=181,-Z2317&lt;=210),D2317,0)</f>
        <v>0</v>
      </c>
      <c r="AJ2317" s="26">
        <f>IF(AND(-Z2317&gt;=211,-Z2317&lt;=250),D2317,0)</f>
        <v>0</v>
      </c>
      <c r="AK2317" s="26">
        <f>IF(-Z2317&gt;=251,D2317,0)</f>
        <v>0</v>
      </c>
      <c r="AL2317" s="26">
        <f>SUM(AE2317:AF2317)</f>
        <v>0</v>
      </c>
      <c r="AM2317" s="26">
        <f>SUM(AG2317:AK2317)</f>
        <v>0</v>
      </c>
      <c r="AN2317" s="26">
        <f>SUM(AI2317:AK2317)</f>
        <v>0</v>
      </c>
      <c r="AO2317" s="26">
        <f>+IF(SUM(AC2317:AK2317)=0,D2317,0)</f>
        <v>721.26</v>
      </c>
      <c r="AP2317" s="26">
        <f>+SUM(AC2317:AK2317)</f>
        <v>0</v>
      </c>
      <c r="AQ2317" s="26">
        <f>+Tabla_DatosExternos_142[[#This Row],[Total Vigente]]+Tabla_DatosExternos_142[[#This Row],[Total Vencido]]</f>
        <v>721.26</v>
      </c>
      <c r="AR2317" s="26">
        <f>SUM(AG2317:AK2317)</f>
        <v>0</v>
      </c>
      <c r="AS2317" s="27">
        <f>+Tabla_DatosExternos_142[[#This Row],[Fecha]]-Tabla_DatosExternos_142[[#This Row],[Vence]]</f>
        <v>-60</v>
      </c>
      <c r="AT2317" s="21"/>
      <c r="AU2317" s="28" t="e">
        <f>+AR2317-W2317</f>
        <v>#VALUE!</v>
      </c>
    </row>
    <row r="2318" spans="1:47" x14ac:dyDescent="0.35">
      <c r="A2318" s="20">
        <v>46219</v>
      </c>
      <c r="B2318" s="21">
        <v>284658</v>
      </c>
      <c r="C2318" s="21">
        <v>4231.5</v>
      </c>
      <c r="D2318" s="21">
        <v>4231.5</v>
      </c>
      <c r="E2318" s="22">
        <v>46279</v>
      </c>
      <c r="F2318" s="21">
        <v>33</v>
      </c>
      <c r="G2318" s="21" t="s">
        <v>96</v>
      </c>
      <c r="H2318" s="21" t="s">
        <v>95</v>
      </c>
      <c r="I2318" s="21" t="s">
        <v>1618</v>
      </c>
      <c r="J2318" s="21" t="s">
        <v>1378</v>
      </c>
      <c r="K2318" s="21" t="s">
        <v>1379</v>
      </c>
      <c r="L2318" s="21" t="s">
        <v>1380</v>
      </c>
      <c r="M2318" s="21" t="s">
        <v>1381</v>
      </c>
      <c r="N2318" s="21">
        <v>60</v>
      </c>
      <c r="O2318" s="20"/>
      <c r="P2318" s="21" t="s">
        <v>50</v>
      </c>
      <c r="Q2318" s="21" t="s">
        <v>1619</v>
      </c>
      <c r="R2318" s="21">
        <v>2500300</v>
      </c>
      <c r="S2318" s="21">
        <v>10019</v>
      </c>
      <c r="T2318" s="21">
        <v>-63.200928300000001</v>
      </c>
      <c r="U2318" s="21">
        <v>-17.7605811</v>
      </c>
      <c r="V2318" s="21" t="s">
        <v>1620</v>
      </c>
      <c r="W2318" s="21" t="s">
        <v>51</v>
      </c>
      <c r="X2318" s="21" t="s">
        <v>1622</v>
      </c>
      <c r="Y2318" s="23">
        <v>46246</v>
      </c>
      <c r="Z2318" s="24">
        <f>+E2318-Y2318</f>
        <v>33</v>
      </c>
      <c r="AA2318" s="25">
        <f>+Tabla_DatosExternos_142[[#This Row],[Saldo]]/Tabla_DatosExternos_142[[#This Row],[Importe]]</f>
        <v>1</v>
      </c>
      <c r="AB2318" s="21"/>
      <c r="AC2318" s="26">
        <f>IF(AND(-Z2318&gt;=1,-Z2318&lt;=30),D2318,0)</f>
        <v>0</v>
      </c>
      <c r="AD2318" s="26">
        <f>IF(AND(-Z2318&gt;=31,-Z2318&lt;=60),D2318,0)</f>
        <v>0</v>
      </c>
      <c r="AE2318" s="26">
        <f>IF(AND(-Z2318&gt;=61,-Z2318&lt;=90),D2318,0)</f>
        <v>0</v>
      </c>
      <c r="AF2318" s="26">
        <f>IF(AND(-Z2318&gt;=91,-Z2318&lt;=120),D2318,0)</f>
        <v>0</v>
      </c>
      <c r="AG2318" s="26">
        <f>IF(AND(-Z2318&gt;=121,-Z2318&lt;=150),D2318,0)</f>
        <v>0</v>
      </c>
      <c r="AH2318" s="26">
        <f>IF(AND(-Z2318&gt;=151,-Z2318&lt;=180),D2318,0)</f>
        <v>0</v>
      </c>
      <c r="AI2318" s="26">
        <f>IF(AND(-Z2318&gt;=181,-Z2318&lt;=210),D2318,0)</f>
        <v>0</v>
      </c>
      <c r="AJ2318" s="26">
        <f>IF(AND(-Z2318&gt;=211,-Z2318&lt;=250),D2318,0)</f>
        <v>0</v>
      </c>
      <c r="AK2318" s="26">
        <f>IF(-Z2318&gt;=251,D2318,0)</f>
        <v>0</v>
      </c>
      <c r="AL2318" s="26">
        <f>SUM(AE2318:AF2318)</f>
        <v>0</v>
      </c>
      <c r="AM2318" s="26">
        <f>SUM(AG2318:AK2318)</f>
        <v>0</v>
      </c>
      <c r="AN2318" s="26">
        <f>SUM(AI2318:AK2318)</f>
        <v>0</v>
      </c>
      <c r="AO2318" s="26">
        <f>+IF(SUM(AC2318:AK2318)=0,D2318,0)</f>
        <v>4231.5</v>
      </c>
      <c r="AP2318" s="26">
        <f>+SUM(AC2318:AK2318)</f>
        <v>0</v>
      </c>
      <c r="AQ2318" s="26">
        <f>+Tabla_DatosExternos_142[[#This Row],[Total Vigente]]+Tabla_DatosExternos_142[[#This Row],[Total Vencido]]</f>
        <v>4231.5</v>
      </c>
      <c r="AR2318" s="26">
        <f>SUM(AG2318:AK2318)</f>
        <v>0</v>
      </c>
      <c r="AS2318" s="27">
        <f>+Tabla_DatosExternos_142[[#This Row],[Fecha]]-Tabla_DatosExternos_142[[#This Row],[Vence]]</f>
        <v>-60</v>
      </c>
      <c r="AT2318" s="21"/>
      <c r="AU2318" s="28" t="e">
        <f>+AR2318-W2318</f>
        <v>#VALUE!</v>
      </c>
    </row>
    <row r="2319" spans="1:47" x14ac:dyDescent="0.35">
      <c r="A2319" s="20">
        <v>46219</v>
      </c>
      <c r="B2319" s="21">
        <v>284659</v>
      </c>
      <c r="C2319" s="21">
        <v>3713.34</v>
      </c>
      <c r="D2319" s="21">
        <v>3713.34</v>
      </c>
      <c r="E2319" s="22">
        <v>46279</v>
      </c>
      <c r="F2319" s="21">
        <v>33</v>
      </c>
      <c r="G2319" s="21" t="s">
        <v>96</v>
      </c>
      <c r="H2319" s="21" t="s">
        <v>95</v>
      </c>
      <c r="I2319" s="21" t="s">
        <v>1618</v>
      </c>
      <c r="J2319" s="21" t="s">
        <v>1378</v>
      </c>
      <c r="K2319" s="21" t="s">
        <v>1379</v>
      </c>
      <c r="L2319" s="21" t="s">
        <v>1380</v>
      </c>
      <c r="M2319" s="21" t="s">
        <v>1381</v>
      </c>
      <c r="N2319" s="21">
        <v>60</v>
      </c>
      <c r="O2319" s="20"/>
      <c r="P2319" s="21" t="s">
        <v>50</v>
      </c>
      <c r="Q2319" s="21" t="s">
        <v>1619</v>
      </c>
      <c r="R2319" s="21">
        <v>2500300</v>
      </c>
      <c r="S2319" s="21">
        <v>10019</v>
      </c>
      <c r="T2319" s="21">
        <v>-63.217713699999997</v>
      </c>
      <c r="U2319" s="21">
        <v>-17.749024599999998</v>
      </c>
      <c r="V2319" s="21" t="s">
        <v>1620</v>
      </c>
      <c r="W2319" s="21" t="s">
        <v>51</v>
      </c>
      <c r="X2319" s="21" t="s">
        <v>1700</v>
      </c>
      <c r="Y2319" s="23">
        <v>46246</v>
      </c>
      <c r="Z2319" s="24">
        <f>+E2319-Y2319</f>
        <v>33</v>
      </c>
      <c r="AA2319" s="25">
        <f>+Tabla_DatosExternos_142[[#This Row],[Saldo]]/Tabla_DatosExternos_142[[#This Row],[Importe]]</f>
        <v>1</v>
      </c>
      <c r="AB2319" s="21"/>
      <c r="AC2319" s="26">
        <f>IF(AND(-Z2319&gt;=1,-Z2319&lt;=30),D2319,0)</f>
        <v>0</v>
      </c>
      <c r="AD2319" s="26">
        <f>IF(AND(-Z2319&gt;=31,-Z2319&lt;=60),D2319,0)</f>
        <v>0</v>
      </c>
      <c r="AE2319" s="26">
        <f>IF(AND(-Z2319&gt;=61,-Z2319&lt;=90),D2319,0)</f>
        <v>0</v>
      </c>
      <c r="AF2319" s="26">
        <f>IF(AND(-Z2319&gt;=91,-Z2319&lt;=120),D2319,0)</f>
        <v>0</v>
      </c>
      <c r="AG2319" s="26">
        <f>IF(AND(-Z2319&gt;=121,-Z2319&lt;=150),D2319,0)</f>
        <v>0</v>
      </c>
      <c r="AH2319" s="26">
        <f>IF(AND(-Z2319&gt;=151,-Z2319&lt;=180),D2319,0)</f>
        <v>0</v>
      </c>
      <c r="AI2319" s="26">
        <f>IF(AND(-Z2319&gt;=181,-Z2319&lt;=210),D2319,0)</f>
        <v>0</v>
      </c>
      <c r="AJ2319" s="26">
        <f>IF(AND(-Z2319&gt;=211,-Z2319&lt;=250),D2319,0)</f>
        <v>0</v>
      </c>
      <c r="AK2319" s="26">
        <f>IF(-Z2319&gt;=251,D2319,0)</f>
        <v>0</v>
      </c>
      <c r="AL2319" s="26">
        <f>SUM(AE2319:AF2319)</f>
        <v>0</v>
      </c>
      <c r="AM2319" s="26">
        <f>SUM(AG2319:AK2319)</f>
        <v>0</v>
      </c>
      <c r="AN2319" s="26">
        <f>SUM(AI2319:AK2319)</f>
        <v>0</v>
      </c>
      <c r="AO2319" s="26">
        <f>+IF(SUM(AC2319:AK2319)=0,D2319,0)</f>
        <v>3713.34</v>
      </c>
      <c r="AP2319" s="26">
        <f>+SUM(AC2319:AK2319)</f>
        <v>0</v>
      </c>
      <c r="AQ2319" s="26">
        <f>+Tabla_DatosExternos_142[[#This Row],[Total Vigente]]+Tabla_DatosExternos_142[[#This Row],[Total Vencido]]</f>
        <v>3713.34</v>
      </c>
      <c r="AR2319" s="26">
        <f>SUM(AG2319:AK2319)</f>
        <v>0</v>
      </c>
      <c r="AS2319" s="27">
        <f>+Tabla_DatosExternos_142[[#This Row],[Fecha]]-Tabla_DatosExternos_142[[#This Row],[Vence]]</f>
        <v>-60</v>
      </c>
      <c r="AT2319" s="21"/>
      <c r="AU2319" s="28" t="e">
        <f>+AR2319-W2319</f>
        <v>#VALUE!</v>
      </c>
    </row>
    <row r="2320" spans="1:47" x14ac:dyDescent="0.35">
      <c r="A2320" s="20">
        <v>46219</v>
      </c>
      <c r="B2320" s="21">
        <v>284660</v>
      </c>
      <c r="C2320" s="21">
        <v>654.91999999999996</v>
      </c>
      <c r="D2320" s="21">
        <v>654.91999999999996</v>
      </c>
      <c r="E2320" s="22">
        <v>46249</v>
      </c>
      <c r="F2320" s="21">
        <v>3</v>
      </c>
      <c r="G2320" s="21" t="s">
        <v>90</v>
      </c>
      <c r="H2320" s="21" t="s">
        <v>95</v>
      </c>
      <c r="I2320" s="21" t="s">
        <v>1853</v>
      </c>
      <c r="J2320" s="21" t="s">
        <v>52</v>
      </c>
      <c r="K2320" s="21" t="s">
        <v>1379</v>
      </c>
      <c r="L2320" s="21" t="s">
        <v>1380</v>
      </c>
      <c r="M2320" s="21" t="s">
        <v>1381</v>
      </c>
      <c r="N2320" s="21">
        <v>30</v>
      </c>
      <c r="O2320" s="20"/>
      <c r="P2320" s="21" t="s">
        <v>50</v>
      </c>
      <c r="Q2320" s="21" t="s">
        <v>1854</v>
      </c>
      <c r="R2320" s="21">
        <v>20000</v>
      </c>
      <c r="S2320" s="21">
        <v>10019</v>
      </c>
      <c r="T2320" s="21">
        <v>-63.207098999999999</v>
      </c>
      <c r="U2320" s="21">
        <v>-17.785740000000001</v>
      </c>
      <c r="V2320" s="21" t="s">
        <v>1855</v>
      </c>
      <c r="W2320" s="21" t="s">
        <v>51</v>
      </c>
      <c r="X2320" s="21" t="s">
        <v>2216</v>
      </c>
      <c r="Y2320" s="23">
        <v>46246</v>
      </c>
      <c r="Z2320" s="24">
        <f>+E2320-Y2320</f>
        <v>3</v>
      </c>
      <c r="AA2320" s="25">
        <f>+Tabla_DatosExternos_142[[#This Row],[Saldo]]/Tabla_DatosExternos_142[[#This Row],[Importe]]</f>
        <v>1</v>
      </c>
      <c r="AB2320" s="21"/>
      <c r="AC2320" s="26">
        <f>IF(AND(-Z2320&gt;=1,-Z2320&lt;=30),D2320,0)</f>
        <v>0</v>
      </c>
      <c r="AD2320" s="26">
        <f>IF(AND(-Z2320&gt;=31,-Z2320&lt;=60),D2320,0)</f>
        <v>0</v>
      </c>
      <c r="AE2320" s="26">
        <f>IF(AND(-Z2320&gt;=61,-Z2320&lt;=90),D2320,0)</f>
        <v>0</v>
      </c>
      <c r="AF2320" s="26">
        <f>IF(AND(-Z2320&gt;=91,-Z2320&lt;=120),D2320,0)</f>
        <v>0</v>
      </c>
      <c r="AG2320" s="26">
        <f>IF(AND(-Z2320&gt;=121,-Z2320&lt;=150),D2320,0)</f>
        <v>0</v>
      </c>
      <c r="AH2320" s="26">
        <f>IF(AND(-Z2320&gt;=151,-Z2320&lt;=180),D2320,0)</f>
        <v>0</v>
      </c>
      <c r="AI2320" s="26">
        <f>IF(AND(-Z2320&gt;=181,-Z2320&lt;=210),D2320,0)</f>
        <v>0</v>
      </c>
      <c r="AJ2320" s="26">
        <f>IF(AND(-Z2320&gt;=211,-Z2320&lt;=250),D2320,0)</f>
        <v>0</v>
      </c>
      <c r="AK2320" s="26">
        <f>IF(-Z2320&gt;=251,D2320,0)</f>
        <v>0</v>
      </c>
      <c r="AL2320" s="26">
        <f>SUM(AE2320:AF2320)</f>
        <v>0</v>
      </c>
      <c r="AM2320" s="26">
        <f>SUM(AG2320:AK2320)</f>
        <v>0</v>
      </c>
      <c r="AN2320" s="26">
        <f>SUM(AI2320:AK2320)</f>
        <v>0</v>
      </c>
      <c r="AO2320" s="26">
        <f>+IF(SUM(AC2320:AK2320)=0,D2320,0)</f>
        <v>654.91999999999996</v>
      </c>
      <c r="AP2320" s="26">
        <f>+SUM(AC2320:AK2320)</f>
        <v>0</v>
      </c>
      <c r="AQ2320" s="26">
        <f>+Tabla_DatosExternos_142[[#This Row],[Total Vigente]]+Tabla_DatosExternos_142[[#This Row],[Total Vencido]]</f>
        <v>654.91999999999996</v>
      </c>
      <c r="AR2320" s="26">
        <f>SUM(AG2320:AK2320)</f>
        <v>0</v>
      </c>
      <c r="AS2320" s="27">
        <f>+Tabla_DatosExternos_142[[#This Row],[Fecha]]-Tabla_DatosExternos_142[[#This Row],[Vence]]</f>
        <v>-30</v>
      </c>
      <c r="AT2320" s="21"/>
      <c r="AU2320" s="28" t="e">
        <f>+AR2320-W2320</f>
        <v>#VALUE!</v>
      </c>
    </row>
    <row r="2321" spans="1:47" x14ac:dyDescent="0.35">
      <c r="A2321" s="20">
        <v>46220</v>
      </c>
      <c r="B2321" s="21">
        <v>285242</v>
      </c>
      <c r="C2321" s="21">
        <v>433.92</v>
      </c>
      <c r="D2321" s="21">
        <v>433.92</v>
      </c>
      <c r="E2321" s="22">
        <v>46280</v>
      </c>
      <c r="F2321" s="21">
        <v>34</v>
      </c>
      <c r="G2321" s="21" t="s">
        <v>96</v>
      </c>
      <c r="H2321" s="21" t="s">
        <v>95</v>
      </c>
      <c r="I2321" s="21" t="s">
        <v>1823</v>
      </c>
      <c r="J2321" s="21" t="s">
        <v>1378</v>
      </c>
      <c r="K2321" s="21" t="s">
        <v>1379</v>
      </c>
      <c r="L2321" s="21" t="s">
        <v>1380</v>
      </c>
      <c r="M2321" s="21" t="s">
        <v>1381</v>
      </c>
      <c r="N2321" s="21">
        <v>60</v>
      </c>
      <c r="O2321" s="20"/>
      <c r="P2321" s="21" t="s">
        <v>50</v>
      </c>
      <c r="Q2321" s="21" t="s">
        <v>1824</v>
      </c>
      <c r="R2321" s="21">
        <v>3020821</v>
      </c>
      <c r="S2321" s="21">
        <v>10019</v>
      </c>
      <c r="T2321" s="21">
        <v>-63.134996600000001</v>
      </c>
      <c r="U2321" s="21">
        <v>-17.8356034</v>
      </c>
      <c r="V2321" s="21" t="s">
        <v>1448</v>
      </c>
      <c r="W2321" s="21" t="s">
        <v>51</v>
      </c>
      <c r="X2321" s="21" t="s">
        <v>1837</v>
      </c>
      <c r="Y2321" s="23">
        <v>46246</v>
      </c>
      <c r="Z2321" s="24">
        <f>+E2321-Y2321</f>
        <v>34</v>
      </c>
      <c r="AA2321" s="25">
        <f>+Tabla_DatosExternos_142[[#This Row],[Saldo]]/Tabla_DatosExternos_142[[#This Row],[Importe]]</f>
        <v>1</v>
      </c>
      <c r="AB2321" s="21"/>
      <c r="AC2321" s="26">
        <f>IF(AND(-Z2321&gt;=1,-Z2321&lt;=30),D2321,0)</f>
        <v>0</v>
      </c>
      <c r="AD2321" s="26">
        <f>IF(AND(-Z2321&gt;=31,-Z2321&lt;=60),D2321,0)</f>
        <v>0</v>
      </c>
      <c r="AE2321" s="26">
        <f>IF(AND(-Z2321&gt;=61,-Z2321&lt;=90),D2321,0)</f>
        <v>0</v>
      </c>
      <c r="AF2321" s="26">
        <f>IF(AND(-Z2321&gt;=91,-Z2321&lt;=120),D2321,0)</f>
        <v>0</v>
      </c>
      <c r="AG2321" s="26">
        <f>IF(AND(-Z2321&gt;=121,-Z2321&lt;=150),D2321,0)</f>
        <v>0</v>
      </c>
      <c r="AH2321" s="26">
        <f>IF(AND(-Z2321&gt;=151,-Z2321&lt;=180),D2321,0)</f>
        <v>0</v>
      </c>
      <c r="AI2321" s="26">
        <f>IF(AND(-Z2321&gt;=181,-Z2321&lt;=210),D2321,0)</f>
        <v>0</v>
      </c>
      <c r="AJ2321" s="26">
        <f>IF(AND(-Z2321&gt;=211,-Z2321&lt;=250),D2321,0)</f>
        <v>0</v>
      </c>
      <c r="AK2321" s="26">
        <f>IF(-Z2321&gt;=251,D2321,0)</f>
        <v>0</v>
      </c>
      <c r="AL2321" s="26">
        <f>SUM(AE2321:AF2321)</f>
        <v>0</v>
      </c>
      <c r="AM2321" s="26">
        <f>SUM(AG2321:AK2321)</f>
        <v>0</v>
      </c>
      <c r="AN2321" s="26">
        <f>SUM(AI2321:AK2321)</f>
        <v>0</v>
      </c>
      <c r="AO2321" s="26">
        <f>+IF(SUM(AC2321:AK2321)=0,D2321,0)</f>
        <v>433.92</v>
      </c>
      <c r="AP2321" s="26">
        <f>+SUM(AC2321:AK2321)</f>
        <v>0</v>
      </c>
      <c r="AQ2321" s="26">
        <f>+Tabla_DatosExternos_142[[#This Row],[Total Vigente]]+Tabla_DatosExternos_142[[#This Row],[Total Vencido]]</f>
        <v>433.92</v>
      </c>
      <c r="AR2321" s="26">
        <f>SUM(AG2321:AK2321)</f>
        <v>0</v>
      </c>
      <c r="AS2321" s="27">
        <f>+Tabla_DatosExternos_142[[#This Row],[Fecha]]-Tabla_DatosExternos_142[[#This Row],[Vence]]</f>
        <v>-60</v>
      </c>
      <c r="AT2321" s="21"/>
      <c r="AU2321" s="28" t="e">
        <f>+AR2321-W2321</f>
        <v>#VALUE!</v>
      </c>
    </row>
    <row r="2322" spans="1:47" x14ac:dyDescent="0.35">
      <c r="A2322" s="20">
        <v>46220</v>
      </c>
      <c r="B2322" s="21">
        <v>285243</v>
      </c>
      <c r="C2322" s="21">
        <v>645.72</v>
      </c>
      <c r="D2322" s="21">
        <v>645.72</v>
      </c>
      <c r="E2322" s="22">
        <v>46280</v>
      </c>
      <c r="F2322" s="21">
        <v>34</v>
      </c>
      <c r="G2322" s="21" t="s">
        <v>96</v>
      </c>
      <c r="H2322" s="21" t="s">
        <v>95</v>
      </c>
      <c r="I2322" s="21" t="s">
        <v>1000</v>
      </c>
      <c r="J2322" s="21" t="s">
        <v>1378</v>
      </c>
      <c r="K2322" s="21" t="s">
        <v>1379</v>
      </c>
      <c r="L2322" s="21" t="s">
        <v>1380</v>
      </c>
      <c r="M2322" s="21" t="s">
        <v>1381</v>
      </c>
      <c r="N2322" s="21">
        <v>60</v>
      </c>
      <c r="O2322" s="20"/>
      <c r="P2322" s="21" t="s">
        <v>50</v>
      </c>
      <c r="Q2322" s="21" t="s">
        <v>1615</v>
      </c>
      <c r="R2322" s="21">
        <v>380033</v>
      </c>
      <c r="S2322" s="21">
        <v>10019</v>
      </c>
      <c r="T2322" s="21">
        <v>-63.1909621</v>
      </c>
      <c r="U2322" s="21">
        <v>-17.779115900000001</v>
      </c>
      <c r="V2322" s="21" t="s">
        <v>1616</v>
      </c>
      <c r="W2322" s="21" t="s">
        <v>51</v>
      </c>
      <c r="X2322" s="21" t="s">
        <v>1617</v>
      </c>
      <c r="Y2322" s="23">
        <v>46246</v>
      </c>
      <c r="Z2322" s="24">
        <f>+E2322-Y2322</f>
        <v>34</v>
      </c>
      <c r="AA2322" s="25">
        <f>+Tabla_DatosExternos_142[[#This Row],[Saldo]]/Tabla_DatosExternos_142[[#This Row],[Importe]]</f>
        <v>1</v>
      </c>
      <c r="AB2322" s="21"/>
      <c r="AC2322" s="26">
        <f>IF(AND(-Z2322&gt;=1,-Z2322&lt;=30),D2322,0)</f>
        <v>0</v>
      </c>
      <c r="AD2322" s="26">
        <f>IF(AND(-Z2322&gt;=31,-Z2322&lt;=60),D2322,0)</f>
        <v>0</v>
      </c>
      <c r="AE2322" s="26">
        <f>IF(AND(-Z2322&gt;=61,-Z2322&lt;=90),D2322,0)</f>
        <v>0</v>
      </c>
      <c r="AF2322" s="26">
        <f>IF(AND(-Z2322&gt;=91,-Z2322&lt;=120),D2322,0)</f>
        <v>0</v>
      </c>
      <c r="AG2322" s="26">
        <f>IF(AND(-Z2322&gt;=121,-Z2322&lt;=150),D2322,0)</f>
        <v>0</v>
      </c>
      <c r="AH2322" s="26">
        <f>IF(AND(-Z2322&gt;=151,-Z2322&lt;=180),D2322,0)</f>
        <v>0</v>
      </c>
      <c r="AI2322" s="26">
        <f>IF(AND(-Z2322&gt;=181,-Z2322&lt;=210),D2322,0)</f>
        <v>0</v>
      </c>
      <c r="AJ2322" s="26">
        <f>IF(AND(-Z2322&gt;=211,-Z2322&lt;=250),D2322,0)</f>
        <v>0</v>
      </c>
      <c r="AK2322" s="26">
        <f>IF(-Z2322&gt;=251,D2322,0)</f>
        <v>0</v>
      </c>
      <c r="AL2322" s="26">
        <f>SUM(AE2322:AF2322)</f>
        <v>0</v>
      </c>
      <c r="AM2322" s="26">
        <f>SUM(AG2322:AK2322)</f>
        <v>0</v>
      </c>
      <c r="AN2322" s="26">
        <f>SUM(AI2322:AK2322)</f>
        <v>0</v>
      </c>
      <c r="AO2322" s="26">
        <f>+IF(SUM(AC2322:AK2322)=0,D2322,0)</f>
        <v>645.72</v>
      </c>
      <c r="AP2322" s="26">
        <f>+SUM(AC2322:AK2322)</f>
        <v>0</v>
      </c>
      <c r="AQ2322" s="26">
        <f>+Tabla_DatosExternos_142[[#This Row],[Total Vigente]]+Tabla_DatosExternos_142[[#This Row],[Total Vencido]]</f>
        <v>645.72</v>
      </c>
      <c r="AR2322" s="26">
        <f>SUM(AG2322:AK2322)</f>
        <v>0</v>
      </c>
      <c r="AS2322" s="27">
        <f>+Tabla_DatosExternos_142[[#This Row],[Fecha]]-Tabla_DatosExternos_142[[#This Row],[Vence]]</f>
        <v>-60</v>
      </c>
      <c r="AT2322" s="21"/>
      <c r="AU2322" s="28" t="e">
        <f>+AR2322-W2322</f>
        <v>#VALUE!</v>
      </c>
    </row>
    <row r="2323" spans="1:47" x14ac:dyDescent="0.35">
      <c r="A2323" s="20">
        <v>46220</v>
      </c>
      <c r="B2323" s="21">
        <v>285244</v>
      </c>
      <c r="C2323" s="21">
        <v>860.82</v>
      </c>
      <c r="D2323" s="21">
        <v>860.82</v>
      </c>
      <c r="E2323" s="22">
        <v>46280</v>
      </c>
      <c r="F2323" s="21">
        <v>34</v>
      </c>
      <c r="G2323" s="21" t="s">
        <v>96</v>
      </c>
      <c r="H2323" s="21" t="s">
        <v>95</v>
      </c>
      <c r="I2323" s="21" t="s">
        <v>1823</v>
      </c>
      <c r="J2323" s="21" t="s">
        <v>1378</v>
      </c>
      <c r="K2323" s="21" t="s">
        <v>1379</v>
      </c>
      <c r="L2323" s="21" t="s">
        <v>1380</v>
      </c>
      <c r="M2323" s="21" t="s">
        <v>1381</v>
      </c>
      <c r="N2323" s="21">
        <v>60</v>
      </c>
      <c r="O2323" s="20"/>
      <c r="P2323" s="21" t="s">
        <v>50</v>
      </c>
      <c r="Q2323" s="21" t="s">
        <v>1824</v>
      </c>
      <c r="R2323" s="21">
        <v>3020821</v>
      </c>
      <c r="S2323" s="21">
        <v>10019</v>
      </c>
      <c r="T2323" s="21">
        <v>-63.211114299999998</v>
      </c>
      <c r="U2323" s="21">
        <v>-17.8105388</v>
      </c>
      <c r="V2323" s="21" t="s">
        <v>1448</v>
      </c>
      <c r="W2323" s="21" t="s">
        <v>51</v>
      </c>
      <c r="X2323" s="21" t="s">
        <v>1838</v>
      </c>
      <c r="Y2323" s="23">
        <v>46246</v>
      </c>
      <c r="Z2323" s="24">
        <f>+E2323-Y2323</f>
        <v>34</v>
      </c>
      <c r="AA2323" s="25">
        <f>+Tabla_DatosExternos_142[[#This Row],[Saldo]]/Tabla_DatosExternos_142[[#This Row],[Importe]]</f>
        <v>1</v>
      </c>
      <c r="AB2323" s="21"/>
      <c r="AC2323" s="26">
        <f>IF(AND(-Z2323&gt;=1,-Z2323&lt;=30),D2323,0)</f>
        <v>0</v>
      </c>
      <c r="AD2323" s="26">
        <f>IF(AND(-Z2323&gt;=31,-Z2323&lt;=60),D2323,0)</f>
        <v>0</v>
      </c>
      <c r="AE2323" s="26">
        <f>IF(AND(-Z2323&gt;=61,-Z2323&lt;=90),D2323,0)</f>
        <v>0</v>
      </c>
      <c r="AF2323" s="26">
        <f>IF(AND(-Z2323&gt;=91,-Z2323&lt;=120),D2323,0)</f>
        <v>0</v>
      </c>
      <c r="AG2323" s="26">
        <f>IF(AND(-Z2323&gt;=121,-Z2323&lt;=150),D2323,0)</f>
        <v>0</v>
      </c>
      <c r="AH2323" s="26">
        <f>IF(AND(-Z2323&gt;=151,-Z2323&lt;=180),D2323,0)</f>
        <v>0</v>
      </c>
      <c r="AI2323" s="26">
        <f>IF(AND(-Z2323&gt;=181,-Z2323&lt;=210),D2323,0)</f>
        <v>0</v>
      </c>
      <c r="AJ2323" s="26">
        <f>IF(AND(-Z2323&gt;=211,-Z2323&lt;=250),D2323,0)</f>
        <v>0</v>
      </c>
      <c r="AK2323" s="26">
        <f>IF(-Z2323&gt;=251,D2323,0)</f>
        <v>0</v>
      </c>
      <c r="AL2323" s="26">
        <f>SUM(AE2323:AF2323)</f>
        <v>0</v>
      </c>
      <c r="AM2323" s="26">
        <f>SUM(AG2323:AK2323)</f>
        <v>0</v>
      </c>
      <c r="AN2323" s="26">
        <f>SUM(AI2323:AK2323)</f>
        <v>0</v>
      </c>
      <c r="AO2323" s="26">
        <f>+IF(SUM(AC2323:AK2323)=0,D2323,0)</f>
        <v>860.82</v>
      </c>
      <c r="AP2323" s="26">
        <f>+SUM(AC2323:AK2323)</f>
        <v>0</v>
      </c>
      <c r="AQ2323" s="26">
        <f>+Tabla_DatosExternos_142[[#This Row],[Total Vigente]]+Tabla_DatosExternos_142[[#This Row],[Total Vencido]]</f>
        <v>860.82</v>
      </c>
      <c r="AR2323" s="26">
        <f>SUM(AG2323:AK2323)</f>
        <v>0</v>
      </c>
      <c r="AS2323" s="27">
        <f>+Tabla_DatosExternos_142[[#This Row],[Fecha]]-Tabla_DatosExternos_142[[#This Row],[Vence]]</f>
        <v>-60</v>
      </c>
      <c r="AT2323" s="21"/>
      <c r="AU2323" s="28" t="e">
        <f>+AR2323-W2323</f>
        <v>#VALUE!</v>
      </c>
    </row>
    <row r="2324" spans="1:47" x14ac:dyDescent="0.35">
      <c r="A2324" s="20">
        <v>46220</v>
      </c>
      <c r="B2324" s="21">
        <v>285245</v>
      </c>
      <c r="C2324" s="21">
        <v>3388.8</v>
      </c>
      <c r="D2324" s="21">
        <v>3388.8</v>
      </c>
      <c r="E2324" s="22">
        <v>46280</v>
      </c>
      <c r="F2324" s="21">
        <v>34</v>
      </c>
      <c r="G2324" s="21" t="s">
        <v>96</v>
      </c>
      <c r="H2324" s="21" t="s">
        <v>95</v>
      </c>
      <c r="I2324" s="21" t="s">
        <v>1823</v>
      </c>
      <c r="J2324" s="21" t="s">
        <v>1378</v>
      </c>
      <c r="K2324" s="21" t="s">
        <v>1379</v>
      </c>
      <c r="L2324" s="21" t="s">
        <v>1380</v>
      </c>
      <c r="M2324" s="21" t="s">
        <v>1381</v>
      </c>
      <c r="N2324" s="21">
        <v>60</v>
      </c>
      <c r="O2324" s="20"/>
      <c r="P2324" s="21" t="s">
        <v>50</v>
      </c>
      <c r="Q2324" s="21" t="s">
        <v>1824</v>
      </c>
      <c r="R2324" s="21">
        <v>3020821</v>
      </c>
      <c r="S2324" s="21">
        <v>10019</v>
      </c>
      <c r="T2324" s="21">
        <v>-63.211114299999998</v>
      </c>
      <c r="U2324" s="21">
        <v>-17.8105388</v>
      </c>
      <c r="V2324" s="21" t="s">
        <v>1448</v>
      </c>
      <c r="W2324" s="21" t="s">
        <v>51</v>
      </c>
      <c r="X2324" s="21" t="s">
        <v>1838</v>
      </c>
      <c r="Y2324" s="23">
        <v>46246</v>
      </c>
      <c r="Z2324" s="24">
        <f>+E2324-Y2324</f>
        <v>34</v>
      </c>
      <c r="AA2324" s="25">
        <f>+Tabla_DatosExternos_142[[#This Row],[Saldo]]/Tabla_DatosExternos_142[[#This Row],[Importe]]</f>
        <v>1</v>
      </c>
      <c r="AB2324" s="21"/>
      <c r="AC2324" s="26">
        <f>IF(AND(-Z2324&gt;=1,-Z2324&lt;=30),D2324,0)</f>
        <v>0</v>
      </c>
      <c r="AD2324" s="26">
        <f>IF(AND(-Z2324&gt;=31,-Z2324&lt;=60),D2324,0)</f>
        <v>0</v>
      </c>
      <c r="AE2324" s="26">
        <f>IF(AND(-Z2324&gt;=61,-Z2324&lt;=90),D2324,0)</f>
        <v>0</v>
      </c>
      <c r="AF2324" s="26">
        <f>IF(AND(-Z2324&gt;=91,-Z2324&lt;=120),D2324,0)</f>
        <v>0</v>
      </c>
      <c r="AG2324" s="26">
        <f>IF(AND(-Z2324&gt;=121,-Z2324&lt;=150),D2324,0)</f>
        <v>0</v>
      </c>
      <c r="AH2324" s="26">
        <f>IF(AND(-Z2324&gt;=151,-Z2324&lt;=180),D2324,0)</f>
        <v>0</v>
      </c>
      <c r="AI2324" s="26">
        <f>IF(AND(-Z2324&gt;=181,-Z2324&lt;=210),D2324,0)</f>
        <v>0</v>
      </c>
      <c r="AJ2324" s="26">
        <f>IF(AND(-Z2324&gt;=211,-Z2324&lt;=250),D2324,0)</f>
        <v>0</v>
      </c>
      <c r="AK2324" s="26">
        <f>IF(-Z2324&gt;=251,D2324,0)</f>
        <v>0</v>
      </c>
      <c r="AL2324" s="26">
        <f>SUM(AE2324:AF2324)</f>
        <v>0</v>
      </c>
      <c r="AM2324" s="26">
        <f>SUM(AG2324:AK2324)</f>
        <v>0</v>
      </c>
      <c r="AN2324" s="26">
        <f>SUM(AI2324:AK2324)</f>
        <v>0</v>
      </c>
      <c r="AO2324" s="26">
        <f>+IF(SUM(AC2324:AK2324)=0,D2324,0)</f>
        <v>3388.8</v>
      </c>
      <c r="AP2324" s="26">
        <f>+SUM(AC2324:AK2324)</f>
        <v>0</v>
      </c>
      <c r="AQ2324" s="26">
        <f>+Tabla_DatosExternos_142[[#This Row],[Total Vigente]]+Tabla_DatosExternos_142[[#This Row],[Total Vencido]]</f>
        <v>3388.8</v>
      </c>
      <c r="AR2324" s="26">
        <f>SUM(AG2324:AK2324)</f>
        <v>0</v>
      </c>
      <c r="AS2324" s="27">
        <f>+Tabla_DatosExternos_142[[#This Row],[Fecha]]-Tabla_DatosExternos_142[[#This Row],[Vence]]</f>
        <v>-60</v>
      </c>
      <c r="AT2324" s="21"/>
      <c r="AU2324" s="28" t="e">
        <f>+AR2324-W2324</f>
        <v>#VALUE!</v>
      </c>
    </row>
    <row r="2325" spans="1:47" x14ac:dyDescent="0.35">
      <c r="A2325" s="20">
        <v>46220</v>
      </c>
      <c r="B2325" s="21">
        <v>285246</v>
      </c>
      <c r="C2325" s="21">
        <v>1227.72</v>
      </c>
      <c r="D2325" s="21">
        <v>1227.72</v>
      </c>
      <c r="E2325" s="22">
        <v>46280</v>
      </c>
      <c r="F2325" s="21">
        <v>34</v>
      </c>
      <c r="G2325" s="21" t="s">
        <v>96</v>
      </c>
      <c r="H2325" s="21" t="s">
        <v>95</v>
      </c>
      <c r="I2325" s="21" t="s">
        <v>1823</v>
      </c>
      <c r="J2325" s="21" t="s">
        <v>1378</v>
      </c>
      <c r="K2325" s="21" t="s">
        <v>1379</v>
      </c>
      <c r="L2325" s="21" t="s">
        <v>1380</v>
      </c>
      <c r="M2325" s="21" t="s">
        <v>1381</v>
      </c>
      <c r="N2325" s="21">
        <v>60</v>
      </c>
      <c r="O2325" s="20"/>
      <c r="P2325" s="21" t="s">
        <v>50</v>
      </c>
      <c r="Q2325" s="21" t="s">
        <v>1824</v>
      </c>
      <c r="R2325" s="21">
        <v>3020821</v>
      </c>
      <c r="S2325" s="21">
        <v>10019</v>
      </c>
      <c r="T2325" s="21">
        <v>-63.187081800000001</v>
      </c>
      <c r="U2325" s="21">
        <v>-17.813688200000001</v>
      </c>
      <c r="V2325" s="21" t="s">
        <v>1448</v>
      </c>
      <c r="W2325" s="21" t="s">
        <v>51</v>
      </c>
      <c r="X2325" s="21" t="s">
        <v>1839</v>
      </c>
      <c r="Y2325" s="23">
        <v>46246</v>
      </c>
      <c r="Z2325" s="24">
        <f>+E2325-Y2325</f>
        <v>34</v>
      </c>
      <c r="AA2325" s="25">
        <f>+Tabla_DatosExternos_142[[#This Row],[Saldo]]/Tabla_DatosExternos_142[[#This Row],[Importe]]</f>
        <v>1</v>
      </c>
      <c r="AB2325" s="21"/>
      <c r="AC2325" s="26">
        <f>IF(AND(-Z2325&gt;=1,-Z2325&lt;=30),D2325,0)</f>
        <v>0</v>
      </c>
      <c r="AD2325" s="26">
        <f>IF(AND(-Z2325&gt;=31,-Z2325&lt;=60),D2325,0)</f>
        <v>0</v>
      </c>
      <c r="AE2325" s="26">
        <f>IF(AND(-Z2325&gt;=61,-Z2325&lt;=90),D2325,0)</f>
        <v>0</v>
      </c>
      <c r="AF2325" s="26">
        <f>IF(AND(-Z2325&gt;=91,-Z2325&lt;=120),D2325,0)</f>
        <v>0</v>
      </c>
      <c r="AG2325" s="26">
        <f>IF(AND(-Z2325&gt;=121,-Z2325&lt;=150),D2325,0)</f>
        <v>0</v>
      </c>
      <c r="AH2325" s="26">
        <f>IF(AND(-Z2325&gt;=151,-Z2325&lt;=180),D2325,0)</f>
        <v>0</v>
      </c>
      <c r="AI2325" s="26">
        <f>IF(AND(-Z2325&gt;=181,-Z2325&lt;=210),D2325,0)</f>
        <v>0</v>
      </c>
      <c r="AJ2325" s="26">
        <f>IF(AND(-Z2325&gt;=211,-Z2325&lt;=250),D2325,0)</f>
        <v>0</v>
      </c>
      <c r="AK2325" s="26">
        <f>IF(-Z2325&gt;=251,D2325,0)</f>
        <v>0</v>
      </c>
      <c r="AL2325" s="26">
        <f>SUM(AE2325:AF2325)</f>
        <v>0</v>
      </c>
      <c r="AM2325" s="26">
        <f>SUM(AG2325:AK2325)</f>
        <v>0</v>
      </c>
      <c r="AN2325" s="26">
        <f>SUM(AI2325:AK2325)</f>
        <v>0</v>
      </c>
      <c r="AO2325" s="26">
        <f>+IF(SUM(AC2325:AK2325)=0,D2325,0)</f>
        <v>1227.72</v>
      </c>
      <c r="AP2325" s="26">
        <f>+SUM(AC2325:AK2325)</f>
        <v>0</v>
      </c>
      <c r="AQ2325" s="26">
        <f>+Tabla_DatosExternos_142[[#This Row],[Total Vigente]]+Tabla_DatosExternos_142[[#This Row],[Total Vencido]]</f>
        <v>1227.72</v>
      </c>
      <c r="AR2325" s="26">
        <f>SUM(AG2325:AK2325)</f>
        <v>0</v>
      </c>
      <c r="AS2325" s="27">
        <f>+Tabla_DatosExternos_142[[#This Row],[Fecha]]-Tabla_DatosExternos_142[[#This Row],[Vence]]</f>
        <v>-60</v>
      </c>
      <c r="AT2325" s="21"/>
      <c r="AU2325" s="28" t="e">
        <f>+AR2325-W2325</f>
        <v>#VALUE!</v>
      </c>
    </row>
    <row r="2326" spans="1:47" x14ac:dyDescent="0.35">
      <c r="A2326" s="20">
        <v>46220</v>
      </c>
      <c r="B2326" s="21">
        <v>285247</v>
      </c>
      <c r="C2326" s="21">
        <v>1200</v>
      </c>
      <c r="D2326" s="21">
        <v>1200</v>
      </c>
      <c r="E2326" s="22">
        <v>46280</v>
      </c>
      <c r="F2326" s="21">
        <v>34</v>
      </c>
      <c r="G2326" s="21" t="s">
        <v>96</v>
      </c>
      <c r="H2326" s="21" t="s">
        <v>95</v>
      </c>
      <c r="I2326" s="21" t="s">
        <v>1823</v>
      </c>
      <c r="J2326" s="21" t="s">
        <v>1378</v>
      </c>
      <c r="K2326" s="21" t="s">
        <v>1379</v>
      </c>
      <c r="L2326" s="21" t="s">
        <v>1380</v>
      </c>
      <c r="M2326" s="21" t="s">
        <v>1381</v>
      </c>
      <c r="N2326" s="21">
        <v>60</v>
      </c>
      <c r="O2326" s="20"/>
      <c r="P2326" s="21" t="s">
        <v>50</v>
      </c>
      <c r="Q2326" s="21" t="s">
        <v>1824</v>
      </c>
      <c r="R2326" s="21">
        <v>3020821</v>
      </c>
      <c r="S2326" s="21">
        <v>10019</v>
      </c>
      <c r="T2326" s="21">
        <v>-63.187081800000001</v>
      </c>
      <c r="U2326" s="21">
        <v>-17.813688200000001</v>
      </c>
      <c r="V2326" s="21" t="s">
        <v>1448</v>
      </c>
      <c r="W2326" s="21" t="s">
        <v>51</v>
      </c>
      <c r="X2326" s="21" t="s">
        <v>1839</v>
      </c>
      <c r="Y2326" s="23">
        <v>46246</v>
      </c>
      <c r="Z2326" s="24">
        <f>+E2326-Y2326</f>
        <v>34</v>
      </c>
      <c r="AA2326" s="25">
        <f>+Tabla_DatosExternos_142[[#This Row],[Saldo]]/Tabla_DatosExternos_142[[#This Row],[Importe]]</f>
        <v>1</v>
      </c>
      <c r="AB2326" s="21"/>
      <c r="AC2326" s="26">
        <f>IF(AND(-Z2326&gt;=1,-Z2326&lt;=30),D2326,0)</f>
        <v>0</v>
      </c>
      <c r="AD2326" s="26">
        <f>IF(AND(-Z2326&gt;=31,-Z2326&lt;=60),D2326,0)</f>
        <v>0</v>
      </c>
      <c r="AE2326" s="26">
        <f>IF(AND(-Z2326&gt;=61,-Z2326&lt;=90),D2326,0)</f>
        <v>0</v>
      </c>
      <c r="AF2326" s="26">
        <f>IF(AND(-Z2326&gt;=91,-Z2326&lt;=120),D2326,0)</f>
        <v>0</v>
      </c>
      <c r="AG2326" s="26">
        <f>IF(AND(-Z2326&gt;=121,-Z2326&lt;=150),D2326,0)</f>
        <v>0</v>
      </c>
      <c r="AH2326" s="26">
        <f>IF(AND(-Z2326&gt;=151,-Z2326&lt;=180),D2326,0)</f>
        <v>0</v>
      </c>
      <c r="AI2326" s="26">
        <f>IF(AND(-Z2326&gt;=181,-Z2326&lt;=210),D2326,0)</f>
        <v>0</v>
      </c>
      <c r="AJ2326" s="26">
        <f>IF(AND(-Z2326&gt;=211,-Z2326&lt;=250),D2326,0)</f>
        <v>0</v>
      </c>
      <c r="AK2326" s="26">
        <f>IF(-Z2326&gt;=251,D2326,0)</f>
        <v>0</v>
      </c>
      <c r="AL2326" s="26">
        <f>SUM(AE2326:AF2326)</f>
        <v>0</v>
      </c>
      <c r="AM2326" s="26">
        <f>SUM(AG2326:AK2326)</f>
        <v>0</v>
      </c>
      <c r="AN2326" s="26">
        <f>SUM(AI2326:AK2326)</f>
        <v>0</v>
      </c>
      <c r="AO2326" s="26">
        <f>+IF(SUM(AC2326:AK2326)=0,D2326,0)</f>
        <v>1200</v>
      </c>
      <c r="AP2326" s="26">
        <f>+SUM(AC2326:AK2326)</f>
        <v>0</v>
      </c>
      <c r="AQ2326" s="26">
        <f>+Tabla_DatosExternos_142[[#This Row],[Total Vigente]]+Tabla_DatosExternos_142[[#This Row],[Total Vencido]]</f>
        <v>1200</v>
      </c>
      <c r="AR2326" s="26">
        <f>SUM(AG2326:AK2326)</f>
        <v>0</v>
      </c>
      <c r="AS2326" s="27">
        <f>+Tabla_DatosExternos_142[[#This Row],[Fecha]]-Tabla_DatosExternos_142[[#This Row],[Vence]]</f>
        <v>-60</v>
      </c>
      <c r="AT2326" s="21"/>
      <c r="AU2326" s="28" t="e">
        <f>+AR2326-W2326</f>
        <v>#VALUE!</v>
      </c>
    </row>
    <row r="2327" spans="1:47" x14ac:dyDescent="0.35">
      <c r="A2327" s="20">
        <v>46220</v>
      </c>
      <c r="B2327" s="21">
        <v>285250</v>
      </c>
      <c r="C2327" s="21">
        <v>480</v>
      </c>
      <c r="D2327" s="21">
        <v>480</v>
      </c>
      <c r="E2327" s="22">
        <v>46280</v>
      </c>
      <c r="F2327" s="21">
        <v>34</v>
      </c>
      <c r="G2327" s="21" t="s">
        <v>96</v>
      </c>
      <c r="H2327" s="21" t="s">
        <v>95</v>
      </c>
      <c r="I2327" s="21" t="s">
        <v>1823</v>
      </c>
      <c r="J2327" s="21" t="s">
        <v>1378</v>
      </c>
      <c r="K2327" s="21" t="s">
        <v>1379</v>
      </c>
      <c r="L2327" s="21" t="s">
        <v>1380</v>
      </c>
      <c r="M2327" s="21" t="s">
        <v>1381</v>
      </c>
      <c r="N2327" s="21">
        <v>60</v>
      </c>
      <c r="O2327" s="20"/>
      <c r="P2327" s="21" t="s">
        <v>50</v>
      </c>
      <c r="Q2327" s="21" t="s">
        <v>1824</v>
      </c>
      <c r="R2327" s="21">
        <v>3020821</v>
      </c>
      <c r="S2327" s="21">
        <v>10019</v>
      </c>
      <c r="T2327" s="21">
        <v>-63.274680199999999</v>
      </c>
      <c r="U2327" s="21">
        <v>-17.868077700000001</v>
      </c>
      <c r="V2327" s="21" t="s">
        <v>1448</v>
      </c>
      <c r="W2327" s="21" t="s">
        <v>51</v>
      </c>
      <c r="X2327" s="21" t="s">
        <v>1895</v>
      </c>
      <c r="Y2327" s="23">
        <v>46246</v>
      </c>
      <c r="Z2327" s="24">
        <f>+E2327-Y2327</f>
        <v>34</v>
      </c>
      <c r="AA2327" s="25">
        <f>+Tabla_DatosExternos_142[[#This Row],[Saldo]]/Tabla_DatosExternos_142[[#This Row],[Importe]]</f>
        <v>1</v>
      </c>
      <c r="AB2327" s="21"/>
      <c r="AC2327" s="26">
        <f>IF(AND(-Z2327&gt;=1,-Z2327&lt;=30),D2327,0)</f>
        <v>0</v>
      </c>
      <c r="AD2327" s="26">
        <f>IF(AND(-Z2327&gt;=31,-Z2327&lt;=60),D2327,0)</f>
        <v>0</v>
      </c>
      <c r="AE2327" s="26">
        <f>IF(AND(-Z2327&gt;=61,-Z2327&lt;=90),D2327,0)</f>
        <v>0</v>
      </c>
      <c r="AF2327" s="26">
        <f>IF(AND(-Z2327&gt;=91,-Z2327&lt;=120),D2327,0)</f>
        <v>0</v>
      </c>
      <c r="AG2327" s="26">
        <f>IF(AND(-Z2327&gt;=121,-Z2327&lt;=150),D2327,0)</f>
        <v>0</v>
      </c>
      <c r="AH2327" s="26">
        <f>IF(AND(-Z2327&gt;=151,-Z2327&lt;=180),D2327,0)</f>
        <v>0</v>
      </c>
      <c r="AI2327" s="26">
        <f>IF(AND(-Z2327&gt;=181,-Z2327&lt;=210),D2327,0)</f>
        <v>0</v>
      </c>
      <c r="AJ2327" s="26">
        <f>IF(AND(-Z2327&gt;=211,-Z2327&lt;=250),D2327,0)</f>
        <v>0</v>
      </c>
      <c r="AK2327" s="26">
        <f>IF(-Z2327&gt;=251,D2327,0)</f>
        <v>0</v>
      </c>
      <c r="AL2327" s="26">
        <f>SUM(AE2327:AF2327)</f>
        <v>0</v>
      </c>
      <c r="AM2327" s="26">
        <f>SUM(AG2327:AK2327)</f>
        <v>0</v>
      </c>
      <c r="AN2327" s="26">
        <f>SUM(AI2327:AK2327)</f>
        <v>0</v>
      </c>
      <c r="AO2327" s="26">
        <f>+IF(SUM(AC2327:AK2327)=0,D2327,0)</f>
        <v>480</v>
      </c>
      <c r="AP2327" s="26">
        <f>+SUM(AC2327:AK2327)</f>
        <v>0</v>
      </c>
      <c r="AQ2327" s="26">
        <f>+Tabla_DatosExternos_142[[#This Row],[Total Vigente]]+Tabla_DatosExternos_142[[#This Row],[Total Vencido]]</f>
        <v>480</v>
      </c>
      <c r="AR2327" s="26">
        <f>SUM(AG2327:AK2327)</f>
        <v>0</v>
      </c>
      <c r="AS2327" s="27">
        <f>+Tabla_DatosExternos_142[[#This Row],[Fecha]]-Tabla_DatosExternos_142[[#This Row],[Vence]]</f>
        <v>-60</v>
      </c>
      <c r="AT2327" s="21"/>
      <c r="AU2327" s="28" t="e">
        <f>+AR2327-W2327</f>
        <v>#VALUE!</v>
      </c>
    </row>
    <row r="2328" spans="1:47" x14ac:dyDescent="0.35">
      <c r="A2328" s="20">
        <v>46220</v>
      </c>
      <c r="B2328" s="21">
        <v>285251</v>
      </c>
      <c r="C2328" s="21">
        <v>1223.6400000000001</v>
      </c>
      <c r="D2328" s="21">
        <v>1223.6400000000001</v>
      </c>
      <c r="E2328" s="22">
        <v>46310</v>
      </c>
      <c r="F2328" s="21">
        <v>64</v>
      </c>
      <c r="G2328" s="21" t="s">
        <v>81</v>
      </c>
      <c r="H2328" s="21" t="s">
        <v>95</v>
      </c>
      <c r="I2328" s="21" t="s">
        <v>1545</v>
      </c>
      <c r="J2328" s="21" t="s">
        <v>1378</v>
      </c>
      <c r="K2328" s="21" t="s">
        <v>1379</v>
      </c>
      <c r="L2328" s="21" t="s">
        <v>1380</v>
      </c>
      <c r="M2328" s="21" t="s">
        <v>1381</v>
      </c>
      <c r="N2328" s="21">
        <v>90</v>
      </c>
      <c r="O2328" s="20"/>
      <c r="P2328" s="21" t="s">
        <v>50</v>
      </c>
      <c r="Q2328" s="21" t="s">
        <v>1546</v>
      </c>
      <c r="R2328" s="21">
        <v>1000300</v>
      </c>
      <c r="S2328" s="21">
        <v>10019</v>
      </c>
      <c r="T2328" s="21">
        <v>-63.206342399999997</v>
      </c>
      <c r="U2328" s="21">
        <v>-17.773146400000002</v>
      </c>
      <c r="V2328" s="21" t="s">
        <v>1547</v>
      </c>
      <c r="W2328" s="21" t="s">
        <v>51</v>
      </c>
      <c r="X2328" s="21" t="s">
        <v>1548</v>
      </c>
      <c r="Y2328" s="23">
        <v>46246</v>
      </c>
      <c r="Z2328" s="24">
        <f>+E2328-Y2328</f>
        <v>64</v>
      </c>
      <c r="AA2328" s="25">
        <f>+Tabla_DatosExternos_142[[#This Row],[Saldo]]/Tabla_DatosExternos_142[[#This Row],[Importe]]</f>
        <v>1</v>
      </c>
      <c r="AB2328" s="21"/>
      <c r="AC2328" s="26">
        <f>IF(AND(-Z2328&gt;=1,-Z2328&lt;=30),D2328,0)</f>
        <v>0</v>
      </c>
      <c r="AD2328" s="26">
        <f>IF(AND(-Z2328&gt;=31,-Z2328&lt;=60),D2328,0)</f>
        <v>0</v>
      </c>
      <c r="AE2328" s="26">
        <f>IF(AND(-Z2328&gt;=61,-Z2328&lt;=90),D2328,0)</f>
        <v>0</v>
      </c>
      <c r="AF2328" s="26">
        <f>IF(AND(-Z2328&gt;=91,-Z2328&lt;=120),D2328,0)</f>
        <v>0</v>
      </c>
      <c r="AG2328" s="26">
        <f>IF(AND(-Z2328&gt;=121,-Z2328&lt;=150),D2328,0)</f>
        <v>0</v>
      </c>
      <c r="AH2328" s="26">
        <f>IF(AND(-Z2328&gt;=151,-Z2328&lt;=180),D2328,0)</f>
        <v>0</v>
      </c>
      <c r="AI2328" s="26">
        <f>IF(AND(-Z2328&gt;=181,-Z2328&lt;=210),D2328,0)</f>
        <v>0</v>
      </c>
      <c r="AJ2328" s="26">
        <f>IF(AND(-Z2328&gt;=211,-Z2328&lt;=250),D2328,0)</f>
        <v>0</v>
      </c>
      <c r="AK2328" s="26">
        <f>IF(-Z2328&gt;=251,D2328,0)</f>
        <v>0</v>
      </c>
      <c r="AL2328" s="26">
        <f>SUM(AE2328:AF2328)</f>
        <v>0</v>
      </c>
      <c r="AM2328" s="26">
        <f>SUM(AG2328:AK2328)</f>
        <v>0</v>
      </c>
      <c r="AN2328" s="26">
        <f>SUM(AI2328:AK2328)</f>
        <v>0</v>
      </c>
      <c r="AO2328" s="26">
        <f>+IF(SUM(AC2328:AK2328)=0,D2328,0)</f>
        <v>1223.6400000000001</v>
      </c>
      <c r="AP2328" s="26">
        <f>+SUM(AC2328:AK2328)</f>
        <v>0</v>
      </c>
      <c r="AQ2328" s="26">
        <f>+Tabla_DatosExternos_142[[#This Row],[Total Vigente]]+Tabla_DatosExternos_142[[#This Row],[Total Vencido]]</f>
        <v>1223.6400000000001</v>
      </c>
      <c r="AR2328" s="26">
        <f>SUM(AG2328:AK2328)</f>
        <v>0</v>
      </c>
      <c r="AS2328" s="27">
        <f>+Tabla_DatosExternos_142[[#This Row],[Fecha]]-Tabla_DatosExternos_142[[#This Row],[Vence]]</f>
        <v>-90</v>
      </c>
      <c r="AT2328" s="21"/>
      <c r="AU2328" s="28" t="e">
        <f>+AR2328-W2328</f>
        <v>#VALUE!</v>
      </c>
    </row>
    <row r="2329" spans="1:47" x14ac:dyDescent="0.35">
      <c r="A2329" s="20">
        <v>46220</v>
      </c>
      <c r="B2329" s="21">
        <v>285252</v>
      </c>
      <c r="C2329" s="21">
        <v>6047.4</v>
      </c>
      <c r="D2329" s="21">
        <v>6047.4</v>
      </c>
      <c r="E2329" s="22">
        <v>46310</v>
      </c>
      <c r="F2329" s="21">
        <v>64</v>
      </c>
      <c r="G2329" s="21" t="s">
        <v>81</v>
      </c>
      <c r="H2329" s="21" t="s">
        <v>95</v>
      </c>
      <c r="I2329" s="21" t="s">
        <v>1545</v>
      </c>
      <c r="J2329" s="21" t="s">
        <v>1378</v>
      </c>
      <c r="K2329" s="21" t="s">
        <v>1379</v>
      </c>
      <c r="L2329" s="21" t="s">
        <v>1380</v>
      </c>
      <c r="M2329" s="21" t="s">
        <v>1381</v>
      </c>
      <c r="N2329" s="21">
        <v>90</v>
      </c>
      <c r="O2329" s="20"/>
      <c r="P2329" s="21" t="s">
        <v>50</v>
      </c>
      <c r="Q2329" s="21" t="s">
        <v>1546</v>
      </c>
      <c r="R2329" s="21">
        <v>1000300</v>
      </c>
      <c r="S2329" s="21">
        <v>10019</v>
      </c>
      <c r="T2329" s="21">
        <v>-63.206342399999997</v>
      </c>
      <c r="U2329" s="21">
        <v>-17.773146400000002</v>
      </c>
      <c r="V2329" s="21" t="s">
        <v>1547</v>
      </c>
      <c r="W2329" s="21" t="s">
        <v>51</v>
      </c>
      <c r="X2329" s="21" t="s">
        <v>1548</v>
      </c>
      <c r="Y2329" s="23">
        <v>46246</v>
      </c>
      <c r="Z2329" s="24">
        <f>+E2329-Y2329</f>
        <v>64</v>
      </c>
      <c r="AA2329" s="25">
        <f>+Tabla_DatosExternos_142[[#This Row],[Saldo]]/Tabla_DatosExternos_142[[#This Row],[Importe]]</f>
        <v>1</v>
      </c>
      <c r="AB2329" s="21"/>
      <c r="AC2329" s="26">
        <f>IF(AND(-Z2329&gt;=1,-Z2329&lt;=30),D2329,0)</f>
        <v>0</v>
      </c>
      <c r="AD2329" s="26">
        <f>IF(AND(-Z2329&gt;=31,-Z2329&lt;=60),D2329,0)</f>
        <v>0</v>
      </c>
      <c r="AE2329" s="26">
        <f>IF(AND(-Z2329&gt;=61,-Z2329&lt;=90),D2329,0)</f>
        <v>0</v>
      </c>
      <c r="AF2329" s="26">
        <f>IF(AND(-Z2329&gt;=91,-Z2329&lt;=120),D2329,0)</f>
        <v>0</v>
      </c>
      <c r="AG2329" s="26">
        <f>IF(AND(-Z2329&gt;=121,-Z2329&lt;=150),D2329,0)</f>
        <v>0</v>
      </c>
      <c r="AH2329" s="26">
        <f>IF(AND(-Z2329&gt;=151,-Z2329&lt;=180),D2329,0)</f>
        <v>0</v>
      </c>
      <c r="AI2329" s="26">
        <f>IF(AND(-Z2329&gt;=181,-Z2329&lt;=210),D2329,0)</f>
        <v>0</v>
      </c>
      <c r="AJ2329" s="26">
        <f>IF(AND(-Z2329&gt;=211,-Z2329&lt;=250),D2329,0)</f>
        <v>0</v>
      </c>
      <c r="AK2329" s="26">
        <f>IF(-Z2329&gt;=251,D2329,0)</f>
        <v>0</v>
      </c>
      <c r="AL2329" s="26">
        <f>SUM(AE2329:AF2329)</f>
        <v>0</v>
      </c>
      <c r="AM2329" s="26">
        <f>SUM(AG2329:AK2329)</f>
        <v>0</v>
      </c>
      <c r="AN2329" s="26">
        <f>SUM(AI2329:AK2329)</f>
        <v>0</v>
      </c>
      <c r="AO2329" s="26">
        <f>+IF(SUM(AC2329:AK2329)=0,D2329,0)</f>
        <v>6047.4</v>
      </c>
      <c r="AP2329" s="26">
        <f>+SUM(AC2329:AK2329)</f>
        <v>0</v>
      </c>
      <c r="AQ2329" s="26">
        <f>+Tabla_DatosExternos_142[[#This Row],[Total Vigente]]+Tabla_DatosExternos_142[[#This Row],[Total Vencido]]</f>
        <v>6047.4</v>
      </c>
      <c r="AR2329" s="26">
        <f>SUM(AG2329:AK2329)</f>
        <v>0</v>
      </c>
      <c r="AS2329" s="27">
        <f>+Tabla_DatosExternos_142[[#This Row],[Fecha]]-Tabla_DatosExternos_142[[#This Row],[Vence]]</f>
        <v>-90</v>
      </c>
      <c r="AT2329" s="21"/>
      <c r="AU2329" s="28" t="e">
        <f>+AR2329-W2329</f>
        <v>#VALUE!</v>
      </c>
    </row>
    <row r="2330" spans="1:47" x14ac:dyDescent="0.35">
      <c r="A2330" s="20">
        <v>46220</v>
      </c>
      <c r="B2330" s="21">
        <v>285253</v>
      </c>
      <c r="C2330" s="21">
        <v>3798</v>
      </c>
      <c r="D2330" s="21">
        <v>3798</v>
      </c>
      <c r="E2330" s="22">
        <v>46310</v>
      </c>
      <c r="F2330" s="21">
        <v>64</v>
      </c>
      <c r="G2330" s="21" t="s">
        <v>81</v>
      </c>
      <c r="H2330" s="21" t="s">
        <v>95</v>
      </c>
      <c r="I2330" s="21" t="s">
        <v>1545</v>
      </c>
      <c r="J2330" s="21" t="s">
        <v>1378</v>
      </c>
      <c r="K2330" s="21" t="s">
        <v>1379</v>
      </c>
      <c r="L2330" s="21" t="s">
        <v>1380</v>
      </c>
      <c r="M2330" s="21" t="s">
        <v>1381</v>
      </c>
      <c r="N2330" s="21">
        <v>90</v>
      </c>
      <c r="O2330" s="20"/>
      <c r="P2330" s="21" t="s">
        <v>50</v>
      </c>
      <c r="Q2330" s="21" t="s">
        <v>1546</v>
      </c>
      <c r="R2330" s="21">
        <v>1000300</v>
      </c>
      <c r="S2330" s="21">
        <v>10019</v>
      </c>
      <c r="T2330" s="21">
        <v>-63.206342399999997</v>
      </c>
      <c r="U2330" s="21">
        <v>-17.773146400000002</v>
      </c>
      <c r="V2330" s="21" t="s">
        <v>1547</v>
      </c>
      <c r="W2330" s="21" t="s">
        <v>51</v>
      </c>
      <c r="X2330" s="21" t="s">
        <v>1548</v>
      </c>
      <c r="Y2330" s="23">
        <v>46246</v>
      </c>
      <c r="Z2330" s="24">
        <f>+E2330-Y2330</f>
        <v>64</v>
      </c>
      <c r="AA2330" s="25">
        <f>+Tabla_DatosExternos_142[[#This Row],[Saldo]]/Tabla_DatosExternos_142[[#This Row],[Importe]]</f>
        <v>1</v>
      </c>
      <c r="AB2330" s="21"/>
      <c r="AC2330" s="26">
        <f>IF(AND(-Z2330&gt;=1,-Z2330&lt;=30),D2330,0)</f>
        <v>0</v>
      </c>
      <c r="AD2330" s="26">
        <f>IF(AND(-Z2330&gt;=31,-Z2330&lt;=60),D2330,0)</f>
        <v>0</v>
      </c>
      <c r="AE2330" s="26">
        <f>IF(AND(-Z2330&gt;=61,-Z2330&lt;=90),D2330,0)</f>
        <v>0</v>
      </c>
      <c r="AF2330" s="26">
        <f>IF(AND(-Z2330&gt;=91,-Z2330&lt;=120),D2330,0)</f>
        <v>0</v>
      </c>
      <c r="AG2330" s="26">
        <f>IF(AND(-Z2330&gt;=121,-Z2330&lt;=150),D2330,0)</f>
        <v>0</v>
      </c>
      <c r="AH2330" s="26">
        <f>IF(AND(-Z2330&gt;=151,-Z2330&lt;=180),D2330,0)</f>
        <v>0</v>
      </c>
      <c r="AI2330" s="26">
        <f>IF(AND(-Z2330&gt;=181,-Z2330&lt;=210),D2330,0)</f>
        <v>0</v>
      </c>
      <c r="AJ2330" s="26">
        <f>IF(AND(-Z2330&gt;=211,-Z2330&lt;=250),D2330,0)</f>
        <v>0</v>
      </c>
      <c r="AK2330" s="26">
        <f>IF(-Z2330&gt;=251,D2330,0)</f>
        <v>0</v>
      </c>
      <c r="AL2330" s="26">
        <f>SUM(AE2330:AF2330)</f>
        <v>0</v>
      </c>
      <c r="AM2330" s="26">
        <f>SUM(AG2330:AK2330)</f>
        <v>0</v>
      </c>
      <c r="AN2330" s="26">
        <f>SUM(AI2330:AK2330)</f>
        <v>0</v>
      </c>
      <c r="AO2330" s="26">
        <f>+IF(SUM(AC2330:AK2330)=0,D2330,0)</f>
        <v>3798</v>
      </c>
      <c r="AP2330" s="26">
        <f>+SUM(AC2330:AK2330)</f>
        <v>0</v>
      </c>
      <c r="AQ2330" s="26">
        <f>+Tabla_DatosExternos_142[[#This Row],[Total Vigente]]+Tabla_DatosExternos_142[[#This Row],[Total Vencido]]</f>
        <v>3798</v>
      </c>
      <c r="AR2330" s="26">
        <f>SUM(AG2330:AK2330)</f>
        <v>0</v>
      </c>
      <c r="AS2330" s="27">
        <f>+Tabla_DatosExternos_142[[#This Row],[Fecha]]-Tabla_DatosExternos_142[[#This Row],[Vence]]</f>
        <v>-90</v>
      </c>
      <c r="AT2330" s="21"/>
      <c r="AU2330" s="28" t="e">
        <f>+AR2330-W2330</f>
        <v>#VALUE!</v>
      </c>
    </row>
    <row r="2331" spans="1:47" x14ac:dyDescent="0.35">
      <c r="A2331" s="20">
        <v>46220</v>
      </c>
      <c r="B2331" s="21">
        <v>285254</v>
      </c>
      <c r="C2331" s="21">
        <v>2603.46</v>
      </c>
      <c r="D2331" s="21">
        <v>2603.46</v>
      </c>
      <c r="E2331" s="22">
        <v>46280</v>
      </c>
      <c r="F2331" s="21">
        <v>34</v>
      </c>
      <c r="G2331" s="21" t="s">
        <v>96</v>
      </c>
      <c r="H2331" s="21" t="s">
        <v>95</v>
      </c>
      <c r="I2331" s="21" t="s">
        <v>1691</v>
      </c>
      <c r="J2331" s="21" t="s">
        <v>1378</v>
      </c>
      <c r="K2331" s="21" t="s">
        <v>1379</v>
      </c>
      <c r="L2331" s="21" t="s">
        <v>1380</v>
      </c>
      <c r="M2331" s="21" t="s">
        <v>1381</v>
      </c>
      <c r="N2331" s="21">
        <v>60</v>
      </c>
      <c r="O2331" s="20"/>
      <c r="P2331" s="21" t="s">
        <v>50</v>
      </c>
      <c r="Q2331" s="21" t="s">
        <v>1692</v>
      </c>
      <c r="R2331" s="21">
        <v>1205808</v>
      </c>
      <c r="S2331" s="21">
        <v>10019</v>
      </c>
      <c r="T2331" s="21">
        <v>-63.176046999999997</v>
      </c>
      <c r="U2331" s="21">
        <v>-17.776323300000001</v>
      </c>
      <c r="V2331" s="21" t="s">
        <v>1693</v>
      </c>
      <c r="W2331" s="21" t="s">
        <v>51</v>
      </c>
      <c r="X2331" s="21" t="s">
        <v>1694</v>
      </c>
      <c r="Y2331" s="23">
        <v>46246</v>
      </c>
      <c r="Z2331" s="24">
        <f>+E2331-Y2331</f>
        <v>34</v>
      </c>
      <c r="AA2331" s="25">
        <f>+Tabla_DatosExternos_142[[#This Row],[Saldo]]/Tabla_DatosExternos_142[[#This Row],[Importe]]</f>
        <v>1</v>
      </c>
      <c r="AB2331" s="21"/>
      <c r="AC2331" s="26">
        <f>IF(AND(-Z2331&gt;=1,-Z2331&lt;=30),D2331,0)</f>
        <v>0</v>
      </c>
      <c r="AD2331" s="26">
        <f>IF(AND(-Z2331&gt;=31,-Z2331&lt;=60),D2331,0)</f>
        <v>0</v>
      </c>
      <c r="AE2331" s="26">
        <f>IF(AND(-Z2331&gt;=61,-Z2331&lt;=90),D2331,0)</f>
        <v>0</v>
      </c>
      <c r="AF2331" s="26">
        <f>IF(AND(-Z2331&gt;=91,-Z2331&lt;=120),D2331,0)</f>
        <v>0</v>
      </c>
      <c r="AG2331" s="26">
        <f>IF(AND(-Z2331&gt;=121,-Z2331&lt;=150),D2331,0)</f>
        <v>0</v>
      </c>
      <c r="AH2331" s="26">
        <f>IF(AND(-Z2331&gt;=151,-Z2331&lt;=180),D2331,0)</f>
        <v>0</v>
      </c>
      <c r="AI2331" s="26">
        <f>IF(AND(-Z2331&gt;=181,-Z2331&lt;=210),D2331,0)</f>
        <v>0</v>
      </c>
      <c r="AJ2331" s="26">
        <f>IF(AND(-Z2331&gt;=211,-Z2331&lt;=250),D2331,0)</f>
        <v>0</v>
      </c>
      <c r="AK2331" s="26">
        <f>IF(-Z2331&gt;=251,D2331,0)</f>
        <v>0</v>
      </c>
      <c r="AL2331" s="26">
        <f>SUM(AE2331:AF2331)</f>
        <v>0</v>
      </c>
      <c r="AM2331" s="26">
        <f>SUM(AG2331:AK2331)</f>
        <v>0</v>
      </c>
      <c r="AN2331" s="26">
        <f>SUM(AI2331:AK2331)</f>
        <v>0</v>
      </c>
      <c r="AO2331" s="26">
        <f>+IF(SUM(AC2331:AK2331)=0,D2331,0)</f>
        <v>2603.46</v>
      </c>
      <c r="AP2331" s="26">
        <f>+SUM(AC2331:AK2331)</f>
        <v>0</v>
      </c>
      <c r="AQ2331" s="26">
        <f>+Tabla_DatosExternos_142[[#This Row],[Total Vigente]]+Tabla_DatosExternos_142[[#This Row],[Total Vencido]]</f>
        <v>2603.46</v>
      </c>
      <c r="AR2331" s="26">
        <f>SUM(AG2331:AK2331)</f>
        <v>0</v>
      </c>
      <c r="AS2331" s="27">
        <f>+Tabla_DatosExternos_142[[#This Row],[Fecha]]-Tabla_DatosExternos_142[[#This Row],[Vence]]</f>
        <v>-60</v>
      </c>
      <c r="AT2331" s="21"/>
      <c r="AU2331" s="28" t="e">
        <f>+AR2331-W2331</f>
        <v>#VALUE!</v>
      </c>
    </row>
    <row r="2332" spans="1:47" x14ac:dyDescent="0.35">
      <c r="A2332" s="20">
        <v>46220</v>
      </c>
      <c r="B2332" s="21">
        <v>285255</v>
      </c>
      <c r="C2332" s="21">
        <v>2858.34</v>
      </c>
      <c r="D2332" s="21">
        <v>2858.34</v>
      </c>
      <c r="E2332" s="22">
        <v>46280</v>
      </c>
      <c r="F2332" s="21">
        <v>34</v>
      </c>
      <c r="G2332" s="21" t="s">
        <v>96</v>
      </c>
      <c r="H2332" s="21" t="s">
        <v>95</v>
      </c>
      <c r="I2332" s="21" t="s">
        <v>1823</v>
      </c>
      <c r="J2332" s="21" t="s">
        <v>1378</v>
      </c>
      <c r="K2332" s="21" t="s">
        <v>1379</v>
      </c>
      <c r="L2332" s="21" t="s">
        <v>1380</v>
      </c>
      <c r="M2332" s="21" t="s">
        <v>1381</v>
      </c>
      <c r="N2332" s="21">
        <v>60</v>
      </c>
      <c r="O2332" s="20"/>
      <c r="P2332" s="21" t="s">
        <v>50</v>
      </c>
      <c r="Q2332" s="21" t="s">
        <v>1824</v>
      </c>
      <c r="R2332" s="21">
        <v>3020821</v>
      </c>
      <c r="S2332" s="21">
        <v>10019</v>
      </c>
      <c r="T2332" s="21">
        <v>-63.179277999999996</v>
      </c>
      <c r="U2332" s="21">
        <v>-17.749238500000001</v>
      </c>
      <c r="V2332" s="21" t="s">
        <v>1448</v>
      </c>
      <c r="W2332" s="21" t="s">
        <v>51</v>
      </c>
      <c r="X2332" s="21" t="s">
        <v>1872</v>
      </c>
      <c r="Y2332" s="23">
        <v>46246</v>
      </c>
      <c r="Z2332" s="24">
        <f>+E2332-Y2332</f>
        <v>34</v>
      </c>
      <c r="AA2332" s="25">
        <f>+Tabla_DatosExternos_142[[#This Row],[Saldo]]/Tabla_DatosExternos_142[[#This Row],[Importe]]</f>
        <v>1</v>
      </c>
      <c r="AB2332" s="21"/>
      <c r="AC2332" s="26">
        <f>IF(AND(-Z2332&gt;=1,-Z2332&lt;=30),D2332,0)</f>
        <v>0</v>
      </c>
      <c r="AD2332" s="26">
        <f>IF(AND(-Z2332&gt;=31,-Z2332&lt;=60),D2332,0)</f>
        <v>0</v>
      </c>
      <c r="AE2332" s="26">
        <f>IF(AND(-Z2332&gt;=61,-Z2332&lt;=90),D2332,0)</f>
        <v>0</v>
      </c>
      <c r="AF2332" s="26">
        <f>IF(AND(-Z2332&gt;=91,-Z2332&lt;=120),D2332,0)</f>
        <v>0</v>
      </c>
      <c r="AG2332" s="26">
        <f>IF(AND(-Z2332&gt;=121,-Z2332&lt;=150),D2332,0)</f>
        <v>0</v>
      </c>
      <c r="AH2332" s="26">
        <f>IF(AND(-Z2332&gt;=151,-Z2332&lt;=180),D2332,0)</f>
        <v>0</v>
      </c>
      <c r="AI2332" s="26">
        <f>IF(AND(-Z2332&gt;=181,-Z2332&lt;=210),D2332,0)</f>
        <v>0</v>
      </c>
      <c r="AJ2332" s="26">
        <f>IF(AND(-Z2332&gt;=211,-Z2332&lt;=250),D2332,0)</f>
        <v>0</v>
      </c>
      <c r="AK2332" s="26">
        <f>IF(-Z2332&gt;=251,D2332,0)</f>
        <v>0</v>
      </c>
      <c r="AL2332" s="26">
        <f>SUM(AE2332:AF2332)</f>
        <v>0</v>
      </c>
      <c r="AM2332" s="26">
        <f>SUM(AG2332:AK2332)</f>
        <v>0</v>
      </c>
      <c r="AN2332" s="26">
        <f>SUM(AI2332:AK2332)</f>
        <v>0</v>
      </c>
      <c r="AO2332" s="26">
        <f>+IF(SUM(AC2332:AK2332)=0,D2332,0)</f>
        <v>2858.34</v>
      </c>
      <c r="AP2332" s="26">
        <f>+SUM(AC2332:AK2332)</f>
        <v>0</v>
      </c>
      <c r="AQ2332" s="26">
        <f>+Tabla_DatosExternos_142[[#This Row],[Total Vigente]]+Tabla_DatosExternos_142[[#This Row],[Total Vencido]]</f>
        <v>2858.34</v>
      </c>
      <c r="AR2332" s="26">
        <f>SUM(AG2332:AK2332)</f>
        <v>0</v>
      </c>
      <c r="AS2332" s="27">
        <f>+Tabla_DatosExternos_142[[#This Row],[Fecha]]-Tabla_DatosExternos_142[[#This Row],[Vence]]</f>
        <v>-60</v>
      </c>
      <c r="AT2332" s="21"/>
      <c r="AU2332" s="28" t="e">
        <f>+AR2332-W2332</f>
        <v>#VALUE!</v>
      </c>
    </row>
    <row r="2333" spans="1:47" x14ac:dyDescent="0.35">
      <c r="A2333" s="20">
        <v>46220</v>
      </c>
      <c r="B2333" s="21">
        <v>285256</v>
      </c>
      <c r="C2333" s="21">
        <v>729.6</v>
      </c>
      <c r="D2333" s="21">
        <v>729.6</v>
      </c>
      <c r="E2333" s="22">
        <v>46280</v>
      </c>
      <c r="F2333" s="21">
        <v>34</v>
      </c>
      <c r="G2333" s="21" t="s">
        <v>96</v>
      </c>
      <c r="H2333" s="21" t="s">
        <v>95</v>
      </c>
      <c r="I2333" s="21" t="s">
        <v>1823</v>
      </c>
      <c r="J2333" s="21" t="s">
        <v>1378</v>
      </c>
      <c r="K2333" s="21" t="s">
        <v>1379</v>
      </c>
      <c r="L2333" s="21" t="s">
        <v>1380</v>
      </c>
      <c r="M2333" s="21" t="s">
        <v>1381</v>
      </c>
      <c r="N2333" s="21">
        <v>60</v>
      </c>
      <c r="O2333" s="20"/>
      <c r="P2333" s="21" t="s">
        <v>50</v>
      </c>
      <c r="Q2333" s="21" t="s">
        <v>1824</v>
      </c>
      <c r="R2333" s="21">
        <v>3020821</v>
      </c>
      <c r="S2333" s="21">
        <v>10019</v>
      </c>
      <c r="T2333" s="21">
        <v>-63.179277999999996</v>
      </c>
      <c r="U2333" s="21">
        <v>-17.749238500000001</v>
      </c>
      <c r="V2333" s="21" t="s">
        <v>1448</v>
      </c>
      <c r="W2333" s="21" t="s">
        <v>51</v>
      </c>
      <c r="X2333" s="21" t="s">
        <v>1872</v>
      </c>
      <c r="Y2333" s="23">
        <v>46246</v>
      </c>
      <c r="Z2333" s="24">
        <f>+E2333-Y2333</f>
        <v>34</v>
      </c>
      <c r="AA2333" s="25">
        <f>+Tabla_DatosExternos_142[[#This Row],[Saldo]]/Tabla_DatosExternos_142[[#This Row],[Importe]]</f>
        <v>1</v>
      </c>
      <c r="AB2333" s="21"/>
      <c r="AC2333" s="26">
        <f>IF(AND(-Z2333&gt;=1,-Z2333&lt;=30),D2333,0)</f>
        <v>0</v>
      </c>
      <c r="AD2333" s="26">
        <f>IF(AND(-Z2333&gt;=31,-Z2333&lt;=60),D2333,0)</f>
        <v>0</v>
      </c>
      <c r="AE2333" s="26">
        <f>IF(AND(-Z2333&gt;=61,-Z2333&lt;=90),D2333,0)</f>
        <v>0</v>
      </c>
      <c r="AF2333" s="26">
        <f>IF(AND(-Z2333&gt;=91,-Z2333&lt;=120),D2333,0)</f>
        <v>0</v>
      </c>
      <c r="AG2333" s="26">
        <f>IF(AND(-Z2333&gt;=121,-Z2333&lt;=150),D2333,0)</f>
        <v>0</v>
      </c>
      <c r="AH2333" s="26">
        <f>IF(AND(-Z2333&gt;=151,-Z2333&lt;=180),D2333,0)</f>
        <v>0</v>
      </c>
      <c r="AI2333" s="26">
        <f>IF(AND(-Z2333&gt;=181,-Z2333&lt;=210),D2333,0)</f>
        <v>0</v>
      </c>
      <c r="AJ2333" s="26">
        <f>IF(AND(-Z2333&gt;=211,-Z2333&lt;=250),D2333,0)</f>
        <v>0</v>
      </c>
      <c r="AK2333" s="26">
        <f>IF(-Z2333&gt;=251,D2333,0)</f>
        <v>0</v>
      </c>
      <c r="AL2333" s="26">
        <f>SUM(AE2333:AF2333)</f>
        <v>0</v>
      </c>
      <c r="AM2333" s="26">
        <f>SUM(AG2333:AK2333)</f>
        <v>0</v>
      </c>
      <c r="AN2333" s="26">
        <f>SUM(AI2333:AK2333)</f>
        <v>0</v>
      </c>
      <c r="AO2333" s="26">
        <f>+IF(SUM(AC2333:AK2333)=0,D2333,0)</f>
        <v>729.6</v>
      </c>
      <c r="AP2333" s="26">
        <f>+SUM(AC2333:AK2333)</f>
        <v>0</v>
      </c>
      <c r="AQ2333" s="26">
        <f>+Tabla_DatosExternos_142[[#This Row],[Total Vigente]]+Tabla_DatosExternos_142[[#This Row],[Total Vencido]]</f>
        <v>729.6</v>
      </c>
      <c r="AR2333" s="26">
        <f>SUM(AG2333:AK2333)</f>
        <v>0</v>
      </c>
      <c r="AS2333" s="27">
        <f>+Tabla_DatosExternos_142[[#This Row],[Fecha]]-Tabla_DatosExternos_142[[#This Row],[Vence]]</f>
        <v>-60</v>
      </c>
      <c r="AT2333" s="21"/>
      <c r="AU2333" s="28" t="e">
        <f>+AR2333-W2333</f>
        <v>#VALUE!</v>
      </c>
    </row>
    <row r="2334" spans="1:47" x14ac:dyDescent="0.35">
      <c r="A2334" s="20">
        <v>46220</v>
      </c>
      <c r="B2334" s="21">
        <v>285257</v>
      </c>
      <c r="C2334" s="21">
        <v>425.88</v>
      </c>
      <c r="D2334" s="21">
        <v>425.88</v>
      </c>
      <c r="E2334" s="22">
        <v>46280</v>
      </c>
      <c r="F2334" s="21">
        <v>34</v>
      </c>
      <c r="G2334" s="21" t="s">
        <v>96</v>
      </c>
      <c r="H2334" s="21" t="s">
        <v>95</v>
      </c>
      <c r="I2334" s="21" t="s">
        <v>1823</v>
      </c>
      <c r="J2334" s="21" t="s">
        <v>1378</v>
      </c>
      <c r="K2334" s="21" t="s">
        <v>1379</v>
      </c>
      <c r="L2334" s="21" t="s">
        <v>1380</v>
      </c>
      <c r="M2334" s="21" t="s">
        <v>1381</v>
      </c>
      <c r="N2334" s="21">
        <v>60</v>
      </c>
      <c r="O2334" s="20"/>
      <c r="P2334" s="21" t="s">
        <v>50</v>
      </c>
      <c r="Q2334" s="21" t="s">
        <v>1824</v>
      </c>
      <c r="R2334" s="21">
        <v>3020821</v>
      </c>
      <c r="S2334" s="21">
        <v>10019</v>
      </c>
      <c r="T2334" s="21">
        <v>-63.161494400000002</v>
      </c>
      <c r="U2334" s="21">
        <v>-17.765855599999998</v>
      </c>
      <c r="V2334" s="21" t="s">
        <v>1448</v>
      </c>
      <c r="W2334" s="21" t="s">
        <v>51</v>
      </c>
      <c r="X2334" s="21" t="s">
        <v>1876</v>
      </c>
      <c r="Y2334" s="23">
        <v>46246</v>
      </c>
      <c r="Z2334" s="24">
        <f>+E2334-Y2334</f>
        <v>34</v>
      </c>
      <c r="AA2334" s="25">
        <f>+Tabla_DatosExternos_142[[#This Row],[Saldo]]/Tabla_DatosExternos_142[[#This Row],[Importe]]</f>
        <v>1</v>
      </c>
      <c r="AB2334" s="21"/>
      <c r="AC2334" s="26">
        <f>IF(AND(-Z2334&gt;=1,-Z2334&lt;=30),D2334,0)</f>
        <v>0</v>
      </c>
      <c r="AD2334" s="26">
        <f>IF(AND(-Z2334&gt;=31,-Z2334&lt;=60),D2334,0)</f>
        <v>0</v>
      </c>
      <c r="AE2334" s="26">
        <f>IF(AND(-Z2334&gt;=61,-Z2334&lt;=90),D2334,0)</f>
        <v>0</v>
      </c>
      <c r="AF2334" s="26">
        <f>IF(AND(-Z2334&gt;=91,-Z2334&lt;=120),D2334,0)</f>
        <v>0</v>
      </c>
      <c r="AG2334" s="26">
        <f>IF(AND(-Z2334&gt;=121,-Z2334&lt;=150),D2334,0)</f>
        <v>0</v>
      </c>
      <c r="AH2334" s="26">
        <f>IF(AND(-Z2334&gt;=151,-Z2334&lt;=180),D2334,0)</f>
        <v>0</v>
      </c>
      <c r="AI2334" s="26">
        <f>IF(AND(-Z2334&gt;=181,-Z2334&lt;=210),D2334,0)</f>
        <v>0</v>
      </c>
      <c r="AJ2334" s="26">
        <f>IF(AND(-Z2334&gt;=211,-Z2334&lt;=250),D2334,0)</f>
        <v>0</v>
      </c>
      <c r="AK2334" s="26">
        <f>IF(-Z2334&gt;=251,D2334,0)</f>
        <v>0</v>
      </c>
      <c r="AL2334" s="26">
        <f>SUM(AE2334:AF2334)</f>
        <v>0</v>
      </c>
      <c r="AM2334" s="26">
        <f>SUM(AG2334:AK2334)</f>
        <v>0</v>
      </c>
      <c r="AN2334" s="26">
        <f>SUM(AI2334:AK2334)</f>
        <v>0</v>
      </c>
      <c r="AO2334" s="26">
        <f>+IF(SUM(AC2334:AK2334)=0,D2334,0)</f>
        <v>425.88</v>
      </c>
      <c r="AP2334" s="26">
        <f>+SUM(AC2334:AK2334)</f>
        <v>0</v>
      </c>
      <c r="AQ2334" s="26">
        <f>+Tabla_DatosExternos_142[[#This Row],[Total Vigente]]+Tabla_DatosExternos_142[[#This Row],[Total Vencido]]</f>
        <v>425.88</v>
      </c>
      <c r="AR2334" s="26">
        <f>SUM(AG2334:AK2334)</f>
        <v>0</v>
      </c>
      <c r="AS2334" s="27">
        <f>+Tabla_DatosExternos_142[[#This Row],[Fecha]]-Tabla_DatosExternos_142[[#This Row],[Vence]]</f>
        <v>-60</v>
      </c>
      <c r="AT2334" s="21"/>
      <c r="AU2334" s="28" t="e">
        <f>+AR2334-W2334</f>
        <v>#VALUE!</v>
      </c>
    </row>
    <row r="2335" spans="1:47" x14ac:dyDescent="0.35">
      <c r="A2335" s="20">
        <v>46220</v>
      </c>
      <c r="B2335" s="21">
        <v>285258</v>
      </c>
      <c r="C2335" s="21">
        <v>5854.08</v>
      </c>
      <c r="D2335" s="21">
        <v>5854.08</v>
      </c>
      <c r="E2335" s="22">
        <v>46280</v>
      </c>
      <c r="F2335" s="21">
        <v>34</v>
      </c>
      <c r="G2335" s="21" t="s">
        <v>96</v>
      </c>
      <c r="H2335" s="21" t="s">
        <v>95</v>
      </c>
      <c r="I2335" s="21" t="s">
        <v>1691</v>
      </c>
      <c r="J2335" s="21" t="s">
        <v>1378</v>
      </c>
      <c r="K2335" s="21" t="s">
        <v>1379</v>
      </c>
      <c r="L2335" s="21" t="s">
        <v>1380</v>
      </c>
      <c r="M2335" s="21" t="s">
        <v>1381</v>
      </c>
      <c r="N2335" s="21">
        <v>60</v>
      </c>
      <c r="O2335" s="20"/>
      <c r="P2335" s="21" t="s">
        <v>50</v>
      </c>
      <c r="Q2335" s="21" t="s">
        <v>1692</v>
      </c>
      <c r="R2335" s="21">
        <v>1205808</v>
      </c>
      <c r="S2335" s="21">
        <v>10019</v>
      </c>
      <c r="T2335" s="21">
        <v>-63.180715399999997</v>
      </c>
      <c r="U2335" s="21">
        <v>-17.758477599999999</v>
      </c>
      <c r="V2335" s="21" t="s">
        <v>1693</v>
      </c>
      <c r="W2335" s="21" t="s">
        <v>51</v>
      </c>
      <c r="X2335" s="21" t="s">
        <v>1702</v>
      </c>
      <c r="Y2335" s="23">
        <v>46246</v>
      </c>
      <c r="Z2335" s="24">
        <f>+E2335-Y2335</f>
        <v>34</v>
      </c>
      <c r="AA2335" s="25">
        <f>+Tabla_DatosExternos_142[[#This Row],[Saldo]]/Tabla_DatosExternos_142[[#This Row],[Importe]]</f>
        <v>1</v>
      </c>
      <c r="AB2335" s="21"/>
      <c r="AC2335" s="26">
        <f>IF(AND(-Z2335&gt;=1,-Z2335&lt;=30),D2335,0)</f>
        <v>0</v>
      </c>
      <c r="AD2335" s="26">
        <f>IF(AND(-Z2335&gt;=31,-Z2335&lt;=60),D2335,0)</f>
        <v>0</v>
      </c>
      <c r="AE2335" s="26">
        <f>IF(AND(-Z2335&gt;=61,-Z2335&lt;=90),D2335,0)</f>
        <v>0</v>
      </c>
      <c r="AF2335" s="26">
        <f>IF(AND(-Z2335&gt;=91,-Z2335&lt;=120),D2335,0)</f>
        <v>0</v>
      </c>
      <c r="AG2335" s="26">
        <f>IF(AND(-Z2335&gt;=121,-Z2335&lt;=150),D2335,0)</f>
        <v>0</v>
      </c>
      <c r="AH2335" s="26">
        <f>IF(AND(-Z2335&gt;=151,-Z2335&lt;=180),D2335,0)</f>
        <v>0</v>
      </c>
      <c r="AI2335" s="26">
        <f>IF(AND(-Z2335&gt;=181,-Z2335&lt;=210),D2335,0)</f>
        <v>0</v>
      </c>
      <c r="AJ2335" s="26">
        <f>IF(AND(-Z2335&gt;=211,-Z2335&lt;=250),D2335,0)</f>
        <v>0</v>
      </c>
      <c r="AK2335" s="26">
        <f>IF(-Z2335&gt;=251,D2335,0)</f>
        <v>0</v>
      </c>
      <c r="AL2335" s="26">
        <f>SUM(AE2335:AF2335)</f>
        <v>0</v>
      </c>
      <c r="AM2335" s="26">
        <f>SUM(AG2335:AK2335)</f>
        <v>0</v>
      </c>
      <c r="AN2335" s="26">
        <f>SUM(AI2335:AK2335)</f>
        <v>0</v>
      </c>
      <c r="AO2335" s="26">
        <f>+IF(SUM(AC2335:AK2335)=0,D2335,0)</f>
        <v>5854.08</v>
      </c>
      <c r="AP2335" s="26">
        <f>+SUM(AC2335:AK2335)</f>
        <v>0</v>
      </c>
      <c r="AQ2335" s="26">
        <f>+Tabla_DatosExternos_142[[#This Row],[Total Vigente]]+Tabla_DatosExternos_142[[#This Row],[Total Vencido]]</f>
        <v>5854.08</v>
      </c>
      <c r="AR2335" s="26">
        <f>SUM(AG2335:AK2335)</f>
        <v>0</v>
      </c>
      <c r="AS2335" s="27">
        <f>+Tabla_DatosExternos_142[[#This Row],[Fecha]]-Tabla_DatosExternos_142[[#This Row],[Vence]]</f>
        <v>-60</v>
      </c>
      <c r="AT2335" s="21"/>
      <c r="AU2335" s="28" t="e">
        <f>+AR2335-W2335</f>
        <v>#VALUE!</v>
      </c>
    </row>
    <row r="2336" spans="1:47" x14ac:dyDescent="0.35">
      <c r="A2336" s="20">
        <v>46221</v>
      </c>
      <c r="B2336" s="21">
        <v>5501</v>
      </c>
      <c r="C2336" s="21">
        <v>881.46</v>
      </c>
      <c r="D2336" s="21">
        <v>881.46</v>
      </c>
      <c r="E2336" s="22">
        <v>46281</v>
      </c>
      <c r="F2336" s="21">
        <v>35</v>
      </c>
      <c r="G2336" s="21" t="s">
        <v>96</v>
      </c>
      <c r="H2336" s="21" t="s">
        <v>95</v>
      </c>
      <c r="I2336" s="21" t="s">
        <v>1823</v>
      </c>
      <c r="J2336" s="21" t="s">
        <v>1378</v>
      </c>
      <c r="K2336" s="21" t="s">
        <v>1379</v>
      </c>
      <c r="L2336" s="21" t="s">
        <v>1380</v>
      </c>
      <c r="M2336" s="21" t="s">
        <v>1381</v>
      </c>
      <c r="N2336" s="21">
        <v>60</v>
      </c>
      <c r="O2336" s="20"/>
      <c r="P2336" s="21" t="s">
        <v>50</v>
      </c>
      <c r="Q2336" s="21" t="s">
        <v>1824</v>
      </c>
      <c r="R2336" s="21">
        <v>3020821</v>
      </c>
      <c r="S2336" s="21">
        <v>10019</v>
      </c>
      <c r="T2336" s="21">
        <v>-63.274680199999999</v>
      </c>
      <c r="U2336" s="21">
        <v>-17.868077700000001</v>
      </c>
      <c r="V2336" s="21" t="s">
        <v>1448</v>
      </c>
      <c r="W2336" s="21" t="s">
        <v>51</v>
      </c>
      <c r="X2336" s="21" t="s">
        <v>1895</v>
      </c>
      <c r="Y2336" s="23">
        <v>46246</v>
      </c>
      <c r="Z2336" s="24">
        <f>+E2336-Y2336</f>
        <v>35</v>
      </c>
      <c r="AA2336" s="25">
        <f>+Tabla_DatosExternos_142[[#This Row],[Saldo]]/Tabla_DatosExternos_142[[#This Row],[Importe]]</f>
        <v>1</v>
      </c>
      <c r="AB2336" s="21"/>
      <c r="AC2336" s="26">
        <f>IF(AND(-Z2336&gt;=1,-Z2336&lt;=30),D2336,0)</f>
        <v>0</v>
      </c>
      <c r="AD2336" s="26">
        <f>IF(AND(-Z2336&gt;=31,-Z2336&lt;=60),D2336,0)</f>
        <v>0</v>
      </c>
      <c r="AE2336" s="26">
        <f>IF(AND(-Z2336&gt;=61,-Z2336&lt;=90),D2336,0)</f>
        <v>0</v>
      </c>
      <c r="AF2336" s="26">
        <f>IF(AND(-Z2336&gt;=91,-Z2336&lt;=120),D2336,0)</f>
        <v>0</v>
      </c>
      <c r="AG2336" s="26">
        <f>IF(AND(-Z2336&gt;=121,-Z2336&lt;=150),D2336,0)</f>
        <v>0</v>
      </c>
      <c r="AH2336" s="26">
        <f>IF(AND(-Z2336&gt;=151,-Z2336&lt;=180),D2336,0)</f>
        <v>0</v>
      </c>
      <c r="AI2336" s="26">
        <f>IF(AND(-Z2336&gt;=181,-Z2336&lt;=210),D2336,0)</f>
        <v>0</v>
      </c>
      <c r="AJ2336" s="26">
        <f>IF(AND(-Z2336&gt;=211,-Z2336&lt;=250),D2336,0)</f>
        <v>0</v>
      </c>
      <c r="AK2336" s="26">
        <f>IF(-Z2336&gt;=251,D2336,0)</f>
        <v>0</v>
      </c>
      <c r="AL2336" s="26">
        <f>SUM(AE2336:AF2336)</f>
        <v>0</v>
      </c>
      <c r="AM2336" s="26">
        <f>SUM(AG2336:AK2336)</f>
        <v>0</v>
      </c>
      <c r="AN2336" s="26">
        <f>SUM(AI2336:AK2336)</f>
        <v>0</v>
      </c>
      <c r="AO2336" s="26">
        <f>+IF(SUM(AC2336:AK2336)=0,D2336,0)</f>
        <v>881.46</v>
      </c>
      <c r="AP2336" s="26">
        <f>+SUM(AC2336:AK2336)</f>
        <v>0</v>
      </c>
      <c r="AQ2336" s="26">
        <f>+Tabla_DatosExternos_142[[#This Row],[Total Vigente]]+Tabla_DatosExternos_142[[#This Row],[Total Vencido]]</f>
        <v>881.46</v>
      </c>
      <c r="AR2336" s="26">
        <f>SUM(AG2336:AK2336)</f>
        <v>0</v>
      </c>
      <c r="AS2336" s="27">
        <f>+Tabla_DatosExternos_142[[#This Row],[Fecha]]-Tabla_DatosExternos_142[[#This Row],[Vence]]</f>
        <v>-60</v>
      </c>
      <c r="AT2336" s="21"/>
      <c r="AU2336" s="28" t="e">
        <f>+AR2336-W2336</f>
        <v>#VALUE!</v>
      </c>
    </row>
    <row r="2337" spans="1:47" x14ac:dyDescent="0.35">
      <c r="A2337" s="20">
        <v>46221</v>
      </c>
      <c r="B2337" s="21">
        <v>5502</v>
      </c>
      <c r="C2337" s="21">
        <v>2589.12</v>
      </c>
      <c r="D2337" s="21">
        <v>2589.12</v>
      </c>
      <c r="E2337" s="22">
        <v>46281</v>
      </c>
      <c r="F2337" s="21">
        <v>35</v>
      </c>
      <c r="G2337" s="21" t="s">
        <v>96</v>
      </c>
      <c r="H2337" s="21" t="s">
        <v>95</v>
      </c>
      <c r="I2337" s="21" t="s">
        <v>1823</v>
      </c>
      <c r="J2337" s="21" t="s">
        <v>1378</v>
      </c>
      <c r="K2337" s="21" t="s">
        <v>1379</v>
      </c>
      <c r="L2337" s="21" t="s">
        <v>1380</v>
      </c>
      <c r="M2337" s="21" t="s">
        <v>1381</v>
      </c>
      <c r="N2337" s="21">
        <v>60</v>
      </c>
      <c r="O2337" s="20"/>
      <c r="P2337" s="21" t="s">
        <v>50</v>
      </c>
      <c r="Q2337" s="21" t="s">
        <v>1824</v>
      </c>
      <c r="R2337" s="21">
        <v>3020821</v>
      </c>
      <c r="S2337" s="21">
        <v>10019</v>
      </c>
      <c r="T2337" s="21">
        <v>-63.274680199999999</v>
      </c>
      <c r="U2337" s="21">
        <v>-17.868077700000001</v>
      </c>
      <c r="V2337" s="21" t="s">
        <v>1448</v>
      </c>
      <c r="W2337" s="21" t="s">
        <v>51</v>
      </c>
      <c r="X2337" s="21" t="s">
        <v>1895</v>
      </c>
      <c r="Y2337" s="23">
        <v>46246</v>
      </c>
      <c r="Z2337" s="24">
        <f>+E2337-Y2337</f>
        <v>35</v>
      </c>
      <c r="AA2337" s="25">
        <f>+Tabla_DatosExternos_142[[#This Row],[Saldo]]/Tabla_DatosExternos_142[[#This Row],[Importe]]</f>
        <v>1</v>
      </c>
      <c r="AB2337" s="21"/>
      <c r="AC2337" s="26">
        <f>IF(AND(-Z2337&gt;=1,-Z2337&lt;=30),D2337,0)</f>
        <v>0</v>
      </c>
      <c r="AD2337" s="26">
        <f>IF(AND(-Z2337&gt;=31,-Z2337&lt;=60),D2337,0)</f>
        <v>0</v>
      </c>
      <c r="AE2337" s="26">
        <f>IF(AND(-Z2337&gt;=61,-Z2337&lt;=90),D2337,0)</f>
        <v>0</v>
      </c>
      <c r="AF2337" s="26">
        <f>IF(AND(-Z2337&gt;=91,-Z2337&lt;=120),D2337,0)</f>
        <v>0</v>
      </c>
      <c r="AG2337" s="26">
        <f>IF(AND(-Z2337&gt;=121,-Z2337&lt;=150),D2337,0)</f>
        <v>0</v>
      </c>
      <c r="AH2337" s="26">
        <f>IF(AND(-Z2337&gt;=151,-Z2337&lt;=180),D2337,0)</f>
        <v>0</v>
      </c>
      <c r="AI2337" s="26">
        <f>IF(AND(-Z2337&gt;=181,-Z2337&lt;=210),D2337,0)</f>
        <v>0</v>
      </c>
      <c r="AJ2337" s="26">
        <f>IF(AND(-Z2337&gt;=211,-Z2337&lt;=250),D2337,0)</f>
        <v>0</v>
      </c>
      <c r="AK2337" s="26">
        <f>IF(-Z2337&gt;=251,D2337,0)</f>
        <v>0</v>
      </c>
      <c r="AL2337" s="26">
        <f>SUM(AE2337:AF2337)</f>
        <v>0</v>
      </c>
      <c r="AM2337" s="26">
        <f>SUM(AG2337:AK2337)</f>
        <v>0</v>
      </c>
      <c r="AN2337" s="26">
        <f>SUM(AI2337:AK2337)</f>
        <v>0</v>
      </c>
      <c r="AO2337" s="26">
        <f>+IF(SUM(AC2337:AK2337)=0,D2337,0)</f>
        <v>2589.12</v>
      </c>
      <c r="AP2337" s="26">
        <f>+SUM(AC2337:AK2337)</f>
        <v>0</v>
      </c>
      <c r="AQ2337" s="26">
        <f>+Tabla_DatosExternos_142[[#This Row],[Total Vigente]]+Tabla_DatosExternos_142[[#This Row],[Total Vencido]]</f>
        <v>2589.12</v>
      </c>
      <c r="AR2337" s="26">
        <f>SUM(AG2337:AK2337)</f>
        <v>0</v>
      </c>
      <c r="AS2337" s="27">
        <f>+Tabla_DatosExternos_142[[#This Row],[Fecha]]-Tabla_DatosExternos_142[[#This Row],[Vence]]</f>
        <v>-60</v>
      </c>
      <c r="AT2337" s="21"/>
      <c r="AU2337" s="28" t="e">
        <f>+AR2337-W2337</f>
        <v>#VALUE!</v>
      </c>
    </row>
    <row r="2338" spans="1:47" x14ac:dyDescent="0.35">
      <c r="A2338" s="20">
        <v>46221</v>
      </c>
      <c r="B2338" s="21">
        <v>5503</v>
      </c>
      <c r="C2338" s="21">
        <v>2457.54</v>
      </c>
      <c r="D2338" s="21">
        <v>2457.54</v>
      </c>
      <c r="E2338" s="22">
        <v>46251</v>
      </c>
      <c r="F2338" s="21">
        <v>5</v>
      </c>
      <c r="G2338" s="21" t="s">
        <v>90</v>
      </c>
      <c r="H2338" s="21" t="s">
        <v>95</v>
      </c>
      <c r="I2338" s="21" t="s">
        <v>2096</v>
      </c>
      <c r="J2338" s="21" t="s">
        <v>1378</v>
      </c>
      <c r="K2338" s="21" t="s">
        <v>1379</v>
      </c>
      <c r="L2338" s="21" t="s">
        <v>1380</v>
      </c>
      <c r="M2338" s="21" t="s">
        <v>1381</v>
      </c>
      <c r="N2338" s="21">
        <v>30</v>
      </c>
      <c r="O2338" s="20"/>
      <c r="P2338" s="21" t="s">
        <v>50</v>
      </c>
      <c r="Q2338" s="21" t="s">
        <v>2097</v>
      </c>
      <c r="R2338" s="21">
        <v>130000</v>
      </c>
      <c r="S2338" s="21">
        <v>10019</v>
      </c>
      <c r="T2338" s="21">
        <v>-63.188664000000003</v>
      </c>
      <c r="U2338" s="21">
        <v>-17.772188</v>
      </c>
      <c r="V2338" s="21" t="s">
        <v>2098</v>
      </c>
      <c r="W2338" s="21" t="s">
        <v>51</v>
      </c>
      <c r="X2338" s="21" t="s">
        <v>2100</v>
      </c>
      <c r="Y2338" s="23">
        <v>46246</v>
      </c>
      <c r="Z2338" s="24">
        <f>+E2338-Y2338</f>
        <v>5</v>
      </c>
      <c r="AA2338" s="25">
        <f>+Tabla_DatosExternos_142[[#This Row],[Saldo]]/Tabla_DatosExternos_142[[#This Row],[Importe]]</f>
        <v>1</v>
      </c>
      <c r="AB2338" s="21"/>
      <c r="AC2338" s="26">
        <f>IF(AND(-Z2338&gt;=1,-Z2338&lt;=30),D2338,0)</f>
        <v>0</v>
      </c>
      <c r="AD2338" s="26">
        <f>IF(AND(-Z2338&gt;=31,-Z2338&lt;=60),D2338,0)</f>
        <v>0</v>
      </c>
      <c r="AE2338" s="26">
        <f>IF(AND(-Z2338&gt;=61,-Z2338&lt;=90),D2338,0)</f>
        <v>0</v>
      </c>
      <c r="AF2338" s="26">
        <f>IF(AND(-Z2338&gt;=91,-Z2338&lt;=120),D2338,0)</f>
        <v>0</v>
      </c>
      <c r="AG2338" s="26">
        <f>IF(AND(-Z2338&gt;=121,-Z2338&lt;=150),D2338,0)</f>
        <v>0</v>
      </c>
      <c r="AH2338" s="26">
        <f>IF(AND(-Z2338&gt;=151,-Z2338&lt;=180),D2338,0)</f>
        <v>0</v>
      </c>
      <c r="AI2338" s="26">
        <f>IF(AND(-Z2338&gt;=181,-Z2338&lt;=210),D2338,0)</f>
        <v>0</v>
      </c>
      <c r="AJ2338" s="26">
        <f>IF(AND(-Z2338&gt;=211,-Z2338&lt;=250),D2338,0)</f>
        <v>0</v>
      </c>
      <c r="AK2338" s="26">
        <f>IF(-Z2338&gt;=251,D2338,0)</f>
        <v>0</v>
      </c>
      <c r="AL2338" s="26">
        <f>SUM(AE2338:AF2338)</f>
        <v>0</v>
      </c>
      <c r="AM2338" s="26">
        <f>SUM(AG2338:AK2338)</f>
        <v>0</v>
      </c>
      <c r="AN2338" s="26">
        <f>SUM(AI2338:AK2338)</f>
        <v>0</v>
      </c>
      <c r="AO2338" s="26">
        <f>+IF(SUM(AC2338:AK2338)=0,D2338,0)</f>
        <v>2457.54</v>
      </c>
      <c r="AP2338" s="26">
        <f>+SUM(AC2338:AK2338)</f>
        <v>0</v>
      </c>
      <c r="AQ2338" s="26">
        <f>+Tabla_DatosExternos_142[[#This Row],[Total Vigente]]+Tabla_DatosExternos_142[[#This Row],[Total Vencido]]</f>
        <v>2457.54</v>
      </c>
      <c r="AR2338" s="26">
        <f>SUM(AG2338:AK2338)</f>
        <v>0</v>
      </c>
      <c r="AS2338" s="27">
        <f>+Tabla_DatosExternos_142[[#This Row],[Fecha]]-Tabla_DatosExternos_142[[#This Row],[Vence]]</f>
        <v>-30</v>
      </c>
      <c r="AT2338" s="21"/>
      <c r="AU2338" s="28" t="e">
        <f>+AR2338-W2338</f>
        <v>#VALUE!</v>
      </c>
    </row>
    <row r="2339" spans="1:47" x14ac:dyDescent="0.35">
      <c r="A2339" s="20">
        <v>46221</v>
      </c>
      <c r="B2339" s="21">
        <v>5504</v>
      </c>
      <c r="C2339" s="21">
        <v>4224.42</v>
      </c>
      <c r="D2339" s="21">
        <v>4224.42</v>
      </c>
      <c r="E2339" s="22">
        <v>46251</v>
      </c>
      <c r="F2339" s="21">
        <v>5</v>
      </c>
      <c r="G2339" s="21" t="s">
        <v>90</v>
      </c>
      <c r="H2339" s="21" t="s">
        <v>95</v>
      </c>
      <c r="I2339" s="21" t="s">
        <v>2101</v>
      </c>
      <c r="J2339" s="21" t="s">
        <v>1378</v>
      </c>
      <c r="K2339" s="21" t="s">
        <v>1379</v>
      </c>
      <c r="L2339" s="21" t="s">
        <v>1380</v>
      </c>
      <c r="M2339" s="21" t="s">
        <v>1381</v>
      </c>
      <c r="N2339" s="21">
        <v>30</v>
      </c>
      <c r="O2339" s="20"/>
      <c r="P2339" s="21" t="s">
        <v>50</v>
      </c>
      <c r="Q2339" s="21" t="s">
        <v>2102</v>
      </c>
      <c r="R2339" s="21">
        <v>222000</v>
      </c>
      <c r="S2339" s="21">
        <v>10019</v>
      </c>
      <c r="T2339" s="21">
        <v>-63.170090000000002</v>
      </c>
      <c r="U2339" s="21">
        <v>-17.737403</v>
      </c>
      <c r="V2339" s="21" t="s">
        <v>2098</v>
      </c>
      <c r="W2339" s="21" t="s">
        <v>51</v>
      </c>
      <c r="X2339" s="21" t="s">
        <v>2103</v>
      </c>
      <c r="Y2339" s="23">
        <v>46246</v>
      </c>
      <c r="Z2339" s="24">
        <f>+E2339-Y2339</f>
        <v>5</v>
      </c>
      <c r="AA2339" s="25">
        <f>+Tabla_DatosExternos_142[[#This Row],[Saldo]]/Tabla_DatosExternos_142[[#This Row],[Importe]]</f>
        <v>1</v>
      </c>
      <c r="AB2339" s="21"/>
      <c r="AC2339" s="26">
        <f>IF(AND(-Z2339&gt;=1,-Z2339&lt;=30),D2339,0)</f>
        <v>0</v>
      </c>
      <c r="AD2339" s="26">
        <f>IF(AND(-Z2339&gt;=31,-Z2339&lt;=60),D2339,0)</f>
        <v>0</v>
      </c>
      <c r="AE2339" s="26">
        <f>IF(AND(-Z2339&gt;=61,-Z2339&lt;=90),D2339,0)</f>
        <v>0</v>
      </c>
      <c r="AF2339" s="26">
        <f>IF(AND(-Z2339&gt;=91,-Z2339&lt;=120),D2339,0)</f>
        <v>0</v>
      </c>
      <c r="AG2339" s="26">
        <f>IF(AND(-Z2339&gt;=121,-Z2339&lt;=150),D2339,0)</f>
        <v>0</v>
      </c>
      <c r="AH2339" s="26">
        <f>IF(AND(-Z2339&gt;=151,-Z2339&lt;=180),D2339,0)</f>
        <v>0</v>
      </c>
      <c r="AI2339" s="26">
        <f>IF(AND(-Z2339&gt;=181,-Z2339&lt;=210),D2339,0)</f>
        <v>0</v>
      </c>
      <c r="AJ2339" s="26">
        <f>IF(AND(-Z2339&gt;=211,-Z2339&lt;=250),D2339,0)</f>
        <v>0</v>
      </c>
      <c r="AK2339" s="26">
        <f>IF(-Z2339&gt;=251,D2339,0)</f>
        <v>0</v>
      </c>
      <c r="AL2339" s="26">
        <f>SUM(AE2339:AF2339)</f>
        <v>0</v>
      </c>
      <c r="AM2339" s="26">
        <f>SUM(AG2339:AK2339)</f>
        <v>0</v>
      </c>
      <c r="AN2339" s="26">
        <f>SUM(AI2339:AK2339)</f>
        <v>0</v>
      </c>
      <c r="AO2339" s="26">
        <f>+IF(SUM(AC2339:AK2339)=0,D2339,0)</f>
        <v>4224.42</v>
      </c>
      <c r="AP2339" s="26">
        <f>+SUM(AC2339:AK2339)</f>
        <v>0</v>
      </c>
      <c r="AQ2339" s="26">
        <f>+Tabla_DatosExternos_142[[#This Row],[Total Vigente]]+Tabla_DatosExternos_142[[#This Row],[Total Vencido]]</f>
        <v>4224.42</v>
      </c>
      <c r="AR2339" s="26">
        <f>SUM(AG2339:AK2339)</f>
        <v>0</v>
      </c>
      <c r="AS2339" s="27">
        <f>+Tabla_DatosExternos_142[[#This Row],[Fecha]]-Tabla_DatosExternos_142[[#This Row],[Vence]]</f>
        <v>-30</v>
      </c>
      <c r="AT2339" s="21"/>
      <c r="AU2339" s="28" t="e">
        <f>+AR2339-W2339</f>
        <v>#VALUE!</v>
      </c>
    </row>
    <row r="2340" spans="1:47" x14ac:dyDescent="0.35">
      <c r="A2340" s="20">
        <v>46221</v>
      </c>
      <c r="B2340" s="21">
        <v>5505</v>
      </c>
      <c r="C2340" s="21">
        <v>3278.8</v>
      </c>
      <c r="D2340" s="21">
        <v>3278.8</v>
      </c>
      <c r="E2340" s="22">
        <v>46266</v>
      </c>
      <c r="F2340" s="21">
        <v>20</v>
      </c>
      <c r="G2340" s="21" t="s">
        <v>90</v>
      </c>
      <c r="H2340" s="21" t="s">
        <v>95</v>
      </c>
      <c r="I2340" s="21" t="s">
        <v>2386</v>
      </c>
      <c r="J2340" s="21" t="s">
        <v>1378</v>
      </c>
      <c r="K2340" s="21" t="s">
        <v>1379</v>
      </c>
      <c r="L2340" s="21" t="s">
        <v>1380</v>
      </c>
      <c r="M2340" s="21" t="s">
        <v>1381</v>
      </c>
      <c r="N2340" s="21">
        <v>45</v>
      </c>
      <c r="O2340" s="20"/>
      <c r="P2340" s="21" t="s">
        <v>50</v>
      </c>
      <c r="Q2340" s="21" t="s">
        <v>2387</v>
      </c>
      <c r="R2340" s="21">
        <v>70000</v>
      </c>
      <c r="S2340" s="21">
        <v>10019</v>
      </c>
      <c r="T2340" s="21">
        <v>-63.176017999999999</v>
      </c>
      <c r="U2340" s="21">
        <v>-17.713442000000001</v>
      </c>
      <c r="V2340" s="21" t="s">
        <v>2098</v>
      </c>
      <c r="W2340" s="21" t="s">
        <v>51</v>
      </c>
      <c r="X2340" s="21" t="s">
        <v>2388</v>
      </c>
      <c r="Y2340" s="23">
        <v>46246</v>
      </c>
      <c r="Z2340" s="24">
        <f>+E2340-Y2340</f>
        <v>20</v>
      </c>
      <c r="AA2340" s="25">
        <f>+Tabla_DatosExternos_142[[#This Row],[Saldo]]/Tabla_DatosExternos_142[[#This Row],[Importe]]</f>
        <v>1</v>
      </c>
      <c r="AB2340" s="21"/>
      <c r="AC2340" s="26">
        <f>IF(AND(-Z2340&gt;=1,-Z2340&lt;=30),D2340,0)</f>
        <v>0</v>
      </c>
      <c r="AD2340" s="26">
        <f>IF(AND(-Z2340&gt;=31,-Z2340&lt;=60),D2340,0)</f>
        <v>0</v>
      </c>
      <c r="AE2340" s="26">
        <f>IF(AND(-Z2340&gt;=61,-Z2340&lt;=90),D2340,0)</f>
        <v>0</v>
      </c>
      <c r="AF2340" s="26">
        <f>IF(AND(-Z2340&gt;=91,-Z2340&lt;=120),D2340,0)</f>
        <v>0</v>
      </c>
      <c r="AG2340" s="26">
        <f>IF(AND(-Z2340&gt;=121,-Z2340&lt;=150),D2340,0)</f>
        <v>0</v>
      </c>
      <c r="AH2340" s="26">
        <f>IF(AND(-Z2340&gt;=151,-Z2340&lt;=180),D2340,0)</f>
        <v>0</v>
      </c>
      <c r="AI2340" s="26">
        <f>IF(AND(-Z2340&gt;=181,-Z2340&lt;=210),D2340,0)</f>
        <v>0</v>
      </c>
      <c r="AJ2340" s="26">
        <f>IF(AND(-Z2340&gt;=211,-Z2340&lt;=250),D2340,0)</f>
        <v>0</v>
      </c>
      <c r="AK2340" s="26">
        <f>IF(-Z2340&gt;=251,D2340,0)</f>
        <v>0</v>
      </c>
      <c r="AL2340" s="26">
        <f>SUM(AE2340:AF2340)</f>
        <v>0</v>
      </c>
      <c r="AM2340" s="26">
        <f>SUM(AG2340:AK2340)</f>
        <v>0</v>
      </c>
      <c r="AN2340" s="26">
        <f>SUM(AI2340:AK2340)</f>
        <v>0</v>
      </c>
      <c r="AO2340" s="26">
        <f>+IF(SUM(AC2340:AK2340)=0,D2340,0)</f>
        <v>3278.8</v>
      </c>
      <c r="AP2340" s="26">
        <f>+SUM(AC2340:AK2340)</f>
        <v>0</v>
      </c>
      <c r="AQ2340" s="26">
        <f>+Tabla_DatosExternos_142[[#This Row],[Total Vigente]]+Tabla_DatosExternos_142[[#This Row],[Total Vencido]]</f>
        <v>3278.8</v>
      </c>
      <c r="AR2340" s="26">
        <f>SUM(AG2340:AK2340)</f>
        <v>0</v>
      </c>
      <c r="AS2340" s="27">
        <f>+Tabla_DatosExternos_142[[#This Row],[Fecha]]-Tabla_DatosExternos_142[[#This Row],[Vence]]</f>
        <v>-45</v>
      </c>
      <c r="AT2340" s="21"/>
      <c r="AU2340" s="28" t="e">
        <f>+AR2340-W2340</f>
        <v>#VALUE!</v>
      </c>
    </row>
    <row r="2341" spans="1:47" x14ac:dyDescent="0.35">
      <c r="A2341" s="20">
        <v>46221</v>
      </c>
      <c r="B2341" s="21">
        <v>285866</v>
      </c>
      <c r="C2341" s="21">
        <v>1570.2</v>
      </c>
      <c r="D2341" s="21">
        <v>1570.2</v>
      </c>
      <c r="E2341" s="22">
        <v>46281</v>
      </c>
      <c r="F2341" s="21">
        <v>35</v>
      </c>
      <c r="G2341" s="21" t="s">
        <v>96</v>
      </c>
      <c r="H2341" s="21" t="s">
        <v>95</v>
      </c>
      <c r="I2341" s="21" t="s">
        <v>1691</v>
      </c>
      <c r="J2341" s="21" t="s">
        <v>1378</v>
      </c>
      <c r="K2341" s="21" t="s">
        <v>1379</v>
      </c>
      <c r="L2341" s="21" t="s">
        <v>1380</v>
      </c>
      <c r="M2341" s="21" t="s">
        <v>1381</v>
      </c>
      <c r="N2341" s="21">
        <v>60</v>
      </c>
      <c r="O2341" s="20"/>
      <c r="P2341" s="21" t="s">
        <v>50</v>
      </c>
      <c r="Q2341" s="21" t="s">
        <v>1692</v>
      </c>
      <c r="R2341" s="21">
        <v>1205808</v>
      </c>
      <c r="S2341" s="21">
        <v>10019</v>
      </c>
      <c r="T2341" s="21">
        <v>-63.107094500000002</v>
      </c>
      <c r="U2341" s="21">
        <v>-17.765671999999999</v>
      </c>
      <c r="V2341" s="21" t="s">
        <v>1693</v>
      </c>
      <c r="W2341" s="21" t="s">
        <v>51</v>
      </c>
      <c r="X2341" s="21" t="s">
        <v>1701</v>
      </c>
      <c r="Y2341" s="23">
        <v>46246</v>
      </c>
      <c r="Z2341" s="24">
        <f>+E2341-Y2341</f>
        <v>35</v>
      </c>
      <c r="AA2341" s="25">
        <f>+Tabla_DatosExternos_142[[#This Row],[Saldo]]/Tabla_DatosExternos_142[[#This Row],[Importe]]</f>
        <v>1</v>
      </c>
      <c r="AB2341" s="21"/>
      <c r="AC2341" s="26">
        <f>IF(AND(-Z2341&gt;=1,-Z2341&lt;=30),D2341,0)</f>
        <v>0</v>
      </c>
      <c r="AD2341" s="26">
        <f>IF(AND(-Z2341&gt;=31,-Z2341&lt;=60),D2341,0)</f>
        <v>0</v>
      </c>
      <c r="AE2341" s="26">
        <f>IF(AND(-Z2341&gt;=61,-Z2341&lt;=90),D2341,0)</f>
        <v>0</v>
      </c>
      <c r="AF2341" s="26">
        <f>IF(AND(-Z2341&gt;=91,-Z2341&lt;=120),D2341,0)</f>
        <v>0</v>
      </c>
      <c r="AG2341" s="26">
        <f>IF(AND(-Z2341&gt;=121,-Z2341&lt;=150),D2341,0)</f>
        <v>0</v>
      </c>
      <c r="AH2341" s="26">
        <f>IF(AND(-Z2341&gt;=151,-Z2341&lt;=180),D2341,0)</f>
        <v>0</v>
      </c>
      <c r="AI2341" s="26">
        <f>IF(AND(-Z2341&gt;=181,-Z2341&lt;=210),D2341,0)</f>
        <v>0</v>
      </c>
      <c r="AJ2341" s="26">
        <f>IF(AND(-Z2341&gt;=211,-Z2341&lt;=250),D2341,0)</f>
        <v>0</v>
      </c>
      <c r="AK2341" s="26">
        <f>IF(-Z2341&gt;=251,D2341,0)</f>
        <v>0</v>
      </c>
      <c r="AL2341" s="26">
        <f>SUM(AE2341:AF2341)</f>
        <v>0</v>
      </c>
      <c r="AM2341" s="26">
        <f>SUM(AG2341:AK2341)</f>
        <v>0</v>
      </c>
      <c r="AN2341" s="26">
        <f>SUM(AI2341:AK2341)</f>
        <v>0</v>
      </c>
      <c r="AO2341" s="26">
        <f>+IF(SUM(AC2341:AK2341)=0,D2341,0)</f>
        <v>1570.2</v>
      </c>
      <c r="AP2341" s="26">
        <f>+SUM(AC2341:AK2341)</f>
        <v>0</v>
      </c>
      <c r="AQ2341" s="26">
        <f>+Tabla_DatosExternos_142[[#This Row],[Total Vigente]]+Tabla_DatosExternos_142[[#This Row],[Total Vencido]]</f>
        <v>1570.2</v>
      </c>
      <c r="AR2341" s="26">
        <f>SUM(AG2341:AK2341)</f>
        <v>0</v>
      </c>
      <c r="AS2341" s="27">
        <f>+Tabla_DatosExternos_142[[#This Row],[Fecha]]-Tabla_DatosExternos_142[[#This Row],[Vence]]</f>
        <v>-60</v>
      </c>
      <c r="AT2341" s="21"/>
      <c r="AU2341" s="28" t="e">
        <f>+AR2341-W2341</f>
        <v>#VALUE!</v>
      </c>
    </row>
    <row r="2342" spans="1:47" x14ac:dyDescent="0.35">
      <c r="A2342" s="20">
        <v>46221</v>
      </c>
      <c r="B2342" s="21">
        <v>285867</v>
      </c>
      <c r="C2342" s="21">
        <v>543.6</v>
      </c>
      <c r="D2342" s="21">
        <v>543.6</v>
      </c>
      <c r="E2342" s="22">
        <v>46281</v>
      </c>
      <c r="F2342" s="21">
        <v>35</v>
      </c>
      <c r="G2342" s="21" t="s">
        <v>96</v>
      </c>
      <c r="H2342" s="21" t="s">
        <v>95</v>
      </c>
      <c r="I2342" s="21" t="s">
        <v>1709</v>
      </c>
      <c r="J2342" s="21" t="s">
        <v>1378</v>
      </c>
      <c r="K2342" s="21" t="s">
        <v>1379</v>
      </c>
      <c r="L2342" s="21" t="s">
        <v>1380</v>
      </c>
      <c r="M2342" s="21" t="s">
        <v>1381</v>
      </c>
      <c r="N2342" s="21">
        <v>60</v>
      </c>
      <c r="O2342" s="20"/>
      <c r="P2342" s="21" t="s">
        <v>50</v>
      </c>
      <c r="Q2342" s="21" t="s">
        <v>1710</v>
      </c>
      <c r="R2342" s="21">
        <v>110000</v>
      </c>
      <c r="S2342" s="21">
        <v>10019</v>
      </c>
      <c r="T2342" s="21">
        <v>-63.183771999999998</v>
      </c>
      <c r="U2342" s="21">
        <v>-17.816842000000001</v>
      </c>
      <c r="V2342" s="21" t="s">
        <v>262</v>
      </c>
      <c r="W2342" s="21" t="s">
        <v>51</v>
      </c>
      <c r="X2342" s="21" t="s">
        <v>1749</v>
      </c>
      <c r="Y2342" s="23">
        <v>46246</v>
      </c>
      <c r="Z2342" s="24">
        <f>+E2342-Y2342</f>
        <v>35</v>
      </c>
      <c r="AA2342" s="25">
        <f>+Tabla_DatosExternos_142[[#This Row],[Saldo]]/Tabla_DatosExternos_142[[#This Row],[Importe]]</f>
        <v>1</v>
      </c>
      <c r="AB2342" s="21"/>
      <c r="AC2342" s="26">
        <f>IF(AND(-Z2342&gt;=1,-Z2342&lt;=30),D2342,0)</f>
        <v>0</v>
      </c>
      <c r="AD2342" s="26">
        <f>IF(AND(-Z2342&gt;=31,-Z2342&lt;=60),D2342,0)</f>
        <v>0</v>
      </c>
      <c r="AE2342" s="26">
        <f>IF(AND(-Z2342&gt;=61,-Z2342&lt;=90),D2342,0)</f>
        <v>0</v>
      </c>
      <c r="AF2342" s="26">
        <f>IF(AND(-Z2342&gt;=91,-Z2342&lt;=120),D2342,0)</f>
        <v>0</v>
      </c>
      <c r="AG2342" s="26">
        <f>IF(AND(-Z2342&gt;=121,-Z2342&lt;=150),D2342,0)</f>
        <v>0</v>
      </c>
      <c r="AH2342" s="26">
        <f>IF(AND(-Z2342&gt;=151,-Z2342&lt;=180),D2342,0)</f>
        <v>0</v>
      </c>
      <c r="AI2342" s="26">
        <f>IF(AND(-Z2342&gt;=181,-Z2342&lt;=210),D2342,0)</f>
        <v>0</v>
      </c>
      <c r="AJ2342" s="26">
        <f>IF(AND(-Z2342&gt;=211,-Z2342&lt;=250),D2342,0)</f>
        <v>0</v>
      </c>
      <c r="AK2342" s="26">
        <f>IF(-Z2342&gt;=251,D2342,0)</f>
        <v>0</v>
      </c>
      <c r="AL2342" s="26">
        <f>SUM(AE2342:AF2342)</f>
        <v>0</v>
      </c>
      <c r="AM2342" s="26">
        <f>SUM(AG2342:AK2342)</f>
        <v>0</v>
      </c>
      <c r="AN2342" s="26">
        <f>SUM(AI2342:AK2342)</f>
        <v>0</v>
      </c>
      <c r="AO2342" s="26">
        <f>+IF(SUM(AC2342:AK2342)=0,D2342,0)</f>
        <v>543.6</v>
      </c>
      <c r="AP2342" s="26">
        <f>+SUM(AC2342:AK2342)</f>
        <v>0</v>
      </c>
      <c r="AQ2342" s="26">
        <f>+Tabla_DatosExternos_142[[#This Row],[Total Vigente]]+Tabla_DatosExternos_142[[#This Row],[Total Vencido]]</f>
        <v>543.6</v>
      </c>
      <c r="AR2342" s="26">
        <f>SUM(AG2342:AK2342)</f>
        <v>0</v>
      </c>
      <c r="AS2342" s="27">
        <f>+Tabla_DatosExternos_142[[#This Row],[Fecha]]-Tabla_DatosExternos_142[[#This Row],[Vence]]</f>
        <v>-60</v>
      </c>
      <c r="AT2342" s="21"/>
      <c r="AU2342" s="28" t="e">
        <f>+AR2342-W2342</f>
        <v>#VALUE!</v>
      </c>
    </row>
    <row r="2343" spans="1:47" x14ac:dyDescent="0.35">
      <c r="A2343" s="20">
        <v>46221</v>
      </c>
      <c r="B2343" s="21">
        <v>285868</v>
      </c>
      <c r="C2343" s="21">
        <v>652.32000000000005</v>
      </c>
      <c r="D2343" s="21">
        <v>652.32000000000005</v>
      </c>
      <c r="E2343" s="22">
        <v>46281</v>
      </c>
      <c r="F2343" s="21">
        <v>35</v>
      </c>
      <c r="G2343" s="21" t="s">
        <v>96</v>
      </c>
      <c r="H2343" s="21" t="s">
        <v>95</v>
      </c>
      <c r="I2343" s="21" t="s">
        <v>1709</v>
      </c>
      <c r="J2343" s="21" t="s">
        <v>1378</v>
      </c>
      <c r="K2343" s="21" t="s">
        <v>1379</v>
      </c>
      <c r="L2343" s="21" t="s">
        <v>1380</v>
      </c>
      <c r="M2343" s="21" t="s">
        <v>1381</v>
      </c>
      <c r="N2343" s="21">
        <v>60</v>
      </c>
      <c r="O2343" s="20"/>
      <c r="P2343" s="21" t="s">
        <v>50</v>
      </c>
      <c r="Q2343" s="21" t="s">
        <v>1710</v>
      </c>
      <c r="R2343" s="21">
        <v>110000</v>
      </c>
      <c r="S2343" s="21">
        <v>10019</v>
      </c>
      <c r="T2343" s="21">
        <v>-63.183771999999998</v>
      </c>
      <c r="U2343" s="21">
        <v>-17.816842000000001</v>
      </c>
      <c r="V2343" s="21" t="s">
        <v>262</v>
      </c>
      <c r="W2343" s="21" t="s">
        <v>51</v>
      </c>
      <c r="X2343" s="21" t="s">
        <v>1750</v>
      </c>
      <c r="Y2343" s="23">
        <v>46246</v>
      </c>
      <c r="Z2343" s="24">
        <f>+E2343-Y2343</f>
        <v>35</v>
      </c>
      <c r="AA2343" s="25">
        <f>+Tabla_DatosExternos_142[[#This Row],[Saldo]]/Tabla_DatosExternos_142[[#This Row],[Importe]]</f>
        <v>1</v>
      </c>
      <c r="AB2343" s="21"/>
      <c r="AC2343" s="26">
        <f>IF(AND(-Z2343&gt;=1,-Z2343&lt;=30),D2343,0)</f>
        <v>0</v>
      </c>
      <c r="AD2343" s="26">
        <f>IF(AND(-Z2343&gt;=31,-Z2343&lt;=60),D2343,0)</f>
        <v>0</v>
      </c>
      <c r="AE2343" s="26">
        <f>IF(AND(-Z2343&gt;=61,-Z2343&lt;=90),D2343,0)</f>
        <v>0</v>
      </c>
      <c r="AF2343" s="26">
        <f>IF(AND(-Z2343&gt;=91,-Z2343&lt;=120),D2343,0)</f>
        <v>0</v>
      </c>
      <c r="AG2343" s="26">
        <f>IF(AND(-Z2343&gt;=121,-Z2343&lt;=150),D2343,0)</f>
        <v>0</v>
      </c>
      <c r="AH2343" s="26">
        <f>IF(AND(-Z2343&gt;=151,-Z2343&lt;=180),D2343,0)</f>
        <v>0</v>
      </c>
      <c r="AI2343" s="26">
        <f>IF(AND(-Z2343&gt;=181,-Z2343&lt;=210),D2343,0)</f>
        <v>0</v>
      </c>
      <c r="AJ2343" s="26">
        <f>IF(AND(-Z2343&gt;=211,-Z2343&lt;=250),D2343,0)</f>
        <v>0</v>
      </c>
      <c r="AK2343" s="26">
        <f>IF(-Z2343&gt;=251,D2343,0)</f>
        <v>0</v>
      </c>
      <c r="AL2343" s="26">
        <f>SUM(AE2343:AF2343)</f>
        <v>0</v>
      </c>
      <c r="AM2343" s="26">
        <f>SUM(AG2343:AK2343)</f>
        <v>0</v>
      </c>
      <c r="AN2343" s="26">
        <f>SUM(AI2343:AK2343)</f>
        <v>0</v>
      </c>
      <c r="AO2343" s="26">
        <f>+IF(SUM(AC2343:AK2343)=0,D2343,0)</f>
        <v>652.32000000000005</v>
      </c>
      <c r="AP2343" s="26">
        <f>+SUM(AC2343:AK2343)</f>
        <v>0</v>
      </c>
      <c r="AQ2343" s="26">
        <f>+Tabla_DatosExternos_142[[#This Row],[Total Vigente]]+Tabla_DatosExternos_142[[#This Row],[Total Vencido]]</f>
        <v>652.32000000000005</v>
      </c>
      <c r="AR2343" s="26">
        <f>SUM(AG2343:AK2343)</f>
        <v>0</v>
      </c>
      <c r="AS2343" s="27">
        <f>+Tabla_DatosExternos_142[[#This Row],[Fecha]]-Tabla_DatosExternos_142[[#This Row],[Vence]]</f>
        <v>-60</v>
      </c>
      <c r="AT2343" s="21"/>
      <c r="AU2343" s="28" t="e">
        <f>+AR2343-W2343</f>
        <v>#VALUE!</v>
      </c>
    </row>
    <row r="2344" spans="1:47" x14ac:dyDescent="0.35">
      <c r="A2344" s="20">
        <v>46221</v>
      </c>
      <c r="B2344" s="21">
        <v>285869</v>
      </c>
      <c r="C2344" s="21">
        <v>543.6</v>
      </c>
      <c r="D2344" s="21">
        <v>543.6</v>
      </c>
      <c r="E2344" s="22">
        <v>46281</v>
      </c>
      <c r="F2344" s="21">
        <v>35</v>
      </c>
      <c r="G2344" s="21" t="s">
        <v>96</v>
      </c>
      <c r="H2344" s="21" t="s">
        <v>95</v>
      </c>
      <c r="I2344" s="21" t="s">
        <v>1709</v>
      </c>
      <c r="J2344" s="21" t="s">
        <v>1378</v>
      </c>
      <c r="K2344" s="21" t="s">
        <v>1379</v>
      </c>
      <c r="L2344" s="21" t="s">
        <v>1380</v>
      </c>
      <c r="M2344" s="21" t="s">
        <v>1381</v>
      </c>
      <c r="N2344" s="21">
        <v>60</v>
      </c>
      <c r="O2344" s="20"/>
      <c r="P2344" s="21" t="s">
        <v>50</v>
      </c>
      <c r="Q2344" s="21" t="s">
        <v>1710</v>
      </c>
      <c r="R2344" s="21">
        <v>110000</v>
      </c>
      <c r="S2344" s="21">
        <v>10019</v>
      </c>
      <c r="T2344" s="21">
        <v>-63.183771999999998</v>
      </c>
      <c r="U2344" s="21">
        <v>-17.816842000000001</v>
      </c>
      <c r="V2344" s="21" t="s">
        <v>262</v>
      </c>
      <c r="W2344" s="21" t="s">
        <v>51</v>
      </c>
      <c r="X2344" s="21" t="s">
        <v>1751</v>
      </c>
      <c r="Y2344" s="23">
        <v>46246</v>
      </c>
      <c r="Z2344" s="24">
        <f>+E2344-Y2344</f>
        <v>35</v>
      </c>
      <c r="AA2344" s="25">
        <f>+Tabla_DatosExternos_142[[#This Row],[Saldo]]/Tabla_DatosExternos_142[[#This Row],[Importe]]</f>
        <v>1</v>
      </c>
      <c r="AB2344" s="21"/>
      <c r="AC2344" s="26">
        <f>IF(AND(-Z2344&gt;=1,-Z2344&lt;=30),D2344,0)</f>
        <v>0</v>
      </c>
      <c r="AD2344" s="26">
        <f>IF(AND(-Z2344&gt;=31,-Z2344&lt;=60),D2344,0)</f>
        <v>0</v>
      </c>
      <c r="AE2344" s="26">
        <f>IF(AND(-Z2344&gt;=61,-Z2344&lt;=90),D2344,0)</f>
        <v>0</v>
      </c>
      <c r="AF2344" s="26">
        <f>IF(AND(-Z2344&gt;=91,-Z2344&lt;=120),D2344,0)</f>
        <v>0</v>
      </c>
      <c r="AG2344" s="26">
        <f>IF(AND(-Z2344&gt;=121,-Z2344&lt;=150),D2344,0)</f>
        <v>0</v>
      </c>
      <c r="AH2344" s="26">
        <f>IF(AND(-Z2344&gt;=151,-Z2344&lt;=180),D2344,0)</f>
        <v>0</v>
      </c>
      <c r="AI2344" s="26">
        <f>IF(AND(-Z2344&gt;=181,-Z2344&lt;=210),D2344,0)</f>
        <v>0</v>
      </c>
      <c r="AJ2344" s="26">
        <f>IF(AND(-Z2344&gt;=211,-Z2344&lt;=250),D2344,0)</f>
        <v>0</v>
      </c>
      <c r="AK2344" s="26">
        <f>IF(-Z2344&gt;=251,D2344,0)</f>
        <v>0</v>
      </c>
      <c r="AL2344" s="26">
        <f>SUM(AE2344:AF2344)</f>
        <v>0</v>
      </c>
      <c r="AM2344" s="26">
        <f>SUM(AG2344:AK2344)</f>
        <v>0</v>
      </c>
      <c r="AN2344" s="26">
        <f>SUM(AI2344:AK2344)</f>
        <v>0</v>
      </c>
      <c r="AO2344" s="26">
        <f>+IF(SUM(AC2344:AK2344)=0,D2344,0)</f>
        <v>543.6</v>
      </c>
      <c r="AP2344" s="26">
        <f>+SUM(AC2344:AK2344)</f>
        <v>0</v>
      </c>
      <c r="AQ2344" s="26">
        <f>+Tabla_DatosExternos_142[[#This Row],[Total Vigente]]+Tabla_DatosExternos_142[[#This Row],[Total Vencido]]</f>
        <v>543.6</v>
      </c>
      <c r="AR2344" s="26">
        <f>SUM(AG2344:AK2344)</f>
        <v>0</v>
      </c>
      <c r="AS2344" s="27">
        <f>+Tabla_DatosExternos_142[[#This Row],[Fecha]]-Tabla_DatosExternos_142[[#This Row],[Vence]]</f>
        <v>-60</v>
      </c>
      <c r="AT2344" s="21"/>
      <c r="AU2344" s="28" t="e">
        <f>+AR2344-W2344</f>
        <v>#VALUE!</v>
      </c>
    </row>
    <row r="2345" spans="1:47" x14ac:dyDescent="0.35">
      <c r="A2345" s="20">
        <v>46221</v>
      </c>
      <c r="B2345" s="21">
        <v>285870</v>
      </c>
      <c r="C2345" s="21">
        <v>108.72</v>
      </c>
      <c r="D2345" s="21">
        <v>108.72</v>
      </c>
      <c r="E2345" s="22">
        <v>46281</v>
      </c>
      <c r="F2345" s="21">
        <v>35</v>
      </c>
      <c r="G2345" s="21" t="s">
        <v>96</v>
      </c>
      <c r="H2345" s="21" t="s">
        <v>95</v>
      </c>
      <c r="I2345" s="21" t="s">
        <v>1709</v>
      </c>
      <c r="J2345" s="21" t="s">
        <v>1378</v>
      </c>
      <c r="K2345" s="21" t="s">
        <v>1379</v>
      </c>
      <c r="L2345" s="21" t="s">
        <v>1380</v>
      </c>
      <c r="M2345" s="21" t="s">
        <v>1381</v>
      </c>
      <c r="N2345" s="21">
        <v>60</v>
      </c>
      <c r="O2345" s="20"/>
      <c r="P2345" s="21" t="s">
        <v>50</v>
      </c>
      <c r="Q2345" s="21" t="s">
        <v>1710</v>
      </c>
      <c r="R2345" s="21">
        <v>110000</v>
      </c>
      <c r="S2345" s="21">
        <v>10019</v>
      </c>
      <c r="T2345" s="21">
        <v>-63.183771999999998</v>
      </c>
      <c r="U2345" s="21">
        <v>-17.816842000000001</v>
      </c>
      <c r="V2345" s="21" t="s">
        <v>262</v>
      </c>
      <c r="W2345" s="21" t="s">
        <v>51</v>
      </c>
      <c r="X2345" s="21" t="s">
        <v>1752</v>
      </c>
      <c r="Y2345" s="23">
        <v>46246</v>
      </c>
      <c r="Z2345" s="24">
        <f>+E2345-Y2345</f>
        <v>35</v>
      </c>
      <c r="AA2345" s="25">
        <f>+Tabla_DatosExternos_142[[#This Row],[Saldo]]/Tabla_DatosExternos_142[[#This Row],[Importe]]</f>
        <v>1</v>
      </c>
      <c r="AB2345" s="21"/>
      <c r="AC2345" s="26">
        <f>IF(AND(-Z2345&gt;=1,-Z2345&lt;=30),D2345,0)</f>
        <v>0</v>
      </c>
      <c r="AD2345" s="26">
        <f>IF(AND(-Z2345&gt;=31,-Z2345&lt;=60),D2345,0)</f>
        <v>0</v>
      </c>
      <c r="AE2345" s="26">
        <f>IF(AND(-Z2345&gt;=61,-Z2345&lt;=90),D2345,0)</f>
        <v>0</v>
      </c>
      <c r="AF2345" s="26">
        <f>IF(AND(-Z2345&gt;=91,-Z2345&lt;=120),D2345,0)</f>
        <v>0</v>
      </c>
      <c r="AG2345" s="26">
        <f>IF(AND(-Z2345&gt;=121,-Z2345&lt;=150),D2345,0)</f>
        <v>0</v>
      </c>
      <c r="AH2345" s="26">
        <f>IF(AND(-Z2345&gt;=151,-Z2345&lt;=180),D2345,0)</f>
        <v>0</v>
      </c>
      <c r="AI2345" s="26">
        <f>IF(AND(-Z2345&gt;=181,-Z2345&lt;=210),D2345,0)</f>
        <v>0</v>
      </c>
      <c r="AJ2345" s="26">
        <f>IF(AND(-Z2345&gt;=211,-Z2345&lt;=250),D2345,0)</f>
        <v>0</v>
      </c>
      <c r="AK2345" s="26">
        <f>IF(-Z2345&gt;=251,D2345,0)</f>
        <v>0</v>
      </c>
      <c r="AL2345" s="26">
        <f>SUM(AE2345:AF2345)</f>
        <v>0</v>
      </c>
      <c r="AM2345" s="26">
        <f>SUM(AG2345:AK2345)</f>
        <v>0</v>
      </c>
      <c r="AN2345" s="26">
        <f>SUM(AI2345:AK2345)</f>
        <v>0</v>
      </c>
      <c r="AO2345" s="26">
        <f>+IF(SUM(AC2345:AK2345)=0,D2345,0)</f>
        <v>108.72</v>
      </c>
      <c r="AP2345" s="26">
        <f>+SUM(AC2345:AK2345)</f>
        <v>0</v>
      </c>
      <c r="AQ2345" s="26">
        <f>+Tabla_DatosExternos_142[[#This Row],[Total Vigente]]+Tabla_DatosExternos_142[[#This Row],[Total Vencido]]</f>
        <v>108.72</v>
      </c>
      <c r="AR2345" s="26">
        <f>SUM(AG2345:AK2345)</f>
        <v>0</v>
      </c>
      <c r="AS2345" s="27">
        <f>+Tabla_DatosExternos_142[[#This Row],[Fecha]]-Tabla_DatosExternos_142[[#This Row],[Vence]]</f>
        <v>-60</v>
      </c>
      <c r="AT2345" s="21"/>
      <c r="AU2345" s="28" t="e">
        <f>+AR2345-W2345</f>
        <v>#VALUE!</v>
      </c>
    </row>
    <row r="2346" spans="1:47" x14ac:dyDescent="0.35">
      <c r="A2346" s="20">
        <v>46221</v>
      </c>
      <c r="B2346" s="21">
        <v>285871</v>
      </c>
      <c r="C2346" s="21">
        <v>543.6</v>
      </c>
      <c r="D2346" s="21">
        <v>543.6</v>
      </c>
      <c r="E2346" s="22">
        <v>46281</v>
      </c>
      <c r="F2346" s="21">
        <v>35</v>
      </c>
      <c r="G2346" s="21" t="s">
        <v>96</v>
      </c>
      <c r="H2346" s="21" t="s">
        <v>95</v>
      </c>
      <c r="I2346" s="21" t="s">
        <v>1709</v>
      </c>
      <c r="J2346" s="21" t="s">
        <v>1378</v>
      </c>
      <c r="K2346" s="21" t="s">
        <v>1379</v>
      </c>
      <c r="L2346" s="21" t="s">
        <v>1380</v>
      </c>
      <c r="M2346" s="21" t="s">
        <v>1381</v>
      </c>
      <c r="N2346" s="21">
        <v>60</v>
      </c>
      <c r="O2346" s="20"/>
      <c r="P2346" s="21" t="s">
        <v>50</v>
      </c>
      <c r="Q2346" s="21" t="s">
        <v>1710</v>
      </c>
      <c r="R2346" s="21">
        <v>110000</v>
      </c>
      <c r="S2346" s="21">
        <v>10019</v>
      </c>
      <c r="T2346" s="21">
        <v>-63.183771999999998</v>
      </c>
      <c r="U2346" s="21">
        <v>-17.816842000000001</v>
      </c>
      <c r="V2346" s="21" t="s">
        <v>262</v>
      </c>
      <c r="W2346" s="21" t="s">
        <v>51</v>
      </c>
      <c r="X2346" s="21" t="s">
        <v>1713</v>
      </c>
      <c r="Y2346" s="23">
        <v>46246</v>
      </c>
      <c r="Z2346" s="24">
        <f>+E2346-Y2346</f>
        <v>35</v>
      </c>
      <c r="AA2346" s="25">
        <f>+Tabla_DatosExternos_142[[#This Row],[Saldo]]/Tabla_DatosExternos_142[[#This Row],[Importe]]</f>
        <v>1</v>
      </c>
      <c r="AB2346" s="21"/>
      <c r="AC2346" s="26">
        <f>IF(AND(-Z2346&gt;=1,-Z2346&lt;=30),D2346,0)</f>
        <v>0</v>
      </c>
      <c r="AD2346" s="26">
        <f>IF(AND(-Z2346&gt;=31,-Z2346&lt;=60),D2346,0)</f>
        <v>0</v>
      </c>
      <c r="AE2346" s="26">
        <f>IF(AND(-Z2346&gt;=61,-Z2346&lt;=90),D2346,0)</f>
        <v>0</v>
      </c>
      <c r="AF2346" s="26">
        <f>IF(AND(-Z2346&gt;=91,-Z2346&lt;=120),D2346,0)</f>
        <v>0</v>
      </c>
      <c r="AG2346" s="26">
        <f>IF(AND(-Z2346&gt;=121,-Z2346&lt;=150),D2346,0)</f>
        <v>0</v>
      </c>
      <c r="AH2346" s="26">
        <f>IF(AND(-Z2346&gt;=151,-Z2346&lt;=180),D2346,0)</f>
        <v>0</v>
      </c>
      <c r="AI2346" s="26">
        <f>IF(AND(-Z2346&gt;=181,-Z2346&lt;=210),D2346,0)</f>
        <v>0</v>
      </c>
      <c r="AJ2346" s="26">
        <f>IF(AND(-Z2346&gt;=211,-Z2346&lt;=250),D2346,0)</f>
        <v>0</v>
      </c>
      <c r="AK2346" s="26">
        <f>IF(-Z2346&gt;=251,D2346,0)</f>
        <v>0</v>
      </c>
      <c r="AL2346" s="26">
        <f>SUM(AE2346:AF2346)</f>
        <v>0</v>
      </c>
      <c r="AM2346" s="26">
        <f>SUM(AG2346:AK2346)</f>
        <v>0</v>
      </c>
      <c r="AN2346" s="26">
        <f>SUM(AI2346:AK2346)</f>
        <v>0</v>
      </c>
      <c r="AO2346" s="26">
        <f>+IF(SUM(AC2346:AK2346)=0,D2346,0)</f>
        <v>543.6</v>
      </c>
      <c r="AP2346" s="26">
        <f>+SUM(AC2346:AK2346)</f>
        <v>0</v>
      </c>
      <c r="AQ2346" s="26">
        <f>+Tabla_DatosExternos_142[[#This Row],[Total Vigente]]+Tabla_DatosExternos_142[[#This Row],[Total Vencido]]</f>
        <v>543.6</v>
      </c>
      <c r="AR2346" s="26">
        <f>SUM(AG2346:AK2346)</f>
        <v>0</v>
      </c>
      <c r="AS2346" s="27">
        <f>+Tabla_DatosExternos_142[[#This Row],[Fecha]]-Tabla_DatosExternos_142[[#This Row],[Vence]]</f>
        <v>-60</v>
      </c>
      <c r="AT2346" s="21"/>
      <c r="AU2346" s="28" t="e">
        <f>+AR2346-W2346</f>
        <v>#VALUE!</v>
      </c>
    </row>
    <row r="2347" spans="1:47" x14ac:dyDescent="0.35">
      <c r="A2347" s="20">
        <v>46221</v>
      </c>
      <c r="B2347" s="21">
        <v>285872</v>
      </c>
      <c r="C2347" s="21">
        <v>761.04</v>
      </c>
      <c r="D2347" s="21">
        <v>761.04</v>
      </c>
      <c r="E2347" s="22">
        <v>46281</v>
      </c>
      <c r="F2347" s="21">
        <v>35</v>
      </c>
      <c r="G2347" s="21" t="s">
        <v>96</v>
      </c>
      <c r="H2347" s="21" t="s">
        <v>95</v>
      </c>
      <c r="I2347" s="21" t="s">
        <v>1709</v>
      </c>
      <c r="J2347" s="21" t="s">
        <v>1378</v>
      </c>
      <c r="K2347" s="21" t="s">
        <v>1379</v>
      </c>
      <c r="L2347" s="21" t="s">
        <v>1380</v>
      </c>
      <c r="M2347" s="21" t="s">
        <v>1381</v>
      </c>
      <c r="N2347" s="21">
        <v>60</v>
      </c>
      <c r="O2347" s="20"/>
      <c r="P2347" s="21" t="s">
        <v>50</v>
      </c>
      <c r="Q2347" s="21" t="s">
        <v>1710</v>
      </c>
      <c r="R2347" s="21">
        <v>110000</v>
      </c>
      <c r="S2347" s="21">
        <v>10019</v>
      </c>
      <c r="T2347" s="21">
        <v>-63.171703000000001</v>
      </c>
      <c r="U2347" s="21">
        <v>-17.701170999999999</v>
      </c>
      <c r="V2347" s="21" t="s">
        <v>1753</v>
      </c>
      <c r="W2347" s="21" t="s">
        <v>51</v>
      </c>
      <c r="X2347" s="21" t="s">
        <v>1754</v>
      </c>
      <c r="Y2347" s="23">
        <v>46246</v>
      </c>
      <c r="Z2347" s="24">
        <f>+E2347-Y2347</f>
        <v>35</v>
      </c>
      <c r="AA2347" s="25">
        <f>+Tabla_DatosExternos_142[[#This Row],[Saldo]]/Tabla_DatosExternos_142[[#This Row],[Importe]]</f>
        <v>1</v>
      </c>
      <c r="AB2347" s="21"/>
      <c r="AC2347" s="26">
        <f>IF(AND(-Z2347&gt;=1,-Z2347&lt;=30),D2347,0)</f>
        <v>0</v>
      </c>
      <c r="AD2347" s="26">
        <f>IF(AND(-Z2347&gt;=31,-Z2347&lt;=60),D2347,0)</f>
        <v>0</v>
      </c>
      <c r="AE2347" s="26">
        <f>IF(AND(-Z2347&gt;=61,-Z2347&lt;=90),D2347,0)</f>
        <v>0</v>
      </c>
      <c r="AF2347" s="26">
        <f>IF(AND(-Z2347&gt;=91,-Z2347&lt;=120),D2347,0)</f>
        <v>0</v>
      </c>
      <c r="AG2347" s="26">
        <f>IF(AND(-Z2347&gt;=121,-Z2347&lt;=150),D2347,0)</f>
        <v>0</v>
      </c>
      <c r="AH2347" s="26">
        <f>IF(AND(-Z2347&gt;=151,-Z2347&lt;=180),D2347,0)</f>
        <v>0</v>
      </c>
      <c r="AI2347" s="26">
        <f>IF(AND(-Z2347&gt;=181,-Z2347&lt;=210),D2347,0)</f>
        <v>0</v>
      </c>
      <c r="AJ2347" s="26">
        <f>IF(AND(-Z2347&gt;=211,-Z2347&lt;=250),D2347,0)</f>
        <v>0</v>
      </c>
      <c r="AK2347" s="26">
        <f>IF(-Z2347&gt;=251,D2347,0)</f>
        <v>0</v>
      </c>
      <c r="AL2347" s="26">
        <f>SUM(AE2347:AF2347)</f>
        <v>0</v>
      </c>
      <c r="AM2347" s="26">
        <f>SUM(AG2347:AK2347)</f>
        <v>0</v>
      </c>
      <c r="AN2347" s="26">
        <f>SUM(AI2347:AK2347)</f>
        <v>0</v>
      </c>
      <c r="AO2347" s="26">
        <f>+IF(SUM(AC2347:AK2347)=0,D2347,0)</f>
        <v>761.04</v>
      </c>
      <c r="AP2347" s="26">
        <f>+SUM(AC2347:AK2347)</f>
        <v>0</v>
      </c>
      <c r="AQ2347" s="26">
        <f>+Tabla_DatosExternos_142[[#This Row],[Total Vigente]]+Tabla_DatosExternos_142[[#This Row],[Total Vencido]]</f>
        <v>761.04</v>
      </c>
      <c r="AR2347" s="26">
        <f>SUM(AG2347:AK2347)</f>
        <v>0</v>
      </c>
      <c r="AS2347" s="27">
        <f>+Tabla_DatosExternos_142[[#This Row],[Fecha]]-Tabla_DatosExternos_142[[#This Row],[Vence]]</f>
        <v>-60</v>
      </c>
      <c r="AT2347" s="21"/>
      <c r="AU2347" s="28" t="e">
        <f>+AR2347-W2347</f>
        <v>#VALUE!</v>
      </c>
    </row>
    <row r="2348" spans="1:47" x14ac:dyDescent="0.35">
      <c r="A2348" s="20">
        <v>46221</v>
      </c>
      <c r="B2348" s="21">
        <v>285873</v>
      </c>
      <c r="C2348" s="21">
        <v>271.8</v>
      </c>
      <c r="D2348" s="21">
        <v>271.8</v>
      </c>
      <c r="E2348" s="22">
        <v>46281</v>
      </c>
      <c r="F2348" s="21">
        <v>35</v>
      </c>
      <c r="G2348" s="21" t="s">
        <v>96</v>
      </c>
      <c r="H2348" s="21" t="s">
        <v>95</v>
      </c>
      <c r="I2348" s="21" t="s">
        <v>1709</v>
      </c>
      <c r="J2348" s="21" t="s">
        <v>1378</v>
      </c>
      <c r="K2348" s="21" t="s">
        <v>1379</v>
      </c>
      <c r="L2348" s="21" t="s">
        <v>1380</v>
      </c>
      <c r="M2348" s="21" t="s">
        <v>1381</v>
      </c>
      <c r="N2348" s="21">
        <v>60</v>
      </c>
      <c r="O2348" s="20"/>
      <c r="P2348" s="21" t="s">
        <v>50</v>
      </c>
      <c r="Q2348" s="21" t="s">
        <v>1710</v>
      </c>
      <c r="R2348" s="21">
        <v>110000</v>
      </c>
      <c r="S2348" s="21">
        <v>10019</v>
      </c>
      <c r="T2348" s="21">
        <v>-63.187750000000001</v>
      </c>
      <c r="U2348" s="21">
        <v>-17.746972</v>
      </c>
      <c r="V2348" s="21" t="s">
        <v>1753</v>
      </c>
      <c r="W2348" s="21" t="s">
        <v>51</v>
      </c>
      <c r="X2348" s="21" t="s">
        <v>1755</v>
      </c>
      <c r="Y2348" s="23">
        <v>46246</v>
      </c>
      <c r="Z2348" s="24">
        <f>+E2348-Y2348</f>
        <v>35</v>
      </c>
      <c r="AA2348" s="25">
        <f>+Tabla_DatosExternos_142[[#This Row],[Saldo]]/Tabla_DatosExternos_142[[#This Row],[Importe]]</f>
        <v>1</v>
      </c>
      <c r="AB2348" s="21"/>
      <c r="AC2348" s="26">
        <f>IF(AND(-Z2348&gt;=1,-Z2348&lt;=30),D2348,0)</f>
        <v>0</v>
      </c>
      <c r="AD2348" s="26">
        <f>IF(AND(-Z2348&gt;=31,-Z2348&lt;=60),D2348,0)</f>
        <v>0</v>
      </c>
      <c r="AE2348" s="26">
        <f>IF(AND(-Z2348&gt;=61,-Z2348&lt;=90),D2348,0)</f>
        <v>0</v>
      </c>
      <c r="AF2348" s="26">
        <f>IF(AND(-Z2348&gt;=91,-Z2348&lt;=120),D2348,0)</f>
        <v>0</v>
      </c>
      <c r="AG2348" s="26">
        <f>IF(AND(-Z2348&gt;=121,-Z2348&lt;=150),D2348,0)</f>
        <v>0</v>
      </c>
      <c r="AH2348" s="26">
        <f>IF(AND(-Z2348&gt;=151,-Z2348&lt;=180),D2348,0)</f>
        <v>0</v>
      </c>
      <c r="AI2348" s="26">
        <f>IF(AND(-Z2348&gt;=181,-Z2348&lt;=210),D2348,0)</f>
        <v>0</v>
      </c>
      <c r="AJ2348" s="26">
        <f>IF(AND(-Z2348&gt;=211,-Z2348&lt;=250),D2348,0)</f>
        <v>0</v>
      </c>
      <c r="AK2348" s="26">
        <f>IF(-Z2348&gt;=251,D2348,0)</f>
        <v>0</v>
      </c>
      <c r="AL2348" s="26">
        <f>SUM(AE2348:AF2348)</f>
        <v>0</v>
      </c>
      <c r="AM2348" s="26">
        <f>SUM(AG2348:AK2348)</f>
        <v>0</v>
      </c>
      <c r="AN2348" s="26">
        <f>SUM(AI2348:AK2348)</f>
        <v>0</v>
      </c>
      <c r="AO2348" s="26">
        <f>+IF(SUM(AC2348:AK2348)=0,D2348,0)</f>
        <v>271.8</v>
      </c>
      <c r="AP2348" s="26">
        <f>+SUM(AC2348:AK2348)</f>
        <v>0</v>
      </c>
      <c r="AQ2348" s="26">
        <f>+Tabla_DatosExternos_142[[#This Row],[Total Vigente]]+Tabla_DatosExternos_142[[#This Row],[Total Vencido]]</f>
        <v>271.8</v>
      </c>
      <c r="AR2348" s="26">
        <f>SUM(AG2348:AK2348)</f>
        <v>0</v>
      </c>
      <c r="AS2348" s="27">
        <f>+Tabla_DatosExternos_142[[#This Row],[Fecha]]-Tabla_DatosExternos_142[[#This Row],[Vence]]</f>
        <v>-60</v>
      </c>
      <c r="AT2348" s="21"/>
      <c r="AU2348" s="28" t="e">
        <f>+AR2348-W2348</f>
        <v>#VALUE!</v>
      </c>
    </row>
    <row r="2349" spans="1:47" x14ac:dyDescent="0.35">
      <c r="A2349" s="20">
        <v>46221</v>
      </c>
      <c r="B2349" s="21">
        <v>285874</v>
      </c>
      <c r="C2349" s="21">
        <v>543.6</v>
      </c>
      <c r="D2349" s="21">
        <v>543.6</v>
      </c>
      <c r="E2349" s="22">
        <v>46281</v>
      </c>
      <c r="F2349" s="21">
        <v>35</v>
      </c>
      <c r="G2349" s="21" t="s">
        <v>96</v>
      </c>
      <c r="H2349" s="21" t="s">
        <v>95</v>
      </c>
      <c r="I2349" s="21" t="s">
        <v>1709</v>
      </c>
      <c r="J2349" s="21" t="s">
        <v>1378</v>
      </c>
      <c r="K2349" s="21" t="s">
        <v>1379</v>
      </c>
      <c r="L2349" s="21" t="s">
        <v>1380</v>
      </c>
      <c r="M2349" s="21" t="s">
        <v>1381</v>
      </c>
      <c r="N2349" s="21">
        <v>60</v>
      </c>
      <c r="O2349" s="20"/>
      <c r="P2349" s="21" t="s">
        <v>50</v>
      </c>
      <c r="Q2349" s="21" t="s">
        <v>1710</v>
      </c>
      <c r="R2349" s="21">
        <v>110000</v>
      </c>
      <c r="S2349" s="21">
        <v>10019</v>
      </c>
      <c r="T2349" s="21">
        <v>-63.188777000000002</v>
      </c>
      <c r="U2349" s="21">
        <v>-17.759373</v>
      </c>
      <c r="V2349" s="21" t="s">
        <v>262</v>
      </c>
      <c r="W2349" s="21" t="s">
        <v>51</v>
      </c>
      <c r="X2349" s="21" t="s">
        <v>1756</v>
      </c>
      <c r="Y2349" s="23">
        <v>46246</v>
      </c>
      <c r="Z2349" s="24">
        <f>+E2349-Y2349</f>
        <v>35</v>
      </c>
      <c r="AA2349" s="25">
        <f>+Tabla_DatosExternos_142[[#This Row],[Saldo]]/Tabla_DatosExternos_142[[#This Row],[Importe]]</f>
        <v>1</v>
      </c>
      <c r="AB2349" s="21"/>
      <c r="AC2349" s="26">
        <f>IF(AND(-Z2349&gt;=1,-Z2349&lt;=30),D2349,0)</f>
        <v>0</v>
      </c>
      <c r="AD2349" s="26">
        <f>IF(AND(-Z2349&gt;=31,-Z2349&lt;=60),D2349,0)</f>
        <v>0</v>
      </c>
      <c r="AE2349" s="26">
        <f>IF(AND(-Z2349&gt;=61,-Z2349&lt;=90),D2349,0)</f>
        <v>0</v>
      </c>
      <c r="AF2349" s="26">
        <f>IF(AND(-Z2349&gt;=91,-Z2349&lt;=120),D2349,0)</f>
        <v>0</v>
      </c>
      <c r="AG2349" s="26">
        <f>IF(AND(-Z2349&gt;=121,-Z2349&lt;=150),D2349,0)</f>
        <v>0</v>
      </c>
      <c r="AH2349" s="26">
        <f>IF(AND(-Z2349&gt;=151,-Z2349&lt;=180),D2349,0)</f>
        <v>0</v>
      </c>
      <c r="AI2349" s="26">
        <f>IF(AND(-Z2349&gt;=181,-Z2349&lt;=210),D2349,0)</f>
        <v>0</v>
      </c>
      <c r="AJ2349" s="26">
        <f>IF(AND(-Z2349&gt;=211,-Z2349&lt;=250),D2349,0)</f>
        <v>0</v>
      </c>
      <c r="AK2349" s="26">
        <f>IF(-Z2349&gt;=251,D2349,0)</f>
        <v>0</v>
      </c>
      <c r="AL2349" s="26">
        <f>SUM(AE2349:AF2349)</f>
        <v>0</v>
      </c>
      <c r="AM2349" s="26">
        <f>SUM(AG2349:AK2349)</f>
        <v>0</v>
      </c>
      <c r="AN2349" s="26">
        <f>SUM(AI2349:AK2349)</f>
        <v>0</v>
      </c>
      <c r="AO2349" s="26">
        <f>+IF(SUM(AC2349:AK2349)=0,D2349,0)</f>
        <v>543.6</v>
      </c>
      <c r="AP2349" s="26">
        <f>+SUM(AC2349:AK2349)</f>
        <v>0</v>
      </c>
      <c r="AQ2349" s="26">
        <f>+Tabla_DatosExternos_142[[#This Row],[Total Vigente]]+Tabla_DatosExternos_142[[#This Row],[Total Vencido]]</f>
        <v>543.6</v>
      </c>
      <c r="AR2349" s="26">
        <f>SUM(AG2349:AK2349)</f>
        <v>0</v>
      </c>
      <c r="AS2349" s="27">
        <f>+Tabla_DatosExternos_142[[#This Row],[Fecha]]-Tabla_DatosExternos_142[[#This Row],[Vence]]</f>
        <v>-60</v>
      </c>
      <c r="AT2349" s="21"/>
      <c r="AU2349" s="28" t="e">
        <f>+AR2349-W2349</f>
        <v>#VALUE!</v>
      </c>
    </row>
    <row r="2350" spans="1:47" x14ac:dyDescent="0.35">
      <c r="A2350" s="20">
        <v>46221</v>
      </c>
      <c r="B2350" s="21">
        <v>285875</v>
      </c>
      <c r="C2350" s="21">
        <v>652.32000000000005</v>
      </c>
      <c r="D2350" s="21">
        <v>652.32000000000005</v>
      </c>
      <c r="E2350" s="22">
        <v>46281</v>
      </c>
      <c r="F2350" s="21">
        <v>35</v>
      </c>
      <c r="G2350" s="21" t="s">
        <v>96</v>
      </c>
      <c r="H2350" s="21" t="s">
        <v>95</v>
      </c>
      <c r="I2350" s="21" t="s">
        <v>1709</v>
      </c>
      <c r="J2350" s="21" t="s">
        <v>1378</v>
      </c>
      <c r="K2350" s="21" t="s">
        <v>1379</v>
      </c>
      <c r="L2350" s="21" t="s">
        <v>1380</v>
      </c>
      <c r="M2350" s="21" t="s">
        <v>1381</v>
      </c>
      <c r="N2350" s="21">
        <v>60</v>
      </c>
      <c r="O2350" s="20"/>
      <c r="P2350" s="21" t="s">
        <v>50</v>
      </c>
      <c r="Q2350" s="21" t="s">
        <v>1710</v>
      </c>
      <c r="R2350" s="21">
        <v>110000</v>
      </c>
      <c r="S2350" s="21">
        <v>10019</v>
      </c>
      <c r="T2350" s="21">
        <v>-63.183771999999998</v>
      </c>
      <c r="U2350" s="21">
        <v>-17.816842000000001</v>
      </c>
      <c r="V2350" s="21" t="s">
        <v>1722</v>
      </c>
      <c r="W2350" s="21" t="s">
        <v>51</v>
      </c>
      <c r="X2350" s="21" t="s">
        <v>1757</v>
      </c>
      <c r="Y2350" s="23">
        <v>46246</v>
      </c>
      <c r="Z2350" s="24">
        <f>+E2350-Y2350</f>
        <v>35</v>
      </c>
      <c r="AA2350" s="25">
        <f>+Tabla_DatosExternos_142[[#This Row],[Saldo]]/Tabla_DatosExternos_142[[#This Row],[Importe]]</f>
        <v>1</v>
      </c>
      <c r="AB2350" s="21"/>
      <c r="AC2350" s="26">
        <f>IF(AND(-Z2350&gt;=1,-Z2350&lt;=30),D2350,0)</f>
        <v>0</v>
      </c>
      <c r="AD2350" s="26">
        <f>IF(AND(-Z2350&gt;=31,-Z2350&lt;=60),D2350,0)</f>
        <v>0</v>
      </c>
      <c r="AE2350" s="26">
        <f>IF(AND(-Z2350&gt;=61,-Z2350&lt;=90),D2350,0)</f>
        <v>0</v>
      </c>
      <c r="AF2350" s="26">
        <f>IF(AND(-Z2350&gt;=91,-Z2350&lt;=120),D2350,0)</f>
        <v>0</v>
      </c>
      <c r="AG2350" s="26">
        <f>IF(AND(-Z2350&gt;=121,-Z2350&lt;=150),D2350,0)</f>
        <v>0</v>
      </c>
      <c r="AH2350" s="26">
        <f>IF(AND(-Z2350&gt;=151,-Z2350&lt;=180),D2350,0)</f>
        <v>0</v>
      </c>
      <c r="AI2350" s="26">
        <f>IF(AND(-Z2350&gt;=181,-Z2350&lt;=210),D2350,0)</f>
        <v>0</v>
      </c>
      <c r="AJ2350" s="26">
        <f>IF(AND(-Z2350&gt;=211,-Z2350&lt;=250),D2350,0)</f>
        <v>0</v>
      </c>
      <c r="AK2350" s="26">
        <f>IF(-Z2350&gt;=251,D2350,0)</f>
        <v>0</v>
      </c>
      <c r="AL2350" s="26">
        <f>SUM(AE2350:AF2350)</f>
        <v>0</v>
      </c>
      <c r="AM2350" s="26">
        <f>SUM(AG2350:AK2350)</f>
        <v>0</v>
      </c>
      <c r="AN2350" s="26">
        <f>SUM(AI2350:AK2350)</f>
        <v>0</v>
      </c>
      <c r="AO2350" s="26">
        <f>+IF(SUM(AC2350:AK2350)=0,D2350,0)</f>
        <v>652.32000000000005</v>
      </c>
      <c r="AP2350" s="26">
        <f>+SUM(AC2350:AK2350)</f>
        <v>0</v>
      </c>
      <c r="AQ2350" s="26">
        <f>+Tabla_DatosExternos_142[[#This Row],[Total Vigente]]+Tabla_DatosExternos_142[[#This Row],[Total Vencido]]</f>
        <v>652.32000000000005</v>
      </c>
      <c r="AR2350" s="26">
        <f>SUM(AG2350:AK2350)</f>
        <v>0</v>
      </c>
      <c r="AS2350" s="27">
        <f>+Tabla_DatosExternos_142[[#This Row],[Fecha]]-Tabla_DatosExternos_142[[#This Row],[Vence]]</f>
        <v>-60</v>
      </c>
      <c r="AT2350" s="21"/>
      <c r="AU2350" s="28" t="e">
        <f>+AR2350-W2350</f>
        <v>#VALUE!</v>
      </c>
    </row>
    <row r="2351" spans="1:47" x14ac:dyDescent="0.35">
      <c r="A2351" s="20">
        <v>46221</v>
      </c>
      <c r="B2351" s="21">
        <v>285876</v>
      </c>
      <c r="C2351" s="21">
        <v>108.72</v>
      </c>
      <c r="D2351" s="21">
        <v>108.72</v>
      </c>
      <c r="E2351" s="22">
        <v>46281</v>
      </c>
      <c r="F2351" s="21">
        <v>35</v>
      </c>
      <c r="G2351" s="21" t="s">
        <v>96</v>
      </c>
      <c r="H2351" s="21" t="s">
        <v>95</v>
      </c>
      <c r="I2351" s="21" t="s">
        <v>1709</v>
      </c>
      <c r="J2351" s="21" t="s">
        <v>1378</v>
      </c>
      <c r="K2351" s="21" t="s">
        <v>1379</v>
      </c>
      <c r="L2351" s="21" t="s">
        <v>1380</v>
      </c>
      <c r="M2351" s="21" t="s">
        <v>1381</v>
      </c>
      <c r="N2351" s="21">
        <v>60</v>
      </c>
      <c r="O2351" s="20"/>
      <c r="P2351" s="21" t="s">
        <v>50</v>
      </c>
      <c r="Q2351" s="21" t="s">
        <v>1710</v>
      </c>
      <c r="R2351" s="21">
        <v>110000</v>
      </c>
      <c r="S2351" s="21">
        <v>10019</v>
      </c>
      <c r="T2351" s="21">
        <v>-63.1718172</v>
      </c>
      <c r="U2351" s="21">
        <v>-17.7291378</v>
      </c>
      <c r="V2351" s="21" t="s">
        <v>1727</v>
      </c>
      <c r="W2351" s="21" t="s">
        <v>51</v>
      </c>
      <c r="X2351" s="21" t="s">
        <v>1758</v>
      </c>
      <c r="Y2351" s="23">
        <v>46246</v>
      </c>
      <c r="Z2351" s="24">
        <f>+E2351-Y2351</f>
        <v>35</v>
      </c>
      <c r="AA2351" s="25">
        <f>+Tabla_DatosExternos_142[[#This Row],[Saldo]]/Tabla_DatosExternos_142[[#This Row],[Importe]]</f>
        <v>1</v>
      </c>
      <c r="AB2351" s="21"/>
      <c r="AC2351" s="26">
        <f>IF(AND(-Z2351&gt;=1,-Z2351&lt;=30),D2351,0)</f>
        <v>0</v>
      </c>
      <c r="AD2351" s="26">
        <f>IF(AND(-Z2351&gt;=31,-Z2351&lt;=60),D2351,0)</f>
        <v>0</v>
      </c>
      <c r="AE2351" s="26">
        <f>IF(AND(-Z2351&gt;=61,-Z2351&lt;=90),D2351,0)</f>
        <v>0</v>
      </c>
      <c r="AF2351" s="26">
        <f>IF(AND(-Z2351&gt;=91,-Z2351&lt;=120),D2351,0)</f>
        <v>0</v>
      </c>
      <c r="AG2351" s="26">
        <f>IF(AND(-Z2351&gt;=121,-Z2351&lt;=150),D2351,0)</f>
        <v>0</v>
      </c>
      <c r="AH2351" s="26">
        <f>IF(AND(-Z2351&gt;=151,-Z2351&lt;=180),D2351,0)</f>
        <v>0</v>
      </c>
      <c r="AI2351" s="26">
        <f>IF(AND(-Z2351&gt;=181,-Z2351&lt;=210),D2351,0)</f>
        <v>0</v>
      </c>
      <c r="AJ2351" s="26">
        <f>IF(AND(-Z2351&gt;=211,-Z2351&lt;=250),D2351,0)</f>
        <v>0</v>
      </c>
      <c r="AK2351" s="26">
        <f>IF(-Z2351&gt;=251,D2351,0)</f>
        <v>0</v>
      </c>
      <c r="AL2351" s="26">
        <f>SUM(AE2351:AF2351)</f>
        <v>0</v>
      </c>
      <c r="AM2351" s="26">
        <f>SUM(AG2351:AK2351)</f>
        <v>0</v>
      </c>
      <c r="AN2351" s="26">
        <f>SUM(AI2351:AK2351)</f>
        <v>0</v>
      </c>
      <c r="AO2351" s="26">
        <f>+IF(SUM(AC2351:AK2351)=0,D2351,0)</f>
        <v>108.72</v>
      </c>
      <c r="AP2351" s="26">
        <f>+SUM(AC2351:AK2351)</f>
        <v>0</v>
      </c>
      <c r="AQ2351" s="26">
        <f>+Tabla_DatosExternos_142[[#This Row],[Total Vigente]]+Tabla_DatosExternos_142[[#This Row],[Total Vencido]]</f>
        <v>108.72</v>
      </c>
      <c r="AR2351" s="26">
        <f>SUM(AG2351:AK2351)</f>
        <v>0</v>
      </c>
      <c r="AS2351" s="27">
        <f>+Tabla_DatosExternos_142[[#This Row],[Fecha]]-Tabla_DatosExternos_142[[#This Row],[Vence]]</f>
        <v>-60</v>
      </c>
      <c r="AT2351" s="21"/>
      <c r="AU2351" s="28" t="e">
        <f>+AR2351-W2351</f>
        <v>#VALUE!</v>
      </c>
    </row>
    <row r="2352" spans="1:47" x14ac:dyDescent="0.35">
      <c r="A2352" s="20">
        <v>46221</v>
      </c>
      <c r="B2352" s="21">
        <v>285877</v>
      </c>
      <c r="C2352" s="21">
        <v>108.72</v>
      </c>
      <c r="D2352" s="21">
        <v>108.72</v>
      </c>
      <c r="E2352" s="22">
        <v>46281</v>
      </c>
      <c r="F2352" s="21">
        <v>35</v>
      </c>
      <c r="G2352" s="21" t="s">
        <v>96</v>
      </c>
      <c r="H2352" s="21" t="s">
        <v>95</v>
      </c>
      <c r="I2352" s="21" t="s">
        <v>1709</v>
      </c>
      <c r="J2352" s="21" t="s">
        <v>1378</v>
      </c>
      <c r="K2352" s="21" t="s">
        <v>1379</v>
      </c>
      <c r="L2352" s="21" t="s">
        <v>1380</v>
      </c>
      <c r="M2352" s="21" t="s">
        <v>1381</v>
      </c>
      <c r="N2352" s="21">
        <v>60</v>
      </c>
      <c r="O2352" s="20"/>
      <c r="P2352" s="21" t="s">
        <v>50</v>
      </c>
      <c r="Q2352" s="21" t="s">
        <v>1710</v>
      </c>
      <c r="R2352" s="21">
        <v>110000</v>
      </c>
      <c r="S2352" s="21">
        <v>10019</v>
      </c>
      <c r="T2352" s="21">
        <v>-63.158055599999997</v>
      </c>
      <c r="U2352" s="21">
        <v>-17.761138899999999</v>
      </c>
      <c r="V2352" s="21" t="s">
        <v>1727</v>
      </c>
      <c r="W2352" s="21" t="s">
        <v>51</v>
      </c>
      <c r="X2352" s="21" t="s">
        <v>1759</v>
      </c>
      <c r="Y2352" s="23">
        <v>46246</v>
      </c>
      <c r="Z2352" s="24">
        <f>+E2352-Y2352</f>
        <v>35</v>
      </c>
      <c r="AA2352" s="25">
        <f>+Tabla_DatosExternos_142[[#This Row],[Saldo]]/Tabla_DatosExternos_142[[#This Row],[Importe]]</f>
        <v>1</v>
      </c>
      <c r="AB2352" s="21"/>
      <c r="AC2352" s="26">
        <f>IF(AND(-Z2352&gt;=1,-Z2352&lt;=30),D2352,0)</f>
        <v>0</v>
      </c>
      <c r="AD2352" s="26">
        <f>IF(AND(-Z2352&gt;=31,-Z2352&lt;=60),D2352,0)</f>
        <v>0</v>
      </c>
      <c r="AE2352" s="26">
        <f>IF(AND(-Z2352&gt;=61,-Z2352&lt;=90),D2352,0)</f>
        <v>0</v>
      </c>
      <c r="AF2352" s="26">
        <f>IF(AND(-Z2352&gt;=91,-Z2352&lt;=120),D2352,0)</f>
        <v>0</v>
      </c>
      <c r="AG2352" s="26">
        <f>IF(AND(-Z2352&gt;=121,-Z2352&lt;=150),D2352,0)</f>
        <v>0</v>
      </c>
      <c r="AH2352" s="26">
        <f>IF(AND(-Z2352&gt;=151,-Z2352&lt;=180),D2352,0)</f>
        <v>0</v>
      </c>
      <c r="AI2352" s="26">
        <f>IF(AND(-Z2352&gt;=181,-Z2352&lt;=210),D2352,0)</f>
        <v>0</v>
      </c>
      <c r="AJ2352" s="26">
        <f>IF(AND(-Z2352&gt;=211,-Z2352&lt;=250),D2352,0)</f>
        <v>0</v>
      </c>
      <c r="AK2352" s="26">
        <f>IF(-Z2352&gt;=251,D2352,0)</f>
        <v>0</v>
      </c>
      <c r="AL2352" s="26">
        <f>SUM(AE2352:AF2352)</f>
        <v>0</v>
      </c>
      <c r="AM2352" s="26">
        <f>SUM(AG2352:AK2352)</f>
        <v>0</v>
      </c>
      <c r="AN2352" s="26">
        <f>SUM(AI2352:AK2352)</f>
        <v>0</v>
      </c>
      <c r="AO2352" s="26">
        <f>+IF(SUM(AC2352:AK2352)=0,D2352,0)</f>
        <v>108.72</v>
      </c>
      <c r="AP2352" s="26">
        <f>+SUM(AC2352:AK2352)</f>
        <v>0</v>
      </c>
      <c r="AQ2352" s="26">
        <f>+Tabla_DatosExternos_142[[#This Row],[Total Vigente]]+Tabla_DatosExternos_142[[#This Row],[Total Vencido]]</f>
        <v>108.72</v>
      </c>
      <c r="AR2352" s="26">
        <f>SUM(AG2352:AK2352)</f>
        <v>0</v>
      </c>
      <c r="AS2352" s="27">
        <f>+Tabla_DatosExternos_142[[#This Row],[Fecha]]-Tabla_DatosExternos_142[[#This Row],[Vence]]</f>
        <v>-60</v>
      </c>
      <c r="AT2352" s="21"/>
      <c r="AU2352" s="28" t="e">
        <f>+AR2352-W2352</f>
        <v>#VALUE!</v>
      </c>
    </row>
    <row r="2353" spans="1:47" x14ac:dyDescent="0.35">
      <c r="A2353" s="20">
        <v>46221</v>
      </c>
      <c r="B2353" s="21">
        <v>285878</v>
      </c>
      <c r="C2353" s="21">
        <v>163.08000000000001</v>
      </c>
      <c r="D2353" s="21">
        <v>163.08000000000001</v>
      </c>
      <c r="E2353" s="22">
        <v>46281</v>
      </c>
      <c r="F2353" s="21">
        <v>35</v>
      </c>
      <c r="G2353" s="21" t="s">
        <v>96</v>
      </c>
      <c r="H2353" s="21" t="s">
        <v>95</v>
      </c>
      <c r="I2353" s="21" t="s">
        <v>1709</v>
      </c>
      <c r="J2353" s="21" t="s">
        <v>1378</v>
      </c>
      <c r="K2353" s="21" t="s">
        <v>1379</v>
      </c>
      <c r="L2353" s="21" t="s">
        <v>1380</v>
      </c>
      <c r="M2353" s="21" t="s">
        <v>1381</v>
      </c>
      <c r="N2353" s="21">
        <v>60</v>
      </c>
      <c r="O2353" s="20"/>
      <c r="P2353" s="21" t="s">
        <v>50</v>
      </c>
      <c r="Q2353" s="21" t="s">
        <v>1710</v>
      </c>
      <c r="R2353" s="21">
        <v>110000</v>
      </c>
      <c r="S2353" s="21">
        <v>10019</v>
      </c>
      <c r="T2353" s="21">
        <v>-63.206972200000003</v>
      </c>
      <c r="U2353" s="21">
        <v>-17.777388899999998</v>
      </c>
      <c r="V2353" s="21" t="s">
        <v>1727</v>
      </c>
      <c r="W2353" s="21" t="s">
        <v>51</v>
      </c>
      <c r="X2353" s="21" t="s">
        <v>1760</v>
      </c>
      <c r="Y2353" s="23">
        <v>46246</v>
      </c>
      <c r="Z2353" s="24">
        <f>+E2353-Y2353</f>
        <v>35</v>
      </c>
      <c r="AA2353" s="25">
        <f>+Tabla_DatosExternos_142[[#This Row],[Saldo]]/Tabla_DatosExternos_142[[#This Row],[Importe]]</f>
        <v>1</v>
      </c>
      <c r="AB2353" s="21"/>
      <c r="AC2353" s="26">
        <f>IF(AND(-Z2353&gt;=1,-Z2353&lt;=30),D2353,0)</f>
        <v>0</v>
      </c>
      <c r="AD2353" s="26">
        <f>IF(AND(-Z2353&gt;=31,-Z2353&lt;=60),D2353,0)</f>
        <v>0</v>
      </c>
      <c r="AE2353" s="26">
        <f>IF(AND(-Z2353&gt;=61,-Z2353&lt;=90),D2353,0)</f>
        <v>0</v>
      </c>
      <c r="AF2353" s="26">
        <f>IF(AND(-Z2353&gt;=91,-Z2353&lt;=120),D2353,0)</f>
        <v>0</v>
      </c>
      <c r="AG2353" s="26">
        <f>IF(AND(-Z2353&gt;=121,-Z2353&lt;=150),D2353,0)</f>
        <v>0</v>
      </c>
      <c r="AH2353" s="26">
        <f>IF(AND(-Z2353&gt;=151,-Z2353&lt;=180),D2353,0)</f>
        <v>0</v>
      </c>
      <c r="AI2353" s="26">
        <f>IF(AND(-Z2353&gt;=181,-Z2353&lt;=210),D2353,0)</f>
        <v>0</v>
      </c>
      <c r="AJ2353" s="26">
        <f>IF(AND(-Z2353&gt;=211,-Z2353&lt;=250),D2353,0)</f>
        <v>0</v>
      </c>
      <c r="AK2353" s="26">
        <f>IF(-Z2353&gt;=251,D2353,0)</f>
        <v>0</v>
      </c>
      <c r="AL2353" s="26">
        <f>SUM(AE2353:AF2353)</f>
        <v>0</v>
      </c>
      <c r="AM2353" s="26">
        <f>SUM(AG2353:AK2353)</f>
        <v>0</v>
      </c>
      <c r="AN2353" s="26">
        <f>SUM(AI2353:AK2353)</f>
        <v>0</v>
      </c>
      <c r="AO2353" s="26">
        <f>+IF(SUM(AC2353:AK2353)=0,D2353,0)</f>
        <v>163.08000000000001</v>
      </c>
      <c r="AP2353" s="26">
        <f>+SUM(AC2353:AK2353)</f>
        <v>0</v>
      </c>
      <c r="AQ2353" s="26">
        <f>+Tabla_DatosExternos_142[[#This Row],[Total Vigente]]+Tabla_DatosExternos_142[[#This Row],[Total Vencido]]</f>
        <v>163.08000000000001</v>
      </c>
      <c r="AR2353" s="26">
        <f>SUM(AG2353:AK2353)</f>
        <v>0</v>
      </c>
      <c r="AS2353" s="27">
        <f>+Tabla_DatosExternos_142[[#This Row],[Fecha]]-Tabla_DatosExternos_142[[#This Row],[Vence]]</f>
        <v>-60</v>
      </c>
      <c r="AT2353" s="21"/>
      <c r="AU2353" s="28" t="e">
        <f>+AR2353-W2353</f>
        <v>#VALUE!</v>
      </c>
    </row>
    <row r="2354" spans="1:47" x14ac:dyDescent="0.35">
      <c r="A2354" s="20">
        <v>46221</v>
      </c>
      <c r="B2354" s="21">
        <v>285879</v>
      </c>
      <c r="C2354" s="21">
        <v>271.8</v>
      </c>
      <c r="D2354" s="21">
        <v>271.8</v>
      </c>
      <c r="E2354" s="22">
        <v>46281</v>
      </c>
      <c r="F2354" s="21">
        <v>35</v>
      </c>
      <c r="G2354" s="21" t="s">
        <v>96</v>
      </c>
      <c r="H2354" s="21" t="s">
        <v>95</v>
      </c>
      <c r="I2354" s="21" t="s">
        <v>1709</v>
      </c>
      <c r="J2354" s="21" t="s">
        <v>1378</v>
      </c>
      <c r="K2354" s="21" t="s">
        <v>1379</v>
      </c>
      <c r="L2354" s="21" t="s">
        <v>1380</v>
      </c>
      <c r="M2354" s="21" t="s">
        <v>1381</v>
      </c>
      <c r="N2354" s="21">
        <v>60</v>
      </c>
      <c r="O2354" s="20"/>
      <c r="P2354" s="21" t="s">
        <v>50</v>
      </c>
      <c r="Q2354" s="21" t="s">
        <v>1710</v>
      </c>
      <c r="R2354" s="21">
        <v>30000</v>
      </c>
      <c r="S2354" s="21">
        <v>10019</v>
      </c>
      <c r="T2354" s="21">
        <v>-63.183771999999998</v>
      </c>
      <c r="U2354" s="21">
        <v>-17.816842000000001</v>
      </c>
      <c r="V2354" s="21" t="s">
        <v>262</v>
      </c>
      <c r="W2354" s="21" t="s">
        <v>51</v>
      </c>
      <c r="X2354" s="21" t="s">
        <v>1761</v>
      </c>
      <c r="Y2354" s="23">
        <v>46246</v>
      </c>
      <c r="Z2354" s="24">
        <f>+E2354-Y2354</f>
        <v>35</v>
      </c>
      <c r="AA2354" s="25">
        <f>+Tabla_DatosExternos_142[[#This Row],[Saldo]]/Tabla_DatosExternos_142[[#This Row],[Importe]]</f>
        <v>1</v>
      </c>
      <c r="AB2354" s="21"/>
      <c r="AC2354" s="26">
        <f>IF(AND(-Z2354&gt;=1,-Z2354&lt;=30),D2354,0)</f>
        <v>0</v>
      </c>
      <c r="AD2354" s="26">
        <f>IF(AND(-Z2354&gt;=31,-Z2354&lt;=60),D2354,0)</f>
        <v>0</v>
      </c>
      <c r="AE2354" s="26">
        <f>IF(AND(-Z2354&gt;=61,-Z2354&lt;=90),D2354,0)</f>
        <v>0</v>
      </c>
      <c r="AF2354" s="26">
        <f>IF(AND(-Z2354&gt;=91,-Z2354&lt;=120),D2354,0)</f>
        <v>0</v>
      </c>
      <c r="AG2354" s="26">
        <f>IF(AND(-Z2354&gt;=121,-Z2354&lt;=150),D2354,0)</f>
        <v>0</v>
      </c>
      <c r="AH2354" s="26">
        <f>IF(AND(-Z2354&gt;=151,-Z2354&lt;=180),D2354,0)</f>
        <v>0</v>
      </c>
      <c r="AI2354" s="26">
        <f>IF(AND(-Z2354&gt;=181,-Z2354&lt;=210),D2354,0)</f>
        <v>0</v>
      </c>
      <c r="AJ2354" s="26">
        <f>IF(AND(-Z2354&gt;=211,-Z2354&lt;=250),D2354,0)</f>
        <v>0</v>
      </c>
      <c r="AK2354" s="26">
        <f>IF(-Z2354&gt;=251,D2354,0)</f>
        <v>0</v>
      </c>
      <c r="AL2354" s="26">
        <f>SUM(AE2354:AF2354)</f>
        <v>0</v>
      </c>
      <c r="AM2354" s="26">
        <f>SUM(AG2354:AK2354)</f>
        <v>0</v>
      </c>
      <c r="AN2354" s="26">
        <f>SUM(AI2354:AK2354)</f>
        <v>0</v>
      </c>
      <c r="AO2354" s="26">
        <f>+IF(SUM(AC2354:AK2354)=0,D2354,0)</f>
        <v>271.8</v>
      </c>
      <c r="AP2354" s="26">
        <f>+SUM(AC2354:AK2354)</f>
        <v>0</v>
      </c>
      <c r="AQ2354" s="26">
        <f>+Tabla_DatosExternos_142[[#This Row],[Total Vigente]]+Tabla_DatosExternos_142[[#This Row],[Total Vencido]]</f>
        <v>271.8</v>
      </c>
      <c r="AR2354" s="26">
        <f>SUM(AG2354:AK2354)</f>
        <v>0</v>
      </c>
      <c r="AS2354" s="27">
        <f>+Tabla_DatosExternos_142[[#This Row],[Fecha]]-Tabla_DatosExternos_142[[#This Row],[Vence]]</f>
        <v>-60</v>
      </c>
      <c r="AT2354" s="21"/>
      <c r="AU2354" s="28" t="e">
        <f>+AR2354-W2354</f>
        <v>#VALUE!</v>
      </c>
    </row>
    <row r="2355" spans="1:47" x14ac:dyDescent="0.35">
      <c r="A2355" s="20">
        <v>46221</v>
      </c>
      <c r="B2355" s="21">
        <v>285880</v>
      </c>
      <c r="C2355" s="21">
        <v>217.44</v>
      </c>
      <c r="D2355" s="21">
        <v>217.44</v>
      </c>
      <c r="E2355" s="22">
        <v>46281</v>
      </c>
      <c r="F2355" s="21">
        <v>35</v>
      </c>
      <c r="G2355" s="21" t="s">
        <v>96</v>
      </c>
      <c r="H2355" s="21" t="s">
        <v>95</v>
      </c>
      <c r="I2355" s="21" t="s">
        <v>1709</v>
      </c>
      <c r="J2355" s="21" t="s">
        <v>1378</v>
      </c>
      <c r="K2355" s="21" t="s">
        <v>1379</v>
      </c>
      <c r="L2355" s="21" t="s">
        <v>1380</v>
      </c>
      <c r="M2355" s="21" t="s">
        <v>1381</v>
      </c>
      <c r="N2355" s="21">
        <v>60</v>
      </c>
      <c r="O2355" s="20"/>
      <c r="P2355" s="21" t="s">
        <v>50</v>
      </c>
      <c r="Q2355" s="21" t="s">
        <v>1710</v>
      </c>
      <c r="R2355" s="21">
        <v>110000</v>
      </c>
      <c r="S2355" s="21">
        <v>10019</v>
      </c>
      <c r="T2355" s="21">
        <v>-63.128910900000001</v>
      </c>
      <c r="U2355" s="21">
        <v>-17.752011799999998</v>
      </c>
      <c r="V2355" s="21" t="s">
        <v>1736</v>
      </c>
      <c r="W2355" s="21" t="s">
        <v>51</v>
      </c>
      <c r="X2355" s="21" t="s">
        <v>1762</v>
      </c>
      <c r="Y2355" s="23">
        <v>46246</v>
      </c>
      <c r="Z2355" s="24">
        <f>+E2355-Y2355</f>
        <v>35</v>
      </c>
      <c r="AA2355" s="25">
        <f>+Tabla_DatosExternos_142[[#This Row],[Saldo]]/Tabla_DatosExternos_142[[#This Row],[Importe]]</f>
        <v>1</v>
      </c>
      <c r="AB2355" s="21"/>
      <c r="AC2355" s="26">
        <f>IF(AND(-Z2355&gt;=1,-Z2355&lt;=30),D2355,0)</f>
        <v>0</v>
      </c>
      <c r="AD2355" s="26">
        <f>IF(AND(-Z2355&gt;=31,-Z2355&lt;=60),D2355,0)</f>
        <v>0</v>
      </c>
      <c r="AE2355" s="26">
        <f>IF(AND(-Z2355&gt;=61,-Z2355&lt;=90),D2355,0)</f>
        <v>0</v>
      </c>
      <c r="AF2355" s="26">
        <f>IF(AND(-Z2355&gt;=91,-Z2355&lt;=120),D2355,0)</f>
        <v>0</v>
      </c>
      <c r="AG2355" s="26">
        <f>IF(AND(-Z2355&gt;=121,-Z2355&lt;=150),D2355,0)</f>
        <v>0</v>
      </c>
      <c r="AH2355" s="26">
        <f>IF(AND(-Z2355&gt;=151,-Z2355&lt;=180),D2355,0)</f>
        <v>0</v>
      </c>
      <c r="AI2355" s="26">
        <f>IF(AND(-Z2355&gt;=181,-Z2355&lt;=210),D2355,0)</f>
        <v>0</v>
      </c>
      <c r="AJ2355" s="26">
        <f>IF(AND(-Z2355&gt;=211,-Z2355&lt;=250),D2355,0)</f>
        <v>0</v>
      </c>
      <c r="AK2355" s="26">
        <f>IF(-Z2355&gt;=251,D2355,0)</f>
        <v>0</v>
      </c>
      <c r="AL2355" s="26">
        <f>SUM(AE2355:AF2355)</f>
        <v>0</v>
      </c>
      <c r="AM2355" s="26">
        <f>SUM(AG2355:AK2355)</f>
        <v>0</v>
      </c>
      <c r="AN2355" s="26">
        <f>SUM(AI2355:AK2355)</f>
        <v>0</v>
      </c>
      <c r="AO2355" s="26">
        <f>+IF(SUM(AC2355:AK2355)=0,D2355,0)</f>
        <v>217.44</v>
      </c>
      <c r="AP2355" s="26">
        <f>+SUM(AC2355:AK2355)</f>
        <v>0</v>
      </c>
      <c r="AQ2355" s="26">
        <f>+Tabla_DatosExternos_142[[#This Row],[Total Vigente]]+Tabla_DatosExternos_142[[#This Row],[Total Vencido]]</f>
        <v>217.44</v>
      </c>
      <c r="AR2355" s="26">
        <f>SUM(AG2355:AK2355)</f>
        <v>0</v>
      </c>
      <c r="AS2355" s="27">
        <f>+Tabla_DatosExternos_142[[#This Row],[Fecha]]-Tabla_DatosExternos_142[[#This Row],[Vence]]</f>
        <v>-60</v>
      </c>
      <c r="AT2355" s="21"/>
      <c r="AU2355" s="28" t="e">
        <f>+AR2355-W2355</f>
        <v>#VALUE!</v>
      </c>
    </row>
    <row r="2356" spans="1:47" x14ac:dyDescent="0.35">
      <c r="A2356" s="20">
        <v>46221</v>
      </c>
      <c r="B2356" s="21">
        <v>285881</v>
      </c>
      <c r="C2356" s="21">
        <v>380.52</v>
      </c>
      <c r="D2356" s="21">
        <v>380.52</v>
      </c>
      <c r="E2356" s="22">
        <v>46281</v>
      </c>
      <c r="F2356" s="21">
        <v>35</v>
      </c>
      <c r="G2356" s="21" t="s">
        <v>96</v>
      </c>
      <c r="H2356" s="21" t="s">
        <v>95</v>
      </c>
      <c r="I2356" s="21" t="s">
        <v>1709</v>
      </c>
      <c r="J2356" s="21" t="s">
        <v>1378</v>
      </c>
      <c r="K2356" s="21" t="s">
        <v>1379</v>
      </c>
      <c r="L2356" s="21" t="s">
        <v>1380</v>
      </c>
      <c r="M2356" s="21" t="s">
        <v>1381</v>
      </c>
      <c r="N2356" s="21">
        <v>60</v>
      </c>
      <c r="O2356" s="20"/>
      <c r="P2356" s="21" t="s">
        <v>50</v>
      </c>
      <c r="Q2356" s="21" t="s">
        <v>1710</v>
      </c>
      <c r="R2356" s="21">
        <v>110000</v>
      </c>
      <c r="S2356" s="21">
        <v>10019</v>
      </c>
      <c r="T2356" s="21">
        <v>-63.166332699999998</v>
      </c>
      <c r="U2356" s="21">
        <v>-17.715595199999999</v>
      </c>
      <c r="V2356" s="21" t="s">
        <v>1736</v>
      </c>
      <c r="W2356" s="21" t="s">
        <v>51</v>
      </c>
      <c r="X2356" s="21" t="s">
        <v>1763</v>
      </c>
      <c r="Y2356" s="23">
        <v>46246</v>
      </c>
      <c r="Z2356" s="24">
        <f>+E2356-Y2356</f>
        <v>35</v>
      </c>
      <c r="AA2356" s="25">
        <f>+Tabla_DatosExternos_142[[#This Row],[Saldo]]/Tabla_DatosExternos_142[[#This Row],[Importe]]</f>
        <v>1</v>
      </c>
      <c r="AB2356" s="21"/>
      <c r="AC2356" s="26">
        <f>IF(AND(-Z2356&gt;=1,-Z2356&lt;=30),D2356,0)</f>
        <v>0</v>
      </c>
      <c r="AD2356" s="26">
        <f>IF(AND(-Z2356&gt;=31,-Z2356&lt;=60),D2356,0)</f>
        <v>0</v>
      </c>
      <c r="AE2356" s="26">
        <f>IF(AND(-Z2356&gt;=61,-Z2356&lt;=90),D2356,0)</f>
        <v>0</v>
      </c>
      <c r="AF2356" s="26">
        <f>IF(AND(-Z2356&gt;=91,-Z2356&lt;=120),D2356,0)</f>
        <v>0</v>
      </c>
      <c r="AG2356" s="26">
        <f>IF(AND(-Z2356&gt;=121,-Z2356&lt;=150),D2356,0)</f>
        <v>0</v>
      </c>
      <c r="AH2356" s="26">
        <f>IF(AND(-Z2356&gt;=151,-Z2356&lt;=180),D2356,0)</f>
        <v>0</v>
      </c>
      <c r="AI2356" s="26">
        <f>IF(AND(-Z2356&gt;=181,-Z2356&lt;=210),D2356,0)</f>
        <v>0</v>
      </c>
      <c r="AJ2356" s="26">
        <f>IF(AND(-Z2356&gt;=211,-Z2356&lt;=250),D2356,0)</f>
        <v>0</v>
      </c>
      <c r="AK2356" s="26">
        <f>IF(-Z2356&gt;=251,D2356,0)</f>
        <v>0</v>
      </c>
      <c r="AL2356" s="26">
        <f>SUM(AE2356:AF2356)</f>
        <v>0</v>
      </c>
      <c r="AM2356" s="26">
        <f>SUM(AG2356:AK2356)</f>
        <v>0</v>
      </c>
      <c r="AN2356" s="26">
        <f>SUM(AI2356:AK2356)</f>
        <v>0</v>
      </c>
      <c r="AO2356" s="26">
        <f>+IF(SUM(AC2356:AK2356)=0,D2356,0)</f>
        <v>380.52</v>
      </c>
      <c r="AP2356" s="26">
        <f>+SUM(AC2356:AK2356)</f>
        <v>0</v>
      </c>
      <c r="AQ2356" s="26">
        <f>+Tabla_DatosExternos_142[[#This Row],[Total Vigente]]+Tabla_DatosExternos_142[[#This Row],[Total Vencido]]</f>
        <v>380.52</v>
      </c>
      <c r="AR2356" s="26">
        <f>SUM(AG2356:AK2356)</f>
        <v>0</v>
      </c>
      <c r="AS2356" s="27">
        <f>+Tabla_DatosExternos_142[[#This Row],[Fecha]]-Tabla_DatosExternos_142[[#This Row],[Vence]]</f>
        <v>-60</v>
      </c>
      <c r="AT2356" s="21"/>
      <c r="AU2356" s="28" t="e">
        <f>+AR2356-W2356</f>
        <v>#VALUE!</v>
      </c>
    </row>
    <row r="2357" spans="1:47" x14ac:dyDescent="0.35">
      <c r="A2357" s="20">
        <v>46221</v>
      </c>
      <c r="B2357" s="21">
        <v>285882</v>
      </c>
      <c r="C2357" s="21">
        <v>271.8</v>
      </c>
      <c r="D2357" s="21">
        <v>271.8</v>
      </c>
      <c r="E2357" s="22">
        <v>46281</v>
      </c>
      <c r="F2357" s="21">
        <v>35</v>
      </c>
      <c r="G2357" s="21" t="s">
        <v>96</v>
      </c>
      <c r="H2357" s="21" t="s">
        <v>95</v>
      </c>
      <c r="I2357" s="21" t="s">
        <v>1709</v>
      </c>
      <c r="J2357" s="21" t="s">
        <v>1378</v>
      </c>
      <c r="K2357" s="21" t="s">
        <v>1379</v>
      </c>
      <c r="L2357" s="21" t="s">
        <v>1380</v>
      </c>
      <c r="M2357" s="21" t="s">
        <v>1381</v>
      </c>
      <c r="N2357" s="21">
        <v>60</v>
      </c>
      <c r="O2357" s="20"/>
      <c r="P2357" s="21" t="s">
        <v>50</v>
      </c>
      <c r="Q2357" s="21" t="s">
        <v>1710</v>
      </c>
      <c r="R2357" s="21">
        <v>425000</v>
      </c>
      <c r="S2357" s="21">
        <v>10019</v>
      </c>
      <c r="T2357" s="21">
        <v>-63.154083300000003</v>
      </c>
      <c r="U2357" s="21">
        <v>-17.736944399999999</v>
      </c>
      <c r="V2357" s="21" t="s">
        <v>1736</v>
      </c>
      <c r="W2357" s="21" t="s">
        <v>51</v>
      </c>
      <c r="X2357" s="21" t="s">
        <v>1765</v>
      </c>
      <c r="Y2357" s="23">
        <v>46246</v>
      </c>
      <c r="Z2357" s="24">
        <f>+E2357-Y2357</f>
        <v>35</v>
      </c>
      <c r="AA2357" s="25">
        <f>+Tabla_DatosExternos_142[[#This Row],[Saldo]]/Tabla_DatosExternos_142[[#This Row],[Importe]]</f>
        <v>1</v>
      </c>
      <c r="AB2357" s="21"/>
      <c r="AC2357" s="26">
        <f>IF(AND(-Z2357&gt;=1,-Z2357&lt;=30),D2357,0)</f>
        <v>0</v>
      </c>
      <c r="AD2357" s="26">
        <f>IF(AND(-Z2357&gt;=31,-Z2357&lt;=60),D2357,0)</f>
        <v>0</v>
      </c>
      <c r="AE2357" s="26">
        <f>IF(AND(-Z2357&gt;=61,-Z2357&lt;=90),D2357,0)</f>
        <v>0</v>
      </c>
      <c r="AF2357" s="26">
        <f>IF(AND(-Z2357&gt;=91,-Z2357&lt;=120),D2357,0)</f>
        <v>0</v>
      </c>
      <c r="AG2357" s="26">
        <f>IF(AND(-Z2357&gt;=121,-Z2357&lt;=150),D2357,0)</f>
        <v>0</v>
      </c>
      <c r="AH2357" s="26">
        <f>IF(AND(-Z2357&gt;=151,-Z2357&lt;=180),D2357,0)</f>
        <v>0</v>
      </c>
      <c r="AI2357" s="26">
        <f>IF(AND(-Z2357&gt;=181,-Z2357&lt;=210),D2357,0)</f>
        <v>0</v>
      </c>
      <c r="AJ2357" s="26">
        <f>IF(AND(-Z2357&gt;=211,-Z2357&lt;=250),D2357,0)</f>
        <v>0</v>
      </c>
      <c r="AK2357" s="26">
        <f>IF(-Z2357&gt;=251,D2357,0)</f>
        <v>0</v>
      </c>
      <c r="AL2357" s="26">
        <f>SUM(AE2357:AF2357)</f>
        <v>0</v>
      </c>
      <c r="AM2357" s="26">
        <f>SUM(AG2357:AK2357)</f>
        <v>0</v>
      </c>
      <c r="AN2357" s="26">
        <f>SUM(AI2357:AK2357)</f>
        <v>0</v>
      </c>
      <c r="AO2357" s="26">
        <f>+IF(SUM(AC2357:AK2357)=0,D2357,0)</f>
        <v>271.8</v>
      </c>
      <c r="AP2357" s="26">
        <f>+SUM(AC2357:AK2357)</f>
        <v>0</v>
      </c>
      <c r="AQ2357" s="26">
        <f>+Tabla_DatosExternos_142[[#This Row],[Total Vigente]]+Tabla_DatosExternos_142[[#This Row],[Total Vencido]]</f>
        <v>271.8</v>
      </c>
      <c r="AR2357" s="26">
        <f>SUM(AG2357:AK2357)</f>
        <v>0</v>
      </c>
      <c r="AS2357" s="27">
        <f>+Tabla_DatosExternos_142[[#This Row],[Fecha]]-Tabla_DatosExternos_142[[#This Row],[Vence]]</f>
        <v>-60</v>
      </c>
      <c r="AT2357" s="21"/>
      <c r="AU2357" s="28" t="e">
        <f>+AR2357-W2357</f>
        <v>#VALUE!</v>
      </c>
    </row>
    <row r="2358" spans="1:47" x14ac:dyDescent="0.35">
      <c r="A2358" s="20">
        <v>46221</v>
      </c>
      <c r="B2358" s="21">
        <v>285883</v>
      </c>
      <c r="C2358" s="21">
        <v>217.44</v>
      </c>
      <c r="D2358" s="21">
        <v>217.44</v>
      </c>
      <c r="E2358" s="22">
        <v>46281</v>
      </c>
      <c r="F2358" s="21">
        <v>35</v>
      </c>
      <c r="G2358" s="21" t="s">
        <v>96</v>
      </c>
      <c r="H2358" s="21" t="s">
        <v>95</v>
      </c>
      <c r="I2358" s="21" t="s">
        <v>1709</v>
      </c>
      <c r="J2358" s="21" t="s">
        <v>1378</v>
      </c>
      <c r="K2358" s="21" t="s">
        <v>1379</v>
      </c>
      <c r="L2358" s="21" t="s">
        <v>1380</v>
      </c>
      <c r="M2358" s="21" t="s">
        <v>1381</v>
      </c>
      <c r="N2358" s="21">
        <v>60</v>
      </c>
      <c r="O2358" s="20"/>
      <c r="P2358" s="21" t="s">
        <v>50</v>
      </c>
      <c r="Q2358" s="21" t="s">
        <v>1710</v>
      </c>
      <c r="R2358" s="21">
        <v>425000</v>
      </c>
      <c r="S2358" s="21">
        <v>10019</v>
      </c>
      <c r="T2358" s="21">
        <v>-63.148280100000001</v>
      </c>
      <c r="U2358" s="21">
        <v>-17.741374400000002</v>
      </c>
      <c r="V2358" s="21" t="s">
        <v>1736</v>
      </c>
      <c r="W2358" s="21" t="s">
        <v>51</v>
      </c>
      <c r="X2358" s="21" t="s">
        <v>1766</v>
      </c>
      <c r="Y2358" s="23">
        <v>46246</v>
      </c>
      <c r="Z2358" s="24">
        <f>+E2358-Y2358</f>
        <v>35</v>
      </c>
      <c r="AA2358" s="25">
        <f>+Tabla_DatosExternos_142[[#This Row],[Saldo]]/Tabla_DatosExternos_142[[#This Row],[Importe]]</f>
        <v>1</v>
      </c>
      <c r="AB2358" s="21"/>
      <c r="AC2358" s="26">
        <f>IF(AND(-Z2358&gt;=1,-Z2358&lt;=30),D2358,0)</f>
        <v>0</v>
      </c>
      <c r="AD2358" s="26">
        <f>IF(AND(-Z2358&gt;=31,-Z2358&lt;=60),D2358,0)</f>
        <v>0</v>
      </c>
      <c r="AE2358" s="26">
        <f>IF(AND(-Z2358&gt;=61,-Z2358&lt;=90),D2358,0)</f>
        <v>0</v>
      </c>
      <c r="AF2358" s="26">
        <f>IF(AND(-Z2358&gt;=91,-Z2358&lt;=120),D2358,0)</f>
        <v>0</v>
      </c>
      <c r="AG2358" s="26">
        <f>IF(AND(-Z2358&gt;=121,-Z2358&lt;=150),D2358,0)</f>
        <v>0</v>
      </c>
      <c r="AH2358" s="26">
        <f>IF(AND(-Z2358&gt;=151,-Z2358&lt;=180),D2358,0)</f>
        <v>0</v>
      </c>
      <c r="AI2358" s="26">
        <f>IF(AND(-Z2358&gt;=181,-Z2358&lt;=210),D2358,0)</f>
        <v>0</v>
      </c>
      <c r="AJ2358" s="26">
        <f>IF(AND(-Z2358&gt;=211,-Z2358&lt;=250),D2358,0)</f>
        <v>0</v>
      </c>
      <c r="AK2358" s="26">
        <f>IF(-Z2358&gt;=251,D2358,0)</f>
        <v>0</v>
      </c>
      <c r="AL2358" s="26">
        <f>SUM(AE2358:AF2358)</f>
        <v>0</v>
      </c>
      <c r="AM2358" s="26">
        <f>SUM(AG2358:AK2358)</f>
        <v>0</v>
      </c>
      <c r="AN2358" s="26">
        <f>SUM(AI2358:AK2358)</f>
        <v>0</v>
      </c>
      <c r="AO2358" s="26">
        <f>+IF(SUM(AC2358:AK2358)=0,D2358,0)</f>
        <v>217.44</v>
      </c>
      <c r="AP2358" s="26">
        <f>+SUM(AC2358:AK2358)</f>
        <v>0</v>
      </c>
      <c r="AQ2358" s="26">
        <f>+Tabla_DatosExternos_142[[#This Row],[Total Vigente]]+Tabla_DatosExternos_142[[#This Row],[Total Vencido]]</f>
        <v>217.44</v>
      </c>
      <c r="AR2358" s="26">
        <f>SUM(AG2358:AK2358)</f>
        <v>0</v>
      </c>
      <c r="AS2358" s="27">
        <f>+Tabla_DatosExternos_142[[#This Row],[Fecha]]-Tabla_DatosExternos_142[[#This Row],[Vence]]</f>
        <v>-60</v>
      </c>
      <c r="AT2358" s="21"/>
      <c r="AU2358" s="28" t="e">
        <f>+AR2358-W2358</f>
        <v>#VALUE!</v>
      </c>
    </row>
    <row r="2359" spans="1:47" x14ac:dyDescent="0.35">
      <c r="A2359" s="20">
        <v>46221</v>
      </c>
      <c r="B2359" s="21">
        <v>285884</v>
      </c>
      <c r="C2359" s="21">
        <v>489.24</v>
      </c>
      <c r="D2359" s="21">
        <v>489.24</v>
      </c>
      <c r="E2359" s="22">
        <v>46281</v>
      </c>
      <c r="F2359" s="21">
        <v>35</v>
      </c>
      <c r="G2359" s="21" t="s">
        <v>96</v>
      </c>
      <c r="H2359" s="21" t="s">
        <v>95</v>
      </c>
      <c r="I2359" s="21" t="s">
        <v>1709</v>
      </c>
      <c r="J2359" s="21" t="s">
        <v>1378</v>
      </c>
      <c r="K2359" s="21" t="s">
        <v>1379</v>
      </c>
      <c r="L2359" s="21" t="s">
        <v>1380</v>
      </c>
      <c r="M2359" s="21" t="s">
        <v>1381</v>
      </c>
      <c r="N2359" s="21">
        <v>60</v>
      </c>
      <c r="O2359" s="20"/>
      <c r="P2359" s="21" t="s">
        <v>50</v>
      </c>
      <c r="Q2359" s="21" t="s">
        <v>1710</v>
      </c>
      <c r="R2359" s="21">
        <v>425000</v>
      </c>
      <c r="S2359" s="21">
        <v>10019</v>
      </c>
      <c r="T2359" s="21">
        <v>-63.1881111</v>
      </c>
      <c r="U2359" s="21">
        <v>-17.703944400000001</v>
      </c>
      <c r="V2359" s="21" t="s">
        <v>1736</v>
      </c>
      <c r="W2359" s="21" t="s">
        <v>51</v>
      </c>
      <c r="X2359" s="21" t="s">
        <v>1767</v>
      </c>
      <c r="Y2359" s="23">
        <v>46246</v>
      </c>
      <c r="Z2359" s="24">
        <f>+E2359-Y2359</f>
        <v>35</v>
      </c>
      <c r="AA2359" s="25">
        <f>+Tabla_DatosExternos_142[[#This Row],[Saldo]]/Tabla_DatosExternos_142[[#This Row],[Importe]]</f>
        <v>1</v>
      </c>
      <c r="AB2359" s="21"/>
      <c r="AC2359" s="26">
        <f>IF(AND(-Z2359&gt;=1,-Z2359&lt;=30),D2359,0)</f>
        <v>0</v>
      </c>
      <c r="AD2359" s="26">
        <f>IF(AND(-Z2359&gt;=31,-Z2359&lt;=60),D2359,0)</f>
        <v>0</v>
      </c>
      <c r="AE2359" s="26">
        <f>IF(AND(-Z2359&gt;=61,-Z2359&lt;=90),D2359,0)</f>
        <v>0</v>
      </c>
      <c r="AF2359" s="26">
        <f>IF(AND(-Z2359&gt;=91,-Z2359&lt;=120),D2359,0)</f>
        <v>0</v>
      </c>
      <c r="AG2359" s="26">
        <f>IF(AND(-Z2359&gt;=121,-Z2359&lt;=150),D2359,0)</f>
        <v>0</v>
      </c>
      <c r="AH2359" s="26">
        <f>IF(AND(-Z2359&gt;=151,-Z2359&lt;=180),D2359,0)</f>
        <v>0</v>
      </c>
      <c r="AI2359" s="26">
        <f>IF(AND(-Z2359&gt;=181,-Z2359&lt;=210),D2359,0)</f>
        <v>0</v>
      </c>
      <c r="AJ2359" s="26">
        <f>IF(AND(-Z2359&gt;=211,-Z2359&lt;=250),D2359,0)</f>
        <v>0</v>
      </c>
      <c r="AK2359" s="26">
        <f>IF(-Z2359&gt;=251,D2359,0)</f>
        <v>0</v>
      </c>
      <c r="AL2359" s="26">
        <f>SUM(AE2359:AF2359)</f>
        <v>0</v>
      </c>
      <c r="AM2359" s="26">
        <f>SUM(AG2359:AK2359)</f>
        <v>0</v>
      </c>
      <c r="AN2359" s="26">
        <f>SUM(AI2359:AK2359)</f>
        <v>0</v>
      </c>
      <c r="AO2359" s="26">
        <f>+IF(SUM(AC2359:AK2359)=0,D2359,0)</f>
        <v>489.24</v>
      </c>
      <c r="AP2359" s="26">
        <f>+SUM(AC2359:AK2359)</f>
        <v>0</v>
      </c>
      <c r="AQ2359" s="26">
        <f>+Tabla_DatosExternos_142[[#This Row],[Total Vigente]]+Tabla_DatosExternos_142[[#This Row],[Total Vencido]]</f>
        <v>489.24</v>
      </c>
      <c r="AR2359" s="26">
        <f>SUM(AG2359:AK2359)</f>
        <v>0</v>
      </c>
      <c r="AS2359" s="27">
        <f>+Tabla_DatosExternos_142[[#This Row],[Fecha]]-Tabla_DatosExternos_142[[#This Row],[Vence]]</f>
        <v>-60</v>
      </c>
      <c r="AT2359" s="21"/>
      <c r="AU2359" s="28" t="e">
        <f>+AR2359-W2359</f>
        <v>#VALUE!</v>
      </c>
    </row>
    <row r="2360" spans="1:47" x14ac:dyDescent="0.35">
      <c r="A2360" s="20">
        <v>46221</v>
      </c>
      <c r="B2360" s="21">
        <v>285885</v>
      </c>
      <c r="C2360" s="21">
        <v>761.04</v>
      </c>
      <c r="D2360" s="21">
        <v>761.04</v>
      </c>
      <c r="E2360" s="22">
        <v>46281</v>
      </c>
      <c r="F2360" s="21">
        <v>35</v>
      </c>
      <c r="G2360" s="21" t="s">
        <v>96</v>
      </c>
      <c r="H2360" s="21" t="s">
        <v>95</v>
      </c>
      <c r="I2360" s="21" t="s">
        <v>1709</v>
      </c>
      <c r="J2360" s="21" t="s">
        <v>1378</v>
      </c>
      <c r="K2360" s="21" t="s">
        <v>1379</v>
      </c>
      <c r="L2360" s="21" t="s">
        <v>1380</v>
      </c>
      <c r="M2360" s="21" t="s">
        <v>1381</v>
      </c>
      <c r="N2360" s="21">
        <v>60</v>
      </c>
      <c r="O2360" s="20"/>
      <c r="P2360" s="21" t="s">
        <v>50</v>
      </c>
      <c r="Q2360" s="21" t="s">
        <v>1710</v>
      </c>
      <c r="R2360" s="21">
        <v>425000</v>
      </c>
      <c r="S2360" s="21">
        <v>10019</v>
      </c>
      <c r="T2360" s="21">
        <v>-63.2359437</v>
      </c>
      <c r="U2360" s="21">
        <v>-17.7632698</v>
      </c>
      <c r="V2360" s="21" t="s">
        <v>1736</v>
      </c>
      <c r="W2360" s="21" t="s">
        <v>51</v>
      </c>
      <c r="X2360" s="21" t="s">
        <v>1768</v>
      </c>
      <c r="Y2360" s="23">
        <v>46246</v>
      </c>
      <c r="Z2360" s="24">
        <f>+E2360-Y2360</f>
        <v>35</v>
      </c>
      <c r="AA2360" s="25">
        <f>+Tabla_DatosExternos_142[[#This Row],[Saldo]]/Tabla_DatosExternos_142[[#This Row],[Importe]]</f>
        <v>1</v>
      </c>
      <c r="AB2360" s="21"/>
      <c r="AC2360" s="26">
        <f>IF(AND(-Z2360&gt;=1,-Z2360&lt;=30),D2360,0)</f>
        <v>0</v>
      </c>
      <c r="AD2360" s="26">
        <f>IF(AND(-Z2360&gt;=31,-Z2360&lt;=60),D2360,0)</f>
        <v>0</v>
      </c>
      <c r="AE2360" s="26">
        <f>IF(AND(-Z2360&gt;=61,-Z2360&lt;=90),D2360,0)</f>
        <v>0</v>
      </c>
      <c r="AF2360" s="26">
        <f>IF(AND(-Z2360&gt;=91,-Z2360&lt;=120),D2360,0)</f>
        <v>0</v>
      </c>
      <c r="AG2360" s="26">
        <f>IF(AND(-Z2360&gt;=121,-Z2360&lt;=150),D2360,0)</f>
        <v>0</v>
      </c>
      <c r="AH2360" s="26">
        <f>IF(AND(-Z2360&gt;=151,-Z2360&lt;=180),D2360,0)</f>
        <v>0</v>
      </c>
      <c r="AI2360" s="26">
        <f>IF(AND(-Z2360&gt;=181,-Z2360&lt;=210),D2360,0)</f>
        <v>0</v>
      </c>
      <c r="AJ2360" s="26">
        <f>IF(AND(-Z2360&gt;=211,-Z2360&lt;=250),D2360,0)</f>
        <v>0</v>
      </c>
      <c r="AK2360" s="26">
        <f>IF(-Z2360&gt;=251,D2360,0)</f>
        <v>0</v>
      </c>
      <c r="AL2360" s="26">
        <f>SUM(AE2360:AF2360)</f>
        <v>0</v>
      </c>
      <c r="AM2360" s="26">
        <f>SUM(AG2360:AK2360)</f>
        <v>0</v>
      </c>
      <c r="AN2360" s="26">
        <f>SUM(AI2360:AK2360)</f>
        <v>0</v>
      </c>
      <c r="AO2360" s="26">
        <f>+IF(SUM(AC2360:AK2360)=0,D2360,0)</f>
        <v>761.04</v>
      </c>
      <c r="AP2360" s="26">
        <f>+SUM(AC2360:AK2360)</f>
        <v>0</v>
      </c>
      <c r="AQ2360" s="26">
        <f>+Tabla_DatosExternos_142[[#This Row],[Total Vigente]]+Tabla_DatosExternos_142[[#This Row],[Total Vencido]]</f>
        <v>761.04</v>
      </c>
      <c r="AR2360" s="26">
        <f>SUM(AG2360:AK2360)</f>
        <v>0</v>
      </c>
      <c r="AS2360" s="27">
        <f>+Tabla_DatosExternos_142[[#This Row],[Fecha]]-Tabla_DatosExternos_142[[#This Row],[Vence]]</f>
        <v>-60</v>
      </c>
      <c r="AT2360" s="21"/>
      <c r="AU2360" s="28" t="e">
        <f>+AR2360-W2360</f>
        <v>#VALUE!</v>
      </c>
    </row>
    <row r="2361" spans="1:47" x14ac:dyDescent="0.35">
      <c r="A2361" s="20">
        <v>46221</v>
      </c>
      <c r="B2361" s="21">
        <v>285886</v>
      </c>
      <c r="C2361" s="21">
        <v>597.96</v>
      </c>
      <c r="D2361" s="21">
        <v>597.96</v>
      </c>
      <c r="E2361" s="22">
        <v>46281</v>
      </c>
      <c r="F2361" s="21">
        <v>35</v>
      </c>
      <c r="G2361" s="21" t="s">
        <v>96</v>
      </c>
      <c r="H2361" s="21" t="s">
        <v>95</v>
      </c>
      <c r="I2361" s="21" t="s">
        <v>1709</v>
      </c>
      <c r="J2361" s="21" t="s">
        <v>1378</v>
      </c>
      <c r="K2361" s="21" t="s">
        <v>1379</v>
      </c>
      <c r="L2361" s="21" t="s">
        <v>1380</v>
      </c>
      <c r="M2361" s="21" t="s">
        <v>1381</v>
      </c>
      <c r="N2361" s="21">
        <v>60</v>
      </c>
      <c r="O2361" s="20"/>
      <c r="P2361" s="21" t="s">
        <v>50</v>
      </c>
      <c r="Q2361" s="21" t="s">
        <v>1710</v>
      </c>
      <c r="R2361" s="21">
        <v>10000</v>
      </c>
      <c r="S2361" s="21">
        <v>10019</v>
      </c>
      <c r="T2361" s="21">
        <v>-63.183771999999998</v>
      </c>
      <c r="U2361" s="21">
        <v>-17.816842000000001</v>
      </c>
      <c r="V2361" s="21" t="s">
        <v>262</v>
      </c>
      <c r="W2361" s="21" t="s">
        <v>51</v>
      </c>
      <c r="X2361" s="21" t="s">
        <v>1769</v>
      </c>
      <c r="Y2361" s="23">
        <v>46246</v>
      </c>
      <c r="Z2361" s="24">
        <f>+E2361-Y2361</f>
        <v>35</v>
      </c>
      <c r="AA2361" s="25">
        <f>+Tabla_DatosExternos_142[[#This Row],[Saldo]]/Tabla_DatosExternos_142[[#This Row],[Importe]]</f>
        <v>1</v>
      </c>
      <c r="AB2361" s="21"/>
      <c r="AC2361" s="26">
        <f>IF(AND(-Z2361&gt;=1,-Z2361&lt;=30),D2361,0)</f>
        <v>0</v>
      </c>
      <c r="AD2361" s="26">
        <f>IF(AND(-Z2361&gt;=31,-Z2361&lt;=60),D2361,0)</f>
        <v>0</v>
      </c>
      <c r="AE2361" s="26">
        <f>IF(AND(-Z2361&gt;=61,-Z2361&lt;=90),D2361,0)</f>
        <v>0</v>
      </c>
      <c r="AF2361" s="26">
        <f>IF(AND(-Z2361&gt;=91,-Z2361&lt;=120),D2361,0)</f>
        <v>0</v>
      </c>
      <c r="AG2361" s="26">
        <f>IF(AND(-Z2361&gt;=121,-Z2361&lt;=150),D2361,0)</f>
        <v>0</v>
      </c>
      <c r="AH2361" s="26">
        <f>IF(AND(-Z2361&gt;=151,-Z2361&lt;=180),D2361,0)</f>
        <v>0</v>
      </c>
      <c r="AI2361" s="26">
        <f>IF(AND(-Z2361&gt;=181,-Z2361&lt;=210),D2361,0)</f>
        <v>0</v>
      </c>
      <c r="AJ2361" s="26">
        <f>IF(AND(-Z2361&gt;=211,-Z2361&lt;=250),D2361,0)</f>
        <v>0</v>
      </c>
      <c r="AK2361" s="26">
        <f>IF(-Z2361&gt;=251,D2361,0)</f>
        <v>0</v>
      </c>
      <c r="AL2361" s="26">
        <f>SUM(AE2361:AF2361)</f>
        <v>0</v>
      </c>
      <c r="AM2361" s="26">
        <f>SUM(AG2361:AK2361)</f>
        <v>0</v>
      </c>
      <c r="AN2361" s="26">
        <f>SUM(AI2361:AK2361)</f>
        <v>0</v>
      </c>
      <c r="AO2361" s="26">
        <f>+IF(SUM(AC2361:AK2361)=0,D2361,0)</f>
        <v>597.96</v>
      </c>
      <c r="AP2361" s="26">
        <f>+SUM(AC2361:AK2361)</f>
        <v>0</v>
      </c>
      <c r="AQ2361" s="26">
        <f>+Tabla_DatosExternos_142[[#This Row],[Total Vigente]]+Tabla_DatosExternos_142[[#This Row],[Total Vencido]]</f>
        <v>597.96</v>
      </c>
      <c r="AR2361" s="26">
        <f>SUM(AG2361:AK2361)</f>
        <v>0</v>
      </c>
      <c r="AS2361" s="27">
        <f>+Tabla_DatosExternos_142[[#This Row],[Fecha]]-Tabla_DatosExternos_142[[#This Row],[Vence]]</f>
        <v>-60</v>
      </c>
      <c r="AT2361" s="21"/>
      <c r="AU2361" s="28" t="e">
        <f>+AR2361-W2361</f>
        <v>#VALUE!</v>
      </c>
    </row>
    <row r="2362" spans="1:47" x14ac:dyDescent="0.35">
      <c r="A2362" s="20">
        <v>46221</v>
      </c>
      <c r="B2362" s="21">
        <v>285887</v>
      </c>
      <c r="C2362" s="21">
        <v>380.52</v>
      </c>
      <c r="D2362" s="21">
        <v>380.52</v>
      </c>
      <c r="E2362" s="22">
        <v>46281</v>
      </c>
      <c r="F2362" s="21">
        <v>35</v>
      </c>
      <c r="G2362" s="21" t="s">
        <v>96</v>
      </c>
      <c r="H2362" s="21" t="s">
        <v>95</v>
      </c>
      <c r="I2362" s="21" t="s">
        <v>1709</v>
      </c>
      <c r="J2362" s="21" t="s">
        <v>1378</v>
      </c>
      <c r="K2362" s="21" t="s">
        <v>1379</v>
      </c>
      <c r="L2362" s="21" t="s">
        <v>1380</v>
      </c>
      <c r="M2362" s="21" t="s">
        <v>1381</v>
      </c>
      <c r="N2362" s="21">
        <v>60</v>
      </c>
      <c r="O2362" s="20"/>
      <c r="P2362" s="21" t="s">
        <v>50</v>
      </c>
      <c r="Q2362" s="21" t="s">
        <v>1710</v>
      </c>
      <c r="R2362" s="21">
        <v>10000</v>
      </c>
      <c r="S2362" s="21">
        <v>10019</v>
      </c>
      <c r="T2362" s="21">
        <v>-63.119921499999997</v>
      </c>
      <c r="U2362" s="21">
        <v>-17.745701700000001</v>
      </c>
      <c r="V2362" s="21" t="s">
        <v>1736</v>
      </c>
      <c r="W2362" s="21" t="s">
        <v>51</v>
      </c>
      <c r="X2362" s="21" t="s">
        <v>1770</v>
      </c>
      <c r="Y2362" s="23">
        <v>46246</v>
      </c>
      <c r="Z2362" s="24">
        <f>+E2362-Y2362</f>
        <v>35</v>
      </c>
      <c r="AA2362" s="25">
        <f>+Tabla_DatosExternos_142[[#This Row],[Saldo]]/Tabla_DatosExternos_142[[#This Row],[Importe]]</f>
        <v>1</v>
      </c>
      <c r="AB2362" s="21"/>
      <c r="AC2362" s="26">
        <f>IF(AND(-Z2362&gt;=1,-Z2362&lt;=30),D2362,0)</f>
        <v>0</v>
      </c>
      <c r="AD2362" s="26">
        <f>IF(AND(-Z2362&gt;=31,-Z2362&lt;=60),D2362,0)</f>
        <v>0</v>
      </c>
      <c r="AE2362" s="26">
        <f>IF(AND(-Z2362&gt;=61,-Z2362&lt;=90),D2362,0)</f>
        <v>0</v>
      </c>
      <c r="AF2362" s="26">
        <f>IF(AND(-Z2362&gt;=91,-Z2362&lt;=120),D2362,0)</f>
        <v>0</v>
      </c>
      <c r="AG2362" s="26">
        <f>IF(AND(-Z2362&gt;=121,-Z2362&lt;=150),D2362,0)</f>
        <v>0</v>
      </c>
      <c r="AH2362" s="26">
        <f>IF(AND(-Z2362&gt;=151,-Z2362&lt;=180),D2362,0)</f>
        <v>0</v>
      </c>
      <c r="AI2362" s="26">
        <f>IF(AND(-Z2362&gt;=181,-Z2362&lt;=210),D2362,0)</f>
        <v>0</v>
      </c>
      <c r="AJ2362" s="26">
        <f>IF(AND(-Z2362&gt;=211,-Z2362&lt;=250),D2362,0)</f>
        <v>0</v>
      </c>
      <c r="AK2362" s="26">
        <f>IF(-Z2362&gt;=251,D2362,0)</f>
        <v>0</v>
      </c>
      <c r="AL2362" s="26">
        <f>SUM(AE2362:AF2362)</f>
        <v>0</v>
      </c>
      <c r="AM2362" s="26">
        <f>SUM(AG2362:AK2362)</f>
        <v>0</v>
      </c>
      <c r="AN2362" s="26">
        <f>SUM(AI2362:AK2362)</f>
        <v>0</v>
      </c>
      <c r="AO2362" s="26">
        <f>+IF(SUM(AC2362:AK2362)=0,D2362,0)</f>
        <v>380.52</v>
      </c>
      <c r="AP2362" s="26">
        <f>+SUM(AC2362:AK2362)</f>
        <v>0</v>
      </c>
      <c r="AQ2362" s="26">
        <f>+Tabla_DatosExternos_142[[#This Row],[Total Vigente]]+Tabla_DatosExternos_142[[#This Row],[Total Vencido]]</f>
        <v>380.52</v>
      </c>
      <c r="AR2362" s="26">
        <f>SUM(AG2362:AK2362)</f>
        <v>0</v>
      </c>
      <c r="AS2362" s="27">
        <f>+Tabla_DatosExternos_142[[#This Row],[Fecha]]-Tabla_DatosExternos_142[[#This Row],[Vence]]</f>
        <v>-60</v>
      </c>
      <c r="AT2362" s="21"/>
      <c r="AU2362" s="28" t="e">
        <f>+AR2362-W2362</f>
        <v>#VALUE!</v>
      </c>
    </row>
    <row r="2363" spans="1:47" x14ac:dyDescent="0.35">
      <c r="A2363" s="20">
        <v>46221</v>
      </c>
      <c r="B2363" s="21">
        <v>285888</v>
      </c>
      <c r="C2363" s="21">
        <v>543.6</v>
      </c>
      <c r="D2363" s="21">
        <v>543.6</v>
      </c>
      <c r="E2363" s="22">
        <v>46281</v>
      </c>
      <c r="F2363" s="21">
        <v>35</v>
      </c>
      <c r="G2363" s="21" t="s">
        <v>96</v>
      </c>
      <c r="H2363" s="21" t="s">
        <v>95</v>
      </c>
      <c r="I2363" s="21" t="s">
        <v>1709</v>
      </c>
      <c r="J2363" s="21" t="s">
        <v>1378</v>
      </c>
      <c r="K2363" s="21" t="s">
        <v>1379</v>
      </c>
      <c r="L2363" s="21" t="s">
        <v>1380</v>
      </c>
      <c r="M2363" s="21" t="s">
        <v>1381</v>
      </c>
      <c r="N2363" s="21">
        <v>60</v>
      </c>
      <c r="O2363" s="20"/>
      <c r="P2363" s="21" t="s">
        <v>50</v>
      </c>
      <c r="Q2363" s="21" t="s">
        <v>1710</v>
      </c>
      <c r="R2363" s="21">
        <v>10000</v>
      </c>
      <c r="S2363" s="21">
        <v>10019</v>
      </c>
      <c r="T2363" s="21">
        <v>-63.117647499999997</v>
      </c>
      <c r="U2363" s="21">
        <v>-17.754691699999999</v>
      </c>
      <c r="V2363" s="21" t="s">
        <v>1736</v>
      </c>
      <c r="W2363" s="21" t="s">
        <v>51</v>
      </c>
      <c r="X2363" s="21" t="s">
        <v>1771</v>
      </c>
      <c r="Y2363" s="23">
        <v>46246</v>
      </c>
      <c r="Z2363" s="24">
        <f>+E2363-Y2363</f>
        <v>35</v>
      </c>
      <c r="AA2363" s="25">
        <f>+Tabla_DatosExternos_142[[#This Row],[Saldo]]/Tabla_DatosExternos_142[[#This Row],[Importe]]</f>
        <v>1</v>
      </c>
      <c r="AB2363" s="21"/>
      <c r="AC2363" s="26">
        <f>IF(AND(-Z2363&gt;=1,-Z2363&lt;=30),D2363,0)</f>
        <v>0</v>
      </c>
      <c r="AD2363" s="26">
        <f>IF(AND(-Z2363&gt;=31,-Z2363&lt;=60),D2363,0)</f>
        <v>0</v>
      </c>
      <c r="AE2363" s="26">
        <f>IF(AND(-Z2363&gt;=61,-Z2363&lt;=90),D2363,0)</f>
        <v>0</v>
      </c>
      <c r="AF2363" s="26">
        <f>IF(AND(-Z2363&gt;=91,-Z2363&lt;=120),D2363,0)</f>
        <v>0</v>
      </c>
      <c r="AG2363" s="26">
        <f>IF(AND(-Z2363&gt;=121,-Z2363&lt;=150),D2363,0)</f>
        <v>0</v>
      </c>
      <c r="AH2363" s="26">
        <f>IF(AND(-Z2363&gt;=151,-Z2363&lt;=180),D2363,0)</f>
        <v>0</v>
      </c>
      <c r="AI2363" s="26">
        <f>IF(AND(-Z2363&gt;=181,-Z2363&lt;=210),D2363,0)</f>
        <v>0</v>
      </c>
      <c r="AJ2363" s="26">
        <f>IF(AND(-Z2363&gt;=211,-Z2363&lt;=250),D2363,0)</f>
        <v>0</v>
      </c>
      <c r="AK2363" s="26">
        <f>IF(-Z2363&gt;=251,D2363,0)</f>
        <v>0</v>
      </c>
      <c r="AL2363" s="26">
        <f>SUM(AE2363:AF2363)</f>
        <v>0</v>
      </c>
      <c r="AM2363" s="26">
        <f>SUM(AG2363:AK2363)</f>
        <v>0</v>
      </c>
      <c r="AN2363" s="26">
        <f>SUM(AI2363:AK2363)</f>
        <v>0</v>
      </c>
      <c r="AO2363" s="26">
        <f>+IF(SUM(AC2363:AK2363)=0,D2363,0)</f>
        <v>543.6</v>
      </c>
      <c r="AP2363" s="26">
        <f>+SUM(AC2363:AK2363)</f>
        <v>0</v>
      </c>
      <c r="AQ2363" s="26">
        <f>+Tabla_DatosExternos_142[[#This Row],[Total Vigente]]+Tabla_DatosExternos_142[[#This Row],[Total Vencido]]</f>
        <v>543.6</v>
      </c>
      <c r="AR2363" s="26">
        <f>SUM(AG2363:AK2363)</f>
        <v>0</v>
      </c>
      <c r="AS2363" s="27">
        <f>+Tabla_DatosExternos_142[[#This Row],[Fecha]]-Tabla_DatosExternos_142[[#This Row],[Vence]]</f>
        <v>-60</v>
      </c>
      <c r="AT2363" s="21"/>
      <c r="AU2363" s="28" t="e">
        <f>+AR2363-W2363</f>
        <v>#VALUE!</v>
      </c>
    </row>
    <row r="2364" spans="1:47" x14ac:dyDescent="0.35">
      <c r="A2364" s="20">
        <v>46221</v>
      </c>
      <c r="B2364" s="21">
        <v>285889</v>
      </c>
      <c r="C2364" s="21">
        <v>543.6</v>
      </c>
      <c r="D2364" s="21">
        <v>543.6</v>
      </c>
      <c r="E2364" s="22">
        <v>46281</v>
      </c>
      <c r="F2364" s="21">
        <v>35</v>
      </c>
      <c r="G2364" s="21" t="s">
        <v>96</v>
      </c>
      <c r="H2364" s="21" t="s">
        <v>95</v>
      </c>
      <c r="I2364" s="21" t="s">
        <v>1709</v>
      </c>
      <c r="J2364" s="21" t="s">
        <v>1378</v>
      </c>
      <c r="K2364" s="21" t="s">
        <v>1379</v>
      </c>
      <c r="L2364" s="21" t="s">
        <v>1380</v>
      </c>
      <c r="M2364" s="21" t="s">
        <v>1381</v>
      </c>
      <c r="N2364" s="21">
        <v>60</v>
      </c>
      <c r="O2364" s="20"/>
      <c r="P2364" s="21" t="s">
        <v>50</v>
      </c>
      <c r="Q2364" s="21" t="s">
        <v>1710</v>
      </c>
      <c r="R2364" s="21">
        <v>5000</v>
      </c>
      <c r="S2364" s="21">
        <v>10019</v>
      </c>
      <c r="T2364" s="21">
        <v>-63.190270099999999</v>
      </c>
      <c r="U2364" s="21">
        <v>-17.754781000000001</v>
      </c>
      <c r="V2364" s="21" t="s">
        <v>1736</v>
      </c>
      <c r="W2364" s="21" t="s">
        <v>51</v>
      </c>
      <c r="X2364" s="21" t="s">
        <v>1772</v>
      </c>
      <c r="Y2364" s="23">
        <v>46246</v>
      </c>
      <c r="Z2364" s="24">
        <f>+E2364-Y2364</f>
        <v>35</v>
      </c>
      <c r="AA2364" s="25">
        <f>+Tabla_DatosExternos_142[[#This Row],[Saldo]]/Tabla_DatosExternos_142[[#This Row],[Importe]]</f>
        <v>1</v>
      </c>
      <c r="AB2364" s="21"/>
      <c r="AC2364" s="26">
        <f>IF(AND(-Z2364&gt;=1,-Z2364&lt;=30),D2364,0)</f>
        <v>0</v>
      </c>
      <c r="AD2364" s="26">
        <f>IF(AND(-Z2364&gt;=31,-Z2364&lt;=60),D2364,0)</f>
        <v>0</v>
      </c>
      <c r="AE2364" s="26">
        <f>IF(AND(-Z2364&gt;=61,-Z2364&lt;=90),D2364,0)</f>
        <v>0</v>
      </c>
      <c r="AF2364" s="26">
        <f>IF(AND(-Z2364&gt;=91,-Z2364&lt;=120),D2364,0)</f>
        <v>0</v>
      </c>
      <c r="AG2364" s="26">
        <f>IF(AND(-Z2364&gt;=121,-Z2364&lt;=150),D2364,0)</f>
        <v>0</v>
      </c>
      <c r="AH2364" s="26">
        <f>IF(AND(-Z2364&gt;=151,-Z2364&lt;=180),D2364,0)</f>
        <v>0</v>
      </c>
      <c r="AI2364" s="26">
        <f>IF(AND(-Z2364&gt;=181,-Z2364&lt;=210),D2364,0)</f>
        <v>0</v>
      </c>
      <c r="AJ2364" s="26">
        <f>IF(AND(-Z2364&gt;=211,-Z2364&lt;=250),D2364,0)</f>
        <v>0</v>
      </c>
      <c r="AK2364" s="26">
        <f>IF(-Z2364&gt;=251,D2364,0)</f>
        <v>0</v>
      </c>
      <c r="AL2364" s="26">
        <f>SUM(AE2364:AF2364)</f>
        <v>0</v>
      </c>
      <c r="AM2364" s="26">
        <f>SUM(AG2364:AK2364)</f>
        <v>0</v>
      </c>
      <c r="AN2364" s="26">
        <f>SUM(AI2364:AK2364)</f>
        <v>0</v>
      </c>
      <c r="AO2364" s="26">
        <f>+IF(SUM(AC2364:AK2364)=0,D2364,0)</f>
        <v>543.6</v>
      </c>
      <c r="AP2364" s="26">
        <f>+SUM(AC2364:AK2364)</f>
        <v>0</v>
      </c>
      <c r="AQ2364" s="26">
        <f>+Tabla_DatosExternos_142[[#This Row],[Total Vigente]]+Tabla_DatosExternos_142[[#This Row],[Total Vencido]]</f>
        <v>543.6</v>
      </c>
      <c r="AR2364" s="26">
        <f>SUM(AG2364:AK2364)</f>
        <v>0</v>
      </c>
      <c r="AS2364" s="27">
        <f>+Tabla_DatosExternos_142[[#This Row],[Fecha]]-Tabla_DatosExternos_142[[#This Row],[Vence]]</f>
        <v>-60</v>
      </c>
      <c r="AT2364" s="21"/>
      <c r="AU2364" s="28" t="e">
        <f>+AR2364-W2364</f>
        <v>#VALUE!</v>
      </c>
    </row>
    <row r="2365" spans="1:47" x14ac:dyDescent="0.35">
      <c r="A2365" s="20">
        <v>46221</v>
      </c>
      <c r="B2365" s="21">
        <v>285890</v>
      </c>
      <c r="C2365" s="21">
        <v>652.32000000000005</v>
      </c>
      <c r="D2365" s="21">
        <v>652.32000000000005</v>
      </c>
      <c r="E2365" s="22">
        <v>46281</v>
      </c>
      <c r="F2365" s="21">
        <v>35</v>
      </c>
      <c r="G2365" s="21" t="s">
        <v>96</v>
      </c>
      <c r="H2365" s="21" t="s">
        <v>95</v>
      </c>
      <c r="I2365" s="21" t="s">
        <v>1709</v>
      </c>
      <c r="J2365" s="21" t="s">
        <v>1378</v>
      </c>
      <c r="K2365" s="21" t="s">
        <v>1379</v>
      </c>
      <c r="L2365" s="21" t="s">
        <v>1380</v>
      </c>
      <c r="M2365" s="21" t="s">
        <v>1381</v>
      </c>
      <c r="N2365" s="21">
        <v>60</v>
      </c>
      <c r="O2365" s="20"/>
      <c r="P2365" s="21" t="s">
        <v>50</v>
      </c>
      <c r="Q2365" s="21" t="s">
        <v>1710</v>
      </c>
      <c r="R2365" s="21">
        <v>5000</v>
      </c>
      <c r="S2365" s="21">
        <v>10019</v>
      </c>
      <c r="T2365" s="21">
        <v>-63.136187999999997</v>
      </c>
      <c r="U2365" s="21">
        <v>-17.775711000000001</v>
      </c>
      <c r="V2365" s="21" t="s">
        <v>1744</v>
      </c>
      <c r="W2365" s="21" t="s">
        <v>51</v>
      </c>
      <c r="X2365" s="21" t="s">
        <v>1773</v>
      </c>
      <c r="Y2365" s="23">
        <v>46246</v>
      </c>
      <c r="Z2365" s="24">
        <f>+E2365-Y2365</f>
        <v>35</v>
      </c>
      <c r="AA2365" s="25">
        <f>+Tabla_DatosExternos_142[[#This Row],[Saldo]]/Tabla_DatosExternos_142[[#This Row],[Importe]]</f>
        <v>1</v>
      </c>
      <c r="AB2365" s="21"/>
      <c r="AC2365" s="26">
        <f>IF(AND(-Z2365&gt;=1,-Z2365&lt;=30),D2365,0)</f>
        <v>0</v>
      </c>
      <c r="AD2365" s="26">
        <f>IF(AND(-Z2365&gt;=31,-Z2365&lt;=60),D2365,0)</f>
        <v>0</v>
      </c>
      <c r="AE2365" s="26">
        <f>IF(AND(-Z2365&gt;=61,-Z2365&lt;=90),D2365,0)</f>
        <v>0</v>
      </c>
      <c r="AF2365" s="26">
        <f>IF(AND(-Z2365&gt;=91,-Z2365&lt;=120),D2365,0)</f>
        <v>0</v>
      </c>
      <c r="AG2365" s="26">
        <f>IF(AND(-Z2365&gt;=121,-Z2365&lt;=150),D2365,0)</f>
        <v>0</v>
      </c>
      <c r="AH2365" s="26">
        <f>IF(AND(-Z2365&gt;=151,-Z2365&lt;=180),D2365,0)</f>
        <v>0</v>
      </c>
      <c r="AI2365" s="26">
        <f>IF(AND(-Z2365&gt;=181,-Z2365&lt;=210),D2365,0)</f>
        <v>0</v>
      </c>
      <c r="AJ2365" s="26">
        <f>IF(AND(-Z2365&gt;=211,-Z2365&lt;=250),D2365,0)</f>
        <v>0</v>
      </c>
      <c r="AK2365" s="26">
        <f>IF(-Z2365&gt;=251,D2365,0)</f>
        <v>0</v>
      </c>
      <c r="AL2365" s="26">
        <f>SUM(AE2365:AF2365)</f>
        <v>0</v>
      </c>
      <c r="AM2365" s="26">
        <f>SUM(AG2365:AK2365)</f>
        <v>0</v>
      </c>
      <c r="AN2365" s="26">
        <f>SUM(AI2365:AK2365)</f>
        <v>0</v>
      </c>
      <c r="AO2365" s="26">
        <f>+IF(SUM(AC2365:AK2365)=0,D2365,0)</f>
        <v>652.32000000000005</v>
      </c>
      <c r="AP2365" s="26">
        <f>+SUM(AC2365:AK2365)</f>
        <v>0</v>
      </c>
      <c r="AQ2365" s="26">
        <f>+Tabla_DatosExternos_142[[#This Row],[Total Vigente]]+Tabla_DatosExternos_142[[#This Row],[Total Vencido]]</f>
        <v>652.32000000000005</v>
      </c>
      <c r="AR2365" s="26">
        <f>SUM(AG2365:AK2365)</f>
        <v>0</v>
      </c>
      <c r="AS2365" s="27">
        <f>+Tabla_DatosExternos_142[[#This Row],[Fecha]]-Tabla_DatosExternos_142[[#This Row],[Vence]]</f>
        <v>-60</v>
      </c>
      <c r="AT2365" s="21"/>
      <c r="AU2365" s="28" t="e">
        <f>+AR2365-W2365</f>
        <v>#VALUE!</v>
      </c>
    </row>
    <row r="2366" spans="1:47" x14ac:dyDescent="0.35">
      <c r="A2366" s="20">
        <v>46221</v>
      </c>
      <c r="B2366" s="21">
        <v>285891</v>
      </c>
      <c r="C2366" s="21">
        <v>537.96</v>
      </c>
      <c r="D2366" s="21">
        <v>537.96</v>
      </c>
      <c r="E2366" s="22">
        <v>46281</v>
      </c>
      <c r="F2366" s="21">
        <v>35</v>
      </c>
      <c r="G2366" s="21" t="s">
        <v>96</v>
      </c>
      <c r="H2366" s="21" t="s">
        <v>95</v>
      </c>
      <c r="I2366" s="21" t="s">
        <v>1823</v>
      </c>
      <c r="J2366" s="21" t="s">
        <v>1378</v>
      </c>
      <c r="K2366" s="21" t="s">
        <v>1379</v>
      </c>
      <c r="L2366" s="21" t="s">
        <v>1380</v>
      </c>
      <c r="M2366" s="21" t="s">
        <v>1381</v>
      </c>
      <c r="N2366" s="21">
        <v>60</v>
      </c>
      <c r="O2366" s="20"/>
      <c r="P2366" s="21" t="s">
        <v>50</v>
      </c>
      <c r="Q2366" s="21" t="s">
        <v>1824</v>
      </c>
      <c r="R2366" s="21">
        <v>3020821</v>
      </c>
      <c r="S2366" s="21">
        <v>10019</v>
      </c>
      <c r="T2366" s="21">
        <v>-63.180986500000003</v>
      </c>
      <c r="U2366" s="21">
        <v>-17.760050799999998</v>
      </c>
      <c r="V2366" s="21" t="s">
        <v>1448</v>
      </c>
      <c r="W2366" s="21" t="s">
        <v>51</v>
      </c>
      <c r="X2366" s="21" t="s">
        <v>1702</v>
      </c>
      <c r="Y2366" s="23">
        <v>46246</v>
      </c>
      <c r="Z2366" s="24">
        <f>+E2366-Y2366</f>
        <v>35</v>
      </c>
      <c r="AA2366" s="25">
        <f>+Tabla_DatosExternos_142[[#This Row],[Saldo]]/Tabla_DatosExternos_142[[#This Row],[Importe]]</f>
        <v>1</v>
      </c>
      <c r="AB2366" s="21"/>
      <c r="AC2366" s="26">
        <f>IF(AND(-Z2366&gt;=1,-Z2366&lt;=30),D2366,0)</f>
        <v>0</v>
      </c>
      <c r="AD2366" s="26">
        <f>IF(AND(-Z2366&gt;=31,-Z2366&lt;=60),D2366,0)</f>
        <v>0</v>
      </c>
      <c r="AE2366" s="26">
        <f>IF(AND(-Z2366&gt;=61,-Z2366&lt;=90),D2366,0)</f>
        <v>0</v>
      </c>
      <c r="AF2366" s="26">
        <f>IF(AND(-Z2366&gt;=91,-Z2366&lt;=120),D2366,0)</f>
        <v>0</v>
      </c>
      <c r="AG2366" s="26">
        <f>IF(AND(-Z2366&gt;=121,-Z2366&lt;=150),D2366,0)</f>
        <v>0</v>
      </c>
      <c r="AH2366" s="26">
        <f>IF(AND(-Z2366&gt;=151,-Z2366&lt;=180),D2366,0)</f>
        <v>0</v>
      </c>
      <c r="AI2366" s="26">
        <f>IF(AND(-Z2366&gt;=181,-Z2366&lt;=210),D2366,0)</f>
        <v>0</v>
      </c>
      <c r="AJ2366" s="26">
        <f>IF(AND(-Z2366&gt;=211,-Z2366&lt;=250),D2366,0)</f>
        <v>0</v>
      </c>
      <c r="AK2366" s="26">
        <f>IF(-Z2366&gt;=251,D2366,0)</f>
        <v>0</v>
      </c>
      <c r="AL2366" s="26">
        <f>SUM(AE2366:AF2366)</f>
        <v>0</v>
      </c>
      <c r="AM2366" s="26">
        <f>SUM(AG2366:AK2366)</f>
        <v>0</v>
      </c>
      <c r="AN2366" s="26">
        <f>SUM(AI2366:AK2366)</f>
        <v>0</v>
      </c>
      <c r="AO2366" s="26">
        <f>+IF(SUM(AC2366:AK2366)=0,D2366,0)</f>
        <v>537.96</v>
      </c>
      <c r="AP2366" s="26">
        <f>+SUM(AC2366:AK2366)</f>
        <v>0</v>
      </c>
      <c r="AQ2366" s="26">
        <f>+Tabla_DatosExternos_142[[#This Row],[Total Vigente]]+Tabla_DatosExternos_142[[#This Row],[Total Vencido]]</f>
        <v>537.96</v>
      </c>
      <c r="AR2366" s="26">
        <f>SUM(AG2366:AK2366)</f>
        <v>0</v>
      </c>
      <c r="AS2366" s="27">
        <f>+Tabla_DatosExternos_142[[#This Row],[Fecha]]-Tabla_DatosExternos_142[[#This Row],[Vence]]</f>
        <v>-60</v>
      </c>
      <c r="AT2366" s="21"/>
      <c r="AU2366" s="28" t="e">
        <f>+AR2366-W2366</f>
        <v>#VALUE!</v>
      </c>
    </row>
    <row r="2367" spans="1:47" x14ac:dyDescent="0.35">
      <c r="A2367" s="20">
        <v>46221</v>
      </c>
      <c r="B2367" s="21">
        <v>285892</v>
      </c>
      <c r="C2367" s="21">
        <v>2188.8000000000002</v>
      </c>
      <c r="D2367" s="21">
        <v>2188.8000000000002</v>
      </c>
      <c r="E2367" s="22">
        <v>46281</v>
      </c>
      <c r="F2367" s="21">
        <v>35</v>
      </c>
      <c r="G2367" s="21" t="s">
        <v>96</v>
      </c>
      <c r="H2367" s="21" t="s">
        <v>95</v>
      </c>
      <c r="I2367" s="21" t="s">
        <v>1823</v>
      </c>
      <c r="J2367" s="21" t="s">
        <v>1378</v>
      </c>
      <c r="K2367" s="21" t="s">
        <v>1379</v>
      </c>
      <c r="L2367" s="21" t="s">
        <v>1380</v>
      </c>
      <c r="M2367" s="21" t="s">
        <v>1381</v>
      </c>
      <c r="N2367" s="21">
        <v>60</v>
      </c>
      <c r="O2367" s="20"/>
      <c r="P2367" s="21" t="s">
        <v>50</v>
      </c>
      <c r="Q2367" s="21" t="s">
        <v>1824</v>
      </c>
      <c r="R2367" s="21">
        <v>3020821</v>
      </c>
      <c r="S2367" s="21">
        <v>10019</v>
      </c>
      <c r="T2367" s="21">
        <v>-63.180986500000003</v>
      </c>
      <c r="U2367" s="21">
        <v>-17.760050799999998</v>
      </c>
      <c r="V2367" s="21" t="s">
        <v>1448</v>
      </c>
      <c r="W2367" s="21" t="s">
        <v>51</v>
      </c>
      <c r="X2367" s="21" t="s">
        <v>1702</v>
      </c>
      <c r="Y2367" s="23">
        <v>46246</v>
      </c>
      <c r="Z2367" s="24">
        <f>+E2367-Y2367</f>
        <v>35</v>
      </c>
      <c r="AA2367" s="25">
        <f>+Tabla_DatosExternos_142[[#This Row],[Saldo]]/Tabla_DatosExternos_142[[#This Row],[Importe]]</f>
        <v>1</v>
      </c>
      <c r="AB2367" s="21"/>
      <c r="AC2367" s="26">
        <f>IF(AND(-Z2367&gt;=1,-Z2367&lt;=30),D2367,0)</f>
        <v>0</v>
      </c>
      <c r="AD2367" s="26">
        <f>IF(AND(-Z2367&gt;=31,-Z2367&lt;=60),D2367,0)</f>
        <v>0</v>
      </c>
      <c r="AE2367" s="26">
        <f>IF(AND(-Z2367&gt;=61,-Z2367&lt;=90),D2367,0)</f>
        <v>0</v>
      </c>
      <c r="AF2367" s="26">
        <f>IF(AND(-Z2367&gt;=91,-Z2367&lt;=120),D2367,0)</f>
        <v>0</v>
      </c>
      <c r="AG2367" s="26">
        <f>IF(AND(-Z2367&gt;=121,-Z2367&lt;=150),D2367,0)</f>
        <v>0</v>
      </c>
      <c r="AH2367" s="26">
        <f>IF(AND(-Z2367&gt;=151,-Z2367&lt;=180),D2367,0)</f>
        <v>0</v>
      </c>
      <c r="AI2367" s="26">
        <f>IF(AND(-Z2367&gt;=181,-Z2367&lt;=210),D2367,0)</f>
        <v>0</v>
      </c>
      <c r="AJ2367" s="26">
        <f>IF(AND(-Z2367&gt;=211,-Z2367&lt;=250),D2367,0)</f>
        <v>0</v>
      </c>
      <c r="AK2367" s="26">
        <f>IF(-Z2367&gt;=251,D2367,0)</f>
        <v>0</v>
      </c>
      <c r="AL2367" s="26">
        <f>SUM(AE2367:AF2367)</f>
        <v>0</v>
      </c>
      <c r="AM2367" s="26">
        <f>SUM(AG2367:AK2367)</f>
        <v>0</v>
      </c>
      <c r="AN2367" s="26">
        <f>SUM(AI2367:AK2367)</f>
        <v>0</v>
      </c>
      <c r="AO2367" s="26">
        <f>+IF(SUM(AC2367:AK2367)=0,D2367,0)</f>
        <v>2188.8000000000002</v>
      </c>
      <c r="AP2367" s="26">
        <f>+SUM(AC2367:AK2367)</f>
        <v>0</v>
      </c>
      <c r="AQ2367" s="26">
        <f>+Tabla_DatosExternos_142[[#This Row],[Total Vigente]]+Tabla_DatosExternos_142[[#This Row],[Total Vencido]]</f>
        <v>2188.8000000000002</v>
      </c>
      <c r="AR2367" s="26">
        <f>SUM(AG2367:AK2367)</f>
        <v>0</v>
      </c>
      <c r="AS2367" s="27">
        <f>+Tabla_DatosExternos_142[[#This Row],[Fecha]]-Tabla_DatosExternos_142[[#This Row],[Vence]]</f>
        <v>-60</v>
      </c>
      <c r="AT2367" s="21"/>
      <c r="AU2367" s="28" t="e">
        <f>+AR2367-W2367</f>
        <v>#VALUE!</v>
      </c>
    </row>
    <row r="2368" spans="1:47" x14ac:dyDescent="0.35">
      <c r="A2368" s="20">
        <v>46221</v>
      </c>
      <c r="B2368" s="21">
        <v>285893</v>
      </c>
      <c r="C2368" s="21">
        <v>1280.04</v>
      </c>
      <c r="D2368" s="21">
        <v>1280.04</v>
      </c>
      <c r="E2368" s="22">
        <v>46281</v>
      </c>
      <c r="F2368" s="21">
        <v>35</v>
      </c>
      <c r="G2368" s="21" t="s">
        <v>96</v>
      </c>
      <c r="H2368" s="21" t="s">
        <v>95</v>
      </c>
      <c r="I2368" s="21" t="s">
        <v>1823</v>
      </c>
      <c r="J2368" s="21" t="s">
        <v>1378</v>
      </c>
      <c r="K2368" s="21" t="s">
        <v>1379</v>
      </c>
      <c r="L2368" s="21" t="s">
        <v>1380</v>
      </c>
      <c r="M2368" s="21" t="s">
        <v>1381</v>
      </c>
      <c r="N2368" s="21">
        <v>60</v>
      </c>
      <c r="O2368" s="20"/>
      <c r="P2368" s="21" t="s">
        <v>50</v>
      </c>
      <c r="Q2368" s="21" t="s">
        <v>1824</v>
      </c>
      <c r="R2368" s="21">
        <v>3020821</v>
      </c>
      <c r="S2368" s="21">
        <v>10019</v>
      </c>
      <c r="T2368" s="21">
        <v>-63.168590000000002</v>
      </c>
      <c r="U2368" s="21">
        <v>-17.728815999999998</v>
      </c>
      <c r="V2368" s="21" t="s">
        <v>1448</v>
      </c>
      <c r="W2368" s="21" t="s">
        <v>51</v>
      </c>
      <c r="X2368" s="21" t="s">
        <v>1836</v>
      </c>
      <c r="Y2368" s="23">
        <v>46246</v>
      </c>
      <c r="Z2368" s="24">
        <f>+E2368-Y2368</f>
        <v>35</v>
      </c>
      <c r="AA2368" s="25">
        <f>+Tabla_DatosExternos_142[[#This Row],[Saldo]]/Tabla_DatosExternos_142[[#This Row],[Importe]]</f>
        <v>1</v>
      </c>
      <c r="AB2368" s="21"/>
      <c r="AC2368" s="26">
        <f>IF(AND(-Z2368&gt;=1,-Z2368&lt;=30),D2368,0)</f>
        <v>0</v>
      </c>
      <c r="AD2368" s="26">
        <f>IF(AND(-Z2368&gt;=31,-Z2368&lt;=60),D2368,0)</f>
        <v>0</v>
      </c>
      <c r="AE2368" s="26">
        <f>IF(AND(-Z2368&gt;=61,-Z2368&lt;=90),D2368,0)</f>
        <v>0</v>
      </c>
      <c r="AF2368" s="26">
        <f>IF(AND(-Z2368&gt;=91,-Z2368&lt;=120),D2368,0)</f>
        <v>0</v>
      </c>
      <c r="AG2368" s="26">
        <f>IF(AND(-Z2368&gt;=121,-Z2368&lt;=150),D2368,0)</f>
        <v>0</v>
      </c>
      <c r="AH2368" s="26">
        <f>IF(AND(-Z2368&gt;=151,-Z2368&lt;=180),D2368,0)</f>
        <v>0</v>
      </c>
      <c r="AI2368" s="26">
        <f>IF(AND(-Z2368&gt;=181,-Z2368&lt;=210),D2368,0)</f>
        <v>0</v>
      </c>
      <c r="AJ2368" s="26">
        <f>IF(AND(-Z2368&gt;=211,-Z2368&lt;=250),D2368,0)</f>
        <v>0</v>
      </c>
      <c r="AK2368" s="26">
        <f>IF(-Z2368&gt;=251,D2368,0)</f>
        <v>0</v>
      </c>
      <c r="AL2368" s="26">
        <f>SUM(AE2368:AF2368)</f>
        <v>0</v>
      </c>
      <c r="AM2368" s="26">
        <f>SUM(AG2368:AK2368)</f>
        <v>0</v>
      </c>
      <c r="AN2368" s="26">
        <f>SUM(AI2368:AK2368)</f>
        <v>0</v>
      </c>
      <c r="AO2368" s="26">
        <f>+IF(SUM(AC2368:AK2368)=0,D2368,0)</f>
        <v>1280.04</v>
      </c>
      <c r="AP2368" s="26">
        <f>+SUM(AC2368:AK2368)</f>
        <v>0</v>
      </c>
      <c r="AQ2368" s="26">
        <f>+Tabla_DatosExternos_142[[#This Row],[Total Vigente]]+Tabla_DatosExternos_142[[#This Row],[Total Vencido]]</f>
        <v>1280.04</v>
      </c>
      <c r="AR2368" s="26">
        <f>SUM(AG2368:AK2368)</f>
        <v>0</v>
      </c>
      <c r="AS2368" s="27">
        <f>+Tabla_DatosExternos_142[[#This Row],[Fecha]]-Tabla_DatosExternos_142[[#This Row],[Vence]]</f>
        <v>-60</v>
      </c>
      <c r="AT2368" s="21"/>
      <c r="AU2368" s="28" t="e">
        <f>+AR2368-W2368</f>
        <v>#VALUE!</v>
      </c>
    </row>
    <row r="2369" spans="1:47" x14ac:dyDescent="0.35">
      <c r="A2369" s="20">
        <v>46221</v>
      </c>
      <c r="B2369" s="21">
        <v>285894</v>
      </c>
      <c r="C2369" s="21">
        <v>4118.3999999999996</v>
      </c>
      <c r="D2369" s="21">
        <v>4118.3999999999996</v>
      </c>
      <c r="E2369" s="22">
        <v>46281</v>
      </c>
      <c r="F2369" s="21">
        <v>35</v>
      </c>
      <c r="G2369" s="21" t="s">
        <v>96</v>
      </c>
      <c r="H2369" s="21" t="s">
        <v>95</v>
      </c>
      <c r="I2369" s="21" t="s">
        <v>1823</v>
      </c>
      <c r="J2369" s="21" t="s">
        <v>1378</v>
      </c>
      <c r="K2369" s="21" t="s">
        <v>1379</v>
      </c>
      <c r="L2369" s="21" t="s">
        <v>1380</v>
      </c>
      <c r="M2369" s="21" t="s">
        <v>1381</v>
      </c>
      <c r="N2369" s="21">
        <v>60</v>
      </c>
      <c r="O2369" s="20"/>
      <c r="P2369" s="21" t="s">
        <v>50</v>
      </c>
      <c r="Q2369" s="21" t="s">
        <v>1824</v>
      </c>
      <c r="R2369" s="21">
        <v>3020821</v>
      </c>
      <c r="S2369" s="21">
        <v>10019</v>
      </c>
      <c r="T2369" s="21">
        <v>-63.168590000000002</v>
      </c>
      <c r="U2369" s="21">
        <v>-17.728815999999998</v>
      </c>
      <c r="V2369" s="21" t="s">
        <v>1448</v>
      </c>
      <c r="W2369" s="21" t="s">
        <v>51</v>
      </c>
      <c r="X2369" s="21" t="s">
        <v>1836</v>
      </c>
      <c r="Y2369" s="23">
        <v>46246</v>
      </c>
      <c r="Z2369" s="24">
        <f>+E2369-Y2369</f>
        <v>35</v>
      </c>
      <c r="AA2369" s="25">
        <f>+Tabla_DatosExternos_142[[#This Row],[Saldo]]/Tabla_DatosExternos_142[[#This Row],[Importe]]</f>
        <v>1</v>
      </c>
      <c r="AB2369" s="21"/>
      <c r="AC2369" s="26">
        <f>IF(AND(-Z2369&gt;=1,-Z2369&lt;=30),D2369,0)</f>
        <v>0</v>
      </c>
      <c r="AD2369" s="26">
        <f>IF(AND(-Z2369&gt;=31,-Z2369&lt;=60),D2369,0)</f>
        <v>0</v>
      </c>
      <c r="AE2369" s="26">
        <f>IF(AND(-Z2369&gt;=61,-Z2369&lt;=90),D2369,0)</f>
        <v>0</v>
      </c>
      <c r="AF2369" s="26">
        <f>IF(AND(-Z2369&gt;=91,-Z2369&lt;=120),D2369,0)</f>
        <v>0</v>
      </c>
      <c r="AG2369" s="26">
        <f>IF(AND(-Z2369&gt;=121,-Z2369&lt;=150),D2369,0)</f>
        <v>0</v>
      </c>
      <c r="AH2369" s="26">
        <f>IF(AND(-Z2369&gt;=151,-Z2369&lt;=180),D2369,0)</f>
        <v>0</v>
      </c>
      <c r="AI2369" s="26">
        <f>IF(AND(-Z2369&gt;=181,-Z2369&lt;=210),D2369,0)</f>
        <v>0</v>
      </c>
      <c r="AJ2369" s="26">
        <f>IF(AND(-Z2369&gt;=211,-Z2369&lt;=250),D2369,0)</f>
        <v>0</v>
      </c>
      <c r="AK2369" s="26">
        <f>IF(-Z2369&gt;=251,D2369,0)</f>
        <v>0</v>
      </c>
      <c r="AL2369" s="26">
        <f>SUM(AE2369:AF2369)</f>
        <v>0</v>
      </c>
      <c r="AM2369" s="26">
        <f>SUM(AG2369:AK2369)</f>
        <v>0</v>
      </c>
      <c r="AN2369" s="26">
        <f>SUM(AI2369:AK2369)</f>
        <v>0</v>
      </c>
      <c r="AO2369" s="26">
        <f>+IF(SUM(AC2369:AK2369)=0,D2369,0)</f>
        <v>4118.3999999999996</v>
      </c>
      <c r="AP2369" s="26">
        <f>+SUM(AC2369:AK2369)</f>
        <v>0</v>
      </c>
      <c r="AQ2369" s="26">
        <f>+Tabla_DatosExternos_142[[#This Row],[Total Vigente]]+Tabla_DatosExternos_142[[#This Row],[Total Vencido]]</f>
        <v>4118.3999999999996</v>
      </c>
      <c r="AR2369" s="26">
        <f>SUM(AG2369:AK2369)</f>
        <v>0</v>
      </c>
      <c r="AS2369" s="27">
        <f>+Tabla_DatosExternos_142[[#This Row],[Fecha]]-Tabla_DatosExternos_142[[#This Row],[Vence]]</f>
        <v>-60</v>
      </c>
      <c r="AT2369" s="21"/>
      <c r="AU2369" s="28" t="e">
        <f>+AR2369-W2369</f>
        <v>#VALUE!</v>
      </c>
    </row>
    <row r="2370" spans="1:47" x14ac:dyDescent="0.35">
      <c r="A2370" s="20">
        <v>46221</v>
      </c>
      <c r="B2370" s="21">
        <v>285896</v>
      </c>
      <c r="C2370" s="21">
        <v>597.96</v>
      </c>
      <c r="D2370" s="21">
        <v>597.96</v>
      </c>
      <c r="E2370" s="22">
        <v>46281</v>
      </c>
      <c r="F2370" s="21">
        <v>35</v>
      </c>
      <c r="G2370" s="21" t="s">
        <v>96</v>
      </c>
      <c r="H2370" s="21" t="s">
        <v>95</v>
      </c>
      <c r="I2370" s="21" t="s">
        <v>1709</v>
      </c>
      <c r="J2370" s="21" t="s">
        <v>1378</v>
      </c>
      <c r="K2370" s="21" t="s">
        <v>1379</v>
      </c>
      <c r="L2370" s="21" t="s">
        <v>1380</v>
      </c>
      <c r="M2370" s="21" t="s">
        <v>1381</v>
      </c>
      <c r="N2370" s="21">
        <v>60</v>
      </c>
      <c r="O2370" s="20"/>
      <c r="P2370" s="21" t="s">
        <v>50</v>
      </c>
      <c r="Q2370" s="21" t="s">
        <v>1710</v>
      </c>
      <c r="R2370" s="21">
        <v>800000</v>
      </c>
      <c r="S2370" s="21">
        <v>10019</v>
      </c>
      <c r="T2370" s="21">
        <v>-63.183771999999998</v>
      </c>
      <c r="U2370" s="21">
        <v>-17.816842000000001</v>
      </c>
      <c r="V2370" s="21" t="s">
        <v>262</v>
      </c>
      <c r="W2370" s="21" t="s">
        <v>51</v>
      </c>
      <c r="X2370" s="21" t="s">
        <v>1748</v>
      </c>
      <c r="Y2370" s="23">
        <v>46246</v>
      </c>
      <c r="Z2370" s="24">
        <f>+E2370-Y2370</f>
        <v>35</v>
      </c>
      <c r="AA2370" s="25">
        <f>+Tabla_DatosExternos_142[[#This Row],[Saldo]]/Tabla_DatosExternos_142[[#This Row],[Importe]]</f>
        <v>1</v>
      </c>
      <c r="AB2370" s="21"/>
      <c r="AC2370" s="26">
        <f>IF(AND(-Z2370&gt;=1,-Z2370&lt;=30),D2370,0)</f>
        <v>0</v>
      </c>
      <c r="AD2370" s="26">
        <f>IF(AND(-Z2370&gt;=31,-Z2370&lt;=60),D2370,0)</f>
        <v>0</v>
      </c>
      <c r="AE2370" s="26">
        <f>IF(AND(-Z2370&gt;=61,-Z2370&lt;=90),D2370,0)</f>
        <v>0</v>
      </c>
      <c r="AF2370" s="26">
        <f>IF(AND(-Z2370&gt;=91,-Z2370&lt;=120),D2370,0)</f>
        <v>0</v>
      </c>
      <c r="AG2370" s="26">
        <f>IF(AND(-Z2370&gt;=121,-Z2370&lt;=150),D2370,0)</f>
        <v>0</v>
      </c>
      <c r="AH2370" s="26">
        <f>IF(AND(-Z2370&gt;=151,-Z2370&lt;=180),D2370,0)</f>
        <v>0</v>
      </c>
      <c r="AI2370" s="26">
        <f>IF(AND(-Z2370&gt;=181,-Z2370&lt;=210),D2370,0)</f>
        <v>0</v>
      </c>
      <c r="AJ2370" s="26">
        <f>IF(AND(-Z2370&gt;=211,-Z2370&lt;=250),D2370,0)</f>
        <v>0</v>
      </c>
      <c r="AK2370" s="26">
        <f>IF(-Z2370&gt;=251,D2370,0)</f>
        <v>0</v>
      </c>
      <c r="AL2370" s="26">
        <f>SUM(AE2370:AF2370)</f>
        <v>0</v>
      </c>
      <c r="AM2370" s="26">
        <f>SUM(AG2370:AK2370)</f>
        <v>0</v>
      </c>
      <c r="AN2370" s="26">
        <f>SUM(AI2370:AK2370)</f>
        <v>0</v>
      </c>
      <c r="AO2370" s="26">
        <f>+IF(SUM(AC2370:AK2370)=0,D2370,0)</f>
        <v>597.96</v>
      </c>
      <c r="AP2370" s="26">
        <f>+SUM(AC2370:AK2370)</f>
        <v>0</v>
      </c>
      <c r="AQ2370" s="26">
        <f>+Tabla_DatosExternos_142[[#This Row],[Total Vigente]]+Tabla_DatosExternos_142[[#This Row],[Total Vencido]]</f>
        <v>597.96</v>
      </c>
      <c r="AR2370" s="26">
        <f>SUM(AG2370:AK2370)</f>
        <v>0</v>
      </c>
      <c r="AS2370" s="27">
        <f>+Tabla_DatosExternos_142[[#This Row],[Fecha]]-Tabla_DatosExternos_142[[#This Row],[Vence]]</f>
        <v>-60</v>
      </c>
      <c r="AT2370" s="21"/>
      <c r="AU2370" s="28" t="e">
        <f>+AR2370-W2370</f>
        <v>#VALUE!</v>
      </c>
    </row>
    <row r="2371" spans="1:47" x14ac:dyDescent="0.35">
      <c r="A2371" s="20">
        <v>46221</v>
      </c>
      <c r="B2371" s="21">
        <v>285897</v>
      </c>
      <c r="C2371" s="21">
        <v>380.52</v>
      </c>
      <c r="D2371" s="21">
        <v>380.52</v>
      </c>
      <c r="E2371" s="22">
        <v>46281</v>
      </c>
      <c r="F2371" s="21">
        <v>35</v>
      </c>
      <c r="G2371" s="21" t="s">
        <v>96</v>
      </c>
      <c r="H2371" s="21" t="s">
        <v>95</v>
      </c>
      <c r="I2371" s="21" t="s">
        <v>1709</v>
      </c>
      <c r="J2371" s="21" t="s">
        <v>1378</v>
      </c>
      <c r="K2371" s="21" t="s">
        <v>1379</v>
      </c>
      <c r="L2371" s="21" t="s">
        <v>1380</v>
      </c>
      <c r="M2371" s="21" t="s">
        <v>1381</v>
      </c>
      <c r="N2371" s="21">
        <v>60</v>
      </c>
      <c r="O2371" s="20"/>
      <c r="P2371" s="21" t="s">
        <v>50</v>
      </c>
      <c r="Q2371" s="21" t="s">
        <v>1710</v>
      </c>
      <c r="R2371" s="21">
        <v>110000</v>
      </c>
      <c r="S2371" s="21">
        <v>10019</v>
      </c>
      <c r="T2371" s="21">
        <v>-63.183771999999998</v>
      </c>
      <c r="U2371" s="21">
        <v>-17.816842000000001</v>
      </c>
      <c r="V2371" s="21" t="s">
        <v>262</v>
      </c>
      <c r="W2371" s="21" t="s">
        <v>51</v>
      </c>
      <c r="X2371" s="21" t="s">
        <v>1711</v>
      </c>
      <c r="Y2371" s="23">
        <v>46246</v>
      </c>
      <c r="Z2371" s="24">
        <f>+E2371-Y2371</f>
        <v>35</v>
      </c>
      <c r="AA2371" s="25">
        <f>+Tabla_DatosExternos_142[[#This Row],[Saldo]]/Tabla_DatosExternos_142[[#This Row],[Importe]]</f>
        <v>1</v>
      </c>
      <c r="AB2371" s="21"/>
      <c r="AC2371" s="26">
        <f>IF(AND(-Z2371&gt;=1,-Z2371&lt;=30),D2371,0)</f>
        <v>0</v>
      </c>
      <c r="AD2371" s="26">
        <f>IF(AND(-Z2371&gt;=31,-Z2371&lt;=60),D2371,0)</f>
        <v>0</v>
      </c>
      <c r="AE2371" s="26">
        <f>IF(AND(-Z2371&gt;=61,-Z2371&lt;=90),D2371,0)</f>
        <v>0</v>
      </c>
      <c r="AF2371" s="26">
        <f>IF(AND(-Z2371&gt;=91,-Z2371&lt;=120),D2371,0)</f>
        <v>0</v>
      </c>
      <c r="AG2371" s="26">
        <f>IF(AND(-Z2371&gt;=121,-Z2371&lt;=150),D2371,0)</f>
        <v>0</v>
      </c>
      <c r="AH2371" s="26">
        <f>IF(AND(-Z2371&gt;=151,-Z2371&lt;=180),D2371,0)</f>
        <v>0</v>
      </c>
      <c r="AI2371" s="26">
        <f>IF(AND(-Z2371&gt;=181,-Z2371&lt;=210),D2371,0)</f>
        <v>0</v>
      </c>
      <c r="AJ2371" s="26">
        <f>IF(AND(-Z2371&gt;=211,-Z2371&lt;=250),D2371,0)</f>
        <v>0</v>
      </c>
      <c r="AK2371" s="26">
        <f>IF(-Z2371&gt;=251,D2371,0)</f>
        <v>0</v>
      </c>
      <c r="AL2371" s="26">
        <f>SUM(AE2371:AF2371)</f>
        <v>0</v>
      </c>
      <c r="AM2371" s="26">
        <f>SUM(AG2371:AK2371)</f>
        <v>0</v>
      </c>
      <c r="AN2371" s="26">
        <f>SUM(AI2371:AK2371)</f>
        <v>0</v>
      </c>
      <c r="AO2371" s="26">
        <f>+IF(SUM(AC2371:AK2371)=0,D2371,0)</f>
        <v>380.52</v>
      </c>
      <c r="AP2371" s="26">
        <f>+SUM(AC2371:AK2371)</f>
        <v>0</v>
      </c>
      <c r="AQ2371" s="26">
        <f>+Tabla_DatosExternos_142[[#This Row],[Total Vigente]]+Tabla_DatosExternos_142[[#This Row],[Total Vencido]]</f>
        <v>380.52</v>
      </c>
      <c r="AR2371" s="26">
        <f>SUM(AG2371:AK2371)</f>
        <v>0</v>
      </c>
      <c r="AS2371" s="27">
        <f>+Tabla_DatosExternos_142[[#This Row],[Fecha]]-Tabla_DatosExternos_142[[#This Row],[Vence]]</f>
        <v>-60</v>
      </c>
      <c r="AT2371" s="21"/>
      <c r="AU2371" s="28" t="e">
        <f>+AR2371-W2371</f>
        <v>#VALUE!</v>
      </c>
    </row>
    <row r="2372" spans="1:47" x14ac:dyDescent="0.35">
      <c r="A2372" s="20">
        <v>46221</v>
      </c>
      <c r="B2372" s="21">
        <v>285898</v>
      </c>
      <c r="C2372" s="21">
        <v>489.24</v>
      </c>
      <c r="D2372" s="21">
        <v>489.24</v>
      </c>
      <c r="E2372" s="22">
        <v>46281</v>
      </c>
      <c r="F2372" s="21">
        <v>35</v>
      </c>
      <c r="G2372" s="21" t="s">
        <v>96</v>
      </c>
      <c r="H2372" s="21" t="s">
        <v>95</v>
      </c>
      <c r="I2372" s="21" t="s">
        <v>1709</v>
      </c>
      <c r="J2372" s="21" t="s">
        <v>1378</v>
      </c>
      <c r="K2372" s="21" t="s">
        <v>1379</v>
      </c>
      <c r="L2372" s="21" t="s">
        <v>1380</v>
      </c>
      <c r="M2372" s="21" t="s">
        <v>1381</v>
      </c>
      <c r="N2372" s="21">
        <v>60</v>
      </c>
      <c r="O2372" s="20"/>
      <c r="P2372" s="21" t="s">
        <v>50</v>
      </c>
      <c r="Q2372" s="21" t="s">
        <v>1710</v>
      </c>
      <c r="R2372" s="21">
        <v>110000</v>
      </c>
      <c r="S2372" s="21">
        <v>10019</v>
      </c>
      <c r="T2372" s="21">
        <v>-63.183771999999998</v>
      </c>
      <c r="U2372" s="21">
        <v>-17.816842000000001</v>
      </c>
      <c r="V2372" s="21" t="s">
        <v>262</v>
      </c>
      <c r="W2372" s="21" t="s">
        <v>51</v>
      </c>
      <c r="X2372" s="21" t="s">
        <v>1712</v>
      </c>
      <c r="Y2372" s="23">
        <v>46246</v>
      </c>
      <c r="Z2372" s="24">
        <f>+E2372-Y2372</f>
        <v>35</v>
      </c>
      <c r="AA2372" s="25">
        <f>+Tabla_DatosExternos_142[[#This Row],[Saldo]]/Tabla_DatosExternos_142[[#This Row],[Importe]]</f>
        <v>1</v>
      </c>
      <c r="AB2372" s="21"/>
      <c r="AC2372" s="26">
        <f>IF(AND(-Z2372&gt;=1,-Z2372&lt;=30),D2372,0)</f>
        <v>0</v>
      </c>
      <c r="AD2372" s="26">
        <f>IF(AND(-Z2372&gt;=31,-Z2372&lt;=60),D2372,0)</f>
        <v>0</v>
      </c>
      <c r="AE2372" s="26">
        <f>IF(AND(-Z2372&gt;=61,-Z2372&lt;=90),D2372,0)</f>
        <v>0</v>
      </c>
      <c r="AF2372" s="26">
        <f>IF(AND(-Z2372&gt;=91,-Z2372&lt;=120),D2372,0)</f>
        <v>0</v>
      </c>
      <c r="AG2372" s="26">
        <f>IF(AND(-Z2372&gt;=121,-Z2372&lt;=150),D2372,0)</f>
        <v>0</v>
      </c>
      <c r="AH2372" s="26">
        <f>IF(AND(-Z2372&gt;=151,-Z2372&lt;=180),D2372,0)</f>
        <v>0</v>
      </c>
      <c r="AI2372" s="26">
        <f>IF(AND(-Z2372&gt;=181,-Z2372&lt;=210),D2372,0)</f>
        <v>0</v>
      </c>
      <c r="AJ2372" s="26">
        <f>IF(AND(-Z2372&gt;=211,-Z2372&lt;=250),D2372,0)</f>
        <v>0</v>
      </c>
      <c r="AK2372" s="26">
        <f>IF(-Z2372&gt;=251,D2372,0)</f>
        <v>0</v>
      </c>
      <c r="AL2372" s="26">
        <f>SUM(AE2372:AF2372)</f>
        <v>0</v>
      </c>
      <c r="AM2372" s="26">
        <f>SUM(AG2372:AK2372)</f>
        <v>0</v>
      </c>
      <c r="AN2372" s="26">
        <f>SUM(AI2372:AK2372)</f>
        <v>0</v>
      </c>
      <c r="AO2372" s="26">
        <f>+IF(SUM(AC2372:AK2372)=0,D2372,0)</f>
        <v>489.24</v>
      </c>
      <c r="AP2372" s="26">
        <f>+SUM(AC2372:AK2372)</f>
        <v>0</v>
      </c>
      <c r="AQ2372" s="26">
        <f>+Tabla_DatosExternos_142[[#This Row],[Total Vigente]]+Tabla_DatosExternos_142[[#This Row],[Total Vencido]]</f>
        <v>489.24</v>
      </c>
      <c r="AR2372" s="26">
        <f>SUM(AG2372:AK2372)</f>
        <v>0</v>
      </c>
      <c r="AS2372" s="27">
        <f>+Tabla_DatosExternos_142[[#This Row],[Fecha]]-Tabla_DatosExternos_142[[#This Row],[Vence]]</f>
        <v>-60</v>
      </c>
      <c r="AT2372" s="21"/>
      <c r="AU2372" s="28" t="e">
        <f>+AR2372-W2372</f>
        <v>#VALUE!</v>
      </c>
    </row>
    <row r="2373" spans="1:47" x14ac:dyDescent="0.35">
      <c r="A2373" s="20">
        <v>46221</v>
      </c>
      <c r="B2373" s="21">
        <v>285899</v>
      </c>
      <c r="C2373" s="21">
        <v>6842.52</v>
      </c>
      <c r="D2373" s="21">
        <v>6842.52</v>
      </c>
      <c r="E2373" s="22">
        <v>46281</v>
      </c>
      <c r="F2373" s="21">
        <v>35</v>
      </c>
      <c r="G2373" s="21" t="s">
        <v>96</v>
      </c>
      <c r="H2373" s="21" t="s">
        <v>95</v>
      </c>
      <c r="I2373" s="21" t="s">
        <v>1587</v>
      </c>
      <c r="J2373" s="21" t="s">
        <v>1378</v>
      </c>
      <c r="K2373" s="21" t="s">
        <v>1379</v>
      </c>
      <c r="L2373" s="21" t="s">
        <v>1380</v>
      </c>
      <c r="M2373" s="21" t="s">
        <v>1381</v>
      </c>
      <c r="N2373" s="21">
        <v>60</v>
      </c>
      <c r="O2373" s="20"/>
      <c r="P2373" s="21" t="s">
        <v>50</v>
      </c>
      <c r="Q2373" s="21" t="s">
        <v>1588</v>
      </c>
      <c r="R2373" s="21">
        <v>70000</v>
      </c>
      <c r="S2373" s="21">
        <v>10019</v>
      </c>
      <c r="T2373" s="21">
        <v>-63.154957000000003</v>
      </c>
      <c r="U2373" s="21">
        <v>-17.785691</v>
      </c>
      <c r="V2373" s="21" t="s">
        <v>262</v>
      </c>
      <c r="W2373" s="21" t="s">
        <v>51</v>
      </c>
      <c r="X2373" s="21" t="s">
        <v>1589</v>
      </c>
      <c r="Y2373" s="23">
        <v>46246</v>
      </c>
      <c r="Z2373" s="24">
        <f>+E2373-Y2373</f>
        <v>35</v>
      </c>
      <c r="AA2373" s="25">
        <f>+Tabla_DatosExternos_142[[#This Row],[Saldo]]/Tabla_DatosExternos_142[[#This Row],[Importe]]</f>
        <v>1</v>
      </c>
      <c r="AB2373" s="21"/>
      <c r="AC2373" s="26">
        <f>IF(AND(-Z2373&gt;=1,-Z2373&lt;=30),D2373,0)</f>
        <v>0</v>
      </c>
      <c r="AD2373" s="26">
        <f>IF(AND(-Z2373&gt;=31,-Z2373&lt;=60),D2373,0)</f>
        <v>0</v>
      </c>
      <c r="AE2373" s="26">
        <f>IF(AND(-Z2373&gt;=61,-Z2373&lt;=90),D2373,0)</f>
        <v>0</v>
      </c>
      <c r="AF2373" s="26">
        <f>IF(AND(-Z2373&gt;=91,-Z2373&lt;=120),D2373,0)</f>
        <v>0</v>
      </c>
      <c r="AG2373" s="26">
        <f>IF(AND(-Z2373&gt;=121,-Z2373&lt;=150),D2373,0)</f>
        <v>0</v>
      </c>
      <c r="AH2373" s="26">
        <f>IF(AND(-Z2373&gt;=151,-Z2373&lt;=180),D2373,0)</f>
        <v>0</v>
      </c>
      <c r="AI2373" s="26">
        <f>IF(AND(-Z2373&gt;=181,-Z2373&lt;=210),D2373,0)</f>
        <v>0</v>
      </c>
      <c r="AJ2373" s="26">
        <f>IF(AND(-Z2373&gt;=211,-Z2373&lt;=250),D2373,0)</f>
        <v>0</v>
      </c>
      <c r="AK2373" s="26">
        <f>IF(-Z2373&gt;=251,D2373,0)</f>
        <v>0</v>
      </c>
      <c r="AL2373" s="26">
        <f>SUM(AE2373:AF2373)</f>
        <v>0</v>
      </c>
      <c r="AM2373" s="26">
        <f>SUM(AG2373:AK2373)</f>
        <v>0</v>
      </c>
      <c r="AN2373" s="26">
        <f>SUM(AI2373:AK2373)</f>
        <v>0</v>
      </c>
      <c r="AO2373" s="26">
        <f>+IF(SUM(AC2373:AK2373)=0,D2373,0)</f>
        <v>6842.52</v>
      </c>
      <c r="AP2373" s="26">
        <f>+SUM(AC2373:AK2373)</f>
        <v>0</v>
      </c>
      <c r="AQ2373" s="26">
        <f>+Tabla_DatosExternos_142[[#This Row],[Total Vigente]]+Tabla_DatosExternos_142[[#This Row],[Total Vencido]]</f>
        <v>6842.52</v>
      </c>
      <c r="AR2373" s="26">
        <f>SUM(AG2373:AK2373)</f>
        <v>0</v>
      </c>
      <c r="AS2373" s="27">
        <f>+Tabla_DatosExternos_142[[#This Row],[Fecha]]-Tabla_DatosExternos_142[[#This Row],[Vence]]</f>
        <v>-60</v>
      </c>
      <c r="AT2373" s="21"/>
      <c r="AU2373" s="28" t="e">
        <f>+AR2373-W2373</f>
        <v>#VALUE!</v>
      </c>
    </row>
    <row r="2374" spans="1:47" x14ac:dyDescent="0.35">
      <c r="A2374" s="20">
        <v>46221</v>
      </c>
      <c r="B2374" s="21">
        <v>285900</v>
      </c>
      <c r="C2374" s="21">
        <v>3943.08</v>
      </c>
      <c r="D2374" s="21">
        <v>3943.08</v>
      </c>
      <c r="E2374" s="22">
        <v>46281</v>
      </c>
      <c r="F2374" s="21">
        <v>35</v>
      </c>
      <c r="G2374" s="21" t="s">
        <v>96</v>
      </c>
      <c r="H2374" s="21" t="s">
        <v>95</v>
      </c>
      <c r="I2374" s="21" t="s">
        <v>1587</v>
      </c>
      <c r="J2374" s="21" t="s">
        <v>1378</v>
      </c>
      <c r="K2374" s="21" t="s">
        <v>1379</v>
      </c>
      <c r="L2374" s="21" t="s">
        <v>1380</v>
      </c>
      <c r="M2374" s="21" t="s">
        <v>1381</v>
      </c>
      <c r="N2374" s="21">
        <v>60</v>
      </c>
      <c r="O2374" s="20"/>
      <c r="P2374" s="21" t="s">
        <v>50</v>
      </c>
      <c r="Q2374" s="21" t="s">
        <v>1588</v>
      </c>
      <c r="R2374" s="21">
        <v>70000</v>
      </c>
      <c r="S2374" s="21">
        <v>10019</v>
      </c>
      <c r="T2374" s="21">
        <v>-63.154957000000003</v>
      </c>
      <c r="U2374" s="21">
        <v>-17.785691</v>
      </c>
      <c r="V2374" s="21" t="s">
        <v>262</v>
      </c>
      <c r="W2374" s="21" t="s">
        <v>51</v>
      </c>
      <c r="X2374" s="21" t="s">
        <v>1589</v>
      </c>
      <c r="Y2374" s="23">
        <v>46246</v>
      </c>
      <c r="Z2374" s="24">
        <f>+E2374-Y2374</f>
        <v>35</v>
      </c>
      <c r="AA2374" s="25">
        <f>+Tabla_DatosExternos_142[[#This Row],[Saldo]]/Tabla_DatosExternos_142[[#This Row],[Importe]]</f>
        <v>1</v>
      </c>
      <c r="AB2374" s="21"/>
      <c r="AC2374" s="26">
        <f>IF(AND(-Z2374&gt;=1,-Z2374&lt;=30),D2374,0)</f>
        <v>0</v>
      </c>
      <c r="AD2374" s="26">
        <f>IF(AND(-Z2374&gt;=31,-Z2374&lt;=60),D2374,0)</f>
        <v>0</v>
      </c>
      <c r="AE2374" s="26">
        <f>IF(AND(-Z2374&gt;=61,-Z2374&lt;=90),D2374,0)</f>
        <v>0</v>
      </c>
      <c r="AF2374" s="26">
        <f>IF(AND(-Z2374&gt;=91,-Z2374&lt;=120),D2374,0)</f>
        <v>0</v>
      </c>
      <c r="AG2374" s="26">
        <f>IF(AND(-Z2374&gt;=121,-Z2374&lt;=150),D2374,0)</f>
        <v>0</v>
      </c>
      <c r="AH2374" s="26">
        <f>IF(AND(-Z2374&gt;=151,-Z2374&lt;=180),D2374,0)</f>
        <v>0</v>
      </c>
      <c r="AI2374" s="26">
        <f>IF(AND(-Z2374&gt;=181,-Z2374&lt;=210),D2374,0)</f>
        <v>0</v>
      </c>
      <c r="AJ2374" s="26">
        <f>IF(AND(-Z2374&gt;=211,-Z2374&lt;=250),D2374,0)</f>
        <v>0</v>
      </c>
      <c r="AK2374" s="26">
        <f>IF(-Z2374&gt;=251,D2374,0)</f>
        <v>0</v>
      </c>
      <c r="AL2374" s="26">
        <f>SUM(AE2374:AF2374)</f>
        <v>0</v>
      </c>
      <c r="AM2374" s="26">
        <f>SUM(AG2374:AK2374)</f>
        <v>0</v>
      </c>
      <c r="AN2374" s="26">
        <f>SUM(AI2374:AK2374)</f>
        <v>0</v>
      </c>
      <c r="AO2374" s="26">
        <f>+IF(SUM(AC2374:AK2374)=0,D2374,0)</f>
        <v>3943.08</v>
      </c>
      <c r="AP2374" s="26">
        <f>+SUM(AC2374:AK2374)</f>
        <v>0</v>
      </c>
      <c r="AQ2374" s="26">
        <f>+Tabla_DatosExternos_142[[#This Row],[Total Vigente]]+Tabla_DatosExternos_142[[#This Row],[Total Vencido]]</f>
        <v>3943.08</v>
      </c>
      <c r="AR2374" s="26">
        <f>SUM(AG2374:AK2374)</f>
        <v>0</v>
      </c>
      <c r="AS2374" s="27">
        <f>+Tabla_DatosExternos_142[[#This Row],[Fecha]]-Tabla_DatosExternos_142[[#This Row],[Vence]]</f>
        <v>-60</v>
      </c>
      <c r="AT2374" s="21"/>
      <c r="AU2374" s="28" t="e">
        <f>+AR2374-W2374</f>
        <v>#VALUE!</v>
      </c>
    </row>
    <row r="2375" spans="1:47" x14ac:dyDescent="0.35">
      <c r="A2375" s="20">
        <v>46221</v>
      </c>
      <c r="B2375" s="21">
        <v>285901</v>
      </c>
      <c r="C2375" s="21">
        <v>489.24</v>
      </c>
      <c r="D2375" s="21">
        <v>489.24</v>
      </c>
      <c r="E2375" s="22">
        <v>46281</v>
      </c>
      <c r="F2375" s="21">
        <v>35</v>
      </c>
      <c r="G2375" s="21" t="s">
        <v>96</v>
      </c>
      <c r="H2375" s="21" t="s">
        <v>95</v>
      </c>
      <c r="I2375" s="21" t="s">
        <v>1709</v>
      </c>
      <c r="J2375" s="21" t="s">
        <v>1378</v>
      </c>
      <c r="K2375" s="21" t="s">
        <v>1379</v>
      </c>
      <c r="L2375" s="21" t="s">
        <v>1380</v>
      </c>
      <c r="M2375" s="21" t="s">
        <v>1381</v>
      </c>
      <c r="N2375" s="21">
        <v>60</v>
      </c>
      <c r="O2375" s="20"/>
      <c r="P2375" s="21" t="s">
        <v>50</v>
      </c>
      <c r="Q2375" s="21" t="s">
        <v>1710</v>
      </c>
      <c r="R2375" s="21">
        <v>110000</v>
      </c>
      <c r="S2375" s="21">
        <v>10019</v>
      </c>
      <c r="T2375" s="21">
        <v>-63.165480000000002</v>
      </c>
      <c r="U2375" s="21">
        <v>-17.804368</v>
      </c>
      <c r="V2375" s="21" t="s">
        <v>262</v>
      </c>
      <c r="W2375" s="21" t="s">
        <v>51</v>
      </c>
      <c r="X2375" s="21" t="s">
        <v>1714</v>
      </c>
      <c r="Y2375" s="23">
        <v>46246</v>
      </c>
      <c r="Z2375" s="24">
        <f>+E2375-Y2375</f>
        <v>35</v>
      </c>
      <c r="AA2375" s="25">
        <f>+Tabla_DatosExternos_142[[#This Row],[Saldo]]/Tabla_DatosExternos_142[[#This Row],[Importe]]</f>
        <v>1</v>
      </c>
      <c r="AB2375" s="21"/>
      <c r="AC2375" s="26">
        <f>IF(AND(-Z2375&gt;=1,-Z2375&lt;=30),D2375,0)</f>
        <v>0</v>
      </c>
      <c r="AD2375" s="26">
        <f>IF(AND(-Z2375&gt;=31,-Z2375&lt;=60),D2375,0)</f>
        <v>0</v>
      </c>
      <c r="AE2375" s="26">
        <f>IF(AND(-Z2375&gt;=61,-Z2375&lt;=90),D2375,0)</f>
        <v>0</v>
      </c>
      <c r="AF2375" s="26">
        <f>IF(AND(-Z2375&gt;=91,-Z2375&lt;=120),D2375,0)</f>
        <v>0</v>
      </c>
      <c r="AG2375" s="26">
        <f>IF(AND(-Z2375&gt;=121,-Z2375&lt;=150),D2375,0)</f>
        <v>0</v>
      </c>
      <c r="AH2375" s="26">
        <f>IF(AND(-Z2375&gt;=151,-Z2375&lt;=180),D2375,0)</f>
        <v>0</v>
      </c>
      <c r="AI2375" s="26">
        <f>IF(AND(-Z2375&gt;=181,-Z2375&lt;=210),D2375,0)</f>
        <v>0</v>
      </c>
      <c r="AJ2375" s="26">
        <f>IF(AND(-Z2375&gt;=211,-Z2375&lt;=250),D2375,0)</f>
        <v>0</v>
      </c>
      <c r="AK2375" s="26">
        <f>IF(-Z2375&gt;=251,D2375,0)</f>
        <v>0</v>
      </c>
      <c r="AL2375" s="26">
        <f>SUM(AE2375:AF2375)</f>
        <v>0</v>
      </c>
      <c r="AM2375" s="26">
        <f>SUM(AG2375:AK2375)</f>
        <v>0</v>
      </c>
      <c r="AN2375" s="26">
        <f>SUM(AI2375:AK2375)</f>
        <v>0</v>
      </c>
      <c r="AO2375" s="26">
        <f>+IF(SUM(AC2375:AK2375)=0,D2375,0)</f>
        <v>489.24</v>
      </c>
      <c r="AP2375" s="26">
        <f>+SUM(AC2375:AK2375)</f>
        <v>0</v>
      </c>
      <c r="AQ2375" s="26">
        <f>+Tabla_DatosExternos_142[[#This Row],[Total Vigente]]+Tabla_DatosExternos_142[[#This Row],[Total Vencido]]</f>
        <v>489.24</v>
      </c>
      <c r="AR2375" s="26">
        <f>SUM(AG2375:AK2375)</f>
        <v>0</v>
      </c>
      <c r="AS2375" s="27">
        <f>+Tabla_DatosExternos_142[[#This Row],[Fecha]]-Tabla_DatosExternos_142[[#This Row],[Vence]]</f>
        <v>-60</v>
      </c>
      <c r="AT2375" s="21"/>
      <c r="AU2375" s="28" t="e">
        <f>+AR2375-W2375</f>
        <v>#VALUE!</v>
      </c>
    </row>
    <row r="2376" spans="1:47" x14ac:dyDescent="0.35">
      <c r="A2376" s="20">
        <v>46221</v>
      </c>
      <c r="B2376" s="21">
        <v>285902</v>
      </c>
      <c r="C2376" s="21">
        <v>597.96</v>
      </c>
      <c r="D2376" s="21">
        <v>597.96</v>
      </c>
      <c r="E2376" s="22">
        <v>46281</v>
      </c>
      <c r="F2376" s="21">
        <v>35</v>
      </c>
      <c r="G2376" s="21" t="s">
        <v>96</v>
      </c>
      <c r="H2376" s="21" t="s">
        <v>95</v>
      </c>
      <c r="I2376" s="21" t="s">
        <v>1709</v>
      </c>
      <c r="J2376" s="21" t="s">
        <v>1378</v>
      </c>
      <c r="K2376" s="21" t="s">
        <v>1379</v>
      </c>
      <c r="L2376" s="21" t="s">
        <v>1380</v>
      </c>
      <c r="M2376" s="21" t="s">
        <v>1381</v>
      </c>
      <c r="N2376" s="21">
        <v>60</v>
      </c>
      <c r="O2376" s="20"/>
      <c r="P2376" s="21" t="s">
        <v>50</v>
      </c>
      <c r="Q2376" s="21" t="s">
        <v>1710</v>
      </c>
      <c r="R2376" s="21">
        <v>110000</v>
      </c>
      <c r="S2376" s="21">
        <v>10019</v>
      </c>
      <c r="T2376" s="21">
        <v>-63.135860999999998</v>
      </c>
      <c r="U2376" s="21">
        <v>-17.807611000000001</v>
      </c>
      <c r="V2376" s="21" t="s">
        <v>1715</v>
      </c>
      <c r="W2376" s="21" t="s">
        <v>51</v>
      </c>
      <c r="X2376" s="21" t="s">
        <v>1716</v>
      </c>
      <c r="Y2376" s="23">
        <v>46246</v>
      </c>
      <c r="Z2376" s="24">
        <f>+E2376-Y2376</f>
        <v>35</v>
      </c>
      <c r="AA2376" s="25">
        <f>+Tabla_DatosExternos_142[[#This Row],[Saldo]]/Tabla_DatosExternos_142[[#This Row],[Importe]]</f>
        <v>1</v>
      </c>
      <c r="AB2376" s="21"/>
      <c r="AC2376" s="26">
        <f>IF(AND(-Z2376&gt;=1,-Z2376&lt;=30),D2376,0)</f>
        <v>0</v>
      </c>
      <c r="AD2376" s="26">
        <f>IF(AND(-Z2376&gt;=31,-Z2376&lt;=60),D2376,0)</f>
        <v>0</v>
      </c>
      <c r="AE2376" s="26">
        <f>IF(AND(-Z2376&gt;=61,-Z2376&lt;=90),D2376,0)</f>
        <v>0</v>
      </c>
      <c r="AF2376" s="26">
        <f>IF(AND(-Z2376&gt;=91,-Z2376&lt;=120),D2376,0)</f>
        <v>0</v>
      </c>
      <c r="AG2376" s="26">
        <f>IF(AND(-Z2376&gt;=121,-Z2376&lt;=150),D2376,0)</f>
        <v>0</v>
      </c>
      <c r="AH2376" s="26">
        <f>IF(AND(-Z2376&gt;=151,-Z2376&lt;=180),D2376,0)</f>
        <v>0</v>
      </c>
      <c r="AI2376" s="26">
        <f>IF(AND(-Z2376&gt;=181,-Z2376&lt;=210),D2376,0)</f>
        <v>0</v>
      </c>
      <c r="AJ2376" s="26">
        <f>IF(AND(-Z2376&gt;=211,-Z2376&lt;=250),D2376,0)</f>
        <v>0</v>
      </c>
      <c r="AK2376" s="26">
        <f>IF(-Z2376&gt;=251,D2376,0)</f>
        <v>0</v>
      </c>
      <c r="AL2376" s="26">
        <f>SUM(AE2376:AF2376)</f>
        <v>0</v>
      </c>
      <c r="AM2376" s="26">
        <f>SUM(AG2376:AK2376)</f>
        <v>0</v>
      </c>
      <c r="AN2376" s="26">
        <f>SUM(AI2376:AK2376)</f>
        <v>0</v>
      </c>
      <c r="AO2376" s="26">
        <f>+IF(SUM(AC2376:AK2376)=0,D2376,0)</f>
        <v>597.96</v>
      </c>
      <c r="AP2376" s="26">
        <f>+SUM(AC2376:AK2376)</f>
        <v>0</v>
      </c>
      <c r="AQ2376" s="26">
        <f>+Tabla_DatosExternos_142[[#This Row],[Total Vigente]]+Tabla_DatosExternos_142[[#This Row],[Total Vencido]]</f>
        <v>597.96</v>
      </c>
      <c r="AR2376" s="26">
        <f>SUM(AG2376:AK2376)</f>
        <v>0</v>
      </c>
      <c r="AS2376" s="27">
        <f>+Tabla_DatosExternos_142[[#This Row],[Fecha]]-Tabla_DatosExternos_142[[#This Row],[Vence]]</f>
        <v>-60</v>
      </c>
      <c r="AT2376" s="21"/>
      <c r="AU2376" s="28" t="e">
        <f>+AR2376-W2376</f>
        <v>#VALUE!</v>
      </c>
    </row>
    <row r="2377" spans="1:47" x14ac:dyDescent="0.35">
      <c r="A2377" s="20">
        <v>46221</v>
      </c>
      <c r="B2377" s="21">
        <v>285903</v>
      </c>
      <c r="C2377" s="21">
        <v>108.72</v>
      </c>
      <c r="D2377" s="21">
        <v>108.72</v>
      </c>
      <c r="E2377" s="22">
        <v>46281</v>
      </c>
      <c r="F2377" s="21">
        <v>35</v>
      </c>
      <c r="G2377" s="21" t="s">
        <v>96</v>
      </c>
      <c r="H2377" s="21" t="s">
        <v>95</v>
      </c>
      <c r="I2377" s="21" t="s">
        <v>1709</v>
      </c>
      <c r="J2377" s="21" t="s">
        <v>1378</v>
      </c>
      <c r="K2377" s="21" t="s">
        <v>1379</v>
      </c>
      <c r="L2377" s="21" t="s">
        <v>1380</v>
      </c>
      <c r="M2377" s="21" t="s">
        <v>1381</v>
      </c>
      <c r="N2377" s="21">
        <v>60</v>
      </c>
      <c r="O2377" s="20"/>
      <c r="P2377" s="21" t="s">
        <v>50</v>
      </c>
      <c r="Q2377" s="21" t="s">
        <v>1710</v>
      </c>
      <c r="R2377" s="21">
        <v>110000</v>
      </c>
      <c r="S2377" s="21">
        <v>10019</v>
      </c>
      <c r="T2377" s="21">
        <v>-63.172030999999997</v>
      </c>
      <c r="U2377" s="21">
        <v>-17.829115000000002</v>
      </c>
      <c r="V2377" s="21" t="s">
        <v>1717</v>
      </c>
      <c r="W2377" s="21" t="s">
        <v>51</v>
      </c>
      <c r="X2377" s="21" t="s">
        <v>1718</v>
      </c>
      <c r="Y2377" s="23">
        <v>46246</v>
      </c>
      <c r="Z2377" s="24">
        <f>+E2377-Y2377</f>
        <v>35</v>
      </c>
      <c r="AA2377" s="25">
        <f>+Tabla_DatosExternos_142[[#This Row],[Saldo]]/Tabla_DatosExternos_142[[#This Row],[Importe]]</f>
        <v>1</v>
      </c>
      <c r="AB2377" s="21"/>
      <c r="AC2377" s="26">
        <f>IF(AND(-Z2377&gt;=1,-Z2377&lt;=30),D2377,0)</f>
        <v>0</v>
      </c>
      <c r="AD2377" s="26">
        <f>IF(AND(-Z2377&gt;=31,-Z2377&lt;=60),D2377,0)</f>
        <v>0</v>
      </c>
      <c r="AE2377" s="26">
        <f>IF(AND(-Z2377&gt;=61,-Z2377&lt;=90),D2377,0)</f>
        <v>0</v>
      </c>
      <c r="AF2377" s="26">
        <f>IF(AND(-Z2377&gt;=91,-Z2377&lt;=120),D2377,0)</f>
        <v>0</v>
      </c>
      <c r="AG2377" s="26">
        <f>IF(AND(-Z2377&gt;=121,-Z2377&lt;=150),D2377,0)</f>
        <v>0</v>
      </c>
      <c r="AH2377" s="26">
        <f>IF(AND(-Z2377&gt;=151,-Z2377&lt;=180),D2377,0)</f>
        <v>0</v>
      </c>
      <c r="AI2377" s="26">
        <f>IF(AND(-Z2377&gt;=181,-Z2377&lt;=210),D2377,0)</f>
        <v>0</v>
      </c>
      <c r="AJ2377" s="26">
        <f>IF(AND(-Z2377&gt;=211,-Z2377&lt;=250),D2377,0)</f>
        <v>0</v>
      </c>
      <c r="AK2377" s="26">
        <f>IF(-Z2377&gt;=251,D2377,0)</f>
        <v>0</v>
      </c>
      <c r="AL2377" s="26">
        <f>SUM(AE2377:AF2377)</f>
        <v>0</v>
      </c>
      <c r="AM2377" s="26">
        <f>SUM(AG2377:AK2377)</f>
        <v>0</v>
      </c>
      <c r="AN2377" s="26">
        <f>SUM(AI2377:AK2377)</f>
        <v>0</v>
      </c>
      <c r="AO2377" s="26">
        <f>+IF(SUM(AC2377:AK2377)=0,D2377,0)</f>
        <v>108.72</v>
      </c>
      <c r="AP2377" s="26">
        <f>+SUM(AC2377:AK2377)</f>
        <v>0</v>
      </c>
      <c r="AQ2377" s="26">
        <f>+Tabla_DatosExternos_142[[#This Row],[Total Vigente]]+Tabla_DatosExternos_142[[#This Row],[Total Vencido]]</f>
        <v>108.72</v>
      </c>
      <c r="AR2377" s="26">
        <f>SUM(AG2377:AK2377)</f>
        <v>0</v>
      </c>
      <c r="AS2377" s="27">
        <f>+Tabla_DatosExternos_142[[#This Row],[Fecha]]-Tabla_DatosExternos_142[[#This Row],[Vence]]</f>
        <v>-60</v>
      </c>
      <c r="AT2377" s="21"/>
      <c r="AU2377" s="28" t="e">
        <f>+AR2377-W2377</f>
        <v>#VALUE!</v>
      </c>
    </row>
    <row r="2378" spans="1:47" x14ac:dyDescent="0.35">
      <c r="A2378" s="20">
        <v>46221</v>
      </c>
      <c r="B2378" s="21">
        <v>285904</v>
      </c>
      <c r="C2378" s="21">
        <v>543.6</v>
      </c>
      <c r="D2378" s="21">
        <v>543.6</v>
      </c>
      <c r="E2378" s="22">
        <v>46281</v>
      </c>
      <c r="F2378" s="21">
        <v>35</v>
      </c>
      <c r="G2378" s="21" t="s">
        <v>96</v>
      </c>
      <c r="H2378" s="21" t="s">
        <v>95</v>
      </c>
      <c r="I2378" s="21" t="s">
        <v>1709</v>
      </c>
      <c r="J2378" s="21" t="s">
        <v>1378</v>
      </c>
      <c r="K2378" s="21" t="s">
        <v>1379</v>
      </c>
      <c r="L2378" s="21" t="s">
        <v>1380</v>
      </c>
      <c r="M2378" s="21" t="s">
        <v>1381</v>
      </c>
      <c r="N2378" s="21">
        <v>60</v>
      </c>
      <c r="O2378" s="20"/>
      <c r="P2378" s="21" t="s">
        <v>50</v>
      </c>
      <c r="Q2378" s="21" t="s">
        <v>1710</v>
      </c>
      <c r="R2378" s="21">
        <v>110000</v>
      </c>
      <c r="S2378" s="21">
        <v>10019</v>
      </c>
      <c r="T2378" s="21">
        <v>-63.160083</v>
      </c>
      <c r="U2378" s="21">
        <v>-17.863472000000002</v>
      </c>
      <c r="V2378" s="21" t="s">
        <v>1717</v>
      </c>
      <c r="W2378" s="21" t="s">
        <v>51</v>
      </c>
      <c r="X2378" s="21" t="s">
        <v>1719</v>
      </c>
      <c r="Y2378" s="23">
        <v>46246</v>
      </c>
      <c r="Z2378" s="24">
        <f>+E2378-Y2378</f>
        <v>35</v>
      </c>
      <c r="AA2378" s="25">
        <f>+Tabla_DatosExternos_142[[#This Row],[Saldo]]/Tabla_DatosExternos_142[[#This Row],[Importe]]</f>
        <v>1</v>
      </c>
      <c r="AB2378" s="21"/>
      <c r="AC2378" s="26">
        <f>IF(AND(-Z2378&gt;=1,-Z2378&lt;=30),D2378,0)</f>
        <v>0</v>
      </c>
      <c r="AD2378" s="26">
        <f>IF(AND(-Z2378&gt;=31,-Z2378&lt;=60),D2378,0)</f>
        <v>0</v>
      </c>
      <c r="AE2378" s="26">
        <f>IF(AND(-Z2378&gt;=61,-Z2378&lt;=90),D2378,0)</f>
        <v>0</v>
      </c>
      <c r="AF2378" s="26">
        <f>IF(AND(-Z2378&gt;=91,-Z2378&lt;=120),D2378,0)</f>
        <v>0</v>
      </c>
      <c r="AG2378" s="26">
        <f>IF(AND(-Z2378&gt;=121,-Z2378&lt;=150),D2378,0)</f>
        <v>0</v>
      </c>
      <c r="AH2378" s="26">
        <f>IF(AND(-Z2378&gt;=151,-Z2378&lt;=180),D2378,0)</f>
        <v>0</v>
      </c>
      <c r="AI2378" s="26">
        <f>IF(AND(-Z2378&gt;=181,-Z2378&lt;=210),D2378,0)</f>
        <v>0</v>
      </c>
      <c r="AJ2378" s="26">
        <f>IF(AND(-Z2378&gt;=211,-Z2378&lt;=250),D2378,0)</f>
        <v>0</v>
      </c>
      <c r="AK2378" s="26">
        <f>IF(-Z2378&gt;=251,D2378,0)</f>
        <v>0</v>
      </c>
      <c r="AL2378" s="26">
        <f>SUM(AE2378:AF2378)</f>
        <v>0</v>
      </c>
      <c r="AM2378" s="26">
        <f>SUM(AG2378:AK2378)</f>
        <v>0</v>
      </c>
      <c r="AN2378" s="26">
        <f>SUM(AI2378:AK2378)</f>
        <v>0</v>
      </c>
      <c r="AO2378" s="26">
        <f>+IF(SUM(AC2378:AK2378)=0,D2378,0)</f>
        <v>543.6</v>
      </c>
      <c r="AP2378" s="26">
        <f>+SUM(AC2378:AK2378)</f>
        <v>0</v>
      </c>
      <c r="AQ2378" s="26">
        <f>+Tabla_DatosExternos_142[[#This Row],[Total Vigente]]+Tabla_DatosExternos_142[[#This Row],[Total Vencido]]</f>
        <v>543.6</v>
      </c>
      <c r="AR2378" s="26">
        <f>SUM(AG2378:AK2378)</f>
        <v>0</v>
      </c>
      <c r="AS2378" s="27">
        <f>+Tabla_DatosExternos_142[[#This Row],[Fecha]]-Tabla_DatosExternos_142[[#This Row],[Vence]]</f>
        <v>-60</v>
      </c>
      <c r="AT2378" s="21"/>
      <c r="AU2378" s="28" t="e">
        <f>+AR2378-W2378</f>
        <v>#VALUE!</v>
      </c>
    </row>
    <row r="2379" spans="1:47" x14ac:dyDescent="0.35">
      <c r="A2379" s="20">
        <v>46221</v>
      </c>
      <c r="B2379" s="21">
        <v>285905</v>
      </c>
      <c r="C2379" s="21">
        <v>108.72</v>
      </c>
      <c r="D2379" s="21">
        <v>108.72</v>
      </c>
      <c r="E2379" s="22">
        <v>46281</v>
      </c>
      <c r="F2379" s="21">
        <v>35</v>
      </c>
      <c r="G2379" s="21" t="s">
        <v>96</v>
      </c>
      <c r="H2379" s="21" t="s">
        <v>95</v>
      </c>
      <c r="I2379" s="21" t="s">
        <v>1709</v>
      </c>
      <c r="J2379" s="21" t="s">
        <v>1378</v>
      </c>
      <c r="K2379" s="21" t="s">
        <v>1379</v>
      </c>
      <c r="L2379" s="21" t="s">
        <v>1380</v>
      </c>
      <c r="M2379" s="21" t="s">
        <v>1381</v>
      </c>
      <c r="N2379" s="21">
        <v>60</v>
      </c>
      <c r="O2379" s="20"/>
      <c r="P2379" s="21" t="s">
        <v>50</v>
      </c>
      <c r="Q2379" s="21" t="s">
        <v>1710</v>
      </c>
      <c r="R2379" s="21">
        <v>110000</v>
      </c>
      <c r="S2379" s="21">
        <v>10019</v>
      </c>
      <c r="T2379" s="21">
        <v>-63.118544999999997</v>
      </c>
      <c r="U2379" s="21">
        <v>-17.792090000000002</v>
      </c>
      <c r="V2379" s="21" t="s">
        <v>1717</v>
      </c>
      <c r="W2379" s="21" t="s">
        <v>51</v>
      </c>
      <c r="X2379" s="21" t="s">
        <v>1720</v>
      </c>
      <c r="Y2379" s="23">
        <v>46246</v>
      </c>
      <c r="Z2379" s="24">
        <f>+E2379-Y2379</f>
        <v>35</v>
      </c>
      <c r="AA2379" s="25">
        <f>+Tabla_DatosExternos_142[[#This Row],[Saldo]]/Tabla_DatosExternos_142[[#This Row],[Importe]]</f>
        <v>1</v>
      </c>
      <c r="AB2379" s="21"/>
      <c r="AC2379" s="26">
        <f>IF(AND(-Z2379&gt;=1,-Z2379&lt;=30),D2379,0)</f>
        <v>0</v>
      </c>
      <c r="AD2379" s="26">
        <f>IF(AND(-Z2379&gt;=31,-Z2379&lt;=60),D2379,0)</f>
        <v>0</v>
      </c>
      <c r="AE2379" s="26">
        <f>IF(AND(-Z2379&gt;=61,-Z2379&lt;=90),D2379,0)</f>
        <v>0</v>
      </c>
      <c r="AF2379" s="26">
        <f>IF(AND(-Z2379&gt;=91,-Z2379&lt;=120),D2379,0)</f>
        <v>0</v>
      </c>
      <c r="AG2379" s="26">
        <f>IF(AND(-Z2379&gt;=121,-Z2379&lt;=150),D2379,0)</f>
        <v>0</v>
      </c>
      <c r="AH2379" s="26">
        <f>IF(AND(-Z2379&gt;=151,-Z2379&lt;=180),D2379,0)</f>
        <v>0</v>
      </c>
      <c r="AI2379" s="26">
        <f>IF(AND(-Z2379&gt;=181,-Z2379&lt;=210),D2379,0)</f>
        <v>0</v>
      </c>
      <c r="AJ2379" s="26">
        <f>IF(AND(-Z2379&gt;=211,-Z2379&lt;=250),D2379,0)</f>
        <v>0</v>
      </c>
      <c r="AK2379" s="26">
        <f>IF(-Z2379&gt;=251,D2379,0)</f>
        <v>0</v>
      </c>
      <c r="AL2379" s="26">
        <f>SUM(AE2379:AF2379)</f>
        <v>0</v>
      </c>
      <c r="AM2379" s="26">
        <f>SUM(AG2379:AK2379)</f>
        <v>0</v>
      </c>
      <c r="AN2379" s="26">
        <f>SUM(AI2379:AK2379)</f>
        <v>0</v>
      </c>
      <c r="AO2379" s="26">
        <f>+IF(SUM(AC2379:AK2379)=0,D2379,0)</f>
        <v>108.72</v>
      </c>
      <c r="AP2379" s="26">
        <f>+SUM(AC2379:AK2379)</f>
        <v>0</v>
      </c>
      <c r="AQ2379" s="26">
        <f>+Tabla_DatosExternos_142[[#This Row],[Total Vigente]]+Tabla_DatosExternos_142[[#This Row],[Total Vencido]]</f>
        <v>108.72</v>
      </c>
      <c r="AR2379" s="26">
        <f>SUM(AG2379:AK2379)</f>
        <v>0</v>
      </c>
      <c r="AS2379" s="27">
        <f>+Tabla_DatosExternos_142[[#This Row],[Fecha]]-Tabla_DatosExternos_142[[#This Row],[Vence]]</f>
        <v>-60</v>
      </c>
      <c r="AT2379" s="21"/>
      <c r="AU2379" s="28" t="e">
        <f>+AR2379-W2379</f>
        <v>#VALUE!</v>
      </c>
    </row>
    <row r="2380" spans="1:47" x14ac:dyDescent="0.35">
      <c r="A2380" s="20">
        <v>46221</v>
      </c>
      <c r="B2380" s="21">
        <v>285906</v>
      </c>
      <c r="C2380" s="21">
        <v>217.44</v>
      </c>
      <c r="D2380" s="21">
        <v>217.44</v>
      </c>
      <c r="E2380" s="22">
        <v>46281</v>
      </c>
      <c r="F2380" s="21">
        <v>35</v>
      </c>
      <c r="G2380" s="21" t="s">
        <v>96</v>
      </c>
      <c r="H2380" s="21" t="s">
        <v>95</v>
      </c>
      <c r="I2380" s="21" t="s">
        <v>1709</v>
      </c>
      <c r="J2380" s="21" t="s">
        <v>1378</v>
      </c>
      <c r="K2380" s="21" t="s">
        <v>1379</v>
      </c>
      <c r="L2380" s="21" t="s">
        <v>1380</v>
      </c>
      <c r="M2380" s="21" t="s">
        <v>1381</v>
      </c>
      <c r="N2380" s="21">
        <v>60</v>
      </c>
      <c r="O2380" s="20"/>
      <c r="P2380" s="21" t="s">
        <v>50</v>
      </c>
      <c r="Q2380" s="21" t="s">
        <v>1710</v>
      </c>
      <c r="R2380" s="21">
        <v>110000</v>
      </c>
      <c r="S2380" s="21">
        <v>10019</v>
      </c>
      <c r="T2380" s="21">
        <v>-63.181055999999998</v>
      </c>
      <c r="U2380" s="21">
        <v>-17.843778</v>
      </c>
      <c r="V2380" s="21" t="s">
        <v>1717</v>
      </c>
      <c r="W2380" s="21" t="s">
        <v>51</v>
      </c>
      <c r="X2380" s="21" t="s">
        <v>1721</v>
      </c>
      <c r="Y2380" s="23">
        <v>46246</v>
      </c>
      <c r="Z2380" s="24">
        <f>+E2380-Y2380</f>
        <v>35</v>
      </c>
      <c r="AA2380" s="25">
        <f>+Tabla_DatosExternos_142[[#This Row],[Saldo]]/Tabla_DatosExternos_142[[#This Row],[Importe]]</f>
        <v>1</v>
      </c>
      <c r="AB2380" s="21"/>
      <c r="AC2380" s="26">
        <f>IF(AND(-Z2380&gt;=1,-Z2380&lt;=30),D2380,0)</f>
        <v>0</v>
      </c>
      <c r="AD2380" s="26">
        <f>IF(AND(-Z2380&gt;=31,-Z2380&lt;=60),D2380,0)</f>
        <v>0</v>
      </c>
      <c r="AE2380" s="26">
        <f>IF(AND(-Z2380&gt;=61,-Z2380&lt;=90),D2380,0)</f>
        <v>0</v>
      </c>
      <c r="AF2380" s="26">
        <f>IF(AND(-Z2380&gt;=91,-Z2380&lt;=120),D2380,0)</f>
        <v>0</v>
      </c>
      <c r="AG2380" s="26">
        <f>IF(AND(-Z2380&gt;=121,-Z2380&lt;=150),D2380,0)</f>
        <v>0</v>
      </c>
      <c r="AH2380" s="26">
        <f>IF(AND(-Z2380&gt;=151,-Z2380&lt;=180),D2380,0)</f>
        <v>0</v>
      </c>
      <c r="AI2380" s="26">
        <f>IF(AND(-Z2380&gt;=181,-Z2380&lt;=210),D2380,0)</f>
        <v>0</v>
      </c>
      <c r="AJ2380" s="26">
        <f>IF(AND(-Z2380&gt;=211,-Z2380&lt;=250),D2380,0)</f>
        <v>0</v>
      </c>
      <c r="AK2380" s="26">
        <f>IF(-Z2380&gt;=251,D2380,0)</f>
        <v>0</v>
      </c>
      <c r="AL2380" s="26">
        <f>SUM(AE2380:AF2380)</f>
        <v>0</v>
      </c>
      <c r="AM2380" s="26">
        <f>SUM(AG2380:AK2380)</f>
        <v>0</v>
      </c>
      <c r="AN2380" s="26">
        <f>SUM(AI2380:AK2380)</f>
        <v>0</v>
      </c>
      <c r="AO2380" s="26">
        <f>+IF(SUM(AC2380:AK2380)=0,D2380,0)</f>
        <v>217.44</v>
      </c>
      <c r="AP2380" s="26">
        <f>+SUM(AC2380:AK2380)</f>
        <v>0</v>
      </c>
      <c r="AQ2380" s="26">
        <f>+Tabla_DatosExternos_142[[#This Row],[Total Vigente]]+Tabla_DatosExternos_142[[#This Row],[Total Vencido]]</f>
        <v>217.44</v>
      </c>
      <c r="AR2380" s="26">
        <f>SUM(AG2380:AK2380)</f>
        <v>0</v>
      </c>
      <c r="AS2380" s="27">
        <f>+Tabla_DatosExternos_142[[#This Row],[Fecha]]-Tabla_DatosExternos_142[[#This Row],[Vence]]</f>
        <v>-60</v>
      </c>
      <c r="AT2380" s="21"/>
      <c r="AU2380" s="28" t="e">
        <f>+AR2380-W2380</f>
        <v>#VALUE!</v>
      </c>
    </row>
    <row r="2381" spans="1:47" x14ac:dyDescent="0.35">
      <c r="A2381" s="20">
        <v>46221</v>
      </c>
      <c r="B2381" s="21">
        <v>285907</v>
      </c>
      <c r="C2381" s="21">
        <v>489.24</v>
      </c>
      <c r="D2381" s="21">
        <v>489.24</v>
      </c>
      <c r="E2381" s="22">
        <v>46281</v>
      </c>
      <c r="F2381" s="21">
        <v>35</v>
      </c>
      <c r="G2381" s="21" t="s">
        <v>96</v>
      </c>
      <c r="H2381" s="21" t="s">
        <v>95</v>
      </c>
      <c r="I2381" s="21" t="s">
        <v>1709</v>
      </c>
      <c r="J2381" s="21" t="s">
        <v>1378</v>
      </c>
      <c r="K2381" s="21" t="s">
        <v>1379</v>
      </c>
      <c r="L2381" s="21" t="s">
        <v>1380</v>
      </c>
      <c r="M2381" s="21" t="s">
        <v>1381</v>
      </c>
      <c r="N2381" s="21">
        <v>60</v>
      </c>
      <c r="O2381" s="20"/>
      <c r="P2381" s="21" t="s">
        <v>50</v>
      </c>
      <c r="Q2381" s="21" t="s">
        <v>1710</v>
      </c>
      <c r="R2381" s="21">
        <v>110000</v>
      </c>
      <c r="S2381" s="21">
        <v>10019</v>
      </c>
      <c r="T2381" s="21">
        <v>-63.198073000000001</v>
      </c>
      <c r="U2381" s="21">
        <v>-17.844671999999999</v>
      </c>
      <c r="V2381" s="21" t="s">
        <v>1722</v>
      </c>
      <c r="W2381" s="21" t="s">
        <v>51</v>
      </c>
      <c r="X2381" s="21" t="s">
        <v>1723</v>
      </c>
      <c r="Y2381" s="23">
        <v>46246</v>
      </c>
      <c r="Z2381" s="24">
        <f>+E2381-Y2381</f>
        <v>35</v>
      </c>
      <c r="AA2381" s="25">
        <f>+Tabla_DatosExternos_142[[#This Row],[Saldo]]/Tabla_DatosExternos_142[[#This Row],[Importe]]</f>
        <v>1</v>
      </c>
      <c r="AB2381" s="21"/>
      <c r="AC2381" s="26">
        <f>IF(AND(-Z2381&gt;=1,-Z2381&lt;=30),D2381,0)</f>
        <v>0</v>
      </c>
      <c r="AD2381" s="26">
        <f>IF(AND(-Z2381&gt;=31,-Z2381&lt;=60),D2381,0)</f>
        <v>0</v>
      </c>
      <c r="AE2381" s="26">
        <f>IF(AND(-Z2381&gt;=61,-Z2381&lt;=90),D2381,0)</f>
        <v>0</v>
      </c>
      <c r="AF2381" s="26">
        <f>IF(AND(-Z2381&gt;=91,-Z2381&lt;=120),D2381,0)</f>
        <v>0</v>
      </c>
      <c r="AG2381" s="26">
        <f>IF(AND(-Z2381&gt;=121,-Z2381&lt;=150),D2381,0)</f>
        <v>0</v>
      </c>
      <c r="AH2381" s="26">
        <f>IF(AND(-Z2381&gt;=151,-Z2381&lt;=180),D2381,0)</f>
        <v>0</v>
      </c>
      <c r="AI2381" s="26">
        <f>IF(AND(-Z2381&gt;=181,-Z2381&lt;=210),D2381,0)</f>
        <v>0</v>
      </c>
      <c r="AJ2381" s="26">
        <f>IF(AND(-Z2381&gt;=211,-Z2381&lt;=250),D2381,0)</f>
        <v>0</v>
      </c>
      <c r="AK2381" s="26">
        <f>IF(-Z2381&gt;=251,D2381,0)</f>
        <v>0</v>
      </c>
      <c r="AL2381" s="26">
        <f>SUM(AE2381:AF2381)</f>
        <v>0</v>
      </c>
      <c r="AM2381" s="26">
        <f>SUM(AG2381:AK2381)</f>
        <v>0</v>
      </c>
      <c r="AN2381" s="26">
        <f>SUM(AI2381:AK2381)</f>
        <v>0</v>
      </c>
      <c r="AO2381" s="26">
        <f>+IF(SUM(AC2381:AK2381)=0,D2381,0)</f>
        <v>489.24</v>
      </c>
      <c r="AP2381" s="26">
        <f>+SUM(AC2381:AK2381)</f>
        <v>0</v>
      </c>
      <c r="AQ2381" s="26">
        <f>+Tabla_DatosExternos_142[[#This Row],[Total Vigente]]+Tabla_DatosExternos_142[[#This Row],[Total Vencido]]</f>
        <v>489.24</v>
      </c>
      <c r="AR2381" s="26">
        <f>SUM(AG2381:AK2381)</f>
        <v>0</v>
      </c>
      <c r="AS2381" s="27">
        <f>+Tabla_DatosExternos_142[[#This Row],[Fecha]]-Tabla_DatosExternos_142[[#This Row],[Vence]]</f>
        <v>-60</v>
      </c>
      <c r="AT2381" s="21"/>
      <c r="AU2381" s="28" t="e">
        <f>+AR2381-W2381</f>
        <v>#VALUE!</v>
      </c>
    </row>
    <row r="2382" spans="1:47" x14ac:dyDescent="0.35">
      <c r="A2382" s="20">
        <v>46221</v>
      </c>
      <c r="B2382" s="21">
        <v>285908</v>
      </c>
      <c r="C2382" s="21">
        <v>597.96</v>
      </c>
      <c r="D2382" s="21">
        <v>597.96</v>
      </c>
      <c r="E2382" s="22">
        <v>46281</v>
      </c>
      <c r="F2382" s="21">
        <v>35</v>
      </c>
      <c r="G2382" s="21" t="s">
        <v>96</v>
      </c>
      <c r="H2382" s="21" t="s">
        <v>95</v>
      </c>
      <c r="I2382" s="21" t="s">
        <v>1709</v>
      </c>
      <c r="J2382" s="21" t="s">
        <v>1378</v>
      </c>
      <c r="K2382" s="21" t="s">
        <v>1379</v>
      </c>
      <c r="L2382" s="21" t="s">
        <v>1380</v>
      </c>
      <c r="M2382" s="21" t="s">
        <v>1381</v>
      </c>
      <c r="N2382" s="21">
        <v>60</v>
      </c>
      <c r="O2382" s="20"/>
      <c r="P2382" s="21" t="s">
        <v>50</v>
      </c>
      <c r="Q2382" s="21" t="s">
        <v>1710</v>
      </c>
      <c r="R2382" s="21">
        <v>110000</v>
      </c>
      <c r="S2382" s="21">
        <v>10019</v>
      </c>
      <c r="T2382" s="21">
        <v>-63.187139299999998</v>
      </c>
      <c r="U2382" s="21">
        <v>-17.806441100000001</v>
      </c>
      <c r="V2382" s="21" t="s">
        <v>1722</v>
      </c>
      <c r="W2382" s="21" t="s">
        <v>51</v>
      </c>
      <c r="X2382" s="21" t="s">
        <v>1724</v>
      </c>
      <c r="Y2382" s="23">
        <v>46246</v>
      </c>
      <c r="Z2382" s="24">
        <f>+E2382-Y2382</f>
        <v>35</v>
      </c>
      <c r="AA2382" s="25">
        <f>+Tabla_DatosExternos_142[[#This Row],[Saldo]]/Tabla_DatosExternos_142[[#This Row],[Importe]]</f>
        <v>1</v>
      </c>
      <c r="AB2382" s="21"/>
      <c r="AC2382" s="26">
        <f>IF(AND(-Z2382&gt;=1,-Z2382&lt;=30),D2382,0)</f>
        <v>0</v>
      </c>
      <c r="AD2382" s="26">
        <f>IF(AND(-Z2382&gt;=31,-Z2382&lt;=60),D2382,0)</f>
        <v>0</v>
      </c>
      <c r="AE2382" s="26">
        <f>IF(AND(-Z2382&gt;=61,-Z2382&lt;=90),D2382,0)</f>
        <v>0</v>
      </c>
      <c r="AF2382" s="26">
        <f>IF(AND(-Z2382&gt;=91,-Z2382&lt;=120),D2382,0)</f>
        <v>0</v>
      </c>
      <c r="AG2382" s="26">
        <f>IF(AND(-Z2382&gt;=121,-Z2382&lt;=150),D2382,0)</f>
        <v>0</v>
      </c>
      <c r="AH2382" s="26">
        <f>IF(AND(-Z2382&gt;=151,-Z2382&lt;=180),D2382,0)</f>
        <v>0</v>
      </c>
      <c r="AI2382" s="26">
        <f>IF(AND(-Z2382&gt;=181,-Z2382&lt;=210),D2382,0)</f>
        <v>0</v>
      </c>
      <c r="AJ2382" s="26">
        <f>IF(AND(-Z2382&gt;=211,-Z2382&lt;=250),D2382,0)</f>
        <v>0</v>
      </c>
      <c r="AK2382" s="26">
        <f>IF(-Z2382&gt;=251,D2382,0)</f>
        <v>0</v>
      </c>
      <c r="AL2382" s="26">
        <f>SUM(AE2382:AF2382)</f>
        <v>0</v>
      </c>
      <c r="AM2382" s="26">
        <f>SUM(AG2382:AK2382)</f>
        <v>0</v>
      </c>
      <c r="AN2382" s="26">
        <f>SUM(AI2382:AK2382)</f>
        <v>0</v>
      </c>
      <c r="AO2382" s="26">
        <f>+IF(SUM(AC2382:AK2382)=0,D2382,0)</f>
        <v>597.96</v>
      </c>
      <c r="AP2382" s="26">
        <f>+SUM(AC2382:AK2382)</f>
        <v>0</v>
      </c>
      <c r="AQ2382" s="26">
        <f>+Tabla_DatosExternos_142[[#This Row],[Total Vigente]]+Tabla_DatosExternos_142[[#This Row],[Total Vencido]]</f>
        <v>597.96</v>
      </c>
      <c r="AR2382" s="26">
        <f>SUM(AG2382:AK2382)</f>
        <v>0</v>
      </c>
      <c r="AS2382" s="27">
        <f>+Tabla_DatosExternos_142[[#This Row],[Fecha]]-Tabla_DatosExternos_142[[#This Row],[Vence]]</f>
        <v>-60</v>
      </c>
      <c r="AT2382" s="21"/>
      <c r="AU2382" s="28" t="e">
        <f>+AR2382-W2382</f>
        <v>#VALUE!</v>
      </c>
    </row>
    <row r="2383" spans="1:47" x14ac:dyDescent="0.35">
      <c r="A2383" s="20">
        <v>46221</v>
      </c>
      <c r="B2383" s="21">
        <v>285909</v>
      </c>
      <c r="C2383" s="21">
        <v>434.88</v>
      </c>
      <c r="D2383" s="21">
        <v>434.88</v>
      </c>
      <c r="E2383" s="22">
        <v>46281</v>
      </c>
      <c r="F2383" s="21">
        <v>35</v>
      </c>
      <c r="G2383" s="21" t="s">
        <v>96</v>
      </c>
      <c r="H2383" s="21" t="s">
        <v>95</v>
      </c>
      <c r="I2383" s="21" t="s">
        <v>1709</v>
      </c>
      <c r="J2383" s="21" t="s">
        <v>1378</v>
      </c>
      <c r="K2383" s="21" t="s">
        <v>1379</v>
      </c>
      <c r="L2383" s="21" t="s">
        <v>1380</v>
      </c>
      <c r="M2383" s="21" t="s">
        <v>1381</v>
      </c>
      <c r="N2383" s="21">
        <v>60</v>
      </c>
      <c r="O2383" s="20"/>
      <c r="P2383" s="21" t="s">
        <v>50</v>
      </c>
      <c r="Q2383" s="21" t="s">
        <v>1710</v>
      </c>
      <c r="R2383" s="21">
        <v>110000</v>
      </c>
      <c r="S2383" s="21">
        <v>10019</v>
      </c>
      <c r="T2383" s="21">
        <v>-63.125241600000003</v>
      </c>
      <c r="U2383" s="21">
        <v>-17.801042899999999</v>
      </c>
      <c r="V2383" s="21" t="s">
        <v>1722</v>
      </c>
      <c r="W2383" s="21" t="s">
        <v>51</v>
      </c>
      <c r="X2383" s="21" t="s">
        <v>1726</v>
      </c>
      <c r="Y2383" s="23">
        <v>46246</v>
      </c>
      <c r="Z2383" s="24">
        <f>+E2383-Y2383</f>
        <v>35</v>
      </c>
      <c r="AA2383" s="25">
        <f>+Tabla_DatosExternos_142[[#This Row],[Saldo]]/Tabla_DatosExternos_142[[#This Row],[Importe]]</f>
        <v>1</v>
      </c>
      <c r="AB2383" s="21"/>
      <c r="AC2383" s="26">
        <f>IF(AND(-Z2383&gt;=1,-Z2383&lt;=30),D2383,0)</f>
        <v>0</v>
      </c>
      <c r="AD2383" s="26">
        <f>IF(AND(-Z2383&gt;=31,-Z2383&lt;=60),D2383,0)</f>
        <v>0</v>
      </c>
      <c r="AE2383" s="26">
        <f>IF(AND(-Z2383&gt;=61,-Z2383&lt;=90),D2383,0)</f>
        <v>0</v>
      </c>
      <c r="AF2383" s="26">
        <f>IF(AND(-Z2383&gt;=91,-Z2383&lt;=120),D2383,0)</f>
        <v>0</v>
      </c>
      <c r="AG2383" s="26">
        <f>IF(AND(-Z2383&gt;=121,-Z2383&lt;=150),D2383,0)</f>
        <v>0</v>
      </c>
      <c r="AH2383" s="26">
        <f>IF(AND(-Z2383&gt;=151,-Z2383&lt;=180),D2383,0)</f>
        <v>0</v>
      </c>
      <c r="AI2383" s="26">
        <f>IF(AND(-Z2383&gt;=181,-Z2383&lt;=210),D2383,0)</f>
        <v>0</v>
      </c>
      <c r="AJ2383" s="26">
        <f>IF(AND(-Z2383&gt;=211,-Z2383&lt;=250),D2383,0)</f>
        <v>0</v>
      </c>
      <c r="AK2383" s="26">
        <f>IF(-Z2383&gt;=251,D2383,0)</f>
        <v>0</v>
      </c>
      <c r="AL2383" s="26">
        <f>SUM(AE2383:AF2383)</f>
        <v>0</v>
      </c>
      <c r="AM2383" s="26">
        <f>SUM(AG2383:AK2383)</f>
        <v>0</v>
      </c>
      <c r="AN2383" s="26">
        <f>SUM(AI2383:AK2383)</f>
        <v>0</v>
      </c>
      <c r="AO2383" s="26">
        <f>+IF(SUM(AC2383:AK2383)=0,D2383,0)</f>
        <v>434.88</v>
      </c>
      <c r="AP2383" s="26">
        <f>+SUM(AC2383:AK2383)</f>
        <v>0</v>
      </c>
      <c r="AQ2383" s="26">
        <f>+Tabla_DatosExternos_142[[#This Row],[Total Vigente]]+Tabla_DatosExternos_142[[#This Row],[Total Vencido]]</f>
        <v>434.88</v>
      </c>
      <c r="AR2383" s="26">
        <f>SUM(AG2383:AK2383)</f>
        <v>0</v>
      </c>
      <c r="AS2383" s="27">
        <f>+Tabla_DatosExternos_142[[#This Row],[Fecha]]-Tabla_DatosExternos_142[[#This Row],[Vence]]</f>
        <v>-60</v>
      </c>
      <c r="AT2383" s="21"/>
      <c r="AU2383" s="28" t="e">
        <f>+AR2383-W2383</f>
        <v>#VALUE!</v>
      </c>
    </row>
    <row r="2384" spans="1:47" x14ac:dyDescent="0.35">
      <c r="A2384" s="20">
        <v>46221</v>
      </c>
      <c r="B2384" s="21">
        <v>285910</v>
      </c>
      <c r="C2384" s="21">
        <v>543.6</v>
      </c>
      <c r="D2384" s="21">
        <v>543.6</v>
      </c>
      <c r="E2384" s="22">
        <v>46281</v>
      </c>
      <c r="F2384" s="21">
        <v>35</v>
      </c>
      <c r="G2384" s="21" t="s">
        <v>96</v>
      </c>
      <c r="H2384" s="21" t="s">
        <v>95</v>
      </c>
      <c r="I2384" s="21" t="s">
        <v>1709</v>
      </c>
      <c r="J2384" s="21" t="s">
        <v>1378</v>
      </c>
      <c r="K2384" s="21" t="s">
        <v>1379</v>
      </c>
      <c r="L2384" s="21" t="s">
        <v>1380</v>
      </c>
      <c r="M2384" s="21" t="s">
        <v>1381</v>
      </c>
      <c r="N2384" s="21">
        <v>60</v>
      </c>
      <c r="O2384" s="20"/>
      <c r="P2384" s="21" t="s">
        <v>50</v>
      </c>
      <c r="Q2384" s="21" t="s">
        <v>1710</v>
      </c>
      <c r="R2384" s="21">
        <v>110000</v>
      </c>
      <c r="S2384" s="21">
        <v>10019</v>
      </c>
      <c r="T2384" s="21">
        <v>-63.169066299999997</v>
      </c>
      <c r="U2384" s="21">
        <v>-17.845849300000001</v>
      </c>
      <c r="V2384" s="21" t="s">
        <v>1727</v>
      </c>
      <c r="W2384" s="21" t="s">
        <v>51</v>
      </c>
      <c r="X2384" s="21" t="s">
        <v>1729</v>
      </c>
      <c r="Y2384" s="23">
        <v>46246</v>
      </c>
      <c r="Z2384" s="24">
        <f>+E2384-Y2384</f>
        <v>35</v>
      </c>
      <c r="AA2384" s="25">
        <f>+Tabla_DatosExternos_142[[#This Row],[Saldo]]/Tabla_DatosExternos_142[[#This Row],[Importe]]</f>
        <v>1</v>
      </c>
      <c r="AB2384" s="21"/>
      <c r="AC2384" s="26">
        <f>IF(AND(-Z2384&gt;=1,-Z2384&lt;=30),D2384,0)</f>
        <v>0</v>
      </c>
      <c r="AD2384" s="26">
        <f>IF(AND(-Z2384&gt;=31,-Z2384&lt;=60),D2384,0)</f>
        <v>0</v>
      </c>
      <c r="AE2384" s="26">
        <f>IF(AND(-Z2384&gt;=61,-Z2384&lt;=90),D2384,0)</f>
        <v>0</v>
      </c>
      <c r="AF2384" s="26">
        <f>IF(AND(-Z2384&gt;=91,-Z2384&lt;=120),D2384,0)</f>
        <v>0</v>
      </c>
      <c r="AG2384" s="26">
        <f>IF(AND(-Z2384&gt;=121,-Z2384&lt;=150),D2384,0)</f>
        <v>0</v>
      </c>
      <c r="AH2384" s="26">
        <f>IF(AND(-Z2384&gt;=151,-Z2384&lt;=180),D2384,0)</f>
        <v>0</v>
      </c>
      <c r="AI2384" s="26">
        <f>IF(AND(-Z2384&gt;=181,-Z2384&lt;=210),D2384,0)</f>
        <v>0</v>
      </c>
      <c r="AJ2384" s="26">
        <f>IF(AND(-Z2384&gt;=211,-Z2384&lt;=250),D2384,0)</f>
        <v>0</v>
      </c>
      <c r="AK2384" s="26">
        <f>IF(-Z2384&gt;=251,D2384,0)</f>
        <v>0</v>
      </c>
      <c r="AL2384" s="26">
        <f>SUM(AE2384:AF2384)</f>
        <v>0</v>
      </c>
      <c r="AM2384" s="26">
        <f>SUM(AG2384:AK2384)</f>
        <v>0</v>
      </c>
      <c r="AN2384" s="26">
        <f>SUM(AI2384:AK2384)</f>
        <v>0</v>
      </c>
      <c r="AO2384" s="26">
        <f>+IF(SUM(AC2384:AK2384)=0,D2384,0)</f>
        <v>543.6</v>
      </c>
      <c r="AP2384" s="26">
        <f>+SUM(AC2384:AK2384)</f>
        <v>0</v>
      </c>
      <c r="AQ2384" s="26">
        <f>+Tabla_DatosExternos_142[[#This Row],[Total Vigente]]+Tabla_DatosExternos_142[[#This Row],[Total Vencido]]</f>
        <v>543.6</v>
      </c>
      <c r="AR2384" s="26">
        <f>SUM(AG2384:AK2384)</f>
        <v>0</v>
      </c>
      <c r="AS2384" s="27">
        <f>+Tabla_DatosExternos_142[[#This Row],[Fecha]]-Tabla_DatosExternos_142[[#This Row],[Vence]]</f>
        <v>-60</v>
      </c>
      <c r="AT2384" s="21"/>
      <c r="AU2384" s="28" t="e">
        <f>+AR2384-W2384</f>
        <v>#VALUE!</v>
      </c>
    </row>
    <row r="2385" spans="1:47" x14ac:dyDescent="0.35">
      <c r="A2385" s="20">
        <v>46221</v>
      </c>
      <c r="B2385" s="21">
        <v>285911</v>
      </c>
      <c r="C2385" s="21">
        <v>217.44</v>
      </c>
      <c r="D2385" s="21">
        <v>217.44</v>
      </c>
      <c r="E2385" s="22">
        <v>46281</v>
      </c>
      <c r="F2385" s="21">
        <v>35</v>
      </c>
      <c r="G2385" s="21" t="s">
        <v>96</v>
      </c>
      <c r="H2385" s="21" t="s">
        <v>95</v>
      </c>
      <c r="I2385" s="21" t="s">
        <v>1709</v>
      </c>
      <c r="J2385" s="21" t="s">
        <v>1378</v>
      </c>
      <c r="K2385" s="21" t="s">
        <v>1379</v>
      </c>
      <c r="L2385" s="21" t="s">
        <v>1380</v>
      </c>
      <c r="M2385" s="21" t="s">
        <v>1381</v>
      </c>
      <c r="N2385" s="21">
        <v>60</v>
      </c>
      <c r="O2385" s="20"/>
      <c r="P2385" s="21" t="s">
        <v>50</v>
      </c>
      <c r="Q2385" s="21" t="s">
        <v>1710</v>
      </c>
      <c r="R2385" s="21">
        <v>110000</v>
      </c>
      <c r="S2385" s="21">
        <v>10019</v>
      </c>
      <c r="T2385" s="21">
        <v>-63.1291613</v>
      </c>
      <c r="U2385" s="21">
        <v>-17.829110100000001</v>
      </c>
      <c r="V2385" s="21" t="s">
        <v>1727</v>
      </c>
      <c r="W2385" s="21" t="s">
        <v>51</v>
      </c>
      <c r="X2385" s="21" t="s">
        <v>1730</v>
      </c>
      <c r="Y2385" s="23">
        <v>46246</v>
      </c>
      <c r="Z2385" s="24">
        <f>+E2385-Y2385</f>
        <v>35</v>
      </c>
      <c r="AA2385" s="25">
        <f>+Tabla_DatosExternos_142[[#This Row],[Saldo]]/Tabla_DatosExternos_142[[#This Row],[Importe]]</f>
        <v>1</v>
      </c>
      <c r="AB2385" s="21"/>
      <c r="AC2385" s="26">
        <f>IF(AND(-Z2385&gt;=1,-Z2385&lt;=30),D2385,0)</f>
        <v>0</v>
      </c>
      <c r="AD2385" s="26">
        <f>IF(AND(-Z2385&gt;=31,-Z2385&lt;=60),D2385,0)</f>
        <v>0</v>
      </c>
      <c r="AE2385" s="26">
        <f>IF(AND(-Z2385&gt;=61,-Z2385&lt;=90),D2385,0)</f>
        <v>0</v>
      </c>
      <c r="AF2385" s="26">
        <f>IF(AND(-Z2385&gt;=91,-Z2385&lt;=120),D2385,0)</f>
        <v>0</v>
      </c>
      <c r="AG2385" s="26">
        <f>IF(AND(-Z2385&gt;=121,-Z2385&lt;=150),D2385,0)</f>
        <v>0</v>
      </c>
      <c r="AH2385" s="26">
        <f>IF(AND(-Z2385&gt;=151,-Z2385&lt;=180),D2385,0)</f>
        <v>0</v>
      </c>
      <c r="AI2385" s="26">
        <f>IF(AND(-Z2385&gt;=181,-Z2385&lt;=210),D2385,0)</f>
        <v>0</v>
      </c>
      <c r="AJ2385" s="26">
        <f>IF(AND(-Z2385&gt;=211,-Z2385&lt;=250),D2385,0)</f>
        <v>0</v>
      </c>
      <c r="AK2385" s="26">
        <f>IF(-Z2385&gt;=251,D2385,0)</f>
        <v>0</v>
      </c>
      <c r="AL2385" s="26">
        <f>SUM(AE2385:AF2385)</f>
        <v>0</v>
      </c>
      <c r="AM2385" s="26">
        <f>SUM(AG2385:AK2385)</f>
        <v>0</v>
      </c>
      <c r="AN2385" s="26">
        <f>SUM(AI2385:AK2385)</f>
        <v>0</v>
      </c>
      <c r="AO2385" s="26">
        <f>+IF(SUM(AC2385:AK2385)=0,D2385,0)</f>
        <v>217.44</v>
      </c>
      <c r="AP2385" s="26">
        <f>+SUM(AC2385:AK2385)</f>
        <v>0</v>
      </c>
      <c r="AQ2385" s="26">
        <f>+Tabla_DatosExternos_142[[#This Row],[Total Vigente]]+Tabla_DatosExternos_142[[#This Row],[Total Vencido]]</f>
        <v>217.44</v>
      </c>
      <c r="AR2385" s="26">
        <f>SUM(AG2385:AK2385)</f>
        <v>0</v>
      </c>
      <c r="AS2385" s="27">
        <f>+Tabla_DatosExternos_142[[#This Row],[Fecha]]-Tabla_DatosExternos_142[[#This Row],[Vence]]</f>
        <v>-60</v>
      </c>
      <c r="AT2385" s="21"/>
      <c r="AU2385" s="28" t="e">
        <f>+AR2385-W2385</f>
        <v>#VALUE!</v>
      </c>
    </row>
    <row r="2386" spans="1:47" x14ac:dyDescent="0.35">
      <c r="A2386" s="20">
        <v>46221</v>
      </c>
      <c r="B2386" s="21">
        <v>285912</v>
      </c>
      <c r="C2386" s="21">
        <v>54.36</v>
      </c>
      <c r="D2386" s="21">
        <v>54.36</v>
      </c>
      <c r="E2386" s="22">
        <v>46281</v>
      </c>
      <c r="F2386" s="21">
        <v>35</v>
      </c>
      <c r="G2386" s="21" t="s">
        <v>96</v>
      </c>
      <c r="H2386" s="21" t="s">
        <v>95</v>
      </c>
      <c r="I2386" s="21" t="s">
        <v>1709</v>
      </c>
      <c r="J2386" s="21" t="s">
        <v>1378</v>
      </c>
      <c r="K2386" s="21" t="s">
        <v>1379</v>
      </c>
      <c r="L2386" s="21" t="s">
        <v>1380</v>
      </c>
      <c r="M2386" s="21" t="s">
        <v>1381</v>
      </c>
      <c r="N2386" s="21">
        <v>60</v>
      </c>
      <c r="O2386" s="20"/>
      <c r="P2386" s="21" t="s">
        <v>50</v>
      </c>
      <c r="Q2386" s="21" t="s">
        <v>1710</v>
      </c>
      <c r="R2386" s="21">
        <v>110000</v>
      </c>
      <c r="S2386" s="21">
        <v>10019</v>
      </c>
      <c r="T2386" s="21">
        <v>-63.214132300000003</v>
      </c>
      <c r="U2386" s="21">
        <v>-17.844051</v>
      </c>
      <c r="V2386" s="21" t="s">
        <v>1727</v>
      </c>
      <c r="W2386" s="21" t="s">
        <v>51</v>
      </c>
      <c r="X2386" s="21" t="s">
        <v>2642</v>
      </c>
      <c r="Y2386" s="23">
        <v>46246</v>
      </c>
      <c r="Z2386" s="24">
        <f>+E2386-Y2386</f>
        <v>35</v>
      </c>
      <c r="AA2386" s="25">
        <f>+Tabla_DatosExternos_142[[#This Row],[Saldo]]/Tabla_DatosExternos_142[[#This Row],[Importe]]</f>
        <v>1</v>
      </c>
      <c r="AB2386" s="21"/>
      <c r="AC2386" s="26">
        <f>IF(AND(-Z2386&gt;=1,-Z2386&lt;=30),D2386,0)</f>
        <v>0</v>
      </c>
      <c r="AD2386" s="26">
        <f>IF(AND(-Z2386&gt;=31,-Z2386&lt;=60),D2386,0)</f>
        <v>0</v>
      </c>
      <c r="AE2386" s="26">
        <f>IF(AND(-Z2386&gt;=61,-Z2386&lt;=90),D2386,0)</f>
        <v>0</v>
      </c>
      <c r="AF2386" s="26">
        <f>IF(AND(-Z2386&gt;=91,-Z2386&lt;=120),D2386,0)</f>
        <v>0</v>
      </c>
      <c r="AG2386" s="26">
        <f>IF(AND(-Z2386&gt;=121,-Z2386&lt;=150),D2386,0)</f>
        <v>0</v>
      </c>
      <c r="AH2386" s="26">
        <f>IF(AND(-Z2386&gt;=151,-Z2386&lt;=180),D2386,0)</f>
        <v>0</v>
      </c>
      <c r="AI2386" s="26">
        <f>IF(AND(-Z2386&gt;=181,-Z2386&lt;=210),D2386,0)</f>
        <v>0</v>
      </c>
      <c r="AJ2386" s="26">
        <f>IF(AND(-Z2386&gt;=211,-Z2386&lt;=250),D2386,0)</f>
        <v>0</v>
      </c>
      <c r="AK2386" s="26">
        <f>IF(-Z2386&gt;=251,D2386,0)</f>
        <v>0</v>
      </c>
      <c r="AL2386" s="26">
        <f>SUM(AE2386:AF2386)</f>
        <v>0</v>
      </c>
      <c r="AM2386" s="26">
        <f>SUM(AG2386:AK2386)</f>
        <v>0</v>
      </c>
      <c r="AN2386" s="26">
        <f>SUM(AI2386:AK2386)</f>
        <v>0</v>
      </c>
      <c r="AO2386" s="26">
        <f>+IF(SUM(AC2386:AK2386)=0,D2386,0)</f>
        <v>54.36</v>
      </c>
      <c r="AP2386" s="26">
        <f>+SUM(AC2386:AK2386)</f>
        <v>0</v>
      </c>
      <c r="AQ2386" s="26">
        <f>+Tabla_DatosExternos_142[[#This Row],[Total Vigente]]+Tabla_DatosExternos_142[[#This Row],[Total Vencido]]</f>
        <v>54.36</v>
      </c>
      <c r="AR2386" s="26">
        <f>SUM(AG2386:AK2386)</f>
        <v>0</v>
      </c>
      <c r="AS2386" s="27">
        <f>+Tabla_DatosExternos_142[[#This Row],[Fecha]]-Tabla_DatosExternos_142[[#This Row],[Vence]]</f>
        <v>-60</v>
      </c>
      <c r="AT2386" s="21"/>
      <c r="AU2386" s="28" t="e">
        <f>+AR2386-W2386</f>
        <v>#VALUE!</v>
      </c>
    </row>
    <row r="2387" spans="1:47" x14ac:dyDescent="0.35">
      <c r="A2387" s="20">
        <v>46221</v>
      </c>
      <c r="B2387" s="21">
        <v>285913</v>
      </c>
      <c r="C2387" s="21">
        <v>217.44</v>
      </c>
      <c r="D2387" s="21">
        <v>217.44</v>
      </c>
      <c r="E2387" s="22">
        <v>46281</v>
      </c>
      <c r="F2387" s="21">
        <v>35</v>
      </c>
      <c r="G2387" s="21" t="s">
        <v>96</v>
      </c>
      <c r="H2387" s="21" t="s">
        <v>95</v>
      </c>
      <c r="I2387" s="21" t="s">
        <v>1709</v>
      </c>
      <c r="J2387" s="21" t="s">
        <v>1378</v>
      </c>
      <c r="K2387" s="21" t="s">
        <v>1379</v>
      </c>
      <c r="L2387" s="21" t="s">
        <v>1380</v>
      </c>
      <c r="M2387" s="21" t="s">
        <v>1381</v>
      </c>
      <c r="N2387" s="21">
        <v>60</v>
      </c>
      <c r="O2387" s="20"/>
      <c r="P2387" s="21" t="s">
        <v>50</v>
      </c>
      <c r="Q2387" s="21" t="s">
        <v>1710</v>
      </c>
      <c r="R2387" s="21">
        <v>110000</v>
      </c>
      <c r="S2387" s="21">
        <v>10019</v>
      </c>
      <c r="T2387" s="21">
        <v>-63.099099099999997</v>
      </c>
      <c r="U2387" s="21">
        <v>-17.851478100000001</v>
      </c>
      <c r="V2387" s="21" t="s">
        <v>1727</v>
      </c>
      <c r="W2387" s="21" t="s">
        <v>51</v>
      </c>
      <c r="X2387" s="21" t="s">
        <v>1732</v>
      </c>
      <c r="Y2387" s="23">
        <v>46246</v>
      </c>
      <c r="Z2387" s="24">
        <f>+E2387-Y2387</f>
        <v>35</v>
      </c>
      <c r="AA2387" s="25">
        <f>+Tabla_DatosExternos_142[[#This Row],[Saldo]]/Tabla_DatosExternos_142[[#This Row],[Importe]]</f>
        <v>1</v>
      </c>
      <c r="AB2387" s="21"/>
      <c r="AC2387" s="26">
        <f>IF(AND(-Z2387&gt;=1,-Z2387&lt;=30),D2387,0)</f>
        <v>0</v>
      </c>
      <c r="AD2387" s="26">
        <f>IF(AND(-Z2387&gt;=31,-Z2387&lt;=60),D2387,0)</f>
        <v>0</v>
      </c>
      <c r="AE2387" s="26">
        <f>IF(AND(-Z2387&gt;=61,-Z2387&lt;=90),D2387,0)</f>
        <v>0</v>
      </c>
      <c r="AF2387" s="26">
        <f>IF(AND(-Z2387&gt;=91,-Z2387&lt;=120),D2387,0)</f>
        <v>0</v>
      </c>
      <c r="AG2387" s="26">
        <f>IF(AND(-Z2387&gt;=121,-Z2387&lt;=150),D2387,0)</f>
        <v>0</v>
      </c>
      <c r="AH2387" s="26">
        <f>IF(AND(-Z2387&gt;=151,-Z2387&lt;=180),D2387,0)</f>
        <v>0</v>
      </c>
      <c r="AI2387" s="26">
        <f>IF(AND(-Z2387&gt;=181,-Z2387&lt;=210),D2387,0)</f>
        <v>0</v>
      </c>
      <c r="AJ2387" s="26">
        <f>IF(AND(-Z2387&gt;=211,-Z2387&lt;=250),D2387,0)</f>
        <v>0</v>
      </c>
      <c r="AK2387" s="26">
        <f>IF(-Z2387&gt;=251,D2387,0)</f>
        <v>0</v>
      </c>
      <c r="AL2387" s="26">
        <f>SUM(AE2387:AF2387)</f>
        <v>0</v>
      </c>
      <c r="AM2387" s="26">
        <f>SUM(AG2387:AK2387)</f>
        <v>0</v>
      </c>
      <c r="AN2387" s="26">
        <f>SUM(AI2387:AK2387)</f>
        <v>0</v>
      </c>
      <c r="AO2387" s="26">
        <f>+IF(SUM(AC2387:AK2387)=0,D2387,0)</f>
        <v>217.44</v>
      </c>
      <c r="AP2387" s="26">
        <f>+SUM(AC2387:AK2387)</f>
        <v>0</v>
      </c>
      <c r="AQ2387" s="26">
        <f>+Tabla_DatosExternos_142[[#This Row],[Total Vigente]]+Tabla_DatosExternos_142[[#This Row],[Total Vencido]]</f>
        <v>217.44</v>
      </c>
      <c r="AR2387" s="26">
        <f>SUM(AG2387:AK2387)</f>
        <v>0</v>
      </c>
      <c r="AS2387" s="27">
        <f>+Tabla_DatosExternos_142[[#This Row],[Fecha]]-Tabla_DatosExternos_142[[#This Row],[Vence]]</f>
        <v>-60</v>
      </c>
      <c r="AT2387" s="21"/>
      <c r="AU2387" s="28" t="e">
        <f>+AR2387-W2387</f>
        <v>#VALUE!</v>
      </c>
    </row>
    <row r="2388" spans="1:47" x14ac:dyDescent="0.35">
      <c r="A2388" s="20">
        <v>46221</v>
      </c>
      <c r="B2388" s="21">
        <v>285914</v>
      </c>
      <c r="C2388" s="21">
        <v>543.6</v>
      </c>
      <c r="D2388" s="21">
        <v>543.6</v>
      </c>
      <c r="E2388" s="22">
        <v>46281</v>
      </c>
      <c r="F2388" s="21">
        <v>35</v>
      </c>
      <c r="G2388" s="21" t="s">
        <v>96</v>
      </c>
      <c r="H2388" s="21" t="s">
        <v>95</v>
      </c>
      <c r="I2388" s="21" t="s">
        <v>1709</v>
      </c>
      <c r="J2388" s="21" t="s">
        <v>1378</v>
      </c>
      <c r="K2388" s="21" t="s">
        <v>1379</v>
      </c>
      <c r="L2388" s="21" t="s">
        <v>1380</v>
      </c>
      <c r="M2388" s="21" t="s">
        <v>1381</v>
      </c>
      <c r="N2388" s="21">
        <v>60</v>
      </c>
      <c r="O2388" s="20"/>
      <c r="P2388" s="21" t="s">
        <v>50</v>
      </c>
      <c r="Q2388" s="21" t="s">
        <v>1710</v>
      </c>
      <c r="R2388" s="21">
        <v>110000</v>
      </c>
      <c r="S2388" s="21">
        <v>10019</v>
      </c>
      <c r="T2388" s="21">
        <v>-63.1478368</v>
      </c>
      <c r="U2388" s="21">
        <v>-17.811228499999999</v>
      </c>
      <c r="V2388" s="21" t="s">
        <v>1727</v>
      </c>
      <c r="W2388" s="21" t="s">
        <v>51</v>
      </c>
      <c r="X2388" s="21" t="s">
        <v>1734</v>
      </c>
      <c r="Y2388" s="23">
        <v>46246</v>
      </c>
      <c r="Z2388" s="24">
        <f>+E2388-Y2388</f>
        <v>35</v>
      </c>
      <c r="AA2388" s="25">
        <f>+Tabla_DatosExternos_142[[#This Row],[Saldo]]/Tabla_DatosExternos_142[[#This Row],[Importe]]</f>
        <v>1</v>
      </c>
      <c r="AB2388" s="21"/>
      <c r="AC2388" s="26">
        <f>IF(AND(-Z2388&gt;=1,-Z2388&lt;=30),D2388,0)</f>
        <v>0</v>
      </c>
      <c r="AD2388" s="26">
        <f>IF(AND(-Z2388&gt;=31,-Z2388&lt;=60),D2388,0)</f>
        <v>0</v>
      </c>
      <c r="AE2388" s="26">
        <f>IF(AND(-Z2388&gt;=61,-Z2388&lt;=90),D2388,0)</f>
        <v>0</v>
      </c>
      <c r="AF2388" s="26">
        <f>IF(AND(-Z2388&gt;=91,-Z2388&lt;=120),D2388,0)</f>
        <v>0</v>
      </c>
      <c r="AG2388" s="26">
        <f>IF(AND(-Z2388&gt;=121,-Z2388&lt;=150),D2388,0)</f>
        <v>0</v>
      </c>
      <c r="AH2388" s="26">
        <f>IF(AND(-Z2388&gt;=151,-Z2388&lt;=180),D2388,0)</f>
        <v>0</v>
      </c>
      <c r="AI2388" s="26">
        <f>IF(AND(-Z2388&gt;=181,-Z2388&lt;=210),D2388,0)</f>
        <v>0</v>
      </c>
      <c r="AJ2388" s="26">
        <f>IF(AND(-Z2388&gt;=211,-Z2388&lt;=250),D2388,0)</f>
        <v>0</v>
      </c>
      <c r="AK2388" s="26">
        <f>IF(-Z2388&gt;=251,D2388,0)</f>
        <v>0</v>
      </c>
      <c r="AL2388" s="26">
        <f>SUM(AE2388:AF2388)</f>
        <v>0</v>
      </c>
      <c r="AM2388" s="26">
        <f>SUM(AG2388:AK2388)</f>
        <v>0</v>
      </c>
      <c r="AN2388" s="26">
        <f>SUM(AI2388:AK2388)</f>
        <v>0</v>
      </c>
      <c r="AO2388" s="26">
        <f>+IF(SUM(AC2388:AK2388)=0,D2388,0)</f>
        <v>543.6</v>
      </c>
      <c r="AP2388" s="26">
        <f>+SUM(AC2388:AK2388)</f>
        <v>0</v>
      </c>
      <c r="AQ2388" s="26">
        <f>+Tabla_DatosExternos_142[[#This Row],[Total Vigente]]+Tabla_DatosExternos_142[[#This Row],[Total Vencido]]</f>
        <v>543.6</v>
      </c>
      <c r="AR2388" s="26">
        <f>SUM(AG2388:AK2388)</f>
        <v>0</v>
      </c>
      <c r="AS2388" s="27">
        <f>+Tabla_DatosExternos_142[[#This Row],[Fecha]]-Tabla_DatosExternos_142[[#This Row],[Vence]]</f>
        <v>-60</v>
      </c>
      <c r="AT2388" s="21"/>
      <c r="AU2388" s="28" t="e">
        <f>+AR2388-W2388</f>
        <v>#VALUE!</v>
      </c>
    </row>
    <row r="2389" spans="1:47" x14ac:dyDescent="0.35">
      <c r="A2389" s="20">
        <v>46221</v>
      </c>
      <c r="B2389" s="21">
        <v>285915</v>
      </c>
      <c r="C2389" s="21">
        <v>163.08000000000001</v>
      </c>
      <c r="D2389" s="21">
        <v>163.08000000000001</v>
      </c>
      <c r="E2389" s="22">
        <v>46281</v>
      </c>
      <c r="F2389" s="21">
        <v>35</v>
      </c>
      <c r="G2389" s="21" t="s">
        <v>96</v>
      </c>
      <c r="H2389" s="21" t="s">
        <v>95</v>
      </c>
      <c r="I2389" s="21" t="s">
        <v>1709</v>
      </c>
      <c r="J2389" s="21" t="s">
        <v>1378</v>
      </c>
      <c r="K2389" s="21" t="s">
        <v>1379</v>
      </c>
      <c r="L2389" s="21" t="s">
        <v>1380</v>
      </c>
      <c r="M2389" s="21" t="s">
        <v>1381</v>
      </c>
      <c r="N2389" s="21">
        <v>60</v>
      </c>
      <c r="O2389" s="20"/>
      <c r="P2389" s="21" t="s">
        <v>50</v>
      </c>
      <c r="Q2389" s="21" t="s">
        <v>1710</v>
      </c>
      <c r="R2389" s="21">
        <v>110000</v>
      </c>
      <c r="S2389" s="21">
        <v>10019</v>
      </c>
      <c r="T2389" s="21">
        <v>-63.183771999999998</v>
      </c>
      <c r="U2389" s="21">
        <v>-17.816842000000001</v>
      </c>
      <c r="V2389" s="21" t="s">
        <v>262</v>
      </c>
      <c r="W2389" s="21" t="s">
        <v>51</v>
      </c>
      <c r="X2389" s="21" t="s">
        <v>1735</v>
      </c>
      <c r="Y2389" s="23">
        <v>46246</v>
      </c>
      <c r="Z2389" s="24">
        <f>+E2389-Y2389</f>
        <v>35</v>
      </c>
      <c r="AA2389" s="25">
        <f>+Tabla_DatosExternos_142[[#This Row],[Saldo]]/Tabla_DatosExternos_142[[#This Row],[Importe]]</f>
        <v>1</v>
      </c>
      <c r="AB2389" s="21"/>
      <c r="AC2389" s="26">
        <f>IF(AND(-Z2389&gt;=1,-Z2389&lt;=30),D2389,0)</f>
        <v>0</v>
      </c>
      <c r="AD2389" s="26">
        <f>IF(AND(-Z2389&gt;=31,-Z2389&lt;=60),D2389,0)</f>
        <v>0</v>
      </c>
      <c r="AE2389" s="26">
        <f>IF(AND(-Z2389&gt;=61,-Z2389&lt;=90),D2389,0)</f>
        <v>0</v>
      </c>
      <c r="AF2389" s="26">
        <f>IF(AND(-Z2389&gt;=91,-Z2389&lt;=120),D2389,0)</f>
        <v>0</v>
      </c>
      <c r="AG2389" s="26">
        <f>IF(AND(-Z2389&gt;=121,-Z2389&lt;=150),D2389,0)</f>
        <v>0</v>
      </c>
      <c r="AH2389" s="26">
        <f>IF(AND(-Z2389&gt;=151,-Z2389&lt;=180),D2389,0)</f>
        <v>0</v>
      </c>
      <c r="AI2389" s="26">
        <f>IF(AND(-Z2389&gt;=181,-Z2389&lt;=210),D2389,0)</f>
        <v>0</v>
      </c>
      <c r="AJ2389" s="26">
        <f>IF(AND(-Z2389&gt;=211,-Z2389&lt;=250),D2389,0)</f>
        <v>0</v>
      </c>
      <c r="AK2389" s="26">
        <f>IF(-Z2389&gt;=251,D2389,0)</f>
        <v>0</v>
      </c>
      <c r="AL2389" s="26">
        <f>SUM(AE2389:AF2389)</f>
        <v>0</v>
      </c>
      <c r="AM2389" s="26">
        <f>SUM(AG2389:AK2389)</f>
        <v>0</v>
      </c>
      <c r="AN2389" s="26">
        <f>SUM(AI2389:AK2389)</f>
        <v>0</v>
      </c>
      <c r="AO2389" s="26">
        <f>+IF(SUM(AC2389:AK2389)=0,D2389,0)</f>
        <v>163.08000000000001</v>
      </c>
      <c r="AP2389" s="26">
        <f>+SUM(AC2389:AK2389)</f>
        <v>0</v>
      </c>
      <c r="AQ2389" s="26">
        <f>+Tabla_DatosExternos_142[[#This Row],[Total Vigente]]+Tabla_DatosExternos_142[[#This Row],[Total Vencido]]</f>
        <v>163.08000000000001</v>
      </c>
      <c r="AR2389" s="26">
        <f>SUM(AG2389:AK2389)</f>
        <v>0</v>
      </c>
      <c r="AS2389" s="27">
        <f>+Tabla_DatosExternos_142[[#This Row],[Fecha]]-Tabla_DatosExternos_142[[#This Row],[Vence]]</f>
        <v>-60</v>
      </c>
      <c r="AT2389" s="21"/>
      <c r="AU2389" s="28" t="e">
        <f>+AR2389-W2389</f>
        <v>#VALUE!</v>
      </c>
    </row>
    <row r="2390" spans="1:47" x14ac:dyDescent="0.35">
      <c r="A2390" s="20">
        <v>46221</v>
      </c>
      <c r="B2390" s="21">
        <v>285916</v>
      </c>
      <c r="C2390" s="21">
        <v>380.52</v>
      </c>
      <c r="D2390" s="21">
        <v>380.52</v>
      </c>
      <c r="E2390" s="22">
        <v>46281</v>
      </c>
      <c r="F2390" s="21">
        <v>35</v>
      </c>
      <c r="G2390" s="21" t="s">
        <v>96</v>
      </c>
      <c r="H2390" s="21" t="s">
        <v>95</v>
      </c>
      <c r="I2390" s="21" t="s">
        <v>1709</v>
      </c>
      <c r="J2390" s="21" t="s">
        <v>1378</v>
      </c>
      <c r="K2390" s="21" t="s">
        <v>1379</v>
      </c>
      <c r="L2390" s="21" t="s">
        <v>1380</v>
      </c>
      <c r="M2390" s="21" t="s">
        <v>1381</v>
      </c>
      <c r="N2390" s="21">
        <v>60</v>
      </c>
      <c r="O2390" s="20"/>
      <c r="P2390" s="21" t="s">
        <v>50</v>
      </c>
      <c r="Q2390" s="21" t="s">
        <v>1710</v>
      </c>
      <c r="R2390" s="21">
        <v>425000</v>
      </c>
      <c r="S2390" s="21">
        <v>10019</v>
      </c>
      <c r="T2390" s="21">
        <v>-63.164055599999998</v>
      </c>
      <c r="U2390" s="21">
        <v>-17.871055599999998</v>
      </c>
      <c r="V2390" s="21" t="s">
        <v>1736</v>
      </c>
      <c r="W2390" s="21" t="s">
        <v>51</v>
      </c>
      <c r="X2390" s="21" t="s">
        <v>1738</v>
      </c>
      <c r="Y2390" s="23">
        <v>46246</v>
      </c>
      <c r="Z2390" s="24">
        <f>+E2390-Y2390</f>
        <v>35</v>
      </c>
      <c r="AA2390" s="25">
        <f>+Tabla_DatosExternos_142[[#This Row],[Saldo]]/Tabla_DatosExternos_142[[#This Row],[Importe]]</f>
        <v>1</v>
      </c>
      <c r="AB2390" s="21"/>
      <c r="AC2390" s="26">
        <f>IF(AND(-Z2390&gt;=1,-Z2390&lt;=30),D2390,0)</f>
        <v>0</v>
      </c>
      <c r="AD2390" s="26">
        <f>IF(AND(-Z2390&gt;=31,-Z2390&lt;=60),D2390,0)</f>
        <v>0</v>
      </c>
      <c r="AE2390" s="26">
        <f>IF(AND(-Z2390&gt;=61,-Z2390&lt;=90),D2390,0)</f>
        <v>0</v>
      </c>
      <c r="AF2390" s="26">
        <f>IF(AND(-Z2390&gt;=91,-Z2390&lt;=120),D2390,0)</f>
        <v>0</v>
      </c>
      <c r="AG2390" s="26">
        <f>IF(AND(-Z2390&gt;=121,-Z2390&lt;=150),D2390,0)</f>
        <v>0</v>
      </c>
      <c r="AH2390" s="26">
        <f>IF(AND(-Z2390&gt;=151,-Z2390&lt;=180),D2390,0)</f>
        <v>0</v>
      </c>
      <c r="AI2390" s="26">
        <f>IF(AND(-Z2390&gt;=181,-Z2390&lt;=210),D2390,0)</f>
        <v>0</v>
      </c>
      <c r="AJ2390" s="26">
        <f>IF(AND(-Z2390&gt;=211,-Z2390&lt;=250),D2390,0)</f>
        <v>0</v>
      </c>
      <c r="AK2390" s="26">
        <f>IF(-Z2390&gt;=251,D2390,0)</f>
        <v>0</v>
      </c>
      <c r="AL2390" s="26">
        <f>SUM(AE2390:AF2390)</f>
        <v>0</v>
      </c>
      <c r="AM2390" s="26">
        <f>SUM(AG2390:AK2390)</f>
        <v>0</v>
      </c>
      <c r="AN2390" s="26">
        <f>SUM(AI2390:AK2390)</f>
        <v>0</v>
      </c>
      <c r="AO2390" s="26">
        <f>+IF(SUM(AC2390:AK2390)=0,D2390,0)</f>
        <v>380.52</v>
      </c>
      <c r="AP2390" s="26">
        <f>+SUM(AC2390:AK2390)</f>
        <v>0</v>
      </c>
      <c r="AQ2390" s="26">
        <f>+Tabla_DatosExternos_142[[#This Row],[Total Vigente]]+Tabla_DatosExternos_142[[#This Row],[Total Vencido]]</f>
        <v>380.52</v>
      </c>
      <c r="AR2390" s="26">
        <f>SUM(AG2390:AK2390)</f>
        <v>0</v>
      </c>
      <c r="AS2390" s="27">
        <f>+Tabla_DatosExternos_142[[#This Row],[Fecha]]-Tabla_DatosExternos_142[[#This Row],[Vence]]</f>
        <v>-60</v>
      </c>
      <c r="AT2390" s="21"/>
      <c r="AU2390" s="28" t="e">
        <f>+AR2390-W2390</f>
        <v>#VALUE!</v>
      </c>
    </row>
    <row r="2391" spans="1:47" x14ac:dyDescent="0.35">
      <c r="A2391" s="20">
        <v>46221</v>
      </c>
      <c r="B2391" s="21">
        <v>285917</v>
      </c>
      <c r="C2391" s="21">
        <v>54.36</v>
      </c>
      <c r="D2391" s="21">
        <v>54.36</v>
      </c>
      <c r="E2391" s="22">
        <v>46281</v>
      </c>
      <c r="F2391" s="21">
        <v>35</v>
      </c>
      <c r="G2391" s="21" t="s">
        <v>96</v>
      </c>
      <c r="H2391" s="21" t="s">
        <v>95</v>
      </c>
      <c r="I2391" s="21" t="s">
        <v>1709</v>
      </c>
      <c r="J2391" s="21" t="s">
        <v>1378</v>
      </c>
      <c r="K2391" s="21" t="s">
        <v>1379</v>
      </c>
      <c r="L2391" s="21" t="s">
        <v>1380</v>
      </c>
      <c r="M2391" s="21" t="s">
        <v>1381</v>
      </c>
      <c r="N2391" s="21">
        <v>60</v>
      </c>
      <c r="O2391" s="20"/>
      <c r="P2391" s="21" t="s">
        <v>50</v>
      </c>
      <c r="Q2391" s="21" t="s">
        <v>1710</v>
      </c>
      <c r="R2391" s="21">
        <v>425000</v>
      </c>
      <c r="S2391" s="21">
        <v>10019</v>
      </c>
      <c r="T2391" s="21">
        <v>-63.183757700000001</v>
      </c>
      <c r="U2391" s="21">
        <v>-17.851240499999999</v>
      </c>
      <c r="V2391" s="21" t="s">
        <v>1736</v>
      </c>
      <c r="W2391" s="21" t="s">
        <v>51</v>
      </c>
      <c r="X2391" s="21" t="s">
        <v>1739</v>
      </c>
      <c r="Y2391" s="23">
        <v>46246</v>
      </c>
      <c r="Z2391" s="24">
        <f>+E2391-Y2391</f>
        <v>35</v>
      </c>
      <c r="AA2391" s="25">
        <f>+Tabla_DatosExternos_142[[#This Row],[Saldo]]/Tabla_DatosExternos_142[[#This Row],[Importe]]</f>
        <v>1</v>
      </c>
      <c r="AB2391" s="21"/>
      <c r="AC2391" s="26">
        <f>IF(AND(-Z2391&gt;=1,-Z2391&lt;=30),D2391,0)</f>
        <v>0</v>
      </c>
      <c r="AD2391" s="26">
        <f>IF(AND(-Z2391&gt;=31,-Z2391&lt;=60),D2391,0)</f>
        <v>0</v>
      </c>
      <c r="AE2391" s="26">
        <f>IF(AND(-Z2391&gt;=61,-Z2391&lt;=90),D2391,0)</f>
        <v>0</v>
      </c>
      <c r="AF2391" s="26">
        <f>IF(AND(-Z2391&gt;=91,-Z2391&lt;=120),D2391,0)</f>
        <v>0</v>
      </c>
      <c r="AG2391" s="26">
        <f>IF(AND(-Z2391&gt;=121,-Z2391&lt;=150),D2391,0)</f>
        <v>0</v>
      </c>
      <c r="AH2391" s="26">
        <f>IF(AND(-Z2391&gt;=151,-Z2391&lt;=180),D2391,0)</f>
        <v>0</v>
      </c>
      <c r="AI2391" s="26">
        <f>IF(AND(-Z2391&gt;=181,-Z2391&lt;=210),D2391,0)</f>
        <v>0</v>
      </c>
      <c r="AJ2391" s="26">
        <f>IF(AND(-Z2391&gt;=211,-Z2391&lt;=250),D2391,0)</f>
        <v>0</v>
      </c>
      <c r="AK2391" s="26">
        <f>IF(-Z2391&gt;=251,D2391,0)</f>
        <v>0</v>
      </c>
      <c r="AL2391" s="26">
        <f>SUM(AE2391:AF2391)</f>
        <v>0</v>
      </c>
      <c r="AM2391" s="26">
        <f>SUM(AG2391:AK2391)</f>
        <v>0</v>
      </c>
      <c r="AN2391" s="26">
        <f>SUM(AI2391:AK2391)</f>
        <v>0</v>
      </c>
      <c r="AO2391" s="26">
        <f>+IF(SUM(AC2391:AK2391)=0,D2391,0)</f>
        <v>54.36</v>
      </c>
      <c r="AP2391" s="26">
        <f>+SUM(AC2391:AK2391)</f>
        <v>0</v>
      </c>
      <c r="AQ2391" s="26">
        <f>+Tabla_DatosExternos_142[[#This Row],[Total Vigente]]+Tabla_DatosExternos_142[[#This Row],[Total Vencido]]</f>
        <v>54.36</v>
      </c>
      <c r="AR2391" s="26">
        <f>SUM(AG2391:AK2391)</f>
        <v>0</v>
      </c>
      <c r="AS2391" s="27">
        <f>+Tabla_DatosExternos_142[[#This Row],[Fecha]]-Tabla_DatosExternos_142[[#This Row],[Vence]]</f>
        <v>-60</v>
      </c>
      <c r="AT2391" s="21"/>
      <c r="AU2391" s="28" t="e">
        <f>+AR2391-W2391</f>
        <v>#VALUE!</v>
      </c>
    </row>
    <row r="2392" spans="1:47" x14ac:dyDescent="0.35">
      <c r="A2392" s="20">
        <v>46221</v>
      </c>
      <c r="B2392" s="21">
        <v>285918</v>
      </c>
      <c r="C2392" s="21">
        <v>163.08000000000001</v>
      </c>
      <c r="D2392" s="21">
        <v>163.08000000000001</v>
      </c>
      <c r="E2392" s="22">
        <v>46281</v>
      </c>
      <c r="F2392" s="21">
        <v>35</v>
      </c>
      <c r="G2392" s="21" t="s">
        <v>96</v>
      </c>
      <c r="H2392" s="21" t="s">
        <v>95</v>
      </c>
      <c r="I2392" s="21" t="s">
        <v>1709</v>
      </c>
      <c r="J2392" s="21" t="s">
        <v>1378</v>
      </c>
      <c r="K2392" s="21" t="s">
        <v>1379</v>
      </c>
      <c r="L2392" s="21" t="s">
        <v>1380</v>
      </c>
      <c r="M2392" s="21" t="s">
        <v>1381</v>
      </c>
      <c r="N2392" s="21">
        <v>60</v>
      </c>
      <c r="O2392" s="20"/>
      <c r="P2392" s="21" t="s">
        <v>50</v>
      </c>
      <c r="Q2392" s="21" t="s">
        <v>1710</v>
      </c>
      <c r="R2392" s="21">
        <v>425000</v>
      </c>
      <c r="S2392" s="21">
        <v>10019</v>
      </c>
      <c r="T2392" s="21">
        <v>-63.164942799999999</v>
      </c>
      <c r="U2392" s="21">
        <v>-17.823505699999998</v>
      </c>
      <c r="V2392" s="21" t="s">
        <v>1736</v>
      </c>
      <c r="W2392" s="21" t="s">
        <v>51</v>
      </c>
      <c r="X2392" s="21" t="s">
        <v>1742</v>
      </c>
      <c r="Y2392" s="23">
        <v>46246</v>
      </c>
      <c r="Z2392" s="24">
        <f>+E2392-Y2392</f>
        <v>35</v>
      </c>
      <c r="AA2392" s="25">
        <f>+Tabla_DatosExternos_142[[#This Row],[Saldo]]/Tabla_DatosExternos_142[[#This Row],[Importe]]</f>
        <v>1</v>
      </c>
      <c r="AB2392" s="21"/>
      <c r="AC2392" s="26">
        <f>IF(AND(-Z2392&gt;=1,-Z2392&lt;=30),D2392,0)</f>
        <v>0</v>
      </c>
      <c r="AD2392" s="26">
        <f>IF(AND(-Z2392&gt;=31,-Z2392&lt;=60),D2392,0)</f>
        <v>0</v>
      </c>
      <c r="AE2392" s="26">
        <f>IF(AND(-Z2392&gt;=61,-Z2392&lt;=90),D2392,0)</f>
        <v>0</v>
      </c>
      <c r="AF2392" s="26">
        <f>IF(AND(-Z2392&gt;=91,-Z2392&lt;=120),D2392,0)</f>
        <v>0</v>
      </c>
      <c r="AG2392" s="26">
        <f>IF(AND(-Z2392&gt;=121,-Z2392&lt;=150),D2392,0)</f>
        <v>0</v>
      </c>
      <c r="AH2392" s="26">
        <f>IF(AND(-Z2392&gt;=151,-Z2392&lt;=180),D2392,0)</f>
        <v>0</v>
      </c>
      <c r="AI2392" s="26">
        <f>IF(AND(-Z2392&gt;=181,-Z2392&lt;=210),D2392,0)</f>
        <v>0</v>
      </c>
      <c r="AJ2392" s="26">
        <f>IF(AND(-Z2392&gt;=211,-Z2392&lt;=250),D2392,0)</f>
        <v>0</v>
      </c>
      <c r="AK2392" s="26">
        <f>IF(-Z2392&gt;=251,D2392,0)</f>
        <v>0</v>
      </c>
      <c r="AL2392" s="26">
        <f>SUM(AE2392:AF2392)</f>
        <v>0</v>
      </c>
      <c r="AM2392" s="26">
        <f>SUM(AG2392:AK2392)</f>
        <v>0</v>
      </c>
      <c r="AN2392" s="26">
        <f>SUM(AI2392:AK2392)</f>
        <v>0</v>
      </c>
      <c r="AO2392" s="26">
        <f>+IF(SUM(AC2392:AK2392)=0,D2392,0)</f>
        <v>163.08000000000001</v>
      </c>
      <c r="AP2392" s="26">
        <f>+SUM(AC2392:AK2392)</f>
        <v>0</v>
      </c>
      <c r="AQ2392" s="26">
        <f>+Tabla_DatosExternos_142[[#This Row],[Total Vigente]]+Tabla_DatosExternos_142[[#This Row],[Total Vencido]]</f>
        <v>163.08000000000001</v>
      </c>
      <c r="AR2392" s="26">
        <f>SUM(AG2392:AK2392)</f>
        <v>0</v>
      </c>
      <c r="AS2392" s="27">
        <f>+Tabla_DatosExternos_142[[#This Row],[Fecha]]-Tabla_DatosExternos_142[[#This Row],[Vence]]</f>
        <v>-60</v>
      </c>
      <c r="AT2392" s="21"/>
      <c r="AU2392" s="28" t="e">
        <f>+AR2392-W2392</f>
        <v>#VALUE!</v>
      </c>
    </row>
    <row r="2393" spans="1:47" x14ac:dyDescent="0.35">
      <c r="A2393" s="20">
        <v>46221</v>
      </c>
      <c r="B2393" s="21">
        <v>285919</v>
      </c>
      <c r="C2393" s="21">
        <v>380.52</v>
      </c>
      <c r="D2393" s="21">
        <v>380.52</v>
      </c>
      <c r="E2393" s="22">
        <v>46281</v>
      </c>
      <c r="F2393" s="21">
        <v>35</v>
      </c>
      <c r="G2393" s="21" t="s">
        <v>96</v>
      </c>
      <c r="H2393" s="21" t="s">
        <v>95</v>
      </c>
      <c r="I2393" s="21" t="s">
        <v>1709</v>
      </c>
      <c r="J2393" s="21" t="s">
        <v>1378</v>
      </c>
      <c r="K2393" s="21" t="s">
        <v>1379</v>
      </c>
      <c r="L2393" s="21" t="s">
        <v>1380</v>
      </c>
      <c r="M2393" s="21" t="s">
        <v>1381</v>
      </c>
      <c r="N2393" s="21">
        <v>60</v>
      </c>
      <c r="O2393" s="20"/>
      <c r="P2393" s="21" t="s">
        <v>50</v>
      </c>
      <c r="Q2393" s="21" t="s">
        <v>1710</v>
      </c>
      <c r="R2393" s="21">
        <v>425000</v>
      </c>
      <c r="S2393" s="21">
        <v>10019</v>
      </c>
      <c r="T2393" s="21">
        <v>-63.199295499999998</v>
      </c>
      <c r="U2393" s="21">
        <v>-17.791985100000002</v>
      </c>
      <c r="V2393" s="21" t="s">
        <v>1736</v>
      </c>
      <c r="W2393" s="21" t="s">
        <v>51</v>
      </c>
      <c r="X2393" s="21" t="s">
        <v>1764</v>
      </c>
      <c r="Y2393" s="23">
        <v>46246</v>
      </c>
      <c r="Z2393" s="24">
        <f>+E2393-Y2393</f>
        <v>35</v>
      </c>
      <c r="AA2393" s="25">
        <f>+Tabla_DatosExternos_142[[#This Row],[Saldo]]/Tabla_DatosExternos_142[[#This Row],[Importe]]</f>
        <v>1</v>
      </c>
      <c r="AB2393" s="21"/>
      <c r="AC2393" s="26">
        <f>IF(AND(-Z2393&gt;=1,-Z2393&lt;=30),D2393,0)</f>
        <v>0</v>
      </c>
      <c r="AD2393" s="26">
        <f>IF(AND(-Z2393&gt;=31,-Z2393&lt;=60),D2393,0)</f>
        <v>0</v>
      </c>
      <c r="AE2393" s="26">
        <f>IF(AND(-Z2393&gt;=61,-Z2393&lt;=90),D2393,0)</f>
        <v>0</v>
      </c>
      <c r="AF2393" s="26">
        <f>IF(AND(-Z2393&gt;=91,-Z2393&lt;=120),D2393,0)</f>
        <v>0</v>
      </c>
      <c r="AG2393" s="26">
        <f>IF(AND(-Z2393&gt;=121,-Z2393&lt;=150),D2393,0)</f>
        <v>0</v>
      </c>
      <c r="AH2393" s="26">
        <f>IF(AND(-Z2393&gt;=151,-Z2393&lt;=180),D2393,0)</f>
        <v>0</v>
      </c>
      <c r="AI2393" s="26">
        <f>IF(AND(-Z2393&gt;=181,-Z2393&lt;=210),D2393,0)</f>
        <v>0</v>
      </c>
      <c r="AJ2393" s="26">
        <f>IF(AND(-Z2393&gt;=211,-Z2393&lt;=250),D2393,0)</f>
        <v>0</v>
      </c>
      <c r="AK2393" s="26">
        <f>IF(-Z2393&gt;=251,D2393,0)</f>
        <v>0</v>
      </c>
      <c r="AL2393" s="26">
        <f>SUM(AE2393:AF2393)</f>
        <v>0</v>
      </c>
      <c r="AM2393" s="26">
        <f>SUM(AG2393:AK2393)</f>
        <v>0</v>
      </c>
      <c r="AN2393" s="26">
        <f>SUM(AI2393:AK2393)</f>
        <v>0</v>
      </c>
      <c r="AO2393" s="26">
        <f>+IF(SUM(AC2393:AK2393)=0,D2393,0)</f>
        <v>380.52</v>
      </c>
      <c r="AP2393" s="26">
        <f>+SUM(AC2393:AK2393)</f>
        <v>0</v>
      </c>
      <c r="AQ2393" s="26">
        <f>+Tabla_DatosExternos_142[[#This Row],[Total Vigente]]+Tabla_DatosExternos_142[[#This Row],[Total Vencido]]</f>
        <v>380.52</v>
      </c>
      <c r="AR2393" s="26">
        <f>SUM(AG2393:AK2393)</f>
        <v>0</v>
      </c>
      <c r="AS2393" s="27">
        <f>+Tabla_DatosExternos_142[[#This Row],[Fecha]]-Tabla_DatosExternos_142[[#This Row],[Vence]]</f>
        <v>-60</v>
      </c>
      <c r="AT2393" s="21"/>
      <c r="AU2393" s="28" t="e">
        <f>+AR2393-W2393</f>
        <v>#VALUE!</v>
      </c>
    </row>
    <row r="2394" spans="1:47" x14ac:dyDescent="0.35">
      <c r="A2394" s="20">
        <v>46221</v>
      </c>
      <c r="B2394" s="21">
        <v>285920</v>
      </c>
      <c r="C2394" s="21">
        <v>163.08000000000001</v>
      </c>
      <c r="D2394" s="21">
        <v>163.08000000000001</v>
      </c>
      <c r="E2394" s="22">
        <v>46281</v>
      </c>
      <c r="F2394" s="21">
        <v>35</v>
      </c>
      <c r="G2394" s="21" t="s">
        <v>96</v>
      </c>
      <c r="H2394" s="21" t="s">
        <v>95</v>
      </c>
      <c r="I2394" s="21" t="s">
        <v>1709</v>
      </c>
      <c r="J2394" s="21" t="s">
        <v>1378</v>
      </c>
      <c r="K2394" s="21" t="s">
        <v>1379</v>
      </c>
      <c r="L2394" s="21" t="s">
        <v>1380</v>
      </c>
      <c r="M2394" s="21" t="s">
        <v>1381</v>
      </c>
      <c r="N2394" s="21">
        <v>60</v>
      </c>
      <c r="O2394" s="20"/>
      <c r="P2394" s="21" t="s">
        <v>50</v>
      </c>
      <c r="Q2394" s="21" t="s">
        <v>1710</v>
      </c>
      <c r="R2394" s="21">
        <v>0</v>
      </c>
      <c r="S2394" s="21">
        <v>10019</v>
      </c>
      <c r="T2394" s="21">
        <v>-63.171535300000002</v>
      </c>
      <c r="U2394" s="21">
        <v>-17.807540299999999</v>
      </c>
      <c r="V2394" s="21" t="s">
        <v>1736</v>
      </c>
      <c r="W2394" s="21" t="s">
        <v>51</v>
      </c>
      <c r="X2394" s="21" t="s">
        <v>1743</v>
      </c>
      <c r="Y2394" s="23">
        <v>46246</v>
      </c>
      <c r="Z2394" s="24">
        <f>+E2394-Y2394</f>
        <v>35</v>
      </c>
      <c r="AA2394" s="25">
        <f>+Tabla_DatosExternos_142[[#This Row],[Saldo]]/Tabla_DatosExternos_142[[#This Row],[Importe]]</f>
        <v>1</v>
      </c>
      <c r="AB2394" s="21"/>
      <c r="AC2394" s="26">
        <f>IF(AND(-Z2394&gt;=1,-Z2394&lt;=30),D2394,0)</f>
        <v>0</v>
      </c>
      <c r="AD2394" s="26">
        <f>IF(AND(-Z2394&gt;=31,-Z2394&lt;=60),D2394,0)</f>
        <v>0</v>
      </c>
      <c r="AE2394" s="26">
        <f>IF(AND(-Z2394&gt;=61,-Z2394&lt;=90),D2394,0)</f>
        <v>0</v>
      </c>
      <c r="AF2394" s="26">
        <f>IF(AND(-Z2394&gt;=91,-Z2394&lt;=120),D2394,0)</f>
        <v>0</v>
      </c>
      <c r="AG2394" s="26">
        <f>IF(AND(-Z2394&gt;=121,-Z2394&lt;=150),D2394,0)</f>
        <v>0</v>
      </c>
      <c r="AH2394" s="26">
        <f>IF(AND(-Z2394&gt;=151,-Z2394&lt;=180),D2394,0)</f>
        <v>0</v>
      </c>
      <c r="AI2394" s="26">
        <f>IF(AND(-Z2394&gt;=181,-Z2394&lt;=210),D2394,0)</f>
        <v>0</v>
      </c>
      <c r="AJ2394" s="26">
        <f>IF(AND(-Z2394&gt;=211,-Z2394&lt;=250),D2394,0)</f>
        <v>0</v>
      </c>
      <c r="AK2394" s="26">
        <f>IF(-Z2394&gt;=251,D2394,0)</f>
        <v>0</v>
      </c>
      <c r="AL2394" s="26">
        <f>SUM(AE2394:AF2394)</f>
        <v>0</v>
      </c>
      <c r="AM2394" s="26">
        <f>SUM(AG2394:AK2394)</f>
        <v>0</v>
      </c>
      <c r="AN2394" s="26">
        <f>SUM(AI2394:AK2394)</f>
        <v>0</v>
      </c>
      <c r="AO2394" s="26">
        <f>+IF(SUM(AC2394:AK2394)=0,D2394,0)</f>
        <v>163.08000000000001</v>
      </c>
      <c r="AP2394" s="26">
        <f>+SUM(AC2394:AK2394)</f>
        <v>0</v>
      </c>
      <c r="AQ2394" s="26">
        <f>+Tabla_DatosExternos_142[[#This Row],[Total Vigente]]+Tabla_DatosExternos_142[[#This Row],[Total Vencido]]</f>
        <v>163.08000000000001</v>
      </c>
      <c r="AR2394" s="26">
        <f>SUM(AG2394:AK2394)</f>
        <v>0</v>
      </c>
      <c r="AS2394" s="27">
        <f>+Tabla_DatosExternos_142[[#This Row],[Fecha]]-Tabla_DatosExternos_142[[#This Row],[Vence]]</f>
        <v>-60</v>
      </c>
      <c r="AT2394" s="21"/>
      <c r="AU2394" s="28" t="e">
        <f>+AR2394-W2394</f>
        <v>#VALUE!</v>
      </c>
    </row>
    <row r="2395" spans="1:47" x14ac:dyDescent="0.35">
      <c r="A2395" s="20">
        <v>46221</v>
      </c>
      <c r="B2395" s="21">
        <v>285921</v>
      </c>
      <c r="C2395" s="21">
        <v>108.72</v>
      </c>
      <c r="D2395" s="21">
        <v>108.72</v>
      </c>
      <c r="E2395" s="22">
        <v>46281</v>
      </c>
      <c r="F2395" s="21">
        <v>35</v>
      </c>
      <c r="G2395" s="21" t="s">
        <v>96</v>
      </c>
      <c r="H2395" s="21" t="s">
        <v>95</v>
      </c>
      <c r="I2395" s="21" t="s">
        <v>1709</v>
      </c>
      <c r="J2395" s="21" t="s">
        <v>1378</v>
      </c>
      <c r="K2395" s="21" t="s">
        <v>1379</v>
      </c>
      <c r="L2395" s="21" t="s">
        <v>1380</v>
      </c>
      <c r="M2395" s="21" t="s">
        <v>1381</v>
      </c>
      <c r="N2395" s="21">
        <v>60</v>
      </c>
      <c r="O2395" s="20"/>
      <c r="P2395" s="21" t="s">
        <v>50</v>
      </c>
      <c r="Q2395" s="21" t="s">
        <v>1710</v>
      </c>
      <c r="R2395" s="21">
        <v>5000</v>
      </c>
      <c r="S2395" s="21">
        <v>10019</v>
      </c>
      <c r="T2395" s="21">
        <v>-63.145361100000002</v>
      </c>
      <c r="U2395" s="21">
        <v>-17.8223333</v>
      </c>
      <c r="V2395" s="21" t="s">
        <v>1746</v>
      </c>
      <c r="W2395" s="21" t="s">
        <v>51</v>
      </c>
      <c r="X2395" s="21" t="s">
        <v>1747</v>
      </c>
      <c r="Y2395" s="23">
        <v>46246</v>
      </c>
      <c r="Z2395" s="24">
        <f>+E2395-Y2395</f>
        <v>35</v>
      </c>
      <c r="AA2395" s="25">
        <f>+Tabla_DatosExternos_142[[#This Row],[Saldo]]/Tabla_DatosExternos_142[[#This Row],[Importe]]</f>
        <v>1</v>
      </c>
      <c r="AB2395" s="21"/>
      <c r="AC2395" s="26">
        <f>IF(AND(-Z2395&gt;=1,-Z2395&lt;=30),D2395,0)</f>
        <v>0</v>
      </c>
      <c r="AD2395" s="26">
        <f>IF(AND(-Z2395&gt;=31,-Z2395&lt;=60),D2395,0)</f>
        <v>0</v>
      </c>
      <c r="AE2395" s="26">
        <f>IF(AND(-Z2395&gt;=61,-Z2395&lt;=90),D2395,0)</f>
        <v>0</v>
      </c>
      <c r="AF2395" s="26">
        <f>IF(AND(-Z2395&gt;=91,-Z2395&lt;=120),D2395,0)</f>
        <v>0</v>
      </c>
      <c r="AG2395" s="26">
        <f>IF(AND(-Z2395&gt;=121,-Z2395&lt;=150),D2395,0)</f>
        <v>0</v>
      </c>
      <c r="AH2395" s="26">
        <f>IF(AND(-Z2395&gt;=151,-Z2395&lt;=180),D2395,0)</f>
        <v>0</v>
      </c>
      <c r="AI2395" s="26">
        <f>IF(AND(-Z2395&gt;=181,-Z2395&lt;=210),D2395,0)</f>
        <v>0</v>
      </c>
      <c r="AJ2395" s="26">
        <f>IF(AND(-Z2395&gt;=211,-Z2395&lt;=250),D2395,0)</f>
        <v>0</v>
      </c>
      <c r="AK2395" s="26">
        <f>IF(-Z2395&gt;=251,D2395,0)</f>
        <v>0</v>
      </c>
      <c r="AL2395" s="26">
        <f>SUM(AE2395:AF2395)</f>
        <v>0</v>
      </c>
      <c r="AM2395" s="26">
        <f>SUM(AG2395:AK2395)</f>
        <v>0</v>
      </c>
      <c r="AN2395" s="26">
        <f>SUM(AI2395:AK2395)</f>
        <v>0</v>
      </c>
      <c r="AO2395" s="26">
        <f>+IF(SUM(AC2395:AK2395)=0,D2395,0)</f>
        <v>108.72</v>
      </c>
      <c r="AP2395" s="26">
        <f>+SUM(AC2395:AK2395)</f>
        <v>0</v>
      </c>
      <c r="AQ2395" s="26">
        <f>+Tabla_DatosExternos_142[[#This Row],[Total Vigente]]+Tabla_DatosExternos_142[[#This Row],[Total Vencido]]</f>
        <v>108.72</v>
      </c>
      <c r="AR2395" s="26">
        <f>SUM(AG2395:AK2395)</f>
        <v>0</v>
      </c>
      <c r="AS2395" s="27">
        <f>+Tabla_DatosExternos_142[[#This Row],[Fecha]]-Tabla_DatosExternos_142[[#This Row],[Vence]]</f>
        <v>-60</v>
      </c>
      <c r="AT2395" s="21"/>
      <c r="AU2395" s="28" t="e">
        <f>+AR2395-W2395</f>
        <v>#VALUE!</v>
      </c>
    </row>
    <row r="2396" spans="1:47" x14ac:dyDescent="0.35">
      <c r="A2396" s="20">
        <v>46221</v>
      </c>
      <c r="B2396" s="21">
        <v>285922</v>
      </c>
      <c r="C2396" s="21">
        <v>2481.7800000000002</v>
      </c>
      <c r="D2396" s="21">
        <v>2481.7800000000002</v>
      </c>
      <c r="E2396" s="22">
        <v>46281</v>
      </c>
      <c r="F2396" s="21">
        <v>35</v>
      </c>
      <c r="G2396" s="21" t="s">
        <v>96</v>
      </c>
      <c r="H2396" s="21" t="s">
        <v>95</v>
      </c>
      <c r="I2396" s="21" t="s">
        <v>1709</v>
      </c>
      <c r="J2396" s="21" t="s">
        <v>1378</v>
      </c>
      <c r="K2396" s="21" t="s">
        <v>1379</v>
      </c>
      <c r="L2396" s="21" t="s">
        <v>1380</v>
      </c>
      <c r="M2396" s="21" t="s">
        <v>1381</v>
      </c>
      <c r="N2396" s="21">
        <v>60</v>
      </c>
      <c r="O2396" s="20"/>
      <c r="P2396" s="21" t="s">
        <v>50</v>
      </c>
      <c r="Q2396" s="21" t="s">
        <v>1710</v>
      </c>
      <c r="R2396" s="21">
        <v>5000</v>
      </c>
      <c r="S2396" s="21">
        <v>10019</v>
      </c>
      <c r="T2396" s="21">
        <v>-63.107947600000003</v>
      </c>
      <c r="U2396" s="21">
        <v>-17.777871999999999</v>
      </c>
      <c r="V2396" s="21" t="s">
        <v>1818</v>
      </c>
      <c r="W2396" s="21" t="s">
        <v>51</v>
      </c>
      <c r="X2396" s="21" t="s">
        <v>2643</v>
      </c>
      <c r="Y2396" s="23">
        <v>46246</v>
      </c>
      <c r="Z2396" s="24">
        <f>+E2396-Y2396</f>
        <v>35</v>
      </c>
      <c r="AA2396" s="25">
        <f>+Tabla_DatosExternos_142[[#This Row],[Saldo]]/Tabla_DatosExternos_142[[#This Row],[Importe]]</f>
        <v>1</v>
      </c>
      <c r="AB2396" s="21"/>
      <c r="AC2396" s="26">
        <f>IF(AND(-Z2396&gt;=1,-Z2396&lt;=30),D2396,0)</f>
        <v>0</v>
      </c>
      <c r="AD2396" s="26">
        <f>IF(AND(-Z2396&gt;=31,-Z2396&lt;=60),D2396,0)</f>
        <v>0</v>
      </c>
      <c r="AE2396" s="26">
        <f>IF(AND(-Z2396&gt;=61,-Z2396&lt;=90),D2396,0)</f>
        <v>0</v>
      </c>
      <c r="AF2396" s="26">
        <f>IF(AND(-Z2396&gt;=91,-Z2396&lt;=120),D2396,0)</f>
        <v>0</v>
      </c>
      <c r="AG2396" s="26">
        <f>IF(AND(-Z2396&gt;=121,-Z2396&lt;=150),D2396,0)</f>
        <v>0</v>
      </c>
      <c r="AH2396" s="26">
        <f>IF(AND(-Z2396&gt;=151,-Z2396&lt;=180),D2396,0)</f>
        <v>0</v>
      </c>
      <c r="AI2396" s="26">
        <f>IF(AND(-Z2396&gt;=181,-Z2396&lt;=210),D2396,0)</f>
        <v>0</v>
      </c>
      <c r="AJ2396" s="26">
        <f>IF(AND(-Z2396&gt;=211,-Z2396&lt;=250),D2396,0)</f>
        <v>0</v>
      </c>
      <c r="AK2396" s="26">
        <f>IF(-Z2396&gt;=251,D2396,0)</f>
        <v>0</v>
      </c>
      <c r="AL2396" s="26">
        <f>SUM(AE2396:AF2396)</f>
        <v>0</v>
      </c>
      <c r="AM2396" s="26">
        <f>SUM(AG2396:AK2396)</f>
        <v>0</v>
      </c>
      <c r="AN2396" s="26">
        <f>SUM(AI2396:AK2396)</f>
        <v>0</v>
      </c>
      <c r="AO2396" s="26">
        <f>+IF(SUM(AC2396:AK2396)=0,D2396,0)</f>
        <v>2481.7800000000002</v>
      </c>
      <c r="AP2396" s="26">
        <f>+SUM(AC2396:AK2396)</f>
        <v>0</v>
      </c>
      <c r="AQ2396" s="26">
        <f>+Tabla_DatosExternos_142[[#This Row],[Total Vigente]]+Tabla_DatosExternos_142[[#This Row],[Total Vencido]]</f>
        <v>2481.7800000000002</v>
      </c>
      <c r="AR2396" s="26">
        <f>SUM(AG2396:AK2396)</f>
        <v>0</v>
      </c>
      <c r="AS2396" s="27">
        <f>+Tabla_DatosExternos_142[[#This Row],[Fecha]]-Tabla_DatosExternos_142[[#This Row],[Vence]]</f>
        <v>-60</v>
      </c>
      <c r="AT2396" s="21"/>
      <c r="AU2396" s="28" t="e">
        <f>+AR2396-W2396</f>
        <v>#VALUE!</v>
      </c>
    </row>
    <row r="2397" spans="1:47" x14ac:dyDescent="0.35">
      <c r="A2397" s="20">
        <v>46221</v>
      </c>
      <c r="B2397" s="21">
        <v>285923</v>
      </c>
      <c r="C2397" s="21">
        <v>514.91999999999996</v>
      </c>
      <c r="D2397" s="21">
        <v>514.91999999999996</v>
      </c>
      <c r="E2397" s="22">
        <v>46281</v>
      </c>
      <c r="F2397" s="21">
        <v>35</v>
      </c>
      <c r="G2397" s="21" t="s">
        <v>96</v>
      </c>
      <c r="H2397" s="21" t="s">
        <v>95</v>
      </c>
      <c r="I2397" s="21" t="s">
        <v>1823</v>
      </c>
      <c r="J2397" s="21" t="s">
        <v>1378</v>
      </c>
      <c r="K2397" s="21" t="s">
        <v>1379</v>
      </c>
      <c r="L2397" s="21" t="s">
        <v>1380</v>
      </c>
      <c r="M2397" s="21" t="s">
        <v>1381</v>
      </c>
      <c r="N2397" s="21">
        <v>60</v>
      </c>
      <c r="O2397" s="20"/>
      <c r="P2397" s="21" t="s">
        <v>50</v>
      </c>
      <c r="Q2397" s="21" t="s">
        <v>1824</v>
      </c>
      <c r="R2397" s="21">
        <v>3020821</v>
      </c>
      <c r="S2397" s="21">
        <v>10019</v>
      </c>
      <c r="T2397" s="21">
        <v>-63.202550500000001</v>
      </c>
      <c r="U2397" s="21">
        <v>-17.756794899999999</v>
      </c>
      <c r="V2397" s="21" t="s">
        <v>1448</v>
      </c>
      <c r="W2397" s="21" t="s">
        <v>51</v>
      </c>
      <c r="X2397" s="21" t="s">
        <v>1857</v>
      </c>
      <c r="Y2397" s="23">
        <v>46246</v>
      </c>
      <c r="Z2397" s="24">
        <f>+E2397-Y2397</f>
        <v>35</v>
      </c>
      <c r="AA2397" s="25">
        <f>+Tabla_DatosExternos_142[[#This Row],[Saldo]]/Tabla_DatosExternos_142[[#This Row],[Importe]]</f>
        <v>1</v>
      </c>
      <c r="AB2397" s="21"/>
      <c r="AC2397" s="26">
        <f>IF(AND(-Z2397&gt;=1,-Z2397&lt;=30),D2397,0)</f>
        <v>0</v>
      </c>
      <c r="AD2397" s="26">
        <f>IF(AND(-Z2397&gt;=31,-Z2397&lt;=60),D2397,0)</f>
        <v>0</v>
      </c>
      <c r="AE2397" s="26">
        <f>IF(AND(-Z2397&gt;=61,-Z2397&lt;=90),D2397,0)</f>
        <v>0</v>
      </c>
      <c r="AF2397" s="26">
        <f>IF(AND(-Z2397&gt;=91,-Z2397&lt;=120),D2397,0)</f>
        <v>0</v>
      </c>
      <c r="AG2397" s="26">
        <f>IF(AND(-Z2397&gt;=121,-Z2397&lt;=150),D2397,0)</f>
        <v>0</v>
      </c>
      <c r="AH2397" s="26">
        <f>IF(AND(-Z2397&gt;=151,-Z2397&lt;=180),D2397,0)</f>
        <v>0</v>
      </c>
      <c r="AI2397" s="26">
        <f>IF(AND(-Z2397&gt;=181,-Z2397&lt;=210),D2397,0)</f>
        <v>0</v>
      </c>
      <c r="AJ2397" s="26">
        <f>IF(AND(-Z2397&gt;=211,-Z2397&lt;=250),D2397,0)</f>
        <v>0</v>
      </c>
      <c r="AK2397" s="26">
        <f>IF(-Z2397&gt;=251,D2397,0)</f>
        <v>0</v>
      </c>
      <c r="AL2397" s="26">
        <f>SUM(AE2397:AF2397)</f>
        <v>0</v>
      </c>
      <c r="AM2397" s="26">
        <f>SUM(AG2397:AK2397)</f>
        <v>0</v>
      </c>
      <c r="AN2397" s="26">
        <f>SUM(AI2397:AK2397)</f>
        <v>0</v>
      </c>
      <c r="AO2397" s="26">
        <f>+IF(SUM(AC2397:AK2397)=0,D2397,0)</f>
        <v>514.91999999999996</v>
      </c>
      <c r="AP2397" s="26">
        <f>+SUM(AC2397:AK2397)</f>
        <v>0</v>
      </c>
      <c r="AQ2397" s="26">
        <f>+Tabla_DatosExternos_142[[#This Row],[Total Vigente]]+Tabla_DatosExternos_142[[#This Row],[Total Vencido]]</f>
        <v>514.91999999999996</v>
      </c>
      <c r="AR2397" s="26">
        <f>SUM(AG2397:AK2397)</f>
        <v>0</v>
      </c>
      <c r="AS2397" s="27">
        <f>+Tabla_DatosExternos_142[[#This Row],[Fecha]]-Tabla_DatosExternos_142[[#This Row],[Vence]]</f>
        <v>-60</v>
      </c>
      <c r="AT2397" s="21"/>
      <c r="AU2397" s="28" t="e">
        <f>+AR2397-W2397</f>
        <v>#VALUE!</v>
      </c>
    </row>
    <row r="2398" spans="1:47" x14ac:dyDescent="0.35">
      <c r="A2398" s="20">
        <v>46221</v>
      </c>
      <c r="B2398" s="21">
        <v>285924</v>
      </c>
      <c r="C2398" s="21">
        <v>4788</v>
      </c>
      <c r="D2398" s="21">
        <v>4788</v>
      </c>
      <c r="E2398" s="22">
        <v>46281</v>
      </c>
      <c r="F2398" s="21">
        <v>35</v>
      </c>
      <c r="G2398" s="21" t="s">
        <v>96</v>
      </c>
      <c r="H2398" s="21" t="s">
        <v>95</v>
      </c>
      <c r="I2398" s="21" t="s">
        <v>1823</v>
      </c>
      <c r="J2398" s="21" t="s">
        <v>1378</v>
      </c>
      <c r="K2398" s="21" t="s">
        <v>1379</v>
      </c>
      <c r="L2398" s="21" t="s">
        <v>1380</v>
      </c>
      <c r="M2398" s="21" t="s">
        <v>1381</v>
      </c>
      <c r="N2398" s="21">
        <v>60</v>
      </c>
      <c r="O2398" s="20"/>
      <c r="P2398" s="21" t="s">
        <v>50</v>
      </c>
      <c r="Q2398" s="21" t="s">
        <v>1824</v>
      </c>
      <c r="R2398" s="21">
        <v>3020821</v>
      </c>
      <c r="S2398" s="21">
        <v>10019</v>
      </c>
      <c r="T2398" s="21">
        <v>-63.202550500000001</v>
      </c>
      <c r="U2398" s="21">
        <v>-17.756794899999999</v>
      </c>
      <c r="V2398" s="21" t="s">
        <v>1448</v>
      </c>
      <c r="W2398" s="21" t="s">
        <v>51</v>
      </c>
      <c r="X2398" s="21" t="s">
        <v>1857</v>
      </c>
      <c r="Y2398" s="23">
        <v>46246</v>
      </c>
      <c r="Z2398" s="24">
        <f>+E2398-Y2398</f>
        <v>35</v>
      </c>
      <c r="AA2398" s="25">
        <f>+Tabla_DatosExternos_142[[#This Row],[Saldo]]/Tabla_DatosExternos_142[[#This Row],[Importe]]</f>
        <v>1</v>
      </c>
      <c r="AB2398" s="21"/>
      <c r="AC2398" s="26">
        <f>IF(AND(-Z2398&gt;=1,-Z2398&lt;=30),D2398,0)</f>
        <v>0</v>
      </c>
      <c r="AD2398" s="26">
        <f>IF(AND(-Z2398&gt;=31,-Z2398&lt;=60),D2398,0)</f>
        <v>0</v>
      </c>
      <c r="AE2398" s="26">
        <f>IF(AND(-Z2398&gt;=61,-Z2398&lt;=90),D2398,0)</f>
        <v>0</v>
      </c>
      <c r="AF2398" s="26">
        <f>IF(AND(-Z2398&gt;=91,-Z2398&lt;=120),D2398,0)</f>
        <v>0</v>
      </c>
      <c r="AG2398" s="26">
        <f>IF(AND(-Z2398&gt;=121,-Z2398&lt;=150),D2398,0)</f>
        <v>0</v>
      </c>
      <c r="AH2398" s="26">
        <f>IF(AND(-Z2398&gt;=151,-Z2398&lt;=180),D2398,0)</f>
        <v>0</v>
      </c>
      <c r="AI2398" s="26">
        <f>IF(AND(-Z2398&gt;=181,-Z2398&lt;=210),D2398,0)</f>
        <v>0</v>
      </c>
      <c r="AJ2398" s="26">
        <f>IF(AND(-Z2398&gt;=211,-Z2398&lt;=250),D2398,0)</f>
        <v>0</v>
      </c>
      <c r="AK2398" s="26">
        <f>IF(-Z2398&gt;=251,D2398,0)</f>
        <v>0</v>
      </c>
      <c r="AL2398" s="26">
        <f>SUM(AE2398:AF2398)</f>
        <v>0</v>
      </c>
      <c r="AM2398" s="26">
        <f>SUM(AG2398:AK2398)</f>
        <v>0</v>
      </c>
      <c r="AN2398" s="26">
        <f>SUM(AI2398:AK2398)</f>
        <v>0</v>
      </c>
      <c r="AO2398" s="26">
        <f>+IF(SUM(AC2398:AK2398)=0,D2398,0)</f>
        <v>4788</v>
      </c>
      <c r="AP2398" s="26">
        <f>+SUM(AC2398:AK2398)</f>
        <v>0</v>
      </c>
      <c r="AQ2398" s="26">
        <f>+Tabla_DatosExternos_142[[#This Row],[Total Vigente]]+Tabla_DatosExternos_142[[#This Row],[Total Vencido]]</f>
        <v>4788</v>
      </c>
      <c r="AR2398" s="26">
        <f>SUM(AG2398:AK2398)</f>
        <v>0</v>
      </c>
      <c r="AS2398" s="27">
        <f>+Tabla_DatosExternos_142[[#This Row],[Fecha]]-Tabla_DatosExternos_142[[#This Row],[Vence]]</f>
        <v>-60</v>
      </c>
      <c r="AT2398" s="21"/>
      <c r="AU2398" s="28" t="e">
        <f>+AR2398-W2398</f>
        <v>#VALUE!</v>
      </c>
    </row>
    <row r="2399" spans="1:47" x14ac:dyDescent="0.35">
      <c r="A2399" s="20">
        <v>46221</v>
      </c>
      <c r="B2399" s="21">
        <v>285925</v>
      </c>
      <c r="C2399" s="21">
        <v>492.78</v>
      </c>
      <c r="D2399" s="21">
        <v>492.78</v>
      </c>
      <c r="E2399" s="22">
        <v>46281</v>
      </c>
      <c r="F2399" s="21">
        <v>35</v>
      </c>
      <c r="G2399" s="21" t="s">
        <v>96</v>
      </c>
      <c r="H2399" s="21" t="s">
        <v>95</v>
      </c>
      <c r="I2399" s="21" t="s">
        <v>1823</v>
      </c>
      <c r="J2399" s="21" t="s">
        <v>1378</v>
      </c>
      <c r="K2399" s="21" t="s">
        <v>1379</v>
      </c>
      <c r="L2399" s="21" t="s">
        <v>1380</v>
      </c>
      <c r="M2399" s="21" t="s">
        <v>1381</v>
      </c>
      <c r="N2399" s="21">
        <v>60</v>
      </c>
      <c r="O2399" s="20"/>
      <c r="P2399" s="21" t="s">
        <v>50</v>
      </c>
      <c r="Q2399" s="21" t="s">
        <v>1824</v>
      </c>
      <c r="R2399" s="21">
        <v>3020821</v>
      </c>
      <c r="S2399" s="21">
        <v>10019</v>
      </c>
      <c r="T2399" s="21">
        <v>-63.1815906</v>
      </c>
      <c r="U2399" s="21">
        <v>-17.7884542</v>
      </c>
      <c r="V2399" s="21" t="s">
        <v>1448</v>
      </c>
      <c r="W2399" s="21" t="s">
        <v>51</v>
      </c>
      <c r="X2399" s="21" t="s">
        <v>1861</v>
      </c>
      <c r="Y2399" s="23">
        <v>46246</v>
      </c>
      <c r="Z2399" s="24">
        <f>+E2399-Y2399</f>
        <v>35</v>
      </c>
      <c r="AA2399" s="25">
        <f>+Tabla_DatosExternos_142[[#This Row],[Saldo]]/Tabla_DatosExternos_142[[#This Row],[Importe]]</f>
        <v>1</v>
      </c>
      <c r="AB2399" s="21"/>
      <c r="AC2399" s="26">
        <f>IF(AND(-Z2399&gt;=1,-Z2399&lt;=30),D2399,0)</f>
        <v>0</v>
      </c>
      <c r="AD2399" s="26">
        <f>IF(AND(-Z2399&gt;=31,-Z2399&lt;=60),D2399,0)</f>
        <v>0</v>
      </c>
      <c r="AE2399" s="26">
        <f>IF(AND(-Z2399&gt;=61,-Z2399&lt;=90),D2399,0)</f>
        <v>0</v>
      </c>
      <c r="AF2399" s="26">
        <f>IF(AND(-Z2399&gt;=91,-Z2399&lt;=120),D2399,0)</f>
        <v>0</v>
      </c>
      <c r="AG2399" s="26">
        <f>IF(AND(-Z2399&gt;=121,-Z2399&lt;=150),D2399,0)</f>
        <v>0</v>
      </c>
      <c r="AH2399" s="26">
        <f>IF(AND(-Z2399&gt;=151,-Z2399&lt;=180),D2399,0)</f>
        <v>0</v>
      </c>
      <c r="AI2399" s="26">
        <f>IF(AND(-Z2399&gt;=181,-Z2399&lt;=210),D2399,0)</f>
        <v>0</v>
      </c>
      <c r="AJ2399" s="26">
        <f>IF(AND(-Z2399&gt;=211,-Z2399&lt;=250),D2399,0)</f>
        <v>0</v>
      </c>
      <c r="AK2399" s="26">
        <f>IF(-Z2399&gt;=251,D2399,0)</f>
        <v>0</v>
      </c>
      <c r="AL2399" s="26">
        <f>SUM(AE2399:AF2399)</f>
        <v>0</v>
      </c>
      <c r="AM2399" s="26">
        <f>SUM(AG2399:AK2399)</f>
        <v>0</v>
      </c>
      <c r="AN2399" s="26">
        <f>SUM(AI2399:AK2399)</f>
        <v>0</v>
      </c>
      <c r="AO2399" s="26">
        <f>+IF(SUM(AC2399:AK2399)=0,D2399,0)</f>
        <v>492.78</v>
      </c>
      <c r="AP2399" s="26">
        <f>+SUM(AC2399:AK2399)</f>
        <v>0</v>
      </c>
      <c r="AQ2399" s="26">
        <f>+Tabla_DatosExternos_142[[#This Row],[Total Vigente]]+Tabla_DatosExternos_142[[#This Row],[Total Vencido]]</f>
        <v>492.78</v>
      </c>
      <c r="AR2399" s="26">
        <f>SUM(AG2399:AK2399)</f>
        <v>0</v>
      </c>
      <c r="AS2399" s="27">
        <f>+Tabla_DatosExternos_142[[#This Row],[Fecha]]-Tabla_DatosExternos_142[[#This Row],[Vence]]</f>
        <v>-60</v>
      </c>
      <c r="AT2399" s="21"/>
      <c r="AU2399" s="28" t="e">
        <f>+AR2399-W2399</f>
        <v>#VALUE!</v>
      </c>
    </row>
    <row r="2400" spans="1:47" x14ac:dyDescent="0.35">
      <c r="A2400" s="20">
        <v>46221</v>
      </c>
      <c r="B2400" s="21">
        <v>285926</v>
      </c>
      <c r="C2400" s="21">
        <v>729.6</v>
      </c>
      <c r="D2400" s="21">
        <v>729.6</v>
      </c>
      <c r="E2400" s="22">
        <v>46281</v>
      </c>
      <c r="F2400" s="21">
        <v>35</v>
      </c>
      <c r="G2400" s="21" t="s">
        <v>96</v>
      </c>
      <c r="H2400" s="21" t="s">
        <v>95</v>
      </c>
      <c r="I2400" s="21" t="s">
        <v>1823</v>
      </c>
      <c r="J2400" s="21" t="s">
        <v>1378</v>
      </c>
      <c r="K2400" s="21" t="s">
        <v>1379</v>
      </c>
      <c r="L2400" s="21" t="s">
        <v>1380</v>
      </c>
      <c r="M2400" s="21" t="s">
        <v>1381</v>
      </c>
      <c r="N2400" s="21">
        <v>60</v>
      </c>
      <c r="O2400" s="20"/>
      <c r="P2400" s="21" t="s">
        <v>50</v>
      </c>
      <c r="Q2400" s="21" t="s">
        <v>1824</v>
      </c>
      <c r="R2400" s="21">
        <v>3020821</v>
      </c>
      <c r="S2400" s="21">
        <v>10019</v>
      </c>
      <c r="T2400" s="21">
        <v>-63.1815906</v>
      </c>
      <c r="U2400" s="21">
        <v>-17.7884542</v>
      </c>
      <c r="V2400" s="21" t="s">
        <v>1448</v>
      </c>
      <c r="W2400" s="21" t="s">
        <v>51</v>
      </c>
      <c r="X2400" s="21" t="s">
        <v>1861</v>
      </c>
      <c r="Y2400" s="23">
        <v>46246</v>
      </c>
      <c r="Z2400" s="24">
        <f>+E2400-Y2400</f>
        <v>35</v>
      </c>
      <c r="AA2400" s="25">
        <f>+Tabla_DatosExternos_142[[#This Row],[Saldo]]/Tabla_DatosExternos_142[[#This Row],[Importe]]</f>
        <v>1</v>
      </c>
      <c r="AB2400" s="21"/>
      <c r="AC2400" s="26">
        <f>IF(AND(-Z2400&gt;=1,-Z2400&lt;=30),D2400,0)</f>
        <v>0</v>
      </c>
      <c r="AD2400" s="26">
        <f>IF(AND(-Z2400&gt;=31,-Z2400&lt;=60),D2400,0)</f>
        <v>0</v>
      </c>
      <c r="AE2400" s="26">
        <f>IF(AND(-Z2400&gt;=61,-Z2400&lt;=90),D2400,0)</f>
        <v>0</v>
      </c>
      <c r="AF2400" s="26">
        <f>IF(AND(-Z2400&gt;=91,-Z2400&lt;=120),D2400,0)</f>
        <v>0</v>
      </c>
      <c r="AG2400" s="26">
        <f>IF(AND(-Z2400&gt;=121,-Z2400&lt;=150),D2400,0)</f>
        <v>0</v>
      </c>
      <c r="AH2400" s="26">
        <f>IF(AND(-Z2400&gt;=151,-Z2400&lt;=180),D2400,0)</f>
        <v>0</v>
      </c>
      <c r="AI2400" s="26">
        <f>IF(AND(-Z2400&gt;=181,-Z2400&lt;=210),D2400,0)</f>
        <v>0</v>
      </c>
      <c r="AJ2400" s="26">
        <f>IF(AND(-Z2400&gt;=211,-Z2400&lt;=250),D2400,0)</f>
        <v>0</v>
      </c>
      <c r="AK2400" s="26">
        <f>IF(-Z2400&gt;=251,D2400,0)</f>
        <v>0</v>
      </c>
      <c r="AL2400" s="26">
        <f>SUM(AE2400:AF2400)</f>
        <v>0</v>
      </c>
      <c r="AM2400" s="26">
        <f>SUM(AG2400:AK2400)</f>
        <v>0</v>
      </c>
      <c r="AN2400" s="26">
        <f>SUM(AI2400:AK2400)</f>
        <v>0</v>
      </c>
      <c r="AO2400" s="26">
        <f>+IF(SUM(AC2400:AK2400)=0,D2400,0)</f>
        <v>729.6</v>
      </c>
      <c r="AP2400" s="26">
        <f>+SUM(AC2400:AK2400)</f>
        <v>0</v>
      </c>
      <c r="AQ2400" s="26">
        <f>+Tabla_DatosExternos_142[[#This Row],[Total Vigente]]+Tabla_DatosExternos_142[[#This Row],[Total Vencido]]</f>
        <v>729.6</v>
      </c>
      <c r="AR2400" s="26">
        <f>SUM(AG2400:AK2400)</f>
        <v>0</v>
      </c>
      <c r="AS2400" s="27">
        <f>+Tabla_DatosExternos_142[[#This Row],[Fecha]]-Tabla_DatosExternos_142[[#This Row],[Vence]]</f>
        <v>-60</v>
      </c>
      <c r="AT2400" s="21"/>
      <c r="AU2400" s="28" t="e">
        <f>+AR2400-W2400</f>
        <v>#VALUE!</v>
      </c>
    </row>
    <row r="2401" spans="1:47" x14ac:dyDescent="0.35">
      <c r="A2401" s="20">
        <v>46221</v>
      </c>
      <c r="B2401" s="21">
        <v>285927</v>
      </c>
      <c r="C2401" s="21">
        <v>2034.08</v>
      </c>
      <c r="D2401" s="21">
        <v>2034.08</v>
      </c>
      <c r="E2401" s="22">
        <v>46281</v>
      </c>
      <c r="F2401" s="21">
        <v>35</v>
      </c>
      <c r="G2401" s="21" t="s">
        <v>96</v>
      </c>
      <c r="H2401" s="21" t="s">
        <v>95</v>
      </c>
      <c r="I2401" s="21" t="s">
        <v>1823</v>
      </c>
      <c r="J2401" s="21" t="s">
        <v>1378</v>
      </c>
      <c r="K2401" s="21" t="s">
        <v>1379</v>
      </c>
      <c r="L2401" s="21" t="s">
        <v>1380</v>
      </c>
      <c r="M2401" s="21" t="s">
        <v>1381</v>
      </c>
      <c r="N2401" s="21">
        <v>60</v>
      </c>
      <c r="O2401" s="20"/>
      <c r="P2401" s="21" t="s">
        <v>50</v>
      </c>
      <c r="Q2401" s="21" t="s">
        <v>1824</v>
      </c>
      <c r="R2401" s="21">
        <v>3020821</v>
      </c>
      <c r="S2401" s="21">
        <v>10019</v>
      </c>
      <c r="T2401" s="21">
        <v>-63.186185000000002</v>
      </c>
      <c r="U2401" s="21">
        <v>-17.781941400000001</v>
      </c>
      <c r="V2401" s="21" t="s">
        <v>1448</v>
      </c>
      <c r="W2401" s="21" t="s">
        <v>51</v>
      </c>
      <c r="X2401" s="21" t="s">
        <v>1862</v>
      </c>
      <c r="Y2401" s="23">
        <v>46246</v>
      </c>
      <c r="Z2401" s="24">
        <f>+E2401-Y2401</f>
        <v>35</v>
      </c>
      <c r="AA2401" s="25">
        <f>+Tabla_DatosExternos_142[[#This Row],[Saldo]]/Tabla_DatosExternos_142[[#This Row],[Importe]]</f>
        <v>1</v>
      </c>
      <c r="AB2401" s="21"/>
      <c r="AC2401" s="26">
        <f>IF(AND(-Z2401&gt;=1,-Z2401&lt;=30),D2401,0)</f>
        <v>0</v>
      </c>
      <c r="AD2401" s="26">
        <f>IF(AND(-Z2401&gt;=31,-Z2401&lt;=60),D2401,0)</f>
        <v>0</v>
      </c>
      <c r="AE2401" s="26">
        <f>IF(AND(-Z2401&gt;=61,-Z2401&lt;=90),D2401,0)</f>
        <v>0</v>
      </c>
      <c r="AF2401" s="26">
        <f>IF(AND(-Z2401&gt;=91,-Z2401&lt;=120),D2401,0)</f>
        <v>0</v>
      </c>
      <c r="AG2401" s="26">
        <f>IF(AND(-Z2401&gt;=121,-Z2401&lt;=150),D2401,0)</f>
        <v>0</v>
      </c>
      <c r="AH2401" s="26">
        <f>IF(AND(-Z2401&gt;=151,-Z2401&lt;=180),D2401,0)</f>
        <v>0</v>
      </c>
      <c r="AI2401" s="26">
        <f>IF(AND(-Z2401&gt;=181,-Z2401&lt;=210),D2401,0)</f>
        <v>0</v>
      </c>
      <c r="AJ2401" s="26">
        <f>IF(AND(-Z2401&gt;=211,-Z2401&lt;=250),D2401,0)</f>
        <v>0</v>
      </c>
      <c r="AK2401" s="26">
        <f>IF(-Z2401&gt;=251,D2401,0)</f>
        <v>0</v>
      </c>
      <c r="AL2401" s="26">
        <f>SUM(AE2401:AF2401)</f>
        <v>0</v>
      </c>
      <c r="AM2401" s="26">
        <f>SUM(AG2401:AK2401)</f>
        <v>0</v>
      </c>
      <c r="AN2401" s="26">
        <f>SUM(AI2401:AK2401)</f>
        <v>0</v>
      </c>
      <c r="AO2401" s="26">
        <f>+IF(SUM(AC2401:AK2401)=0,D2401,0)</f>
        <v>2034.08</v>
      </c>
      <c r="AP2401" s="26">
        <f>+SUM(AC2401:AK2401)</f>
        <v>0</v>
      </c>
      <c r="AQ2401" s="26">
        <f>+Tabla_DatosExternos_142[[#This Row],[Total Vigente]]+Tabla_DatosExternos_142[[#This Row],[Total Vencido]]</f>
        <v>2034.08</v>
      </c>
      <c r="AR2401" s="26">
        <f>SUM(AG2401:AK2401)</f>
        <v>0</v>
      </c>
      <c r="AS2401" s="27">
        <f>+Tabla_DatosExternos_142[[#This Row],[Fecha]]-Tabla_DatosExternos_142[[#This Row],[Vence]]</f>
        <v>-60</v>
      </c>
      <c r="AT2401" s="21"/>
      <c r="AU2401" s="28" t="e">
        <f>+AR2401-W2401</f>
        <v>#VALUE!</v>
      </c>
    </row>
    <row r="2402" spans="1:47" x14ac:dyDescent="0.35">
      <c r="A2402" s="20">
        <v>46221</v>
      </c>
      <c r="B2402" s="21">
        <v>285928</v>
      </c>
      <c r="C2402" s="21">
        <v>1459.2</v>
      </c>
      <c r="D2402" s="21">
        <v>1459.2</v>
      </c>
      <c r="E2402" s="22">
        <v>46281</v>
      </c>
      <c r="F2402" s="21">
        <v>35</v>
      </c>
      <c r="G2402" s="21" t="s">
        <v>96</v>
      </c>
      <c r="H2402" s="21" t="s">
        <v>95</v>
      </c>
      <c r="I2402" s="21" t="s">
        <v>1823</v>
      </c>
      <c r="J2402" s="21" t="s">
        <v>1378</v>
      </c>
      <c r="K2402" s="21" t="s">
        <v>1379</v>
      </c>
      <c r="L2402" s="21" t="s">
        <v>1380</v>
      </c>
      <c r="M2402" s="21" t="s">
        <v>1381</v>
      </c>
      <c r="N2402" s="21">
        <v>60</v>
      </c>
      <c r="O2402" s="20"/>
      <c r="P2402" s="21" t="s">
        <v>50</v>
      </c>
      <c r="Q2402" s="21" t="s">
        <v>1824</v>
      </c>
      <c r="R2402" s="21">
        <v>3020821</v>
      </c>
      <c r="S2402" s="21">
        <v>10019</v>
      </c>
      <c r="T2402" s="21">
        <v>-63.186185000000002</v>
      </c>
      <c r="U2402" s="21">
        <v>-17.781941400000001</v>
      </c>
      <c r="V2402" s="21" t="s">
        <v>1448</v>
      </c>
      <c r="W2402" s="21" t="s">
        <v>51</v>
      </c>
      <c r="X2402" s="21" t="s">
        <v>1862</v>
      </c>
      <c r="Y2402" s="23">
        <v>46246</v>
      </c>
      <c r="Z2402" s="24">
        <f>+E2402-Y2402</f>
        <v>35</v>
      </c>
      <c r="AA2402" s="25">
        <f>+Tabla_DatosExternos_142[[#This Row],[Saldo]]/Tabla_DatosExternos_142[[#This Row],[Importe]]</f>
        <v>1</v>
      </c>
      <c r="AB2402" s="21"/>
      <c r="AC2402" s="26">
        <f>IF(AND(-Z2402&gt;=1,-Z2402&lt;=30),D2402,0)</f>
        <v>0</v>
      </c>
      <c r="AD2402" s="26">
        <f>IF(AND(-Z2402&gt;=31,-Z2402&lt;=60),D2402,0)</f>
        <v>0</v>
      </c>
      <c r="AE2402" s="26">
        <f>IF(AND(-Z2402&gt;=61,-Z2402&lt;=90),D2402,0)</f>
        <v>0</v>
      </c>
      <c r="AF2402" s="26">
        <f>IF(AND(-Z2402&gt;=91,-Z2402&lt;=120),D2402,0)</f>
        <v>0</v>
      </c>
      <c r="AG2402" s="26">
        <f>IF(AND(-Z2402&gt;=121,-Z2402&lt;=150),D2402,0)</f>
        <v>0</v>
      </c>
      <c r="AH2402" s="26">
        <f>IF(AND(-Z2402&gt;=151,-Z2402&lt;=180),D2402,0)</f>
        <v>0</v>
      </c>
      <c r="AI2402" s="26">
        <f>IF(AND(-Z2402&gt;=181,-Z2402&lt;=210),D2402,0)</f>
        <v>0</v>
      </c>
      <c r="AJ2402" s="26">
        <f>IF(AND(-Z2402&gt;=211,-Z2402&lt;=250),D2402,0)</f>
        <v>0</v>
      </c>
      <c r="AK2402" s="26">
        <f>IF(-Z2402&gt;=251,D2402,0)</f>
        <v>0</v>
      </c>
      <c r="AL2402" s="26">
        <f>SUM(AE2402:AF2402)</f>
        <v>0</v>
      </c>
      <c r="AM2402" s="26">
        <f>SUM(AG2402:AK2402)</f>
        <v>0</v>
      </c>
      <c r="AN2402" s="26">
        <f>SUM(AI2402:AK2402)</f>
        <v>0</v>
      </c>
      <c r="AO2402" s="26">
        <f>+IF(SUM(AC2402:AK2402)=0,D2402,0)</f>
        <v>1459.2</v>
      </c>
      <c r="AP2402" s="26">
        <f>+SUM(AC2402:AK2402)</f>
        <v>0</v>
      </c>
      <c r="AQ2402" s="26">
        <f>+Tabla_DatosExternos_142[[#This Row],[Total Vigente]]+Tabla_DatosExternos_142[[#This Row],[Total Vencido]]</f>
        <v>1459.2</v>
      </c>
      <c r="AR2402" s="26">
        <f>SUM(AG2402:AK2402)</f>
        <v>0</v>
      </c>
      <c r="AS2402" s="27">
        <f>+Tabla_DatosExternos_142[[#This Row],[Fecha]]-Tabla_DatosExternos_142[[#This Row],[Vence]]</f>
        <v>-60</v>
      </c>
      <c r="AT2402" s="21"/>
      <c r="AU2402" s="28" t="e">
        <f>+AR2402-W2402</f>
        <v>#VALUE!</v>
      </c>
    </row>
    <row r="2403" spans="1:47" x14ac:dyDescent="0.35">
      <c r="A2403" s="20">
        <v>46221</v>
      </c>
      <c r="B2403" s="21">
        <v>285929</v>
      </c>
      <c r="C2403" s="21">
        <v>1087.2</v>
      </c>
      <c r="D2403" s="21">
        <v>1087.2</v>
      </c>
      <c r="E2403" s="22">
        <v>46281</v>
      </c>
      <c r="F2403" s="21">
        <v>35</v>
      </c>
      <c r="G2403" s="21" t="s">
        <v>96</v>
      </c>
      <c r="H2403" s="21" t="s">
        <v>95</v>
      </c>
      <c r="I2403" s="21" t="s">
        <v>1691</v>
      </c>
      <c r="J2403" s="21" t="s">
        <v>1378</v>
      </c>
      <c r="K2403" s="21" t="s">
        <v>1379</v>
      </c>
      <c r="L2403" s="21" t="s">
        <v>1380</v>
      </c>
      <c r="M2403" s="21" t="s">
        <v>1381</v>
      </c>
      <c r="N2403" s="21">
        <v>60</v>
      </c>
      <c r="O2403" s="20"/>
      <c r="P2403" s="21" t="s">
        <v>50</v>
      </c>
      <c r="Q2403" s="21" t="s">
        <v>1692</v>
      </c>
      <c r="R2403" s="21">
        <v>1205808</v>
      </c>
      <c r="S2403" s="21">
        <v>10019</v>
      </c>
      <c r="T2403" s="21">
        <v>-63.180715399999997</v>
      </c>
      <c r="U2403" s="21">
        <v>-17.758477599999999</v>
      </c>
      <c r="V2403" s="21" t="s">
        <v>1693</v>
      </c>
      <c r="W2403" s="21" t="s">
        <v>51</v>
      </c>
      <c r="X2403" s="21" t="s">
        <v>1702</v>
      </c>
      <c r="Y2403" s="23">
        <v>46246</v>
      </c>
      <c r="Z2403" s="24">
        <f>+E2403-Y2403</f>
        <v>35</v>
      </c>
      <c r="AA2403" s="25">
        <f>+Tabla_DatosExternos_142[[#This Row],[Saldo]]/Tabla_DatosExternos_142[[#This Row],[Importe]]</f>
        <v>1</v>
      </c>
      <c r="AB2403" s="21"/>
      <c r="AC2403" s="26">
        <f>IF(AND(-Z2403&gt;=1,-Z2403&lt;=30),D2403,0)</f>
        <v>0</v>
      </c>
      <c r="AD2403" s="26">
        <f>IF(AND(-Z2403&gt;=31,-Z2403&lt;=60),D2403,0)</f>
        <v>0</v>
      </c>
      <c r="AE2403" s="26">
        <f>IF(AND(-Z2403&gt;=61,-Z2403&lt;=90),D2403,0)</f>
        <v>0</v>
      </c>
      <c r="AF2403" s="26">
        <f>IF(AND(-Z2403&gt;=91,-Z2403&lt;=120),D2403,0)</f>
        <v>0</v>
      </c>
      <c r="AG2403" s="26">
        <f>IF(AND(-Z2403&gt;=121,-Z2403&lt;=150),D2403,0)</f>
        <v>0</v>
      </c>
      <c r="AH2403" s="26">
        <f>IF(AND(-Z2403&gt;=151,-Z2403&lt;=180),D2403,0)</f>
        <v>0</v>
      </c>
      <c r="AI2403" s="26">
        <f>IF(AND(-Z2403&gt;=181,-Z2403&lt;=210),D2403,0)</f>
        <v>0</v>
      </c>
      <c r="AJ2403" s="26">
        <f>IF(AND(-Z2403&gt;=211,-Z2403&lt;=250),D2403,0)</f>
        <v>0</v>
      </c>
      <c r="AK2403" s="26">
        <f>IF(-Z2403&gt;=251,D2403,0)</f>
        <v>0</v>
      </c>
      <c r="AL2403" s="26">
        <f>SUM(AE2403:AF2403)</f>
        <v>0</v>
      </c>
      <c r="AM2403" s="26">
        <f>SUM(AG2403:AK2403)</f>
        <v>0</v>
      </c>
      <c r="AN2403" s="26">
        <f>SUM(AI2403:AK2403)</f>
        <v>0</v>
      </c>
      <c r="AO2403" s="26">
        <f>+IF(SUM(AC2403:AK2403)=0,D2403,0)</f>
        <v>1087.2</v>
      </c>
      <c r="AP2403" s="26">
        <f>+SUM(AC2403:AK2403)</f>
        <v>0</v>
      </c>
      <c r="AQ2403" s="26">
        <f>+Tabla_DatosExternos_142[[#This Row],[Total Vigente]]+Tabla_DatosExternos_142[[#This Row],[Total Vencido]]</f>
        <v>1087.2</v>
      </c>
      <c r="AR2403" s="26">
        <f>SUM(AG2403:AK2403)</f>
        <v>0</v>
      </c>
      <c r="AS2403" s="27">
        <f>+Tabla_DatosExternos_142[[#This Row],[Fecha]]-Tabla_DatosExternos_142[[#This Row],[Vence]]</f>
        <v>-60</v>
      </c>
      <c r="AT2403" s="21"/>
      <c r="AU2403" s="28" t="e">
        <f>+AR2403-W2403</f>
        <v>#VALUE!</v>
      </c>
    </row>
    <row r="2404" spans="1:47" x14ac:dyDescent="0.35">
      <c r="A2404" s="20">
        <v>46221</v>
      </c>
      <c r="B2404" s="21">
        <v>286080</v>
      </c>
      <c r="C2404" s="21">
        <v>652.32000000000005</v>
      </c>
      <c r="D2404" s="21">
        <v>652.32000000000005</v>
      </c>
      <c r="E2404" s="22">
        <v>46281</v>
      </c>
      <c r="F2404" s="21">
        <v>35</v>
      </c>
      <c r="G2404" s="21" t="s">
        <v>96</v>
      </c>
      <c r="H2404" s="21" t="s">
        <v>95</v>
      </c>
      <c r="I2404" s="21" t="s">
        <v>1709</v>
      </c>
      <c r="J2404" s="21" t="s">
        <v>1378</v>
      </c>
      <c r="K2404" s="21" t="s">
        <v>1379</v>
      </c>
      <c r="L2404" s="21" t="s">
        <v>1380</v>
      </c>
      <c r="M2404" s="21" t="s">
        <v>1381</v>
      </c>
      <c r="N2404" s="21">
        <v>60</v>
      </c>
      <c r="O2404" s="20"/>
      <c r="P2404" s="21" t="s">
        <v>50</v>
      </c>
      <c r="Q2404" s="21" t="s">
        <v>1710</v>
      </c>
      <c r="R2404" s="21">
        <v>425000</v>
      </c>
      <c r="S2404" s="21">
        <v>10019</v>
      </c>
      <c r="T2404" s="21">
        <v>-63.094124399999998</v>
      </c>
      <c r="U2404" s="21">
        <v>-17.7519545</v>
      </c>
      <c r="V2404" s="21" t="s">
        <v>1736</v>
      </c>
      <c r="W2404" s="21" t="s">
        <v>51</v>
      </c>
      <c r="X2404" s="21" t="s">
        <v>1780</v>
      </c>
      <c r="Y2404" s="23">
        <v>46246</v>
      </c>
      <c r="Z2404" s="24">
        <f>+E2404-Y2404</f>
        <v>35</v>
      </c>
      <c r="AA2404" s="25">
        <f>+Tabla_DatosExternos_142[[#This Row],[Saldo]]/Tabla_DatosExternos_142[[#This Row],[Importe]]</f>
        <v>1</v>
      </c>
      <c r="AB2404" s="21"/>
      <c r="AC2404" s="26">
        <f>IF(AND(-Z2404&gt;=1,-Z2404&lt;=30),D2404,0)</f>
        <v>0</v>
      </c>
      <c r="AD2404" s="26">
        <f>IF(AND(-Z2404&gt;=31,-Z2404&lt;=60),D2404,0)</f>
        <v>0</v>
      </c>
      <c r="AE2404" s="26">
        <f>IF(AND(-Z2404&gt;=61,-Z2404&lt;=90),D2404,0)</f>
        <v>0</v>
      </c>
      <c r="AF2404" s="26">
        <f>IF(AND(-Z2404&gt;=91,-Z2404&lt;=120),D2404,0)</f>
        <v>0</v>
      </c>
      <c r="AG2404" s="26">
        <f>IF(AND(-Z2404&gt;=121,-Z2404&lt;=150),D2404,0)</f>
        <v>0</v>
      </c>
      <c r="AH2404" s="26">
        <f>IF(AND(-Z2404&gt;=151,-Z2404&lt;=180),D2404,0)</f>
        <v>0</v>
      </c>
      <c r="AI2404" s="26">
        <f>IF(AND(-Z2404&gt;=181,-Z2404&lt;=210),D2404,0)</f>
        <v>0</v>
      </c>
      <c r="AJ2404" s="26">
        <f>IF(AND(-Z2404&gt;=211,-Z2404&lt;=250),D2404,0)</f>
        <v>0</v>
      </c>
      <c r="AK2404" s="26">
        <f>IF(-Z2404&gt;=251,D2404,0)</f>
        <v>0</v>
      </c>
      <c r="AL2404" s="26">
        <f>SUM(AE2404:AF2404)</f>
        <v>0</v>
      </c>
      <c r="AM2404" s="26">
        <f>SUM(AG2404:AK2404)</f>
        <v>0</v>
      </c>
      <c r="AN2404" s="26">
        <f>SUM(AI2404:AK2404)</f>
        <v>0</v>
      </c>
      <c r="AO2404" s="26">
        <f>+IF(SUM(AC2404:AK2404)=0,D2404,0)</f>
        <v>652.32000000000005</v>
      </c>
      <c r="AP2404" s="26">
        <f>+SUM(AC2404:AK2404)</f>
        <v>0</v>
      </c>
      <c r="AQ2404" s="26">
        <f>+Tabla_DatosExternos_142[[#This Row],[Total Vigente]]+Tabla_DatosExternos_142[[#This Row],[Total Vencido]]</f>
        <v>652.32000000000005</v>
      </c>
      <c r="AR2404" s="26">
        <f>SUM(AG2404:AK2404)</f>
        <v>0</v>
      </c>
      <c r="AS2404" s="27">
        <f>+Tabla_DatosExternos_142[[#This Row],[Fecha]]-Tabla_DatosExternos_142[[#This Row],[Vence]]</f>
        <v>-60</v>
      </c>
      <c r="AT2404" s="21"/>
      <c r="AU2404" s="28" t="e">
        <f>+AR2404-W2404</f>
        <v>#VALUE!</v>
      </c>
    </row>
    <row r="2405" spans="1:47" x14ac:dyDescent="0.35">
      <c r="A2405" s="20">
        <v>46221</v>
      </c>
      <c r="B2405" s="21">
        <v>286081</v>
      </c>
      <c r="C2405" s="21">
        <v>163.08000000000001</v>
      </c>
      <c r="D2405" s="21">
        <v>163.08000000000001</v>
      </c>
      <c r="E2405" s="22">
        <v>46281</v>
      </c>
      <c r="F2405" s="21">
        <v>35</v>
      </c>
      <c r="G2405" s="21" t="s">
        <v>96</v>
      </c>
      <c r="H2405" s="21" t="s">
        <v>95</v>
      </c>
      <c r="I2405" s="21" t="s">
        <v>1709</v>
      </c>
      <c r="J2405" s="21" t="s">
        <v>1378</v>
      </c>
      <c r="K2405" s="21" t="s">
        <v>1379</v>
      </c>
      <c r="L2405" s="21" t="s">
        <v>1380</v>
      </c>
      <c r="M2405" s="21" t="s">
        <v>1381</v>
      </c>
      <c r="N2405" s="21">
        <v>60</v>
      </c>
      <c r="O2405" s="20"/>
      <c r="P2405" s="21" t="s">
        <v>50</v>
      </c>
      <c r="Q2405" s="21" t="s">
        <v>1710</v>
      </c>
      <c r="R2405" s="21">
        <v>5000</v>
      </c>
      <c r="S2405" s="21">
        <v>10019</v>
      </c>
      <c r="T2405" s="21">
        <v>-63.074126300000003</v>
      </c>
      <c r="U2405" s="21">
        <v>-17.740249800000001</v>
      </c>
      <c r="V2405" s="21" t="s">
        <v>1736</v>
      </c>
      <c r="W2405" s="21" t="s">
        <v>51</v>
      </c>
      <c r="X2405" s="21" t="s">
        <v>1781</v>
      </c>
      <c r="Y2405" s="23">
        <v>46246</v>
      </c>
      <c r="Z2405" s="24">
        <f>+E2405-Y2405</f>
        <v>35</v>
      </c>
      <c r="AA2405" s="25">
        <f>+Tabla_DatosExternos_142[[#This Row],[Saldo]]/Tabla_DatosExternos_142[[#This Row],[Importe]]</f>
        <v>1</v>
      </c>
      <c r="AB2405" s="21"/>
      <c r="AC2405" s="26">
        <f>IF(AND(-Z2405&gt;=1,-Z2405&lt;=30),D2405,0)</f>
        <v>0</v>
      </c>
      <c r="AD2405" s="26">
        <f>IF(AND(-Z2405&gt;=31,-Z2405&lt;=60),D2405,0)</f>
        <v>0</v>
      </c>
      <c r="AE2405" s="26">
        <f>IF(AND(-Z2405&gt;=61,-Z2405&lt;=90),D2405,0)</f>
        <v>0</v>
      </c>
      <c r="AF2405" s="26">
        <f>IF(AND(-Z2405&gt;=91,-Z2405&lt;=120),D2405,0)</f>
        <v>0</v>
      </c>
      <c r="AG2405" s="26">
        <f>IF(AND(-Z2405&gt;=121,-Z2405&lt;=150),D2405,0)</f>
        <v>0</v>
      </c>
      <c r="AH2405" s="26">
        <f>IF(AND(-Z2405&gt;=151,-Z2405&lt;=180),D2405,0)</f>
        <v>0</v>
      </c>
      <c r="AI2405" s="26">
        <f>IF(AND(-Z2405&gt;=181,-Z2405&lt;=210),D2405,0)</f>
        <v>0</v>
      </c>
      <c r="AJ2405" s="26">
        <f>IF(AND(-Z2405&gt;=211,-Z2405&lt;=250),D2405,0)</f>
        <v>0</v>
      </c>
      <c r="AK2405" s="26">
        <f>IF(-Z2405&gt;=251,D2405,0)</f>
        <v>0</v>
      </c>
      <c r="AL2405" s="26">
        <f>SUM(AE2405:AF2405)</f>
        <v>0</v>
      </c>
      <c r="AM2405" s="26">
        <f>SUM(AG2405:AK2405)</f>
        <v>0</v>
      </c>
      <c r="AN2405" s="26">
        <f>SUM(AI2405:AK2405)</f>
        <v>0</v>
      </c>
      <c r="AO2405" s="26">
        <f>+IF(SUM(AC2405:AK2405)=0,D2405,0)</f>
        <v>163.08000000000001</v>
      </c>
      <c r="AP2405" s="26">
        <f>+SUM(AC2405:AK2405)</f>
        <v>0</v>
      </c>
      <c r="AQ2405" s="26">
        <f>+Tabla_DatosExternos_142[[#This Row],[Total Vigente]]+Tabla_DatosExternos_142[[#This Row],[Total Vencido]]</f>
        <v>163.08000000000001</v>
      </c>
      <c r="AR2405" s="26">
        <f>SUM(AG2405:AK2405)</f>
        <v>0</v>
      </c>
      <c r="AS2405" s="27">
        <f>+Tabla_DatosExternos_142[[#This Row],[Fecha]]-Tabla_DatosExternos_142[[#This Row],[Vence]]</f>
        <v>-60</v>
      </c>
      <c r="AT2405" s="21"/>
      <c r="AU2405" s="28" t="e">
        <f>+AR2405-W2405</f>
        <v>#VALUE!</v>
      </c>
    </row>
    <row r="2406" spans="1:47" x14ac:dyDescent="0.35">
      <c r="A2406" s="20">
        <v>46221</v>
      </c>
      <c r="B2406" s="21">
        <v>286234</v>
      </c>
      <c r="C2406" s="21">
        <v>652.32000000000005</v>
      </c>
      <c r="D2406" s="21">
        <v>652.32000000000005</v>
      </c>
      <c r="E2406" s="22">
        <v>46281</v>
      </c>
      <c r="F2406" s="21">
        <v>35</v>
      </c>
      <c r="G2406" s="21" t="s">
        <v>96</v>
      </c>
      <c r="H2406" s="21" t="s">
        <v>95</v>
      </c>
      <c r="I2406" s="21" t="s">
        <v>1709</v>
      </c>
      <c r="J2406" s="21" t="s">
        <v>1378</v>
      </c>
      <c r="K2406" s="21" t="s">
        <v>1379</v>
      </c>
      <c r="L2406" s="21" t="s">
        <v>1380</v>
      </c>
      <c r="M2406" s="21" t="s">
        <v>1381</v>
      </c>
      <c r="N2406" s="21">
        <v>60</v>
      </c>
      <c r="O2406" s="20"/>
      <c r="P2406" s="21" t="s">
        <v>50</v>
      </c>
      <c r="Q2406" s="21" t="s">
        <v>1710</v>
      </c>
      <c r="R2406" s="21">
        <v>110000</v>
      </c>
      <c r="S2406" s="21">
        <v>10019</v>
      </c>
      <c r="T2406" s="21">
        <v>-63.251972000000002</v>
      </c>
      <c r="U2406" s="21">
        <v>-17.850193999999998</v>
      </c>
      <c r="V2406" s="21" t="s">
        <v>1715</v>
      </c>
      <c r="W2406" s="21" t="s">
        <v>51</v>
      </c>
      <c r="X2406" s="21" t="s">
        <v>1774</v>
      </c>
      <c r="Y2406" s="23">
        <v>46246</v>
      </c>
      <c r="Z2406" s="24">
        <f>+E2406-Y2406</f>
        <v>35</v>
      </c>
      <c r="AA2406" s="25">
        <f>+Tabla_DatosExternos_142[[#This Row],[Saldo]]/Tabla_DatosExternos_142[[#This Row],[Importe]]</f>
        <v>1</v>
      </c>
      <c r="AB2406" s="21"/>
      <c r="AC2406" s="26">
        <f>IF(AND(-Z2406&gt;=1,-Z2406&lt;=30),D2406,0)</f>
        <v>0</v>
      </c>
      <c r="AD2406" s="26">
        <f>IF(AND(-Z2406&gt;=31,-Z2406&lt;=60),D2406,0)</f>
        <v>0</v>
      </c>
      <c r="AE2406" s="26">
        <f>IF(AND(-Z2406&gt;=61,-Z2406&lt;=90),D2406,0)</f>
        <v>0</v>
      </c>
      <c r="AF2406" s="26">
        <f>IF(AND(-Z2406&gt;=91,-Z2406&lt;=120),D2406,0)</f>
        <v>0</v>
      </c>
      <c r="AG2406" s="26">
        <f>IF(AND(-Z2406&gt;=121,-Z2406&lt;=150),D2406,0)</f>
        <v>0</v>
      </c>
      <c r="AH2406" s="26">
        <f>IF(AND(-Z2406&gt;=151,-Z2406&lt;=180),D2406,0)</f>
        <v>0</v>
      </c>
      <c r="AI2406" s="26">
        <f>IF(AND(-Z2406&gt;=181,-Z2406&lt;=210),D2406,0)</f>
        <v>0</v>
      </c>
      <c r="AJ2406" s="26">
        <f>IF(AND(-Z2406&gt;=211,-Z2406&lt;=250),D2406,0)</f>
        <v>0</v>
      </c>
      <c r="AK2406" s="26">
        <f>IF(-Z2406&gt;=251,D2406,0)</f>
        <v>0</v>
      </c>
      <c r="AL2406" s="26">
        <f>SUM(AE2406:AF2406)</f>
        <v>0</v>
      </c>
      <c r="AM2406" s="26">
        <f>SUM(AG2406:AK2406)</f>
        <v>0</v>
      </c>
      <c r="AN2406" s="26">
        <f>SUM(AI2406:AK2406)</f>
        <v>0</v>
      </c>
      <c r="AO2406" s="26">
        <f>+IF(SUM(AC2406:AK2406)=0,D2406,0)</f>
        <v>652.32000000000005</v>
      </c>
      <c r="AP2406" s="26">
        <f>+SUM(AC2406:AK2406)</f>
        <v>0</v>
      </c>
      <c r="AQ2406" s="26">
        <f>+Tabla_DatosExternos_142[[#This Row],[Total Vigente]]+Tabla_DatosExternos_142[[#This Row],[Total Vencido]]</f>
        <v>652.32000000000005</v>
      </c>
      <c r="AR2406" s="26">
        <f>SUM(AG2406:AK2406)</f>
        <v>0</v>
      </c>
      <c r="AS2406" s="27">
        <f>+Tabla_DatosExternos_142[[#This Row],[Fecha]]-Tabla_DatosExternos_142[[#This Row],[Vence]]</f>
        <v>-60</v>
      </c>
      <c r="AT2406" s="21"/>
      <c r="AU2406" s="28" t="e">
        <f>+AR2406-W2406</f>
        <v>#VALUE!</v>
      </c>
    </row>
    <row r="2407" spans="1:47" x14ac:dyDescent="0.35">
      <c r="A2407" s="20">
        <v>46221</v>
      </c>
      <c r="B2407" s="21">
        <v>286463</v>
      </c>
      <c r="C2407" s="21">
        <v>2372.4</v>
      </c>
      <c r="D2407" s="21">
        <v>2372.4</v>
      </c>
      <c r="E2407" s="22">
        <v>46281</v>
      </c>
      <c r="F2407" s="21">
        <v>35</v>
      </c>
      <c r="G2407" s="21" t="s">
        <v>96</v>
      </c>
      <c r="H2407" s="21" t="s">
        <v>95</v>
      </c>
      <c r="I2407" s="21" t="s">
        <v>1691</v>
      </c>
      <c r="J2407" s="21" t="s">
        <v>1378</v>
      </c>
      <c r="K2407" s="21" t="s">
        <v>1379</v>
      </c>
      <c r="L2407" s="21" t="s">
        <v>1380</v>
      </c>
      <c r="M2407" s="21" t="s">
        <v>1381</v>
      </c>
      <c r="N2407" s="21">
        <v>60</v>
      </c>
      <c r="O2407" s="20"/>
      <c r="P2407" s="21" t="s">
        <v>50</v>
      </c>
      <c r="Q2407" s="21" t="s">
        <v>1692</v>
      </c>
      <c r="R2407" s="21">
        <v>1205808</v>
      </c>
      <c r="S2407" s="21">
        <v>10019</v>
      </c>
      <c r="T2407" s="21">
        <v>-63.180715399999997</v>
      </c>
      <c r="U2407" s="21">
        <v>-17.758477599999999</v>
      </c>
      <c r="V2407" s="21" t="s">
        <v>1693</v>
      </c>
      <c r="W2407" s="21" t="s">
        <v>51</v>
      </c>
      <c r="X2407" s="21" t="s">
        <v>1702</v>
      </c>
      <c r="Y2407" s="23">
        <v>46246</v>
      </c>
      <c r="Z2407" s="24">
        <f>+E2407-Y2407</f>
        <v>35</v>
      </c>
      <c r="AA2407" s="25">
        <f>+Tabla_DatosExternos_142[[#This Row],[Saldo]]/Tabla_DatosExternos_142[[#This Row],[Importe]]</f>
        <v>1</v>
      </c>
      <c r="AB2407" s="21"/>
      <c r="AC2407" s="26">
        <f>IF(AND(-Z2407&gt;=1,-Z2407&lt;=30),D2407,0)</f>
        <v>0</v>
      </c>
      <c r="AD2407" s="26">
        <f>IF(AND(-Z2407&gt;=31,-Z2407&lt;=60),D2407,0)</f>
        <v>0</v>
      </c>
      <c r="AE2407" s="26">
        <f>IF(AND(-Z2407&gt;=61,-Z2407&lt;=90),D2407,0)</f>
        <v>0</v>
      </c>
      <c r="AF2407" s="26">
        <f>IF(AND(-Z2407&gt;=91,-Z2407&lt;=120),D2407,0)</f>
        <v>0</v>
      </c>
      <c r="AG2407" s="26">
        <f>IF(AND(-Z2407&gt;=121,-Z2407&lt;=150),D2407,0)</f>
        <v>0</v>
      </c>
      <c r="AH2407" s="26">
        <f>IF(AND(-Z2407&gt;=151,-Z2407&lt;=180),D2407,0)</f>
        <v>0</v>
      </c>
      <c r="AI2407" s="26">
        <f>IF(AND(-Z2407&gt;=181,-Z2407&lt;=210),D2407,0)</f>
        <v>0</v>
      </c>
      <c r="AJ2407" s="26">
        <f>IF(AND(-Z2407&gt;=211,-Z2407&lt;=250),D2407,0)</f>
        <v>0</v>
      </c>
      <c r="AK2407" s="26">
        <f>IF(-Z2407&gt;=251,D2407,0)</f>
        <v>0</v>
      </c>
      <c r="AL2407" s="26">
        <f>SUM(AE2407:AF2407)</f>
        <v>0</v>
      </c>
      <c r="AM2407" s="26">
        <f>SUM(AG2407:AK2407)</f>
        <v>0</v>
      </c>
      <c r="AN2407" s="26">
        <f>SUM(AI2407:AK2407)</f>
        <v>0</v>
      </c>
      <c r="AO2407" s="26">
        <f>+IF(SUM(AC2407:AK2407)=0,D2407,0)</f>
        <v>2372.4</v>
      </c>
      <c r="AP2407" s="26">
        <f>+SUM(AC2407:AK2407)</f>
        <v>0</v>
      </c>
      <c r="AQ2407" s="26">
        <f>+Tabla_DatosExternos_142[[#This Row],[Total Vigente]]+Tabla_DatosExternos_142[[#This Row],[Total Vencido]]</f>
        <v>2372.4</v>
      </c>
      <c r="AR2407" s="26">
        <f>SUM(AG2407:AK2407)</f>
        <v>0</v>
      </c>
      <c r="AS2407" s="27">
        <f>+Tabla_DatosExternos_142[[#This Row],[Fecha]]-Tabla_DatosExternos_142[[#This Row],[Vence]]</f>
        <v>-60</v>
      </c>
      <c r="AT2407" s="21"/>
      <c r="AU2407" s="28" t="e">
        <f>+AR2407-W2407</f>
        <v>#VALUE!</v>
      </c>
    </row>
    <row r="2408" spans="1:47" x14ac:dyDescent="0.35">
      <c r="A2408" s="20">
        <v>46221</v>
      </c>
      <c r="B2408" s="21">
        <v>286495</v>
      </c>
      <c r="C2408" s="21">
        <v>5158.54</v>
      </c>
      <c r="D2408" s="21">
        <v>5158.54</v>
      </c>
      <c r="E2408" s="22">
        <v>46251</v>
      </c>
      <c r="F2408" s="21">
        <v>5</v>
      </c>
      <c r="G2408" s="21" t="s">
        <v>90</v>
      </c>
      <c r="H2408" s="21" t="s">
        <v>95</v>
      </c>
      <c r="I2408" s="21" t="s">
        <v>2096</v>
      </c>
      <c r="J2408" s="21" t="s">
        <v>1378</v>
      </c>
      <c r="K2408" s="21" t="s">
        <v>1379</v>
      </c>
      <c r="L2408" s="21" t="s">
        <v>1380</v>
      </c>
      <c r="M2408" s="21" t="s">
        <v>1381</v>
      </c>
      <c r="N2408" s="21">
        <v>30</v>
      </c>
      <c r="O2408" s="20"/>
      <c r="P2408" s="21" t="s">
        <v>50</v>
      </c>
      <c r="Q2408" s="21" t="s">
        <v>2097</v>
      </c>
      <c r="R2408" s="21">
        <v>65000</v>
      </c>
      <c r="S2408" s="21">
        <v>10019</v>
      </c>
      <c r="T2408" s="21">
        <v>-63.188664000000003</v>
      </c>
      <c r="U2408" s="21">
        <v>-17.772188</v>
      </c>
      <c r="V2408" s="21" t="s">
        <v>2098</v>
      </c>
      <c r="W2408" s="21" t="s">
        <v>51</v>
      </c>
      <c r="X2408" s="21" t="s">
        <v>2099</v>
      </c>
      <c r="Y2408" s="23">
        <v>46246</v>
      </c>
      <c r="Z2408" s="24">
        <f>+E2408-Y2408</f>
        <v>5</v>
      </c>
      <c r="AA2408" s="25">
        <f>+Tabla_DatosExternos_142[[#This Row],[Saldo]]/Tabla_DatosExternos_142[[#This Row],[Importe]]</f>
        <v>1</v>
      </c>
      <c r="AB2408" s="21"/>
      <c r="AC2408" s="26">
        <f>IF(AND(-Z2408&gt;=1,-Z2408&lt;=30),D2408,0)</f>
        <v>0</v>
      </c>
      <c r="AD2408" s="26">
        <f>IF(AND(-Z2408&gt;=31,-Z2408&lt;=60),D2408,0)</f>
        <v>0</v>
      </c>
      <c r="AE2408" s="26">
        <f>IF(AND(-Z2408&gt;=61,-Z2408&lt;=90),D2408,0)</f>
        <v>0</v>
      </c>
      <c r="AF2408" s="26">
        <f>IF(AND(-Z2408&gt;=91,-Z2408&lt;=120),D2408,0)</f>
        <v>0</v>
      </c>
      <c r="AG2408" s="26">
        <f>IF(AND(-Z2408&gt;=121,-Z2408&lt;=150),D2408,0)</f>
        <v>0</v>
      </c>
      <c r="AH2408" s="26">
        <f>IF(AND(-Z2408&gt;=151,-Z2408&lt;=180),D2408,0)</f>
        <v>0</v>
      </c>
      <c r="AI2408" s="26">
        <f>IF(AND(-Z2408&gt;=181,-Z2408&lt;=210),D2408,0)</f>
        <v>0</v>
      </c>
      <c r="AJ2408" s="26">
        <f>IF(AND(-Z2408&gt;=211,-Z2408&lt;=250),D2408,0)</f>
        <v>0</v>
      </c>
      <c r="AK2408" s="26">
        <f>IF(-Z2408&gt;=251,D2408,0)</f>
        <v>0</v>
      </c>
      <c r="AL2408" s="26">
        <f>SUM(AE2408:AF2408)</f>
        <v>0</v>
      </c>
      <c r="AM2408" s="26">
        <f>SUM(AG2408:AK2408)</f>
        <v>0</v>
      </c>
      <c r="AN2408" s="26">
        <f>SUM(AI2408:AK2408)</f>
        <v>0</v>
      </c>
      <c r="AO2408" s="26">
        <f>+IF(SUM(AC2408:AK2408)=0,D2408,0)</f>
        <v>5158.54</v>
      </c>
      <c r="AP2408" s="26">
        <f>+SUM(AC2408:AK2408)</f>
        <v>0</v>
      </c>
      <c r="AQ2408" s="26">
        <f>+Tabla_DatosExternos_142[[#This Row],[Total Vigente]]+Tabla_DatosExternos_142[[#This Row],[Total Vencido]]</f>
        <v>5158.54</v>
      </c>
      <c r="AR2408" s="26">
        <f>SUM(AG2408:AK2408)</f>
        <v>0</v>
      </c>
      <c r="AS2408" s="27">
        <f>+Tabla_DatosExternos_142[[#This Row],[Fecha]]-Tabla_DatosExternos_142[[#This Row],[Vence]]</f>
        <v>-30</v>
      </c>
      <c r="AT2408" s="21"/>
      <c r="AU2408" s="28" t="e">
        <f>+AR2408-W2408</f>
        <v>#VALUE!</v>
      </c>
    </row>
    <row r="2409" spans="1:47" x14ac:dyDescent="0.35">
      <c r="A2409" s="20">
        <v>46223</v>
      </c>
      <c r="B2409" s="21">
        <v>5511</v>
      </c>
      <c r="C2409" s="21">
        <v>1813.98</v>
      </c>
      <c r="D2409" s="21">
        <v>1813.98</v>
      </c>
      <c r="E2409" s="22">
        <v>46283</v>
      </c>
      <c r="F2409" s="21">
        <v>37</v>
      </c>
      <c r="G2409" s="21" t="s">
        <v>96</v>
      </c>
      <c r="H2409" s="21" t="s">
        <v>95</v>
      </c>
      <c r="I2409" s="21" t="s">
        <v>1691</v>
      </c>
      <c r="J2409" s="21" t="s">
        <v>1378</v>
      </c>
      <c r="K2409" s="21" t="s">
        <v>1379</v>
      </c>
      <c r="L2409" s="21" t="s">
        <v>1380</v>
      </c>
      <c r="M2409" s="21" t="s">
        <v>1381</v>
      </c>
      <c r="N2409" s="21">
        <v>60</v>
      </c>
      <c r="O2409" s="20"/>
      <c r="P2409" s="21" t="s">
        <v>50</v>
      </c>
      <c r="Q2409" s="21" t="s">
        <v>1692</v>
      </c>
      <c r="R2409" s="21">
        <v>1205808</v>
      </c>
      <c r="S2409" s="21">
        <v>10019</v>
      </c>
      <c r="T2409" s="21">
        <v>-63.174260099999998</v>
      </c>
      <c r="U2409" s="21">
        <v>-17.7551256</v>
      </c>
      <c r="V2409" s="21" t="s">
        <v>1693</v>
      </c>
      <c r="W2409" s="21" t="s">
        <v>51</v>
      </c>
      <c r="X2409" s="21" t="s">
        <v>1703</v>
      </c>
      <c r="Y2409" s="23">
        <v>46246</v>
      </c>
      <c r="Z2409" s="24">
        <f>+E2409-Y2409</f>
        <v>37</v>
      </c>
      <c r="AA2409" s="25">
        <f>+Tabla_DatosExternos_142[[#This Row],[Saldo]]/Tabla_DatosExternos_142[[#This Row],[Importe]]</f>
        <v>1</v>
      </c>
      <c r="AB2409" s="21"/>
      <c r="AC2409" s="26">
        <f>IF(AND(-Z2409&gt;=1,-Z2409&lt;=30),D2409,0)</f>
        <v>0</v>
      </c>
      <c r="AD2409" s="26">
        <f>IF(AND(-Z2409&gt;=31,-Z2409&lt;=60),D2409,0)</f>
        <v>0</v>
      </c>
      <c r="AE2409" s="26">
        <f>IF(AND(-Z2409&gt;=61,-Z2409&lt;=90),D2409,0)</f>
        <v>0</v>
      </c>
      <c r="AF2409" s="26">
        <f>IF(AND(-Z2409&gt;=91,-Z2409&lt;=120),D2409,0)</f>
        <v>0</v>
      </c>
      <c r="AG2409" s="26">
        <f>IF(AND(-Z2409&gt;=121,-Z2409&lt;=150),D2409,0)</f>
        <v>0</v>
      </c>
      <c r="AH2409" s="26">
        <f>IF(AND(-Z2409&gt;=151,-Z2409&lt;=180),D2409,0)</f>
        <v>0</v>
      </c>
      <c r="AI2409" s="26">
        <f>IF(AND(-Z2409&gt;=181,-Z2409&lt;=210),D2409,0)</f>
        <v>0</v>
      </c>
      <c r="AJ2409" s="26">
        <f>IF(AND(-Z2409&gt;=211,-Z2409&lt;=250),D2409,0)</f>
        <v>0</v>
      </c>
      <c r="AK2409" s="26">
        <f>IF(-Z2409&gt;=251,D2409,0)</f>
        <v>0</v>
      </c>
      <c r="AL2409" s="26">
        <f>SUM(AE2409:AF2409)</f>
        <v>0</v>
      </c>
      <c r="AM2409" s="26">
        <f>SUM(AG2409:AK2409)</f>
        <v>0</v>
      </c>
      <c r="AN2409" s="26">
        <f>SUM(AI2409:AK2409)</f>
        <v>0</v>
      </c>
      <c r="AO2409" s="26">
        <f>+IF(SUM(AC2409:AK2409)=0,D2409,0)</f>
        <v>1813.98</v>
      </c>
      <c r="AP2409" s="26">
        <f>+SUM(AC2409:AK2409)</f>
        <v>0</v>
      </c>
      <c r="AQ2409" s="26">
        <f>+Tabla_DatosExternos_142[[#This Row],[Total Vigente]]+Tabla_DatosExternos_142[[#This Row],[Total Vencido]]</f>
        <v>1813.98</v>
      </c>
      <c r="AR2409" s="26">
        <f>SUM(AG2409:AK2409)</f>
        <v>0</v>
      </c>
      <c r="AS2409" s="27">
        <f>+Tabla_DatosExternos_142[[#This Row],[Fecha]]-Tabla_DatosExternos_142[[#This Row],[Vence]]</f>
        <v>-60</v>
      </c>
      <c r="AT2409" s="21"/>
      <c r="AU2409" s="28" t="e">
        <f>+AR2409-W2409</f>
        <v>#VALUE!</v>
      </c>
    </row>
    <row r="2410" spans="1:47" x14ac:dyDescent="0.35">
      <c r="A2410" s="20">
        <v>46223</v>
      </c>
      <c r="B2410" s="21">
        <v>5512</v>
      </c>
      <c r="C2410" s="21">
        <v>469.92</v>
      </c>
      <c r="D2410" s="21">
        <v>469.92</v>
      </c>
      <c r="E2410" s="22">
        <v>46283</v>
      </c>
      <c r="F2410" s="21">
        <v>37</v>
      </c>
      <c r="G2410" s="21" t="s">
        <v>96</v>
      </c>
      <c r="H2410" s="21" t="s">
        <v>95</v>
      </c>
      <c r="I2410" s="21" t="s">
        <v>1823</v>
      </c>
      <c r="J2410" s="21" t="s">
        <v>1378</v>
      </c>
      <c r="K2410" s="21" t="s">
        <v>1379</v>
      </c>
      <c r="L2410" s="21" t="s">
        <v>1380</v>
      </c>
      <c r="M2410" s="21" t="s">
        <v>1381</v>
      </c>
      <c r="N2410" s="21">
        <v>60</v>
      </c>
      <c r="O2410" s="20"/>
      <c r="P2410" s="21" t="s">
        <v>50</v>
      </c>
      <c r="Q2410" s="21" t="s">
        <v>1824</v>
      </c>
      <c r="R2410" s="21">
        <v>3020821</v>
      </c>
      <c r="S2410" s="21">
        <v>10019</v>
      </c>
      <c r="T2410" s="21">
        <v>-63.136834200000003</v>
      </c>
      <c r="U2410" s="21">
        <v>-17.797857199999999</v>
      </c>
      <c r="V2410" s="21" t="s">
        <v>1448</v>
      </c>
      <c r="W2410" s="21" t="s">
        <v>51</v>
      </c>
      <c r="X2410" s="21" t="s">
        <v>1875</v>
      </c>
      <c r="Y2410" s="23">
        <v>46246</v>
      </c>
      <c r="Z2410" s="24">
        <f>+E2410-Y2410</f>
        <v>37</v>
      </c>
      <c r="AA2410" s="25">
        <f>+Tabla_DatosExternos_142[[#This Row],[Saldo]]/Tabla_DatosExternos_142[[#This Row],[Importe]]</f>
        <v>1</v>
      </c>
      <c r="AB2410" s="21"/>
      <c r="AC2410" s="26">
        <f>IF(AND(-Z2410&gt;=1,-Z2410&lt;=30),D2410,0)</f>
        <v>0</v>
      </c>
      <c r="AD2410" s="26">
        <f>IF(AND(-Z2410&gt;=31,-Z2410&lt;=60),D2410,0)</f>
        <v>0</v>
      </c>
      <c r="AE2410" s="26">
        <f>IF(AND(-Z2410&gt;=61,-Z2410&lt;=90),D2410,0)</f>
        <v>0</v>
      </c>
      <c r="AF2410" s="26">
        <f>IF(AND(-Z2410&gt;=91,-Z2410&lt;=120),D2410,0)</f>
        <v>0</v>
      </c>
      <c r="AG2410" s="26">
        <f>IF(AND(-Z2410&gt;=121,-Z2410&lt;=150),D2410,0)</f>
        <v>0</v>
      </c>
      <c r="AH2410" s="26">
        <f>IF(AND(-Z2410&gt;=151,-Z2410&lt;=180),D2410,0)</f>
        <v>0</v>
      </c>
      <c r="AI2410" s="26">
        <f>IF(AND(-Z2410&gt;=181,-Z2410&lt;=210),D2410,0)</f>
        <v>0</v>
      </c>
      <c r="AJ2410" s="26">
        <f>IF(AND(-Z2410&gt;=211,-Z2410&lt;=250),D2410,0)</f>
        <v>0</v>
      </c>
      <c r="AK2410" s="26">
        <f>IF(-Z2410&gt;=251,D2410,0)</f>
        <v>0</v>
      </c>
      <c r="AL2410" s="26">
        <f>SUM(AE2410:AF2410)</f>
        <v>0</v>
      </c>
      <c r="AM2410" s="26">
        <f>SUM(AG2410:AK2410)</f>
        <v>0</v>
      </c>
      <c r="AN2410" s="26">
        <f>SUM(AI2410:AK2410)</f>
        <v>0</v>
      </c>
      <c r="AO2410" s="26">
        <f>+IF(SUM(AC2410:AK2410)=0,D2410,0)</f>
        <v>469.92</v>
      </c>
      <c r="AP2410" s="26">
        <f>+SUM(AC2410:AK2410)</f>
        <v>0</v>
      </c>
      <c r="AQ2410" s="26">
        <f>+Tabla_DatosExternos_142[[#This Row],[Total Vigente]]+Tabla_DatosExternos_142[[#This Row],[Total Vencido]]</f>
        <v>469.92</v>
      </c>
      <c r="AR2410" s="26">
        <f>SUM(AG2410:AK2410)</f>
        <v>0</v>
      </c>
      <c r="AS2410" s="27">
        <f>+Tabla_DatosExternos_142[[#This Row],[Fecha]]-Tabla_DatosExternos_142[[#This Row],[Vence]]</f>
        <v>-60</v>
      </c>
      <c r="AT2410" s="21"/>
      <c r="AU2410" s="28" t="e">
        <f>+AR2410-W2410</f>
        <v>#VALUE!</v>
      </c>
    </row>
    <row r="2411" spans="1:47" x14ac:dyDescent="0.35">
      <c r="A2411" s="20">
        <v>46223</v>
      </c>
      <c r="B2411" s="21">
        <v>286536</v>
      </c>
      <c r="C2411" s="21">
        <v>720</v>
      </c>
      <c r="D2411" s="21">
        <v>720</v>
      </c>
      <c r="E2411" s="22">
        <v>46283</v>
      </c>
      <c r="F2411" s="21">
        <v>37</v>
      </c>
      <c r="G2411" s="21" t="s">
        <v>96</v>
      </c>
      <c r="H2411" s="21" t="s">
        <v>95</v>
      </c>
      <c r="I2411" s="21" t="s">
        <v>1823</v>
      </c>
      <c r="J2411" s="21" t="s">
        <v>1378</v>
      </c>
      <c r="K2411" s="21" t="s">
        <v>1379</v>
      </c>
      <c r="L2411" s="21" t="s">
        <v>1380</v>
      </c>
      <c r="M2411" s="21" t="s">
        <v>1381</v>
      </c>
      <c r="N2411" s="21">
        <v>60</v>
      </c>
      <c r="O2411" s="20"/>
      <c r="P2411" s="21" t="s">
        <v>50</v>
      </c>
      <c r="Q2411" s="21" t="s">
        <v>1824</v>
      </c>
      <c r="R2411" s="21">
        <v>3020821</v>
      </c>
      <c r="S2411" s="21">
        <v>10019</v>
      </c>
      <c r="T2411" s="21">
        <v>-63.136834200000003</v>
      </c>
      <c r="U2411" s="21">
        <v>-17.797857199999999</v>
      </c>
      <c r="V2411" s="21" t="s">
        <v>1448</v>
      </c>
      <c r="W2411" s="21" t="s">
        <v>51</v>
      </c>
      <c r="X2411" s="21" t="s">
        <v>1875</v>
      </c>
      <c r="Y2411" s="23">
        <v>46246</v>
      </c>
      <c r="Z2411" s="24">
        <f>+E2411-Y2411</f>
        <v>37</v>
      </c>
      <c r="AA2411" s="25">
        <f>+Tabla_DatosExternos_142[[#This Row],[Saldo]]/Tabla_DatosExternos_142[[#This Row],[Importe]]</f>
        <v>1</v>
      </c>
      <c r="AB2411" s="21"/>
      <c r="AC2411" s="26">
        <f>IF(AND(-Z2411&gt;=1,-Z2411&lt;=30),D2411,0)</f>
        <v>0</v>
      </c>
      <c r="AD2411" s="26">
        <f>IF(AND(-Z2411&gt;=31,-Z2411&lt;=60),D2411,0)</f>
        <v>0</v>
      </c>
      <c r="AE2411" s="26">
        <f>IF(AND(-Z2411&gt;=61,-Z2411&lt;=90),D2411,0)</f>
        <v>0</v>
      </c>
      <c r="AF2411" s="26">
        <f>IF(AND(-Z2411&gt;=91,-Z2411&lt;=120),D2411,0)</f>
        <v>0</v>
      </c>
      <c r="AG2411" s="26">
        <f>IF(AND(-Z2411&gt;=121,-Z2411&lt;=150),D2411,0)</f>
        <v>0</v>
      </c>
      <c r="AH2411" s="26">
        <f>IF(AND(-Z2411&gt;=151,-Z2411&lt;=180),D2411,0)</f>
        <v>0</v>
      </c>
      <c r="AI2411" s="26">
        <f>IF(AND(-Z2411&gt;=181,-Z2411&lt;=210),D2411,0)</f>
        <v>0</v>
      </c>
      <c r="AJ2411" s="26">
        <f>IF(AND(-Z2411&gt;=211,-Z2411&lt;=250),D2411,0)</f>
        <v>0</v>
      </c>
      <c r="AK2411" s="26">
        <f>IF(-Z2411&gt;=251,D2411,0)</f>
        <v>0</v>
      </c>
      <c r="AL2411" s="26">
        <f>SUM(AE2411:AF2411)</f>
        <v>0</v>
      </c>
      <c r="AM2411" s="26">
        <f>SUM(AG2411:AK2411)</f>
        <v>0</v>
      </c>
      <c r="AN2411" s="26">
        <f>SUM(AI2411:AK2411)</f>
        <v>0</v>
      </c>
      <c r="AO2411" s="26">
        <f>+IF(SUM(AC2411:AK2411)=0,D2411,0)</f>
        <v>720</v>
      </c>
      <c r="AP2411" s="26">
        <f>+SUM(AC2411:AK2411)</f>
        <v>0</v>
      </c>
      <c r="AQ2411" s="26">
        <f>+Tabla_DatosExternos_142[[#This Row],[Total Vigente]]+Tabla_DatosExternos_142[[#This Row],[Total Vencido]]</f>
        <v>720</v>
      </c>
      <c r="AR2411" s="26">
        <f>SUM(AG2411:AK2411)</f>
        <v>0</v>
      </c>
      <c r="AS2411" s="27">
        <f>+Tabla_DatosExternos_142[[#This Row],[Fecha]]-Tabla_DatosExternos_142[[#This Row],[Vence]]</f>
        <v>-60</v>
      </c>
      <c r="AT2411" s="21"/>
      <c r="AU2411" s="28" t="e">
        <f>+AR2411-W2411</f>
        <v>#VALUE!</v>
      </c>
    </row>
    <row r="2412" spans="1:47" x14ac:dyDescent="0.35">
      <c r="A2412" s="20">
        <v>46223</v>
      </c>
      <c r="B2412" s="21">
        <v>286537</v>
      </c>
      <c r="C2412" s="21">
        <v>521.94000000000005</v>
      </c>
      <c r="D2412" s="21">
        <v>521.94000000000005</v>
      </c>
      <c r="E2412" s="22">
        <v>46283</v>
      </c>
      <c r="F2412" s="21">
        <v>37</v>
      </c>
      <c r="G2412" s="21" t="s">
        <v>96</v>
      </c>
      <c r="H2412" s="21" t="s">
        <v>95</v>
      </c>
      <c r="I2412" s="21" t="s">
        <v>1823</v>
      </c>
      <c r="J2412" s="21" t="s">
        <v>1378</v>
      </c>
      <c r="K2412" s="21" t="s">
        <v>1379</v>
      </c>
      <c r="L2412" s="21" t="s">
        <v>1380</v>
      </c>
      <c r="M2412" s="21" t="s">
        <v>1381</v>
      </c>
      <c r="N2412" s="21">
        <v>60</v>
      </c>
      <c r="O2412" s="20"/>
      <c r="P2412" s="21" t="s">
        <v>50</v>
      </c>
      <c r="Q2412" s="21" t="s">
        <v>1824</v>
      </c>
      <c r="R2412" s="21">
        <v>3020821</v>
      </c>
      <c r="S2412" s="21">
        <v>10019</v>
      </c>
      <c r="T2412" s="21">
        <v>-63.1976139</v>
      </c>
      <c r="U2412" s="21">
        <v>-17.7897678</v>
      </c>
      <c r="V2412" s="21" t="s">
        <v>1448</v>
      </c>
      <c r="W2412" s="21" t="s">
        <v>51</v>
      </c>
      <c r="X2412" s="21" t="s">
        <v>1863</v>
      </c>
      <c r="Y2412" s="23">
        <v>46246</v>
      </c>
      <c r="Z2412" s="24">
        <f>+E2412-Y2412</f>
        <v>37</v>
      </c>
      <c r="AA2412" s="25">
        <f>+Tabla_DatosExternos_142[[#This Row],[Saldo]]/Tabla_DatosExternos_142[[#This Row],[Importe]]</f>
        <v>1</v>
      </c>
      <c r="AB2412" s="21"/>
      <c r="AC2412" s="26">
        <f>IF(AND(-Z2412&gt;=1,-Z2412&lt;=30),D2412,0)</f>
        <v>0</v>
      </c>
      <c r="AD2412" s="26">
        <f>IF(AND(-Z2412&gt;=31,-Z2412&lt;=60),D2412,0)</f>
        <v>0</v>
      </c>
      <c r="AE2412" s="26">
        <f>IF(AND(-Z2412&gt;=61,-Z2412&lt;=90),D2412,0)</f>
        <v>0</v>
      </c>
      <c r="AF2412" s="26">
        <f>IF(AND(-Z2412&gt;=91,-Z2412&lt;=120),D2412,0)</f>
        <v>0</v>
      </c>
      <c r="AG2412" s="26">
        <f>IF(AND(-Z2412&gt;=121,-Z2412&lt;=150),D2412,0)</f>
        <v>0</v>
      </c>
      <c r="AH2412" s="26">
        <f>IF(AND(-Z2412&gt;=151,-Z2412&lt;=180),D2412,0)</f>
        <v>0</v>
      </c>
      <c r="AI2412" s="26">
        <f>IF(AND(-Z2412&gt;=181,-Z2412&lt;=210),D2412,0)</f>
        <v>0</v>
      </c>
      <c r="AJ2412" s="26">
        <f>IF(AND(-Z2412&gt;=211,-Z2412&lt;=250),D2412,0)</f>
        <v>0</v>
      </c>
      <c r="AK2412" s="26">
        <f>IF(-Z2412&gt;=251,D2412,0)</f>
        <v>0</v>
      </c>
      <c r="AL2412" s="26">
        <f>SUM(AE2412:AF2412)</f>
        <v>0</v>
      </c>
      <c r="AM2412" s="26">
        <f>SUM(AG2412:AK2412)</f>
        <v>0</v>
      </c>
      <c r="AN2412" s="26">
        <f>SUM(AI2412:AK2412)</f>
        <v>0</v>
      </c>
      <c r="AO2412" s="26">
        <f>+IF(SUM(AC2412:AK2412)=0,D2412,0)</f>
        <v>521.94000000000005</v>
      </c>
      <c r="AP2412" s="26">
        <f>+SUM(AC2412:AK2412)</f>
        <v>0</v>
      </c>
      <c r="AQ2412" s="26">
        <f>+Tabla_DatosExternos_142[[#This Row],[Total Vigente]]+Tabla_DatosExternos_142[[#This Row],[Total Vencido]]</f>
        <v>521.94000000000005</v>
      </c>
      <c r="AR2412" s="26">
        <f>SUM(AG2412:AK2412)</f>
        <v>0</v>
      </c>
      <c r="AS2412" s="27">
        <f>+Tabla_DatosExternos_142[[#This Row],[Fecha]]-Tabla_DatosExternos_142[[#This Row],[Vence]]</f>
        <v>-60</v>
      </c>
      <c r="AT2412" s="21"/>
      <c r="AU2412" s="28" t="e">
        <f>+AR2412-W2412</f>
        <v>#VALUE!</v>
      </c>
    </row>
    <row r="2413" spans="1:47" x14ac:dyDescent="0.35">
      <c r="A2413" s="20">
        <v>46223</v>
      </c>
      <c r="B2413" s="21">
        <v>286538</v>
      </c>
      <c r="C2413" s="21">
        <v>454.86</v>
      </c>
      <c r="D2413" s="21">
        <v>454.86</v>
      </c>
      <c r="E2413" s="22">
        <v>46283</v>
      </c>
      <c r="F2413" s="21">
        <v>37</v>
      </c>
      <c r="G2413" s="21" t="s">
        <v>96</v>
      </c>
      <c r="H2413" s="21" t="s">
        <v>95</v>
      </c>
      <c r="I2413" s="21" t="s">
        <v>1823</v>
      </c>
      <c r="J2413" s="21" t="s">
        <v>1378</v>
      </c>
      <c r="K2413" s="21" t="s">
        <v>1379</v>
      </c>
      <c r="L2413" s="21" t="s">
        <v>1380</v>
      </c>
      <c r="M2413" s="21" t="s">
        <v>1381</v>
      </c>
      <c r="N2413" s="21">
        <v>60</v>
      </c>
      <c r="O2413" s="20"/>
      <c r="P2413" s="21" t="s">
        <v>50</v>
      </c>
      <c r="Q2413" s="21" t="s">
        <v>1824</v>
      </c>
      <c r="R2413" s="21">
        <v>3020821</v>
      </c>
      <c r="S2413" s="21">
        <v>10019</v>
      </c>
      <c r="T2413" s="21">
        <v>-63.190816099999999</v>
      </c>
      <c r="U2413" s="21">
        <v>-17.778849099999999</v>
      </c>
      <c r="V2413" s="21" t="s">
        <v>1448</v>
      </c>
      <c r="W2413" s="21" t="s">
        <v>51</v>
      </c>
      <c r="X2413" s="21" t="s">
        <v>1830</v>
      </c>
      <c r="Y2413" s="23">
        <v>46246</v>
      </c>
      <c r="Z2413" s="24">
        <f>+E2413-Y2413</f>
        <v>37</v>
      </c>
      <c r="AA2413" s="25">
        <f>+Tabla_DatosExternos_142[[#This Row],[Saldo]]/Tabla_DatosExternos_142[[#This Row],[Importe]]</f>
        <v>1</v>
      </c>
      <c r="AB2413" s="21"/>
      <c r="AC2413" s="26">
        <f>IF(AND(-Z2413&gt;=1,-Z2413&lt;=30),D2413,0)</f>
        <v>0</v>
      </c>
      <c r="AD2413" s="26">
        <f>IF(AND(-Z2413&gt;=31,-Z2413&lt;=60),D2413,0)</f>
        <v>0</v>
      </c>
      <c r="AE2413" s="26">
        <f>IF(AND(-Z2413&gt;=61,-Z2413&lt;=90),D2413,0)</f>
        <v>0</v>
      </c>
      <c r="AF2413" s="26">
        <f>IF(AND(-Z2413&gt;=91,-Z2413&lt;=120),D2413,0)</f>
        <v>0</v>
      </c>
      <c r="AG2413" s="26">
        <f>IF(AND(-Z2413&gt;=121,-Z2413&lt;=150),D2413,0)</f>
        <v>0</v>
      </c>
      <c r="AH2413" s="26">
        <f>IF(AND(-Z2413&gt;=151,-Z2413&lt;=180),D2413,0)</f>
        <v>0</v>
      </c>
      <c r="AI2413" s="26">
        <f>IF(AND(-Z2413&gt;=181,-Z2413&lt;=210),D2413,0)</f>
        <v>0</v>
      </c>
      <c r="AJ2413" s="26">
        <f>IF(AND(-Z2413&gt;=211,-Z2413&lt;=250),D2413,0)</f>
        <v>0</v>
      </c>
      <c r="AK2413" s="26">
        <f>IF(-Z2413&gt;=251,D2413,0)</f>
        <v>0</v>
      </c>
      <c r="AL2413" s="26">
        <f>SUM(AE2413:AF2413)</f>
        <v>0</v>
      </c>
      <c r="AM2413" s="26">
        <f>SUM(AG2413:AK2413)</f>
        <v>0</v>
      </c>
      <c r="AN2413" s="26">
        <f>SUM(AI2413:AK2413)</f>
        <v>0</v>
      </c>
      <c r="AO2413" s="26">
        <f>+IF(SUM(AC2413:AK2413)=0,D2413,0)</f>
        <v>454.86</v>
      </c>
      <c r="AP2413" s="26">
        <f>+SUM(AC2413:AK2413)</f>
        <v>0</v>
      </c>
      <c r="AQ2413" s="26">
        <f>+Tabla_DatosExternos_142[[#This Row],[Total Vigente]]+Tabla_DatosExternos_142[[#This Row],[Total Vencido]]</f>
        <v>454.86</v>
      </c>
      <c r="AR2413" s="26">
        <f>SUM(AG2413:AK2413)</f>
        <v>0</v>
      </c>
      <c r="AS2413" s="27">
        <f>+Tabla_DatosExternos_142[[#This Row],[Fecha]]-Tabla_DatosExternos_142[[#This Row],[Vence]]</f>
        <v>-60</v>
      </c>
      <c r="AT2413" s="21"/>
      <c r="AU2413" s="28" t="e">
        <f>+AR2413-W2413</f>
        <v>#VALUE!</v>
      </c>
    </row>
    <row r="2414" spans="1:47" x14ac:dyDescent="0.35">
      <c r="A2414" s="20">
        <v>46223</v>
      </c>
      <c r="B2414" s="21">
        <v>286539</v>
      </c>
      <c r="C2414" s="21">
        <v>729.6</v>
      </c>
      <c r="D2414" s="21">
        <v>729.6</v>
      </c>
      <c r="E2414" s="22">
        <v>46283</v>
      </c>
      <c r="F2414" s="21">
        <v>37</v>
      </c>
      <c r="G2414" s="21" t="s">
        <v>96</v>
      </c>
      <c r="H2414" s="21" t="s">
        <v>95</v>
      </c>
      <c r="I2414" s="21" t="s">
        <v>1823</v>
      </c>
      <c r="J2414" s="21" t="s">
        <v>1378</v>
      </c>
      <c r="K2414" s="21" t="s">
        <v>1379</v>
      </c>
      <c r="L2414" s="21" t="s">
        <v>1380</v>
      </c>
      <c r="M2414" s="21" t="s">
        <v>1381</v>
      </c>
      <c r="N2414" s="21">
        <v>60</v>
      </c>
      <c r="O2414" s="20"/>
      <c r="P2414" s="21" t="s">
        <v>50</v>
      </c>
      <c r="Q2414" s="21" t="s">
        <v>1824</v>
      </c>
      <c r="R2414" s="21">
        <v>3020821</v>
      </c>
      <c r="S2414" s="21">
        <v>10019</v>
      </c>
      <c r="T2414" s="21">
        <v>-63.190816099999999</v>
      </c>
      <c r="U2414" s="21">
        <v>-17.778849099999999</v>
      </c>
      <c r="V2414" s="21" t="s">
        <v>1448</v>
      </c>
      <c r="W2414" s="21" t="s">
        <v>51</v>
      </c>
      <c r="X2414" s="21" t="s">
        <v>1830</v>
      </c>
      <c r="Y2414" s="23">
        <v>46246</v>
      </c>
      <c r="Z2414" s="24">
        <f>+E2414-Y2414</f>
        <v>37</v>
      </c>
      <c r="AA2414" s="25">
        <f>+Tabla_DatosExternos_142[[#This Row],[Saldo]]/Tabla_DatosExternos_142[[#This Row],[Importe]]</f>
        <v>1</v>
      </c>
      <c r="AB2414" s="21"/>
      <c r="AC2414" s="26">
        <f>IF(AND(-Z2414&gt;=1,-Z2414&lt;=30),D2414,0)</f>
        <v>0</v>
      </c>
      <c r="AD2414" s="26">
        <f>IF(AND(-Z2414&gt;=31,-Z2414&lt;=60),D2414,0)</f>
        <v>0</v>
      </c>
      <c r="AE2414" s="26">
        <f>IF(AND(-Z2414&gt;=61,-Z2414&lt;=90),D2414,0)</f>
        <v>0</v>
      </c>
      <c r="AF2414" s="26">
        <f>IF(AND(-Z2414&gt;=91,-Z2414&lt;=120),D2414,0)</f>
        <v>0</v>
      </c>
      <c r="AG2414" s="26">
        <f>IF(AND(-Z2414&gt;=121,-Z2414&lt;=150),D2414,0)</f>
        <v>0</v>
      </c>
      <c r="AH2414" s="26">
        <f>IF(AND(-Z2414&gt;=151,-Z2414&lt;=180),D2414,0)</f>
        <v>0</v>
      </c>
      <c r="AI2414" s="26">
        <f>IF(AND(-Z2414&gt;=181,-Z2414&lt;=210),D2414,0)</f>
        <v>0</v>
      </c>
      <c r="AJ2414" s="26">
        <f>IF(AND(-Z2414&gt;=211,-Z2414&lt;=250),D2414,0)</f>
        <v>0</v>
      </c>
      <c r="AK2414" s="26">
        <f>IF(-Z2414&gt;=251,D2414,0)</f>
        <v>0</v>
      </c>
      <c r="AL2414" s="26">
        <f>SUM(AE2414:AF2414)</f>
        <v>0</v>
      </c>
      <c r="AM2414" s="26">
        <f>SUM(AG2414:AK2414)</f>
        <v>0</v>
      </c>
      <c r="AN2414" s="26">
        <f>SUM(AI2414:AK2414)</f>
        <v>0</v>
      </c>
      <c r="AO2414" s="26">
        <f>+IF(SUM(AC2414:AK2414)=0,D2414,0)</f>
        <v>729.6</v>
      </c>
      <c r="AP2414" s="26">
        <f>+SUM(AC2414:AK2414)</f>
        <v>0</v>
      </c>
      <c r="AQ2414" s="26">
        <f>+Tabla_DatosExternos_142[[#This Row],[Total Vigente]]+Tabla_DatosExternos_142[[#This Row],[Total Vencido]]</f>
        <v>729.6</v>
      </c>
      <c r="AR2414" s="26">
        <f>SUM(AG2414:AK2414)</f>
        <v>0</v>
      </c>
      <c r="AS2414" s="27">
        <f>+Tabla_DatosExternos_142[[#This Row],[Fecha]]-Tabla_DatosExternos_142[[#This Row],[Vence]]</f>
        <v>-60</v>
      </c>
      <c r="AT2414" s="21"/>
      <c r="AU2414" s="28" t="e">
        <f>+AR2414-W2414</f>
        <v>#VALUE!</v>
      </c>
    </row>
    <row r="2415" spans="1:47" x14ac:dyDescent="0.35">
      <c r="A2415" s="20">
        <v>46223</v>
      </c>
      <c r="B2415" s="21">
        <v>286540</v>
      </c>
      <c r="C2415" s="21">
        <v>1246.08</v>
      </c>
      <c r="D2415" s="21">
        <v>1246.08</v>
      </c>
      <c r="E2415" s="22">
        <v>46283</v>
      </c>
      <c r="F2415" s="21">
        <v>37</v>
      </c>
      <c r="G2415" s="21" t="s">
        <v>96</v>
      </c>
      <c r="H2415" s="21" t="s">
        <v>95</v>
      </c>
      <c r="I2415" s="21" t="s">
        <v>1823</v>
      </c>
      <c r="J2415" s="21" t="s">
        <v>1378</v>
      </c>
      <c r="K2415" s="21" t="s">
        <v>1379</v>
      </c>
      <c r="L2415" s="21" t="s">
        <v>1380</v>
      </c>
      <c r="M2415" s="21" t="s">
        <v>1381</v>
      </c>
      <c r="N2415" s="21">
        <v>60</v>
      </c>
      <c r="O2415" s="20"/>
      <c r="P2415" s="21" t="s">
        <v>50</v>
      </c>
      <c r="Q2415" s="21" t="s">
        <v>1824</v>
      </c>
      <c r="R2415" s="21">
        <v>3020821</v>
      </c>
      <c r="S2415" s="21">
        <v>10019</v>
      </c>
      <c r="T2415" s="21">
        <v>-63.214422900000002</v>
      </c>
      <c r="U2415" s="21">
        <v>-17.784923299999999</v>
      </c>
      <c r="V2415" s="21" t="s">
        <v>1448</v>
      </c>
      <c r="W2415" s="21" t="s">
        <v>51</v>
      </c>
      <c r="X2415" s="21" t="s">
        <v>1871</v>
      </c>
      <c r="Y2415" s="23">
        <v>46246</v>
      </c>
      <c r="Z2415" s="24">
        <f>+E2415-Y2415</f>
        <v>37</v>
      </c>
      <c r="AA2415" s="25">
        <f>+Tabla_DatosExternos_142[[#This Row],[Saldo]]/Tabla_DatosExternos_142[[#This Row],[Importe]]</f>
        <v>1</v>
      </c>
      <c r="AB2415" s="21"/>
      <c r="AC2415" s="26">
        <f>IF(AND(-Z2415&gt;=1,-Z2415&lt;=30),D2415,0)</f>
        <v>0</v>
      </c>
      <c r="AD2415" s="26">
        <f>IF(AND(-Z2415&gt;=31,-Z2415&lt;=60),D2415,0)</f>
        <v>0</v>
      </c>
      <c r="AE2415" s="26">
        <f>IF(AND(-Z2415&gt;=61,-Z2415&lt;=90),D2415,0)</f>
        <v>0</v>
      </c>
      <c r="AF2415" s="26">
        <f>IF(AND(-Z2415&gt;=91,-Z2415&lt;=120),D2415,0)</f>
        <v>0</v>
      </c>
      <c r="AG2415" s="26">
        <f>IF(AND(-Z2415&gt;=121,-Z2415&lt;=150),D2415,0)</f>
        <v>0</v>
      </c>
      <c r="AH2415" s="26">
        <f>IF(AND(-Z2415&gt;=151,-Z2415&lt;=180),D2415,0)</f>
        <v>0</v>
      </c>
      <c r="AI2415" s="26">
        <f>IF(AND(-Z2415&gt;=181,-Z2415&lt;=210),D2415,0)</f>
        <v>0</v>
      </c>
      <c r="AJ2415" s="26">
        <f>IF(AND(-Z2415&gt;=211,-Z2415&lt;=250),D2415,0)</f>
        <v>0</v>
      </c>
      <c r="AK2415" s="26">
        <f>IF(-Z2415&gt;=251,D2415,0)</f>
        <v>0</v>
      </c>
      <c r="AL2415" s="26">
        <f>SUM(AE2415:AF2415)</f>
        <v>0</v>
      </c>
      <c r="AM2415" s="26">
        <f>SUM(AG2415:AK2415)</f>
        <v>0</v>
      </c>
      <c r="AN2415" s="26">
        <f>SUM(AI2415:AK2415)</f>
        <v>0</v>
      </c>
      <c r="AO2415" s="26">
        <f>+IF(SUM(AC2415:AK2415)=0,D2415,0)</f>
        <v>1246.08</v>
      </c>
      <c r="AP2415" s="26">
        <f>+SUM(AC2415:AK2415)</f>
        <v>0</v>
      </c>
      <c r="AQ2415" s="26">
        <f>+Tabla_DatosExternos_142[[#This Row],[Total Vigente]]+Tabla_DatosExternos_142[[#This Row],[Total Vencido]]</f>
        <v>1246.08</v>
      </c>
      <c r="AR2415" s="26">
        <f>SUM(AG2415:AK2415)</f>
        <v>0</v>
      </c>
      <c r="AS2415" s="27">
        <f>+Tabla_DatosExternos_142[[#This Row],[Fecha]]-Tabla_DatosExternos_142[[#This Row],[Vence]]</f>
        <v>-60</v>
      </c>
      <c r="AT2415" s="21"/>
      <c r="AU2415" s="28" t="e">
        <f>+AR2415-W2415</f>
        <v>#VALUE!</v>
      </c>
    </row>
    <row r="2416" spans="1:47" x14ac:dyDescent="0.35">
      <c r="A2416" s="20">
        <v>46223</v>
      </c>
      <c r="B2416" s="21">
        <v>286541</v>
      </c>
      <c r="C2416" s="21">
        <v>114.24</v>
      </c>
      <c r="D2416" s="21">
        <v>114.24</v>
      </c>
      <c r="E2416" s="22">
        <v>46283</v>
      </c>
      <c r="F2416" s="21">
        <v>37</v>
      </c>
      <c r="G2416" s="21" t="s">
        <v>96</v>
      </c>
      <c r="H2416" s="21" t="s">
        <v>95</v>
      </c>
      <c r="I2416" s="21" t="s">
        <v>1823</v>
      </c>
      <c r="J2416" s="21" t="s">
        <v>1378</v>
      </c>
      <c r="K2416" s="21" t="s">
        <v>1379</v>
      </c>
      <c r="L2416" s="21" t="s">
        <v>1380</v>
      </c>
      <c r="M2416" s="21" t="s">
        <v>1381</v>
      </c>
      <c r="N2416" s="21">
        <v>60</v>
      </c>
      <c r="O2416" s="20"/>
      <c r="P2416" s="21" t="s">
        <v>50</v>
      </c>
      <c r="Q2416" s="21" t="s">
        <v>1824</v>
      </c>
      <c r="R2416" s="21">
        <v>3020821</v>
      </c>
      <c r="S2416" s="21">
        <v>10019</v>
      </c>
      <c r="T2416" s="21">
        <v>-63.1271433</v>
      </c>
      <c r="U2416" s="21">
        <v>-17.771725799999999</v>
      </c>
      <c r="V2416" s="21" t="s">
        <v>1448</v>
      </c>
      <c r="W2416" s="21" t="s">
        <v>51</v>
      </c>
      <c r="X2416" s="21" t="s">
        <v>1873</v>
      </c>
      <c r="Y2416" s="23">
        <v>46246</v>
      </c>
      <c r="Z2416" s="24">
        <f>+E2416-Y2416</f>
        <v>37</v>
      </c>
      <c r="AA2416" s="25">
        <f>+Tabla_DatosExternos_142[[#This Row],[Saldo]]/Tabla_DatosExternos_142[[#This Row],[Importe]]</f>
        <v>1</v>
      </c>
      <c r="AB2416" s="21"/>
      <c r="AC2416" s="26">
        <f>IF(AND(-Z2416&gt;=1,-Z2416&lt;=30),D2416,0)</f>
        <v>0</v>
      </c>
      <c r="AD2416" s="26">
        <f>IF(AND(-Z2416&gt;=31,-Z2416&lt;=60),D2416,0)</f>
        <v>0</v>
      </c>
      <c r="AE2416" s="26">
        <f>IF(AND(-Z2416&gt;=61,-Z2416&lt;=90),D2416,0)</f>
        <v>0</v>
      </c>
      <c r="AF2416" s="26">
        <f>IF(AND(-Z2416&gt;=91,-Z2416&lt;=120),D2416,0)</f>
        <v>0</v>
      </c>
      <c r="AG2416" s="26">
        <f>IF(AND(-Z2416&gt;=121,-Z2416&lt;=150),D2416,0)</f>
        <v>0</v>
      </c>
      <c r="AH2416" s="26">
        <f>IF(AND(-Z2416&gt;=151,-Z2416&lt;=180),D2416,0)</f>
        <v>0</v>
      </c>
      <c r="AI2416" s="26">
        <f>IF(AND(-Z2416&gt;=181,-Z2416&lt;=210),D2416,0)</f>
        <v>0</v>
      </c>
      <c r="AJ2416" s="26">
        <f>IF(AND(-Z2416&gt;=211,-Z2416&lt;=250),D2416,0)</f>
        <v>0</v>
      </c>
      <c r="AK2416" s="26">
        <f>IF(-Z2416&gt;=251,D2416,0)</f>
        <v>0</v>
      </c>
      <c r="AL2416" s="26">
        <f>SUM(AE2416:AF2416)</f>
        <v>0</v>
      </c>
      <c r="AM2416" s="26">
        <f>SUM(AG2416:AK2416)</f>
        <v>0</v>
      </c>
      <c r="AN2416" s="26">
        <f>SUM(AI2416:AK2416)</f>
        <v>0</v>
      </c>
      <c r="AO2416" s="26">
        <f>+IF(SUM(AC2416:AK2416)=0,D2416,0)</f>
        <v>114.24</v>
      </c>
      <c r="AP2416" s="26">
        <f>+SUM(AC2416:AK2416)</f>
        <v>0</v>
      </c>
      <c r="AQ2416" s="26">
        <f>+Tabla_DatosExternos_142[[#This Row],[Total Vigente]]+Tabla_DatosExternos_142[[#This Row],[Total Vencido]]</f>
        <v>114.24</v>
      </c>
      <c r="AR2416" s="26">
        <f>SUM(AG2416:AK2416)</f>
        <v>0</v>
      </c>
      <c r="AS2416" s="27">
        <f>+Tabla_DatosExternos_142[[#This Row],[Fecha]]-Tabla_DatosExternos_142[[#This Row],[Vence]]</f>
        <v>-60</v>
      </c>
      <c r="AT2416" s="21"/>
      <c r="AU2416" s="28" t="e">
        <f>+AR2416-W2416</f>
        <v>#VALUE!</v>
      </c>
    </row>
    <row r="2417" spans="1:47" x14ac:dyDescent="0.35">
      <c r="A2417" s="20">
        <v>46223</v>
      </c>
      <c r="B2417" s="21">
        <v>286542</v>
      </c>
      <c r="C2417" s="21">
        <v>600</v>
      </c>
      <c r="D2417" s="21">
        <v>600</v>
      </c>
      <c r="E2417" s="22">
        <v>46283</v>
      </c>
      <c r="F2417" s="21">
        <v>37</v>
      </c>
      <c r="G2417" s="21" t="s">
        <v>96</v>
      </c>
      <c r="H2417" s="21" t="s">
        <v>95</v>
      </c>
      <c r="I2417" s="21" t="s">
        <v>1823</v>
      </c>
      <c r="J2417" s="21" t="s">
        <v>1378</v>
      </c>
      <c r="K2417" s="21" t="s">
        <v>1379</v>
      </c>
      <c r="L2417" s="21" t="s">
        <v>1380</v>
      </c>
      <c r="M2417" s="21" t="s">
        <v>1381</v>
      </c>
      <c r="N2417" s="21">
        <v>60</v>
      </c>
      <c r="O2417" s="20"/>
      <c r="P2417" s="21" t="s">
        <v>50</v>
      </c>
      <c r="Q2417" s="21" t="s">
        <v>1824</v>
      </c>
      <c r="R2417" s="21">
        <v>3020821</v>
      </c>
      <c r="S2417" s="21">
        <v>10019</v>
      </c>
      <c r="T2417" s="21">
        <v>-63.1271433</v>
      </c>
      <c r="U2417" s="21">
        <v>-17.771725799999999</v>
      </c>
      <c r="V2417" s="21" t="s">
        <v>1448</v>
      </c>
      <c r="W2417" s="21" t="s">
        <v>51</v>
      </c>
      <c r="X2417" s="21" t="s">
        <v>1873</v>
      </c>
      <c r="Y2417" s="23">
        <v>46246</v>
      </c>
      <c r="Z2417" s="24">
        <f>+E2417-Y2417</f>
        <v>37</v>
      </c>
      <c r="AA2417" s="25">
        <f>+Tabla_DatosExternos_142[[#This Row],[Saldo]]/Tabla_DatosExternos_142[[#This Row],[Importe]]</f>
        <v>1</v>
      </c>
      <c r="AB2417" s="21"/>
      <c r="AC2417" s="26">
        <f>IF(AND(-Z2417&gt;=1,-Z2417&lt;=30),D2417,0)</f>
        <v>0</v>
      </c>
      <c r="AD2417" s="26">
        <f>IF(AND(-Z2417&gt;=31,-Z2417&lt;=60),D2417,0)</f>
        <v>0</v>
      </c>
      <c r="AE2417" s="26">
        <f>IF(AND(-Z2417&gt;=61,-Z2417&lt;=90),D2417,0)</f>
        <v>0</v>
      </c>
      <c r="AF2417" s="26">
        <f>IF(AND(-Z2417&gt;=91,-Z2417&lt;=120),D2417,0)</f>
        <v>0</v>
      </c>
      <c r="AG2417" s="26">
        <f>IF(AND(-Z2417&gt;=121,-Z2417&lt;=150),D2417,0)</f>
        <v>0</v>
      </c>
      <c r="AH2417" s="26">
        <f>IF(AND(-Z2417&gt;=151,-Z2417&lt;=180),D2417,0)</f>
        <v>0</v>
      </c>
      <c r="AI2417" s="26">
        <f>IF(AND(-Z2417&gt;=181,-Z2417&lt;=210),D2417,0)</f>
        <v>0</v>
      </c>
      <c r="AJ2417" s="26">
        <f>IF(AND(-Z2417&gt;=211,-Z2417&lt;=250),D2417,0)</f>
        <v>0</v>
      </c>
      <c r="AK2417" s="26">
        <f>IF(-Z2417&gt;=251,D2417,0)</f>
        <v>0</v>
      </c>
      <c r="AL2417" s="26">
        <f>SUM(AE2417:AF2417)</f>
        <v>0</v>
      </c>
      <c r="AM2417" s="26">
        <f>SUM(AG2417:AK2417)</f>
        <v>0</v>
      </c>
      <c r="AN2417" s="26">
        <f>SUM(AI2417:AK2417)</f>
        <v>0</v>
      </c>
      <c r="AO2417" s="26">
        <f>+IF(SUM(AC2417:AK2417)=0,D2417,0)</f>
        <v>600</v>
      </c>
      <c r="AP2417" s="26">
        <f>+SUM(AC2417:AK2417)</f>
        <v>0</v>
      </c>
      <c r="AQ2417" s="26">
        <f>+Tabla_DatosExternos_142[[#This Row],[Total Vigente]]+Tabla_DatosExternos_142[[#This Row],[Total Vencido]]</f>
        <v>600</v>
      </c>
      <c r="AR2417" s="26">
        <f>SUM(AG2417:AK2417)</f>
        <v>0</v>
      </c>
      <c r="AS2417" s="27">
        <f>+Tabla_DatosExternos_142[[#This Row],[Fecha]]-Tabla_DatosExternos_142[[#This Row],[Vence]]</f>
        <v>-60</v>
      </c>
      <c r="AT2417" s="21"/>
      <c r="AU2417" s="28" t="e">
        <f>+AR2417-W2417</f>
        <v>#VALUE!</v>
      </c>
    </row>
    <row r="2418" spans="1:47" x14ac:dyDescent="0.35">
      <c r="A2418" s="20">
        <v>46223</v>
      </c>
      <c r="B2418" s="21">
        <v>286543</v>
      </c>
      <c r="C2418" s="21">
        <v>215.1</v>
      </c>
      <c r="D2418" s="21">
        <v>215.1</v>
      </c>
      <c r="E2418" s="22">
        <v>46283</v>
      </c>
      <c r="F2418" s="21">
        <v>37</v>
      </c>
      <c r="G2418" s="21" t="s">
        <v>96</v>
      </c>
      <c r="H2418" s="21" t="s">
        <v>95</v>
      </c>
      <c r="I2418" s="21" t="s">
        <v>1823</v>
      </c>
      <c r="J2418" s="21" t="s">
        <v>1378</v>
      </c>
      <c r="K2418" s="21" t="s">
        <v>1379</v>
      </c>
      <c r="L2418" s="21" t="s">
        <v>1380</v>
      </c>
      <c r="M2418" s="21" t="s">
        <v>1381</v>
      </c>
      <c r="N2418" s="21">
        <v>60</v>
      </c>
      <c r="O2418" s="20"/>
      <c r="P2418" s="21" t="s">
        <v>50</v>
      </c>
      <c r="Q2418" s="21" t="s">
        <v>1824</v>
      </c>
      <c r="R2418" s="21">
        <v>3020821</v>
      </c>
      <c r="S2418" s="21">
        <v>10019</v>
      </c>
      <c r="T2418" s="21">
        <v>-63.171123299999998</v>
      </c>
      <c r="U2418" s="21">
        <v>-17.750317500000001</v>
      </c>
      <c r="V2418" s="21" t="s">
        <v>1448</v>
      </c>
      <c r="W2418" s="21" t="s">
        <v>51</v>
      </c>
      <c r="X2418" s="21" t="s">
        <v>1869</v>
      </c>
      <c r="Y2418" s="23">
        <v>46246</v>
      </c>
      <c r="Z2418" s="24">
        <f>+E2418-Y2418</f>
        <v>37</v>
      </c>
      <c r="AA2418" s="25">
        <f>+Tabla_DatosExternos_142[[#This Row],[Saldo]]/Tabla_DatosExternos_142[[#This Row],[Importe]]</f>
        <v>1</v>
      </c>
      <c r="AB2418" s="21"/>
      <c r="AC2418" s="26">
        <f>IF(AND(-Z2418&gt;=1,-Z2418&lt;=30),D2418,0)</f>
        <v>0</v>
      </c>
      <c r="AD2418" s="26">
        <f>IF(AND(-Z2418&gt;=31,-Z2418&lt;=60),D2418,0)</f>
        <v>0</v>
      </c>
      <c r="AE2418" s="26">
        <f>IF(AND(-Z2418&gt;=61,-Z2418&lt;=90),D2418,0)</f>
        <v>0</v>
      </c>
      <c r="AF2418" s="26">
        <f>IF(AND(-Z2418&gt;=91,-Z2418&lt;=120),D2418,0)</f>
        <v>0</v>
      </c>
      <c r="AG2418" s="26">
        <f>IF(AND(-Z2418&gt;=121,-Z2418&lt;=150),D2418,0)</f>
        <v>0</v>
      </c>
      <c r="AH2418" s="26">
        <f>IF(AND(-Z2418&gt;=151,-Z2418&lt;=180),D2418,0)</f>
        <v>0</v>
      </c>
      <c r="AI2418" s="26">
        <f>IF(AND(-Z2418&gt;=181,-Z2418&lt;=210),D2418,0)</f>
        <v>0</v>
      </c>
      <c r="AJ2418" s="26">
        <f>IF(AND(-Z2418&gt;=211,-Z2418&lt;=250),D2418,0)</f>
        <v>0</v>
      </c>
      <c r="AK2418" s="26">
        <f>IF(-Z2418&gt;=251,D2418,0)</f>
        <v>0</v>
      </c>
      <c r="AL2418" s="26">
        <f>SUM(AE2418:AF2418)</f>
        <v>0</v>
      </c>
      <c r="AM2418" s="26">
        <f>SUM(AG2418:AK2418)</f>
        <v>0</v>
      </c>
      <c r="AN2418" s="26">
        <f>SUM(AI2418:AK2418)</f>
        <v>0</v>
      </c>
      <c r="AO2418" s="26">
        <f>+IF(SUM(AC2418:AK2418)=0,D2418,0)</f>
        <v>215.1</v>
      </c>
      <c r="AP2418" s="26">
        <f>+SUM(AC2418:AK2418)</f>
        <v>0</v>
      </c>
      <c r="AQ2418" s="26">
        <f>+Tabla_DatosExternos_142[[#This Row],[Total Vigente]]+Tabla_DatosExternos_142[[#This Row],[Total Vencido]]</f>
        <v>215.1</v>
      </c>
      <c r="AR2418" s="26">
        <f>SUM(AG2418:AK2418)</f>
        <v>0</v>
      </c>
      <c r="AS2418" s="27">
        <f>+Tabla_DatosExternos_142[[#This Row],[Fecha]]-Tabla_DatosExternos_142[[#This Row],[Vence]]</f>
        <v>-60</v>
      </c>
      <c r="AT2418" s="21"/>
      <c r="AU2418" s="28" t="e">
        <f>+AR2418-W2418</f>
        <v>#VALUE!</v>
      </c>
    </row>
    <row r="2419" spans="1:47" x14ac:dyDescent="0.35">
      <c r="A2419" s="20">
        <v>46223</v>
      </c>
      <c r="B2419" s="21">
        <v>286544</v>
      </c>
      <c r="C2419" s="21">
        <v>1939.2</v>
      </c>
      <c r="D2419" s="21">
        <v>1939.2</v>
      </c>
      <c r="E2419" s="22">
        <v>46283</v>
      </c>
      <c r="F2419" s="21">
        <v>37</v>
      </c>
      <c r="G2419" s="21" t="s">
        <v>96</v>
      </c>
      <c r="H2419" s="21" t="s">
        <v>95</v>
      </c>
      <c r="I2419" s="21" t="s">
        <v>1823</v>
      </c>
      <c r="J2419" s="21" t="s">
        <v>1378</v>
      </c>
      <c r="K2419" s="21" t="s">
        <v>1379</v>
      </c>
      <c r="L2419" s="21" t="s">
        <v>1380</v>
      </c>
      <c r="M2419" s="21" t="s">
        <v>1381</v>
      </c>
      <c r="N2419" s="21">
        <v>60</v>
      </c>
      <c r="O2419" s="20"/>
      <c r="P2419" s="21" t="s">
        <v>50</v>
      </c>
      <c r="Q2419" s="21" t="s">
        <v>1824</v>
      </c>
      <c r="R2419" s="21">
        <v>3020821</v>
      </c>
      <c r="S2419" s="21">
        <v>10019</v>
      </c>
      <c r="T2419" s="21">
        <v>-63.171123299999998</v>
      </c>
      <c r="U2419" s="21">
        <v>-17.750317500000001</v>
      </c>
      <c r="V2419" s="21" t="s">
        <v>1448</v>
      </c>
      <c r="W2419" s="21" t="s">
        <v>51</v>
      </c>
      <c r="X2419" s="21" t="s">
        <v>1869</v>
      </c>
      <c r="Y2419" s="23">
        <v>46246</v>
      </c>
      <c r="Z2419" s="24">
        <f>+E2419-Y2419</f>
        <v>37</v>
      </c>
      <c r="AA2419" s="25">
        <f>+Tabla_DatosExternos_142[[#This Row],[Saldo]]/Tabla_DatosExternos_142[[#This Row],[Importe]]</f>
        <v>1</v>
      </c>
      <c r="AB2419" s="21"/>
      <c r="AC2419" s="26">
        <f>IF(AND(-Z2419&gt;=1,-Z2419&lt;=30),D2419,0)</f>
        <v>0</v>
      </c>
      <c r="AD2419" s="26">
        <f>IF(AND(-Z2419&gt;=31,-Z2419&lt;=60),D2419,0)</f>
        <v>0</v>
      </c>
      <c r="AE2419" s="26">
        <f>IF(AND(-Z2419&gt;=61,-Z2419&lt;=90),D2419,0)</f>
        <v>0</v>
      </c>
      <c r="AF2419" s="26">
        <f>IF(AND(-Z2419&gt;=91,-Z2419&lt;=120),D2419,0)</f>
        <v>0</v>
      </c>
      <c r="AG2419" s="26">
        <f>IF(AND(-Z2419&gt;=121,-Z2419&lt;=150),D2419,0)</f>
        <v>0</v>
      </c>
      <c r="AH2419" s="26">
        <f>IF(AND(-Z2419&gt;=151,-Z2419&lt;=180),D2419,0)</f>
        <v>0</v>
      </c>
      <c r="AI2419" s="26">
        <f>IF(AND(-Z2419&gt;=181,-Z2419&lt;=210),D2419,0)</f>
        <v>0</v>
      </c>
      <c r="AJ2419" s="26">
        <f>IF(AND(-Z2419&gt;=211,-Z2419&lt;=250),D2419,0)</f>
        <v>0</v>
      </c>
      <c r="AK2419" s="26">
        <f>IF(-Z2419&gt;=251,D2419,0)</f>
        <v>0</v>
      </c>
      <c r="AL2419" s="26">
        <f>SUM(AE2419:AF2419)</f>
        <v>0</v>
      </c>
      <c r="AM2419" s="26">
        <f>SUM(AG2419:AK2419)</f>
        <v>0</v>
      </c>
      <c r="AN2419" s="26">
        <f>SUM(AI2419:AK2419)</f>
        <v>0</v>
      </c>
      <c r="AO2419" s="26">
        <f>+IF(SUM(AC2419:AK2419)=0,D2419,0)</f>
        <v>1939.2</v>
      </c>
      <c r="AP2419" s="26">
        <f>+SUM(AC2419:AK2419)</f>
        <v>0</v>
      </c>
      <c r="AQ2419" s="26">
        <f>+Tabla_DatosExternos_142[[#This Row],[Total Vigente]]+Tabla_DatosExternos_142[[#This Row],[Total Vencido]]</f>
        <v>1939.2</v>
      </c>
      <c r="AR2419" s="26">
        <f>SUM(AG2419:AK2419)</f>
        <v>0</v>
      </c>
      <c r="AS2419" s="27">
        <f>+Tabla_DatosExternos_142[[#This Row],[Fecha]]-Tabla_DatosExternos_142[[#This Row],[Vence]]</f>
        <v>-60</v>
      </c>
      <c r="AT2419" s="21"/>
      <c r="AU2419" s="28" t="e">
        <f>+AR2419-W2419</f>
        <v>#VALUE!</v>
      </c>
    </row>
    <row r="2420" spans="1:47" x14ac:dyDescent="0.35">
      <c r="A2420" s="20">
        <v>46223</v>
      </c>
      <c r="B2420" s="21">
        <v>286545</v>
      </c>
      <c r="C2420" s="21">
        <v>719.04</v>
      </c>
      <c r="D2420" s="21">
        <v>719.04</v>
      </c>
      <c r="E2420" s="22">
        <v>46283</v>
      </c>
      <c r="F2420" s="21">
        <v>37</v>
      </c>
      <c r="G2420" s="21" t="s">
        <v>96</v>
      </c>
      <c r="H2420" s="21" t="s">
        <v>95</v>
      </c>
      <c r="I2420" s="21" t="s">
        <v>1823</v>
      </c>
      <c r="J2420" s="21" t="s">
        <v>1378</v>
      </c>
      <c r="K2420" s="21" t="s">
        <v>1379</v>
      </c>
      <c r="L2420" s="21" t="s">
        <v>1380</v>
      </c>
      <c r="M2420" s="21" t="s">
        <v>1381</v>
      </c>
      <c r="N2420" s="21">
        <v>60</v>
      </c>
      <c r="O2420" s="20"/>
      <c r="P2420" s="21" t="s">
        <v>50</v>
      </c>
      <c r="Q2420" s="21" t="s">
        <v>1824</v>
      </c>
      <c r="R2420" s="21">
        <v>3020821</v>
      </c>
      <c r="S2420" s="21">
        <v>10019</v>
      </c>
      <c r="T2420" s="21">
        <v>-63.187922999999998</v>
      </c>
      <c r="U2420" s="21">
        <v>-17.7497486</v>
      </c>
      <c r="V2420" s="21" t="s">
        <v>1448</v>
      </c>
      <c r="W2420" s="21" t="s">
        <v>51</v>
      </c>
      <c r="X2420" s="21" t="s">
        <v>1870</v>
      </c>
      <c r="Y2420" s="23">
        <v>46246</v>
      </c>
      <c r="Z2420" s="24">
        <f>+E2420-Y2420</f>
        <v>37</v>
      </c>
      <c r="AA2420" s="25">
        <f>+Tabla_DatosExternos_142[[#This Row],[Saldo]]/Tabla_DatosExternos_142[[#This Row],[Importe]]</f>
        <v>1</v>
      </c>
      <c r="AB2420" s="21"/>
      <c r="AC2420" s="26">
        <f>IF(AND(-Z2420&gt;=1,-Z2420&lt;=30),D2420,0)</f>
        <v>0</v>
      </c>
      <c r="AD2420" s="26">
        <f>IF(AND(-Z2420&gt;=31,-Z2420&lt;=60),D2420,0)</f>
        <v>0</v>
      </c>
      <c r="AE2420" s="26">
        <f>IF(AND(-Z2420&gt;=61,-Z2420&lt;=90),D2420,0)</f>
        <v>0</v>
      </c>
      <c r="AF2420" s="26">
        <f>IF(AND(-Z2420&gt;=91,-Z2420&lt;=120),D2420,0)</f>
        <v>0</v>
      </c>
      <c r="AG2420" s="26">
        <f>IF(AND(-Z2420&gt;=121,-Z2420&lt;=150),D2420,0)</f>
        <v>0</v>
      </c>
      <c r="AH2420" s="26">
        <f>IF(AND(-Z2420&gt;=151,-Z2420&lt;=180),D2420,0)</f>
        <v>0</v>
      </c>
      <c r="AI2420" s="26">
        <f>IF(AND(-Z2420&gt;=181,-Z2420&lt;=210),D2420,0)</f>
        <v>0</v>
      </c>
      <c r="AJ2420" s="26">
        <f>IF(AND(-Z2420&gt;=211,-Z2420&lt;=250),D2420,0)</f>
        <v>0</v>
      </c>
      <c r="AK2420" s="26">
        <f>IF(-Z2420&gt;=251,D2420,0)</f>
        <v>0</v>
      </c>
      <c r="AL2420" s="26">
        <f>SUM(AE2420:AF2420)</f>
        <v>0</v>
      </c>
      <c r="AM2420" s="26">
        <f>SUM(AG2420:AK2420)</f>
        <v>0</v>
      </c>
      <c r="AN2420" s="26">
        <f>SUM(AI2420:AK2420)</f>
        <v>0</v>
      </c>
      <c r="AO2420" s="26">
        <f>+IF(SUM(AC2420:AK2420)=0,D2420,0)</f>
        <v>719.04</v>
      </c>
      <c r="AP2420" s="26">
        <f>+SUM(AC2420:AK2420)</f>
        <v>0</v>
      </c>
      <c r="AQ2420" s="26">
        <f>+Tabla_DatosExternos_142[[#This Row],[Total Vigente]]+Tabla_DatosExternos_142[[#This Row],[Total Vencido]]</f>
        <v>719.04</v>
      </c>
      <c r="AR2420" s="26">
        <f>SUM(AG2420:AK2420)</f>
        <v>0</v>
      </c>
      <c r="AS2420" s="27">
        <f>+Tabla_DatosExternos_142[[#This Row],[Fecha]]-Tabla_DatosExternos_142[[#This Row],[Vence]]</f>
        <v>-60</v>
      </c>
      <c r="AT2420" s="21"/>
      <c r="AU2420" s="28" t="e">
        <f>+AR2420-W2420</f>
        <v>#VALUE!</v>
      </c>
    </row>
    <row r="2421" spans="1:47" x14ac:dyDescent="0.35">
      <c r="A2421" s="20">
        <v>46223</v>
      </c>
      <c r="B2421" s="21">
        <v>286546</v>
      </c>
      <c r="C2421" s="21">
        <v>135.96</v>
      </c>
      <c r="D2421" s="21">
        <v>135.96</v>
      </c>
      <c r="E2421" s="22">
        <v>46283</v>
      </c>
      <c r="F2421" s="21">
        <v>37</v>
      </c>
      <c r="G2421" s="21" t="s">
        <v>96</v>
      </c>
      <c r="H2421" s="21" t="s">
        <v>95</v>
      </c>
      <c r="I2421" s="21" t="s">
        <v>1823</v>
      </c>
      <c r="J2421" s="21" t="s">
        <v>1378</v>
      </c>
      <c r="K2421" s="21" t="s">
        <v>1379</v>
      </c>
      <c r="L2421" s="21" t="s">
        <v>1380</v>
      </c>
      <c r="M2421" s="21" t="s">
        <v>1381</v>
      </c>
      <c r="N2421" s="21">
        <v>60</v>
      </c>
      <c r="O2421" s="20"/>
      <c r="P2421" s="21" t="s">
        <v>50</v>
      </c>
      <c r="Q2421" s="21" t="s">
        <v>1824</v>
      </c>
      <c r="R2421" s="21">
        <v>3020821</v>
      </c>
      <c r="S2421" s="21">
        <v>10019</v>
      </c>
      <c r="T2421" s="21">
        <v>-63.147013999999999</v>
      </c>
      <c r="U2421" s="21">
        <v>-17.742850700000002</v>
      </c>
      <c r="V2421" s="21" t="s">
        <v>1448</v>
      </c>
      <c r="W2421" s="21" t="s">
        <v>51</v>
      </c>
      <c r="X2421" s="21" t="s">
        <v>1852</v>
      </c>
      <c r="Y2421" s="23">
        <v>46246</v>
      </c>
      <c r="Z2421" s="24">
        <f>+E2421-Y2421</f>
        <v>37</v>
      </c>
      <c r="AA2421" s="25">
        <f>+Tabla_DatosExternos_142[[#This Row],[Saldo]]/Tabla_DatosExternos_142[[#This Row],[Importe]]</f>
        <v>1</v>
      </c>
      <c r="AB2421" s="21"/>
      <c r="AC2421" s="26">
        <f>IF(AND(-Z2421&gt;=1,-Z2421&lt;=30),D2421,0)</f>
        <v>0</v>
      </c>
      <c r="AD2421" s="26">
        <f>IF(AND(-Z2421&gt;=31,-Z2421&lt;=60),D2421,0)</f>
        <v>0</v>
      </c>
      <c r="AE2421" s="26">
        <f>IF(AND(-Z2421&gt;=61,-Z2421&lt;=90),D2421,0)</f>
        <v>0</v>
      </c>
      <c r="AF2421" s="26">
        <f>IF(AND(-Z2421&gt;=91,-Z2421&lt;=120),D2421,0)</f>
        <v>0</v>
      </c>
      <c r="AG2421" s="26">
        <f>IF(AND(-Z2421&gt;=121,-Z2421&lt;=150),D2421,0)</f>
        <v>0</v>
      </c>
      <c r="AH2421" s="26">
        <f>IF(AND(-Z2421&gt;=151,-Z2421&lt;=180),D2421,0)</f>
        <v>0</v>
      </c>
      <c r="AI2421" s="26">
        <f>IF(AND(-Z2421&gt;=181,-Z2421&lt;=210),D2421,0)</f>
        <v>0</v>
      </c>
      <c r="AJ2421" s="26">
        <f>IF(AND(-Z2421&gt;=211,-Z2421&lt;=250),D2421,0)</f>
        <v>0</v>
      </c>
      <c r="AK2421" s="26">
        <f>IF(-Z2421&gt;=251,D2421,0)</f>
        <v>0</v>
      </c>
      <c r="AL2421" s="26">
        <f>SUM(AE2421:AF2421)</f>
        <v>0</v>
      </c>
      <c r="AM2421" s="26">
        <f>SUM(AG2421:AK2421)</f>
        <v>0</v>
      </c>
      <c r="AN2421" s="26">
        <f>SUM(AI2421:AK2421)</f>
        <v>0</v>
      </c>
      <c r="AO2421" s="26">
        <f>+IF(SUM(AC2421:AK2421)=0,D2421,0)</f>
        <v>135.96</v>
      </c>
      <c r="AP2421" s="26">
        <f>+SUM(AC2421:AK2421)</f>
        <v>0</v>
      </c>
      <c r="AQ2421" s="26">
        <f>+Tabla_DatosExternos_142[[#This Row],[Total Vigente]]+Tabla_DatosExternos_142[[#This Row],[Total Vencido]]</f>
        <v>135.96</v>
      </c>
      <c r="AR2421" s="26">
        <f>SUM(AG2421:AK2421)</f>
        <v>0</v>
      </c>
      <c r="AS2421" s="27">
        <f>+Tabla_DatosExternos_142[[#This Row],[Fecha]]-Tabla_DatosExternos_142[[#This Row],[Vence]]</f>
        <v>-60</v>
      </c>
      <c r="AT2421" s="21"/>
      <c r="AU2421" s="28" t="e">
        <f>+AR2421-W2421</f>
        <v>#VALUE!</v>
      </c>
    </row>
    <row r="2422" spans="1:47" x14ac:dyDescent="0.35">
      <c r="A2422" s="20">
        <v>46223</v>
      </c>
      <c r="B2422" s="21">
        <v>286547</v>
      </c>
      <c r="C2422" s="21">
        <v>1759.2</v>
      </c>
      <c r="D2422" s="21">
        <v>1759.2</v>
      </c>
      <c r="E2422" s="22">
        <v>46283</v>
      </c>
      <c r="F2422" s="21">
        <v>37</v>
      </c>
      <c r="G2422" s="21" t="s">
        <v>96</v>
      </c>
      <c r="H2422" s="21" t="s">
        <v>95</v>
      </c>
      <c r="I2422" s="21" t="s">
        <v>1823</v>
      </c>
      <c r="J2422" s="21" t="s">
        <v>1378</v>
      </c>
      <c r="K2422" s="21" t="s">
        <v>1379</v>
      </c>
      <c r="L2422" s="21" t="s">
        <v>1380</v>
      </c>
      <c r="M2422" s="21" t="s">
        <v>1381</v>
      </c>
      <c r="N2422" s="21">
        <v>60</v>
      </c>
      <c r="O2422" s="20"/>
      <c r="P2422" s="21" t="s">
        <v>50</v>
      </c>
      <c r="Q2422" s="21" t="s">
        <v>1824</v>
      </c>
      <c r="R2422" s="21">
        <v>3020821</v>
      </c>
      <c r="S2422" s="21">
        <v>10019</v>
      </c>
      <c r="T2422" s="21">
        <v>-63.147013999999999</v>
      </c>
      <c r="U2422" s="21">
        <v>-17.742850700000002</v>
      </c>
      <c r="V2422" s="21" t="s">
        <v>1448</v>
      </c>
      <c r="W2422" s="21" t="s">
        <v>51</v>
      </c>
      <c r="X2422" s="21" t="s">
        <v>1852</v>
      </c>
      <c r="Y2422" s="23">
        <v>46246</v>
      </c>
      <c r="Z2422" s="24">
        <f>+E2422-Y2422</f>
        <v>37</v>
      </c>
      <c r="AA2422" s="25">
        <f>+Tabla_DatosExternos_142[[#This Row],[Saldo]]/Tabla_DatosExternos_142[[#This Row],[Importe]]</f>
        <v>1</v>
      </c>
      <c r="AB2422" s="21"/>
      <c r="AC2422" s="26">
        <f>IF(AND(-Z2422&gt;=1,-Z2422&lt;=30),D2422,0)</f>
        <v>0</v>
      </c>
      <c r="AD2422" s="26">
        <f>IF(AND(-Z2422&gt;=31,-Z2422&lt;=60),D2422,0)</f>
        <v>0</v>
      </c>
      <c r="AE2422" s="26">
        <f>IF(AND(-Z2422&gt;=61,-Z2422&lt;=90),D2422,0)</f>
        <v>0</v>
      </c>
      <c r="AF2422" s="26">
        <f>IF(AND(-Z2422&gt;=91,-Z2422&lt;=120),D2422,0)</f>
        <v>0</v>
      </c>
      <c r="AG2422" s="26">
        <f>IF(AND(-Z2422&gt;=121,-Z2422&lt;=150),D2422,0)</f>
        <v>0</v>
      </c>
      <c r="AH2422" s="26">
        <f>IF(AND(-Z2422&gt;=151,-Z2422&lt;=180),D2422,0)</f>
        <v>0</v>
      </c>
      <c r="AI2422" s="26">
        <f>IF(AND(-Z2422&gt;=181,-Z2422&lt;=210),D2422,0)</f>
        <v>0</v>
      </c>
      <c r="AJ2422" s="26">
        <f>IF(AND(-Z2422&gt;=211,-Z2422&lt;=250),D2422,0)</f>
        <v>0</v>
      </c>
      <c r="AK2422" s="26">
        <f>IF(-Z2422&gt;=251,D2422,0)</f>
        <v>0</v>
      </c>
      <c r="AL2422" s="26">
        <f>SUM(AE2422:AF2422)</f>
        <v>0</v>
      </c>
      <c r="AM2422" s="26">
        <f>SUM(AG2422:AK2422)</f>
        <v>0</v>
      </c>
      <c r="AN2422" s="26">
        <f>SUM(AI2422:AK2422)</f>
        <v>0</v>
      </c>
      <c r="AO2422" s="26">
        <f>+IF(SUM(AC2422:AK2422)=0,D2422,0)</f>
        <v>1759.2</v>
      </c>
      <c r="AP2422" s="26">
        <f>+SUM(AC2422:AK2422)</f>
        <v>0</v>
      </c>
      <c r="AQ2422" s="26">
        <f>+Tabla_DatosExternos_142[[#This Row],[Total Vigente]]+Tabla_DatosExternos_142[[#This Row],[Total Vencido]]</f>
        <v>1759.2</v>
      </c>
      <c r="AR2422" s="26">
        <f>SUM(AG2422:AK2422)</f>
        <v>0</v>
      </c>
      <c r="AS2422" s="27">
        <f>+Tabla_DatosExternos_142[[#This Row],[Fecha]]-Tabla_DatosExternos_142[[#This Row],[Vence]]</f>
        <v>-60</v>
      </c>
      <c r="AT2422" s="21"/>
      <c r="AU2422" s="28" t="e">
        <f>+AR2422-W2422</f>
        <v>#VALUE!</v>
      </c>
    </row>
    <row r="2423" spans="1:47" x14ac:dyDescent="0.35">
      <c r="A2423" s="20">
        <v>46224</v>
      </c>
      <c r="B2423" s="21">
        <v>286982</v>
      </c>
      <c r="C2423" s="21">
        <v>4348.92</v>
      </c>
      <c r="D2423" s="21">
        <v>4348.92</v>
      </c>
      <c r="E2423" s="22">
        <v>46284</v>
      </c>
      <c r="F2423" s="21">
        <v>38</v>
      </c>
      <c r="G2423" s="21" t="s">
        <v>96</v>
      </c>
      <c r="H2423" s="21" t="s">
        <v>95</v>
      </c>
      <c r="I2423" s="21" t="s">
        <v>1823</v>
      </c>
      <c r="J2423" s="21" t="s">
        <v>1378</v>
      </c>
      <c r="K2423" s="21" t="s">
        <v>1379</v>
      </c>
      <c r="L2423" s="21" t="s">
        <v>1380</v>
      </c>
      <c r="M2423" s="21" t="s">
        <v>1381</v>
      </c>
      <c r="N2423" s="21">
        <v>60</v>
      </c>
      <c r="O2423" s="20"/>
      <c r="P2423" s="21" t="s">
        <v>50</v>
      </c>
      <c r="Q2423" s="21" t="s">
        <v>1824</v>
      </c>
      <c r="R2423" s="21">
        <v>3020821</v>
      </c>
      <c r="S2423" s="21">
        <v>10019</v>
      </c>
      <c r="T2423" s="21">
        <v>-63.163467500000003</v>
      </c>
      <c r="U2423" s="21">
        <v>-17.795423799999998</v>
      </c>
      <c r="V2423" s="21" t="s">
        <v>1448</v>
      </c>
      <c r="W2423" s="21" t="s">
        <v>51</v>
      </c>
      <c r="X2423" s="21" t="s">
        <v>1874</v>
      </c>
      <c r="Y2423" s="23">
        <v>46246</v>
      </c>
      <c r="Z2423" s="24">
        <f>+E2423-Y2423</f>
        <v>38</v>
      </c>
      <c r="AA2423" s="25">
        <f>+Tabla_DatosExternos_142[[#This Row],[Saldo]]/Tabla_DatosExternos_142[[#This Row],[Importe]]</f>
        <v>1</v>
      </c>
      <c r="AB2423" s="21"/>
      <c r="AC2423" s="26">
        <f>IF(AND(-Z2423&gt;=1,-Z2423&lt;=30),D2423,0)</f>
        <v>0</v>
      </c>
      <c r="AD2423" s="26">
        <f>IF(AND(-Z2423&gt;=31,-Z2423&lt;=60),D2423,0)</f>
        <v>0</v>
      </c>
      <c r="AE2423" s="26">
        <f>IF(AND(-Z2423&gt;=61,-Z2423&lt;=90),D2423,0)</f>
        <v>0</v>
      </c>
      <c r="AF2423" s="26">
        <f>IF(AND(-Z2423&gt;=91,-Z2423&lt;=120),D2423,0)</f>
        <v>0</v>
      </c>
      <c r="AG2423" s="26">
        <f>IF(AND(-Z2423&gt;=121,-Z2423&lt;=150),D2423,0)</f>
        <v>0</v>
      </c>
      <c r="AH2423" s="26">
        <f>IF(AND(-Z2423&gt;=151,-Z2423&lt;=180),D2423,0)</f>
        <v>0</v>
      </c>
      <c r="AI2423" s="26">
        <f>IF(AND(-Z2423&gt;=181,-Z2423&lt;=210),D2423,0)</f>
        <v>0</v>
      </c>
      <c r="AJ2423" s="26">
        <f>IF(AND(-Z2423&gt;=211,-Z2423&lt;=250),D2423,0)</f>
        <v>0</v>
      </c>
      <c r="AK2423" s="26">
        <f>IF(-Z2423&gt;=251,D2423,0)</f>
        <v>0</v>
      </c>
      <c r="AL2423" s="26">
        <f>SUM(AE2423:AF2423)</f>
        <v>0</v>
      </c>
      <c r="AM2423" s="26">
        <f>SUM(AG2423:AK2423)</f>
        <v>0</v>
      </c>
      <c r="AN2423" s="26">
        <f>SUM(AI2423:AK2423)</f>
        <v>0</v>
      </c>
      <c r="AO2423" s="26">
        <f>+IF(SUM(AC2423:AK2423)=0,D2423,0)</f>
        <v>4348.92</v>
      </c>
      <c r="AP2423" s="26">
        <f>+SUM(AC2423:AK2423)</f>
        <v>0</v>
      </c>
      <c r="AQ2423" s="26">
        <f>+Tabla_DatosExternos_142[[#This Row],[Total Vigente]]+Tabla_DatosExternos_142[[#This Row],[Total Vencido]]</f>
        <v>4348.92</v>
      </c>
      <c r="AR2423" s="26">
        <f>SUM(AG2423:AK2423)</f>
        <v>0</v>
      </c>
      <c r="AS2423" s="27">
        <f>+Tabla_DatosExternos_142[[#This Row],[Fecha]]-Tabla_DatosExternos_142[[#This Row],[Vence]]</f>
        <v>-60</v>
      </c>
      <c r="AT2423" s="21"/>
      <c r="AU2423" s="28" t="e">
        <f>+AR2423-W2423</f>
        <v>#VALUE!</v>
      </c>
    </row>
    <row r="2424" spans="1:47" x14ac:dyDescent="0.35">
      <c r="A2424" s="20">
        <v>46224</v>
      </c>
      <c r="B2424" s="21">
        <v>286983</v>
      </c>
      <c r="C2424" s="21">
        <v>1776.3</v>
      </c>
      <c r="D2424" s="21">
        <v>1776.3</v>
      </c>
      <c r="E2424" s="22">
        <v>46284</v>
      </c>
      <c r="F2424" s="21">
        <v>38</v>
      </c>
      <c r="G2424" s="21" t="s">
        <v>96</v>
      </c>
      <c r="H2424" s="21" t="s">
        <v>95</v>
      </c>
      <c r="I2424" s="21" t="s">
        <v>1823</v>
      </c>
      <c r="J2424" s="21" t="s">
        <v>1378</v>
      </c>
      <c r="K2424" s="21" t="s">
        <v>1379</v>
      </c>
      <c r="L2424" s="21" t="s">
        <v>1380</v>
      </c>
      <c r="M2424" s="21" t="s">
        <v>1381</v>
      </c>
      <c r="N2424" s="21">
        <v>60</v>
      </c>
      <c r="O2424" s="20"/>
      <c r="P2424" s="21" t="s">
        <v>50</v>
      </c>
      <c r="Q2424" s="21" t="s">
        <v>1824</v>
      </c>
      <c r="R2424" s="21">
        <v>3020821</v>
      </c>
      <c r="S2424" s="21">
        <v>10019</v>
      </c>
      <c r="T2424" s="21">
        <v>-63.134996600000001</v>
      </c>
      <c r="U2424" s="21">
        <v>-17.8356034</v>
      </c>
      <c r="V2424" s="21" t="s">
        <v>1448</v>
      </c>
      <c r="W2424" s="21" t="s">
        <v>51</v>
      </c>
      <c r="X2424" s="21" t="s">
        <v>1837</v>
      </c>
      <c r="Y2424" s="23">
        <v>46246</v>
      </c>
      <c r="Z2424" s="24">
        <f>+E2424-Y2424</f>
        <v>38</v>
      </c>
      <c r="AA2424" s="25">
        <f>+Tabla_DatosExternos_142[[#This Row],[Saldo]]/Tabla_DatosExternos_142[[#This Row],[Importe]]</f>
        <v>1</v>
      </c>
      <c r="AB2424" s="21"/>
      <c r="AC2424" s="26">
        <f>IF(AND(-Z2424&gt;=1,-Z2424&lt;=30),D2424,0)</f>
        <v>0</v>
      </c>
      <c r="AD2424" s="26">
        <f>IF(AND(-Z2424&gt;=31,-Z2424&lt;=60),D2424,0)</f>
        <v>0</v>
      </c>
      <c r="AE2424" s="26">
        <f>IF(AND(-Z2424&gt;=61,-Z2424&lt;=90),D2424,0)</f>
        <v>0</v>
      </c>
      <c r="AF2424" s="26">
        <f>IF(AND(-Z2424&gt;=91,-Z2424&lt;=120),D2424,0)</f>
        <v>0</v>
      </c>
      <c r="AG2424" s="26">
        <f>IF(AND(-Z2424&gt;=121,-Z2424&lt;=150),D2424,0)</f>
        <v>0</v>
      </c>
      <c r="AH2424" s="26">
        <f>IF(AND(-Z2424&gt;=151,-Z2424&lt;=180),D2424,0)</f>
        <v>0</v>
      </c>
      <c r="AI2424" s="26">
        <f>IF(AND(-Z2424&gt;=181,-Z2424&lt;=210),D2424,0)</f>
        <v>0</v>
      </c>
      <c r="AJ2424" s="26">
        <f>IF(AND(-Z2424&gt;=211,-Z2424&lt;=250),D2424,0)</f>
        <v>0</v>
      </c>
      <c r="AK2424" s="26">
        <f>IF(-Z2424&gt;=251,D2424,0)</f>
        <v>0</v>
      </c>
      <c r="AL2424" s="26">
        <f>SUM(AE2424:AF2424)</f>
        <v>0</v>
      </c>
      <c r="AM2424" s="26">
        <f>SUM(AG2424:AK2424)</f>
        <v>0</v>
      </c>
      <c r="AN2424" s="26">
        <f>SUM(AI2424:AK2424)</f>
        <v>0</v>
      </c>
      <c r="AO2424" s="26">
        <f>+IF(SUM(AC2424:AK2424)=0,D2424,0)</f>
        <v>1776.3</v>
      </c>
      <c r="AP2424" s="26">
        <f>+SUM(AC2424:AK2424)</f>
        <v>0</v>
      </c>
      <c r="AQ2424" s="26">
        <f>+Tabla_DatosExternos_142[[#This Row],[Total Vigente]]+Tabla_DatosExternos_142[[#This Row],[Total Vencido]]</f>
        <v>1776.3</v>
      </c>
      <c r="AR2424" s="26">
        <f>SUM(AG2424:AK2424)</f>
        <v>0</v>
      </c>
      <c r="AS2424" s="27">
        <f>+Tabla_DatosExternos_142[[#This Row],[Fecha]]-Tabla_DatosExternos_142[[#This Row],[Vence]]</f>
        <v>-60</v>
      </c>
      <c r="AT2424" s="21"/>
      <c r="AU2424" s="28" t="e">
        <f>+AR2424-W2424</f>
        <v>#VALUE!</v>
      </c>
    </row>
    <row r="2425" spans="1:47" x14ac:dyDescent="0.35">
      <c r="A2425" s="20">
        <v>46224</v>
      </c>
      <c r="B2425" s="21">
        <v>286984</v>
      </c>
      <c r="C2425" s="21">
        <v>6029.94</v>
      </c>
      <c r="D2425" s="21">
        <v>6029.94</v>
      </c>
      <c r="E2425" s="22">
        <v>46284</v>
      </c>
      <c r="F2425" s="21">
        <v>38</v>
      </c>
      <c r="G2425" s="21" t="s">
        <v>96</v>
      </c>
      <c r="H2425" s="21" t="s">
        <v>95</v>
      </c>
      <c r="I2425" s="21" t="s">
        <v>1823</v>
      </c>
      <c r="J2425" s="21" t="s">
        <v>1378</v>
      </c>
      <c r="K2425" s="21" t="s">
        <v>1379</v>
      </c>
      <c r="L2425" s="21" t="s">
        <v>1380</v>
      </c>
      <c r="M2425" s="21" t="s">
        <v>1381</v>
      </c>
      <c r="N2425" s="21">
        <v>60</v>
      </c>
      <c r="O2425" s="20"/>
      <c r="P2425" s="21" t="s">
        <v>50</v>
      </c>
      <c r="Q2425" s="21" t="s">
        <v>1824</v>
      </c>
      <c r="R2425" s="21">
        <v>3020821</v>
      </c>
      <c r="S2425" s="21">
        <v>10019</v>
      </c>
      <c r="T2425" s="21">
        <v>-63.136834200000003</v>
      </c>
      <c r="U2425" s="21">
        <v>-17.797857199999999</v>
      </c>
      <c r="V2425" s="21" t="s">
        <v>1448</v>
      </c>
      <c r="W2425" s="21" t="s">
        <v>51</v>
      </c>
      <c r="X2425" s="21" t="s">
        <v>1875</v>
      </c>
      <c r="Y2425" s="23">
        <v>46246</v>
      </c>
      <c r="Z2425" s="24">
        <f>+E2425-Y2425</f>
        <v>38</v>
      </c>
      <c r="AA2425" s="25">
        <f>+Tabla_DatosExternos_142[[#This Row],[Saldo]]/Tabla_DatosExternos_142[[#This Row],[Importe]]</f>
        <v>1</v>
      </c>
      <c r="AB2425" s="21"/>
      <c r="AC2425" s="26">
        <f>IF(AND(-Z2425&gt;=1,-Z2425&lt;=30),D2425,0)</f>
        <v>0</v>
      </c>
      <c r="AD2425" s="26">
        <f>IF(AND(-Z2425&gt;=31,-Z2425&lt;=60),D2425,0)</f>
        <v>0</v>
      </c>
      <c r="AE2425" s="26">
        <f>IF(AND(-Z2425&gt;=61,-Z2425&lt;=90),D2425,0)</f>
        <v>0</v>
      </c>
      <c r="AF2425" s="26">
        <f>IF(AND(-Z2425&gt;=91,-Z2425&lt;=120),D2425,0)</f>
        <v>0</v>
      </c>
      <c r="AG2425" s="26">
        <f>IF(AND(-Z2425&gt;=121,-Z2425&lt;=150),D2425,0)</f>
        <v>0</v>
      </c>
      <c r="AH2425" s="26">
        <f>IF(AND(-Z2425&gt;=151,-Z2425&lt;=180),D2425,0)</f>
        <v>0</v>
      </c>
      <c r="AI2425" s="26">
        <f>IF(AND(-Z2425&gt;=181,-Z2425&lt;=210),D2425,0)</f>
        <v>0</v>
      </c>
      <c r="AJ2425" s="26">
        <f>IF(AND(-Z2425&gt;=211,-Z2425&lt;=250),D2425,0)</f>
        <v>0</v>
      </c>
      <c r="AK2425" s="26">
        <f>IF(-Z2425&gt;=251,D2425,0)</f>
        <v>0</v>
      </c>
      <c r="AL2425" s="26">
        <f>SUM(AE2425:AF2425)</f>
        <v>0</v>
      </c>
      <c r="AM2425" s="26">
        <f>SUM(AG2425:AK2425)</f>
        <v>0</v>
      </c>
      <c r="AN2425" s="26">
        <f>SUM(AI2425:AK2425)</f>
        <v>0</v>
      </c>
      <c r="AO2425" s="26">
        <f>+IF(SUM(AC2425:AK2425)=0,D2425,0)</f>
        <v>6029.94</v>
      </c>
      <c r="AP2425" s="26">
        <f>+SUM(AC2425:AK2425)</f>
        <v>0</v>
      </c>
      <c r="AQ2425" s="26">
        <f>+Tabla_DatosExternos_142[[#This Row],[Total Vigente]]+Tabla_DatosExternos_142[[#This Row],[Total Vencido]]</f>
        <v>6029.94</v>
      </c>
      <c r="AR2425" s="26">
        <f>SUM(AG2425:AK2425)</f>
        <v>0</v>
      </c>
      <c r="AS2425" s="27">
        <f>+Tabla_DatosExternos_142[[#This Row],[Fecha]]-Tabla_DatosExternos_142[[#This Row],[Vence]]</f>
        <v>-60</v>
      </c>
      <c r="AT2425" s="21"/>
      <c r="AU2425" s="28" t="e">
        <f>+AR2425-W2425</f>
        <v>#VALUE!</v>
      </c>
    </row>
    <row r="2426" spans="1:47" x14ac:dyDescent="0.35">
      <c r="A2426" s="20">
        <v>46224</v>
      </c>
      <c r="B2426" s="21">
        <v>286985</v>
      </c>
      <c r="C2426" s="21">
        <v>9382.68</v>
      </c>
      <c r="D2426" s="21">
        <v>9382.68</v>
      </c>
      <c r="E2426" s="22">
        <v>46284</v>
      </c>
      <c r="F2426" s="21">
        <v>38</v>
      </c>
      <c r="G2426" s="21" t="s">
        <v>96</v>
      </c>
      <c r="H2426" s="21" t="s">
        <v>95</v>
      </c>
      <c r="I2426" s="21" t="s">
        <v>1823</v>
      </c>
      <c r="J2426" s="21" t="s">
        <v>1378</v>
      </c>
      <c r="K2426" s="21" t="s">
        <v>1379</v>
      </c>
      <c r="L2426" s="21" t="s">
        <v>1380</v>
      </c>
      <c r="M2426" s="21" t="s">
        <v>1381</v>
      </c>
      <c r="N2426" s="21">
        <v>60</v>
      </c>
      <c r="O2426" s="20"/>
      <c r="P2426" s="21" t="s">
        <v>50</v>
      </c>
      <c r="Q2426" s="21" t="s">
        <v>1824</v>
      </c>
      <c r="R2426" s="21">
        <v>3020821</v>
      </c>
      <c r="S2426" s="21">
        <v>10019</v>
      </c>
      <c r="T2426" s="21">
        <v>-63.211114299999998</v>
      </c>
      <c r="U2426" s="21">
        <v>-17.8105388</v>
      </c>
      <c r="V2426" s="21" t="s">
        <v>1448</v>
      </c>
      <c r="W2426" s="21" t="s">
        <v>51</v>
      </c>
      <c r="X2426" s="21" t="s">
        <v>1838</v>
      </c>
      <c r="Y2426" s="23">
        <v>46246</v>
      </c>
      <c r="Z2426" s="24">
        <f>+E2426-Y2426</f>
        <v>38</v>
      </c>
      <c r="AA2426" s="25">
        <f>+Tabla_DatosExternos_142[[#This Row],[Saldo]]/Tabla_DatosExternos_142[[#This Row],[Importe]]</f>
        <v>1</v>
      </c>
      <c r="AB2426" s="21"/>
      <c r="AC2426" s="26">
        <f>IF(AND(-Z2426&gt;=1,-Z2426&lt;=30),D2426,0)</f>
        <v>0</v>
      </c>
      <c r="AD2426" s="26">
        <f>IF(AND(-Z2426&gt;=31,-Z2426&lt;=60),D2426,0)</f>
        <v>0</v>
      </c>
      <c r="AE2426" s="26">
        <f>IF(AND(-Z2426&gt;=61,-Z2426&lt;=90),D2426,0)</f>
        <v>0</v>
      </c>
      <c r="AF2426" s="26">
        <f>IF(AND(-Z2426&gt;=91,-Z2426&lt;=120),D2426,0)</f>
        <v>0</v>
      </c>
      <c r="AG2426" s="26">
        <f>IF(AND(-Z2426&gt;=121,-Z2426&lt;=150),D2426,0)</f>
        <v>0</v>
      </c>
      <c r="AH2426" s="26">
        <f>IF(AND(-Z2426&gt;=151,-Z2426&lt;=180),D2426,0)</f>
        <v>0</v>
      </c>
      <c r="AI2426" s="26">
        <f>IF(AND(-Z2426&gt;=181,-Z2426&lt;=210),D2426,0)</f>
        <v>0</v>
      </c>
      <c r="AJ2426" s="26">
        <f>IF(AND(-Z2426&gt;=211,-Z2426&lt;=250),D2426,0)</f>
        <v>0</v>
      </c>
      <c r="AK2426" s="26">
        <f>IF(-Z2426&gt;=251,D2426,0)</f>
        <v>0</v>
      </c>
      <c r="AL2426" s="26">
        <f>SUM(AE2426:AF2426)</f>
        <v>0</v>
      </c>
      <c r="AM2426" s="26">
        <f>SUM(AG2426:AK2426)</f>
        <v>0</v>
      </c>
      <c r="AN2426" s="26">
        <f>SUM(AI2426:AK2426)</f>
        <v>0</v>
      </c>
      <c r="AO2426" s="26">
        <f>+IF(SUM(AC2426:AK2426)=0,D2426,0)</f>
        <v>9382.68</v>
      </c>
      <c r="AP2426" s="26">
        <f>+SUM(AC2426:AK2426)</f>
        <v>0</v>
      </c>
      <c r="AQ2426" s="26">
        <f>+Tabla_DatosExternos_142[[#This Row],[Total Vigente]]+Tabla_DatosExternos_142[[#This Row],[Total Vencido]]</f>
        <v>9382.68</v>
      </c>
      <c r="AR2426" s="26">
        <f>SUM(AG2426:AK2426)</f>
        <v>0</v>
      </c>
      <c r="AS2426" s="27">
        <f>+Tabla_DatosExternos_142[[#This Row],[Fecha]]-Tabla_DatosExternos_142[[#This Row],[Vence]]</f>
        <v>-60</v>
      </c>
      <c r="AT2426" s="21"/>
      <c r="AU2426" s="28" t="e">
        <f>+AR2426-W2426</f>
        <v>#VALUE!</v>
      </c>
    </row>
    <row r="2427" spans="1:47" x14ac:dyDescent="0.35">
      <c r="A2427" s="20">
        <v>46224</v>
      </c>
      <c r="B2427" s="21">
        <v>286986</v>
      </c>
      <c r="C2427" s="21">
        <v>4774.8599999999997</v>
      </c>
      <c r="D2427" s="21">
        <v>4774.8599999999997</v>
      </c>
      <c r="E2427" s="22">
        <v>46284</v>
      </c>
      <c r="F2427" s="21">
        <v>38</v>
      </c>
      <c r="G2427" s="21" t="s">
        <v>96</v>
      </c>
      <c r="H2427" s="21" t="s">
        <v>95</v>
      </c>
      <c r="I2427" s="21" t="s">
        <v>1823</v>
      </c>
      <c r="J2427" s="21" t="s">
        <v>1378</v>
      </c>
      <c r="K2427" s="21" t="s">
        <v>1379</v>
      </c>
      <c r="L2427" s="21" t="s">
        <v>1380</v>
      </c>
      <c r="M2427" s="21" t="s">
        <v>1381</v>
      </c>
      <c r="N2427" s="21">
        <v>60</v>
      </c>
      <c r="O2427" s="20"/>
      <c r="P2427" s="21" t="s">
        <v>50</v>
      </c>
      <c r="Q2427" s="21" t="s">
        <v>1824</v>
      </c>
      <c r="R2427" s="21">
        <v>3020821</v>
      </c>
      <c r="S2427" s="21">
        <v>10019</v>
      </c>
      <c r="T2427" s="21">
        <v>-63.186185000000002</v>
      </c>
      <c r="U2427" s="21">
        <v>-17.781941400000001</v>
      </c>
      <c r="V2427" s="21" t="s">
        <v>1448</v>
      </c>
      <c r="W2427" s="21" t="s">
        <v>51</v>
      </c>
      <c r="X2427" s="21" t="s">
        <v>1862</v>
      </c>
      <c r="Y2427" s="23">
        <v>46246</v>
      </c>
      <c r="Z2427" s="24">
        <f>+E2427-Y2427</f>
        <v>38</v>
      </c>
      <c r="AA2427" s="25">
        <f>+Tabla_DatosExternos_142[[#This Row],[Saldo]]/Tabla_DatosExternos_142[[#This Row],[Importe]]</f>
        <v>1</v>
      </c>
      <c r="AB2427" s="21"/>
      <c r="AC2427" s="26">
        <f>IF(AND(-Z2427&gt;=1,-Z2427&lt;=30),D2427,0)</f>
        <v>0</v>
      </c>
      <c r="AD2427" s="26">
        <f>IF(AND(-Z2427&gt;=31,-Z2427&lt;=60),D2427,0)</f>
        <v>0</v>
      </c>
      <c r="AE2427" s="26">
        <f>IF(AND(-Z2427&gt;=61,-Z2427&lt;=90),D2427,0)</f>
        <v>0</v>
      </c>
      <c r="AF2427" s="26">
        <f>IF(AND(-Z2427&gt;=91,-Z2427&lt;=120),D2427,0)</f>
        <v>0</v>
      </c>
      <c r="AG2427" s="26">
        <f>IF(AND(-Z2427&gt;=121,-Z2427&lt;=150),D2427,0)</f>
        <v>0</v>
      </c>
      <c r="AH2427" s="26">
        <f>IF(AND(-Z2427&gt;=151,-Z2427&lt;=180),D2427,0)</f>
        <v>0</v>
      </c>
      <c r="AI2427" s="26">
        <f>IF(AND(-Z2427&gt;=181,-Z2427&lt;=210),D2427,0)</f>
        <v>0</v>
      </c>
      <c r="AJ2427" s="26">
        <f>IF(AND(-Z2427&gt;=211,-Z2427&lt;=250),D2427,0)</f>
        <v>0</v>
      </c>
      <c r="AK2427" s="26">
        <f>IF(-Z2427&gt;=251,D2427,0)</f>
        <v>0</v>
      </c>
      <c r="AL2427" s="26">
        <f>SUM(AE2427:AF2427)</f>
        <v>0</v>
      </c>
      <c r="AM2427" s="26">
        <f>SUM(AG2427:AK2427)</f>
        <v>0</v>
      </c>
      <c r="AN2427" s="26">
        <f>SUM(AI2427:AK2427)</f>
        <v>0</v>
      </c>
      <c r="AO2427" s="26">
        <f>+IF(SUM(AC2427:AK2427)=0,D2427,0)</f>
        <v>4774.8599999999997</v>
      </c>
      <c r="AP2427" s="26">
        <f>+SUM(AC2427:AK2427)</f>
        <v>0</v>
      </c>
      <c r="AQ2427" s="26">
        <f>+Tabla_DatosExternos_142[[#This Row],[Total Vigente]]+Tabla_DatosExternos_142[[#This Row],[Total Vencido]]</f>
        <v>4774.8599999999997</v>
      </c>
      <c r="AR2427" s="26">
        <f>SUM(AG2427:AK2427)</f>
        <v>0</v>
      </c>
      <c r="AS2427" s="27">
        <f>+Tabla_DatosExternos_142[[#This Row],[Fecha]]-Tabla_DatosExternos_142[[#This Row],[Vence]]</f>
        <v>-60</v>
      </c>
      <c r="AT2427" s="21"/>
      <c r="AU2427" s="28" t="e">
        <f>+AR2427-W2427</f>
        <v>#VALUE!</v>
      </c>
    </row>
    <row r="2428" spans="1:47" x14ac:dyDescent="0.35">
      <c r="A2428" s="20">
        <v>46224</v>
      </c>
      <c r="B2428" s="21">
        <v>286987</v>
      </c>
      <c r="C2428" s="21">
        <v>4535.76</v>
      </c>
      <c r="D2428" s="21">
        <v>4535.76</v>
      </c>
      <c r="E2428" s="22">
        <v>46284</v>
      </c>
      <c r="F2428" s="21">
        <v>38</v>
      </c>
      <c r="G2428" s="21" t="s">
        <v>96</v>
      </c>
      <c r="H2428" s="21" t="s">
        <v>95</v>
      </c>
      <c r="I2428" s="21" t="s">
        <v>1823</v>
      </c>
      <c r="J2428" s="21" t="s">
        <v>1378</v>
      </c>
      <c r="K2428" s="21" t="s">
        <v>1379</v>
      </c>
      <c r="L2428" s="21" t="s">
        <v>1380</v>
      </c>
      <c r="M2428" s="21" t="s">
        <v>1381</v>
      </c>
      <c r="N2428" s="21">
        <v>60</v>
      </c>
      <c r="O2428" s="20"/>
      <c r="P2428" s="21" t="s">
        <v>50</v>
      </c>
      <c r="Q2428" s="21" t="s">
        <v>1824</v>
      </c>
      <c r="R2428" s="21">
        <v>3020821</v>
      </c>
      <c r="S2428" s="21">
        <v>10019</v>
      </c>
      <c r="T2428" s="21">
        <v>-63.1271433</v>
      </c>
      <c r="U2428" s="21">
        <v>-17.771725799999999</v>
      </c>
      <c r="V2428" s="21" t="s">
        <v>1448</v>
      </c>
      <c r="W2428" s="21" t="s">
        <v>51</v>
      </c>
      <c r="X2428" s="21" t="s">
        <v>1873</v>
      </c>
      <c r="Y2428" s="23">
        <v>46246</v>
      </c>
      <c r="Z2428" s="24">
        <f>+E2428-Y2428</f>
        <v>38</v>
      </c>
      <c r="AA2428" s="25">
        <f>+Tabla_DatosExternos_142[[#This Row],[Saldo]]/Tabla_DatosExternos_142[[#This Row],[Importe]]</f>
        <v>1</v>
      </c>
      <c r="AB2428" s="21"/>
      <c r="AC2428" s="26">
        <f>IF(AND(-Z2428&gt;=1,-Z2428&lt;=30),D2428,0)</f>
        <v>0</v>
      </c>
      <c r="AD2428" s="26">
        <f>IF(AND(-Z2428&gt;=31,-Z2428&lt;=60),D2428,0)</f>
        <v>0</v>
      </c>
      <c r="AE2428" s="26">
        <f>IF(AND(-Z2428&gt;=61,-Z2428&lt;=90),D2428,0)</f>
        <v>0</v>
      </c>
      <c r="AF2428" s="26">
        <f>IF(AND(-Z2428&gt;=91,-Z2428&lt;=120),D2428,0)</f>
        <v>0</v>
      </c>
      <c r="AG2428" s="26">
        <f>IF(AND(-Z2428&gt;=121,-Z2428&lt;=150),D2428,0)</f>
        <v>0</v>
      </c>
      <c r="AH2428" s="26">
        <f>IF(AND(-Z2428&gt;=151,-Z2428&lt;=180),D2428,0)</f>
        <v>0</v>
      </c>
      <c r="AI2428" s="26">
        <f>IF(AND(-Z2428&gt;=181,-Z2428&lt;=210),D2428,0)</f>
        <v>0</v>
      </c>
      <c r="AJ2428" s="26">
        <f>IF(AND(-Z2428&gt;=211,-Z2428&lt;=250),D2428,0)</f>
        <v>0</v>
      </c>
      <c r="AK2428" s="26">
        <f>IF(-Z2428&gt;=251,D2428,0)</f>
        <v>0</v>
      </c>
      <c r="AL2428" s="26">
        <f>SUM(AE2428:AF2428)</f>
        <v>0</v>
      </c>
      <c r="AM2428" s="26">
        <f>SUM(AG2428:AK2428)</f>
        <v>0</v>
      </c>
      <c r="AN2428" s="26">
        <f>SUM(AI2428:AK2428)</f>
        <v>0</v>
      </c>
      <c r="AO2428" s="26">
        <f>+IF(SUM(AC2428:AK2428)=0,D2428,0)</f>
        <v>4535.76</v>
      </c>
      <c r="AP2428" s="26">
        <f>+SUM(AC2428:AK2428)</f>
        <v>0</v>
      </c>
      <c r="AQ2428" s="26">
        <f>+Tabla_DatosExternos_142[[#This Row],[Total Vigente]]+Tabla_DatosExternos_142[[#This Row],[Total Vencido]]</f>
        <v>4535.76</v>
      </c>
      <c r="AR2428" s="26">
        <f>SUM(AG2428:AK2428)</f>
        <v>0</v>
      </c>
      <c r="AS2428" s="27">
        <f>+Tabla_DatosExternos_142[[#This Row],[Fecha]]-Tabla_DatosExternos_142[[#This Row],[Vence]]</f>
        <v>-60</v>
      </c>
      <c r="AT2428" s="21"/>
      <c r="AU2428" s="28" t="e">
        <f>+AR2428-W2428</f>
        <v>#VALUE!</v>
      </c>
    </row>
    <row r="2429" spans="1:47" x14ac:dyDescent="0.35">
      <c r="A2429" s="20">
        <v>46224</v>
      </c>
      <c r="B2429" s="21">
        <v>286989</v>
      </c>
      <c r="C2429" s="21">
        <v>7800.66</v>
      </c>
      <c r="D2429" s="21">
        <v>7800.66</v>
      </c>
      <c r="E2429" s="22">
        <v>46284</v>
      </c>
      <c r="F2429" s="21">
        <v>38</v>
      </c>
      <c r="G2429" s="21" t="s">
        <v>96</v>
      </c>
      <c r="H2429" s="21" t="s">
        <v>95</v>
      </c>
      <c r="I2429" s="21" t="s">
        <v>1823</v>
      </c>
      <c r="J2429" s="21" t="s">
        <v>1378</v>
      </c>
      <c r="K2429" s="21" t="s">
        <v>1379</v>
      </c>
      <c r="L2429" s="21" t="s">
        <v>1380</v>
      </c>
      <c r="M2429" s="21" t="s">
        <v>1381</v>
      </c>
      <c r="N2429" s="21">
        <v>60</v>
      </c>
      <c r="O2429" s="20"/>
      <c r="P2429" s="21" t="s">
        <v>50</v>
      </c>
      <c r="Q2429" s="21" t="s">
        <v>1824</v>
      </c>
      <c r="R2429" s="21">
        <v>3020821</v>
      </c>
      <c r="S2429" s="21">
        <v>10019</v>
      </c>
      <c r="T2429" s="21">
        <v>-63.168590000000002</v>
      </c>
      <c r="U2429" s="21">
        <v>-17.728815999999998</v>
      </c>
      <c r="V2429" s="21" t="s">
        <v>1448</v>
      </c>
      <c r="W2429" s="21" t="s">
        <v>51</v>
      </c>
      <c r="X2429" s="21" t="s">
        <v>1836</v>
      </c>
      <c r="Y2429" s="23">
        <v>46246</v>
      </c>
      <c r="Z2429" s="24">
        <f>+E2429-Y2429</f>
        <v>38</v>
      </c>
      <c r="AA2429" s="25">
        <f>+Tabla_DatosExternos_142[[#This Row],[Saldo]]/Tabla_DatosExternos_142[[#This Row],[Importe]]</f>
        <v>1</v>
      </c>
      <c r="AB2429" s="21"/>
      <c r="AC2429" s="26">
        <f>IF(AND(-Z2429&gt;=1,-Z2429&lt;=30),D2429,0)</f>
        <v>0</v>
      </c>
      <c r="AD2429" s="26">
        <f>IF(AND(-Z2429&gt;=31,-Z2429&lt;=60),D2429,0)</f>
        <v>0</v>
      </c>
      <c r="AE2429" s="26">
        <f>IF(AND(-Z2429&gt;=61,-Z2429&lt;=90),D2429,0)</f>
        <v>0</v>
      </c>
      <c r="AF2429" s="26">
        <f>IF(AND(-Z2429&gt;=91,-Z2429&lt;=120),D2429,0)</f>
        <v>0</v>
      </c>
      <c r="AG2429" s="26">
        <f>IF(AND(-Z2429&gt;=121,-Z2429&lt;=150),D2429,0)</f>
        <v>0</v>
      </c>
      <c r="AH2429" s="26">
        <f>IF(AND(-Z2429&gt;=151,-Z2429&lt;=180),D2429,0)</f>
        <v>0</v>
      </c>
      <c r="AI2429" s="26">
        <f>IF(AND(-Z2429&gt;=181,-Z2429&lt;=210),D2429,0)</f>
        <v>0</v>
      </c>
      <c r="AJ2429" s="26">
        <f>IF(AND(-Z2429&gt;=211,-Z2429&lt;=250),D2429,0)</f>
        <v>0</v>
      </c>
      <c r="AK2429" s="26">
        <f>IF(-Z2429&gt;=251,D2429,0)</f>
        <v>0</v>
      </c>
      <c r="AL2429" s="26">
        <f>SUM(AE2429:AF2429)</f>
        <v>0</v>
      </c>
      <c r="AM2429" s="26">
        <f>SUM(AG2429:AK2429)</f>
        <v>0</v>
      </c>
      <c r="AN2429" s="26">
        <f>SUM(AI2429:AK2429)</f>
        <v>0</v>
      </c>
      <c r="AO2429" s="26">
        <f>+IF(SUM(AC2429:AK2429)=0,D2429,0)</f>
        <v>7800.66</v>
      </c>
      <c r="AP2429" s="26">
        <f>+SUM(AC2429:AK2429)</f>
        <v>0</v>
      </c>
      <c r="AQ2429" s="26">
        <f>+Tabla_DatosExternos_142[[#This Row],[Total Vigente]]+Tabla_DatosExternos_142[[#This Row],[Total Vencido]]</f>
        <v>7800.66</v>
      </c>
      <c r="AR2429" s="26">
        <f>SUM(AG2429:AK2429)</f>
        <v>0</v>
      </c>
      <c r="AS2429" s="27">
        <f>+Tabla_DatosExternos_142[[#This Row],[Fecha]]-Tabla_DatosExternos_142[[#This Row],[Vence]]</f>
        <v>-60</v>
      </c>
      <c r="AT2429" s="21"/>
      <c r="AU2429" s="28" t="e">
        <f>+AR2429-W2429</f>
        <v>#VALUE!</v>
      </c>
    </row>
    <row r="2430" spans="1:47" x14ac:dyDescent="0.35">
      <c r="A2430" s="20">
        <v>46224</v>
      </c>
      <c r="B2430" s="21">
        <v>286990</v>
      </c>
      <c r="C2430" s="21">
        <v>8196.7800000000007</v>
      </c>
      <c r="D2430" s="21">
        <v>8196.7800000000007</v>
      </c>
      <c r="E2430" s="22">
        <v>46284</v>
      </c>
      <c r="F2430" s="21">
        <v>38</v>
      </c>
      <c r="G2430" s="21" t="s">
        <v>96</v>
      </c>
      <c r="H2430" s="21" t="s">
        <v>95</v>
      </c>
      <c r="I2430" s="21" t="s">
        <v>1823</v>
      </c>
      <c r="J2430" s="21" t="s">
        <v>1378</v>
      </c>
      <c r="K2430" s="21" t="s">
        <v>1379</v>
      </c>
      <c r="L2430" s="21" t="s">
        <v>1380</v>
      </c>
      <c r="M2430" s="21" t="s">
        <v>1381</v>
      </c>
      <c r="N2430" s="21">
        <v>60</v>
      </c>
      <c r="O2430" s="20"/>
      <c r="P2430" s="21" t="s">
        <v>50</v>
      </c>
      <c r="Q2430" s="21" t="s">
        <v>1824</v>
      </c>
      <c r="R2430" s="21">
        <v>3020821</v>
      </c>
      <c r="S2430" s="21">
        <v>10019</v>
      </c>
      <c r="T2430" s="21">
        <v>-63.202550500000001</v>
      </c>
      <c r="U2430" s="21">
        <v>-17.756794899999999</v>
      </c>
      <c r="V2430" s="21" t="s">
        <v>1448</v>
      </c>
      <c r="W2430" s="21" t="s">
        <v>51</v>
      </c>
      <c r="X2430" s="21" t="s">
        <v>1857</v>
      </c>
      <c r="Y2430" s="23">
        <v>46246</v>
      </c>
      <c r="Z2430" s="24">
        <f>+E2430-Y2430</f>
        <v>38</v>
      </c>
      <c r="AA2430" s="25">
        <f>+Tabla_DatosExternos_142[[#This Row],[Saldo]]/Tabla_DatosExternos_142[[#This Row],[Importe]]</f>
        <v>1</v>
      </c>
      <c r="AB2430" s="21"/>
      <c r="AC2430" s="26">
        <f>IF(AND(-Z2430&gt;=1,-Z2430&lt;=30),D2430,0)</f>
        <v>0</v>
      </c>
      <c r="AD2430" s="26">
        <f>IF(AND(-Z2430&gt;=31,-Z2430&lt;=60),D2430,0)</f>
        <v>0</v>
      </c>
      <c r="AE2430" s="26">
        <f>IF(AND(-Z2430&gt;=61,-Z2430&lt;=90),D2430,0)</f>
        <v>0</v>
      </c>
      <c r="AF2430" s="26">
        <f>IF(AND(-Z2430&gt;=91,-Z2430&lt;=120),D2430,0)</f>
        <v>0</v>
      </c>
      <c r="AG2430" s="26">
        <f>IF(AND(-Z2430&gt;=121,-Z2430&lt;=150),D2430,0)</f>
        <v>0</v>
      </c>
      <c r="AH2430" s="26">
        <f>IF(AND(-Z2430&gt;=151,-Z2430&lt;=180),D2430,0)</f>
        <v>0</v>
      </c>
      <c r="AI2430" s="26">
        <f>IF(AND(-Z2430&gt;=181,-Z2430&lt;=210),D2430,0)</f>
        <v>0</v>
      </c>
      <c r="AJ2430" s="26">
        <f>IF(AND(-Z2430&gt;=211,-Z2430&lt;=250),D2430,0)</f>
        <v>0</v>
      </c>
      <c r="AK2430" s="26">
        <f>IF(-Z2430&gt;=251,D2430,0)</f>
        <v>0</v>
      </c>
      <c r="AL2430" s="26">
        <f>SUM(AE2430:AF2430)</f>
        <v>0</v>
      </c>
      <c r="AM2430" s="26">
        <f>SUM(AG2430:AK2430)</f>
        <v>0</v>
      </c>
      <c r="AN2430" s="26">
        <f>SUM(AI2430:AK2430)</f>
        <v>0</v>
      </c>
      <c r="AO2430" s="26">
        <f>+IF(SUM(AC2430:AK2430)=0,D2430,0)</f>
        <v>8196.7800000000007</v>
      </c>
      <c r="AP2430" s="26">
        <f>+SUM(AC2430:AK2430)</f>
        <v>0</v>
      </c>
      <c r="AQ2430" s="26">
        <f>+Tabla_DatosExternos_142[[#This Row],[Total Vigente]]+Tabla_DatosExternos_142[[#This Row],[Total Vencido]]</f>
        <v>8196.7800000000007</v>
      </c>
      <c r="AR2430" s="26">
        <f>SUM(AG2430:AK2430)</f>
        <v>0</v>
      </c>
      <c r="AS2430" s="27">
        <f>+Tabla_DatosExternos_142[[#This Row],[Fecha]]-Tabla_DatosExternos_142[[#This Row],[Vence]]</f>
        <v>-60</v>
      </c>
      <c r="AT2430" s="21"/>
      <c r="AU2430" s="28" t="e">
        <f>+AR2430-W2430</f>
        <v>#VALUE!</v>
      </c>
    </row>
    <row r="2431" spans="1:47" x14ac:dyDescent="0.35">
      <c r="A2431" s="20">
        <v>46224</v>
      </c>
      <c r="B2431" s="21">
        <v>286991</v>
      </c>
      <c r="C2431" s="21">
        <v>5683.5</v>
      </c>
      <c r="D2431" s="21">
        <v>5683.5</v>
      </c>
      <c r="E2431" s="22">
        <v>46284</v>
      </c>
      <c r="F2431" s="21">
        <v>38</v>
      </c>
      <c r="G2431" s="21" t="s">
        <v>96</v>
      </c>
      <c r="H2431" s="21" t="s">
        <v>95</v>
      </c>
      <c r="I2431" s="21" t="s">
        <v>1823</v>
      </c>
      <c r="J2431" s="21" t="s">
        <v>1378</v>
      </c>
      <c r="K2431" s="21" t="s">
        <v>1379</v>
      </c>
      <c r="L2431" s="21" t="s">
        <v>1380</v>
      </c>
      <c r="M2431" s="21" t="s">
        <v>1381</v>
      </c>
      <c r="N2431" s="21">
        <v>60</v>
      </c>
      <c r="O2431" s="20"/>
      <c r="P2431" s="21" t="s">
        <v>50</v>
      </c>
      <c r="Q2431" s="21" t="s">
        <v>1824</v>
      </c>
      <c r="R2431" s="21">
        <v>3020821</v>
      </c>
      <c r="S2431" s="21">
        <v>10019</v>
      </c>
      <c r="T2431" s="21">
        <v>-63.179277999999996</v>
      </c>
      <c r="U2431" s="21">
        <v>-17.749238500000001</v>
      </c>
      <c r="V2431" s="21" t="s">
        <v>1448</v>
      </c>
      <c r="W2431" s="21" t="s">
        <v>51</v>
      </c>
      <c r="X2431" s="21" t="s">
        <v>1872</v>
      </c>
      <c r="Y2431" s="23">
        <v>46246</v>
      </c>
      <c r="Z2431" s="24">
        <f>+E2431-Y2431</f>
        <v>38</v>
      </c>
      <c r="AA2431" s="25">
        <f>+Tabla_DatosExternos_142[[#This Row],[Saldo]]/Tabla_DatosExternos_142[[#This Row],[Importe]]</f>
        <v>1</v>
      </c>
      <c r="AB2431" s="21"/>
      <c r="AC2431" s="26">
        <f>IF(AND(-Z2431&gt;=1,-Z2431&lt;=30),D2431,0)</f>
        <v>0</v>
      </c>
      <c r="AD2431" s="26">
        <f>IF(AND(-Z2431&gt;=31,-Z2431&lt;=60),D2431,0)</f>
        <v>0</v>
      </c>
      <c r="AE2431" s="26">
        <f>IF(AND(-Z2431&gt;=61,-Z2431&lt;=90),D2431,0)</f>
        <v>0</v>
      </c>
      <c r="AF2431" s="26">
        <f>IF(AND(-Z2431&gt;=91,-Z2431&lt;=120),D2431,0)</f>
        <v>0</v>
      </c>
      <c r="AG2431" s="26">
        <f>IF(AND(-Z2431&gt;=121,-Z2431&lt;=150),D2431,0)</f>
        <v>0</v>
      </c>
      <c r="AH2431" s="26">
        <f>IF(AND(-Z2431&gt;=151,-Z2431&lt;=180),D2431,0)</f>
        <v>0</v>
      </c>
      <c r="AI2431" s="26">
        <f>IF(AND(-Z2431&gt;=181,-Z2431&lt;=210),D2431,0)</f>
        <v>0</v>
      </c>
      <c r="AJ2431" s="26">
        <f>IF(AND(-Z2431&gt;=211,-Z2431&lt;=250),D2431,0)</f>
        <v>0</v>
      </c>
      <c r="AK2431" s="26">
        <f>IF(-Z2431&gt;=251,D2431,0)</f>
        <v>0</v>
      </c>
      <c r="AL2431" s="26">
        <f>SUM(AE2431:AF2431)</f>
        <v>0</v>
      </c>
      <c r="AM2431" s="26">
        <f>SUM(AG2431:AK2431)</f>
        <v>0</v>
      </c>
      <c r="AN2431" s="26">
        <f>SUM(AI2431:AK2431)</f>
        <v>0</v>
      </c>
      <c r="AO2431" s="26">
        <f>+IF(SUM(AC2431:AK2431)=0,D2431,0)</f>
        <v>5683.5</v>
      </c>
      <c r="AP2431" s="26">
        <f>+SUM(AC2431:AK2431)</f>
        <v>0</v>
      </c>
      <c r="AQ2431" s="26">
        <f>+Tabla_DatosExternos_142[[#This Row],[Total Vigente]]+Tabla_DatosExternos_142[[#This Row],[Total Vencido]]</f>
        <v>5683.5</v>
      </c>
      <c r="AR2431" s="26">
        <f>SUM(AG2431:AK2431)</f>
        <v>0</v>
      </c>
      <c r="AS2431" s="27">
        <f>+Tabla_DatosExternos_142[[#This Row],[Fecha]]-Tabla_DatosExternos_142[[#This Row],[Vence]]</f>
        <v>-60</v>
      </c>
      <c r="AT2431" s="21"/>
      <c r="AU2431" s="28" t="e">
        <f>+AR2431-W2431</f>
        <v>#VALUE!</v>
      </c>
    </row>
    <row r="2432" spans="1:47" x14ac:dyDescent="0.35">
      <c r="A2432" s="20">
        <v>46224</v>
      </c>
      <c r="B2432" s="21">
        <v>286992</v>
      </c>
      <c r="C2432" s="21">
        <v>2481</v>
      </c>
      <c r="D2432" s="21">
        <v>2481</v>
      </c>
      <c r="E2432" s="22">
        <v>46284</v>
      </c>
      <c r="F2432" s="21">
        <v>38</v>
      </c>
      <c r="G2432" s="21" t="s">
        <v>96</v>
      </c>
      <c r="H2432" s="21" t="s">
        <v>95</v>
      </c>
      <c r="I2432" s="21" t="s">
        <v>1823</v>
      </c>
      <c r="J2432" s="21" t="s">
        <v>1378</v>
      </c>
      <c r="K2432" s="21" t="s">
        <v>1379</v>
      </c>
      <c r="L2432" s="21" t="s">
        <v>1380</v>
      </c>
      <c r="M2432" s="21" t="s">
        <v>1381</v>
      </c>
      <c r="N2432" s="21">
        <v>60</v>
      </c>
      <c r="O2432" s="20"/>
      <c r="P2432" s="21" t="s">
        <v>50</v>
      </c>
      <c r="Q2432" s="21" t="s">
        <v>1824</v>
      </c>
      <c r="R2432" s="21">
        <v>3020821</v>
      </c>
      <c r="S2432" s="21">
        <v>10019</v>
      </c>
      <c r="T2432" s="21">
        <v>-63.161494400000002</v>
      </c>
      <c r="U2432" s="21">
        <v>-17.765855599999998</v>
      </c>
      <c r="V2432" s="21" t="s">
        <v>1448</v>
      </c>
      <c r="W2432" s="21" t="s">
        <v>51</v>
      </c>
      <c r="X2432" s="21" t="s">
        <v>1876</v>
      </c>
      <c r="Y2432" s="23">
        <v>46246</v>
      </c>
      <c r="Z2432" s="24">
        <f>+E2432-Y2432</f>
        <v>38</v>
      </c>
      <c r="AA2432" s="25">
        <f>+Tabla_DatosExternos_142[[#This Row],[Saldo]]/Tabla_DatosExternos_142[[#This Row],[Importe]]</f>
        <v>1</v>
      </c>
      <c r="AB2432" s="21"/>
      <c r="AC2432" s="26">
        <f>IF(AND(-Z2432&gt;=1,-Z2432&lt;=30),D2432,0)</f>
        <v>0</v>
      </c>
      <c r="AD2432" s="26">
        <f>IF(AND(-Z2432&gt;=31,-Z2432&lt;=60),D2432,0)</f>
        <v>0</v>
      </c>
      <c r="AE2432" s="26">
        <f>IF(AND(-Z2432&gt;=61,-Z2432&lt;=90),D2432,0)</f>
        <v>0</v>
      </c>
      <c r="AF2432" s="26">
        <f>IF(AND(-Z2432&gt;=91,-Z2432&lt;=120),D2432,0)</f>
        <v>0</v>
      </c>
      <c r="AG2432" s="26">
        <f>IF(AND(-Z2432&gt;=121,-Z2432&lt;=150),D2432,0)</f>
        <v>0</v>
      </c>
      <c r="AH2432" s="26">
        <f>IF(AND(-Z2432&gt;=151,-Z2432&lt;=180),D2432,0)</f>
        <v>0</v>
      </c>
      <c r="AI2432" s="26">
        <f>IF(AND(-Z2432&gt;=181,-Z2432&lt;=210),D2432,0)</f>
        <v>0</v>
      </c>
      <c r="AJ2432" s="26">
        <f>IF(AND(-Z2432&gt;=211,-Z2432&lt;=250),D2432,0)</f>
        <v>0</v>
      </c>
      <c r="AK2432" s="26">
        <f>IF(-Z2432&gt;=251,D2432,0)</f>
        <v>0</v>
      </c>
      <c r="AL2432" s="26">
        <f>SUM(AE2432:AF2432)</f>
        <v>0</v>
      </c>
      <c r="AM2432" s="26">
        <f>SUM(AG2432:AK2432)</f>
        <v>0</v>
      </c>
      <c r="AN2432" s="26">
        <f>SUM(AI2432:AK2432)</f>
        <v>0</v>
      </c>
      <c r="AO2432" s="26">
        <f>+IF(SUM(AC2432:AK2432)=0,D2432,0)</f>
        <v>2481</v>
      </c>
      <c r="AP2432" s="26">
        <f>+SUM(AC2432:AK2432)</f>
        <v>0</v>
      </c>
      <c r="AQ2432" s="26">
        <f>+Tabla_DatosExternos_142[[#This Row],[Total Vigente]]+Tabla_DatosExternos_142[[#This Row],[Total Vencido]]</f>
        <v>2481</v>
      </c>
      <c r="AR2432" s="26">
        <f>SUM(AG2432:AK2432)</f>
        <v>0</v>
      </c>
      <c r="AS2432" s="27">
        <f>+Tabla_DatosExternos_142[[#This Row],[Fecha]]-Tabla_DatosExternos_142[[#This Row],[Vence]]</f>
        <v>-60</v>
      </c>
      <c r="AT2432" s="21"/>
      <c r="AU2432" s="28" t="e">
        <f>+AR2432-W2432</f>
        <v>#VALUE!</v>
      </c>
    </row>
    <row r="2433" spans="1:47" x14ac:dyDescent="0.35">
      <c r="A2433" s="20">
        <v>46224</v>
      </c>
      <c r="B2433" s="21">
        <v>287347</v>
      </c>
      <c r="C2433" s="21">
        <v>2428.56</v>
      </c>
      <c r="D2433" s="21">
        <v>2428.56</v>
      </c>
      <c r="E2433" s="22">
        <v>46284</v>
      </c>
      <c r="F2433" s="21">
        <v>38</v>
      </c>
      <c r="G2433" s="21" t="s">
        <v>96</v>
      </c>
      <c r="H2433" s="21" t="s">
        <v>95</v>
      </c>
      <c r="I2433" s="21" t="s">
        <v>1709</v>
      </c>
      <c r="J2433" s="21" t="s">
        <v>1378</v>
      </c>
      <c r="K2433" s="21" t="s">
        <v>1379</v>
      </c>
      <c r="L2433" s="21" t="s">
        <v>1380</v>
      </c>
      <c r="M2433" s="21" t="s">
        <v>1381</v>
      </c>
      <c r="N2433" s="21">
        <v>60</v>
      </c>
      <c r="O2433" s="20"/>
      <c r="P2433" s="21" t="s">
        <v>50</v>
      </c>
      <c r="Q2433" s="21" t="s">
        <v>1710</v>
      </c>
      <c r="R2433" s="21">
        <v>5000</v>
      </c>
      <c r="S2433" s="21">
        <v>10019</v>
      </c>
      <c r="T2433" s="21">
        <v>-63.191916200000001</v>
      </c>
      <c r="U2433" s="21">
        <v>-17.874040300000001</v>
      </c>
      <c r="V2433" s="21" t="s">
        <v>1818</v>
      </c>
      <c r="W2433" s="21" t="s">
        <v>51</v>
      </c>
      <c r="X2433" s="21" t="s">
        <v>2699</v>
      </c>
      <c r="Y2433" s="23">
        <v>46246</v>
      </c>
      <c r="Z2433" s="24">
        <f>+E2433-Y2433</f>
        <v>38</v>
      </c>
      <c r="AA2433" s="25">
        <f>+Tabla_DatosExternos_142[[#This Row],[Saldo]]/Tabla_DatosExternos_142[[#This Row],[Importe]]</f>
        <v>1</v>
      </c>
      <c r="AB2433" s="21"/>
      <c r="AC2433" s="26">
        <f>IF(AND(-Z2433&gt;=1,-Z2433&lt;=30),D2433,0)</f>
        <v>0</v>
      </c>
      <c r="AD2433" s="26">
        <f>IF(AND(-Z2433&gt;=31,-Z2433&lt;=60),D2433,0)</f>
        <v>0</v>
      </c>
      <c r="AE2433" s="26">
        <f>IF(AND(-Z2433&gt;=61,-Z2433&lt;=90),D2433,0)</f>
        <v>0</v>
      </c>
      <c r="AF2433" s="26">
        <f>IF(AND(-Z2433&gt;=91,-Z2433&lt;=120),D2433,0)</f>
        <v>0</v>
      </c>
      <c r="AG2433" s="26">
        <f>IF(AND(-Z2433&gt;=121,-Z2433&lt;=150),D2433,0)</f>
        <v>0</v>
      </c>
      <c r="AH2433" s="26">
        <f>IF(AND(-Z2433&gt;=151,-Z2433&lt;=180),D2433,0)</f>
        <v>0</v>
      </c>
      <c r="AI2433" s="26">
        <f>IF(AND(-Z2433&gt;=181,-Z2433&lt;=210),D2433,0)</f>
        <v>0</v>
      </c>
      <c r="AJ2433" s="26">
        <f>IF(AND(-Z2433&gt;=211,-Z2433&lt;=250),D2433,0)</f>
        <v>0</v>
      </c>
      <c r="AK2433" s="26">
        <f>IF(-Z2433&gt;=251,D2433,0)</f>
        <v>0</v>
      </c>
      <c r="AL2433" s="26">
        <f>SUM(AE2433:AF2433)</f>
        <v>0</v>
      </c>
      <c r="AM2433" s="26">
        <f>SUM(AG2433:AK2433)</f>
        <v>0</v>
      </c>
      <c r="AN2433" s="26">
        <f>SUM(AI2433:AK2433)</f>
        <v>0</v>
      </c>
      <c r="AO2433" s="26">
        <f>+IF(SUM(AC2433:AK2433)=0,D2433,0)</f>
        <v>2428.56</v>
      </c>
      <c r="AP2433" s="26">
        <f>+SUM(AC2433:AK2433)</f>
        <v>0</v>
      </c>
      <c r="AQ2433" s="26">
        <f>+Tabla_DatosExternos_142[[#This Row],[Total Vigente]]+Tabla_DatosExternos_142[[#This Row],[Total Vencido]]</f>
        <v>2428.56</v>
      </c>
      <c r="AR2433" s="26">
        <f>SUM(AG2433:AK2433)</f>
        <v>0</v>
      </c>
      <c r="AS2433" s="27">
        <f>+Tabla_DatosExternos_142[[#This Row],[Fecha]]-Tabla_DatosExternos_142[[#This Row],[Vence]]</f>
        <v>-60</v>
      </c>
      <c r="AT2433" s="21"/>
      <c r="AU2433" s="28" t="e">
        <f>+AR2433-W2433</f>
        <v>#VALUE!</v>
      </c>
    </row>
    <row r="2434" spans="1:47" x14ac:dyDescent="0.35">
      <c r="A2434" s="20">
        <v>46225</v>
      </c>
      <c r="B2434" s="21">
        <v>287551</v>
      </c>
      <c r="C2434" s="21">
        <v>458.22</v>
      </c>
      <c r="D2434" s="21">
        <v>458.22</v>
      </c>
      <c r="E2434" s="22">
        <v>46285</v>
      </c>
      <c r="F2434" s="21">
        <v>39</v>
      </c>
      <c r="G2434" s="21" t="s">
        <v>96</v>
      </c>
      <c r="H2434" s="21" t="s">
        <v>95</v>
      </c>
      <c r="I2434" s="21" t="s">
        <v>1709</v>
      </c>
      <c r="J2434" s="21" t="s">
        <v>1378</v>
      </c>
      <c r="K2434" s="21" t="s">
        <v>1379</v>
      </c>
      <c r="L2434" s="21" t="s">
        <v>1380</v>
      </c>
      <c r="M2434" s="21" t="s">
        <v>1381</v>
      </c>
      <c r="N2434" s="21">
        <v>60</v>
      </c>
      <c r="O2434" s="20"/>
      <c r="P2434" s="21" t="s">
        <v>50</v>
      </c>
      <c r="Q2434" s="21" t="s">
        <v>1710</v>
      </c>
      <c r="R2434" s="21">
        <v>110000</v>
      </c>
      <c r="S2434" s="21">
        <v>10019</v>
      </c>
      <c r="T2434" s="21">
        <v>-63.135860999999998</v>
      </c>
      <c r="U2434" s="21">
        <v>-17.807611000000001</v>
      </c>
      <c r="V2434" s="21" t="s">
        <v>1715</v>
      </c>
      <c r="W2434" s="21" t="s">
        <v>51</v>
      </c>
      <c r="X2434" s="21" t="s">
        <v>1716</v>
      </c>
      <c r="Y2434" s="23">
        <v>46246</v>
      </c>
      <c r="Z2434" s="24">
        <f>+E2434-Y2434</f>
        <v>39</v>
      </c>
      <c r="AA2434" s="25">
        <f>+Tabla_DatosExternos_142[[#This Row],[Saldo]]/Tabla_DatosExternos_142[[#This Row],[Importe]]</f>
        <v>1</v>
      </c>
      <c r="AB2434" s="21"/>
      <c r="AC2434" s="26">
        <f>IF(AND(-Z2434&gt;=1,-Z2434&lt;=30),D2434,0)</f>
        <v>0</v>
      </c>
      <c r="AD2434" s="26">
        <f>IF(AND(-Z2434&gt;=31,-Z2434&lt;=60),D2434,0)</f>
        <v>0</v>
      </c>
      <c r="AE2434" s="26">
        <f>IF(AND(-Z2434&gt;=61,-Z2434&lt;=90),D2434,0)</f>
        <v>0</v>
      </c>
      <c r="AF2434" s="26">
        <f>IF(AND(-Z2434&gt;=91,-Z2434&lt;=120),D2434,0)</f>
        <v>0</v>
      </c>
      <c r="AG2434" s="26">
        <f>IF(AND(-Z2434&gt;=121,-Z2434&lt;=150),D2434,0)</f>
        <v>0</v>
      </c>
      <c r="AH2434" s="26">
        <f>IF(AND(-Z2434&gt;=151,-Z2434&lt;=180),D2434,0)</f>
        <v>0</v>
      </c>
      <c r="AI2434" s="26">
        <f>IF(AND(-Z2434&gt;=181,-Z2434&lt;=210),D2434,0)</f>
        <v>0</v>
      </c>
      <c r="AJ2434" s="26">
        <f>IF(AND(-Z2434&gt;=211,-Z2434&lt;=250),D2434,0)</f>
        <v>0</v>
      </c>
      <c r="AK2434" s="26">
        <f>IF(-Z2434&gt;=251,D2434,0)</f>
        <v>0</v>
      </c>
      <c r="AL2434" s="26">
        <f>SUM(AE2434:AF2434)</f>
        <v>0</v>
      </c>
      <c r="AM2434" s="26">
        <f>SUM(AG2434:AK2434)</f>
        <v>0</v>
      </c>
      <c r="AN2434" s="26">
        <f>SUM(AI2434:AK2434)</f>
        <v>0</v>
      </c>
      <c r="AO2434" s="26">
        <f>+IF(SUM(AC2434:AK2434)=0,D2434,0)</f>
        <v>458.22</v>
      </c>
      <c r="AP2434" s="26">
        <f>+SUM(AC2434:AK2434)</f>
        <v>0</v>
      </c>
      <c r="AQ2434" s="26">
        <f>+Tabla_DatosExternos_142[[#This Row],[Total Vigente]]+Tabla_DatosExternos_142[[#This Row],[Total Vencido]]</f>
        <v>458.22</v>
      </c>
      <c r="AR2434" s="26">
        <f>SUM(AG2434:AK2434)</f>
        <v>0</v>
      </c>
      <c r="AS2434" s="27">
        <f>+Tabla_DatosExternos_142[[#This Row],[Fecha]]-Tabla_DatosExternos_142[[#This Row],[Vence]]</f>
        <v>-60</v>
      </c>
      <c r="AT2434" s="21"/>
      <c r="AU2434" s="28" t="e">
        <f>+AR2434-W2434</f>
        <v>#VALUE!</v>
      </c>
    </row>
    <row r="2435" spans="1:47" x14ac:dyDescent="0.35">
      <c r="A2435" s="20">
        <v>46225</v>
      </c>
      <c r="B2435" s="21">
        <v>287552</v>
      </c>
      <c r="C2435" s="21">
        <v>128.16</v>
      </c>
      <c r="D2435" s="21">
        <v>128.16</v>
      </c>
      <c r="E2435" s="22">
        <v>46285</v>
      </c>
      <c r="F2435" s="21">
        <v>39</v>
      </c>
      <c r="G2435" s="21" t="s">
        <v>96</v>
      </c>
      <c r="H2435" s="21" t="s">
        <v>95</v>
      </c>
      <c r="I2435" s="21" t="s">
        <v>1709</v>
      </c>
      <c r="J2435" s="21" t="s">
        <v>1378</v>
      </c>
      <c r="K2435" s="21" t="s">
        <v>1379</v>
      </c>
      <c r="L2435" s="21" t="s">
        <v>1380</v>
      </c>
      <c r="M2435" s="21" t="s">
        <v>1381</v>
      </c>
      <c r="N2435" s="21">
        <v>60</v>
      </c>
      <c r="O2435" s="20"/>
      <c r="P2435" s="21" t="s">
        <v>50</v>
      </c>
      <c r="Q2435" s="21" t="s">
        <v>1710</v>
      </c>
      <c r="R2435" s="21">
        <v>110000</v>
      </c>
      <c r="S2435" s="21">
        <v>10019</v>
      </c>
      <c r="T2435" s="21">
        <v>-63.172030999999997</v>
      </c>
      <c r="U2435" s="21">
        <v>-17.829115000000002</v>
      </c>
      <c r="V2435" s="21" t="s">
        <v>1717</v>
      </c>
      <c r="W2435" s="21" t="s">
        <v>51</v>
      </c>
      <c r="X2435" s="21" t="s">
        <v>1718</v>
      </c>
      <c r="Y2435" s="23">
        <v>46246</v>
      </c>
      <c r="Z2435" s="24">
        <f>+E2435-Y2435</f>
        <v>39</v>
      </c>
      <c r="AA2435" s="25">
        <f>+Tabla_DatosExternos_142[[#This Row],[Saldo]]/Tabla_DatosExternos_142[[#This Row],[Importe]]</f>
        <v>1</v>
      </c>
      <c r="AB2435" s="21"/>
      <c r="AC2435" s="26">
        <f>IF(AND(-Z2435&gt;=1,-Z2435&lt;=30),D2435,0)</f>
        <v>0</v>
      </c>
      <c r="AD2435" s="26">
        <f>IF(AND(-Z2435&gt;=31,-Z2435&lt;=60),D2435,0)</f>
        <v>0</v>
      </c>
      <c r="AE2435" s="26">
        <f>IF(AND(-Z2435&gt;=61,-Z2435&lt;=90),D2435,0)</f>
        <v>0</v>
      </c>
      <c r="AF2435" s="26">
        <f>IF(AND(-Z2435&gt;=91,-Z2435&lt;=120),D2435,0)</f>
        <v>0</v>
      </c>
      <c r="AG2435" s="26">
        <f>IF(AND(-Z2435&gt;=121,-Z2435&lt;=150),D2435,0)</f>
        <v>0</v>
      </c>
      <c r="AH2435" s="26">
        <f>IF(AND(-Z2435&gt;=151,-Z2435&lt;=180),D2435,0)</f>
        <v>0</v>
      </c>
      <c r="AI2435" s="26">
        <f>IF(AND(-Z2435&gt;=181,-Z2435&lt;=210),D2435,0)</f>
        <v>0</v>
      </c>
      <c r="AJ2435" s="26">
        <f>IF(AND(-Z2435&gt;=211,-Z2435&lt;=250),D2435,0)</f>
        <v>0</v>
      </c>
      <c r="AK2435" s="26">
        <f>IF(-Z2435&gt;=251,D2435,0)</f>
        <v>0</v>
      </c>
      <c r="AL2435" s="26">
        <f>SUM(AE2435:AF2435)</f>
        <v>0</v>
      </c>
      <c r="AM2435" s="26">
        <f>SUM(AG2435:AK2435)</f>
        <v>0</v>
      </c>
      <c r="AN2435" s="26">
        <f>SUM(AI2435:AK2435)</f>
        <v>0</v>
      </c>
      <c r="AO2435" s="26">
        <f>+IF(SUM(AC2435:AK2435)=0,D2435,0)</f>
        <v>128.16</v>
      </c>
      <c r="AP2435" s="26">
        <f>+SUM(AC2435:AK2435)</f>
        <v>0</v>
      </c>
      <c r="AQ2435" s="26">
        <f>+Tabla_DatosExternos_142[[#This Row],[Total Vigente]]+Tabla_DatosExternos_142[[#This Row],[Total Vencido]]</f>
        <v>128.16</v>
      </c>
      <c r="AR2435" s="26">
        <f>SUM(AG2435:AK2435)</f>
        <v>0</v>
      </c>
      <c r="AS2435" s="27">
        <f>+Tabla_DatosExternos_142[[#This Row],[Fecha]]-Tabla_DatosExternos_142[[#This Row],[Vence]]</f>
        <v>-60</v>
      </c>
      <c r="AT2435" s="21"/>
      <c r="AU2435" s="28" t="e">
        <f>+AR2435-W2435</f>
        <v>#VALUE!</v>
      </c>
    </row>
    <row r="2436" spans="1:47" x14ac:dyDescent="0.35">
      <c r="A2436" s="20">
        <v>46225</v>
      </c>
      <c r="B2436" s="21">
        <v>287554</v>
      </c>
      <c r="C2436" s="21">
        <v>928.68</v>
      </c>
      <c r="D2436" s="21">
        <v>928.68</v>
      </c>
      <c r="E2436" s="22">
        <v>46285</v>
      </c>
      <c r="F2436" s="21">
        <v>39</v>
      </c>
      <c r="G2436" s="21" t="s">
        <v>96</v>
      </c>
      <c r="H2436" s="21" t="s">
        <v>95</v>
      </c>
      <c r="I2436" s="21" t="s">
        <v>1709</v>
      </c>
      <c r="J2436" s="21" t="s">
        <v>1378</v>
      </c>
      <c r="K2436" s="21" t="s">
        <v>1379</v>
      </c>
      <c r="L2436" s="21" t="s">
        <v>1380</v>
      </c>
      <c r="M2436" s="21" t="s">
        <v>1381</v>
      </c>
      <c r="N2436" s="21">
        <v>60</v>
      </c>
      <c r="O2436" s="20"/>
      <c r="P2436" s="21" t="s">
        <v>50</v>
      </c>
      <c r="Q2436" s="21" t="s">
        <v>1710</v>
      </c>
      <c r="R2436" s="21">
        <v>110000</v>
      </c>
      <c r="S2436" s="21">
        <v>10019</v>
      </c>
      <c r="T2436" s="21">
        <v>-63.118544999999997</v>
      </c>
      <c r="U2436" s="21">
        <v>-17.792090000000002</v>
      </c>
      <c r="V2436" s="21" t="s">
        <v>1717</v>
      </c>
      <c r="W2436" s="21" t="s">
        <v>51</v>
      </c>
      <c r="X2436" s="21" t="s">
        <v>1720</v>
      </c>
      <c r="Y2436" s="23">
        <v>46246</v>
      </c>
      <c r="Z2436" s="24">
        <f>+E2436-Y2436</f>
        <v>39</v>
      </c>
      <c r="AA2436" s="25">
        <f>+Tabla_DatosExternos_142[[#This Row],[Saldo]]/Tabla_DatosExternos_142[[#This Row],[Importe]]</f>
        <v>1</v>
      </c>
      <c r="AB2436" s="21"/>
      <c r="AC2436" s="26">
        <f>IF(AND(-Z2436&gt;=1,-Z2436&lt;=30),D2436,0)</f>
        <v>0</v>
      </c>
      <c r="AD2436" s="26">
        <f>IF(AND(-Z2436&gt;=31,-Z2436&lt;=60),D2436,0)</f>
        <v>0</v>
      </c>
      <c r="AE2436" s="26">
        <f>IF(AND(-Z2436&gt;=61,-Z2436&lt;=90),D2436,0)</f>
        <v>0</v>
      </c>
      <c r="AF2436" s="26">
        <f>IF(AND(-Z2436&gt;=91,-Z2436&lt;=120),D2436,0)</f>
        <v>0</v>
      </c>
      <c r="AG2436" s="26">
        <f>IF(AND(-Z2436&gt;=121,-Z2436&lt;=150),D2436,0)</f>
        <v>0</v>
      </c>
      <c r="AH2436" s="26">
        <f>IF(AND(-Z2436&gt;=151,-Z2436&lt;=180),D2436,0)</f>
        <v>0</v>
      </c>
      <c r="AI2436" s="26">
        <f>IF(AND(-Z2436&gt;=181,-Z2436&lt;=210),D2436,0)</f>
        <v>0</v>
      </c>
      <c r="AJ2436" s="26">
        <f>IF(AND(-Z2436&gt;=211,-Z2436&lt;=250),D2436,0)</f>
        <v>0</v>
      </c>
      <c r="AK2436" s="26">
        <f>IF(-Z2436&gt;=251,D2436,0)</f>
        <v>0</v>
      </c>
      <c r="AL2436" s="26">
        <f>SUM(AE2436:AF2436)</f>
        <v>0</v>
      </c>
      <c r="AM2436" s="26">
        <f>SUM(AG2436:AK2436)</f>
        <v>0</v>
      </c>
      <c r="AN2436" s="26">
        <f>SUM(AI2436:AK2436)</f>
        <v>0</v>
      </c>
      <c r="AO2436" s="26">
        <f>+IF(SUM(AC2436:AK2436)=0,D2436,0)</f>
        <v>928.68</v>
      </c>
      <c r="AP2436" s="26">
        <f>+SUM(AC2436:AK2436)</f>
        <v>0</v>
      </c>
      <c r="AQ2436" s="26">
        <f>+Tabla_DatosExternos_142[[#This Row],[Total Vigente]]+Tabla_DatosExternos_142[[#This Row],[Total Vencido]]</f>
        <v>928.68</v>
      </c>
      <c r="AR2436" s="26">
        <f>SUM(AG2436:AK2436)</f>
        <v>0</v>
      </c>
      <c r="AS2436" s="27">
        <f>+Tabla_DatosExternos_142[[#This Row],[Fecha]]-Tabla_DatosExternos_142[[#This Row],[Vence]]</f>
        <v>-60</v>
      </c>
      <c r="AT2436" s="21"/>
      <c r="AU2436" s="28" t="e">
        <f>+AR2436-W2436</f>
        <v>#VALUE!</v>
      </c>
    </row>
    <row r="2437" spans="1:47" x14ac:dyDescent="0.35">
      <c r="A2437" s="20">
        <v>46225</v>
      </c>
      <c r="B2437" s="21">
        <v>287557</v>
      </c>
      <c r="C2437" s="21">
        <v>1137.9000000000001</v>
      </c>
      <c r="D2437" s="21">
        <v>1137.9000000000001</v>
      </c>
      <c r="E2437" s="22">
        <v>46285</v>
      </c>
      <c r="F2437" s="21">
        <v>39</v>
      </c>
      <c r="G2437" s="21" t="s">
        <v>96</v>
      </c>
      <c r="H2437" s="21" t="s">
        <v>95</v>
      </c>
      <c r="I2437" s="21" t="s">
        <v>1709</v>
      </c>
      <c r="J2437" s="21" t="s">
        <v>1378</v>
      </c>
      <c r="K2437" s="21" t="s">
        <v>1379</v>
      </c>
      <c r="L2437" s="21" t="s">
        <v>1380</v>
      </c>
      <c r="M2437" s="21" t="s">
        <v>1381</v>
      </c>
      <c r="N2437" s="21">
        <v>60</v>
      </c>
      <c r="O2437" s="20"/>
      <c r="P2437" s="21" t="s">
        <v>50</v>
      </c>
      <c r="Q2437" s="21" t="s">
        <v>1710</v>
      </c>
      <c r="R2437" s="21">
        <v>110000</v>
      </c>
      <c r="S2437" s="21">
        <v>10019</v>
      </c>
      <c r="T2437" s="21">
        <v>-63.110754399999998</v>
      </c>
      <c r="U2437" s="21">
        <v>-17.842225200000001</v>
      </c>
      <c r="V2437" s="21" t="s">
        <v>1722</v>
      </c>
      <c r="W2437" s="21" t="s">
        <v>51</v>
      </c>
      <c r="X2437" s="21" t="s">
        <v>1725</v>
      </c>
      <c r="Y2437" s="23">
        <v>46246</v>
      </c>
      <c r="Z2437" s="24">
        <f>+E2437-Y2437</f>
        <v>39</v>
      </c>
      <c r="AA2437" s="25">
        <f>+Tabla_DatosExternos_142[[#This Row],[Saldo]]/Tabla_DatosExternos_142[[#This Row],[Importe]]</f>
        <v>1</v>
      </c>
      <c r="AB2437" s="21"/>
      <c r="AC2437" s="26">
        <f>IF(AND(-Z2437&gt;=1,-Z2437&lt;=30),D2437,0)</f>
        <v>0</v>
      </c>
      <c r="AD2437" s="26">
        <f>IF(AND(-Z2437&gt;=31,-Z2437&lt;=60),D2437,0)</f>
        <v>0</v>
      </c>
      <c r="AE2437" s="26">
        <f>IF(AND(-Z2437&gt;=61,-Z2437&lt;=90),D2437,0)</f>
        <v>0</v>
      </c>
      <c r="AF2437" s="26">
        <f>IF(AND(-Z2437&gt;=91,-Z2437&lt;=120),D2437,0)</f>
        <v>0</v>
      </c>
      <c r="AG2437" s="26">
        <f>IF(AND(-Z2437&gt;=121,-Z2437&lt;=150),D2437,0)</f>
        <v>0</v>
      </c>
      <c r="AH2437" s="26">
        <f>IF(AND(-Z2437&gt;=151,-Z2437&lt;=180),D2437,0)</f>
        <v>0</v>
      </c>
      <c r="AI2437" s="26">
        <f>IF(AND(-Z2437&gt;=181,-Z2437&lt;=210),D2437,0)</f>
        <v>0</v>
      </c>
      <c r="AJ2437" s="26">
        <f>IF(AND(-Z2437&gt;=211,-Z2437&lt;=250),D2437,0)</f>
        <v>0</v>
      </c>
      <c r="AK2437" s="26">
        <f>IF(-Z2437&gt;=251,D2437,0)</f>
        <v>0</v>
      </c>
      <c r="AL2437" s="26">
        <f>SUM(AE2437:AF2437)</f>
        <v>0</v>
      </c>
      <c r="AM2437" s="26">
        <f>SUM(AG2437:AK2437)</f>
        <v>0</v>
      </c>
      <c r="AN2437" s="26">
        <f>SUM(AI2437:AK2437)</f>
        <v>0</v>
      </c>
      <c r="AO2437" s="26">
        <f>+IF(SUM(AC2437:AK2437)=0,D2437,0)</f>
        <v>1137.9000000000001</v>
      </c>
      <c r="AP2437" s="26">
        <f>+SUM(AC2437:AK2437)</f>
        <v>0</v>
      </c>
      <c r="AQ2437" s="26">
        <f>+Tabla_DatosExternos_142[[#This Row],[Total Vigente]]+Tabla_DatosExternos_142[[#This Row],[Total Vencido]]</f>
        <v>1137.9000000000001</v>
      </c>
      <c r="AR2437" s="26">
        <f>SUM(AG2437:AK2437)</f>
        <v>0</v>
      </c>
      <c r="AS2437" s="27">
        <f>+Tabla_DatosExternos_142[[#This Row],[Fecha]]-Tabla_DatosExternos_142[[#This Row],[Vence]]</f>
        <v>-60</v>
      </c>
      <c r="AT2437" s="21"/>
      <c r="AU2437" s="28" t="e">
        <f>+AR2437-W2437</f>
        <v>#VALUE!</v>
      </c>
    </row>
    <row r="2438" spans="1:47" x14ac:dyDescent="0.35">
      <c r="A2438" s="20">
        <v>46225</v>
      </c>
      <c r="B2438" s="21">
        <v>287558</v>
      </c>
      <c r="C2438" s="21">
        <v>1296.8399999999999</v>
      </c>
      <c r="D2438" s="21">
        <v>1296.8399999999999</v>
      </c>
      <c r="E2438" s="22">
        <v>46285</v>
      </c>
      <c r="F2438" s="21">
        <v>39</v>
      </c>
      <c r="G2438" s="21" t="s">
        <v>96</v>
      </c>
      <c r="H2438" s="21" t="s">
        <v>95</v>
      </c>
      <c r="I2438" s="21" t="s">
        <v>1709</v>
      </c>
      <c r="J2438" s="21" t="s">
        <v>1378</v>
      </c>
      <c r="K2438" s="21" t="s">
        <v>1379</v>
      </c>
      <c r="L2438" s="21" t="s">
        <v>1380</v>
      </c>
      <c r="M2438" s="21" t="s">
        <v>1381</v>
      </c>
      <c r="N2438" s="21">
        <v>60</v>
      </c>
      <c r="O2438" s="20"/>
      <c r="P2438" s="21" t="s">
        <v>50</v>
      </c>
      <c r="Q2438" s="21" t="s">
        <v>1710</v>
      </c>
      <c r="R2438" s="21">
        <v>110000</v>
      </c>
      <c r="S2438" s="21">
        <v>10019</v>
      </c>
      <c r="T2438" s="21">
        <v>-63.125241600000003</v>
      </c>
      <c r="U2438" s="21">
        <v>-17.801042899999999</v>
      </c>
      <c r="V2438" s="21" t="s">
        <v>1722</v>
      </c>
      <c r="W2438" s="21" t="s">
        <v>51</v>
      </c>
      <c r="X2438" s="21" t="s">
        <v>1726</v>
      </c>
      <c r="Y2438" s="23">
        <v>46246</v>
      </c>
      <c r="Z2438" s="24">
        <f>+E2438-Y2438</f>
        <v>39</v>
      </c>
      <c r="AA2438" s="25">
        <f>+Tabla_DatosExternos_142[[#This Row],[Saldo]]/Tabla_DatosExternos_142[[#This Row],[Importe]]</f>
        <v>1</v>
      </c>
      <c r="AB2438" s="21"/>
      <c r="AC2438" s="26">
        <f>IF(AND(-Z2438&gt;=1,-Z2438&lt;=30),D2438,0)</f>
        <v>0</v>
      </c>
      <c r="AD2438" s="26">
        <f>IF(AND(-Z2438&gt;=31,-Z2438&lt;=60),D2438,0)</f>
        <v>0</v>
      </c>
      <c r="AE2438" s="26">
        <f>IF(AND(-Z2438&gt;=61,-Z2438&lt;=90),D2438,0)</f>
        <v>0</v>
      </c>
      <c r="AF2438" s="26">
        <f>IF(AND(-Z2438&gt;=91,-Z2438&lt;=120),D2438,0)</f>
        <v>0</v>
      </c>
      <c r="AG2438" s="26">
        <f>IF(AND(-Z2438&gt;=121,-Z2438&lt;=150),D2438,0)</f>
        <v>0</v>
      </c>
      <c r="AH2438" s="26">
        <f>IF(AND(-Z2438&gt;=151,-Z2438&lt;=180),D2438,0)</f>
        <v>0</v>
      </c>
      <c r="AI2438" s="26">
        <f>IF(AND(-Z2438&gt;=181,-Z2438&lt;=210),D2438,0)</f>
        <v>0</v>
      </c>
      <c r="AJ2438" s="26">
        <f>IF(AND(-Z2438&gt;=211,-Z2438&lt;=250),D2438,0)</f>
        <v>0</v>
      </c>
      <c r="AK2438" s="26">
        <f>IF(-Z2438&gt;=251,D2438,0)</f>
        <v>0</v>
      </c>
      <c r="AL2438" s="26">
        <f>SUM(AE2438:AF2438)</f>
        <v>0</v>
      </c>
      <c r="AM2438" s="26">
        <f>SUM(AG2438:AK2438)</f>
        <v>0</v>
      </c>
      <c r="AN2438" s="26">
        <f>SUM(AI2438:AK2438)</f>
        <v>0</v>
      </c>
      <c r="AO2438" s="26">
        <f>+IF(SUM(AC2438:AK2438)=0,D2438,0)</f>
        <v>1296.8399999999999</v>
      </c>
      <c r="AP2438" s="26">
        <f>+SUM(AC2438:AK2438)</f>
        <v>0</v>
      </c>
      <c r="AQ2438" s="26">
        <f>+Tabla_DatosExternos_142[[#This Row],[Total Vigente]]+Tabla_DatosExternos_142[[#This Row],[Total Vencido]]</f>
        <v>1296.8399999999999</v>
      </c>
      <c r="AR2438" s="26">
        <f>SUM(AG2438:AK2438)</f>
        <v>0</v>
      </c>
      <c r="AS2438" s="27">
        <f>+Tabla_DatosExternos_142[[#This Row],[Fecha]]-Tabla_DatosExternos_142[[#This Row],[Vence]]</f>
        <v>-60</v>
      </c>
      <c r="AT2438" s="21"/>
      <c r="AU2438" s="28" t="e">
        <f>+AR2438-W2438</f>
        <v>#VALUE!</v>
      </c>
    </row>
    <row r="2439" spans="1:47" x14ac:dyDescent="0.35">
      <c r="A2439" s="20">
        <v>46225</v>
      </c>
      <c r="B2439" s="21">
        <v>287559</v>
      </c>
      <c r="C2439" s="21">
        <v>834.12</v>
      </c>
      <c r="D2439" s="21">
        <v>834.12</v>
      </c>
      <c r="E2439" s="22">
        <v>46285</v>
      </c>
      <c r="F2439" s="21">
        <v>39</v>
      </c>
      <c r="G2439" s="21" t="s">
        <v>96</v>
      </c>
      <c r="H2439" s="21" t="s">
        <v>95</v>
      </c>
      <c r="I2439" s="21" t="s">
        <v>1709</v>
      </c>
      <c r="J2439" s="21" t="s">
        <v>1378</v>
      </c>
      <c r="K2439" s="21" t="s">
        <v>1379</v>
      </c>
      <c r="L2439" s="21" t="s">
        <v>1380</v>
      </c>
      <c r="M2439" s="21" t="s">
        <v>1381</v>
      </c>
      <c r="N2439" s="21">
        <v>60</v>
      </c>
      <c r="O2439" s="20"/>
      <c r="P2439" s="21" t="s">
        <v>50</v>
      </c>
      <c r="Q2439" s="21" t="s">
        <v>1710</v>
      </c>
      <c r="R2439" s="21">
        <v>110000</v>
      </c>
      <c r="S2439" s="21">
        <v>10019</v>
      </c>
      <c r="T2439" s="21">
        <v>-63.117978700000002</v>
      </c>
      <c r="U2439" s="21">
        <v>-17.817603800000001</v>
      </c>
      <c r="V2439" s="21" t="s">
        <v>1727</v>
      </c>
      <c r="W2439" s="21" t="s">
        <v>51</v>
      </c>
      <c r="X2439" s="21" t="s">
        <v>1728</v>
      </c>
      <c r="Y2439" s="23">
        <v>46246</v>
      </c>
      <c r="Z2439" s="24">
        <f>+E2439-Y2439</f>
        <v>39</v>
      </c>
      <c r="AA2439" s="25">
        <f>+Tabla_DatosExternos_142[[#This Row],[Saldo]]/Tabla_DatosExternos_142[[#This Row],[Importe]]</f>
        <v>1</v>
      </c>
      <c r="AB2439" s="21"/>
      <c r="AC2439" s="26">
        <f>IF(AND(-Z2439&gt;=1,-Z2439&lt;=30),D2439,0)</f>
        <v>0</v>
      </c>
      <c r="AD2439" s="26">
        <f>IF(AND(-Z2439&gt;=31,-Z2439&lt;=60),D2439,0)</f>
        <v>0</v>
      </c>
      <c r="AE2439" s="26">
        <f>IF(AND(-Z2439&gt;=61,-Z2439&lt;=90),D2439,0)</f>
        <v>0</v>
      </c>
      <c r="AF2439" s="26">
        <f>IF(AND(-Z2439&gt;=91,-Z2439&lt;=120),D2439,0)</f>
        <v>0</v>
      </c>
      <c r="AG2439" s="26">
        <f>IF(AND(-Z2439&gt;=121,-Z2439&lt;=150),D2439,0)</f>
        <v>0</v>
      </c>
      <c r="AH2439" s="26">
        <f>IF(AND(-Z2439&gt;=151,-Z2439&lt;=180),D2439,0)</f>
        <v>0</v>
      </c>
      <c r="AI2439" s="26">
        <f>IF(AND(-Z2439&gt;=181,-Z2439&lt;=210),D2439,0)</f>
        <v>0</v>
      </c>
      <c r="AJ2439" s="26">
        <f>IF(AND(-Z2439&gt;=211,-Z2439&lt;=250),D2439,0)</f>
        <v>0</v>
      </c>
      <c r="AK2439" s="26">
        <f>IF(-Z2439&gt;=251,D2439,0)</f>
        <v>0</v>
      </c>
      <c r="AL2439" s="26">
        <f>SUM(AE2439:AF2439)</f>
        <v>0</v>
      </c>
      <c r="AM2439" s="26">
        <f>SUM(AG2439:AK2439)</f>
        <v>0</v>
      </c>
      <c r="AN2439" s="26">
        <f>SUM(AI2439:AK2439)</f>
        <v>0</v>
      </c>
      <c r="AO2439" s="26">
        <f>+IF(SUM(AC2439:AK2439)=0,D2439,0)</f>
        <v>834.12</v>
      </c>
      <c r="AP2439" s="26">
        <f>+SUM(AC2439:AK2439)</f>
        <v>0</v>
      </c>
      <c r="AQ2439" s="26">
        <f>+Tabla_DatosExternos_142[[#This Row],[Total Vigente]]+Tabla_DatosExternos_142[[#This Row],[Total Vencido]]</f>
        <v>834.12</v>
      </c>
      <c r="AR2439" s="26">
        <f>SUM(AG2439:AK2439)</f>
        <v>0</v>
      </c>
      <c r="AS2439" s="27">
        <f>+Tabla_DatosExternos_142[[#This Row],[Fecha]]-Tabla_DatosExternos_142[[#This Row],[Vence]]</f>
        <v>-60</v>
      </c>
      <c r="AT2439" s="21"/>
      <c r="AU2439" s="28" t="e">
        <f>+AR2439-W2439</f>
        <v>#VALUE!</v>
      </c>
    </row>
    <row r="2440" spans="1:47" x14ac:dyDescent="0.35">
      <c r="A2440" s="20">
        <v>46225</v>
      </c>
      <c r="B2440" s="21">
        <v>287560</v>
      </c>
      <c r="C2440" s="21">
        <v>1380.78</v>
      </c>
      <c r="D2440" s="21">
        <v>1380.78</v>
      </c>
      <c r="E2440" s="22">
        <v>46285</v>
      </c>
      <c r="F2440" s="21">
        <v>39</v>
      </c>
      <c r="G2440" s="21" t="s">
        <v>96</v>
      </c>
      <c r="H2440" s="21" t="s">
        <v>95</v>
      </c>
      <c r="I2440" s="21" t="s">
        <v>1709</v>
      </c>
      <c r="J2440" s="21" t="s">
        <v>1378</v>
      </c>
      <c r="K2440" s="21" t="s">
        <v>1379</v>
      </c>
      <c r="L2440" s="21" t="s">
        <v>1380</v>
      </c>
      <c r="M2440" s="21" t="s">
        <v>1381</v>
      </c>
      <c r="N2440" s="21">
        <v>60</v>
      </c>
      <c r="O2440" s="20"/>
      <c r="P2440" s="21" t="s">
        <v>50</v>
      </c>
      <c r="Q2440" s="21" t="s">
        <v>1710</v>
      </c>
      <c r="R2440" s="21">
        <v>110000</v>
      </c>
      <c r="S2440" s="21">
        <v>10019</v>
      </c>
      <c r="T2440" s="21">
        <v>-63.169066299999997</v>
      </c>
      <c r="U2440" s="21">
        <v>-17.845849300000001</v>
      </c>
      <c r="V2440" s="21" t="s">
        <v>1727</v>
      </c>
      <c r="W2440" s="21" t="s">
        <v>51</v>
      </c>
      <c r="X2440" s="21" t="s">
        <v>1729</v>
      </c>
      <c r="Y2440" s="23">
        <v>46246</v>
      </c>
      <c r="Z2440" s="24">
        <f>+E2440-Y2440</f>
        <v>39</v>
      </c>
      <c r="AA2440" s="25">
        <f>+Tabla_DatosExternos_142[[#This Row],[Saldo]]/Tabla_DatosExternos_142[[#This Row],[Importe]]</f>
        <v>1</v>
      </c>
      <c r="AB2440" s="21"/>
      <c r="AC2440" s="26">
        <f>IF(AND(-Z2440&gt;=1,-Z2440&lt;=30),D2440,0)</f>
        <v>0</v>
      </c>
      <c r="AD2440" s="26">
        <f>IF(AND(-Z2440&gt;=31,-Z2440&lt;=60),D2440,0)</f>
        <v>0</v>
      </c>
      <c r="AE2440" s="26">
        <f>IF(AND(-Z2440&gt;=61,-Z2440&lt;=90),D2440,0)</f>
        <v>0</v>
      </c>
      <c r="AF2440" s="26">
        <f>IF(AND(-Z2440&gt;=91,-Z2440&lt;=120),D2440,0)</f>
        <v>0</v>
      </c>
      <c r="AG2440" s="26">
        <f>IF(AND(-Z2440&gt;=121,-Z2440&lt;=150),D2440,0)</f>
        <v>0</v>
      </c>
      <c r="AH2440" s="26">
        <f>IF(AND(-Z2440&gt;=151,-Z2440&lt;=180),D2440,0)</f>
        <v>0</v>
      </c>
      <c r="AI2440" s="26">
        <f>IF(AND(-Z2440&gt;=181,-Z2440&lt;=210),D2440,0)</f>
        <v>0</v>
      </c>
      <c r="AJ2440" s="26">
        <f>IF(AND(-Z2440&gt;=211,-Z2440&lt;=250),D2440,0)</f>
        <v>0</v>
      </c>
      <c r="AK2440" s="26">
        <f>IF(-Z2440&gt;=251,D2440,0)</f>
        <v>0</v>
      </c>
      <c r="AL2440" s="26">
        <f>SUM(AE2440:AF2440)</f>
        <v>0</v>
      </c>
      <c r="AM2440" s="26">
        <f>SUM(AG2440:AK2440)</f>
        <v>0</v>
      </c>
      <c r="AN2440" s="26">
        <f>SUM(AI2440:AK2440)</f>
        <v>0</v>
      </c>
      <c r="AO2440" s="26">
        <f>+IF(SUM(AC2440:AK2440)=0,D2440,0)</f>
        <v>1380.78</v>
      </c>
      <c r="AP2440" s="26">
        <f>+SUM(AC2440:AK2440)</f>
        <v>0</v>
      </c>
      <c r="AQ2440" s="26">
        <f>+Tabla_DatosExternos_142[[#This Row],[Total Vigente]]+Tabla_DatosExternos_142[[#This Row],[Total Vencido]]</f>
        <v>1380.78</v>
      </c>
      <c r="AR2440" s="26">
        <f>SUM(AG2440:AK2440)</f>
        <v>0</v>
      </c>
      <c r="AS2440" s="27">
        <f>+Tabla_DatosExternos_142[[#This Row],[Fecha]]-Tabla_DatosExternos_142[[#This Row],[Vence]]</f>
        <v>-60</v>
      </c>
      <c r="AT2440" s="21"/>
      <c r="AU2440" s="28" t="e">
        <f>+AR2440-W2440</f>
        <v>#VALUE!</v>
      </c>
    </row>
    <row r="2441" spans="1:47" x14ac:dyDescent="0.35">
      <c r="A2441" s="20">
        <v>46225</v>
      </c>
      <c r="B2441" s="21">
        <v>287561</v>
      </c>
      <c r="C2441" s="21">
        <v>697.38</v>
      </c>
      <c r="D2441" s="21">
        <v>697.38</v>
      </c>
      <c r="E2441" s="22">
        <v>46285</v>
      </c>
      <c r="F2441" s="21">
        <v>39</v>
      </c>
      <c r="G2441" s="21" t="s">
        <v>96</v>
      </c>
      <c r="H2441" s="21" t="s">
        <v>95</v>
      </c>
      <c r="I2441" s="21" t="s">
        <v>1709</v>
      </c>
      <c r="J2441" s="21" t="s">
        <v>1378</v>
      </c>
      <c r="K2441" s="21" t="s">
        <v>1379</v>
      </c>
      <c r="L2441" s="21" t="s">
        <v>1380</v>
      </c>
      <c r="M2441" s="21" t="s">
        <v>1381</v>
      </c>
      <c r="N2441" s="21">
        <v>60</v>
      </c>
      <c r="O2441" s="20"/>
      <c r="P2441" s="21" t="s">
        <v>50</v>
      </c>
      <c r="Q2441" s="21" t="s">
        <v>1710</v>
      </c>
      <c r="R2441" s="21">
        <v>110000</v>
      </c>
      <c r="S2441" s="21">
        <v>10019</v>
      </c>
      <c r="T2441" s="21">
        <v>-63.1291613</v>
      </c>
      <c r="U2441" s="21">
        <v>-17.829110100000001</v>
      </c>
      <c r="V2441" s="21" t="s">
        <v>1727</v>
      </c>
      <c r="W2441" s="21" t="s">
        <v>51</v>
      </c>
      <c r="X2441" s="21" t="s">
        <v>1730</v>
      </c>
      <c r="Y2441" s="23">
        <v>46246</v>
      </c>
      <c r="Z2441" s="24">
        <f>+E2441-Y2441</f>
        <v>39</v>
      </c>
      <c r="AA2441" s="25">
        <f>+Tabla_DatosExternos_142[[#This Row],[Saldo]]/Tabla_DatosExternos_142[[#This Row],[Importe]]</f>
        <v>1</v>
      </c>
      <c r="AB2441" s="21"/>
      <c r="AC2441" s="26">
        <f>IF(AND(-Z2441&gt;=1,-Z2441&lt;=30),D2441,0)</f>
        <v>0</v>
      </c>
      <c r="AD2441" s="26">
        <f>IF(AND(-Z2441&gt;=31,-Z2441&lt;=60),D2441,0)</f>
        <v>0</v>
      </c>
      <c r="AE2441" s="26">
        <f>IF(AND(-Z2441&gt;=61,-Z2441&lt;=90),D2441,0)</f>
        <v>0</v>
      </c>
      <c r="AF2441" s="26">
        <f>IF(AND(-Z2441&gt;=91,-Z2441&lt;=120),D2441,0)</f>
        <v>0</v>
      </c>
      <c r="AG2441" s="26">
        <f>IF(AND(-Z2441&gt;=121,-Z2441&lt;=150),D2441,0)</f>
        <v>0</v>
      </c>
      <c r="AH2441" s="26">
        <f>IF(AND(-Z2441&gt;=151,-Z2441&lt;=180),D2441,0)</f>
        <v>0</v>
      </c>
      <c r="AI2441" s="26">
        <f>IF(AND(-Z2441&gt;=181,-Z2441&lt;=210),D2441,0)</f>
        <v>0</v>
      </c>
      <c r="AJ2441" s="26">
        <f>IF(AND(-Z2441&gt;=211,-Z2441&lt;=250),D2441,0)</f>
        <v>0</v>
      </c>
      <c r="AK2441" s="26">
        <f>IF(-Z2441&gt;=251,D2441,0)</f>
        <v>0</v>
      </c>
      <c r="AL2441" s="26">
        <f>SUM(AE2441:AF2441)</f>
        <v>0</v>
      </c>
      <c r="AM2441" s="26">
        <f>SUM(AG2441:AK2441)</f>
        <v>0</v>
      </c>
      <c r="AN2441" s="26">
        <f>SUM(AI2441:AK2441)</f>
        <v>0</v>
      </c>
      <c r="AO2441" s="26">
        <f>+IF(SUM(AC2441:AK2441)=0,D2441,0)</f>
        <v>697.38</v>
      </c>
      <c r="AP2441" s="26">
        <f>+SUM(AC2441:AK2441)</f>
        <v>0</v>
      </c>
      <c r="AQ2441" s="26">
        <f>+Tabla_DatosExternos_142[[#This Row],[Total Vigente]]+Tabla_DatosExternos_142[[#This Row],[Total Vencido]]</f>
        <v>697.38</v>
      </c>
      <c r="AR2441" s="26">
        <f>SUM(AG2441:AK2441)</f>
        <v>0</v>
      </c>
      <c r="AS2441" s="27">
        <f>+Tabla_DatosExternos_142[[#This Row],[Fecha]]-Tabla_DatosExternos_142[[#This Row],[Vence]]</f>
        <v>-60</v>
      </c>
      <c r="AT2441" s="21"/>
      <c r="AU2441" s="28" t="e">
        <f>+AR2441-W2441</f>
        <v>#VALUE!</v>
      </c>
    </row>
    <row r="2442" spans="1:47" x14ac:dyDescent="0.35">
      <c r="A2442" s="20">
        <v>46225</v>
      </c>
      <c r="B2442" s="21">
        <v>287562</v>
      </c>
      <c r="C2442" s="21">
        <v>91.02</v>
      </c>
      <c r="D2442" s="21">
        <v>91.02</v>
      </c>
      <c r="E2442" s="22">
        <v>46285</v>
      </c>
      <c r="F2442" s="21">
        <v>39</v>
      </c>
      <c r="G2442" s="21" t="s">
        <v>96</v>
      </c>
      <c r="H2442" s="21" t="s">
        <v>95</v>
      </c>
      <c r="I2442" s="21" t="s">
        <v>1709</v>
      </c>
      <c r="J2442" s="21" t="s">
        <v>1378</v>
      </c>
      <c r="K2442" s="21" t="s">
        <v>1379</v>
      </c>
      <c r="L2442" s="21" t="s">
        <v>1380</v>
      </c>
      <c r="M2442" s="21" t="s">
        <v>1381</v>
      </c>
      <c r="N2442" s="21">
        <v>60</v>
      </c>
      <c r="O2442" s="20"/>
      <c r="P2442" s="21" t="s">
        <v>50</v>
      </c>
      <c r="Q2442" s="21" t="s">
        <v>1710</v>
      </c>
      <c r="R2442" s="21">
        <v>110000</v>
      </c>
      <c r="S2442" s="21">
        <v>10019</v>
      </c>
      <c r="T2442" s="21">
        <v>-63.214132300000003</v>
      </c>
      <c r="U2442" s="21">
        <v>-17.844051</v>
      </c>
      <c r="V2442" s="21" t="s">
        <v>1727</v>
      </c>
      <c r="W2442" s="21" t="s">
        <v>51</v>
      </c>
      <c r="X2442" s="21" t="s">
        <v>1731</v>
      </c>
      <c r="Y2442" s="23">
        <v>46246</v>
      </c>
      <c r="Z2442" s="24">
        <f>+E2442-Y2442</f>
        <v>39</v>
      </c>
      <c r="AA2442" s="25">
        <f>+Tabla_DatosExternos_142[[#This Row],[Saldo]]/Tabla_DatosExternos_142[[#This Row],[Importe]]</f>
        <v>1</v>
      </c>
      <c r="AB2442" s="21"/>
      <c r="AC2442" s="26">
        <f>IF(AND(-Z2442&gt;=1,-Z2442&lt;=30),D2442,0)</f>
        <v>0</v>
      </c>
      <c r="AD2442" s="26">
        <f>IF(AND(-Z2442&gt;=31,-Z2442&lt;=60),D2442,0)</f>
        <v>0</v>
      </c>
      <c r="AE2442" s="26">
        <f>IF(AND(-Z2442&gt;=61,-Z2442&lt;=90),D2442,0)</f>
        <v>0</v>
      </c>
      <c r="AF2442" s="26">
        <f>IF(AND(-Z2442&gt;=91,-Z2442&lt;=120),D2442,0)</f>
        <v>0</v>
      </c>
      <c r="AG2442" s="26">
        <f>IF(AND(-Z2442&gt;=121,-Z2442&lt;=150),D2442,0)</f>
        <v>0</v>
      </c>
      <c r="AH2442" s="26">
        <f>IF(AND(-Z2442&gt;=151,-Z2442&lt;=180),D2442,0)</f>
        <v>0</v>
      </c>
      <c r="AI2442" s="26">
        <f>IF(AND(-Z2442&gt;=181,-Z2442&lt;=210),D2442,0)</f>
        <v>0</v>
      </c>
      <c r="AJ2442" s="26">
        <f>IF(AND(-Z2442&gt;=211,-Z2442&lt;=250),D2442,0)</f>
        <v>0</v>
      </c>
      <c r="AK2442" s="26">
        <f>IF(-Z2442&gt;=251,D2442,0)</f>
        <v>0</v>
      </c>
      <c r="AL2442" s="26">
        <f>SUM(AE2442:AF2442)</f>
        <v>0</v>
      </c>
      <c r="AM2442" s="26">
        <f>SUM(AG2442:AK2442)</f>
        <v>0</v>
      </c>
      <c r="AN2442" s="26">
        <f>SUM(AI2442:AK2442)</f>
        <v>0</v>
      </c>
      <c r="AO2442" s="26">
        <f>+IF(SUM(AC2442:AK2442)=0,D2442,0)</f>
        <v>91.02</v>
      </c>
      <c r="AP2442" s="26">
        <f>+SUM(AC2442:AK2442)</f>
        <v>0</v>
      </c>
      <c r="AQ2442" s="26">
        <f>+Tabla_DatosExternos_142[[#This Row],[Total Vigente]]+Tabla_DatosExternos_142[[#This Row],[Total Vencido]]</f>
        <v>91.02</v>
      </c>
      <c r="AR2442" s="26">
        <f>SUM(AG2442:AK2442)</f>
        <v>0</v>
      </c>
      <c r="AS2442" s="27">
        <f>+Tabla_DatosExternos_142[[#This Row],[Fecha]]-Tabla_DatosExternos_142[[#This Row],[Vence]]</f>
        <v>-60</v>
      </c>
      <c r="AT2442" s="21"/>
      <c r="AU2442" s="28" t="e">
        <f>+AR2442-W2442</f>
        <v>#VALUE!</v>
      </c>
    </row>
    <row r="2443" spans="1:47" x14ac:dyDescent="0.35">
      <c r="A2443" s="20">
        <v>46225</v>
      </c>
      <c r="B2443" s="21">
        <v>287563</v>
      </c>
      <c r="C2443" s="21">
        <v>1654.02</v>
      </c>
      <c r="D2443" s="21">
        <v>1654.02</v>
      </c>
      <c r="E2443" s="22">
        <v>46285</v>
      </c>
      <c r="F2443" s="21">
        <v>39</v>
      </c>
      <c r="G2443" s="21" t="s">
        <v>96</v>
      </c>
      <c r="H2443" s="21" t="s">
        <v>95</v>
      </c>
      <c r="I2443" s="21" t="s">
        <v>1709</v>
      </c>
      <c r="J2443" s="21" t="s">
        <v>1378</v>
      </c>
      <c r="K2443" s="21" t="s">
        <v>1379</v>
      </c>
      <c r="L2443" s="21" t="s">
        <v>1380</v>
      </c>
      <c r="M2443" s="21" t="s">
        <v>1381</v>
      </c>
      <c r="N2443" s="21">
        <v>60</v>
      </c>
      <c r="O2443" s="20"/>
      <c r="P2443" s="21" t="s">
        <v>50</v>
      </c>
      <c r="Q2443" s="21" t="s">
        <v>1710</v>
      </c>
      <c r="R2443" s="21">
        <v>110000</v>
      </c>
      <c r="S2443" s="21">
        <v>10019</v>
      </c>
      <c r="T2443" s="21">
        <v>-63.099099099999997</v>
      </c>
      <c r="U2443" s="21">
        <v>-17.851478100000001</v>
      </c>
      <c r="V2443" s="21" t="s">
        <v>1727</v>
      </c>
      <c r="W2443" s="21" t="s">
        <v>51</v>
      </c>
      <c r="X2443" s="21" t="s">
        <v>1732</v>
      </c>
      <c r="Y2443" s="23">
        <v>46246</v>
      </c>
      <c r="Z2443" s="24">
        <f>+E2443-Y2443</f>
        <v>39</v>
      </c>
      <c r="AA2443" s="25">
        <f>+Tabla_DatosExternos_142[[#This Row],[Saldo]]/Tabla_DatosExternos_142[[#This Row],[Importe]]</f>
        <v>1</v>
      </c>
      <c r="AB2443" s="21"/>
      <c r="AC2443" s="26">
        <f>IF(AND(-Z2443&gt;=1,-Z2443&lt;=30),D2443,0)</f>
        <v>0</v>
      </c>
      <c r="AD2443" s="26">
        <f>IF(AND(-Z2443&gt;=31,-Z2443&lt;=60),D2443,0)</f>
        <v>0</v>
      </c>
      <c r="AE2443" s="26">
        <f>IF(AND(-Z2443&gt;=61,-Z2443&lt;=90),D2443,0)</f>
        <v>0</v>
      </c>
      <c r="AF2443" s="26">
        <f>IF(AND(-Z2443&gt;=91,-Z2443&lt;=120),D2443,0)</f>
        <v>0</v>
      </c>
      <c r="AG2443" s="26">
        <f>IF(AND(-Z2443&gt;=121,-Z2443&lt;=150),D2443,0)</f>
        <v>0</v>
      </c>
      <c r="AH2443" s="26">
        <f>IF(AND(-Z2443&gt;=151,-Z2443&lt;=180),D2443,0)</f>
        <v>0</v>
      </c>
      <c r="AI2443" s="26">
        <f>IF(AND(-Z2443&gt;=181,-Z2443&lt;=210),D2443,0)</f>
        <v>0</v>
      </c>
      <c r="AJ2443" s="26">
        <f>IF(AND(-Z2443&gt;=211,-Z2443&lt;=250),D2443,0)</f>
        <v>0</v>
      </c>
      <c r="AK2443" s="26">
        <f>IF(-Z2443&gt;=251,D2443,0)</f>
        <v>0</v>
      </c>
      <c r="AL2443" s="26">
        <f>SUM(AE2443:AF2443)</f>
        <v>0</v>
      </c>
      <c r="AM2443" s="26">
        <f>SUM(AG2443:AK2443)</f>
        <v>0</v>
      </c>
      <c r="AN2443" s="26">
        <f>SUM(AI2443:AK2443)</f>
        <v>0</v>
      </c>
      <c r="AO2443" s="26">
        <f>+IF(SUM(AC2443:AK2443)=0,D2443,0)</f>
        <v>1654.02</v>
      </c>
      <c r="AP2443" s="26">
        <f>+SUM(AC2443:AK2443)</f>
        <v>0</v>
      </c>
      <c r="AQ2443" s="26">
        <f>+Tabla_DatosExternos_142[[#This Row],[Total Vigente]]+Tabla_DatosExternos_142[[#This Row],[Total Vencido]]</f>
        <v>1654.02</v>
      </c>
      <c r="AR2443" s="26">
        <f>SUM(AG2443:AK2443)</f>
        <v>0</v>
      </c>
      <c r="AS2443" s="27">
        <f>+Tabla_DatosExternos_142[[#This Row],[Fecha]]-Tabla_DatosExternos_142[[#This Row],[Vence]]</f>
        <v>-60</v>
      </c>
      <c r="AT2443" s="21"/>
      <c r="AU2443" s="28" t="e">
        <f>+AR2443-W2443</f>
        <v>#VALUE!</v>
      </c>
    </row>
    <row r="2444" spans="1:47" x14ac:dyDescent="0.35">
      <c r="A2444" s="20">
        <v>46225</v>
      </c>
      <c r="B2444" s="21">
        <v>287564</v>
      </c>
      <c r="C2444" s="21">
        <v>563.82000000000005</v>
      </c>
      <c r="D2444" s="21">
        <v>563.82000000000005</v>
      </c>
      <c r="E2444" s="22">
        <v>46285</v>
      </c>
      <c r="F2444" s="21">
        <v>39</v>
      </c>
      <c r="G2444" s="21" t="s">
        <v>96</v>
      </c>
      <c r="H2444" s="21" t="s">
        <v>95</v>
      </c>
      <c r="I2444" s="21" t="s">
        <v>1709</v>
      </c>
      <c r="J2444" s="21" t="s">
        <v>1378</v>
      </c>
      <c r="K2444" s="21" t="s">
        <v>1379</v>
      </c>
      <c r="L2444" s="21" t="s">
        <v>1380</v>
      </c>
      <c r="M2444" s="21" t="s">
        <v>1381</v>
      </c>
      <c r="N2444" s="21">
        <v>60</v>
      </c>
      <c r="O2444" s="20"/>
      <c r="P2444" s="21" t="s">
        <v>50</v>
      </c>
      <c r="Q2444" s="21" t="s">
        <v>1710</v>
      </c>
      <c r="R2444" s="21">
        <v>110000</v>
      </c>
      <c r="S2444" s="21">
        <v>10019</v>
      </c>
      <c r="T2444" s="21">
        <v>-63.183771999999998</v>
      </c>
      <c r="U2444" s="21">
        <v>-17.816842000000001</v>
      </c>
      <c r="V2444" s="21" t="s">
        <v>262</v>
      </c>
      <c r="W2444" s="21" t="s">
        <v>51</v>
      </c>
      <c r="X2444" s="21" t="s">
        <v>1733</v>
      </c>
      <c r="Y2444" s="23">
        <v>46246</v>
      </c>
      <c r="Z2444" s="24">
        <f>+E2444-Y2444</f>
        <v>39</v>
      </c>
      <c r="AA2444" s="25">
        <f>+Tabla_DatosExternos_142[[#This Row],[Saldo]]/Tabla_DatosExternos_142[[#This Row],[Importe]]</f>
        <v>1</v>
      </c>
      <c r="AB2444" s="21"/>
      <c r="AC2444" s="26">
        <f>IF(AND(-Z2444&gt;=1,-Z2444&lt;=30),D2444,0)</f>
        <v>0</v>
      </c>
      <c r="AD2444" s="26">
        <f>IF(AND(-Z2444&gt;=31,-Z2444&lt;=60),D2444,0)</f>
        <v>0</v>
      </c>
      <c r="AE2444" s="26">
        <f>IF(AND(-Z2444&gt;=61,-Z2444&lt;=90),D2444,0)</f>
        <v>0</v>
      </c>
      <c r="AF2444" s="26">
        <f>IF(AND(-Z2444&gt;=91,-Z2444&lt;=120),D2444,0)</f>
        <v>0</v>
      </c>
      <c r="AG2444" s="26">
        <f>IF(AND(-Z2444&gt;=121,-Z2444&lt;=150),D2444,0)</f>
        <v>0</v>
      </c>
      <c r="AH2444" s="26">
        <f>IF(AND(-Z2444&gt;=151,-Z2444&lt;=180),D2444,0)</f>
        <v>0</v>
      </c>
      <c r="AI2444" s="26">
        <f>IF(AND(-Z2444&gt;=181,-Z2444&lt;=210),D2444,0)</f>
        <v>0</v>
      </c>
      <c r="AJ2444" s="26">
        <f>IF(AND(-Z2444&gt;=211,-Z2444&lt;=250),D2444,0)</f>
        <v>0</v>
      </c>
      <c r="AK2444" s="26">
        <f>IF(-Z2444&gt;=251,D2444,0)</f>
        <v>0</v>
      </c>
      <c r="AL2444" s="26">
        <f>SUM(AE2444:AF2444)</f>
        <v>0</v>
      </c>
      <c r="AM2444" s="26">
        <f>SUM(AG2444:AK2444)</f>
        <v>0</v>
      </c>
      <c r="AN2444" s="26">
        <f>SUM(AI2444:AK2444)</f>
        <v>0</v>
      </c>
      <c r="AO2444" s="26">
        <f>+IF(SUM(AC2444:AK2444)=0,D2444,0)</f>
        <v>563.82000000000005</v>
      </c>
      <c r="AP2444" s="26">
        <f>+SUM(AC2444:AK2444)</f>
        <v>0</v>
      </c>
      <c r="AQ2444" s="26">
        <f>+Tabla_DatosExternos_142[[#This Row],[Total Vigente]]+Tabla_DatosExternos_142[[#This Row],[Total Vencido]]</f>
        <v>563.82000000000005</v>
      </c>
      <c r="AR2444" s="26">
        <f>SUM(AG2444:AK2444)</f>
        <v>0</v>
      </c>
      <c r="AS2444" s="27">
        <f>+Tabla_DatosExternos_142[[#This Row],[Fecha]]-Tabla_DatosExternos_142[[#This Row],[Vence]]</f>
        <v>-60</v>
      </c>
      <c r="AT2444" s="21"/>
      <c r="AU2444" s="28" t="e">
        <f>+AR2444-W2444</f>
        <v>#VALUE!</v>
      </c>
    </row>
    <row r="2445" spans="1:47" x14ac:dyDescent="0.35">
      <c r="A2445" s="20">
        <v>46225</v>
      </c>
      <c r="B2445" s="21">
        <v>287565</v>
      </c>
      <c r="C2445" s="21">
        <v>614.94000000000005</v>
      </c>
      <c r="D2445" s="21">
        <v>614.94000000000005</v>
      </c>
      <c r="E2445" s="22">
        <v>46285</v>
      </c>
      <c r="F2445" s="21">
        <v>39</v>
      </c>
      <c r="G2445" s="21" t="s">
        <v>96</v>
      </c>
      <c r="H2445" s="21" t="s">
        <v>95</v>
      </c>
      <c r="I2445" s="21" t="s">
        <v>1709</v>
      </c>
      <c r="J2445" s="21" t="s">
        <v>1378</v>
      </c>
      <c r="K2445" s="21" t="s">
        <v>1379</v>
      </c>
      <c r="L2445" s="21" t="s">
        <v>1380</v>
      </c>
      <c r="M2445" s="21" t="s">
        <v>1381</v>
      </c>
      <c r="N2445" s="21">
        <v>60</v>
      </c>
      <c r="O2445" s="20"/>
      <c r="P2445" s="21" t="s">
        <v>50</v>
      </c>
      <c r="Q2445" s="21" t="s">
        <v>1710</v>
      </c>
      <c r="R2445" s="21">
        <v>110000</v>
      </c>
      <c r="S2445" s="21">
        <v>10019</v>
      </c>
      <c r="T2445" s="21">
        <v>-63.1478368</v>
      </c>
      <c r="U2445" s="21">
        <v>-17.811228499999999</v>
      </c>
      <c r="V2445" s="21" t="s">
        <v>1727</v>
      </c>
      <c r="W2445" s="21" t="s">
        <v>51</v>
      </c>
      <c r="X2445" s="21" t="s">
        <v>1734</v>
      </c>
      <c r="Y2445" s="23">
        <v>46246</v>
      </c>
      <c r="Z2445" s="24">
        <f>+E2445-Y2445</f>
        <v>39</v>
      </c>
      <c r="AA2445" s="25">
        <f>+Tabla_DatosExternos_142[[#This Row],[Saldo]]/Tabla_DatosExternos_142[[#This Row],[Importe]]</f>
        <v>1</v>
      </c>
      <c r="AB2445" s="21"/>
      <c r="AC2445" s="26">
        <f>IF(AND(-Z2445&gt;=1,-Z2445&lt;=30),D2445,0)</f>
        <v>0</v>
      </c>
      <c r="AD2445" s="26">
        <f>IF(AND(-Z2445&gt;=31,-Z2445&lt;=60),D2445,0)</f>
        <v>0</v>
      </c>
      <c r="AE2445" s="26">
        <f>IF(AND(-Z2445&gt;=61,-Z2445&lt;=90),D2445,0)</f>
        <v>0</v>
      </c>
      <c r="AF2445" s="26">
        <f>IF(AND(-Z2445&gt;=91,-Z2445&lt;=120),D2445,0)</f>
        <v>0</v>
      </c>
      <c r="AG2445" s="26">
        <f>IF(AND(-Z2445&gt;=121,-Z2445&lt;=150),D2445,0)</f>
        <v>0</v>
      </c>
      <c r="AH2445" s="26">
        <f>IF(AND(-Z2445&gt;=151,-Z2445&lt;=180),D2445,0)</f>
        <v>0</v>
      </c>
      <c r="AI2445" s="26">
        <f>IF(AND(-Z2445&gt;=181,-Z2445&lt;=210),D2445,0)</f>
        <v>0</v>
      </c>
      <c r="AJ2445" s="26">
        <f>IF(AND(-Z2445&gt;=211,-Z2445&lt;=250),D2445,0)</f>
        <v>0</v>
      </c>
      <c r="AK2445" s="26">
        <f>IF(-Z2445&gt;=251,D2445,0)</f>
        <v>0</v>
      </c>
      <c r="AL2445" s="26">
        <f>SUM(AE2445:AF2445)</f>
        <v>0</v>
      </c>
      <c r="AM2445" s="26">
        <f>SUM(AG2445:AK2445)</f>
        <v>0</v>
      </c>
      <c r="AN2445" s="26">
        <f>SUM(AI2445:AK2445)</f>
        <v>0</v>
      </c>
      <c r="AO2445" s="26">
        <f>+IF(SUM(AC2445:AK2445)=0,D2445,0)</f>
        <v>614.94000000000005</v>
      </c>
      <c r="AP2445" s="26">
        <f>+SUM(AC2445:AK2445)</f>
        <v>0</v>
      </c>
      <c r="AQ2445" s="26">
        <f>+Tabla_DatosExternos_142[[#This Row],[Total Vigente]]+Tabla_DatosExternos_142[[#This Row],[Total Vencido]]</f>
        <v>614.94000000000005</v>
      </c>
      <c r="AR2445" s="26">
        <f>SUM(AG2445:AK2445)</f>
        <v>0</v>
      </c>
      <c r="AS2445" s="27">
        <f>+Tabla_DatosExternos_142[[#This Row],[Fecha]]-Tabla_DatosExternos_142[[#This Row],[Vence]]</f>
        <v>-60</v>
      </c>
      <c r="AT2445" s="21"/>
      <c r="AU2445" s="28" t="e">
        <f>+AR2445-W2445</f>
        <v>#VALUE!</v>
      </c>
    </row>
    <row r="2446" spans="1:47" x14ac:dyDescent="0.35">
      <c r="A2446" s="20">
        <v>46225</v>
      </c>
      <c r="B2446" s="21">
        <v>287566</v>
      </c>
      <c r="C2446" s="21">
        <v>939.78</v>
      </c>
      <c r="D2446" s="21">
        <v>939.78</v>
      </c>
      <c r="E2446" s="22">
        <v>46285</v>
      </c>
      <c r="F2446" s="21">
        <v>39</v>
      </c>
      <c r="G2446" s="21" t="s">
        <v>96</v>
      </c>
      <c r="H2446" s="21" t="s">
        <v>95</v>
      </c>
      <c r="I2446" s="21" t="s">
        <v>1709</v>
      </c>
      <c r="J2446" s="21" t="s">
        <v>1378</v>
      </c>
      <c r="K2446" s="21" t="s">
        <v>1379</v>
      </c>
      <c r="L2446" s="21" t="s">
        <v>1380</v>
      </c>
      <c r="M2446" s="21" t="s">
        <v>1381</v>
      </c>
      <c r="N2446" s="21">
        <v>60</v>
      </c>
      <c r="O2446" s="20"/>
      <c r="P2446" s="21" t="s">
        <v>50</v>
      </c>
      <c r="Q2446" s="21" t="s">
        <v>1710</v>
      </c>
      <c r="R2446" s="21">
        <v>110000</v>
      </c>
      <c r="S2446" s="21">
        <v>10019</v>
      </c>
      <c r="T2446" s="21">
        <v>-63.183771999999998</v>
      </c>
      <c r="U2446" s="21">
        <v>-17.816842000000001</v>
      </c>
      <c r="V2446" s="21" t="s">
        <v>262</v>
      </c>
      <c r="W2446" s="21" t="s">
        <v>51</v>
      </c>
      <c r="X2446" s="21" t="s">
        <v>1735</v>
      </c>
      <c r="Y2446" s="23">
        <v>46246</v>
      </c>
      <c r="Z2446" s="24">
        <f>+E2446-Y2446</f>
        <v>39</v>
      </c>
      <c r="AA2446" s="25">
        <f>+Tabla_DatosExternos_142[[#This Row],[Saldo]]/Tabla_DatosExternos_142[[#This Row],[Importe]]</f>
        <v>1</v>
      </c>
      <c r="AB2446" s="21"/>
      <c r="AC2446" s="26">
        <f>IF(AND(-Z2446&gt;=1,-Z2446&lt;=30),D2446,0)</f>
        <v>0</v>
      </c>
      <c r="AD2446" s="26">
        <f>IF(AND(-Z2446&gt;=31,-Z2446&lt;=60),D2446,0)</f>
        <v>0</v>
      </c>
      <c r="AE2446" s="26">
        <f>IF(AND(-Z2446&gt;=61,-Z2446&lt;=90),D2446,0)</f>
        <v>0</v>
      </c>
      <c r="AF2446" s="26">
        <f>IF(AND(-Z2446&gt;=91,-Z2446&lt;=120),D2446,0)</f>
        <v>0</v>
      </c>
      <c r="AG2446" s="26">
        <f>IF(AND(-Z2446&gt;=121,-Z2446&lt;=150),D2446,0)</f>
        <v>0</v>
      </c>
      <c r="AH2446" s="26">
        <f>IF(AND(-Z2446&gt;=151,-Z2446&lt;=180),D2446,0)</f>
        <v>0</v>
      </c>
      <c r="AI2446" s="26">
        <f>IF(AND(-Z2446&gt;=181,-Z2446&lt;=210),D2446,0)</f>
        <v>0</v>
      </c>
      <c r="AJ2446" s="26">
        <f>IF(AND(-Z2446&gt;=211,-Z2446&lt;=250),D2446,0)</f>
        <v>0</v>
      </c>
      <c r="AK2446" s="26">
        <f>IF(-Z2446&gt;=251,D2446,0)</f>
        <v>0</v>
      </c>
      <c r="AL2446" s="26">
        <f>SUM(AE2446:AF2446)</f>
        <v>0</v>
      </c>
      <c r="AM2446" s="26">
        <f>SUM(AG2446:AK2446)</f>
        <v>0</v>
      </c>
      <c r="AN2446" s="26">
        <f>SUM(AI2446:AK2446)</f>
        <v>0</v>
      </c>
      <c r="AO2446" s="26">
        <f>+IF(SUM(AC2446:AK2446)=0,D2446,0)</f>
        <v>939.78</v>
      </c>
      <c r="AP2446" s="26">
        <f>+SUM(AC2446:AK2446)</f>
        <v>0</v>
      </c>
      <c r="AQ2446" s="26">
        <f>+Tabla_DatosExternos_142[[#This Row],[Total Vigente]]+Tabla_DatosExternos_142[[#This Row],[Total Vencido]]</f>
        <v>939.78</v>
      </c>
      <c r="AR2446" s="26">
        <f>SUM(AG2446:AK2446)</f>
        <v>0</v>
      </c>
      <c r="AS2446" s="27">
        <f>+Tabla_DatosExternos_142[[#This Row],[Fecha]]-Tabla_DatosExternos_142[[#This Row],[Vence]]</f>
        <v>-60</v>
      </c>
      <c r="AT2446" s="21"/>
      <c r="AU2446" s="28" t="e">
        <f>+AR2446-W2446</f>
        <v>#VALUE!</v>
      </c>
    </row>
    <row r="2447" spans="1:47" x14ac:dyDescent="0.35">
      <c r="A2447" s="20">
        <v>46225</v>
      </c>
      <c r="B2447" s="21">
        <v>287567</v>
      </c>
      <c r="C2447" s="21">
        <v>158.1</v>
      </c>
      <c r="D2447" s="21">
        <v>158.1</v>
      </c>
      <c r="E2447" s="22">
        <v>46285</v>
      </c>
      <c r="F2447" s="21">
        <v>39</v>
      </c>
      <c r="G2447" s="21" t="s">
        <v>96</v>
      </c>
      <c r="H2447" s="21" t="s">
        <v>95</v>
      </c>
      <c r="I2447" s="21" t="s">
        <v>1709</v>
      </c>
      <c r="J2447" s="21" t="s">
        <v>1378</v>
      </c>
      <c r="K2447" s="21" t="s">
        <v>1379</v>
      </c>
      <c r="L2447" s="21" t="s">
        <v>1380</v>
      </c>
      <c r="M2447" s="21" t="s">
        <v>1381</v>
      </c>
      <c r="N2447" s="21">
        <v>60</v>
      </c>
      <c r="O2447" s="20"/>
      <c r="P2447" s="21" t="s">
        <v>50</v>
      </c>
      <c r="Q2447" s="21" t="s">
        <v>1710</v>
      </c>
      <c r="R2447" s="21">
        <v>425000</v>
      </c>
      <c r="S2447" s="21">
        <v>10019</v>
      </c>
      <c r="T2447" s="21">
        <v>-63.227249700000002</v>
      </c>
      <c r="U2447" s="21">
        <v>-17.828539299999999</v>
      </c>
      <c r="V2447" s="21" t="s">
        <v>1736</v>
      </c>
      <c r="W2447" s="21" t="s">
        <v>51</v>
      </c>
      <c r="X2447" s="21" t="s">
        <v>1737</v>
      </c>
      <c r="Y2447" s="23">
        <v>46246</v>
      </c>
      <c r="Z2447" s="24">
        <f>+E2447-Y2447</f>
        <v>39</v>
      </c>
      <c r="AA2447" s="25">
        <f>+Tabla_DatosExternos_142[[#This Row],[Saldo]]/Tabla_DatosExternos_142[[#This Row],[Importe]]</f>
        <v>1</v>
      </c>
      <c r="AB2447" s="21"/>
      <c r="AC2447" s="26">
        <f>IF(AND(-Z2447&gt;=1,-Z2447&lt;=30),D2447,0)</f>
        <v>0</v>
      </c>
      <c r="AD2447" s="26">
        <f>IF(AND(-Z2447&gt;=31,-Z2447&lt;=60),D2447,0)</f>
        <v>0</v>
      </c>
      <c r="AE2447" s="26">
        <f>IF(AND(-Z2447&gt;=61,-Z2447&lt;=90),D2447,0)</f>
        <v>0</v>
      </c>
      <c r="AF2447" s="26">
        <f>IF(AND(-Z2447&gt;=91,-Z2447&lt;=120),D2447,0)</f>
        <v>0</v>
      </c>
      <c r="AG2447" s="26">
        <f>IF(AND(-Z2447&gt;=121,-Z2447&lt;=150),D2447,0)</f>
        <v>0</v>
      </c>
      <c r="AH2447" s="26">
        <f>IF(AND(-Z2447&gt;=151,-Z2447&lt;=180),D2447,0)</f>
        <v>0</v>
      </c>
      <c r="AI2447" s="26">
        <f>IF(AND(-Z2447&gt;=181,-Z2447&lt;=210),D2447,0)</f>
        <v>0</v>
      </c>
      <c r="AJ2447" s="26">
        <f>IF(AND(-Z2447&gt;=211,-Z2447&lt;=250),D2447,0)</f>
        <v>0</v>
      </c>
      <c r="AK2447" s="26">
        <f>IF(-Z2447&gt;=251,D2447,0)</f>
        <v>0</v>
      </c>
      <c r="AL2447" s="26">
        <f>SUM(AE2447:AF2447)</f>
        <v>0</v>
      </c>
      <c r="AM2447" s="26">
        <f>SUM(AG2447:AK2447)</f>
        <v>0</v>
      </c>
      <c r="AN2447" s="26">
        <f>SUM(AI2447:AK2447)</f>
        <v>0</v>
      </c>
      <c r="AO2447" s="26">
        <f>+IF(SUM(AC2447:AK2447)=0,D2447,0)</f>
        <v>158.1</v>
      </c>
      <c r="AP2447" s="26">
        <f>+SUM(AC2447:AK2447)</f>
        <v>0</v>
      </c>
      <c r="AQ2447" s="26">
        <f>+Tabla_DatosExternos_142[[#This Row],[Total Vigente]]+Tabla_DatosExternos_142[[#This Row],[Total Vencido]]</f>
        <v>158.1</v>
      </c>
      <c r="AR2447" s="26">
        <f>SUM(AG2447:AK2447)</f>
        <v>0</v>
      </c>
      <c r="AS2447" s="27">
        <f>+Tabla_DatosExternos_142[[#This Row],[Fecha]]-Tabla_DatosExternos_142[[#This Row],[Vence]]</f>
        <v>-60</v>
      </c>
      <c r="AT2447" s="21"/>
      <c r="AU2447" s="28" t="e">
        <f>+AR2447-W2447</f>
        <v>#VALUE!</v>
      </c>
    </row>
    <row r="2448" spans="1:47" x14ac:dyDescent="0.35">
      <c r="A2448" s="20">
        <v>46225</v>
      </c>
      <c r="B2448" s="21">
        <v>287568</v>
      </c>
      <c r="C2448" s="21">
        <v>1241.94</v>
      </c>
      <c r="D2448" s="21">
        <v>1241.94</v>
      </c>
      <c r="E2448" s="22">
        <v>46285</v>
      </c>
      <c r="F2448" s="21">
        <v>39</v>
      </c>
      <c r="G2448" s="21" t="s">
        <v>96</v>
      </c>
      <c r="H2448" s="21" t="s">
        <v>95</v>
      </c>
      <c r="I2448" s="21" t="s">
        <v>1709</v>
      </c>
      <c r="J2448" s="21" t="s">
        <v>1378</v>
      </c>
      <c r="K2448" s="21" t="s">
        <v>1379</v>
      </c>
      <c r="L2448" s="21" t="s">
        <v>1380</v>
      </c>
      <c r="M2448" s="21" t="s">
        <v>1381</v>
      </c>
      <c r="N2448" s="21">
        <v>60</v>
      </c>
      <c r="O2448" s="20"/>
      <c r="P2448" s="21" t="s">
        <v>50</v>
      </c>
      <c r="Q2448" s="21" t="s">
        <v>1710</v>
      </c>
      <c r="R2448" s="21">
        <v>425000</v>
      </c>
      <c r="S2448" s="21">
        <v>10019</v>
      </c>
      <c r="T2448" s="21">
        <v>-63.164055599999998</v>
      </c>
      <c r="U2448" s="21">
        <v>-17.871055599999998</v>
      </c>
      <c r="V2448" s="21" t="s">
        <v>1736</v>
      </c>
      <c r="W2448" s="21" t="s">
        <v>51</v>
      </c>
      <c r="X2448" s="21" t="s">
        <v>1738</v>
      </c>
      <c r="Y2448" s="23">
        <v>46246</v>
      </c>
      <c r="Z2448" s="24">
        <f>+E2448-Y2448</f>
        <v>39</v>
      </c>
      <c r="AA2448" s="25">
        <f>+Tabla_DatosExternos_142[[#This Row],[Saldo]]/Tabla_DatosExternos_142[[#This Row],[Importe]]</f>
        <v>1</v>
      </c>
      <c r="AB2448" s="21"/>
      <c r="AC2448" s="26">
        <f>IF(AND(-Z2448&gt;=1,-Z2448&lt;=30),D2448,0)</f>
        <v>0</v>
      </c>
      <c r="AD2448" s="26">
        <f>IF(AND(-Z2448&gt;=31,-Z2448&lt;=60),D2448,0)</f>
        <v>0</v>
      </c>
      <c r="AE2448" s="26">
        <f>IF(AND(-Z2448&gt;=61,-Z2448&lt;=90),D2448,0)</f>
        <v>0</v>
      </c>
      <c r="AF2448" s="26">
        <f>IF(AND(-Z2448&gt;=91,-Z2448&lt;=120),D2448,0)</f>
        <v>0</v>
      </c>
      <c r="AG2448" s="26">
        <f>IF(AND(-Z2448&gt;=121,-Z2448&lt;=150),D2448,0)</f>
        <v>0</v>
      </c>
      <c r="AH2448" s="26">
        <f>IF(AND(-Z2448&gt;=151,-Z2448&lt;=180),D2448,0)</f>
        <v>0</v>
      </c>
      <c r="AI2448" s="26">
        <f>IF(AND(-Z2448&gt;=181,-Z2448&lt;=210),D2448,0)</f>
        <v>0</v>
      </c>
      <c r="AJ2448" s="26">
        <f>IF(AND(-Z2448&gt;=211,-Z2448&lt;=250),D2448,0)</f>
        <v>0</v>
      </c>
      <c r="AK2448" s="26">
        <f>IF(-Z2448&gt;=251,D2448,0)</f>
        <v>0</v>
      </c>
      <c r="AL2448" s="26">
        <f>SUM(AE2448:AF2448)</f>
        <v>0</v>
      </c>
      <c r="AM2448" s="26">
        <f>SUM(AG2448:AK2448)</f>
        <v>0</v>
      </c>
      <c r="AN2448" s="26">
        <f>SUM(AI2448:AK2448)</f>
        <v>0</v>
      </c>
      <c r="AO2448" s="26">
        <f>+IF(SUM(AC2448:AK2448)=0,D2448,0)</f>
        <v>1241.94</v>
      </c>
      <c r="AP2448" s="26">
        <f>+SUM(AC2448:AK2448)</f>
        <v>0</v>
      </c>
      <c r="AQ2448" s="26">
        <f>+Tabla_DatosExternos_142[[#This Row],[Total Vigente]]+Tabla_DatosExternos_142[[#This Row],[Total Vencido]]</f>
        <v>1241.94</v>
      </c>
      <c r="AR2448" s="26">
        <f>SUM(AG2448:AK2448)</f>
        <v>0</v>
      </c>
      <c r="AS2448" s="27">
        <f>+Tabla_DatosExternos_142[[#This Row],[Fecha]]-Tabla_DatosExternos_142[[#This Row],[Vence]]</f>
        <v>-60</v>
      </c>
      <c r="AT2448" s="21"/>
      <c r="AU2448" s="28" t="e">
        <f>+AR2448-W2448</f>
        <v>#VALUE!</v>
      </c>
    </row>
    <row r="2449" spans="1:47" x14ac:dyDescent="0.35">
      <c r="A2449" s="20">
        <v>46225</v>
      </c>
      <c r="B2449" s="21">
        <v>287569</v>
      </c>
      <c r="C2449" s="21">
        <v>1345.5</v>
      </c>
      <c r="D2449" s="21">
        <v>1345.5</v>
      </c>
      <c r="E2449" s="22">
        <v>46285</v>
      </c>
      <c r="F2449" s="21">
        <v>39</v>
      </c>
      <c r="G2449" s="21" t="s">
        <v>96</v>
      </c>
      <c r="H2449" s="21" t="s">
        <v>95</v>
      </c>
      <c r="I2449" s="21" t="s">
        <v>1709</v>
      </c>
      <c r="J2449" s="21" t="s">
        <v>1378</v>
      </c>
      <c r="K2449" s="21" t="s">
        <v>1379</v>
      </c>
      <c r="L2449" s="21" t="s">
        <v>1380</v>
      </c>
      <c r="M2449" s="21" t="s">
        <v>1381</v>
      </c>
      <c r="N2449" s="21">
        <v>60</v>
      </c>
      <c r="O2449" s="20"/>
      <c r="P2449" s="21" t="s">
        <v>50</v>
      </c>
      <c r="Q2449" s="21" t="s">
        <v>1710</v>
      </c>
      <c r="R2449" s="21">
        <v>425000</v>
      </c>
      <c r="S2449" s="21">
        <v>10019</v>
      </c>
      <c r="T2449" s="21">
        <v>-63.183757700000001</v>
      </c>
      <c r="U2449" s="21">
        <v>-17.851240499999999</v>
      </c>
      <c r="V2449" s="21" t="s">
        <v>1736</v>
      </c>
      <c r="W2449" s="21" t="s">
        <v>51</v>
      </c>
      <c r="X2449" s="21" t="s">
        <v>1739</v>
      </c>
      <c r="Y2449" s="23">
        <v>46246</v>
      </c>
      <c r="Z2449" s="24">
        <f>+E2449-Y2449</f>
        <v>39</v>
      </c>
      <c r="AA2449" s="25">
        <f>+Tabla_DatosExternos_142[[#This Row],[Saldo]]/Tabla_DatosExternos_142[[#This Row],[Importe]]</f>
        <v>1</v>
      </c>
      <c r="AB2449" s="21"/>
      <c r="AC2449" s="26">
        <f>IF(AND(-Z2449&gt;=1,-Z2449&lt;=30),D2449,0)</f>
        <v>0</v>
      </c>
      <c r="AD2449" s="26">
        <f>IF(AND(-Z2449&gt;=31,-Z2449&lt;=60),D2449,0)</f>
        <v>0</v>
      </c>
      <c r="AE2449" s="26">
        <f>IF(AND(-Z2449&gt;=61,-Z2449&lt;=90),D2449,0)</f>
        <v>0</v>
      </c>
      <c r="AF2449" s="26">
        <f>IF(AND(-Z2449&gt;=91,-Z2449&lt;=120),D2449,0)</f>
        <v>0</v>
      </c>
      <c r="AG2449" s="26">
        <f>IF(AND(-Z2449&gt;=121,-Z2449&lt;=150),D2449,0)</f>
        <v>0</v>
      </c>
      <c r="AH2449" s="26">
        <f>IF(AND(-Z2449&gt;=151,-Z2449&lt;=180),D2449,0)</f>
        <v>0</v>
      </c>
      <c r="AI2449" s="26">
        <f>IF(AND(-Z2449&gt;=181,-Z2449&lt;=210),D2449,0)</f>
        <v>0</v>
      </c>
      <c r="AJ2449" s="26">
        <f>IF(AND(-Z2449&gt;=211,-Z2449&lt;=250),D2449,0)</f>
        <v>0</v>
      </c>
      <c r="AK2449" s="26">
        <f>IF(-Z2449&gt;=251,D2449,0)</f>
        <v>0</v>
      </c>
      <c r="AL2449" s="26">
        <f>SUM(AE2449:AF2449)</f>
        <v>0</v>
      </c>
      <c r="AM2449" s="26">
        <f>SUM(AG2449:AK2449)</f>
        <v>0</v>
      </c>
      <c r="AN2449" s="26">
        <f>SUM(AI2449:AK2449)</f>
        <v>0</v>
      </c>
      <c r="AO2449" s="26">
        <f>+IF(SUM(AC2449:AK2449)=0,D2449,0)</f>
        <v>1345.5</v>
      </c>
      <c r="AP2449" s="26">
        <f>+SUM(AC2449:AK2449)</f>
        <v>0</v>
      </c>
      <c r="AQ2449" s="26">
        <f>+Tabla_DatosExternos_142[[#This Row],[Total Vigente]]+Tabla_DatosExternos_142[[#This Row],[Total Vencido]]</f>
        <v>1345.5</v>
      </c>
      <c r="AR2449" s="26">
        <f>SUM(AG2449:AK2449)</f>
        <v>0</v>
      </c>
      <c r="AS2449" s="27">
        <f>+Tabla_DatosExternos_142[[#This Row],[Fecha]]-Tabla_DatosExternos_142[[#This Row],[Vence]]</f>
        <v>-60</v>
      </c>
      <c r="AT2449" s="21"/>
      <c r="AU2449" s="28" t="e">
        <f>+AR2449-W2449</f>
        <v>#VALUE!</v>
      </c>
    </row>
    <row r="2450" spans="1:47" x14ac:dyDescent="0.35">
      <c r="A2450" s="20">
        <v>46225</v>
      </c>
      <c r="B2450" s="21">
        <v>287570</v>
      </c>
      <c r="C2450" s="21">
        <v>792.24</v>
      </c>
      <c r="D2450" s="21">
        <v>792.24</v>
      </c>
      <c r="E2450" s="22">
        <v>46285</v>
      </c>
      <c r="F2450" s="21">
        <v>39</v>
      </c>
      <c r="G2450" s="21" t="s">
        <v>96</v>
      </c>
      <c r="H2450" s="21" t="s">
        <v>95</v>
      </c>
      <c r="I2450" s="21" t="s">
        <v>1709</v>
      </c>
      <c r="J2450" s="21" t="s">
        <v>1378</v>
      </c>
      <c r="K2450" s="21" t="s">
        <v>1379</v>
      </c>
      <c r="L2450" s="21" t="s">
        <v>1380</v>
      </c>
      <c r="M2450" s="21" t="s">
        <v>1381</v>
      </c>
      <c r="N2450" s="21">
        <v>60</v>
      </c>
      <c r="O2450" s="20"/>
      <c r="P2450" s="21" t="s">
        <v>50</v>
      </c>
      <c r="Q2450" s="21" t="s">
        <v>1710</v>
      </c>
      <c r="R2450" s="21">
        <v>425000</v>
      </c>
      <c r="S2450" s="21">
        <v>10019</v>
      </c>
      <c r="T2450" s="21">
        <v>-63.199757400000003</v>
      </c>
      <c r="U2450" s="21">
        <v>-17.854918999999999</v>
      </c>
      <c r="V2450" s="21" t="s">
        <v>1740</v>
      </c>
      <c r="W2450" s="21" t="s">
        <v>51</v>
      </c>
      <c r="X2450" s="21" t="s">
        <v>1741</v>
      </c>
      <c r="Y2450" s="23">
        <v>46246</v>
      </c>
      <c r="Z2450" s="24">
        <f>+E2450-Y2450</f>
        <v>39</v>
      </c>
      <c r="AA2450" s="25">
        <f>+Tabla_DatosExternos_142[[#This Row],[Saldo]]/Tabla_DatosExternos_142[[#This Row],[Importe]]</f>
        <v>1</v>
      </c>
      <c r="AB2450" s="21"/>
      <c r="AC2450" s="26">
        <f>IF(AND(-Z2450&gt;=1,-Z2450&lt;=30),D2450,0)</f>
        <v>0</v>
      </c>
      <c r="AD2450" s="26">
        <f>IF(AND(-Z2450&gt;=31,-Z2450&lt;=60),D2450,0)</f>
        <v>0</v>
      </c>
      <c r="AE2450" s="26">
        <f>IF(AND(-Z2450&gt;=61,-Z2450&lt;=90),D2450,0)</f>
        <v>0</v>
      </c>
      <c r="AF2450" s="26">
        <f>IF(AND(-Z2450&gt;=91,-Z2450&lt;=120),D2450,0)</f>
        <v>0</v>
      </c>
      <c r="AG2450" s="26">
        <f>IF(AND(-Z2450&gt;=121,-Z2450&lt;=150),D2450,0)</f>
        <v>0</v>
      </c>
      <c r="AH2450" s="26">
        <f>IF(AND(-Z2450&gt;=151,-Z2450&lt;=180),D2450,0)</f>
        <v>0</v>
      </c>
      <c r="AI2450" s="26">
        <f>IF(AND(-Z2450&gt;=181,-Z2450&lt;=210),D2450,0)</f>
        <v>0</v>
      </c>
      <c r="AJ2450" s="26">
        <f>IF(AND(-Z2450&gt;=211,-Z2450&lt;=250),D2450,0)</f>
        <v>0</v>
      </c>
      <c r="AK2450" s="26">
        <f>IF(-Z2450&gt;=251,D2450,0)</f>
        <v>0</v>
      </c>
      <c r="AL2450" s="26">
        <f>SUM(AE2450:AF2450)</f>
        <v>0</v>
      </c>
      <c r="AM2450" s="26">
        <f>SUM(AG2450:AK2450)</f>
        <v>0</v>
      </c>
      <c r="AN2450" s="26">
        <f>SUM(AI2450:AK2450)</f>
        <v>0</v>
      </c>
      <c r="AO2450" s="26">
        <f>+IF(SUM(AC2450:AK2450)=0,D2450,0)</f>
        <v>792.24</v>
      </c>
      <c r="AP2450" s="26">
        <f>+SUM(AC2450:AK2450)</f>
        <v>0</v>
      </c>
      <c r="AQ2450" s="26">
        <f>+Tabla_DatosExternos_142[[#This Row],[Total Vigente]]+Tabla_DatosExternos_142[[#This Row],[Total Vencido]]</f>
        <v>792.24</v>
      </c>
      <c r="AR2450" s="26">
        <f>SUM(AG2450:AK2450)</f>
        <v>0</v>
      </c>
      <c r="AS2450" s="27">
        <f>+Tabla_DatosExternos_142[[#This Row],[Fecha]]-Tabla_DatosExternos_142[[#This Row],[Vence]]</f>
        <v>-60</v>
      </c>
      <c r="AT2450" s="21"/>
      <c r="AU2450" s="28" t="e">
        <f>+AR2450-W2450</f>
        <v>#VALUE!</v>
      </c>
    </row>
    <row r="2451" spans="1:47" x14ac:dyDescent="0.35">
      <c r="A2451" s="20">
        <v>46225</v>
      </c>
      <c r="B2451" s="21">
        <v>287571</v>
      </c>
      <c r="C2451" s="21">
        <v>356.04</v>
      </c>
      <c r="D2451" s="21">
        <v>356.04</v>
      </c>
      <c r="E2451" s="22">
        <v>46285</v>
      </c>
      <c r="F2451" s="21">
        <v>39</v>
      </c>
      <c r="G2451" s="21" t="s">
        <v>96</v>
      </c>
      <c r="H2451" s="21" t="s">
        <v>95</v>
      </c>
      <c r="I2451" s="21" t="s">
        <v>1709</v>
      </c>
      <c r="J2451" s="21" t="s">
        <v>1378</v>
      </c>
      <c r="K2451" s="21" t="s">
        <v>1379</v>
      </c>
      <c r="L2451" s="21" t="s">
        <v>1380</v>
      </c>
      <c r="M2451" s="21" t="s">
        <v>1381</v>
      </c>
      <c r="N2451" s="21">
        <v>60</v>
      </c>
      <c r="O2451" s="20"/>
      <c r="P2451" s="21" t="s">
        <v>50</v>
      </c>
      <c r="Q2451" s="21" t="s">
        <v>1710</v>
      </c>
      <c r="R2451" s="21">
        <v>425000</v>
      </c>
      <c r="S2451" s="21">
        <v>10019</v>
      </c>
      <c r="T2451" s="21">
        <v>-63.164942799999999</v>
      </c>
      <c r="U2451" s="21">
        <v>-17.823505699999998</v>
      </c>
      <c r="V2451" s="21" t="s">
        <v>1736</v>
      </c>
      <c r="W2451" s="21" t="s">
        <v>51</v>
      </c>
      <c r="X2451" s="21" t="s">
        <v>1742</v>
      </c>
      <c r="Y2451" s="23">
        <v>46246</v>
      </c>
      <c r="Z2451" s="24">
        <f>+E2451-Y2451</f>
        <v>39</v>
      </c>
      <c r="AA2451" s="25">
        <f>+Tabla_DatosExternos_142[[#This Row],[Saldo]]/Tabla_DatosExternos_142[[#This Row],[Importe]]</f>
        <v>1</v>
      </c>
      <c r="AB2451" s="21"/>
      <c r="AC2451" s="26">
        <f>IF(AND(-Z2451&gt;=1,-Z2451&lt;=30),D2451,0)</f>
        <v>0</v>
      </c>
      <c r="AD2451" s="26">
        <f>IF(AND(-Z2451&gt;=31,-Z2451&lt;=60),D2451,0)</f>
        <v>0</v>
      </c>
      <c r="AE2451" s="26">
        <f>IF(AND(-Z2451&gt;=61,-Z2451&lt;=90),D2451,0)</f>
        <v>0</v>
      </c>
      <c r="AF2451" s="26">
        <f>IF(AND(-Z2451&gt;=91,-Z2451&lt;=120),D2451,0)</f>
        <v>0</v>
      </c>
      <c r="AG2451" s="26">
        <f>IF(AND(-Z2451&gt;=121,-Z2451&lt;=150),D2451,0)</f>
        <v>0</v>
      </c>
      <c r="AH2451" s="26">
        <f>IF(AND(-Z2451&gt;=151,-Z2451&lt;=180),D2451,0)</f>
        <v>0</v>
      </c>
      <c r="AI2451" s="26">
        <f>IF(AND(-Z2451&gt;=181,-Z2451&lt;=210),D2451,0)</f>
        <v>0</v>
      </c>
      <c r="AJ2451" s="26">
        <f>IF(AND(-Z2451&gt;=211,-Z2451&lt;=250),D2451,0)</f>
        <v>0</v>
      </c>
      <c r="AK2451" s="26">
        <f>IF(-Z2451&gt;=251,D2451,0)</f>
        <v>0</v>
      </c>
      <c r="AL2451" s="26">
        <f>SUM(AE2451:AF2451)</f>
        <v>0</v>
      </c>
      <c r="AM2451" s="26">
        <f>SUM(AG2451:AK2451)</f>
        <v>0</v>
      </c>
      <c r="AN2451" s="26">
        <f>SUM(AI2451:AK2451)</f>
        <v>0</v>
      </c>
      <c r="AO2451" s="26">
        <f>+IF(SUM(AC2451:AK2451)=0,D2451,0)</f>
        <v>356.04</v>
      </c>
      <c r="AP2451" s="26">
        <f>+SUM(AC2451:AK2451)</f>
        <v>0</v>
      </c>
      <c r="AQ2451" s="26">
        <f>+Tabla_DatosExternos_142[[#This Row],[Total Vigente]]+Tabla_DatosExternos_142[[#This Row],[Total Vencido]]</f>
        <v>356.04</v>
      </c>
      <c r="AR2451" s="26">
        <f>SUM(AG2451:AK2451)</f>
        <v>0</v>
      </c>
      <c r="AS2451" s="27">
        <f>+Tabla_DatosExternos_142[[#This Row],[Fecha]]-Tabla_DatosExternos_142[[#This Row],[Vence]]</f>
        <v>-60</v>
      </c>
      <c r="AT2451" s="21"/>
      <c r="AU2451" s="28" t="e">
        <f>+AR2451-W2451</f>
        <v>#VALUE!</v>
      </c>
    </row>
    <row r="2452" spans="1:47" x14ac:dyDescent="0.35">
      <c r="A2452" s="20">
        <v>46225</v>
      </c>
      <c r="B2452" s="21">
        <v>287572</v>
      </c>
      <c r="C2452" s="21">
        <v>835.8</v>
      </c>
      <c r="D2452" s="21">
        <v>835.8</v>
      </c>
      <c r="E2452" s="22">
        <v>46285</v>
      </c>
      <c r="F2452" s="21">
        <v>39</v>
      </c>
      <c r="G2452" s="21" t="s">
        <v>96</v>
      </c>
      <c r="H2452" s="21" t="s">
        <v>95</v>
      </c>
      <c r="I2452" s="21" t="s">
        <v>1709</v>
      </c>
      <c r="J2452" s="21" t="s">
        <v>1378</v>
      </c>
      <c r="K2452" s="21" t="s">
        <v>1379</v>
      </c>
      <c r="L2452" s="21" t="s">
        <v>1380</v>
      </c>
      <c r="M2452" s="21" t="s">
        <v>1381</v>
      </c>
      <c r="N2452" s="21">
        <v>60</v>
      </c>
      <c r="O2452" s="20"/>
      <c r="P2452" s="21" t="s">
        <v>50</v>
      </c>
      <c r="Q2452" s="21" t="s">
        <v>1710</v>
      </c>
      <c r="R2452" s="21">
        <v>5000</v>
      </c>
      <c r="S2452" s="21">
        <v>10019</v>
      </c>
      <c r="T2452" s="21">
        <v>-63.145361100000002</v>
      </c>
      <c r="U2452" s="21">
        <v>-17.8223333</v>
      </c>
      <c r="V2452" s="21" t="s">
        <v>1746</v>
      </c>
      <c r="W2452" s="21" t="s">
        <v>51</v>
      </c>
      <c r="X2452" s="21" t="s">
        <v>1747</v>
      </c>
      <c r="Y2452" s="23">
        <v>46246</v>
      </c>
      <c r="Z2452" s="24">
        <f>+E2452-Y2452</f>
        <v>39</v>
      </c>
      <c r="AA2452" s="25">
        <f>+Tabla_DatosExternos_142[[#This Row],[Saldo]]/Tabla_DatosExternos_142[[#This Row],[Importe]]</f>
        <v>1</v>
      </c>
      <c r="AB2452" s="21"/>
      <c r="AC2452" s="26">
        <f>IF(AND(-Z2452&gt;=1,-Z2452&lt;=30),D2452,0)</f>
        <v>0</v>
      </c>
      <c r="AD2452" s="26">
        <f>IF(AND(-Z2452&gt;=31,-Z2452&lt;=60),D2452,0)</f>
        <v>0</v>
      </c>
      <c r="AE2452" s="26">
        <f>IF(AND(-Z2452&gt;=61,-Z2452&lt;=90),D2452,0)</f>
        <v>0</v>
      </c>
      <c r="AF2452" s="26">
        <f>IF(AND(-Z2452&gt;=91,-Z2452&lt;=120),D2452,0)</f>
        <v>0</v>
      </c>
      <c r="AG2452" s="26">
        <f>IF(AND(-Z2452&gt;=121,-Z2452&lt;=150),D2452,0)</f>
        <v>0</v>
      </c>
      <c r="AH2452" s="26">
        <f>IF(AND(-Z2452&gt;=151,-Z2452&lt;=180),D2452,0)</f>
        <v>0</v>
      </c>
      <c r="AI2452" s="26">
        <f>IF(AND(-Z2452&gt;=181,-Z2452&lt;=210),D2452,0)</f>
        <v>0</v>
      </c>
      <c r="AJ2452" s="26">
        <f>IF(AND(-Z2452&gt;=211,-Z2452&lt;=250),D2452,0)</f>
        <v>0</v>
      </c>
      <c r="AK2452" s="26">
        <f>IF(-Z2452&gt;=251,D2452,0)</f>
        <v>0</v>
      </c>
      <c r="AL2452" s="26">
        <f>SUM(AE2452:AF2452)</f>
        <v>0</v>
      </c>
      <c r="AM2452" s="26">
        <f>SUM(AG2452:AK2452)</f>
        <v>0</v>
      </c>
      <c r="AN2452" s="26">
        <f>SUM(AI2452:AK2452)</f>
        <v>0</v>
      </c>
      <c r="AO2452" s="26">
        <f>+IF(SUM(AC2452:AK2452)=0,D2452,0)</f>
        <v>835.8</v>
      </c>
      <c r="AP2452" s="26">
        <f>+SUM(AC2452:AK2452)</f>
        <v>0</v>
      </c>
      <c r="AQ2452" s="26">
        <f>+Tabla_DatosExternos_142[[#This Row],[Total Vigente]]+Tabla_DatosExternos_142[[#This Row],[Total Vencido]]</f>
        <v>835.8</v>
      </c>
      <c r="AR2452" s="26">
        <f>SUM(AG2452:AK2452)</f>
        <v>0</v>
      </c>
      <c r="AS2452" s="27">
        <f>+Tabla_DatosExternos_142[[#This Row],[Fecha]]-Tabla_DatosExternos_142[[#This Row],[Vence]]</f>
        <v>-60</v>
      </c>
      <c r="AT2452" s="21"/>
      <c r="AU2452" s="28" t="e">
        <f>+AR2452-W2452</f>
        <v>#VALUE!</v>
      </c>
    </row>
    <row r="2453" spans="1:47" x14ac:dyDescent="0.35">
      <c r="A2453" s="20">
        <v>46225</v>
      </c>
      <c r="B2453" s="21">
        <v>287573</v>
      </c>
      <c r="C2453" s="21">
        <v>1362.96</v>
      </c>
      <c r="D2453" s="21">
        <v>1362.96</v>
      </c>
      <c r="E2453" s="22">
        <v>46285</v>
      </c>
      <c r="F2453" s="21">
        <v>39</v>
      </c>
      <c r="G2453" s="21" t="s">
        <v>96</v>
      </c>
      <c r="H2453" s="21" t="s">
        <v>95</v>
      </c>
      <c r="I2453" s="21" t="s">
        <v>1709</v>
      </c>
      <c r="J2453" s="21" t="s">
        <v>1378</v>
      </c>
      <c r="K2453" s="21" t="s">
        <v>1379</v>
      </c>
      <c r="L2453" s="21" t="s">
        <v>1380</v>
      </c>
      <c r="M2453" s="21" t="s">
        <v>1381</v>
      </c>
      <c r="N2453" s="21">
        <v>60</v>
      </c>
      <c r="O2453" s="20"/>
      <c r="P2453" s="21" t="s">
        <v>50</v>
      </c>
      <c r="Q2453" s="21" t="s">
        <v>1710</v>
      </c>
      <c r="R2453" s="21">
        <v>5000</v>
      </c>
      <c r="S2453" s="21">
        <v>10019</v>
      </c>
      <c r="T2453" s="21">
        <v>-63.128774499999999</v>
      </c>
      <c r="U2453" s="21">
        <v>-17.812276000000001</v>
      </c>
      <c r="V2453" s="21" t="s">
        <v>1818</v>
      </c>
      <c r="W2453" s="21" t="s">
        <v>51</v>
      </c>
      <c r="X2453" s="21" t="s">
        <v>1819</v>
      </c>
      <c r="Y2453" s="23">
        <v>46246</v>
      </c>
      <c r="Z2453" s="24">
        <f>+E2453-Y2453</f>
        <v>39</v>
      </c>
      <c r="AA2453" s="25">
        <f>+Tabla_DatosExternos_142[[#This Row],[Saldo]]/Tabla_DatosExternos_142[[#This Row],[Importe]]</f>
        <v>1</v>
      </c>
      <c r="AB2453" s="21"/>
      <c r="AC2453" s="26">
        <f>IF(AND(-Z2453&gt;=1,-Z2453&lt;=30),D2453,0)</f>
        <v>0</v>
      </c>
      <c r="AD2453" s="26">
        <f>IF(AND(-Z2453&gt;=31,-Z2453&lt;=60),D2453,0)</f>
        <v>0</v>
      </c>
      <c r="AE2453" s="26">
        <f>IF(AND(-Z2453&gt;=61,-Z2453&lt;=90),D2453,0)</f>
        <v>0</v>
      </c>
      <c r="AF2453" s="26">
        <f>IF(AND(-Z2453&gt;=91,-Z2453&lt;=120),D2453,0)</f>
        <v>0</v>
      </c>
      <c r="AG2453" s="26">
        <f>IF(AND(-Z2453&gt;=121,-Z2453&lt;=150),D2453,0)</f>
        <v>0</v>
      </c>
      <c r="AH2453" s="26">
        <f>IF(AND(-Z2453&gt;=151,-Z2453&lt;=180),D2453,0)</f>
        <v>0</v>
      </c>
      <c r="AI2453" s="26">
        <f>IF(AND(-Z2453&gt;=181,-Z2453&lt;=210),D2453,0)</f>
        <v>0</v>
      </c>
      <c r="AJ2453" s="26">
        <f>IF(AND(-Z2453&gt;=211,-Z2453&lt;=250),D2453,0)</f>
        <v>0</v>
      </c>
      <c r="AK2453" s="26">
        <f>IF(-Z2453&gt;=251,D2453,0)</f>
        <v>0</v>
      </c>
      <c r="AL2453" s="26">
        <f>SUM(AE2453:AF2453)</f>
        <v>0</v>
      </c>
      <c r="AM2453" s="26">
        <f>SUM(AG2453:AK2453)</f>
        <v>0</v>
      </c>
      <c r="AN2453" s="26">
        <f>SUM(AI2453:AK2453)</f>
        <v>0</v>
      </c>
      <c r="AO2453" s="26">
        <f>+IF(SUM(AC2453:AK2453)=0,D2453,0)</f>
        <v>1362.96</v>
      </c>
      <c r="AP2453" s="26">
        <f>+SUM(AC2453:AK2453)</f>
        <v>0</v>
      </c>
      <c r="AQ2453" s="26">
        <f>+Tabla_DatosExternos_142[[#This Row],[Total Vigente]]+Tabla_DatosExternos_142[[#This Row],[Total Vencido]]</f>
        <v>1362.96</v>
      </c>
      <c r="AR2453" s="26">
        <f>SUM(AG2453:AK2453)</f>
        <v>0</v>
      </c>
      <c r="AS2453" s="27">
        <f>+Tabla_DatosExternos_142[[#This Row],[Fecha]]-Tabla_DatosExternos_142[[#This Row],[Vence]]</f>
        <v>-60</v>
      </c>
      <c r="AT2453" s="21"/>
      <c r="AU2453" s="28" t="e">
        <f>+AR2453-W2453</f>
        <v>#VALUE!</v>
      </c>
    </row>
    <row r="2454" spans="1:47" x14ac:dyDescent="0.35">
      <c r="A2454" s="20">
        <v>46225</v>
      </c>
      <c r="B2454" s="21">
        <v>287574</v>
      </c>
      <c r="C2454" s="21">
        <v>1143.9000000000001</v>
      </c>
      <c r="D2454" s="21">
        <v>1143.9000000000001</v>
      </c>
      <c r="E2454" s="22">
        <v>46285</v>
      </c>
      <c r="F2454" s="21">
        <v>39</v>
      </c>
      <c r="G2454" s="21" t="s">
        <v>96</v>
      </c>
      <c r="H2454" s="21" t="s">
        <v>95</v>
      </c>
      <c r="I2454" s="21" t="s">
        <v>1709</v>
      </c>
      <c r="J2454" s="21" t="s">
        <v>1378</v>
      </c>
      <c r="K2454" s="21" t="s">
        <v>1379</v>
      </c>
      <c r="L2454" s="21" t="s">
        <v>1380</v>
      </c>
      <c r="M2454" s="21" t="s">
        <v>1381</v>
      </c>
      <c r="N2454" s="21">
        <v>60</v>
      </c>
      <c r="O2454" s="20"/>
      <c r="P2454" s="21" t="s">
        <v>50</v>
      </c>
      <c r="Q2454" s="21" t="s">
        <v>1710</v>
      </c>
      <c r="R2454" s="21">
        <v>800000</v>
      </c>
      <c r="S2454" s="21">
        <v>10019</v>
      </c>
      <c r="T2454" s="21">
        <v>-63.183771999999998</v>
      </c>
      <c r="U2454" s="21">
        <v>-17.816842000000001</v>
      </c>
      <c r="V2454" s="21" t="s">
        <v>262</v>
      </c>
      <c r="W2454" s="21" t="s">
        <v>51</v>
      </c>
      <c r="X2454" s="21" t="s">
        <v>1748</v>
      </c>
      <c r="Y2454" s="23">
        <v>46246</v>
      </c>
      <c r="Z2454" s="24">
        <f>+E2454-Y2454</f>
        <v>39</v>
      </c>
      <c r="AA2454" s="25">
        <f>+Tabla_DatosExternos_142[[#This Row],[Saldo]]/Tabla_DatosExternos_142[[#This Row],[Importe]]</f>
        <v>1</v>
      </c>
      <c r="AB2454" s="21"/>
      <c r="AC2454" s="26">
        <f>IF(AND(-Z2454&gt;=1,-Z2454&lt;=30),D2454,0)</f>
        <v>0</v>
      </c>
      <c r="AD2454" s="26">
        <f>IF(AND(-Z2454&gt;=31,-Z2454&lt;=60),D2454,0)</f>
        <v>0</v>
      </c>
      <c r="AE2454" s="26">
        <f>IF(AND(-Z2454&gt;=61,-Z2454&lt;=90),D2454,0)</f>
        <v>0</v>
      </c>
      <c r="AF2454" s="26">
        <f>IF(AND(-Z2454&gt;=91,-Z2454&lt;=120),D2454,0)</f>
        <v>0</v>
      </c>
      <c r="AG2454" s="26">
        <f>IF(AND(-Z2454&gt;=121,-Z2454&lt;=150),D2454,0)</f>
        <v>0</v>
      </c>
      <c r="AH2454" s="26">
        <f>IF(AND(-Z2454&gt;=151,-Z2454&lt;=180),D2454,0)</f>
        <v>0</v>
      </c>
      <c r="AI2454" s="26">
        <f>IF(AND(-Z2454&gt;=181,-Z2454&lt;=210),D2454,0)</f>
        <v>0</v>
      </c>
      <c r="AJ2454" s="26">
        <f>IF(AND(-Z2454&gt;=211,-Z2454&lt;=250),D2454,0)</f>
        <v>0</v>
      </c>
      <c r="AK2454" s="26">
        <f>IF(-Z2454&gt;=251,D2454,0)</f>
        <v>0</v>
      </c>
      <c r="AL2454" s="26">
        <f>SUM(AE2454:AF2454)</f>
        <v>0</v>
      </c>
      <c r="AM2454" s="26">
        <f>SUM(AG2454:AK2454)</f>
        <v>0</v>
      </c>
      <c r="AN2454" s="26">
        <f>SUM(AI2454:AK2454)</f>
        <v>0</v>
      </c>
      <c r="AO2454" s="26">
        <f>+IF(SUM(AC2454:AK2454)=0,D2454,0)</f>
        <v>1143.9000000000001</v>
      </c>
      <c r="AP2454" s="26">
        <f>+SUM(AC2454:AK2454)</f>
        <v>0</v>
      </c>
      <c r="AQ2454" s="26">
        <f>+Tabla_DatosExternos_142[[#This Row],[Total Vigente]]+Tabla_DatosExternos_142[[#This Row],[Total Vencido]]</f>
        <v>1143.9000000000001</v>
      </c>
      <c r="AR2454" s="26">
        <f>SUM(AG2454:AK2454)</f>
        <v>0</v>
      </c>
      <c r="AS2454" s="27">
        <f>+Tabla_DatosExternos_142[[#This Row],[Fecha]]-Tabla_DatosExternos_142[[#This Row],[Vence]]</f>
        <v>-60</v>
      </c>
      <c r="AT2454" s="21"/>
      <c r="AU2454" s="28" t="e">
        <f>+AR2454-W2454</f>
        <v>#VALUE!</v>
      </c>
    </row>
    <row r="2455" spans="1:47" x14ac:dyDescent="0.35">
      <c r="A2455" s="20">
        <v>46225</v>
      </c>
      <c r="B2455" s="21">
        <v>287575</v>
      </c>
      <c r="C2455" s="21">
        <v>592.79999999999995</v>
      </c>
      <c r="D2455" s="21">
        <v>592.79999999999995</v>
      </c>
      <c r="E2455" s="22">
        <v>46285</v>
      </c>
      <c r="F2455" s="21">
        <v>39</v>
      </c>
      <c r="G2455" s="21" t="s">
        <v>96</v>
      </c>
      <c r="H2455" s="21" t="s">
        <v>95</v>
      </c>
      <c r="I2455" s="21" t="s">
        <v>1709</v>
      </c>
      <c r="J2455" s="21" t="s">
        <v>1378</v>
      </c>
      <c r="K2455" s="21" t="s">
        <v>1379</v>
      </c>
      <c r="L2455" s="21" t="s">
        <v>1380</v>
      </c>
      <c r="M2455" s="21" t="s">
        <v>1381</v>
      </c>
      <c r="N2455" s="21">
        <v>60</v>
      </c>
      <c r="O2455" s="20"/>
      <c r="P2455" s="21" t="s">
        <v>50</v>
      </c>
      <c r="Q2455" s="21" t="s">
        <v>1710</v>
      </c>
      <c r="R2455" s="21">
        <v>110000</v>
      </c>
      <c r="S2455" s="21">
        <v>10019</v>
      </c>
      <c r="T2455" s="21">
        <v>-63.183771999999998</v>
      </c>
      <c r="U2455" s="21">
        <v>-17.816842000000001</v>
      </c>
      <c r="V2455" s="21" t="s">
        <v>262</v>
      </c>
      <c r="W2455" s="21" t="s">
        <v>51</v>
      </c>
      <c r="X2455" s="21" t="s">
        <v>1711</v>
      </c>
      <c r="Y2455" s="23">
        <v>46246</v>
      </c>
      <c r="Z2455" s="24">
        <f>+E2455-Y2455</f>
        <v>39</v>
      </c>
      <c r="AA2455" s="25">
        <f>+Tabla_DatosExternos_142[[#This Row],[Saldo]]/Tabla_DatosExternos_142[[#This Row],[Importe]]</f>
        <v>1</v>
      </c>
      <c r="AB2455" s="21"/>
      <c r="AC2455" s="26">
        <f>IF(AND(-Z2455&gt;=1,-Z2455&lt;=30),D2455,0)</f>
        <v>0</v>
      </c>
      <c r="AD2455" s="26">
        <f>IF(AND(-Z2455&gt;=31,-Z2455&lt;=60),D2455,0)</f>
        <v>0</v>
      </c>
      <c r="AE2455" s="26">
        <f>IF(AND(-Z2455&gt;=61,-Z2455&lt;=90),D2455,0)</f>
        <v>0</v>
      </c>
      <c r="AF2455" s="26">
        <f>IF(AND(-Z2455&gt;=91,-Z2455&lt;=120),D2455,0)</f>
        <v>0</v>
      </c>
      <c r="AG2455" s="26">
        <f>IF(AND(-Z2455&gt;=121,-Z2455&lt;=150),D2455,0)</f>
        <v>0</v>
      </c>
      <c r="AH2455" s="26">
        <f>IF(AND(-Z2455&gt;=151,-Z2455&lt;=180),D2455,0)</f>
        <v>0</v>
      </c>
      <c r="AI2455" s="26">
        <f>IF(AND(-Z2455&gt;=181,-Z2455&lt;=210),D2455,0)</f>
        <v>0</v>
      </c>
      <c r="AJ2455" s="26">
        <f>IF(AND(-Z2455&gt;=211,-Z2455&lt;=250),D2455,0)</f>
        <v>0</v>
      </c>
      <c r="AK2455" s="26">
        <f>IF(-Z2455&gt;=251,D2455,0)</f>
        <v>0</v>
      </c>
      <c r="AL2455" s="26">
        <f>SUM(AE2455:AF2455)</f>
        <v>0</v>
      </c>
      <c r="AM2455" s="26">
        <f>SUM(AG2455:AK2455)</f>
        <v>0</v>
      </c>
      <c r="AN2455" s="26">
        <f>SUM(AI2455:AK2455)</f>
        <v>0</v>
      </c>
      <c r="AO2455" s="26">
        <f>+IF(SUM(AC2455:AK2455)=0,D2455,0)</f>
        <v>592.79999999999995</v>
      </c>
      <c r="AP2455" s="26">
        <f>+SUM(AC2455:AK2455)</f>
        <v>0</v>
      </c>
      <c r="AQ2455" s="26">
        <f>+Tabla_DatosExternos_142[[#This Row],[Total Vigente]]+Tabla_DatosExternos_142[[#This Row],[Total Vencido]]</f>
        <v>592.79999999999995</v>
      </c>
      <c r="AR2455" s="26">
        <f>SUM(AG2455:AK2455)</f>
        <v>0</v>
      </c>
      <c r="AS2455" s="27">
        <f>+Tabla_DatosExternos_142[[#This Row],[Fecha]]-Tabla_DatosExternos_142[[#This Row],[Vence]]</f>
        <v>-60</v>
      </c>
      <c r="AT2455" s="21"/>
      <c r="AU2455" s="28" t="e">
        <f>+AR2455-W2455</f>
        <v>#VALUE!</v>
      </c>
    </row>
    <row r="2456" spans="1:47" x14ac:dyDescent="0.35">
      <c r="A2456" s="20">
        <v>46225</v>
      </c>
      <c r="B2456" s="21">
        <v>287576</v>
      </c>
      <c r="C2456" s="21">
        <v>537.96</v>
      </c>
      <c r="D2456" s="21">
        <v>537.96</v>
      </c>
      <c r="E2456" s="22">
        <v>46285</v>
      </c>
      <c r="F2456" s="21">
        <v>39</v>
      </c>
      <c r="G2456" s="21" t="s">
        <v>96</v>
      </c>
      <c r="H2456" s="21" t="s">
        <v>95</v>
      </c>
      <c r="I2456" s="21" t="s">
        <v>1709</v>
      </c>
      <c r="J2456" s="21" t="s">
        <v>1378</v>
      </c>
      <c r="K2456" s="21" t="s">
        <v>1379</v>
      </c>
      <c r="L2456" s="21" t="s">
        <v>1380</v>
      </c>
      <c r="M2456" s="21" t="s">
        <v>1381</v>
      </c>
      <c r="N2456" s="21">
        <v>60</v>
      </c>
      <c r="O2456" s="20"/>
      <c r="P2456" s="21" t="s">
        <v>50</v>
      </c>
      <c r="Q2456" s="21" t="s">
        <v>1710</v>
      </c>
      <c r="R2456" s="21">
        <v>110000</v>
      </c>
      <c r="S2456" s="21">
        <v>10019</v>
      </c>
      <c r="T2456" s="21">
        <v>-63.183771999999998</v>
      </c>
      <c r="U2456" s="21">
        <v>-17.816842000000001</v>
      </c>
      <c r="V2456" s="21" t="s">
        <v>262</v>
      </c>
      <c r="W2456" s="21" t="s">
        <v>51</v>
      </c>
      <c r="X2456" s="21" t="s">
        <v>1712</v>
      </c>
      <c r="Y2456" s="23">
        <v>46246</v>
      </c>
      <c r="Z2456" s="24">
        <f>+E2456-Y2456</f>
        <v>39</v>
      </c>
      <c r="AA2456" s="25">
        <f>+Tabla_DatosExternos_142[[#This Row],[Saldo]]/Tabla_DatosExternos_142[[#This Row],[Importe]]</f>
        <v>1</v>
      </c>
      <c r="AB2456" s="21"/>
      <c r="AC2456" s="26">
        <f>IF(AND(-Z2456&gt;=1,-Z2456&lt;=30),D2456,0)</f>
        <v>0</v>
      </c>
      <c r="AD2456" s="26">
        <f>IF(AND(-Z2456&gt;=31,-Z2456&lt;=60),D2456,0)</f>
        <v>0</v>
      </c>
      <c r="AE2456" s="26">
        <f>IF(AND(-Z2456&gt;=61,-Z2456&lt;=90),D2456,0)</f>
        <v>0</v>
      </c>
      <c r="AF2456" s="26">
        <f>IF(AND(-Z2456&gt;=91,-Z2456&lt;=120),D2456,0)</f>
        <v>0</v>
      </c>
      <c r="AG2456" s="26">
        <f>IF(AND(-Z2456&gt;=121,-Z2456&lt;=150),D2456,0)</f>
        <v>0</v>
      </c>
      <c r="AH2456" s="26">
        <f>IF(AND(-Z2456&gt;=151,-Z2456&lt;=180),D2456,0)</f>
        <v>0</v>
      </c>
      <c r="AI2456" s="26">
        <f>IF(AND(-Z2456&gt;=181,-Z2456&lt;=210),D2456,0)</f>
        <v>0</v>
      </c>
      <c r="AJ2456" s="26">
        <f>IF(AND(-Z2456&gt;=211,-Z2456&lt;=250),D2456,0)</f>
        <v>0</v>
      </c>
      <c r="AK2456" s="26">
        <f>IF(-Z2456&gt;=251,D2456,0)</f>
        <v>0</v>
      </c>
      <c r="AL2456" s="26">
        <f>SUM(AE2456:AF2456)</f>
        <v>0</v>
      </c>
      <c r="AM2456" s="26">
        <f>SUM(AG2456:AK2456)</f>
        <v>0</v>
      </c>
      <c r="AN2456" s="26">
        <f>SUM(AI2456:AK2456)</f>
        <v>0</v>
      </c>
      <c r="AO2456" s="26">
        <f>+IF(SUM(AC2456:AK2456)=0,D2456,0)</f>
        <v>537.96</v>
      </c>
      <c r="AP2456" s="26">
        <f>+SUM(AC2456:AK2456)</f>
        <v>0</v>
      </c>
      <c r="AQ2456" s="26">
        <f>+Tabla_DatosExternos_142[[#This Row],[Total Vigente]]+Tabla_DatosExternos_142[[#This Row],[Total Vencido]]</f>
        <v>537.96</v>
      </c>
      <c r="AR2456" s="26">
        <f>SUM(AG2456:AK2456)</f>
        <v>0</v>
      </c>
      <c r="AS2456" s="27">
        <f>+Tabla_DatosExternos_142[[#This Row],[Fecha]]-Tabla_DatosExternos_142[[#This Row],[Vence]]</f>
        <v>-60</v>
      </c>
      <c r="AT2456" s="21"/>
      <c r="AU2456" s="28" t="e">
        <f>+AR2456-W2456</f>
        <v>#VALUE!</v>
      </c>
    </row>
    <row r="2457" spans="1:47" x14ac:dyDescent="0.35">
      <c r="A2457" s="20">
        <v>46225</v>
      </c>
      <c r="B2457" s="21">
        <v>287577</v>
      </c>
      <c r="C2457" s="21">
        <v>820.02</v>
      </c>
      <c r="D2457" s="21">
        <v>820.02</v>
      </c>
      <c r="E2457" s="22">
        <v>46285</v>
      </c>
      <c r="F2457" s="21">
        <v>39</v>
      </c>
      <c r="G2457" s="21" t="s">
        <v>96</v>
      </c>
      <c r="H2457" s="21" t="s">
        <v>95</v>
      </c>
      <c r="I2457" s="21" t="s">
        <v>1709</v>
      </c>
      <c r="J2457" s="21" t="s">
        <v>1378</v>
      </c>
      <c r="K2457" s="21" t="s">
        <v>1379</v>
      </c>
      <c r="L2457" s="21" t="s">
        <v>1380</v>
      </c>
      <c r="M2457" s="21" t="s">
        <v>1381</v>
      </c>
      <c r="N2457" s="21">
        <v>60</v>
      </c>
      <c r="O2457" s="20"/>
      <c r="P2457" s="21" t="s">
        <v>50</v>
      </c>
      <c r="Q2457" s="21" t="s">
        <v>1710</v>
      </c>
      <c r="R2457" s="21">
        <v>110000</v>
      </c>
      <c r="S2457" s="21">
        <v>10019</v>
      </c>
      <c r="T2457" s="21">
        <v>-63.183771999999998</v>
      </c>
      <c r="U2457" s="21">
        <v>-17.816842000000001</v>
      </c>
      <c r="V2457" s="21" t="s">
        <v>262</v>
      </c>
      <c r="W2457" s="21" t="s">
        <v>51</v>
      </c>
      <c r="X2457" s="21" t="s">
        <v>1713</v>
      </c>
      <c r="Y2457" s="23">
        <v>46246</v>
      </c>
      <c r="Z2457" s="24">
        <f>+E2457-Y2457</f>
        <v>39</v>
      </c>
      <c r="AA2457" s="25">
        <f>+Tabla_DatosExternos_142[[#This Row],[Saldo]]/Tabla_DatosExternos_142[[#This Row],[Importe]]</f>
        <v>1</v>
      </c>
      <c r="AB2457" s="21"/>
      <c r="AC2457" s="26">
        <f>IF(AND(-Z2457&gt;=1,-Z2457&lt;=30),D2457,0)</f>
        <v>0</v>
      </c>
      <c r="AD2457" s="26">
        <f>IF(AND(-Z2457&gt;=31,-Z2457&lt;=60),D2457,0)</f>
        <v>0</v>
      </c>
      <c r="AE2457" s="26">
        <f>IF(AND(-Z2457&gt;=61,-Z2457&lt;=90),D2457,0)</f>
        <v>0</v>
      </c>
      <c r="AF2457" s="26">
        <f>IF(AND(-Z2457&gt;=91,-Z2457&lt;=120),D2457,0)</f>
        <v>0</v>
      </c>
      <c r="AG2457" s="26">
        <f>IF(AND(-Z2457&gt;=121,-Z2457&lt;=150),D2457,0)</f>
        <v>0</v>
      </c>
      <c r="AH2457" s="26">
        <f>IF(AND(-Z2457&gt;=151,-Z2457&lt;=180),D2457,0)</f>
        <v>0</v>
      </c>
      <c r="AI2457" s="26">
        <f>IF(AND(-Z2457&gt;=181,-Z2457&lt;=210),D2457,0)</f>
        <v>0</v>
      </c>
      <c r="AJ2457" s="26">
        <f>IF(AND(-Z2457&gt;=211,-Z2457&lt;=250),D2457,0)</f>
        <v>0</v>
      </c>
      <c r="AK2457" s="26">
        <f>IF(-Z2457&gt;=251,D2457,0)</f>
        <v>0</v>
      </c>
      <c r="AL2457" s="26">
        <f>SUM(AE2457:AF2457)</f>
        <v>0</v>
      </c>
      <c r="AM2457" s="26">
        <f>SUM(AG2457:AK2457)</f>
        <v>0</v>
      </c>
      <c r="AN2457" s="26">
        <f>SUM(AI2457:AK2457)</f>
        <v>0</v>
      </c>
      <c r="AO2457" s="26">
        <f>+IF(SUM(AC2457:AK2457)=0,D2457,0)</f>
        <v>820.02</v>
      </c>
      <c r="AP2457" s="26">
        <f>+SUM(AC2457:AK2457)</f>
        <v>0</v>
      </c>
      <c r="AQ2457" s="26">
        <f>+Tabla_DatosExternos_142[[#This Row],[Total Vigente]]+Tabla_DatosExternos_142[[#This Row],[Total Vencido]]</f>
        <v>820.02</v>
      </c>
      <c r="AR2457" s="26">
        <f>SUM(AG2457:AK2457)</f>
        <v>0</v>
      </c>
      <c r="AS2457" s="27">
        <f>+Tabla_DatosExternos_142[[#This Row],[Fecha]]-Tabla_DatosExternos_142[[#This Row],[Vence]]</f>
        <v>-60</v>
      </c>
      <c r="AT2457" s="21"/>
      <c r="AU2457" s="28" t="e">
        <f>+AR2457-W2457</f>
        <v>#VALUE!</v>
      </c>
    </row>
    <row r="2458" spans="1:47" x14ac:dyDescent="0.35">
      <c r="A2458" s="20">
        <v>46225</v>
      </c>
      <c r="B2458" s="21">
        <v>287578</v>
      </c>
      <c r="C2458" s="21">
        <v>1195.26</v>
      </c>
      <c r="D2458" s="21">
        <v>1195.26</v>
      </c>
      <c r="E2458" s="22">
        <v>46285</v>
      </c>
      <c r="F2458" s="21">
        <v>39</v>
      </c>
      <c r="G2458" s="21" t="s">
        <v>96</v>
      </c>
      <c r="H2458" s="21" t="s">
        <v>95</v>
      </c>
      <c r="I2458" s="21" t="s">
        <v>1709</v>
      </c>
      <c r="J2458" s="21" t="s">
        <v>1378</v>
      </c>
      <c r="K2458" s="21" t="s">
        <v>1379</v>
      </c>
      <c r="L2458" s="21" t="s">
        <v>1380</v>
      </c>
      <c r="M2458" s="21" t="s">
        <v>1381</v>
      </c>
      <c r="N2458" s="21">
        <v>60</v>
      </c>
      <c r="O2458" s="20"/>
      <c r="P2458" s="21" t="s">
        <v>50</v>
      </c>
      <c r="Q2458" s="21" t="s">
        <v>1710</v>
      </c>
      <c r="R2458" s="21">
        <v>110000</v>
      </c>
      <c r="S2458" s="21">
        <v>10019</v>
      </c>
      <c r="T2458" s="21">
        <v>-63.165480000000002</v>
      </c>
      <c r="U2458" s="21">
        <v>-17.804368</v>
      </c>
      <c r="V2458" s="21" t="s">
        <v>262</v>
      </c>
      <c r="W2458" s="21" t="s">
        <v>51</v>
      </c>
      <c r="X2458" s="21" t="s">
        <v>1714</v>
      </c>
      <c r="Y2458" s="23">
        <v>46246</v>
      </c>
      <c r="Z2458" s="24">
        <f>+E2458-Y2458</f>
        <v>39</v>
      </c>
      <c r="AA2458" s="25">
        <f>+Tabla_DatosExternos_142[[#This Row],[Saldo]]/Tabla_DatosExternos_142[[#This Row],[Importe]]</f>
        <v>1</v>
      </c>
      <c r="AB2458" s="21"/>
      <c r="AC2458" s="26">
        <f>IF(AND(-Z2458&gt;=1,-Z2458&lt;=30),D2458,0)</f>
        <v>0</v>
      </c>
      <c r="AD2458" s="26">
        <f>IF(AND(-Z2458&gt;=31,-Z2458&lt;=60),D2458,0)</f>
        <v>0</v>
      </c>
      <c r="AE2458" s="26">
        <f>IF(AND(-Z2458&gt;=61,-Z2458&lt;=90),D2458,0)</f>
        <v>0</v>
      </c>
      <c r="AF2458" s="26">
        <f>IF(AND(-Z2458&gt;=91,-Z2458&lt;=120),D2458,0)</f>
        <v>0</v>
      </c>
      <c r="AG2458" s="26">
        <f>IF(AND(-Z2458&gt;=121,-Z2458&lt;=150),D2458,0)</f>
        <v>0</v>
      </c>
      <c r="AH2458" s="26">
        <f>IF(AND(-Z2458&gt;=151,-Z2458&lt;=180),D2458,0)</f>
        <v>0</v>
      </c>
      <c r="AI2458" s="26">
        <f>IF(AND(-Z2458&gt;=181,-Z2458&lt;=210),D2458,0)</f>
        <v>0</v>
      </c>
      <c r="AJ2458" s="26">
        <f>IF(AND(-Z2458&gt;=211,-Z2458&lt;=250),D2458,0)</f>
        <v>0</v>
      </c>
      <c r="AK2458" s="26">
        <f>IF(-Z2458&gt;=251,D2458,0)</f>
        <v>0</v>
      </c>
      <c r="AL2458" s="26">
        <f>SUM(AE2458:AF2458)</f>
        <v>0</v>
      </c>
      <c r="AM2458" s="26">
        <f>SUM(AG2458:AK2458)</f>
        <v>0</v>
      </c>
      <c r="AN2458" s="26">
        <f>SUM(AI2458:AK2458)</f>
        <v>0</v>
      </c>
      <c r="AO2458" s="26">
        <f>+IF(SUM(AC2458:AK2458)=0,D2458,0)</f>
        <v>1195.26</v>
      </c>
      <c r="AP2458" s="26">
        <f>+SUM(AC2458:AK2458)</f>
        <v>0</v>
      </c>
      <c r="AQ2458" s="26">
        <f>+Tabla_DatosExternos_142[[#This Row],[Total Vigente]]+Tabla_DatosExternos_142[[#This Row],[Total Vencido]]</f>
        <v>1195.26</v>
      </c>
      <c r="AR2458" s="26">
        <f>SUM(AG2458:AK2458)</f>
        <v>0</v>
      </c>
      <c r="AS2458" s="27">
        <f>+Tabla_DatosExternos_142[[#This Row],[Fecha]]-Tabla_DatosExternos_142[[#This Row],[Vence]]</f>
        <v>-60</v>
      </c>
      <c r="AT2458" s="21"/>
      <c r="AU2458" s="28" t="e">
        <f>+AR2458-W2458</f>
        <v>#VALUE!</v>
      </c>
    </row>
    <row r="2459" spans="1:47" x14ac:dyDescent="0.35">
      <c r="A2459" s="20">
        <v>46225</v>
      </c>
      <c r="B2459" s="21">
        <v>287579</v>
      </c>
      <c r="C2459" s="21">
        <v>895.92</v>
      </c>
      <c r="D2459" s="21">
        <v>895.92</v>
      </c>
      <c r="E2459" s="22">
        <v>46285</v>
      </c>
      <c r="F2459" s="21">
        <v>39</v>
      </c>
      <c r="G2459" s="21" t="s">
        <v>96</v>
      </c>
      <c r="H2459" s="21" t="s">
        <v>95</v>
      </c>
      <c r="I2459" s="21" t="s">
        <v>1709</v>
      </c>
      <c r="J2459" s="21" t="s">
        <v>1378</v>
      </c>
      <c r="K2459" s="21" t="s">
        <v>1379</v>
      </c>
      <c r="L2459" s="21" t="s">
        <v>1380</v>
      </c>
      <c r="M2459" s="21" t="s">
        <v>1381</v>
      </c>
      <c r="N2459" s="21">
        <v>60</v>
      </c>
      <c r="O2459" s="20"/>
      <c r="P2459" s="21" t="s">
        <v>50</v>
      </c>
      <c r="Q2459" s="21" t="s">
        <v>1710</v>
      </c>
      <c r="R2459" s="21">
        <v>110000</v>
      </c>
      <c r="S2459" s="21">
        <v>10019</v>
      </c>
      <c r="T2459" s="21">
        <v>-63.187139299999998</v>
      </c>
      <c r="U2459" s="21">
        <v>-17.806441100000001</v>
      </c>
      <c r="V2459" s="21" t="s">
        <v>1722</v>
      </c>
      <c r="W2459" s="21" t="s">
        <v>51</v>
      </c>
      <c r="X2459" s="21" t="s">
        <v>1724</v>
      </c>
      <c r="Y2459" s="23">
        <v>46246</v>
      </c>
      <c r="Z2459" s="24">
        <f>+E2459-Y2459</f>
        <v>39</v>
      </c>
      <c r="AA2459" s="25">
        <f>+Tabla_DatosExternos_142[[#This Row],[Saldo]]/Tabla_DatosExternos_142[[#This Row],[Importe]]</f>
        <v>1</v>
      </c>
      <c r="AB2459" s="21"/>
      <c r="AC2459" s="26">
        <f>IF(AND(-Z2459&gt;=1,-Z2459&lt;=30),D2459,0)</f>
        <v>0</v>
      </c>
      <c r="AD2459" s="26">
        <f>IF(AND(-Z2459&gt;=31,-Z2459&lt;=60),D2459,0)</f>
        <v>0</v>
      </c>
      <c r="AE2459" s="26">
        <f>IF(AND(-Z2459&gt;=61,-Z2459&lt;=90),D2459,0)</f>
        <v>0</v>
      </c>
      <c r="AF2459" s="26">
        <f>IF(AND(-Z2459&gt;=91,-Z2459&lt;=120),D2459,0)</f>
        <v>0</v>
      </c>
      <c r="AG2459" s="26">
        <f>IF(AND(-Z2459&gt;=121,-Z2459&lt;=150),D2459,0)</f>
        <v>0</v>
      </c>
      <c r="AH2459" s="26">
        <f>IF(AND(-Z2459&gt;=151,-Z2459&lt;=180),D2459,0)</f>
        <v>0</v>
      </c>
      <c r="AI2459" s="26">
        <f>IF(AND(-Z2459&gt;=181,-Z2459&lt;=210),D2459,0)</f>
        <v>0</v>
      </c>
      <c r="AJ2459" s="26">
        <f>IF(AND(-Z2459&gt;=211,-Z2459&lt;=250),D2459,0)</f>
        <v>0</v>
      </c>
      <c r="AK2459" s="26">
        <f>IF(-Z2459&gt;=251,D2459,0)</f>
        <v>0</v>
      </c>
      <c r="AL2459" s="26">
        <f>SUM(AE2459:AF2459)</f>
        <v>0</v>
      </c>
      <c r="AM2459" s="26">
        <f>SUM(AG2459:AK2459)</f>
        <v>0</v>
      </c>
      <c r="AN2459" s="26">
        <f>SUM(AI2459:AK2459)</f>
        <v>0</v>
      </c>
      <c r="AO2459" s="26">
        <f>+IF(SUM(AC2459:AK2459)=0,D2459,0)</f>
        <v>895.92</v>
      </c>
      <c r="AP2459" s="26">
        <f>+SUM(AC2459:AK2459)</f>
        <v>0</v>
      </c>
      <c r="AQ2459" s="26">
        <f>+Tabla_DatosExternos_142[[#This Row],[Total Vigente]]+Tabla_DatosExternos_142[[#This Row],[Total Vencido]]</f>
        <v>895.92</v>
      </c>
      <c r="AR2459" s="26">
        <f>SUM(AG2459:AK2459)</f>
        <v>0</v>
      </c>
      <c r="AS2459" s="27">
        <f>+Tabla_DatosExternos_142[[#This Row],[Fecha]]-Tabla_DatosExternos_142[[#This Row],[Vence]]</f>
        <v>-60</v>
      </c>
      <c r="AT2459" s="21"/>
      <c r="AU2459" s="28" t="e">
        <f>+AR2459-W2459</f>
        <v>#VALUE!</v>
      </c>
    </row>
    <row r="2460" spans="1:47" x14ac:dyDescent="0.35">
      <c r="A2460" s="20">
        <v>46225</v>
      </c>
      <c r="B2460" s="21">
        <v>287580</v>
      </c>
      <c r="C2460" s="21">
        <v>1641.84</v>
      </c>
      <c r="D2460" s="21">
        <v>1641.84</v>
      </c>
      <c r="E2460" s="22">
        <v>46285</v>
      </c>
      <c r="F2460" s="21">
        <v>39</v>
      </c>
      <c r="G2460" s="21" t="s">
        <v>96</v>
      </c>
      <c r="H2460" s="21" t="s">
        <v>95</v>
      </c>
      <c r="I2460" s="21" t="s">
        <v>1709</v>
      </c>
      <c r="J2460" s="21" t="s">
        <v>1378</v>
      </c>
      <c r="K2460" s="21" t="s">
        <v>1379</v>
      </c>
      <c r="L2460" s="21" t="s">
        <v>1380</v>
      </c>
      <c r="M2460" s="21" t="s">
        <v>1381</v>
      </c>
      <c r="N2460" s="21">
        <v>60</v>
      </c>
      <c r="O2460" s="20"/>
      <c r="P2460" s="21" t="s">
        <v>50</v>
      </c>
      <c r="Q2460" s="21" t="s">
        <v>1710</v>
      </c>
      <c r="R2460" s="21">
        <v>110000</v>
      </c>
      <c r="S2460" s="21">
        <v>10019</v>
      </c>
      <c r="T2460" s="21">
        <v>-63.206972200000003</v>
      </c>
      <c r="U2460" s="21">
        <v>-17.777388899999998</v>
      </c>
      <c r="V2460" s="21" t="s">
        <v>1727</v>
      </c>
      <c r="W2460" s="21" t="s">
        <v>51</v>
      </c>
      <c r="X2460" s="21" t="s">
        <v>1760</v>
      </c>
      <c r="Y2460" s="23">
        <v>46246</v>
      </c>
      <c r="Z2460" s="24">
        <f>+E2460-Y2460</f>
        <v>39</v>
      </c>
      <c r="AA2460" s="25">
        <f>+Tabla_DatosExternos_142[[#This Row],[Saldo]]/Tabla_DatosExternos_142[[#This Row],[Importe]]</f>
        <v>1</v>
      </c>
      <c r="AB2460" s="21"/>
      <c r="AC2460" s="26">
        <f>IF(AND(-Z2460&gt;=1,-Z2460&lt;=30),D2460,0)</f>
        <v>0</v>
      </c>
      <c r="AD2460" s="26">
        <f>IF(AND(-Z2460&gt;=31,-Z2460&lt;=60),D2460,0)</f>
        <v>0</v>
      </c>
      <c r="AE2460" s="26">
        <f>IF(AND(-Z2460&gt;=61,-Z2460&lt;=90),D2460,0)</f>
        <v>0</v>
      </c>
      <c r="AF2460" s="26">
        <f>IF(AND(-Z2460&gt;=91,-Z2460&lt;=120),D2460,0)</f>
        <v>0</v>
      </c>
      <c r="AG2460" s="26">
        <f>IF(AND(-Z2460&gt;=121,-Z2460&lt;=150),D2460,0)</f>
        <v>0</v>
      </c>
      <c r="AH2460" s="26">
        <f>IF(AND(-Z2460&gt;=151,-Z2460&lt;=180),D2460,0)</f>
        <v>0</v>
      </c>
      <c r="AI2460" s="26">
        <f>IF(AND(-Z2460&gt;=181,-Z2460&lt;=210),D2460,0)</f>
        <v>0</v>
      </c>
      <c r="AJ2460" s="26">
        <f>IF(AND(-Z2460&gt;=211,-Z2460&lt;=250),D2460,0)</f>
        <v>0</v>
      </c>
      <c r="AK2460" s="26">
        <f>IF(-Z2460&gt;=251,D2460,0)</f>
        <v>0</v>
      </c>
      <c r="AL2460" s="26">
        <f>SUM(AE2460:AF2460)</f>
        <v>0</v>
      </c>
      <c r="AM2460" s="26">
        <f>SUM(AG2460:AK2460)</f>
        <v>0</v>
      </c>
      <c r="AN2460" s="26">
        <f>SUM(AI2460:AK2460)</f>
        <v>0</v>
      </c>
      <c r="AO2460" s="26">
        <f>+IF(SUM(AC2460:AK2460)=0,D2460,0)</f>
        <v>1641.84</v>
      </c>
      <c r="AP2460" s="26">
        <f>+SUM(AC2460:AK2460)</f>
        <v>0</v>
      </c>
      <c r="AQ2460" s="26">
        <f>+Tabla_DatosExternos_142[[#This Row],[Total Vigente]]+Tabla_DatosExternos_142[[#This Row],[Total Vencido]]</f>
        <v>1641.84</v>
      </c>
      <c r="AR2460" s="26">
        <f>SUM(AG2460:AK2460)</f>
        <v>0</v>
      </c>
      <c r="AS2460" s="27">
        <f>+Tabla_DatosExternos_142[[#This Row],[Fecha]]-Tabla_DatosExternos_142[[#This Row],[Vence]]</f>
        <v>-60</v>
      </c>
      <c r="AT2460" s="21"/>
      <c r="AU2460" s="28" t="e">
        <f>+AR2460-W2460</f>
        <v>#VALUE!</v>
      </c>
    </row>
    <row r="2461" spans="1:47" x14ac:dyDescent="0.35">
      <c r="A2461" s="20">
        <v>46225</v>
      </c>
      <c r="B2461" s="21">
        <v>287581</v>
      </c>
      <c r="C2461" s="21">
        <v>392.04</v>
      </c>
      <c r="D2461" s="21">
        <v>392.04</v>
      </c>
      <c r="E2461" s="22">
        <v>46285</v>
      </c>
      <c r="F2461" s="21">
        <v>39</v>
      </c>
      <c r="G2461" s="21" t="s">
        <v>96</v>
      </c>
      <c r="H2461" s="21" t="s">
        <v>95</v>
      </c>
      <c r="I2461" s="21" t="s">
        <v>1709</v>
      </c>
      <c r="J2461" s="21" t="s">
        <v>1378</v>
      </c>
      <c r="K2461" s="21" t="s">
        <v>1379</v>
      </c>
      <c r="L2461" s="21" t="s">
        <v>1380</v>
      </c>
      <c r="M2461" s="21" t="s">
        <v>1381</v>
      </c>
      <c r="N2461" s="21">
        <v>60</v>
      </c>
      <c r="O2461" s="20"/>
      <c r="P2461" s="21" t="s">
        <v>50</v>
      </c>
      <c r="Q2461" s="21" t="s">
        <v>1710</v>
      </c>
      <c r="R2461" s="21">
        <v>30000</v>
      </c>
      <c r="S2461" s="21">
        <v>10019</v>
      </c>
      <c r="T2461" s="21">
        <v>-63.183771999999998</v>
      </c>
      <c r="U2461" s="21">
        <v>-17.816842000000001</v>
      </c>
      <c r="V2461" s="21" t="s">
        <v>262</v>
      </c>
      <c r="W2461" s="21" t="s">
        <v>51</v>
      </c>
      <c r="X2461" s="21" t="s">
        <v>1761</v>
      </c>
      <c r="Y2461" s="23">
        <v>46246</v>
      </c>
      <c r="Z2461" s="24">
        <f>+E2461-Y2461</f>
        <v>39</v>
      </c>
      <c r="AA2461" s="25">
        <f>+Tabla_DatosExternos_142[[#This Row],[Saldo]]/Tabla_DatosExternos_142[[#This Row],[Importe]]</f>
        <v>1</v>
      </c>
      <c r="AB2461" s="21"/>
      <c r="AC2461" s="26">
        <f>IF(AND(-Z2461&gt;=1,-Z2461&lt;=30),D2461,0)</f>
        <v>0</v>
      </c>
      <c r="AD2461" s="26">
        <f>IF(AND(-Z2461&gt;=31,-Z2461&lt;=60),D2461,0)</f>
        <v>0</v>
      </c>
      <c r="AE2461" s="26">
        <f>IF(AND(-Z2461&gt;=61,-Z2461&lt;=90),D2461,0)</f>
        <v>0</v>
      </c>
      <c r="AF2461" s="26">
        <f>IF(AND(-Z2461&gt;=91,-Z2461&lt;=120),D2461,0)</f>
        <v>0</v>
      </c>
      <c r="AG2461" s="26">
        <f>IF(AND(-Z2461&gt;=121,-Z2461&lt;=150),D2461,0)</f>
        <v>0</v>
      </c>
      <c r="AH2461" s="26">
        <f>IF(AND(-Z2461&gt;=151,-Z2461&lt;=180),D2461,0)</f>
        <v>0</v>
      </c>
      <c r="AI2461" s="26">
        <f>IF(AND(-Z2461&gt;=181,-Z2461&lt;=210),D2461,0)</f>
        <v>0</v>
      </c>
      <c r="AJ2461" s="26">
        <f>IF(AND(-Z2461&gt;=211,-Z2461&lt;=250),D2461,0)</f>
        <v>0</v>
      </c>
      <c r="AK2461" s="26">
        <f>IF(-Z2461&gt;=251,D2461,0)</f>
        <v>0</v>
      </c>
      <c r="AL2461" s="26">
        <f>SUM(AE2461:AF2461)</f>
        <v>0</v>
      </c>
      <c r="AM2461" s="26">
        <f>SUM(AG2461:AK2461)</f>
        <v>0</v>
      </c>
      <c r="AN2461" s="26">
        <f>SUM(AI2461:AK2461)</f>
        <v>0</v>
      </c>
      <c r="AO2461" s="26">
        <f>+IF(SUM(AC2461:AK2461)=0,D2461,0)</f>
        <v>392.04</v>
      </c>
      <c r="AP2461" s="26">
        <f>+SUM(AC2461:AK2461)</f>
        <v>0</v>
      </c>
      <c r="AQ2461" s="26">
        <f>+Tabla_DatosExternos_142[[#This Row],[Total Vigente]]+Tabla_DatosExternos_142[[#This Row],[Total Vencido]]</f>
        <v>392.04</v>
      </c>
      <c r="AR2461" s="26">
        <f>SUM(AG2461:AK2461)</f>
        <v>0</v>
      </c>
      <c r="AS2461" s="27">
        <f>+Tabla_DatosExternos_142[[#This Row],[Fecha]]-Tabla_DatosExternos_142[[#This Row],[Vence]]</f>
        <v>-60</v>
      </c>
      <c r="AT2461" s="21"/>
      <c r="AU2461" s="28" t="e">
        <f>+AR2461-W2461</f>
        <v>#VALUE!</v>
      </c>
    </row>
    <row r="2462" spans="1:47" x14ac:dyDescent="0.35">
      <c r="A2462" s="20">
        <v>46225</v>
      </c>
      <c r="B2462" s="21">
        <v>287582</v>
      </c>
      <c r="C2462" s="21">
        <v>239.1</v>
      </c>
      <c r="D2462" s="21">
        <v>239.1</v>
      </c>
      <c r="E2462" s="22">
        <v>46285</v>
      </c>
      <c r="F2462" s="21">
        <v>39</v>
      </c>
      <c r="G2462" s="21" t="s">
        <v>96</v>
      </c>
      <c r="H2462" s="21" t="s">
        <v>95</v>
      </c>
      <c r="I2462" s="21" t="s">
        <v>1709</v>
      </c>
      <c r="J2462" s="21" t="s">
        <v>1378</v>
      </c>
      <c r="K2462" s="21" t="s">
        <v>1379</v>
      </c>
      <c r="L2462" s="21" t="s">
        <v>1380</v>
      </c>
      <c r="M2462" s="21" t="s">
        <v>1381</v>
      </c>
      <c r="N2462" s="21">
        <v>60</v>
      </c>
      <c r="O2462" s="20"/>
      <c r="P2462" s="21" t="s">
        <v>50</v>
      </c>
      <c r="Q2462" s="21" t="s">
        <v>1710</v>
      </c>
      <c r="R2462" s="21">
        <v>425000</v>
      </c>
      <c r="S2462" s="21">
        <v>10019</v>
      </c>
      <c r="T2462" s="21">
        <v>-63.199295499999998</v>
      </c>
      <c r="U2462" s="21">
        <v>-17.791985100000002</v>
      </c>
      <c r="V2462" s="21" t="s">
        <v>1736</v>
      </c>
      <c r="W2462" s="21" t="s">
        <v>51</v>
      </c>
      <c r="X2462" s="21" t="s">
        <v>1764</v>
      </c>
      <c r="Y2462" s="23">
        <v>46246</v>
      </c>
      <c r="Z2462" s="24">
        <f>+E2462-Y2462</f>
        <v>39</v>
      </c>
      <c r="AA2462" s="25">
        <f>+Tabla_DatosExternos_142[[#This Row],[Saldo]]/Tabla_DatosExternos_142[[#This Row],[Importe]]</f>
        <v>1</v>
      </c>
      <c r="AB2462" s="21"/>
      <c r="AC2462" s="26">
        <f>IF(AND(-Z2462&gt;=1,-Z2462&lt;=30),D2462,0)</f>
        <v>0</v>
      </c>
      <c r="AD2462" s="26">
        <f>IF(AND(-Z2462&gt;=31,-Z2462&lt;=60),D2462,0)</f>
        <v>0</v>
      </c>
      <c r="AE2462" s="26">
        <f>IF(AND(-Z2462&gt;=61,-Z2462&lt;=90),D2462,0)</f>
        <v>0</v>
      </c>
      <c r="AF2462" s="26">
        <f>IF(AND(-Z2462&gt;=91,-Z2462&lt;=120),D2462,0)</f>
        <v>0</v>
      </c>
      <c r="AG2462" s="26">
        <f>IF(AND(-Z2462&gt;=121,-Z2462&lt;=150),D2462,0)</f>
        <v>0</v>
      </c>
      <c r="AH2462" s="26">
        <f>IF(AND(-Z2462&gt;=151,-Z2462&lt;=180),D2462,0)</f>
        <v>0</v>
      </c>
      <c r="AI2462" s="26">
        <f>IF(AND(-Z2462&gt;=181,-Z2462&lt;=210),D2462,0)</f>
        <v>0</v>
      </c>
      <c r="AJ2462" s="26">
        <f>IF(AND(-Z2462&gt;=211,-Z2462&lt;=250),D2462,0)</f>
        <v>0</v>
      </c>
      <c r="AK2462" s="26">
        <f>IF(-Z2462&gt;=251,D2462,0)</f>
        <v>0</v>
      </c>
      <c r="AL2462" s="26">
        <f>SUM(AE2462:AF2462)</f>
        <v>0</v>
      </c>
      <c r="AM2462" s="26">
        <f>SUM(AG2462:AK2462)</f>
        <v>0</v>
      </c>
      <c r="AN2462" s="26">
        <f>SUM(AI2462:AK2462)</f>
        <v>0</v>
      </c>
      <c r="AO2462" s="26">
        <f>+IF(SUM(AC2462:AK2462)=0,D2462,0)</f>
        <v>239.1</v>
      </c>
      <c r="AP2462" s="26">
        <f>+SUM(AC2462:AK2462)</f>
        <v>0</v>
      </c>
      <c r="AQ2462" s="26">
        <f>+Tabla_DatosExternos_142[[#This Row],[Total Vigente]]+Tabla_DatosExternos_142[[#This Row],[Total Vencido]]</f>
        <v>239.1</v>
      </c>
      <c r="AR2462" s="26">
        <f>SUM(AG2462:AK2462)</f>
        <v>0</v>
      </c>
      <c r="AS2462" s="27">
        <f>+Tabla_DatosExternos_142[[#This Row],[Fecha]]-Tabla_DatosExternos_142[[#This Row],[Vence]]</f>
        <v>-60</v>
      </c>
      <c r="AT2462" s="21"/>
      <c r="AU2462" s="28" t="e">
        <f>+AR2462-W2462</f>
        <v>#VALUE!</v>
      </c>
    </row>
    <row r="2463" spans="1:47" x14ac:dyDescent="0.35">
      <c r="A2463" s="20">
        <v>46225</v>
      </c>
      <c r="B2463" s="21">
        <v>287583</v>
      </c>
      <c r="C2463" s="21">
        <v>1333.44</v>
      </c>
      <c r="D2463" s="21">
        <v>1333.44</v>
      </c>
      <c r="E2463" s="22">
        <v>46285</v>
      </c>
      <c r="F2463" s="21">
        <v>39</v>
      </c>
      <c r="G2463" s="21" t="s">
        <v>96</v>
      </c>
      <c r="H2463" s="21" t="s">
        <v>95</v>
      </c>
      <c r="I2463" s="21" t="s">
        <v>1709</v>
      </c>
      <c r="J2463" s="21" t="s">
        <v>1378</v>
      </c>
      <c r="K2463" s="21" t="s">
        <v>1379</v>
      </c>
      <c r="L2463" s="21" t="s">
        <v>1380</v>
      </c>
      <c r="M2463" s="21" t="s">
        <v>1381</v>
      </c>
      <c r="N2463" s="21">
        <v>60</v>
      </c>
      <c r="O2463" s="20"/>
      <c r="P2463" s="21" t="s">
        <v>50</v>
      </c>
      <c r="Q2463" s="21" t="s">
        <v>1710</v>
      </c>
      <c r="R2463" s="21">
        <v>425000</v>
      </c>
      <c r="S2463" s="21">
        <v>10019</v>
      </c>
      <c r="T2463" s="21">
        <v>-63.2359437</v>
      </c>
      <c r="U2463" s="21">
        <v>-17.7632698</v>
      </c>
      <c r="V2463" s="21" t="s">
        <v>1736</v>
      </c>
      <c r="W2463" s="21" t="s">
        <v>51</v>
      </c>
      <c r="X2463" s="21" t="s">
        <v>1768</v>
      </c>
      <c r="Y2463" s="23">
        <v>46246</v>
      </c>
      <c r="Z2463" s="24">
        <f>+E2463-Y2463</f>
        <v>39</v>
      </c>
      <c r="AA2463" s="25">
        <f>+Tabla_DatosExternos_142[[#This Row],[Saldo]]/Tabla_DatosExternos_142[[#This Row],[Importe]]</f>
        <v>1</v>
      </c>
      <c r="AB2463" s="21"/>
      <c r="AC2463" s="26">
        <f>IF(AND(-Z2463&gt;=1,-Z2463&lt;=30),D2463,0)</f>
        <v>0</v>
      </c>
      <c r="AD2463" s="26">
        <f>IF(AND(-Z2463&gt;=31,-Z2463&lt;=60),D2463,0)</f>
        <v>0</v>
      </c>
      <c r="AE2463" s="26">
        <f>IF(AND(-Z2463&gt;=61,-Z2463&lt;=90),D2463,0)</f>
        <v>0</v>
      </c>
      <c r="AF2463" s="26">
        <f>IF(AND(-Z2463&gt;=91,-Z2463&lt;=120),D2463,0)</f>
        <v>0</v>
      </c>
      <c r="AG2463" s="26">
        <f>IF(AND(-Z2463&gt;=121,-Z2463&lt;=150),D2463,0)</f>
        <v>0</v>
      </c>
      <c r="AH2463" s="26">
        <f>IF(AND(-Z2463&gt;=151,-Z2463&lt;=180),D2463,0)</f>
        <v>0</v>
      </c>
      <c r="AI2463" s="26">
        <f>IF(AND(-Z2463&gt;=181,-Z2463&lt;=210),D2463,0)</f>
        <v>0</v>
      </c>
      <c r="AJ2463" s="26">
        <f>IF(AND(-Z2463&gt;=211,-Z2463&lt;=250),D2463,0)</f>
        <v>0</v>
      </c>
      <c r="AK2463" s="26">
        <f>IF(-Z2463&gt;=251,D2463,0)</f>
        <v>0</v>
      </c>
      <c r="AL2463" s="26">
        <f>SUM(AE2463:AF2463)</f>
        <v>0</v>
      </c>
      <c r="AM2463" s="26">
        <f>SUM(AG2463:AK2463)</f>
        <v>0</v>
      </c>
      <c r="AN2463" s="26">
        <f>SUM(AI2463:AK2463)</f>
        <v>0</v>
      </c>
      <c r="AO2463" s="26">
        <f>+IF(SUM(AC2463:AK2463)=0,D2463,0)</f>
        <v>1333.44</v>
      </c>
      <c r="AP2463" s="26">
        <f>+SUM(AC2463:AK2463)</f>
        <v>0</v>
      </c>
      <c r="AQ2463" s="26">
        <f>+Tabla_DatosExternos_142[[#This Row],[Total Vigente]]+Tabla_DatosExternos_142[[#This Row],[Total Vencido]]</f>
        <v>1333.44</v>
      </c>
      <c r="AR2463" s="26">
        <f>SUM(AG2463:AK2463)</f>
        <v>0</v>
      </c>
      <c r="AS2463" s="27">
        <f>+Tabla_DatosExternos_142[[#This Row],[Fecha]]-Tabla_DatosExternos_142[[#This Row],[Vence]]</f>
        <v>-60</v>
      </c>
      <c r="AT2463" s="21"/>
      <c r="AU2463" s="28" t="e">
        <f>+AR2463-W2463</f>
        <v>#VALUE!</v>
      </c>
    </row>
    <row r="2464" spans="1:47" x14ac:dyDescent="0.35">
      <c r="A2464" s="20">
        <v>46225</v>
      </c>
      <c r="B2464" s="21">
        <v>287584</v>
      </c>
      <c r="C2464" s="21">
        <v>1129.5</v>
      </c>
      <c r="D2464" s="21">
        <v>1129.5</v>
      </c>
      <c r="E2464" s="22">
        <v>46285</v>
      </c>
      <c r="F2464" s="21">
        <v>39</v>
      </c>
      <c r="G2464" s="21" t="s">
        <v>96</v>
      </c>
      <c r="H2464" s="21" t="s">
        <v>95</v>
      </c>
      <c r="I2464" s="21" t="s">
        <v>1709</v>
      </c>
      <c r="J2464" s="21" t="s">
        <v>1378</v>
      </c>
      <c r="K2464" s="21" t="s">
        <v>1379</v>
      </c>
      <c r="L2464" s="21" t="s">
        <v>1380</v>
      </c>
      <c r="M2464" s="21" t="s">
        <v>1381</v>
      </c>
      <c r="N2464" s="21">
        <v>60</v>
      </c>
      <c r="O2464" s="20"/>
      <c r="P2464" s="21" t="s">
        <v>50</v>
      </c>
      <c r="Q2464" s="21" t="s">
        <v>1710</v>
      </c>
      <c r="R2464" s="21">
        <v>10000</v>
      </c>
      <c r="S2464" s="21">
        <v>10019</v>
      </c>
      <c r="T2464" s="21">
        <v>-63.183771999999998</v>
      </c>
      <c r="U2464" s="21">
        <v>-17.816842000000001</v>
      </c>
      <c r="V2464" s="21" t="s">
        <v>262</v>
      </c>
      <c r="W2464" s="21" t="s">
        <v>51</v>
      </c>
      <c r="X2464" s="21" t="s">
        <v>1769</v>
      </c>
      <c r="Y2464" s="23">
        <v>46246</v>
      </c>
      <c r="Z2464" s="24">
        <f>+E2464-Y2464</f>
        <v>39</v>
      </c>
      <c r="AA2464" s="25">
        <f>+Tabla_DatosExternos_142[[#This Row],[Saldo]]/Tabla_DatosExternos_142[[#This Row],[Importe]]</f>
        <v>1</v>
      </c>
      <c r="AB2464" s="21"/>
      <c r="AC2464" s="26">
        <f>IF(AND(-Z2464&gt;=1,-Z2464&lt;=30),D2464,0)</f>
        <v>0</v>
      </c>
      <c r="AD2464" s="26">
        <f>IF(AND(-Z2464&gt;=31,-Z2464&lt;=60),D2464,0)</f>
        <v>0</v>
      </c>
      <c r="AE2464" s="26">
        <f>IF(AND(-Z2464&gt;=61,-Z2464&lt;=90),D2464,0)</f>
        <v>0</v>
      </c>
      <c r="AF2464" s="26">
        <f>IF(AND(-Z2464&gt;=91,-Z2464&lt;=120),D2464,0)</f>
        <v>0</v>
      </c>
      <c r="AG2464" s="26">
        <f>IF(AND(-Z2464&gt;=121,-Z2464&lt;=150),D2464,0)</f>
        <v>0</v>
      </c>
      <c r="AH2464" s="26">
        <f>IF(AND(-Z2464&gt;=151,-Z2464&lt;=180),D2464,0)</f>
        <v>0</v>
      </c>
      <c r="AI2464" s="26">
        <f>IF(AND(-Z2464&gt;=181,-Z2464&lt;=210),D2464,0)</f>
        <v>0</v>
      </c>
      <c r="AJ2464" s="26">
        <f>IF(AND(-Z2464&gt;=211,-Z2464&lt;=250),D2464,0)</f>
        <v>0</v>
      </c>
      <c r="AK2464" s="26">
        <f>IF(-Z2464&gt;=251,D2464,0)</f>
        <v>0</v>
      </c>
      <c r="AL2464" s="26">
        <f>SUM(AE2464:AF2464)</f>
        <v>0</v>
      </c>
      <c r="AM2464" s="26">
        <f>SUM(AG2464:AK2464)</f>
        <v>0</v>
      </c>
      <c r="AN2464" s="26">
        <f>SUM(AI2464:AK2464)</f>
        <v>0</v>
      </c>
      <c r="AO2464" s="26">
        <f>+IF(SUM(AC2464:AK2464)=0,D2464,0)</f>
        <v>1129.5</v>
      </c>
      <c r="AP2464" s="26">
        <f>+SUM(AC2464:AK2464)</f>
        <v>0</v>
      </c>
      <c r="AQ2464" s="26">
        <f>+Tabla_DatosExternos_142[[#This Row],[Total Vigente]]+Tabla_DatosExternos_142[[#This Row],[Total Vencido]]</f>
        <v>1129.5</v>
      </c>
      <c r="AR2464" s="26">
        <f>SUM(AG2464:AK2464)</f>
        <v>0</v>
      </c>
      <c r="AS2464" s="27">
        <f>+Tabla_DatosExternos_142[[#This Row],[Fecha]]-Tabla_DatosExternos_142[[#This Row],[Vence]]</f>
        <v>-60</v>
      </c>
      <c r="AT2464" s="21"/>
      <c r="AU2464" s="28" t="e">
        <f>+AR2464-W2464</f>
        <v>#VALUE!</v>
      </c>
    </row>
    <row r="2465" spans="1:47" x14ac:dyDescent="0.35">
      <c r="A2465" s="20">
        <v>46225</v>
      </c>
      <c r="B2465" s="21">
        <v>287585</v>
      </c>
      <c r="C2465" s="21">
        <v>965.82</v>
      </c>
      <c r="D2465" s="21">
        <v>965.82</v>
      </c>
      <c r="E2465" s="22">
        <v>46285</v>
      </c>
      <c r="F2465" s="21">
        <v>39</v>
      </c>
      <c r="G2465" s="21" t="s">
        <v>96</v>
      </c>
      <c r="H2465" s="21" t="s">
        <v>95</v>
      </c>
      <c r="I2465" s="21" t="s">
        <v>1709</v>
      </c>
      <c r="J2465" s="21" t="s">
        <v>1378</v>
      </c>
      <c r="K2465" s="21" t="s">
        <v>1379</v>
      </c>
      <c r="L2465" s="21" t="s">
        <v>1380</v>
      </c>
      <c r="M2465" s="21" t="s">
        <v>1381</v>
      </c>
      <c r="N2465" s="21">
        <v>60</v>
      </c>
      <c r="O2465" s="20"/>
      <c r="P2465" s="21" t="s">
        <v>50</v>
      </c>
      <c r="Q2465" s="21" t="s">
        <v>1710</v>
      </c>
      <c r="R2465" s="21">
        <v>0</v>
      </c>
      <c r="S2465" s="21">
        <v>10019</v>
      </c>
      <c r="T2465" s="21">
        <v>-63.171535300000002</v>
      </c>
      <c r="U2465" s="21">
        <v>-17.807540299999999</v>
      </c>
      <c r="V2465" s="21" t="s">
        <v>1736</v>
      </c>
      <c r="W2465" s="21" t="s">
        <v>51</v>
      </c>
      <c r="X2465" s="21" t="s">
        <v>1743</v>
      </c>
      <c r="Y2465" s="23">
        <v>46246</v>
      </c>
      <c r="Z2465" s="24">
        <f>+E2465-Y2465</f>
        <v>39</v>
      </c>
      <c r="AA2465" s="25">
        <f>+Tabla_DatosExternos_142[[#This Row],[Saldo]]/Tabla_DatosExternos_142[[#This Row],[Importe]]</f>
        <v>1</v>
      </c>
      <c r="AB2465" s="21"/>
      <c r="AC2465" s="26">
        <f>IF(AND(-Z2465&gt;=1,-Z2465&lt;=30),D2465,0)</f>
        <v>0</v>
      </c>
      <c r="AD2465" s="26">
        <f>IF(AND(-Z2465&gt;=31,-Z2465&lt;=60),D2465,0)</f>
        <v>0</v>
      </c>
      <c r="AE2465" s="26">
        <f>IF(AND(-Z2465&gt;=61,-Z2465&lt;=90),D2465,0)</f>
        <v>0</v>
      </c>
      <c r="AF2465" s="26">
        <f>IF(AND(-Z2465&gt;=91,-Z2465&lt;=120),D2465,0)</f>
        <v>0</v>
      </c>
      <c r="AG2465" s="26">
        <f>IF(AND(-Z2465&gt;=121,-Z2465&lt;=150),D2465,0)</f>
        <v>0</v>
      </c>
      <c r="AH2465" s="26">
        <f>IF(AND(-Z2465&gt;=151,-Z2465&lt;=180),D2465,0)</f>
        <v>0</v>
      </c>
      <c r="AI2465" s="26">
        <f>IF(AND(-Z2465&gt;=181,-Z2465&lt;=210),D2465,0)</f>
        <v>0</v>
      </c>
      <c r="AJ2465" s="26">
        <f>IF(AND(-Z2465&gt;=211,-Z2465&lt;=250),D2465,0)</f>
        <v>0</v>
      </c>
      <c r="AK2465" s="26">
        <f>IF(-Z2465&gt;=251,D2465,0)</f>
        <v>0</v>
      </c>
      <c r="AL2465" s="26">
        <f>SUM(AE2465:AF2465)</f>
        <v>0</v>
      </c>
      <c r="AM2465" s="26">
        <f>SUM(AG2465:AK2465)</f>
        <v>0</v>
      </c>
      <c r="AN2465" s="26">
        <f>SUM(AI2465:AK2465)</f>
        <v>0</v>
      </c>
      <c r="AO2465" s="26">
        <f>+IF(SUM(AC2465:AK2465)=0,D2465,0)</f>
        <v>965.82</v>
      </c>
      <c r="AP2465" s="26">
        <f>+SUM(AC2465:AK2465)</f>
        <v>0</v>
      </c>
      <c r="AQ2465" s="26">
        <f>+Tabla_DatosExternos_142[[#This Row],[Total Vigente]]+Tabla_DatosExternos_142[[#This Row],[Total Vencido]]</f>
        <v>965.82</v>
      </c>
      <c r="AR2465" s="26">
        <f>SUM(AG2465:AK2465)</f>
        <v>0</v>
      </c>
      <c r="AS2465" s="27">
        <f>+Tabla_DatosExternos_142[[#This Row],[Fecha]]-Tabla_DatosExternos_142[[#This Row],[Vence]]</f>
        <v>-60</v>
      </c>
      <c r="AT2465" s="21"/>
      <c r="AU2465" s="28" t="e">
        <f>+AR2465-W2465</f>
        <v>#VALUE!</v>
      </c>
    </row>
    <row r="2466" spans="1:47" x14ac:dyDescent="0.35">
      <c r="A2466" s="20">
        <v>46225</v>
      </c>
      <c r="B2466" s="21">
        <v>287586</v>
      </c>
      <c r="C2466" s="21">
        <v>1016.16</v>
      </c>
      <c r="D2466" s="21">
        <v>1016.16</v>
      </c>
      <c r="E2466" s="22">
        <v>46285</v>
      </c>
      <c r="F2466" s="21">
        <v>39</v>
      </c>
      <c r="G2466" s="21" t="s">
        <v>96</v>
      </c>
      <c r="H2466" s="21" t="s">
        <v>95</v>
      </c>
      <c r="I2466" s="21" t="s">
        <v>1709</v>
      </c>
      <c r="J2466" s="21" t="s">
        <v>1378</v>
      </c>
      <c r="K2466" s="21" t="s">
        <v>1379</v>
      </c>
      <c r="L2466" s="21" t="s">
        <v>1380</v>
      </c>
      <c r="M2466" s="21" t="s">
        <v>1381</v>
      </c>
      <c r="N2466" s="21">
        <v>60</v>
      </c>
      <c r="O2466" s="20"/>
      <c r="P2466" s="21" t="s">
        <v>50</v>
      </c>
      <c r="Q2466" s="21" t="s">
        <v>1710</v>
      </c>
      <c r="R2466" s="21">
        <v>5000</v>
      </c>
      <c r="S2466" s="21">
        <v>10019</v>
      </c>
      <c r="T2466" s="21">
        <v>-63.190270099999999</v>
      </c>
      <c r="U2466" s="21">
        <v>-17.754781000000001</v>
      </c>
      <c r="V2466" s="21" t="s">
        <v>1736</v>
      </c>
      <c r="W2466" s="21" t="s">
        <v>51</v>
      </c>
      <c r="X2466" s="21" t="s">
        <v>1772</v>
      </c>
      <c r="Y2466" s="23">
        <v>46246</v>
      </c>
      <c r="Z2466" s="24">
        <f>+E2466-Y2466</f>
        <v>39</v>
      </c>
      <c r="AA2466" s="25">
        <f>+Tabla_DatosExternos_142[[#This Row],[Saldo]]/Tabla_DatosExternos_142[[#This Row],[Importe]]</f>
        <v>1</v>
      </c>
      <c r="AB2466" s="21"/>
      <c r="AC2466" s="26">
        <f>IF(AND(-Z2466&gt;=1,-Z2466&lt;=30),D2466,0)</f>
        <v>0</v>
      </c>
      <c r="AD2466" s="26">
        <f>IF(AND(-Z2466&gt;=31,-Z2466&lt;=60),D2466,0)</f>
        <v>0</v>
      </c>
      <c r="AE2466" s="26">
        <f>IF(AND(-Z2466&gt;=61,-Z2466&lt;=90),D2466,0)</f>
        <v>0</v>
      </c>
      <c r="AF2466" s="26">
        <f>IF(AND(-Z2466&gt;=91,-Z2466&lt;=120),D2466,0)</f>
        <v>0</v>
      </c>
      <c r="AG2466" s="26">
        <f>IF(AND(-Z2466&gt;=121,-Z2466&lt;=150),D2466,0)</f>
        <v>0</v>
      </c>
      <c r="AH2466" s="26">
        <f>IF(AND(-Z2466&gt;=151,-Z2466&lt;=180),D2466,0)</f>
        <v>0</v>
      </c>
      <c r="AI2466" s="26">
        <f>IF(AND(-Z2466&gt;=181,-Z2466&lt;=210),D2466,0)</f>
        <v>0</v>
      </c>
      <c r="AJ2466" s="26">
        <f>IF(AND(-Z2466&gt;=211,-Z2466&lt;=250),D2466,0)</f>
        <v>0</v>
      </c>
      <c r="AK2466" s="26">
        <f>IF(-Z2466&gt;=251,D2466,0)</f>
        <v>0</v>
      </c>
      <c r="AL2466" s="26">
        <f>SUM(AE2466:AF2466)</f>
        <v>0</v>
      </c>
      <c r="AM2466" s="26">
        <f>SUM(AG2466:AK2466)</f>
        <v>0</v>
      </c>
      <c r="AN2466" s="26">
        <f>SUM(AI2466:AK2466)</f>
        <v>0</v>
      </c>
      <c r="AO2466" s="26">
        <f>+IF(SUM(AC2466:AK2466)=0,D2466,0)</f>
        <v>1016.16</v>
      </c>
      <c r="AP2466" s="26">
        <f>+SUM(AC2466:AK2466)</f>
        <v>0</v>
      </c>
      <c r="AQ2466" s="26">
        <f>+Tabla_DatosExternos_142[[#This Row],[Total Vigente]]+Tabla_DatosExternos_142[[#This Row],[Total Vencido]]</f>
        <v>1016.16</v>
      </c>
      <c r="AR2466" s="26">
        <f>SUM(AG2466:AK2466)</f>
        <v>0</v>
      </c>
      <c r="AS2466" s="27">
        <f>+Tabla_DatosExternos_142[[#This Row],[Fecha]]-Tabla_DatosExternos_142[[#This Row],[Vence]]</f>
        <v>-60</v>
      </c>
      <c r="AT2466" s="21"/>
      <c r="AU2466" s="28" t="e">
        <f>+AR2466-W2466</f>
        <v>#VALUE!</v>
      </c>
    </row>
    <row r="2467" spans="1:47" x14ac:dyDescent="0.35">
      <c r="A2467" s="20">
        <v>46225</v>
      </c>
      <c r="B2467" s="21">
        <v>287587</v>
      </c>
      <c r="C2467" s="21">
        <v>694.98</v>
      </c>
      <c r="D2467" s="21">
        <v>694.98</v>
      </c>
      <c r="E2467" s="22">
        <v>46285</v>
      </c>
      <c r="F2467" s="21">
        <v>39</v>
      </c>
      <c r="G2467" s="21" t="s">
        <v>96</v>
      </c>
      <c r="H2467" s="21" t="s">
        <v>95</v>
      </c>
      <c r="I2467" s="21" t="s">
        <v>1823</v>
      </c>
      <c r="J2467" s="21" t="s">
        <v>1378</v>
      </c>
      <c r="K2467" s="21" t="s">
        <v>1379</v>
      </c>
      <c r="L2467" s="21" t="s">
        <v>1380</v>
      </c>
      <c r="M2467" s="21" t="s">
        <v>1381</v>
      </c>
      <c r="N2467" s="21">
        <v>60</v>
      </c>
      <c r="O2467" s="20"/>
      <c r="P2467" s="21" t="s">
        <v>50</v>
      </c>
      <c r="Q2467" s="21" t="s">
        <v>1824</v>
      </c>
      <c r="R2467" s="21">
        <v>3020821</v>
      </c>
      <c r="S2467" s="21">
        <v>10019</v>
      </c>
      <c r="T2467" s="21">
        <v>-63.1976139</v>
      </c>
      <c r="U2467" s="21">
        <v>-17.7897678</v>
      </c>
      <c r="V2467" s="21" t="s">
        <v>1448</v>
      </c>
      <c r="W2467" s="21" t="s">
        <v>51</v>
      </c>
      <c r="X2467" s="21" t="s">
        <v>1863</v>
      </c>
      <c r="Y2467" s="23">
        <v>46246</v>
      </c>
      <c r="Z2467" s="24">
        <f>+E2467-Y2467</f>
        <v>39</v>
      </c>
      <c r="AA2467" s="25">
        <f>+Tabla_DatosExternos_142[[#This Row],[Saldo]]/Tabla_DatosExternos_142[[#This Row],[Importe]]</f>
        <v>1</v>
      </c>
      <c r="AB2467" s="21"/>
      <c r="AC2467" s="26">
        <f>IF(AND(-Z2467&gt;=1,-Z2467&lt;=30),D2467,0)</f>
        <v>0</v>
      </c>
      <c r="AD2467" s="26">
        <f>IF(AND(-Z2467&gt;=31,-Z2467&lt;=60),D2467,0)</f>
        <v>0</v>
      </c>
      <c r="AE2467" s="26">
        <f>IF(AND(-Z2467&gt;=61,-Z2467&lt;=90),D2467,0)</f>
        <v>0</v>
      </c>
      <c r="AF2467" s="26">
        <f>IF(AND(-Z2467&gt;=91,-Z2467&lt;=120),D2467,0)</f>
        <v>0</v>
      </c>
      <c r="AG2467" s="26">
        <f>IF(AND(-Z2467&gt;=121,-Z2467&lt;=150),D2467,0)</f>
        <v>0</v>
      </c>
      <c r="AH2467" s="26">
        <f>IF(AND(-Z2467&gt;=151,-Z2467&lt;=180),D2467,0)</f>
        <v>0</v>
      </c>
      <c r="AI2467" s="26">
        <f>IF(AND(-Z2467&gt;=181,-Z2467&lt;=210),D2467,0)</f>
        <v>0</v>
      </c>
      <c r="AJ2467" s="26">
        <f>IF(AND(-Z2467&gt;=211,-Z2467&lt;=250),D2467,0)</f>
        <v>0</v>
      </c>
      <c r="AK2467" s="26">
        <f>IF(-Z2467&gt;=251,D2467,0)</f>
        <v>0</v>
      </c>
      <c r="AL2467" s="26">
        <f>SUM(AE2467:AF2467)</f>
        <v>0</v>
      </c>
      <c r="AM2467" s="26">
        <f>SUM(AG2467:AK2467)</f>
        <v>0</v>
      </c>
      <c r="AN2467" s="26">
        <f>SUM(AI2467:AK2467)</f>
        <v>0</v>
      </c>
      <c r="AO2467" s="26">
        <f>+IF(SUM(AC2467:AK2467)=0,D2467,0)</f>
        <v>694.98</v>
      </c>
      <c r="AP2467" s="26">
        <f>+SUM(AC2467:AK2467)</f>
        <v>0</v>
      </c>
      <c r="AQ2467" s="26">
        <f>+Tabla_DatosExternos_142[[#This Row],[Total Vigente]]+Tabla_DatosExternos_142[[#This Row],[Total Vencido]]</f>
        <v>694.98</v>
      </c>
      <c r="AR2467" s="26">
        <f>SUM(AG2467:AK2467)</f>
        <v>0</v>
      </c>
      <c r="AS2467" s="27">
        <f>+Tabla_DatosExternos_142[[#This Row],[Fecha]]-Tabla_DatosExternos_142[[#This Row],[Vence]]</f>
        <v>-60</v>
      </c>
      <c r="AT2467" s="21"/>
      <c r="AU2467" s="28" t="e">
        <f>+AR2467-W2467</f>
        <v>#VALUE!</v>
      </c>
    </row>
    <row r="2468" spans="1:47" x14ac:dyDescent="0.35">
      <c r="A2468" s="20">
        <v>46225</v>
      </c>
      <c r="B2468" s="21">
        <v>287588</v>
      </c>
      <c r="C2468" s="21">
        <v>706.86</v>
      </c>
      <c r="D2468" s="21">
        <v>706.86</v>
      </c>
      <c r="E2468" s="22">
        <v>46285</v>
      </c>
      <c r="F2468" s="21">
        <v>39</v>
      </c>
      <c r="G2468" s="21" t="s">
        <v>96</v>
      </c>
      <c r="H2468" s="21" t="s">
        <v>95</v>
      </c>
      <c r="I2468" s="21" t="s">
        <v>1823</v>
      </c>
      <c r="J2468" s="21" t="s">
        <v>1378</v>
      </c>
      <c r="K2468" s="21" t="s">
        <v>1379</v>
      </c>
      <c r="L2468" s="21" t="s">
        <v>1380</v>
      </c>
      <c r="M2468" s="21" t="s">
        <v>1381</v>
      </c>
      <c r="N2468" s="21">
        <v>60</v>
      </c>
      <c r="O2468" s="20"/>
      <c r="P2468" s="21" t="s">
        <v>50</v>
      </c>
      <c r="Q2468" s="21" t="s">
        <v>1824</v>
      </c>
      <c r="R2468" s="21">
        <v>3020821</v>
      </c>
      <c r="S2468" s="21">
        <v>10019</v>
      </c>
      <c r="T2468" s="21">
        <v>-63.190816099999999</v>
      </c>
      <c r="U2468" s="21">
        <v>-17.778849099999999</v>
      </c>
      <c r="V2468" s="21" t="s">
        <v>1448</v>
      </c>
      <c r="W2468" s="21" t="s">
        <v>51</v>
      </c>
      <c r="X2468" s="21" t="s">
        <v>1830</v>
      </c>
      <c r="Y2468" s="23">
        <v>46246</v>
      </c>
      <c r="Z2468" s="24">
        <f>+E2468-Y2468</f>
        <v>39</v>
      </c>
      <c r="AA2468" s="25">
        <f>+Tabla_DatosExternos_142[[#This Row],[Saldo]]/Tabla_DatosExternos_142[[#This Row],[Importe]]</f>
        <v>1</v>
      </c>
      <c r="AB2468" s="21"/>
      <c r="AC2468" s="26">
        <f>IF(AND(-Z2468&gt;=1,-Z2468&lt;=30),D2468,0)</f>
        <v>0</v>
      </c>
      <c r="AD2468" s="26">
        <f>IF(AND(-Z2468&gt;=31,-Z2468&lt;=60),D2468,0)</f>
        <v>0</v>
      </c>
      <c r="AE2468" s="26">
        <f>IF(AND(-Z2468&gt;=61,-Z2468&lt;=90),D2468,0)</f>
        <v>0</v>
      </c>
      <c r="AF2468" s="26">
        <f>IF(AND(-Z2468&gt;=91,-Z2468&lt;=120),D2468,0)</f>
        <v>0</v>
      </c>
      <c r="AG2468" s="26">
        <f>IF(AND(-Z2468&gt;=121,-Z2468&lt;=150),D2468,0)</f>
        <v>0</v>
      </c>
      <c r="AH2468" s="26">
        <f>IF(AND(-Z2468&gt;=151,-Z2468&lt;=180),D2468,0)</f>
        <v>0</v>
      </c>
      <c r="AI2468" s="26">
        <f>IF(AND(-Z2468&gt;=181,-Z2468&lt;=210),D2468,0)</f>
        <v>0</v>
      </c>
      <c r="AJ2468" s="26">
        <f>IF(AND(-Z2468&gt;=211,-Z2468&lt;=250),D2468,0)</f>
        <v>0</v>
      </c>
      <c r="AK2468" s="26">
        <f>IF(-Z2468&gt;=251,D2468,0)</f>
        <v>0</v>
      </c>
      <c r="AL2468" s="26">
        <f>SUM(AE2468:AF2468)</f>
        <v>0</v>
      </c>
      <c r="AM2468" s="26">
        <f>SUM(AG2468:AK2468)</f>
        <v>0</v>
      </c>
      <c r="AN2468" s="26">
        <f>SUM(AI2468:AK2468)</f>
        <v>0</v>
      </c>
      <c r="AO2468" s="26">
        <f>+IF(SUM(AC2468:AK2468)=0,D2468,0)</f>
        <v>706.86</v>
      </c>
      <c r="AP2468" s="26">
        <f>+SUM(AC2468:AK2468)</f>
        <v>0</v>
      </c>
      <c r="AQ2468" s="26">
        <f>+Tabla_DatosExternos_142[[#This Row],[Total Vigente]]+Tabla_DatosExternos_142[[#This Row],[Total Vencido]]</f>
        <v>706.86</v>
      </c>
      <c r="AR2468" s="26">
        <f>SUM(AG2468:AK2468)</f>
        <v>0</v>
      </c>
      <c r="AS2468" s="27">
        <f>+Tabla_DatosExternos_142[[#This Row],[Fecha]]-Tabla_DatosExternos_142[[#This Row],[Vence]]</f>
        <v>-60</v>
      </c>
      <c r="AT2468" s="21"/>
      <c r="AU2468" s="28" t="e">
        <f>+AR2468-W2468</f>
        <v>#VALUE!</v>
      </c>
    </row>
    <row r="2469" spans="1:47" x14ac:dyDescent="0.35">
      <c r="A2469" s="20">
        <v>46225</v>
      </c>
      <c r="B2469" s="21">
        <v>287589</v>
      </c>
      <c r="C2469" s="21">
        <v>1016.88</v>
      </c>
      <c r="D2469" s="21">
        <v>1016.88</v>
      </c>
      <c r="E2469" s="22">
        <v>46285</v>
      </c>
      <c r="F2469" s="21">
        <v>39</v>
      </c>
      <c r="G2469" s="21" t="s">
        <v>96</v>
      </c>
      <c r="H2469" s="21" t="s">
        <v>95</v>
      </c>
      <c r="I2469" s="21" t="s">
        <v>1823</v>
      </c>
      <c r="J2469" s="21" t="s">
        <v>1378</v>
      </c>
      <c r="K2469" s="21" t="s">
        <v>1379</v>
      </c>
      <c r="L2469" s="21" t="s">
        <v>1380</v>
      </c>
      <c r="M2469" s="21" t="s">
        <v>1381</v>
      </c>
      <c r="N2469" s="21">
        <v>60</v>
      </c>
      <c r="O2469" s="20"/>
      <c r="P2469" s="21" t="s">
        <v>50</v>
      </c>
      <c r="Q2469" s="21" t="s">
        <v>1824</v>
      </c>
      <c r="R2469" s="21">
        <v>3020821</v>
      </c>
      <c r="S2469" s="21">
        <v>10019</v>
      </c>
      <c r="T2469" s="21">
        <v>-63.184010899999997</v>
      </c>
      <c r="U2469" s="21">
        <v>-17.794257900000002</v>
      </c>
      <c r="V2469" s="21" t="s">
        <v>1448</v>
      </c>
      <c r="W2469" s="21" t="s">
        <v>51</v>
      </c>
      <c r="X2469" s="21" t="s">
        <v>1825</v>
      </c>
      <c r="Y2469" s="23">
        <v>46246</v>
      </c>
      <c r="Z2469" s="24">
        <f>+E2469-Y2469</f>
        <v>39</v>
      </c>
      <c r="AA2469" s="25">
        <f>+Tabla_DatosExternos_142[[#This Row],[Saldo]]/Tabla_DatosExternos_142[[#This Row],[Importe]]</f>
        <v>1</v>
      </c>
      <c r="AB2469" s="21"/>
      <c r="AC2469" s="26">
        <f>IF(AND(-Z2469&gt;=1,-Z2469&lt;=30),D2469,0)</f>
        <v>0</v>
      </c>
      <c r="AD2469" s="26">
        <f>IF(AND(-Z2469&gt;=31,-Z2469&lt;=60),D2469,0)</f>
        <v>0</v>
      </c>
      <c r="AE2469" s="26">
        <f>IF(AND(-Z2469&gt;=61,-Z2469&lt;=90),D2469,0)</f>
        <v>0</v>
      </c>
      <c r="AF2469" s="26">
        <f>IF(AND(-Z2469&gt;=91,-Z2469&lt;=120),D2469,0)</f>
        <v>0</v>
      </c>
      <c r="AG2469" s="26">
        <f>IF(AND(-Z2469&gt;=121,-Z2469&lt;=150),D2469,0)</f>
        <v>0</v>
      </c>
      <c r="AH2469" s="26">
        <f>IF(AND(-Z2469&gt;=151,-Z2469&lt;=180),D2469,0)</f>
        <v>0</v>
      </c>
      <c r="AI2469" s="26">
        <f>IF(AND(-Z2469&gt;=181,-Z2469&lt;=210),D2469,0)</f>
        <v>0</v>
      </c>
      <c r="AJ2469" s="26">
        <f>IF(AND(-Z2469&gt;=211,-Z2469&lt;=250),D2469,0)</f>
        <v>0</v>
      </c>
      <c r="AK2469" s="26">
        <f>IF(-Z2469&gt;=251,D2469,0)</f>
        <v>0</v>
      </c>
      <c r="AL2469" s="26">
        <f>SUM(AE2469:AF2469)</f>
        <v>0</v>
      </c>
      <c r="AM2469" s="26">
        <f>SUM(AG2469:AK2469)</f>
        <v>0</v>
      </c>
      <c r="AN2469" s="26">
        <f>SUM(AI2469:AK2469)</f>
        <v>0</v>
      </c>
      <c r="AO2469" s="26">
        <f>+IF(SUM(AC2469:AK2469)=0,D2469,0)</f>
        <v>1016.88</v>
      </c>
      <c r="AP2469" s="26">
        <f>+SUM(AC2469:AK2469)</f>
        <v>0</v>
      </c>
      <c r="AQ2469" s="26">
        <f>+Tabla_DatosExternos_142[[#This Row],[Total Vigente]]+Tabla_DatosExternos_142[[#This Row],[Total Vencido]]</f>
        <v>1016.88</v>
      </c>
      <c r="AR2469" s="26">
        <f>SUM(AG2469:AK2469)</f>
        <v>0</v>
      </c>
      <c r="AS2469" s="27">
        <f>+Tabla_DatosExternos_142[[#This Row],[Fecha]]-Tabla_DatosExternos_142[[#This Row],[Vence]]</f>
        <v>-60</v>
      </c>
      <c r="AT2469" s="21"/>
      <c r="AU2469" s="28" t="e">
        <f>+AR2469-W2469</f>
        <v>#VALUE!</v>
      </c>
    </row>
    <row r="2470" spans="1:47" x14ac:dyDescent="0.35">
      <c r="A2470" s="20">
        <v>46225</v>
      </c>
      <c r="B2470" s="21">
        <v>287590</v>
      </c>
      <c r="C2470" s="21">
        <v>3305.58</v>
      </c>
      <c r="D2470" s="21">
        <v>3305.58</v>
      </c>
      <c r="E2470" s="22">
        <v>46285</v>
      </c>
      <c r="F2470" s="21">
        <v>39</v>
      </c>
      <c r="G2470" s="21" t="s">
        <v>96</v>
      </c>
      <c r="H2470" s="21" t="s">
        <v>95</v>
      </c>
      <c r="I2470" s="21" t="s">
        <v>1823</v>
      </c>
      <c r="J2470" s="21" t="s">
        <v>1378</v>
      </c>
      <c r="K2470" s="21" t="s">
        <v>1379</v>
      </c>
      <c r="L2470" s="21" t="s">
        <v>1380</v>
      </c>
      <c r="M2470" s="21" t="s">
        <v>1381</v>
      </c>
      <c r="N2470" s="21">
        <v>60</v>
      </c>
      <c r="O2470" s="20"/>
      <c r="P2470" s="21" t="s">
        <v>50</v>
      </c>
      <c r="Q2470" s="21" t="s">
        <v>1824</v>
      </c>
      <c r="R2470" s="21">
        <v>3020821</v>
      </c>
      <c r="S2470" s="21">
        <v>10019</v>
      </c>
      <c r="T2470" s="21">
        <v>-63.214422900000002</v>
      </c>
      <c r="U2470" s="21">
        <v>-17.784923299999999</v>
      </c>
      <c r="V2470" s="21" t="s">
        <v>1448</v>
      </c>
      <c r="W2470" s="21" t="s">
        <v>51</v>
      </c>
      <c r="X2470" s="21" t="s">
        <v>1871</v>
      </c>
      <c r="Y2470" s="23">
        <v>46246</v>
      </c>
      <c r="Z2470" s="24">
        <f>+E2470-Y2470</f>
        <v>39</v>
      </c>
      <c r="AA2470" s="25">
        <f>+Tabla_DatosExternos_142[[#This Row],[Saldo]]/Tabla_DatosExternos_142[[#This Row],[Importe]]</f>
        <v>1</v>
      </c>
      <c r="AB2470" s="21"/>
      <c r="AC2470" s="26">
        <f>IF(AND(-Z2470&gt;=1,-Z2470&lt;=30),D2470,0)</f>
        <v>0</v>
      </c>
      <c r="AD2470" s="26">
        <f>IF(AND(-Z2470&gt;=31,-Z2470&lt;=60),D2470,0)</f>
        <v>0</v>
      </c>
      <c r="AE2470" s="26">
        <f>IF(AND(-Z2470&gt;=61,-Z2470&lt;=90),D2470,0)</f>
        <v>0</v>
      </c>
      <c r="AF2470" s="26">
        <f>IF(AND(-Z2470&gt;=91,-Z2470&lt;=120),D2470,0)</f>
        <v>0</v>
      </c>
      <c r="AG2470" s="26">
        <f>IF(AND(-Z2470&gt;=121,-Z2470&lt;=150),D2470,0)</f>
        <v>0</v>
      </c>
      <c r="AH2470" s="26">
        <f>IF(AND(-Z2470&gt;=151,-Z2470&lt;=180),D2470,0)</f>
        <v>0</v>
      </c>
      <c r="AI2470" s="26">
        <f>IF(AND(-Z2470&gt;=181,-Z2470&lt;=210),D2470,0)</f>
        <v>0</v>
      </c>
      <c r="AJ2470" s="26">
        <f>IF(AND(-Z2470&gt;=211,-Z2470&lt;=250),D2470,0)</f>
        <v>0</v>
      </c>
      <c r="AK2470" s="26">
        <f>IF(-Z2470&gt;=251,D2470,0)</f>
        <v>0</v>
      </c>
      <c r="AL2470" s="26">
        <f>SUM(AE2470:AF2470)</f>
        <v>0</v>
      </c>
      <c r="AM2470" s="26">
        <f>SUM(AG2470:AK2470)</f>
        <v>0</v>
      </c>
      <c r="AN2470" s="26">
        <f>SUM(AI2470:AK2470)</f>
        <v>0</v>
      </c>
      <c r="AO2470" s="26">
        <f>+IF(SUM(AC2470:AK2470)=0,D2470,0)</f>
        <v>3305.58</v>
      </c>
      <c r="AP2470" s="26">
        <f>+SUM(AC2470:AK2470)</f>
        <v>0</v>
      </c>
      <c r="AQ2470" s="26">
        <f>+Tabla_DatosExternos_142[[#This Row],[Total Vigente]]+Tabla_DatosExternos_142[[#This Row],[Total Vencido]]</f>
        <v>3305.58</v>
      </c>
      <c r="AR2470" s="26">
        <f>SUM(AG2470:AK2470)</f>
        <v>0</v>
      </c>
      <c r="AS2470" s="27">
        <f>+Tabla_DatosExternos_142[[#This Row],[Fecha]]-Tabla_DatosExternos_142[[#This Row],[Vence]]</f>
        <v>-60</v>
      </c>
      <c r="AT2470" s="21"/>
      <c r="AU2470" s="28" t="e">
        <f>+AR2470-W2470</f>
        <v>#VALUE!</v>
      </c>
    </row>
    <row r="2471" spans="1:47" x14ac:dyDescent="0.35">
      <c r="A2471" s="20">
        <v>46225</v>
      </c>
      <c r="B2471" s="21">
        <v>287591</v>
      </c>
      <c r="C2471" s="21">
        <v>1012.92</v>
      </c>
      <c r="D2471" s="21">
        <v>1012.92</v>
      </c>
      <c r="E2471" s="22">
        <v>46285</v>
      </c>
      <c r="F2471" s="21">
        <v>39</v>
      </c>
      <c r="G2471" s="21" t="s">
        <v>96</v>
      </c>
      <c r="H2471" s="21" t="s">
        <v>95</v>
      </c>
      <c r="I2471" s="21" t="s">
        <v>1823</v>
      </c>
      <c r="J2471" s="21" t="s">
        <v>1378</v>
      </c>
      <c r="K2471" s="21" t="s">
        <v>1379</v>
      </c>
      <c r="L2471" s="21" t="s">
        <v>1380</v>
      </c>
      <c r="M2471" s="21" t="s">
        <v>1381</v>
      </c>
      <c r="N2471" s="21">
        <v>60</v>
      </c>
      <c r="O2471" s="20"/>
      <c r="P2471" s="21" t="s">
        <v>50</v>
      </c>
      <c r="Q2471" s="21" t="s">
        <v>1824</v>
      </c>
      <c r="R2471" s="21">
        <v>3020821</v>
      </c>
      <c r="S2471" s="21">
        <v>10019</v>
      </c>
      <c r="T2471" s="21">
        <v>-63.1815906</v>
      </c>
      <c r="U2471" s="21">
        <v>-17.7884542</v>
      </c>
      <c r="V2471" s="21" t="s">
        <v>1448</v>
      </c>
      <c r="W2471" s="21" t="s">
        <v>51</v>
      </c>
      <c r="X2471" s="21" t="s">
        <v>1861</v>
      </c>
      <c r="Y2471" s="23">
        <v>46246</v>
      </c>
      <c r="Z2471" s="24">
        <f>+E2471-Y2471</f>
        <v>39</v>
      </c>
      <c r="AA2471" s="25">
        <f>+Tabla_DatosExternos_142[[#This Row],[Saldo]]/Tabla_DatosExternos_142[[#This Row],[Importe]]</f>
        <v>1</v>
      </c>
      <c r="AB2471" s="21"/>
      <c r="AC2471" s="26">
        <f>IF(AND(-Z2471&gt;=1,-Z2471&lt;=30),D2471,0)</f>
        <v>0</v>
      </c>
      <c r="AD2471" s="26">
        <f>IF(AND(-Z2471&gt;=31,-Z2471&lt;=60),D2471,0)</f>
        <v>0</v>
      </c>
      <c r="AE2471" s="26">
        <f>IF(AND(-Z2471&gt;=61,-Z2471&lt;=90),D2471,0)</f>
        <v>0</v>
      </c>
      <c r="AF2471" s="26">
        <f>IF(AND(-Z2471&gt;=91,-Z2471&lt;=120),D2471,0)</f>
        <v>0</v>
      </c>
      <c r="AG2471" s="26">
        <f>IF(AND(-Z2471&gt;=121,-Z2471&lt;=150),D2471,0)</f>
        <v>0</v>
      </c>
      <c r="AH2471" s="26">
        <f>IF(AND(-Z2471&gt;=151,-Z2471&lt;=180),D2471,0)</f>
        <v>0</v>
      </c>
      <c r="AI2471" s="26">
        <f>IF(AND(-Z2471&gt;=181,-Z2471&lt;=210),D2471,0)</f>
        <v>0</v>
      </c>
      <c r="AJ2471" s="26">
        <f>IF(AND(-Z2471&gt;=211,-Z2471&lt;=250),D2471,0)</f>
        <v>0</v>
      </c>
      <c r="AK2471" s="26">
        <f>IF(-Z2471&gt;=251,D2471,0)</f>
        <v>0</v>
      </c>
      <c r="AL2471" s="26">
        <f>SUM(AE2471:AF2471)</f>
        <v>0</v>
      </c>
      <c r="AM2471" s="26">
        <f>SUM(AG2471:AK2471)</f>
        <v>0</v>
      </c>
      <c r="AN2471" s="26">
        <f>SUM(AI2471:AK2471)</f>
        <v>0</v>
      </c>
      <c r="AO2471" s="26">
        <f>+IF(SUM(AC2471:AK2471)=0,D2471,0)</f>
        <v>1012.92</v>
      </c>
      <c r="AP2471" s="26">
        <f>+SUM(AC2471:AK2471)</f>
        <v>0</v>
      </c>
      <c r="AQ2471" s="26">
        <f>+Tabla_DatosExternos_142[[#This Row],[Total Vigente]]+Tabla_DatosExternos_142[[#This Row],[Total Vencido]]</f>
        <v>1012.92</v>
      </c>
      <c r="AR2471" s="26">
        <f>SUM(AG2471:AK2471)</f>
        <v>0</v>
      </c>
      <c r="AS2471" s="27">
        <f>+Tabla_DatosExternos_142[[#This Row],[Fecha]]-Tabla_DatosExternos_142[[#This Row],[Vence]]</f>
        <v>-60</v>
      </c>
      <c r="AT2471" s="21"/>
      <c r="AU2471" s="28" t="e">
        <f>+AR2471-W2471</f>
        <v>#VALUE!</v>
      </c>
    </row>
    <row r="2472" spans="1:47" x14ac:dyDescent="0.35">
      <c r="A2472" s="20">
        <v>46225</v>
      </c>
      <c r="B2472" s="21">
        <v>287592</v>
      </c>
      <c r="C2472" s="21">
        <v>524.94000000000005</v>
      </c>
      <c r="D2472" s="21">
        <v>524.94000000000005</v>
      </c>
      <c r="E2472" s="22">
        <v>46285</v>
      </c>
      <c r="F2472" s="21">
        <v>39</v>
      </c>
      <c r="G2472" s="21" t="s">
        <v>96</v>
      </c>
      <c r="H2472" s="21" t="s">
        <v>95</v>
      </c>
      <c r="I2472" s="21" t="s">
        <v>1709</v>
      </c>
      <c r="J2472" s="21" t="s">
        <v>1378</v>
      </c>
      <c r="K2472" s="21" t="s">
        <v>1379</v>
      </c>
      <c r="L2472" s="21" t="s">
        <v>1380</v>
      </c>
      <c r="M2472" s="21" t="s">
        <v>1381</v>
      </c>
      <c r="N2472" s="21">
        <v>60</v>
      </c>
      <c r="O2472" s="20"/>
      <c r="P2472" s="21" t="s">
        <v>50</v>
      </c>
      <c r="Q2472" s="21" t="s">
        <v>1710</v>
      </c>
      <c r="R2472" s="21">
        <v>110000</v>
      </c>
      <c r="S2472" s="21">
        <v>10019</v>
      </c>
      <c r="T2472" s="21">
        <v>-63.183771999999998</v>
      </c>
      <c r="U2472" s="21">
        <v>-17.816842000000001</v>
      </c>
      <c r="V2472" s="21" t="s">
        <v>262</v>
      </c>
      <c r="W2472" s="21" t="s">
        <v>51</v>
      </c>
      <c r="X2472" s="21" t="s">
        <v>1749</v>
      </c>
      <c r="Y2472" s="23">
        <v>46246</v>
      </c>
      <c r="Z2472" s="24">
        <f>+E2472-Y2472</f>
        <v>39</v>
      </c>
      <c r="AA2472" s="25">
        <f>+Tabla_DatosExternos_142[[#This Row],[Saldo]]/Tabla_DatosExternos_142[[#This Row],[Importe]]</f>
        <v>1</v>
      </c>
      <c r="AB2472" s="21"/>
      <c r="AC2472" s="26">
        <f>IF(AND(-Z2472&gt;=1,-Z2472&lt;=30),D2472,0)</f>
        <v>0</v>
      </c>
      <c r="AD2472" s="26">
        <f>IF(AND(-Z2472&gt;=31,-Z2472&lt;=60),D2472,0)</f>
        <v>0</v>
      </c>
      <c r="AE2472" s="26">
        <f>IF(AND(-Z2472&gt;=61,-Z2472&lt;=90),D2472,0)</f>
        <v>0</v>
      </c>
      <c r="AF2472" s="26">
        <f>IF(AND(-Z2472&gt;=91,-Z2472&lt;=120),D2472,0)</f>
        <v>0</v>
      </c>
      <c r="AG2472" s="26">
        <f>IF(AND(-Z2472&gt;=121,-Z2472&lt;=150),D2472,0)</f>
        <v>0</v>
      </c>
      <c r="AH2472" s="26">
        <f>IF(AND(-Z2472&gt;=151,-Z2472&lt;=180),D2472,0)</f>
        <v>0</v>
      </c>
      <c r="AI2472" s="26">
        <f>IF(AND(-Z2472&gt;=181,-Z2472&lt;=210),D2472,0)</f>
        <v>0</v>
      </c>
      <c r="AJ2472" s="26">
        <f>IF(AND(-Z2472&gt;=211,-Z2472&lt;=250),D2472,0)</f>
        <v>0</v>
      </c>
      <c r="AK2472" s="26">
        <f>IF(-Z2472&gt;=251,D2472,0)</f>
        <v>0</v>
      </c>
      <c r="AL2472" s="26">
        <f>SUM(AE2472:AF2472)</f>
        <v>0</v>
      </c>
      <c r="AM2472" s="26">
        <f>SUM(AG2472:AK2472)</f>
        <v>0</v>
      </c>
      <c r="AN2472" s="26">
        <f>SUM(AI2472:AK2472)</f>
        <v>0</v>
      </c>
      <c r="AO2472" s="26">
        <f>+IF(SUM(AC2472:AK2472)=0,D2472,0)</f>
        <v>524.94000000000005</v>
      </c>
      <c r="AP2472" s="26">
        <f>+SUM(AC2472:AK2472)</f>
        <v>0</v>
      </c>
      <c r="AQ2472" s="26">
        <f>+Tabla_DatosExternos_142[[#This Row],[Total Vigente]]+Tabla_DatosExternos_142[[#This Row],[Total Vencido]]</f>
        <v>524.94000000000005</v>
      </c>
      <c r="AR2472" s="26">
        <f>SUM(AG2472:AK2472)</f>
        <v>0</v>
      </c>
      <c r="AS2472" s="27">
        <f>+Tabla_DatosExternos_142[[#This Row],[Fecha]]-Tabla_DatosExternos_142[[#This Row],[Vence]]</f>
        <v>-60</v>
      </c>
      <c r="AT2472" s="21"/>
      <c r="AU2472" s="28" t="e">
        <f>+AR2472-W2472</f>
        <v>#VALUE!</v>
      </c>
    </row>
    <row r="2473" spans="1:47" x14ac:dyDescent="0.35">
      <c r="A2473" s="20">
        <v>46225</v>
      </c>
      <c r="B2473" s="21">
        <v>287593</v>
      </c>
      <c r="C2473" s="21">
        <v>1045.92</v>
      </c>
      <c r="D2473" s="21">
        <v>1045.92</v>
      </c>
      <c r="E2473" s="22">
        <v>46285</v>
      </c>
      <c r="F2473" s="21">
        <v>39</v>
      </c>
      <c r="G2473" s="21" t="s">
        <v>96</v>
      </c>
      <c r="H2473" s="21" t="s">
        <v>95</v>
      </c>
      <c r="I2473" s="21" t="s">
        <v>1709</v>
      </c>
      <c r="J2473" s="21" t="s">
        <v>1378</v>
      </c>
      <c r="K2473" s="21" t="s">
        <v>1379</v>
      </c>
      <c r="L2473" s="21" t="s">
        <v>1380</v>
      </c>
      <c r="M2473" s="21" t="s">
        <v>1381</v>
      </c>
      <c r="N2473" s="21">
        <v>60</v>
      </c>
      <c r="O2473" s="20"/>
      <c r="P2473" s="21" t="s">
        <v>50</v>
      </c>
      <c r="Q2473" s="21" t="s">
        <v>1710</v>
      </c>
      <c r="R2473" s="21">
        <v>110000</v>
      </c>
      <c r="S2473" s="21">
        <v>10019</v>
      </c>
      <c r="T2473" s="21">
        <v>-63.183771999999998</v>
      </c>
      <c r="U2473" s="21">
        <v>-17.816842000000001</v>
      </c>
      <c r="V2473" s="21" t="s">
        <v>262</v>
      </c>
      <c r="W2473" s="21" t="s">
        <v>51</v>
      </c>
      <c r="X2473" s="21" t="s">
        <v>1750</v>
      </c>
      <c r="Y2473" s="23">
        <v>46246</v>
      </c>
      <c r="Z2473" s="24">
        <f>+E2473-Y2473</f>
        <v>39</v>
      </c>
      <c r="AA2473" s="25">
        <f>+Tabla_DatosExternos_142[[#This Row],[Saldo]]/Tabla_DatosExternos_142[[#This Row],[Importe]]</f>
        <v>1</v>
      </c>
      <c r="AB2473" s="21"/>
      <c r="AC2473" s="26">
        <f>IF(AND(-Z2473&gt;=1,-Z2473&lt;=30),D2473,0)</f>
        <v>0</v>
      </c>
      <c r="AD2473" s="26">
        <f>IF(AND(-Z2473&gt;=31,-Z2473&lt;=60),D2473,0)</f>
        <v>0</v>
      </c>
      <c r="AE2473" s="26">
        <f>IF(AND(-Z2473&gt;=61,-Z2473&lt;=90),D2473,0)</f>
        <v>0</v>
      </c>
      <c r="AF2473" s="26">
        <f>IF(AND(-Z2473&gt;=91,-Z2473&lt;=120),D2473,0)</f>
        <v>0</v>
      </c>
      <c r="AG2473" s="26">
        <f>IF(AND(-Z2473&gt;=121,-Z2473&lt;=150),D2473,0)</f>
        <v>0</v>
      </c>
      <c r="AH2473" s="26">
        <f>IF(AND(-Z2473&gt;=151,-Z2473&lt;=180),D2473,0)</f>
        <v>0</v>
      </c>
      <c r="AI2473" s="26">
        <f>IF(AND(-Z2473&gt;=181,-Z2473&lt;=210),D2473,0)</f>
        <v>0</v>
      </c>
      <c r="AJ2473" s="26">
        <f>IF(AND(-Z2473&gt;=211,-Z2473&lt;=250),D2473,0)</f>
        <v>0</v>
      </c>
      <c r="AK2473" s="26">
        <f>IF(-Z2473&gt;=251,D2473,0)</f>
        <v>0</v>
      </c>
      <c r="AL2473" s="26">
        <f>SUM(AE2473:AF2473)</f>
        <v>0</v>
      </c>
      <c r="AM2473" s="26">
        <f>SUM(AG2473:AK2473)</f>
        <v>0</v>
      </c>
      <c r="AN2473" s="26">
        <f>SUM(AI2473:AK2473)</f>
        <v>0</v>
      </c>
      <c r="AO2473" s="26">
        <f>+IF(SUM(AC2473:AK2473)=0,D2473,0)</f>
        <v>1045.92</v>
      </c>
      <c r="AP2473" s="26">
        <f>+SUM(AC2473:AK2473)</f>
        <v>0</v>
      </c>
      <c r="AQ2473" s="26">
        <f>+Tabla_DatosExternos_142[[#This Row],[Total Vigente]]+Tabla_DatosExternos_142[[#This Row],[Total Vencido]]</f>
        <v>1045.92</v>
      </c>
      <c r="AR2473" s="26">
        <f>SUM(AG2473:AK2473)</f>
        <v>0</v>
      </c>
      <c r="AS2473" s="27">
        <f>+Tabla_DatosExternos_142[[#This Row],[Fecha]]-Tabla_DatosExternos_142[[#This Row],[Vence]]</f>
        <v>-60</v>
      </c>
      <c r="AT2473" s="21"/>
      <c r="AU2473" s="28" t="e">
        <f>+AR2473-W2473</f>
        <v>#VALUE!</v>
      </c>
    </row>
    <row r="2474" spans="1:47" x14ac:dyDescent="0.35">
      <c r="A2474" s="20">
        <v>46225</v>
      </c>
      <c r="B2474" s="21">
        <v>287594</v>
      </c>
      <c r="C2474" s="21">
        <v>1431.6</v>
      </c>
      <c r="D2474" s="21">
        <v>1431.6</v>
      </c>
      <c r="E2474" s="22">
        <v>46285</v>
      </c>
      <c r="F2474" s="21">
        <v>39</v>
      </c>
      <c r="G2474" s="21" t="s">
        <v>96</v>
      </c>
      <c r="H2474" s="21" t="s">
        <v>95</v>
      </c>
      <c r="I2474" s="21" t="s">
        <v>1709</v>
      </c>
      <c r="J2474" s="21" t="s">
        <v>1378</v>
      </c>
      <c r="K2474" s="21" t="s">
        <v>1379</v>
      </c>
      <c r="L2474" s="21" t="s">
        <v>1380</v>
      </c>
      <c r="M2474" s="21" t="s">
        <v>1381</v>
      </c>
      <c r="N2474" s="21">
        <v>60</v>
      </c>
      <c r="O2474" s="20"/>
      <c r="P2474" s="21" t="s">
        <v>50</v>
      </c>
      <c r="Q2474" s="21" t="s">
        <v>1710</v>
      </c>
      <c r="R2474" s="21">
        <v>110000</v>
      </c>
      <c r="S2474" s="21">
        <v>10019</v>
      </c>
      <c r="T2474" s="21">
        <v>-63.183771999999998</v>
      </c>
      <c r="U2474" s="21">
        <v>-17.816842000000001</v>
      </c>
      <c r="V2474" s="21" t="s">
        <v>262</v>
      </c>
      <c r="W2474" s="21" t="s">
        <v>51</v>
      </c>
      <c r="X2474" s="21" t="s">
        <v>1751</v>
      </c>
      <c r="Y2474" s="23">
        <v>46246</v>
      </c>
      <c r="Z2474" s="24">
        <f>+E2474-Y2474</f>
        <v>39</v>
      </c>
      <c r="AA2474" s="25">
        <f>+Tabla_DatosExternos_142[[#This Row],[Saldo]]/Tabla_DatosExternos_142[[#This Row],[Importe]]</f>
        <v>1</v>
      </c>
      <c r="AB2474" s="21"/>
      <c r="AC2474" s="26">
        <f>IF(AND(-Z2474&gt;=1,-Z2474&lt;=30),D2474,0)</f>
        <v>0</v>
      </c>
      <c r="AD2474" s="26">
        <f>IF(AND(-Z2474&gt;=31,-Z2474&lt;=60),D2474,0)</f>
        <v>0</v>
      </c>
      <c r="AE2474" s="26">
        <f>IF(AND(-Z2474&gt;=61,-Z2474&lt;=90),D2474,0)</f>
        <v>0</v>
      </c>
      <c r="AF2474" s="26">
        <f>IF(AND(-Z2474&gt;=91,-Z2474&lt;=120),D2474,0)</f>
        <v>0</v>
      </c>
      <c r="AG2474" s="26">
        <f>IF(AND(-Z2474&gt;=121,-Z2474&lt;=150),D2474,0)</f>
        <v>0</v>
      </c>
      <c r="AH2474" s="26">
        <f>IF(AND(-Z2474&gt;=151,-Z2474&lt;=180),D2474,0)</f>
        <v>0</v>
      </c>
      <c r="AI2474" s="26">
        <f>IF(AND(-Z2474&gt;=181,-Z2474&lt;=210),D2474,0)</f>
        <v>0</v>
      </c>
      <c r="AJ2474" s="26">
        <f>IF(AND(-Z2474&gt;=211,-Z2474&lt;=250),D2474,0)</f>
        <v>0</v>
      </c>
      <c r="AK2474" s="26">
        <f>IF(-Z2474&gt;=251,D2474,0)</f>
        <v>0</v>
      </c>
      <c r="AL2474" s="26">
        <f>SUM(AE2474:AF2474)</f>
        <v>0</v>
      </c>
      <c r="AM2474" s="26">
        <f>SUM(AG2474:AK2474)</f>
        <v>0</v>
      </c>
      <c r="AN2474" s="26">
        <f>SUM(AI2474:AK2474)</f>
        <v>0</v>
      </c>
      <c r="AO2474" s="26">
        <f>+IF(SUM(AC2474:AK2474)=0,D2474,0)</f>
        <v>1431.6</v>
      </c>
      <c r="AP2474" s="26">
        <f>+SUM(AC2474:AK2474)</f>
        <v>0</v>
      </c>
      <c r="AQ2474" s="26">
        <f>+Tabla_DatosExternos_142[[#This Row],[Total Vigente]]+Tabla_DatosExternos_142[[#This Row],[Total Vencido]]</f>
        <v>1431.6</v>
      </c>
      <c r="AR2474" s="26">
        <f>SUM(AG2474:AK2474)</f>
        <v>0</v>
      </c>
      <c r="AS2474" s="27">
        <f>+Tabla_DatosExternos_142[[#This Row],[Fecha]]-Tabla_DatosExternos_142[[#This Row],[Vence]]</f>
        <v>-60</v>
      </c>
      <c r="AT2474" s="21"/>
      <c r="AU2474" s="28" t="e">
        <f>+AR2474-W2474</f>
        <v>#VALUE!</v>
      </c>
    </row>
    <row r="2475" spans="1:47" x14ac:dyDescent="0.35">
      <c r="A2475" s="20">
        <v>46225</v>
      </c>
      <c r="B2475" s="21">
        <v>287595</v>
      </c>
      <c r="C2475" s="21">
        <v>930.9</v>
      </c>
      <c r="D2475" s="21">
        <v>930.9</v>
      </c>
      <c r="E2475" s="22">
        <v>46285</v>
      </c>
      <c r="F2475" s="21">
        <v>39</v>
      </c>
      <c r="G2475" s="21" t="s">
        <v>96</v>
      </c>
      <c r="H2475" s="21" t="s">
        <v>95</v>
      </c>
      <c r="I2475" s="21" t="s">
        <v>1709</v>
      </c>
      <c r="J2475" s="21" t="s">
        <v>1378</v>
      </c>
      <c r="K2475" s="21" t="s">
        <v>1379</v>
      </c>
      <c r="L2475" s="21" t="s">
        <v>1380</v>
      </c>
      <c r="M2475" s="21" t="s">
        <v>1381</v>
      </c>
      <c r="N2475" s="21">
        <v>60</v>
      </c>
      <c r="O2475" s="20"/>
      <c r="P2475" s="21" t="s">
        <v>50</v>
      </c>
      <c r="Q2475" s="21" t="s">
        <v>1710</v>
      </c>
      <c r="R2475" s="21">
        <v>110000</v>
      </c>
      <c r="S2475" s="21">
        <v>10019</v>
      </c>
      <c r="T2475" s="21">
        <v>-63.183771999999998</v>
      </c>
      <c r="U2475" s="21">
        <v>-17.816842000000001</v>
      </c>
      <c r="V2475" s="21" t="s">
        <v>262</v>
      </c>
      <c r="W2475" s="21" t="s">
        <v>51</v>
      </c>
      <c r="X2475" s="21" t="s">
        <v>1752</v>
      </c>
      <c r="Y2475" s="23">
        <v>46246</v>
      </c>
      <c r="Z2475" s="24">
        <f>+E2475-Y2475</f>
        <v>39</v>
      </c>
      <c r="AA2475" s="25">
        <f>+Tabla_DatosExternos_142[[#This Row],[Saldo]]/Tabla_DatosExternos_142[[#This Row],[Importe]]</f>
        <v>1</v>
      </c>
      <c r="AB2475" s="21"/>
      <c r="AC2475" s="26">
        <f>IF(AND(-Z2475&gt;=1,-Z2475&lt;=30),D2475,0)</f>
        <v>0</v>
      </c>
      <c r="AD2475" s="26">
        <f>IF(AND(-Z2475&gt;=31,-Z2475&lt;=60),D2475,0)</f>
        <v>0</v>
      </c>
      <c r="AE2475" s="26">
        <f>IF(AND(-Z2475&gt;=61,-Z2475&lt;=90),D2475,0)</f>
        <v>0</v>
      </c>
      <c r="AF2475" s="26">
        <f>IF(AND(-Z2475&gt;=91,-Z2475&lt;=120),D2475,0)</f>
        <v>0</v>
      </c>
      <c r="AG2475" s="26">
        <f>IF(AND(-Z2475&gt;=121,-Z2475&lt;=150),D2475,0)</f>
        <v>0</v>
      </c>
      <c r="AH2475" s="26">
        <f>IF(AND(-Z2475&gt;=151,-Z2475&lt;=180),D2475,0)</f>
        <v>0</v>
      </c>
      <c r="AI2475" s="26">
        <f>IF(AND(-Z2475&gt;=181,-Z2475&lt;=210),D2475,0)</f>
        <v>0</v>
      </c>
      <c r="AJ2475" s="26">
        <f>IF(AND(-Z2475&gt;=211,-Z2475&lt;=250),D2475,0)</f>
        <v>0</v>
      </c>
      <c r="AK2475" s="26">
        <f>IF(-Z2475&gt;=251,D2475,0)</f>
        <v>0</v>
      </c>
      <c r="AL2475" s="26">
        <f>SUM(AE2475:AF2475)</f>
        <v>0</v>
      </c>
      <c r="AM2475" s="26">
        <f>SUM(AG2475:AK2475)</f>
        <v>0</v>
      </c>
      <c r="AN2475" s="26">
        <f>SUM(AI2475:AK2475)</f>
        <v>0</v>
      </c>
      <c r="AO2475" s="26">
        <f>+IF(SUM(AC2475:AK2475)=0,D2475,0)</f>
        <v>930.9</v>
      </c>
      <c r="AP2475" s="26">
        <f>+SUM(AC2475:AK2475)</f>
        <v>0</v>
      </c>
      <c r="AQ2475" s="26">
        <f>+Tabla_DatosExternos_142[[#This Row],[Total Vigente]]+Tabla_DatosExternos_142[[#This Row],[Total Vencido]]</f>
        <v>930.9</v>
      </c>
      <c r="AR2475" s="26">
        <f>SUM(AG2475:AK2475)</f>
        <v>0</v>
      </c>
      <c r="AS2475" s="27">
        <f>+Tabla_DatosExternos_142[[#This Row],[Fecha]]-Tabla_DatosExternos_142[[#This Row],[Vence]]</f>
        <v>-60</v>
      </c>
      <c r="AT2475" s="21"/>
      <c r="AU2475" s="28" t="e">
        <f>+AR2475-W2475</f>
        <v>#VALUE!</v>
      </c>
    </row>
    <row r="2476" spans="1:47" x14ac:dyDescent="0.35">
      <c r="A2476" s="20">
        <v>46225</v>
      </c>
      <c r="B2476" s="21">
        <v>287596</v>
      </c>
      <c r="C2476" s="21">
        <v>1389.84</v>
      </c>
      <c r="D2476" s="21">
        <v>1389.84</v>
      </c>
      <c r="E2476" s="22">
        <v>46285</v>
      </c>
      <c r="F2476" s="21">
        <v>39</v>
      </c>
      <c r="G2476" s="21" t="s">
        <v>96</v>
      </c>
      <c r="H2476" s="21" t="s">
        <v>95</v>
      </c>
      <c r="I2476" s="21" t="s">
        <v>1709</v>
      </c>
      <c r="J2476" s="21" t="s">
        <v>1378</v>
      </c>
      <c r="K2476" s="21" t="s">
        <v>1379</v>
      </c>
      <c r="L2476" s="21" t="s">
        <v>1380</v>
      </c>
      <c r="M2476" s="21" t="s">
        <v>1381</v>
      </c>
      <c r="N2476" s="21">
        <v>60</v>
      </c>
      <c r="O2476" s="20"/>
      <c r="P2476" s="21" t="s">
        <v>50</v>
      </c>
      <c r="Q2476" s="21" t="s">
        <v>1710</v>
      </c>
      <c r="R2476" s="21">
        <v>110000</v>
      </c>
      <c r="S2476" s="21">
        <v>10019</v>
      </c>
      <c r="T2476" s="21">
        <v>-63.171703000000001</v>
      </c>
      <c r="U2476" s="21">
        <v>-17.701170999999999</v>
      </c>
      <c r="V2476" s="21" t="s">
        <v>1753</v>
      </c>
      <c r="W2476" s="21" t="s">
        <v>51</v>
      </c>
      <c r="X2476" s="21" t="s">
        <v>1754</v>
      </c>
      <c r="Y2476" s="23">
        <v>46246</v>
      </c>
      <c r="Z2476" s="24">
        <f>+E2476-Y2476</f>
        <v>39</v>
      </c>
      <c r="AA2476" s="25">
        <f>+Tabla_DatosExternos_142[[#This Row],[Saldo]]/Tabla_DatosExternos_142[[#This Row],[Importe]]</f>
        <v>1</v>
      </c>
      <c r="AB2476" s="21"/>
      <c r="AC2476" s="26">
        <f>IF(AND(-Z2476&gt;=1,-Z2476&lt;=30),D2476,0)</f>
        <v>0</v>
      </c>
      <c r="AD2476" s="26">
        <f>IF(AND(-Z2476&gt;=31,-Z2476&lt;=60),D2476,0)</f>
        <v>0</v>
      </c>
      <c r="AE2476" s="26">
        <f>IF(AND(-Z2476&gt;=61,-Z2476&lt;=90),D2476,0)</f>
        <v>0</v>
      </c>
      <c r="AF2476" s="26">
        <f>IF(AND(-Z2476&gt;=91,-Z2476&lt;=120),D2476,0)</f>
        <v>0</v>
      </c>
      <c r="AG2476" s="26">
        <f>IF(AND(-Z2476&gt;=121,-Z2476&lt;=150),D2476,0)</f>
        <v>0</v>
      </c>
      <c r="AH2476" s="26">
        <f>IF(AND(-Z2476&gt;=151,-Z2476&lt;=180),D2476,0)</f>
        <v>0</v>
      </c>
      <c r="AI2476" s="26">
        <f>IF(AND(-Z2476&gt;=181,-Z2476&lt;=210),D2476,0)</f>
        <v>0</v>
      </c>
      <c r="AJ2476" s="26">
        <f>IF(AND(-Z2476&gt;=211,-Z2476&lt;=250),D2476,0)</f>
        <v>0</v>
      </c>
      <c r="AK2476" s="26">
        <f>IF(-Z2476&gt;=251,D2476,0)</f>
        <v>0</v>
      </c>
      <c r="AL2476" s="26">
        <f>SUM(AE2476:AF2476)</f>
        <v>0</v>
      </c>
      <c r="AM2476" s="26">
        <f>SUM(AG2476:AK2476)</f>
        <v>0</v>
      </c>
      <c r="AN2476" s="26">
        <f>SUM(AI2476:AK2476)</f>
        <v>0</v>
      </c>
      <c r="AO2476" s="26">
        <f>+IF(SUM(AC2476:AK2476)=0,D2476,0)</f>
        <v>1389.84</v>
      </c>
      <c r="AP2476" s="26">
        <f>+SUM(AC2476:AK2476)</f>
        <v>0</v>
      </c>
      <c r="AQ2476" s="26">
        <f>+Tabla_DatosExternos_142[[#This Row],[Total Vigente]]+Tabla_DatosExternos_142[[#This Row],[Total Vencido]]</f>
        <v>1389.84</v>
      </c>
      <c r="AR2476" s="26">
        <f>SUM(AG2476:AK2476)</f>
        <v>0</v>
      </c>
      <c r="AS2476" s="27">
        <f>+Tabla_DatosExternos_142[[#This Row],[Fecha]]-Tabla_DatosExternos_142[[#This Row],[Vence]]</f>
        <v>-60</v>
      </c>
      <c r="AT2476" s="21"/>
      <c r="AU2476" s="28" t="e">
        <f>+AR2476-W2476</f>
        <v>#VALUE!</v>
      </c>
    </row>
    <row r="2477" spans="1:47" x14ac:dyDescent="0.35">
      <c r="A2477" s="20">
        <v>46225</v>
      </c>
      <c r="B2477" s="21">
        <v>287597</v>
      </c>
      <c r="C2477" s="21">
        <v>1809</v>
      </c>
      <c r="D2477" s="21">
        <v>1809</v>
      </c>
      <c r="E2477" s="22">
        <v>46285</v>
      </c>
      <c r="F2477" s="21">
        <v>39</v>
      </c>
      <c r="G2477" s="21" t="s">
        <v>96</v>
      </c>
      <c r="H2477" s="21" t="s">
        <v>95</v>
      </c>
      <c r="I2477" s="21" t="s">
        <v>1709</v>
      </c>
      <c r="J2477" s="21" t="s">
        <v>1378</v>
      </c>
      <c r="K2477" s="21" t="s">
        <v>1379</v>
      </c>
      <c r="L2477" s="21" t="s">
        <v>1380</v>
      </c>
      <c r="M2477" s="21" t="s">
        <v>1381</v>
      </c>
      <c r="N2477" s="21">
        <v>60</v>
      </c>
      <c r="O2477" s="20"/>
      <c r="P2477" s="21" t="s">
        <v>50</v>
      </c>
      <c r="Q2477" s="21" t="s">
        <v>1710</v>
      </c>
      <c r="R2477" s="21">
        <v>110000</v>
      </c>
      <c r="S2477" s="21">
        <v>10019</v>
      </c>
      <c r="T2477" s="21">
        <v>-63.187750000000001</v>
      </c>
      <c r="U2477" s="21">
        <v>-17.746972</v>
      </c>
      <c r="V2477" s="21" t="s">
        <v>1753</v>
      </c>
      <c r="W2477" s="21" t="s">
        <v>51</v>
      </c>
      <c r="X2477" s="21" t="s">
        <v>1755</v>
      </c>
      <c r="Y2477" s="23">
        <v>46246</v>
      </c>
      <c r="Z2477" s="24">
        <f>+E2477-Y2477</f>
        <v>39</v>
      </c>
      <c r="AA2477" s="25">
        <f>+Tabla_DatosExternos_142[[#This Row],[Saldo]]/Tabla_DatosExternos_142[[#This Row],[Importe]]</f>
        <v>1</v>
      </c>
      <c r="AB2477" s="21"/>
      <c r="AC2477" s="26">
        <f>IF(AND(-Z2477&gt;=1,-Z2477&lt;=30),D2477,0)</f>
        <v>0</v>
      </c>
      <c r="AD2477" s="26">
        <f>IF(AND(-Z2477&gt;=31,-Z2477&lt;=60),D2477,0)</f>
        <v>0</v>
      </c>
      <c r="AE2477" s="26">
        <f>IF(AND(-Z2477&gt;=61,-Z2477&lt;=90),D2477,0)</f>
        <v>0</v>
      </c>
      <c r="AF2477" s="26">
        <f>IF(AND(-Z2477&gt;=91,-Z2477&lt;=120),D2477,0)</f>
        <v>0</v>
      </c>
      <c r="AG2477" s="26">
        <f>IF(AND(-Z2477&gt;=121,-Z2477&lt;=150),D2477,0)</f>
        <v>0</v>
      </c>
      <c r="AH2477" s="26">
        <f>IF(AND(-Z2477&gt;=151,-Z2477&lt;=180),D2477,0)</f>
        <v>0</v>
      </c>
      <c r="AI2477" s="26">
        <f>IF(AND(-Z2477&gt;=181,-Z2477&lt;=210),D2477,0)</f>
        <v>0</v>
      </c>
      <c r="AJ2477" s="26">
        <f>IF(AND(-Z2477&gt;=211,-Z2477&lt;=250),D2477,0)</f>
        <v>0</v>
      </c>
      <c r="AK2477" s="26">
        <f>IF(-Z2477&gt;=251,D2477,0)</f>
        <v>0</v>
      </c>
      <c r="AL2477" s="26">
        <f>SUM(AE2477:AF2477)</f>
        <v>0</v>
      </c>
      <c r="AM2477" s="26">
        <f>SUM(AG2477:AK2477)</f>
        <v>0</v>
      </c>
      <c r="AN2477" s="26">
        <f>SUM(AI2477:AK2477)</f>
        <v>0</v>
      </c>
      <c r="AO2477" s="26">
        <f>+IF(SUM(AC2477:AK2477)=0,D2477,0)</f>
        <v>1809</v>
      </c>
      <c r="AP2477" s="26">
        <f>+SUM(AC2477:AK2477)</f>
        <v>0</v>
      </c>
      <c r="AQ2477" s="26">
        <f>+Tabla_DatosExternos_142[[#This Row],[Total Vigente]]+Tabla_DatosExternos_142[[#This Row],[Total Vencido]]</f>
        <v>1809</v>
      </c>
      <c r="AR2477" s="26">
        <f>SUM(AG2477:AK2477)</f>
        <v>0</v>
      </c>
      <c r="AS2477" s="27">
        <f>+Tabla_DatosExternos_142[[#This Row],[Fecha]]-Tabla_DatosExternos_142[[#This Row],[Vence]]</f>
        <v>-60</v>
      </c>
      <c r="AT2477" s="21"/>
      <c r="AU2477" s="28" t="e">
        <f>+AR2477-W2477</f>
        <v>#VALUE!</v>
      </c>
    </row>
    <row r="2478" spans="1:47" x14ac:dyDescent="0.35">
      <c r="A2478" s="20">
        <v>46225</v>
      </c>
      <c r="B2478" s="21">
        <v>287598</v>
      </c>
      <c r="C2478" s="21">
        <v>2002.86</v>
      </c>
      <c r="D2478" s="21">
        <v>2002.86</v>
      </c>
      <c r="E2478" s="22">
        <v>46285</v>
      </c>
      <c r="F2478" s="21">
        <v>39</v>
      </c>
      <c r="G2478" s="21" t="s">
        <v>96</v>
      </c>
      <c r="H2478" s="21" t="s">
        <v>95</v>
      </c>
      <c r="I2478" s="21" t="s">
        <v>1709</v>
      </c>
      <c r="J2478" s="21" t="s">
        <v>1378</v>
      </c>
      <c r="K2478" s="21" t="s">
        <v>1379</v>
      </c>
      <c r="L2478" s="21" t="s">
        <v>1380</v>
      </c>
      <c r="M2478" s="21" t="s">
        <v>1381</v>
      </c>
      <c r="N2478" s="21">
        <v>60</v>
      </c>
      <c r="O2478" s="20"/>
      <c r="P2478" s="21" t="s">
        <v>50</v>
      </c>
      <c r="Q2478" s="21" t="s">
        <v>1710</v>
      </c>
      <c r="R2478" s="21">
        <v>110000</v>
      </c>
      <c r="S2478" s="21">
        <v>10019</v>
      </c>
      <c r="T2478" s="21">
        <v>-63.188777000000002</v>
      </c>
      <c r="U2478" s="21">
        <v>-17.759373</v>
      </c>
      <c r="V2478" s="21" t="s">
        <v>262</v>
      </c>
      <c r="W2478" s="21" t="s">
        <v>51</v>
      </c>
      <c r="X2478" s="21" t="s">
        <v>1756</v>
      </c>
      <c r="Y2478" s="23">
        <v>46246</v>
      </c>
      <c r="Z2478" s="24">
        <f>+E2478-Y2478</f>
        <v>39</v>
      </c>
      <c r="AA2478" s="25">
        <f>+Tabla_DatosExternos_142[[#This Row],[Saldo]]/Tabla_DatosExternos_142[[#This Row],[Importe]]</f>
        <v>1</v>
      </c>
      <c r="AB2478" s="21"/>
      <c r="AC2478" s="26">
        <f>IF(AND(-Z2478&gt;=1,-Z2478&lt;=30),D2478,0)</f>
        <v>0</v>
      </c>
      <c r="AD2478" s="26">
        <f>IF(AND(-Z2478&gt;=31,-Z2478&lt;=60),D2478,0)</f>
        <v>0</v>
      </c>
      <c r="AE2478" s="26">
        <f>IF(AND(-Z2478&gt;=61,-Z2478&lt;=90),D2478,0)</f>
        <v>0</v>
      </c>
      <c r="AF2478" s="26">
        <f>IF(AND(-Z2478&gt;=91,-Z2478&lt;=120),D2478,0)</f>
        <v>0</v>
      </c>
      <c r="AG2478" s="26">
        <f>IF(AND(-Z2478&gt;=121,-Z2478&lt;=150),D2478,0)</f>
        <v>0</v>
      </c>
      <c r="AH2478" s="26">
        <f>IF(AND(-Z2478&gt;=151,-Z2478&lt;=180),D2478,0)</f>
        <v>0</v>
      </c>
      <c r="AI2478" s="26">
        <f>IF(AND(-Z2478&gt;=181,-Z2478&lt;=210),D2478,0)</f>
        <v>0</v>
      </c>
      <c r="AJ2478" s="26">
        <f>IF(AND(-Z2478&gt;=211,-Z2478&lt;=250),D2478,0)</f>
        <v>0</v>
      </c>
      <c r="AK2478" s="26">
        <f>IF(-Z2478&gt;=251,D2478,0)</f>
        <v>0</v>
      </c>
      <c r="AL2478" s="26">
        <f>SUM(AE2478:AF2478)</f>
        <v>0</v>
      </c>
      <c r="AM2478" s="26">
        <f>SUM(AG2478:AK2478)</f>
        <v>0</v>
      </c>
      <c r="AN2478" s="26">
        <f>SUM(AI2478:AK2478)</f>
        <v>0</v>
      </c>
      <c r="AO2478" s="26">
        <f>+IF(SUM(AC2478:AK2478)=0,D2478,0)</f>
        <v>2002.86</v>
      </c>
      <c r="AP2478" s="26">
        <f>+SUM(AC2478:AK2478)</f>
        <v>0</v>
      </c>
      <c r="AQ2478" s="26">
        <f>+Tabla_DatosExternos_142[[#This Row],[Total Vigente]]+Tabla_DatosExternos_142[[#This Row],[Total Vencido]]</f>
        <v>2002.86</v>
      </c>
      <c r="AR2478" s="26">
        <f>SUM(AG2478:AK2478)</f>
        <v>0</v>
      </c>
      <c r="AS2478" s="27">
        <f>+Tabla_DatosExternos_142[[#This Row],[Fecha]]-Tabla_DatosExternos_142[[#This Row],[Vence]]</f>
        <v>-60</v>
      </c>
      <c r="AT2478" s="21"/>
      <c r="AU2478" s="28" t="e">
        <f>+AR2478-W2478</f>
        <v>#VALUE!</v>
      </c>
    </row>
    <row r="2479" spans="1:47" x14ac:dyDescent="0.35">
      <c r="A2479" s="20">
        <v>46225</v>
      </c>
      <c r="B2479" s="21">
        <v>287599</v>
      </c>
      <c r="C2479" s="21">
        <v>1341.66</v>
      </c>
      <c r="D2479" s="21">
        <v>1341.66</v>
      </c>
      <c r="E2479" s="22">
        <v>46285</v>
      </c>
      <c r="F2479" s="21">
        <v>39</v>
      </c>
      <c r="G2479" s="21" t="s">
        <v>96</v>
      </c>
      <c r="H2479" s="21" t="s">
        <v>95</v>
      </c>
      <c r="I2479" s="21" t="s">
        <v>1709</v>
      </c>
      <c r="J2479" s="21" t="s">
        <v>1378</v>
      </c>
      <c r="K2479" s="21" t="s">
        <v>1379</v>
      </c>
      <c r="L2479" s="21" t="s">
        <v>1380</v>
      </c>
      <c r="M2479" s="21" t="s">
        <v>1381</v>
      </c>
      <c r="N2479" s="21">
        <v>60</v>
      </c>
      <c r="O2479" s="20"/>
      <c r="P2479" s="21" t="s">
        <v>50</v>
      </c>
      <c r="Q2479" s="21" t="s">
        <v>1710</v>
      </c>
      <c r="R2479" s="21">
        <v>110000</v>
      </c>
      <c r="S2479" s="21">
        <v>10019</v>
      </c>
      <c r="T2479" s="21">
        <v>-63.183771999999998</v>
      </c>
      <c r="U2479" s="21">
        <v>-17.816842000000001</v>
      </c>
      <c r="V2479" s="21" t="s">
        <v>1722</v>
      </c>
      <c r="W2479" s="21" t="s">
        <v>51</v>
      </c>
      <c r="X2479" s="21" t="s">
        <v>1757</v>
      </c>
      <c r="Y2479" s="23">
        <v>46246</v>
      </c>
      <c r="Z2479" s="24">
        <f>+E2479-Y2479</f>
        <v>39</v>
      </c>
      <c r="AA2479" s="25">
        <f>+Tabla_DatosExternos_142[[#This Row],[Saldo]]/Tabla_DatosExternos_142[[#This Row],[Importe]]</f>
        <v>1</v>
      </c>
      <c r="AB2479" s="21"/>
      <c r="AC2479" s="26">
        <f>IF(AND(-Z2479&gt;=1,-Z2479&lt;=30),D2479,0)</f>
        <v>0</v>
      </c>
      <c r="AD2479" s="26">
        <f>IF(AND(-Z2479&gt;=31,-Z2479&lt;=60),D2479,0)</f>
        <v>0</v>
      </c>
      <c r="AE2479" s="26">
        <f>IF(AND(-Z2479&gt;=61,-Z2479&lt;=90),D2479,0)</f>
        <v>0</v>
      </c>
      <c r="AF2479" s="26">
        <f>IF(AND(-Z2479&gt;=91,-Z2479&lt;=120),D2479,0)</f>
        <v>0</v>
      </c>
      <c r="AG2479" s="26">
        <f>IF(AND(-Z2479&gt;=121,-Z2479&lt;=150),D2479,0)</f>
        <v>0</v>
      </c>
      <c r="AH2479" s="26">
        <f>IF(AND(-Z2479&gt;=151,-Z2479&lt;=180),D2479,0)</f>
        <v>0</v>
      </c>
      <c r="AI2479" s="26">
        <f>IF(AND(-Z2479&gt;=181,-Z2479&lt;=210),D2479,0)</f>
        <v>0</v>
      </c>
      <c r="AJ2479" s="26">
        <f>IF(AND(-Z2479&gt;=211,-Z2479&lt;=250),D2479,0)</f>
        <v>0</v>
      </c>
      <c r="AK2479" s="26">
        <f>IF(-Z2479&gt;=251,D2479,0)</f>
        <v>0</v>
      </c>
      <c r="AL2479" s="26">
        <f>SUM(AE2479:AF2479)</f>
        <v>0</v>
      </c>
      <c r="AM2479" s="26">
        <f>SUM(AG2479:AK2479)</f>
        <v>0</v>
      </c>
      <c r="AN2479" s="26">
        <f>SUM(AI2479:AK2479)</f>
        <v>0</v>
      </c>
      <c r="AO2479" s="26">
        <f>+IF(SUM(AC2479:AK2479)=0,D2479,0)</f>
        <v>1341.66</v>
      </c>
      <c r="AP2479" s="26">
        <f>+SUM(AC2479:AK2479)</f>
        <v>0</v>
      </c>
      <c r="AQ2479" s="26">
        <f>+Tabla_DatosExternos_142[[#This Row],[Total Vigente]]+Tabla_DatosExternos_142[[#This Row],[Total Vencido]]</f>
        <v>1341.66</v>
      </c>
      <c r="AR2479" s="26">
        <f>SUM(AG2479:AK2479)</f>
        <v>0</v>
      </c>
      <c r="AS2479" s="27">
        <f>+Tabla_DatosExternos_142[[#This Row],[Fecha]]-Tabla_DatosExternos_142[[#This Row],[Vence]]</f>
        <v>-60</v>
      </c>
      <c r="AT2479" s="21"/>
      <c r="AU2479" s="28" t="e">
        <f>+AR2479-W2479</f>
        <v>#VALUE!</v>
      </c>
    </row>
    <row r="2480" spans="1:47" x14ac:dyDescent="0.35">
      <c r="A2480" s="20">
        <v>46225</v>
      </c>
      <c r="B2480" s="21">
        <v>287600</v>
      </c>
      <c r="C2480" s="21">
        <v>1190.76</v>
      </c>
      <c r="D2480" s="21">
        <v>1190.76</v>
      </c>
      <c r="E2480" s="22">
        <v>46285</v>
      </c>
      <c r="F2480" s="21">
        <v>39</v>
      </c>
      <c r="G2480" s="21" t="s">
        <v>96</v>
      </c>
      <c r="H2480" s="21" t="s">
        <v>95</v>
      </c>
      <c r="I2480" s="21" t="s">
        <v>1709</v>
      </c>
      <c r="J2480" s="21" t="s">
        <v>1378</v>
      </c>
      <c r="K2480" s="21" t="s">
        <v>1379</v>
      </c>
      <c r="L2480" s="21" t="s">
        <v>1380</v>
      </c>
      <c r="M2480" s="21" t="s">
        <v>1381</v>
      </c>
      <c r="N2480" s="21">
        <v>60</v>
      </c>
      <c r="O2480" s="20"/>
      <c r="P2480" s="21" t="s">
        <v>50</v>
      </c>
      <c r="Q2480" s="21" t="s">
        <v>1710</v>
      </c>
      <c r="R2480" s="21">
        <v>110000</v>
      </c>
      <c r="S2480" s="21">
        <v>10019</v>
      </c>
      <c r="T2480" s="21">
        <v>-63.1718172</v>
      </c>
      <c r="U2480" s="21">
        <v>-17.7291378</v>
      </c>
      <c r="V2480" s="21" t="s">
        <v>1727</v>
      </c>
      <c r="W2480" s="21" t="s">
        <v>51</v>
      </c>
      <c r="X2480" s="21" t="s">
        <v>1758</v>
      </c>
      <c r="Y2480" s="23">
        <v>46246</v>
      </c>
      <c r="Z2480" s="24">
        <f>+E2480-Y2480</f>
        <v>39</v>
      </c>
      <c r="AA2480" s="25">
        <f>+Tabla_DatosExternos_142[[#This Row],[Saldo]]/Tabla_DatosExternos_142[[#This Row],[Importe]]</f>
        <v>1</v>
      </c>
      <c r="AB2480" s="21"/>
      <c r="AC2480" s="26">
        <f>IF(AND(-Z2480&gt;=1,-Z2480&lt;=30),D2480,0)</f>
        <v>0</v>
      </c>
      <c r="AD2480" s="26">
        <f>IF(AND(-Z2480&gt;=31,-Z2480&lt;=60),D2480,0)</f>
        <v>0</v>
      </c>
      <c r="AE2480" s="26">
        <f>IF(AND(-Z2480&gt;=61,-Z2480&lt;=90),D2480,0)</f>
        <v>0</v>
      </c>
      <c r="AF2480" s="26">
        <f>IF(AND(-Z2480&gt;=91,-Z2480&lt;=120),D2480,0)</f>
        <v>0</v>
      </c>
      <c r="AG2480" s="26">
        <f>IF(AND(-Z2480&gt;=121,-Z2480&lt;=150),D2480,0)</f>
        <v>0</v>
      </c>
      <c r="AH2480" s="26">
        <f>IF(AND(-Z2480&gt;=151,-Z2480&lt;=180),D2480,0)</f>
        <v>0</v>
      </c>
      <c r="AI2480" s="26">
        <f>IF(AND(-Z2480&gt;=181,-Z2480&lt;=210),D2480,0)</f>
        <v>0</v>
      </c>
      <c r="AJ2480" s="26">
        <f>IF(AND(-Z2480&gt;=211,-Z2480&lt;=250),D2480,0)</f>
        <v>0</v>
      </c>
      <c r="AK2480" s="26">
        <f>IF(-Z2480&gt;=251,D2480,0)</f>
        <v>0</v>
      </c>
      <c r="AL2480" s="26">
        <f>SUM(AE2480:AF2480)</f>
        <v>0</v>
      </c>
      <c r="AM2480" s="26">
        <f>SUM(AG2480:AK2480)</f>
        <v>0</v>
      </c>
      <c r="AN2480" s="26">
        <f>SUM(AI2480:AK2480)</f>
        <v>0</v>
      </c>
      <c r="AO2480" s="26">
        <f>+IF(SUM(AC2480:AK2480)=0,D2480,0)</f>
        <v>1190.76</v>
      </c>
      <c r="AP2480" s="26">
        <f>+SUM(AC2480:AK2480)</f>
        <v>0</v>
      </c>
      <c r="AQ2480" s="26">
        <f>+Tabla_DatosExternos_142[[#This Row],[Total Vigente]]+Tabla_DatosExternos_142[[#This Row],[Total Vencido]]</f>
        <v>1190.76</v>
      </c>
      <c r="AR2480" s="26">
        <f>SUM(AG2480:AK2480)</f>
        <v>0</v>
      </c>
      <c r="AS2480" s="27">
        <f>+Tabla_DatosExternos_142[[#This Row],[Fecha]]-Tabla_DatosExternos_142[[#This Row],[Vence]]</f>
        <v>-60</v>
      </c>
      <c r="AT2480" s="21"/>
      <c r="AU2480" s="28" t="e">
        <f>+AR2480-W2480</f>
        <v>#VALUE!</v>
      </c>
    </row>
    <row r="2481" spans="1:47" x14ac:dyDescent="0.35">
      <c r="A2481" s="20">
        <v>46225</v>
      </c>
      <c r="B2481" s="21">
        <v>287601</v>
      </c>
      <c r="C2481" s="21">
        <v>312.95999999999998</v>
      </c>
      <c r="D2481" s="21">
        <v>312.95999999999998</v>
      </c>
      <c r="E2481" s="22">
        <v>46285</v>
      </c>
      <c r="F2481" s="21">
        <v>39</v>
      </c>
      <c r="G2481" s="21" t="s">
        <v>96</v>
      </c>
      <c r="H2481" s="21" t="s">
        <v>95</v>
      </c>
      <c r="I2481" s="21" t="s">
        <v>1709</v>
      </c>
      <c r="J2481" s="21" t="s">
        <v>1378</v>
      </c>
      <c r="K2481" s="21" t="s">
        <v>1379</v>
      </c>
      <c r="L2481" s="21" t="s">
        <v>1380</v>
      </c>
      <c r="M2481" s="21" t="s">
        <v>1381</v>
      </c>
      <c r="N2481" s="21">
        <v>60</v>
      </c>
      <c r="O2481" s="20"/>
      <c r="P2481" s="21" t="s">
        <v>50</v>
      </c>
      <c r="Q2481" s="21" t="s">
        <v>1710</v>
      </c>
      <c r="R2481" s="21">
        <v>110000</v>
      </c>
      <c r="S2481" s="21">
        <v>10019</v>
      </c>
      <c r="T2481" s="21">
        <v>-63.158055599999997</v>
      </c>
      <c r="U2481" s="21">
        <v>-17.761138899999999</v>
      </c>
      <c r="V2481" s="21" t="s">
        <v>1727</v>
      </c>
      <c r="W2481" s="21" t="s">
        <v>51</v>
      </c>
      <c r="X2481" s="21" t="s">
        <v>1759</v>
      </c>
      <c r="Y2481" s="23">
        <v>46246</v>
      </c>
      <c r="Z2481" s="24">
        <f>+E2481-Y2481</f>
        <v>39</v>
      </c>
      <c r="AA2481" s="25">
        <f>+Tabla_DatosExternos_142[[#This Row],[Saldo]]/Tabla_DatosExternos_142[[#This Row],[Importe]]</f>
        <v>1</v>
      </c>
      <c r="AB2481" s="21"/>
      <c r="AC2481" s="26">
        <f>IF(AND(-Z2481&gt;=1,-Z2481&lt;=30),D2481,0)</f>
        <v>0</v>
      </c>
      <c r="AD2481" s="26">
        <f>IF(AND(-Z2481&gt;=31,-Z2481&lt;=60),D2481,0)</f>
        <v>0</v>
      </c>
      <c r="AE2481" s="26">
        <f>IF(AND(-Z2481&gt;=61,-Z2481&lt;=90),D2481,0)</f>
        <v>0</v>
      </c>
      <c r="AF2481" s="26">
        <f>IF(AND(-Z2481&gt;=91,-Z2481&lt;=120),D2481,0)</f>
        <v>0</v>
      </c>
      <c r="AG2481" s="26">
        <f>IF(AND(-Z2481&gt;=121,-Z2481&lt;=150),D2481,0)</f>
        <v>0</v>
      </c>
      <c r="AH2481" s="26">
        <f>IF(AND(-Z2481&gt;=151,-Z2481&lt;=180),D2481,0)</f>
        <v>0</v>
      </c>
      <c r="AI2481" s="26">
        <f>IF(AND(-Z2481&gt;=181,-Z2481&lt;=210),D2481,0)</f>
        <v>0</v>
      </c>
      <c r="AJ2481" s="26">
        <f>IF(AND(-Z2481&gt;=211,-Z2481&lt;=250),D2481,0)</f>
        <v>0</v>
      </c>
      <c r="AK2481" s="26">
        <f>IF(-Z2481&gt;=251,D2481,0)</f>
        <v>0</v>
      </c>
      <c r="AL2481" s="26">
        <f>SUM(AE2481:AF2481)</f>
        <v>0</v>
      </c>
      <c r="AM2481" s="26">
        <f>SUM(AG2481:AK2481)</f>
        <v>0</v>
      </c>
      <c r="AN2481" s="26">
        <f>SUM(AI2481:AK2481)</f>
        <v>0</v>
      </c>
      <c r="AO2481" s="26">
        <f>+IF(SUM(AC2481:AK2481)=0,D2481,0)</f>
        <v>312.95999999999998</v>
      </c>
      <c r="AP2481" s="26">
        <f>+SUM(AC2481:AK2481)</f>
        <v>0</v>
      </c>
      <c r="AQ2481" s="26">
        <f>+Tabla_DatosExternos_142[[#This Row],[Total Vigente]]+Tabla_DatosExternos_142[[#This Row],[Total Vencido]]</f>
        <v>312.95999999999998</v>
      </c>
      <c r="AR2481" s="26">
        <f>SUM(AG2481:AK2481)</f>
        <v>0</v>
      </c>
      <c r="AS2481" s="27">
        <f>+Tabla_DatosExternos_142[[#This Row],[Fecha]]-Tabla_DatosExternos_142[[#This Row],[Vence]]</f>
        <v>-60</v>
      </c>
      <c r="AT2481" s="21"/>
      <c r="AU2481" s="28" t="e">
        <f>+AR2481-W2481</f>
        <v>#VALUE!</v>
      </c>
    </row>
    <row r="2482" spans="1:47" x14ac:dyDescent="0.35">
      <c r="A2482" s="20">
        <v>46225</v>
      </c>
      <c r="B2482" s="21">
        <v>287602</v>
      </c>
      <c r="C2482" s="21">
        <v>704.76</v>
      </c>
      <c r="D2482" s="21">
        <v>704.76</v>
      </c>
      <c r="E2482" s="22">
        <v>46285</v>
      </c>
      <c r="F2482" s="21">
        <v>39</v>
      </c>
      <c r="G2482" s="21" t="s">
        <v>96</v>
      </c>
      <c r="H2482" s="21" t="s">
        <v>95</v>
      </c>
      <c r="I2482" s="21" t="s">
        <v>1709</v>
      </c>
      <c r="J2482" s="21" t="s">
        <v>1378</v>
      </c>
      <c r="K2482" s="21" t="s">
        <v>1379</v>
      </c>
      <c r="L2482" s="21" t="s">
        <v>1380</v>
      </c>
      <c r="M2482" s="21" t="s">
        <v>1381</v>
      </c>
      <c r="N2482" s="21">
        <v>60</v>
      </c>
      <c r="O2482" s="20"/>
      <c r="P2482" s="21" t="s">
        <v>50</v>
      </c>
      <c r="Q2482" s="21" t="s">
        <v>1710</v>
      </c>
      <c r="R2482" s="21">
        <v>110000</v>
      </c>
      <c r="S2482" s="21">
        <v>10019</v>
      </c>
      <c r="T2482" s="21">
        <v>-63.128910900000001</v>
      </c>
      <c r="U2482" s="21">
        <v>-17.752011799999998</v>
      </c>
      <c r="V2482" s="21" t="s">
        <v>1736</v>
      </c>
      <c r="W2482" s="21" t="s">
        <v>51</v>
      </c>
      <c r="X2482" s="21" t="s">
        <v>1762</v>
      </c>
      <c r="Y2482" s="23">
        <v>46246</v>
      </c>
      <c r="Z2482" s="24">
        <f>+E2482-Y2482</f>
        <v>39</v>
      </c>
      <c r="AA2482" s="25">
        <f>+Tabla_DatosExternos_142[[#This Row],[Saldo]]/Tabla_DatosExternos_142[[#This Row],[Importe]]</f>
        <v>1</v>
      </c>
      <c r="AB2482" s="21"/>
      <c r="AC2482" s="26">
        <f>IF(AND(-Z2482&gt;=1,-Z2482&lt;=30),D2482,0)</f>
        <v>0</v>
      </c>
      <c r="AD2482" s="26">
        <f>IF(AND(-Z2482&gt;=31,-Z2482&lt;=60),D2482,0)</f>
        <v>0</v>
      </c>
      <c r="AE2482" s="26">
        <f>IF(AND(-Z2482&gt;=61,-Z2482&lt;=90),D2482,0)</f>
        <v>0</v>
      </c>
      <c r="AF2482" s="26">
        <f>IF(AND(-Z2482&gt;=91,-Z2482&lt;=120),D2482,0)</f>
        <v>0</v>
      </c>
      <c r="AG2482" s="26">
        <f>IF(AND(-Z2482&gt;=121,-Z2482&lt;=150),D2482,0)</f>
        <v>0</v>
      </c>
      <c r="AH2482" s="26">
        <f>IF(AND(-Z2482&gt;=151,-Z2482&lt;=180),D2482,0)</f>
        <v>0</v>
      </c>
      <c r="AI2482" s="26">
        <f>IF(AND(-Z2482&gt;=181,-Z2482&lt;=210),D2482,0)</f>
        <v>0</v>
      </c>
      <c r="AJ2482" s="26">
        <f>IF(AND(-Z2482&gt;=211,-Z2482&lt;=250),D2482,0)</f>
        <v>0</v>
      </c>
      <c r="AK2482" s="26">
        <f>IF(-Z2482&gt;=251,D2482,0)</f>
        <v>0</v>
      </c>
      <c r="AL2482" s="26">
        <f>SUM(AE2482:AF2482)</f>
        <v>0</v>
      </c>
      <c r="AM2482" s="26">
        <f>SUM(AG2482:AK2482)</f>
        <v>0</v>
      </c>
      <c r="AN2482" s="26">
        <f>SUM(AI2482:AK2482)</f>
        <v>0</v>
      </c>
      <c r="AO2482" s="26">
        <f>+IF(SUM(AC2482:AK2482)=0,D2482,0)</f>
        <v>704.76</v>
      </c>
      <c r="AP2482" s="26">
        <f>+SUM(AC2482:AK2482)</f>
        <v>0</v>
      </c>
      <c r="AQ2482" s="26">
        <f>+Tabla_DatosExternos_142[[#This Row],[Total Vigente]]+Tabla_DatosExternos_142[[#This Row],[Total Vencido]]</f>
        <v>704.76</v>
      </c>
      <c r="AR2482" s="26">
        <f>SUM(AG2482:AK2482)</f>
        <v>0</v>
      </c>
      <c r="AS2482" s="27">
        <f>+Tabla_DatosExternos_142[[#This Row],[Fecha]]-Tabla_DatosExternos_142[[#This Row],[Vence]]</f>
        <v>-60</v>
      </c>
      <c r="AT2482" s="21"/>
      <c r="AU2482" s="28" t="e">
        <f>+AR2482-W2482</f>
        <v>#VALUE!</v>
      </c>
    </row>
    <row r="2483" spans="1:47" x14ac:dyDescent="0.35">
      <c r="A2483" s="20">
        <v>46225</v>
      </c>
      <c r="B2483" s="21">
        <v>287603</v>
      </c>
      <c r="C2483" s="21">
        <v>827.94</v>
      </c>
      <c r="D2483" s="21">
        <v>827.94</v>
      </c>
      <c r="E2483" s="22">
        <v>46285</v>
      </c>
      <c r="F2483" s="21">
        <v>39</v>
      </c>
      <c r="G2483" s="21" t="s">
        <v>96</v>
      </c>
      <c r="H2483" s="21" t="s">
        <v>95</v>
      </c>
      <c r="I2483" s="21" t="s">
        <v>1709</v>
      </c>
      <c r="J2483" s="21" t="s">
        <v>1378</v>
      </c>
      <c r="K2483" s="21" t="s">
        <v>1379</v>
      </c>
      <c r="L2483" s="21" t="s">
        <v>1380</v>
      </c>
      <c r="M2483" s="21" t="s">
        <v>1381</v>
      </c>
      <c r="N2483" s="21">
        <v>60</v>
      </c>
      <c r="O2483" s="20"/>
      <c r="P2483" s="21" t="s">
        <v>50</v>
      </c>
      <c r="Q2483" s="21" t="s">
        <v>1710</v>
      </c>
      <c r="R2483" s="21">
        <v>110000</v>
      </c>
      <c r="S2483" s="21">
        <v>10019</v>
      </c>
      <c r="T2483" s="21">
        <v>-63.166332699999998</v>
      </c>
      <c r="U2483" s="21">
        <v>-17.715595199999999</v>
      </c>
      <c r="V2483" s="21" t="s">
        <v>1736</v>
      </c>
      <c r="W2483" s="21" t="s">
        <v>51</v>
      </c>
      <c r="X2483" s="21" t="s">
        <v>1763</v>
      </c>
      <c r="Y2483" s="23">
        <v>46246</v>
      </c>
      <c r="Z2483" s="24">
        <f>+E2483-Y2483</f>
        <v>39</v>
      </c>
      <c r="AA2483" s="25">
        <f>+Tabla_DatosExternos_142[[#This Row],[Saldo]]/Tabla_DatosExternos_142[[#This Row],[Importe]]</f>
        <v>1</v>
      </c>
      <c r="AB2483" s="21"/>
      <c r="AC2483" s="26">
        <f>IF(AND(-Z2483&gt;=1,-Z2483&lt;=30),D2483,0)</f>
        <v>0</v>
      </c>
      <c r="AD2483" s="26">
        <f>IF(AND(-Z2483&gt;=31,-Z2483&lt;=60),D2483,0)</f>
        <v>0</v>
      </c>
      <c r="AE2483" s="26">
        <f>IF(AND(-Z2483&gt;=61,-Z2483&lt;=90),D2483,0)</f>
        <v>0</v>
      </c>
      <c r="AF2483" s="26">
        <f>IF(AND(-Z2483&gt;=91,-Z2483&lt;=120),D2483,0)</f>
        <v>0</v>
      </c>
      <c r="AG2483" s="26">
        <f>IF(AND(-Z2483&gt;=121,-Z2483&lt;=150),D2483,0)</f>
        <v>0</v>
      </c>
      <c r="AH2483" s="26">
        <f>IF(AND(-Z2483&gt;=151,-Z2483&lt;=180),D2483,0)</f>
        <v>0</v>
      </c>
      <c r="AI2483" s="26">
        <f>IF(AND(-Z2483&gt;=181,-Z2483&lt;=210),D2483,0)</f>
        <v>0</v>
      </c>
      <c r="AJ2483" s="26">
        <f>IF(AND(-Z2483&gt;=211,-Z2483&lt;=250),D2483,0)</f>
        <v>0</v>
      </c>
      <c r="AK2483" s="26">
        <f>IF(-Z2483&gt;=251,D2483,0)</f>
        <v>0</v>
      </c>
      <c r="AL2483" s="26">
        <f>SUM(AE2483:AF2483)</f>
        <v>0</v>
      </c>
      <c r="AM2483" s="26">
        <f>SUM(AG2483:AK2483)</f>
        <v>0</v>
      </c>
      <c r="AN2483" s="26">
        <f>SUM(AI2483:AK2483)</f>
        <v>0</v>
      </c>
      <c r="AO2483" s="26">
        <f>+IF(SUM(AC2483:AK2483)=0,D2483,0)</f>
        <v>827.94</v>
      </c>
      <c r="AP2483" s="26">
        <f>+SUM(AC2483:AK2483)</f>
        <v>0</v>
      </c>
      <c r="AQ2483" s="26">
        <f>+Tabla_DatosExternos_142[[#This Row],[Total Vigente]]+Tabla_DatosExternos_142[[#This Row],[Total Vencido]]</f>
        <v>827.94</v>
      </c>
      <c r="AR2483" s="26">
        <f>SUM(AG2483:AK2483)</f>
        <v>0</v>
      </c>
      <c r="AS2483" s="27">
        <f>+Tabla_DatosExternos_142[[#This Row],[Fecha]]-Tabla_DatosExternos_142[[#This Row],[Vence]]</f>
        <v>-60</v>
      </c>
      <c r="AT2483" s="21"/>
      <c r="AU2483" s="28" t="e">
        <f>+AR2483-W2483</f>
        <v>#VALUE!</v>
      </c>
    </row>
    <row r="2484" spans="1:47" x14ac:dyDescent="0.35">
      <c r="A2484" s="20">
        <v>46225</v>
      </c>
      <c r="B2484" s="21">
        <v>287604</v>
      </c>
      <c r="C2484" s="21">
        <v>1201.6199999999999</v>
      </c>
      <c r="D2484" s="21">
        <v>1201.6199999999999</v>
      </c>
      <c r="E2484" s="22">
        <v>46285</v>
      </c>
      <c r="F2484" s="21">
        <v>39</v>
      </c>
      <c r="G2484" s="21" t="s">
        <v>96</v>
      </c>
      <c r="H2484" s="21" t="s">
        <v>95</v>
      </c>
      <c r="I2484" s="21" t="s">
        <v>1709</v>
      </c>
      <c r="J2484" s="21" t="s">
        <v>1378</v>
      </c>
      <c r="K2484" s="21" t="s">
        <v>1379</v>
      </c>
      <c r="L2484" s="21" t="s">
        <v>1380</v>
      </c>
      <c r="M2484" s="21" t="s">
        <v>1381</v>
      </c>
      <c r="N2484" s="21">
        <v>60</v>
      </c>
      <c r="O2484" s="20"/>
      <c r="P2484" s="21" t="s">
        <v>50</v>
      </c>
      <c r="Q2484" s="21" t="s">
        <v>1710</v>
      </c>
      <c r="R2484" s="21">
        <v>425000</v>
      </c>
      <c r="S2484" s="21">
        <v>10019</v>
      </c>
      <c r="T2484" s="21">
        <v>-63.154083300000003</v>
      </c>
      <c r="U2484" s="21">
        <v>-17.736944399999999</v>
      </c>
      <c r="V2484" s="21" t="s">
        <v>1736</v>
      </c>
      <c r="W2484" s="21" t="s">
        <v>51</v>
      </c>
      <c r="X2484" s="21" t="s">
        <v>1765</v>
      </c>
      <c r="Y2484" s="23">
        <v>46246</v>
      </c>
      <c r="Z2484" s="24">
        <f>+E2484-Y2484</f>
        <v>39</v>
      </c>
      <c r="AA2484" s="25">
        <f>+Tabla_DatosExternos_142[[#This Row],[Saldo]]/Tabla_DatosExternos_142[[#This Row],[Importe]]</f>
        <v>1</v>
      </c>
      <c r="AB2484" s="21"/>
      <c r="AC2484" s="26">
        <f>IF(AND(-Z2484&gt;=1,-Z2484&lt;=30),D2484,0)</f>
        <v>0</v>
      </c>
      <c r="AD2484" s="26">
        <f>IF(AND(-Z2484&gt;=31,-Z2484&lt;=60),D2484,0)</f>
        <v>0</v>
      </c>
      <c r="AE2484" s="26">
        <f>IF(AND(-Z2484&gt;=61,-Z2484&lt;=90),D2484,0)</f>
        <v>0</v>
      </c>
      <c r="AF2484" s="26">
        <f>IF(AND(-Z2484&gt;=91,-Z2484&lt;=120),D2484,0)</f>
        <v>0</v>
      </c>
      <c r="AG2484" s="26">
        <f>IF(AND(-Z2484&gt;=121,-Z2484&lt;=150),D2484,0)</f>
        <v>0</v>
      </c>
      <c r="AH2484" s="26">
        <f>IF(AND(-Z2484&gt;=151,-Z2484&lt;=180),D2484,0)</f>
        <v>0</v>
      </c>
      <c r="AI2484" s="26">
        <f>IF(AND(-Z2484&gt;=181,-Z2484&lt;=210),D2484,0)</f>
        <v>0</v>
      </c>
      <c r="AJ2484" s="26">
        <f>IF(AND(-Z2484&gt;=211,-Z2484&lt;=250),D2484,0)</f>
        <v>0</v>
      </c>
      <c r="AK2484" s="26">
        <f>IF(-Z2484&gt;=251,D2484,0)</f>
        <v>0</v>
      </c>
      <c r="AL2484" s="26">
        <f>SUM(AE2484:AF2484)</f>
        <v>0</v>
      </c>
      <c r="AM2484" s="26">
        <f>SUM(AG2484:AK2484)</f>
        <v>0</v>
      </c>
      <c r="AN2484" s="26">
        <f>SUM(AI2484:AK2484)</f>
        <v>0</v>
      </c>
      <c r="AO2484" s="26">
        <f>+IF(SUM(AC2484:AK2484)=0,D2484,0)</f>
        <v>1201.6199999999999</v>
      </c>
      <c r="AP2484" s="26">
        <f>+SUM(AC2484:AK2484)</f>
        <v>0</v>
      </c>
      <c r="AQ2484" s="26">
        <f>+Tabla_DatosExternos_142[[#This Row],[Total Vigente]]+Tabla_DatosExternos_142[[#This Row],[Total Vencido]]</f>
        <v>1201.6199999999999</v>
      </c>
      <c r="AR2484" s="26">
        <f>SUM(AG2484:AK2484)</f>
        <v>0</v>
      </c>
      <c r="AS2484" s="27">
        <f>+Tabla_DatosExternos_142[[#This Row],[Fecha]]-Tabla_DatosExternos_142[[#This Row],[Vence]]</f>
        <v>-60</v>
      </c>
      <c r="AT2484" s="21"/>
      <c r="AU2484" s="28" t="e">
        <f>+AR2484-W2484</f>
        <v>#VALUE!</v>
      </c>
    </row>
    <row r="2485" spans="1:47" x14ac:dyDescent="0.35">
      <c r="A2485" s="20">
        <v>46225</v>
      </c>
      <c r="B2485" s="21">
        <v>287605</v>
      </c>
      <c r="C2485" s="21">
        <v>677.4</v>
      </c>
      <c r="D2485" s="21">
        <v>677.4</v>
      </c>
      <c r="E2485" s="22">
        <v>46285</v>
      </c>
      <c r="F2485" s="21">
        <v>39</v>
      </c>
      <c r="G2485" s="21" t="s">
        <v>96</v>
      </c>
      <c r="H2485" s="21" t="s">
        <v>95</v>
      </c>
      <c r="I2485" s="21" t="s">
        <v>1709</v>
      </c>
      <c r="J2485" s="21" t="s">
        <v>1378</v>
      </c>
      <c r="K2485" s="21" t="s">
        <v>1379</v>
      </c>
      <c r="L2485" s="21" t="s">
        <v>1380</v>
      </c>
      <c r="M2485" s="21" t="s">
        <v>1381</v>
      </c>
      <c r="N2485" s="21">
        <v>60</v>
      </c>
      <c r="O2485" s="20"/>
      <c r="P2485" s="21" t="s">
        <v>50</v>
      </c>
      <c r="Q2485" s="21" t="s">
        <v>1710</v>
      </c>
      <c r="R2485" s="21">
        <v>425000</v>
      </c>
      <c r="S2485" s="21">
        <v>10019</v>
      </c>
      <c r="T2485" s="21">
        <v>-63.148280100000001</v>
      </c>
      <c r="U2485" s="21">
        <v>-17.741374400000002</v>
      </c>
      <c r="V2485" s="21" t="s">
        <v>1736</v>
      </c>
      <c r="W2485" s="21" t="s">
        <v>51</v>
      </c>
      <c r="X2485" s="21" t="s">
        <v>1766</v>
      </c>
      <c r="Y2485" s="23">
        <v>46246</v>
      </c>
      <c r="Z2485" s="24">
        <f>+E2485-Y2485</f>
        <v>39</v>
      </c>
      <c r="AA2485" s="25">
        <f>+Tabla_DatosExternos_142[[#This Row],[Saldo]]/Tabla_DatosExternos_142[[#This Row],[Importe]]</f>
        <v>1</v>
      </c>
      <c r="AB2485" s="21"/>
      <c r="AC2485" s="26">
        <f>IF(AND(-Z2485&gt;=1,-Z2485&lt;=30),D2485,0)</f>
        <v>0</v>
      </c>
      <c r="AD2485" s="26">
        <f>IF(AND(-Z2485&gt;=31,-Z2485&lt;=60),D2485,0)</f>
        <v>0</v>
      </c>
      <c r="AE2485" s="26">
        <f>IF(AND(-Z2485&gt;=61,-Z2485&lt;=90),D2485,0)</f>
        <v>0</v>
      </c>
      <c r="AF2485" s="26">
        <f>IF(AND(-Z2485&gt;=91,-Z2485&lt;=120),D2485,0)</f>
        <v>0</v>
      </c>
      <c r="AG2485" s="26">
        <f>IF(AND(-Z2485&gt;=121,-Z2485&lt;=150),D2485,0)</f>
        <v>0</v>
      </c>
      <c r="AH2485" s="26">
        <f>IF(AND(-Z2485&gt;=151,-Z2485&lt;=180),D2485,0)</f>
        <v>0</v>
      </c>
      <c r="AI2485" s="26">
        <f>IF(AND(-Z2485&gt;=181,-Z2485&lt;=210),D2485,0)</f>
        <v>0</v>
      </c>
      <c r="AJ2485" s="26">
        <f>IF(AND(-Z2485&gt;=211,-Z2485&lt;=250),D2485,0)</f>
        <v>0</v>
      </c>
      <c r="AK2485" s="26">
        <f>IF(-Z2485&gt;=251,D2485,0)</f>
        <v>0</v>
      </c>
      <c r="AL2485" s="26">
        <f>SUM(AE2485:AF2485)</f>
        <v>0</v>
      </c>
      <c r="AM2485" s="26">
        <f>SUM(AG2485:AK2485)</f>
        <v>0</v>
      </c>
      <c r="AN2485" s="26">
        <f>SUM(AI2485:AK2485)</f>
        <v>0</v>
      </c>
      <c r="AO2485" s="26">
        <f>+IF(SUM(AC2485:AK2485)=0,D2485,0)</f>
        <v>677.4</v>
      </c>
      <c r="AP2485" s="26">
        <f>+SUM(AC2485:AK2485)</f>
        <v>0</v>
      </c>
      <c r="AQ2485" s="26">
        <f>+Tabla_DatosExternos_142[[#This Row],[Total Vigente]]+Tabla_DatosExternos_142[[#This Row],[Total Vencido]]</f>
        <v>677.4</v>
      </c>
      <c r="AR2485" s="26">
        <f>SUM(AG2485:AK2485)</f>
        <v>0</v>
      </c>
      <c r="AS2485" s="27">
        <f>+Tabla_DatosExternos_142[[#This Row],[Fecha]]-Tabla_DatosExternos_142[[#This Row],[Vence]]</f>
        <v>-60</v>
      </c>
      <c r="AT2485" s="21"/>
      <c r="AU2485" s="28" t="e">
        <f>+AR2485-W2485</f>
        <v>#VALUE!</v>
      </c>
    </row>
    <row r="2486" spans="1:47" x14ac:dyDescent="0.35">
      <c r="A2486" s="20">
        <v>46225</v>
      </c>
      <c r="B2486" s="21">
        <v>287606</v>
      </c>
      <c r="C2486" s="21">
        <v>453.12</v>
      </c>
      <c r="D2486" s="21">
        <v>453.12</v>
      </c>
      <c r="E2486" s="22">
        <v>46285</v>
      </c>
      <c r="F2486" s="21">
        <v>39</v>
      </c>
      <c r="G2486" s="21" t="s">
        <v>96</v>
      </c>
      <c r="H2486" s="21" t="s">
        <v>95</v>
      </c>
      <c r="I2486" s="21" t="s">
        <v>1709</v>
      </c>
      <c r="J2486" s="21" t="s">
        <v>1378</v>
      </c>
      <c r="K2486" s="21" t="s">
        <v>1379</v>
      </c>
      <c r="L2486" s="21" t="s">
        <v>1380</v>
      </c>
      <c r="M2486" s="21" t="s">
        <v>1381</v>
      </c>
      <c r="N2486" s="21">
        <v>60</v>
      </c>
      <c r="O2486" s="20"/>
      <c r="P2486" s="21" t="s">
        <v>50</v>
      </c>
      <c r="Q2486" s="21" t="s">
        <v>1710</v>
      </c>
      <c r="R2486" s="21">
        <v>10000</v>
      </c>
      <c r="S2486" s="21">
        <v>10019</v>
      </c>
      <c r="T2486" s="21">
        <v>-63.119921499999997</v>
      </c>
      <c r="U2486" s="21">
        <v>-17.745701700000001</v>
      </c>
      <c r="V2486" s="21" t="s">
        <v>1736</v>
      </c>
      <c r="W2486" s="21" t="s">
        <v>51</v>
      </c>
      <c r="X2486" s="21" t="s">
        <v>1770</v>
      </c>
      <c r="Y2486" s="23">
        <v>46246</v>
      </c>
      <c r="Z2486" s="24">
        <f>+E2486-Y2486</f>
        <v>39</v>
      </c>
      <c r="AA2486" s="25">
        <f>+Tabla_DatosExternos_142[[#This Row],[Saldo]]/Tabla_DatosExternos_142[[#This Row],[Importe]]</f>
        <v>1</v>
      </c>
      <c r="AB2486" s="21"/>
      <c r="AC2486" s="26">
        <f>IF(AND(-Z2486&gt;=1,-Z2486&lt;=30),D2486,0)</f>
        <v>0</v>
      </c>
      <c r="AD2486" s="26">
        <f>IF(AND(-Z2486&gt;=31,-Z2486&lt;=60),D2486,0)</f>
        <v>0</v>
      </c>
      <c r="AE2486" s="26">
        <f>IF(AND(-Z2486&gt;=61,-Z2486&lt;=90),D2486,0)</f>
        <v>0</v>
      </c>
      <c r="AF2486" s="26">
        <f>IF(AND(-Z2486&gt;=91,-Z2486&lt;=120),D2486,0)</f>
        <v>0</v>
      </c>
      <c r="AG2486" s="26">
        <f>IF(AND(-Z2486&gt;=121,-Z2486&lt;=150),D2486,0)</f>
        <v>0</v>
      </c>
      <c r="AH2486" s="26">
        <f>IF(AND(-Z2486&gt;=151,-Z2486&lt;=180),D2486,0)</f>
        <v>0</v>
      </c>
      <c r="AI2486" s="26">
        <f>IF(AND(-Z2486&gt;=181,-Z2486&lt;=210),D2486,0)</f>
        <v>0</v>
      </c>
      <c r="AJ2486" s="26">
        <f>IF(AND(-Z2486&gt;=211,-Z2486&lt;=250),D2486,0)</f>
        <v>0</v>
      </c>
      <c r="AK2486" s="26">
        <f>IF(-Z2486&gt;=251,D2486,0)</f>
        <v>0</v>
      </c>
      <c r="AL2486" s="26">
        <f>SUM(AE2486:AF2486)</f>
        <v>0</v>
      </c>
      <c r="AM2486" s="26">
        <f>SUM(AG2486:AK2486)</f>
        <v>0</v>
      </c>
      <c r="AN2486" s="26">
        <f>SUM(AI2486:AK2486)</f>
        <v>0</v>
      </c>
      <c r="AO2486" s="26">
        <f>+IF(SUM(AC2486:AK2486)=0,D2486,0)</f>
        <v>453.12</v>
      </c>
      <c r="AP2486" s="26">
        <f>+SUM(AC2486:AK2486)</f>
        <v>0</v>
      </c>
      <c r="AQ2486" s="26">
        <f>+Tabla_DatosExternos_142[[#This Row],[Total Vigente]]+Tabla_DatosExternos_142[[#This Row],[Total Vencido]]</f>
        <v>453.12</v>
      </c>
      <c r="AR2486" s="26">
        <f>SUM(AG2486:AK2486)</f>
        <v>0</v>
      </c>
      <c r="AS2486" s="27">
        <f>+Tabla_DatosExternos_142[[#This Row],[Fecha]]-Tabla_DatosExternos_142[[#This Row],[Vence]]</f>
        <v>-60</v>
      </c>
      <c r="AT2486" s="21"/>
      <c r="AU2486" s="28" t="e">
        <f>+AR2486-W2486</f>
        <v>#VALUE!</v>
      </c>
    </row>
    <row r="2487" spans="1:47" x14ac:dyDescent="0.35">
      <c r="A2487" s="20">
        <v>46225</v>
      </c>
      <c r="B2487" s="21">
        <v>287607</v>
      </c>
      <c r="C2487" s="21">
        <v>1782.96</v>
      </c>
      <c r="D2487" s="21">
        <v>1782.96</v>
      </c>
      <c r="E2487" s="22">
        <v>46285</v>
      </c>
      <c r="F2487" s="21">
        <v>39</v>
      </c>
      <c r="G2487" s="21" t="s">
        <v>96</v>
      </c>
      <c r="H2487" s="21" t="s">
        <v>95</v>
      </c>
      <c r="I2487" s="21" t="s">
        <v>1709</v>
      </c>
      <c r="J2487" s="21" t="s">
        <v>1378</v>
      </c>
      <c r="K2487" s="21" t="s">
        <v>1379</v>
      </c>
      <c r="L2487" s="21" t="s">
        <v>1380</v>
      </c>
      <c r="M2487" s="21" t="s">
        <v>1381</v>
      </c>
      <c r="N2487" s="21">
        <v>60</v>
      </c>
      <c r="O2487" s="20"/>
      <c r="P2487" s="21" t="s">
        <v>50</v>
      </c>
      <c r="Q2487" s="21" t="s">
        <v>1710</v>
      </c>
      <c r="R2487" s="21">
        <v>10000</v>
      </c>
      <c r="S2487" s="21">
        <v>10019</v>
      </c>
      <c r="T2487" s="21">
        <v>-63.117647499999997</v>
      </c>
      <c r="U2487" s="21">
        <v>-17.754691699999999</v>
      </c>
      <c r="V2487" s="21" t="s">
        <v>1736</v>
      </c>
      <c r="W2487" s="21" t="s">
        <v>51</v>
      </c>
      <c r="X2487" s="21" t="s">
        <v>1771</v>
      </c>
      <c r="Y2487" s="23">
        <v>46246</v>
      </c>
      <c r="Z2487" s="24">
        <f>+E2487-Y2487</f>
        <v>39</v>
      </c>
      <c r="AA2487" s="25">
        <f>+Tabla_DatosExternos_142[[#This Row],[Saldo]]/Tabla_DatosExternos_142[[#This Row],[Importe]]</f>
        <v>1</v>
      </c>
      <c r="AB2487" s="21"/>
      <c r="AC2487" s="26">
        <f>IF(AND(-Z2487&gt;=1,-Z2487&lt;=30),D2487,0)</f>
        <v>0</v>
      </c>
      <c r="AD2487" s="26">
        <f>IF(AND(-Z2487&gt;=31,-Z2487&lt;=60),D2487,0)</f>
        <v>0</v>
      </c>
      <c r="AE2487" s="26">
        <f>IF(AND(-Z2487&gt;=61,-Z2487&lt;=90),D2487,0)</f>
        <v>0</v>
      </c>
      <c r="AF2487" s="26">
        <f>IF(AND(-Z2487&gt;=91,-Z2487&lt;=120),D2487,0)</f>
        <v>0</v>
      </c>
      <c r="AG2487" s="26">
        <f>IF(AND(-Z2487&gt;=121,-Z2487&lt;=150),D2487,0)</f>
        <v>0</v>
      </c>
      <c r="AH2487" s="26">
        <f>IF(AND(-Z2487&gt;=151,-Z2487&lt;=180),D2487,0)</f>
        <v>0</v>
      </c>
      <c r="AI2487" s="26">
        <f>IF(AND(-Z2487&gt;=181,-Z2487&lt;=210),D2487,0)</f>
        <v>0</v>
      </c>
      <c r="AJ2487" s="26">
        <f>IF(AND(-Z2487&gt;=211,-Z2487&lt;=250),D2487,0)</f>
        <v>0</v>
      </c>
      <c r="AK2487" s="26">
        <f>IF(-Z2487&gt;=251,D2487,0)</f>
        <v>0</v>
      </c>
      <c r="AL2487" s="26">
        <f>SUM(AE2487:AF2487)</f>
        <v>0</v>
      </c>
      <c r="AM2487" s="26">
        <f>SUM(AG2487:AK2487)</f>
        <v>0</v>
      </c>
      <c r="AN2487" s="26">
        <f>SUM(AI2487:AK2487)</f>
        <v>0</v>
      </c>
      <c r="AO2487" s="26">
        <f>+IF(SUM(AC2487:AK2487)=0,D2487,0)</f>
        <v>1782.96</v>
      </c>
      <c r="AP2487" s="26">
        <f>+SUM(AC2487:AK2487)</f>
        <v>0</v>
      </c>
      <c r="AQ2487" s="26">
        <f>+Tabla_DatosExternos_142[[#This Row],[Total Vigente]]+Tabla_DatosExternos_142[[#This Row],[Total Vencido]]</f>
        <v>1782.96</v>
      </c>
      <c r="AR2487" s="26">
        <f>SUM(AG2487:AK2487)</f>
        <v>0</v>
      </c>
      <c r="AS2487" s="27">
        <f>+Tabla_DatosExternos_142[[#This Row],[Fecha]]-Tabla_DatosExternos_142[[#This Row],[Vence]]</f>
        <v>-60</v>
      </c>
      <c r="AT2487" s="21"/>
      <c r="AU2487" s="28" t="e">
        <f>+AR2487-W2487</f>
        <v>#VALUE!</v>
      </c>
    </row>
    <row r="2488" spans="1:47" x14ac:dyDescent="0.35">
      <c r="A2488" s="20">
        <v>46225</v>
      </c>
      <c r="B2488" s="21">
        <v>287608</v>
      </c>
      <c r="C2488" s="21">
        <v>1007.1</v>
      </c>
      <c r="D2488" s="21">
        <v>1007.1</v>
      </c>
      <c r="E2488" s="22">
        <v>46285</v>
      </c>
      <c r="F2488" s="21">
        <v>39</v>
      </c>
      <c r="G2488" s="21" t="s">
        <v>96</v>
      </c>
      <c r="H2488" s="21" t="s">
        <v>95</v>
      </c>
      <c r="I2488" s="21" t="s">
        <v>1709</v>
      </c>
      <c r="J2488" s="21" t="s">
        <v>1378</v>
      </c>
      <c r="K2488" s="21" t="s">
        <v>1379</v>
      </c>
      <c r="L2488" s="21" t="s">
        <v>1380</v>
      </c>
      <c r="M2488" s="21" t="s">
        <v>1381</v>
      </c>
      <c r="N2488" s="21">
        <v>60</v>
      </c>
      <c r="O2488" s="20"/>
      <c r="P2488" s="21" t="s">
        <v>50</v>
      </c>
      <c r="Q2488" s="21" t="s">
        <v>1710</v>
      </c>
      <c r="R2488" s="21">
        <v>5000</v>
      </c>
      <c r="S2488" s="21">
        <v>10019</v>
      </c>
      <c r="T2488" s="21">
        <v>-63.136187999999997</v>
      </c>
      <c r="U2488" s="21">
        <v>-17.775711000000001</v>
      </c>
      <c r="V2488" s="21" t="s">
        <v>1744</v>
      </c>
      <c r="W2488" s="21" t="s">
        <v>51</v>
      </c>
      <c r="X2488" s="21" t="s">
        <v>1773</v>
      </c>
      <c r="Y2488" s="23">
        <v>46246</v>
      </c>
      <c r="Z2488" s="24">
        <f>+E2488-Y2488</f>
        <v>39</v>
      </c>
      <c r="AA2488" s="25">
        <f>+Tabla_DatosExternos_142[[#This Row],[Saldo]]/Tabla_DatosExternos_142[[#This Row],[Importe]]</f>
        <v>1</v>
      </c>
      <c r="AB2488" s="21"/>
      <c r="AC2488" s="26">
        <f>IF(AND(-Z2488&gt;=1,-Z2488&lt;=30),D2488,0)</f>
        <v>0</v>
      </c>
      <c r="AD2488" s="26">
        <f>IF(AND(-Z2488&gt;=31,-Z2488&lt;=60),D2488,0)</f>
        <v>0</v>
      </c>
      <c r="AE2488" s="26">
        <f>IF(AND(-Z2488&gt;=61,-Z2488&lt;=90),D2488,0)</f>
        <v>0</v>
      </c>
      <c r="AF2488" s="26">
        <f>IF(AND(-Z2488&gt;=91,-Z2488&lt;=120),D2488,0)</f>
        <v>0</v>
      </c>
      <c r="AG2488" s="26">
        <f>IF(AND(-Z2488&gt;=121,-Z2488&lt;=150),D2488,0)</f>
        <v>0</v>
      </c>
      <c r="AH2488" s="26">
        <f>IF(AND(-Z2488&gt;=151,-Z2488&lt;=180),D2488,0)</f>
        <v>0</v>
      </c>
      <c r="AI2488" s="26">
        <f>IF(AND(-Z2488&gt;=181,-Z2488&lt;=210),D2488,0)</f>
        <v>0</v>
      </c>
      <c r="AJ2488" s="26">
        <f>IF(AND(-Z2488&gt;=211,-Z2488&lt;=250),D2488,0)</f>
        <v>0</v>
      </c>
      <c r="AK2488" s="26">
        <f>IF(-Z2488&gt;=251,D2488,0)</f>
        <v>0</v>
      </c>
      <c r="AL2488" s="26">
        <f>SUM(AE2488:AF2488)</f>
        <v>0</v>
      </c>
      <c r="AM2488" s="26">
        <f>SUM(AG2488:AK2488)</f>
        <v>0</v>
      </c>
      <c r="AN2488" s="26">
        <f>SUM(AI2488:AK2488)</f>
        <v>0</v>
      </c>
      <c r="AO2488" s="26">
        <f>+IF(SUM(AC2488:AK2488)=0,D2488,0)</f>
        <v>1007.1</v>
      </c>
      <c r="AP2488" s="26">
        <f>+SUM(AC2488:AK2488)</f>
        <v>0</v>
      </c>
      <c r="AQ2488" s="26">
        <f>+Tabla_DatosExternos_142[[#This Row],[Total Vigente]]+Tabla_DatosExternos_142[[#This Row],[Total Vencido]]</f>
        <v>1007.1</v>
      </c>
      <c r="AR2488" s="26">
        <f>SUM(AG2488:AK2488)</f>
        <v>0</v>
      </c>
      <c r="AS2488" s="27">
        <f>+Tabla_DatosExternos_142[[#This Row],[Fecha]]-Tabla_DatosExternos_142[[#This Row],[Vence]]</f>
        <v>-60</v>
      </c>
      <c r="AT2488" s="21"/>
      <c r="AU2488" s="28" t="e">
        <f>+AR2488-W2488</f>
        <v>#VALUE!</v>
      </c>
    </row>
    <row r="2489" spans="1:47" x14ac:dyDescent="0.35">
      <c r="A2489" s="20">
        <v>46225</v>
      </c>
      <c r="B2489" s="21">
        <v>287609</v>
      </c>
      <c r="C2489" s="21">
        <v>862.74</v>
      </c>
      <c r="D2489" s="21">
        <v>862.74</v>
      </c>
      <c r="E2489" s="22">
        <v>46285</v>
      </c>
      <c r="F2489" s="21">
        <v>39</v>
      </c>
      <c r="G2489" s="21" t="s">
        <v>96</v>
      </c>
      <c r="H2489" s="21" t="s">
        <v>95</v>
      </c>
      <c r="I2489" s="21" t="s">
        <v>1823</v>
      </c>
      <c r="J2489" s="21" t="s">
        <v>1378</v>
      </c>
      <c r="K2489" s="21" t="s">
        <v>1379</v>
      </c>
      <c r="L2489" s="21" t="s">
        <v>1380</v>
      </c>
      <c r="M2489" s="21" t="s">
        <v>1381</v>
      </c>
      <c r="N2489" s="21">
        <v>60</v>
      </c>
      <c r="O2489" s="20"/>
      <c r="P2489" s="21" t="s">
        <v>50</v>
      </c>
      <c r="Q2489" s="21" t="s">
        <v>1824</v>
      </c>
      <c r="R2489" s="21">
        <v>3020821</v>
      </c>
      <c r="S2489" s="21">
        <v>10019</v>
      </c>
      <c r="T2489" s="21">
        <v>-63.171123299999998</v>
      </c>
      <c r="U2489" s="21">
        <v>-17.750317500000001</v>
      </c>
      <c r="V2489" s="21" t="s">
        <v>1448</v>
      </c>
      <c r="W2489" s="21" t="s">
        <v>51</v>
      </c>
      <c r="X2489" s="21" t="s">
        <v>1869</v>
      </c>
      <c r="Y2489" s="23">
        <v>46246</v>
      </c>
      <c r="Z2489" s="24">
        <f>+E2489-Y2489</f>
        <v>39</v>
      </c>
      <c r="AA2489" s="25">
        <f>+Tabla_DatosExternos_142[[#This Row],[Saldo]]/Tabla_DatosExternos_142[[#This Row],[Importe]]</f>
        <v>1</v>
      </c>
      <c r="AB2489" s="21"/>
      <c r="AC2489" s="26">
        <f>IF(AND(-Z2489&gt;=1,-Z2489&lt;=30),D2489,0)</f>
        <v>0</v>
      </c>
      <c r="AD2489" s="26">
        <f>IF(AND(-Z2489&gt;=31,-Z2489&lt;=60),D2489,0)</f>
        <v>0</v>
      </c>
      <c r="AE2489" s="26">
        <f>IF(AND(-Z2489&gt;=61,-Z2489&lt;=90),D2489,0)</f>
        <v>0</v>
      </c>
      <c r="AF2489" s="26">
        <f>IF(AND(-Z2489&gt;=91,-Z2489&lt;=120),D2489,0)</f>
        <v>0</v>
      </c>
      <c r="AG2489" s="26">
        <f>IF(AND(-Z2489&gt;=121,-Z2489&lt;=150),D2489,0)</f>
        <v>0</v>
      </c>
      <c r="AH2489" s="26">
        <f>IF(AND(-Z2489&gt;=151,-Z2489&lt;=180),D2489,0)</f>
        <v>0</v>
      </c>
      <c r="AI2489" s="26">
        <f>IF(AND(-Z2489&gt;=181,-Z2489&lt;=210),D2489,0)</f>
        <v>0</v>
      </c>
      <c r="AJ2489" s="26">
        <f>IF(AND(-Z2489&gt;=211,-Z2489&lt;=250),D2489,0)</f>
        <v>0</v>
      </c>
      <c r="AK2489" s="26">
        <f>IF(-Z2489&gt;=251,D2489,0)</f>
        <v>0</v>
      </c>
      <c r="AL2489" s="26">
        <f>SUM(AE2489:AF2489)</f>
        <v>0</v>
      </c>
      <c r="AM2489" s="26">
        <f>SUM(AG2489:AK2489)</f>
        <v>0</v>
      </c>
      <c r="AN2489" s="26">
        <f>SUM(AI2489:AK2489)</f>
        <v>0</v>
      </c>
      <c r="AO2489" s="26">
        <f>+IF(SUM(AC2489:AK2489)=0,D2489,0)</f>
        <v>862.74</v>
      </c>
      <c r="AP2489" s="26">
        <f>+SUM(AC2489:AK2489)</f>
        <v>0</v>
      </c>
      <c r="AQ2489" s="26">
        <f>+Tabla_DatosExternos_142[[#This Row],[Total Vigente]]+Tabla_DatosExternos_142[[#This Row],[Total Vencido]]</f>
        <v>862.74</v>
      </c>
      <c r="AR2489" s="26">
        <f>SUM(AG2489:AK2489)</f>
        <v>0</v>
      </c>
      <c r="AS2489" s="27">
        <f>+Tabla_DatosExternos_142[[#This Row],[Fecha]]-Tabla_DatosExternos_142[[#This Row],[Vence]]</f>
        <v>-60</v>
      </c>
      <c r="AT2489" s="21"/>
      <c r="AU2489" s="28" t="e">
        <f>+AR2489-W2489</f>
        <v>#VALUE!</v>
      </c>
    </row>
    <row r="2490" spans="1:47" x14ac:dyDescent="0.35">
      <c r="A2490" s="20">
        <v>46225</v>
      </c>
      <c r="B2490" s="21">
        <v>287610</v>
      </c>
      <c r="C2490" s="21">
        <v>1400.76</v>
      </c>
      <c r="D2490" s="21">
        <v>1400.76</v>
      </c>
      <c r="E2490" s="22">
        <v>46285</v>
      </c>
      <c r="F2490" s="21">
        <v>39</v>
      </c>
      <c r="G2490" s="21" t="s">
        <v>96</v>
      </c>
      <c r="H2490" s="21" t="s">
        <v>95</v>
      </c>
      <c r="I2490" s="21" t="s">
        <v>1823</v>
      </c>
      <c r="J2490" s="21" t="s">
        <v>1378</v>
      </c>
      <c r="K2490" s="21" t="s">
        <v>1379</v>
      </c>
      <c r="L2490" s="21" t="s">
        <v>1380</v>
      </c>
      <c r="M2490" s="21" t="s">
        <v>1381</v>
      </c>
      <c r="N2490" s="21">
        <v>60</v>
      </c>
      <c r="O2490" s="20"/>
      <c r="P2490" s="21" t="s">
        <v>50</v>
      </c>
      <c r="Q2490" s="21" t="s">
        <v>1824</v>
      </c>
      <c r="R2490" s="21">
        <v>3020821</v>
      </c>
      <c r="S2490" s="21">
        <v>10019</v>
      </c>
      <c r="T2490" s="21">
        <v>-63.187922999999998</v>
      </c>
      <c r="U2490" s="21">
        <v>-17.7497486</v>
      </c>
      <c r="V2490" s="21" t="s">
        <v>1448</v>
      </c>
      <c r="W2490" s="21" t="s">
        <v>51</v>
      </c>
      <c r="X2490" s="21" t="s">
        <v>1870</v>
      </c>
      <c r="Y2490" s="23">
        <v>46246</v>
      </c>
      <c r="Z2490" s="24">
        <f>+E2490-Y2490</f>
        <v>39</v>
      </c>
      <c r="AA2490" s="25">
        <f>+Tabla_DatosExternos_142[[#This Row],[Saldo]]/Tabla_DatosExternos_142[[#This Row],[Importe]]</f>
        <v>1</v>
      </c>
      <c r="AB2490" s="21"/>
      <c r="AC2490" s="26">
        <f>IF(AND(-Z2490&gt;=1,-Z2490&lt;=30),D2490,0)</f>
        <v>0</v>
      </c>
      <c r="AD2490" s="26">
        <f>IF(AND(-Z2490&gt;=31,-Z2490&lt;=60),D2490,0)</f>
        <v>0</v>
      </c>
      <c r="AE2490" s="26">
        <f>IF(AND(-Z2490&gt;=61,-Z2490&lt;=90),D2490,0)</f>
        <v>0</v>
      </c>
      <c r="AF2490" s="26">
        <f>IF(AND(-Z2490&gt;=91,-Z2490&lt;=120),D2490,0)</f>
        <v>0</v>
      </c>
      <c r="AG2490" s="26">
        <f>IF(AND(-Z2490&gt;=121,-Z2490&lt;=150),D2490,0)</f>
        <v>0</v>
      </c>
      <c r="AH2490" s="26">
        <f>IF(AND(-Z2490&gt;=151,-Z2490&lt;=180),D2490,0)</f>
        <v>0</v>
      </c>
      <c r="AI2490" s="26">
        <f>IF(AND(-Z2490&gt;=181,-Z2490&lt;=210),D2490,0)</f>
        <v>0</v>
      </c>
      <c r="AJ2490" s="26">
        <f>IF(AND(-Z2490&gt;=211,-Z2490&lt;=250),D2490,0)</f>
        <v>0</v>
      </c>
      <c r="AK2490" s="26">
        <f>IF(-Z2490&gt;=251,D2490,0)</f>
        <v>0</v>
      </c>
      <c r="AL2490" s="26">
        <f>SUM(AE2490:AF2490)</f>
        <v>0</v>
      </c>
      <c r="AM2490" s="26">
        <f>SUM(AG2490:AK2490)</f>
        <v>0</v>
      </c>
      <c r="AN2490" s="26">
        <f>SUM(AI2490:AK2490)</f>
        <v>0</v>
      </c>
      <c r="AO2490" s="26">
        <f>+IF(SUM(AC2490:AK2490)=0,D2490,0)</f>
        <v>1400.76</v>
      </c>
      <c r="AP2490" s="26">
        <f>+SUM(AC2490:AK2490)</f>
        <v>0</v>
      </c>
      <c r="AQ2490" s="26">
        <f>+Tabla_DatosExternos_142[[#This Row],[Total Vigente]]+Tabla_DatosExternos_142[[#This Row],[Total Vencido]]</f>
        <v>1400.76</v>
      </c>
      <c r="AR2490" s="26">
        <f>SUM(AG2490:AK2490)</f>
        <v>0</v>
      </c>
      <c r="AS2490" s="27">
        <f>+Tabla_DatosExternos_142[[#This Row],[Fecha]]-Tabla_DatosExternos_142[[#This Row],[Vence]]</f>
        <v>-60</v>
      </c>
      <c r="AT2490" s="21"/>
      <c r="AU2490" s="28" t="e">
        <f>+AR2490-W2490</f>
        <v>#VALUE!</v>
      </c>
    </row>
    <row r="2491" spans="1:47" x14ac:dyDescent="0.35">
      <c r="A2491" s="20">
        <v>46225</v>
      </c>
      <c r="B2491" s="21">
        <v>287611</v>
      </c>
      <c r="C2491" s="21">
        <v>865.86</v>
      </c>
      <c r="D2491" s="21">
        <v>865.86</v>
      </c>
      <c r="E2491" s="22">
        <v>46285</v>
      </c>
      <c r="F2491" s="21">
        <v>39</v>
      </c>
      <c r="G2491" s="21" t="s">
        <v>96</v>
      </c>
      <c r="H2491" s="21" t="s">
        <v>95</v>
      </c>
      <c r="I2491" s="21" t="s">
        <v>1823</v>
      </c>
      <c r="J2491" s="21" t="s">
        <v>1378</v>
      </c>
      <c r="K2491" s="21" t="s">
        <v>1379</v>
      </c>
      <c r="L2491" s="21" t="s">
        <v>1380</v>
      </c>
      <c r="M2491" s="21" t="s">
        <v>1381</v>
      </c>
      <c r="N2491" s="21">
        <v>60</v>
      </c>
      <c r="O2491" s="20"/>
      <c r="P2491" s="21" t="s">
        <v>50</v>
      </c>
      <c r="Q2491" s="21" t="s">
        <v>1824</v>
      </c>
      <c r="R2491" s="21">
        <v>3020821</v>
      </c>
      <c r="S2491" s="21">
        <v>10019</v>
      </c>
      <c r="T2491" s="21">
        <v>-63.147013999999999</v>
      </c>
      <c r="U2491" s="21">
        <v>-17.742850700000002</v>
      </c>
      <c r="V2491" s="21" t="s">
        <v>1448</v>
      </c>
      <c r="W2491" s="21" t="s">
        <v>51</v>
      </c>
      <c r="X2491" s="21" t="s">
        <v>1852</v>
      </c>
      <c r="Y2491" s="23">
        <v>46246</v>
      </c>
      <c r="Z2491" s="24">
        <f>+E2491-Y2491</f>
        <v>39</v>
      </c>
      <c r="AA2491" s="25">
        <f>+Tabla_DatosExternos_142[[#This Row],[Saldo]]/Tabla_DatosExternos_142[[#This Row],[Importe]]</f>
        <v>1</v>
      </c>
      <c r="AB2491" s="21"/>
      <c r="AC2491" s="26">
        <f>IF(AND(-Z2491&gt;=1,-Z2491&lt;=30),D2491,0)</f>
        <v>0</v>
      </c>
      <c r="AD2491" s="26">
        <f>IF(AND(-Z2491&gt;=31,-Z2491&lt;=60),D2491,0)</f>
        <v>0</v>
      </c>
      <c r="AE2491" s="26">
        <f>IF(AND(-Z2491&gt;=61,-Z2491&lt;=90),D2491,0)</f>
        <v>0</v>
      </c>
      <c r="AF2491" s="26">
        <f>IF(AND(-Z2491&gt;=91,-Z2491&lt;=120),D2491,0)</f>
        <v>0</v>
      </c>
      <c r="AG2491" s="26">
        <f>IF(AND(-Z2491&gt;=121,-Z2491&lt;=150),D2491,0)</f>
        <v>0</v>
      </c>
      <c r="AH2491" s="26">
        <f>IF(AND(-Z2491&gt;=151,-Z2491&lt;=180),D2491,0)</f>
        <v>0</v>
      </c>
      <c r="AI2491" s="26">
        <f>IF(AND(-Z2491&gt;=181,-Z2491&lt;=210),D2491,0)</f>
        <v>0</v>
      </c>
      <c r="AJ2491" s="26">
        <f>IF(AND(-Z2491&gt;=211,-Z2491&lt;=250),D2491,0)</f>
        <v>0</v>
      </c>
      <c r="AK2491" s="26">
        <f>IF(-Z2491&gt;=251,D2491,0)</f>
        <v>0</v>
      </c>
      <c r="AL2491" s="26">
        <f>SUM(AE2491:AF2491)</f>
        <v>0</v>
      </c>
      <c r="AM2491" s="26">
        <f>SUM(AG2491:AK2491)</f>
        <v>0</v>
      </c>
      <c r="AN2491" s="26">
        <f>SUM(AI2491:AK2491)</f>
        <v>0</v>
      </c>
      <c r="AO2491" s="26">
        <f>+IF(SUM(AC2491:AK2491)=0,D2491,0)</f>
        <v>865.86</v>
      </c>
      <c r="AP2491" s="26">
        <f>+SUM(AC2491:AK2491)</f>
        <v>0</v>
      </c>
      <c r="AQ2491" s="26">
        <f>+Tabla_DatosExternos_142[[#This Row],[Total Vigente]]+Tabla_DatosExternos_142[[#This Row],[Total Vencido]]</f>
        <v>865.86</v>
      </c>
      <c r="AR2491" s="26">
        <f>SUM(AG2491:AK2491)</f>
        <v>0</v>
      </c>
      <c r="AS2491" s="27">
        <f>+Tabla_DatosExternos_142[[#This Row],[Fecha]]-Tabla_DatosExternos_142[[#This Row],[Vence]]</f>
        <v>-60</v>
      </c>
      <c r="AT2491" s="21"/>
      <c r="AU2491" s="28" t="e">
        <f>+AR2491-W2491</f>
        <v>#VALUE!</v>
      </c>
    </row>
    <row r="2492" spans="1:47" x14ac:dyDescent="0.35">
      <c r="A2492" s="20">
        <v>46225</v>
      </c>
      <c r="B2492" s="21">
        <v>287684</v>
      </c>
      <c r="C2492" s="21">
        <v>865.92</v>
      </c>
      <c r="D2492" s="21">
        <v>865.92</v>
      </c>
      <c r="E2492" s="22">
        <v>46285</v>
      </c>
      <c r="F2492" s="21">
        <v>39</v>
      </c>
      <c r="G2492" s="21" t="s">
        <v>96</v>
      </c>
      <c r="H2492" s="21" t="s">
        <v>95</v>
      </c>
      <c r="I2492" s="21" t="s">
        <v>1709</v>
      </c>
      <c r="J2492" s="21" t="s">
        <v>1378</v>
      </c>
      <c r="K2492" s="21" t="s">
        <v>1379</v>
      </c>
      <c r="L2492" s="21" t="s">
        <v>1380</v>
      </c>
      <c r="M2492" s="21" t="s">
        <v>1381</v>
      </c>
      <c r="N2492" s="21">
        <v>60</v>
      </c>
      <c r="O2492" s="20"/>
      <c r="P2492" s="21" t="s">
        <v>50</v>
      </c>
      <c r="Q2492" s="21" t="s">
        <v>1710</v>
      </c>
      <c r="R2492" s="21">
        <v>110000</v>
      </c>
      <c r="S2492" s="21">
        <v>10019</v>
      </c>
      <c r="T2492" s="21">
        <v>-63.096998999999997</v>
      </c>
      <c r="U2492" s="21">
        <v>-17.746296000000001</v>
      </c>
      <c r="V2492" s="21" t="s">
        <v>1717</v>
      </c>
      <c r="W2492" s="21" t="s">
        <v>51</v>
      </c>
      <c r="X2492" s="21" t="s">
        <v>1779</v>
      </c>
      <c r="Y2492" s="23">
        <v>46246</v>
      </c>
      <c r="Z2492" s="24">
        <f>+E2492-Y2492</f>
        <v>39</v>
      </c>
      <c r="AA2492" s="25">
        <f>+Tabla_DatosExternos_142[[#This Row],[Saldo]]/Tabla_DatosExternos_142[[#This Row],[Importe]]</f>
        <v>1</v>
      </c>
      <c r="AB2492" s="21"/>
      <c r="AC2492" s="26">
        <f>IF(AND(-Z2492&gt;=1,-Z2492&lt;=30),D2492,0)</f>
        <v>0</v>
      </c>
      <c r="AD2492" s="26">
        <f>IF(AND(-Z2492&gt;=31,-Z2492&lt;=60),D2492,0)</f>
        <v>0</v>
      </c>
      <c r="AE2492" s="26">
        <f>IF(AND(-Z2492&gt;=61,-Z2492&lt;=90),D2492,0)</f>
        <v>0</v>
      </c>
      <c r="AF2492" s="26">
        <f>IF(AND(-Z2492&gt;=91,-Z2492&lt;=120),D2492,0)</f>
        <v>0</v>
      </c>
      <c r="AG2492" s="26">
        <f>IF(AND(-Z2492&gt;=121,-Z2492&lt;=150),D2492,0)</f>
        <v>0</v>
      </c>
      <c r="AH2492" s="26">
        <f>IF(AND(-Z2492&gt;=151,-Z2492&lt;=180),D2492,0)</f>
        <v>0</v>
      </c>
      <c r="AI2492" s="26">
        <f>IF(AND(-Z2492&gt;=181,-Z2492&lt;=210),D2492,0)</f>
        <v>0</v>
      </c>
      <c r="AJ2492" s="26">
        <f>IF(AND(-Z2492&gt;=211,-Z2492&lt;=250),D2492,0)</f>
        <v>0</v>
      </c>
      <c r="AK2492" s="26">
        <f>IF(-Z2492&gt;=251,D2492,0)</f>
        <v>0</v>
      </c>
      <c r="AL2492" s="26">
        <f>SUM(AE2492:AF2492)</f>
        <v>0</v>
      </c>
      <c r="AM2492" s="26">
        <f>SUM(AG2492:AK2492)</f>
        <v>0</v>
      </c>
      <c r="AN2492" s="26">
        <f>SUM(AI2492:AK2492)</f>
        <v>0</v>
      </c>
      <c r="AO2492" s="26">
        <f>+IF(SUM(AC2492:AK2492)=0,D2492,0)</f>
        <v>865.92</v>
      </c>
      <c r="AP2492" s="26">
        <f>+SUM(AC2492:AK2492)</f>
        <v>0</v>
      </c>
      <c r="AQ2492" s="26">
        <f>+Tabla_DatosExternos_142[[#This Row],[Total Vigente]]+Tabla_DatosExternos_142[[#This Row],[Total Vencido]]</f>
        <v>865.92</v>
      </c>
      <c r="AR2492" s="26">
        <f>SUM(AG2492:AK2492)</f>
        <v>0</v>
      </c>
      <c r="AS2492" s="27">
        <f>+Tabla_DatosExternos_142[[#This Row],[Fecha]]-Tabla_DatosExternos_142[[#This Row],[Vence]]</f>
        <v>-60</v>
      </c>
      <c r="AT2492" s="21"/>
      <c r="AU2492" s="28" t="e">
        <f>+AR2492-W2492</f>
        <v>#VALUE!</v>
      </c>
    </row>
    <row r="2493" spans="1:47" x14ac:dyDescent="0.35">
      <c r="A2493" s="20">
        <v>46225</v>
      </c>
      <c r="B2493" s="21">
        <v>287685</v>
      </c>
      <c r="C2493" s="21">
        <v>715.86</v>
      </c>
      <c r="D2493" s="21">
        <v>715.86</v>
      </c>
      <c r="E2493" s="22">
        <v>46285</v>
      </c>
      <c r="F2493" s="21">
        <v>39</v>
      </c>
      <c r="G2493" s="21" t="s">
        <v>96</v>
      </c>
      <c r="H2493" s="21" t="s">
        <v>95</v>
      </c>
      <c r="I2493" s="21" t="s">
        <v>1709</v>
      </c>
      <c r="J2493" s="21" t="s">
        <v>1378</v>
      </c>
      <c r="K2493" s="21" t="s">
        <v>1379</v>
      </c>
      <c r="L2493" s="21" t="s">
        <v>1380</v>
      </c>
      <c r="M2493" s="21" t="s">
        <v>1381</v>
      </c>
      <c r="N2493" s="21">
        <v>60</v>
      </c>
      <c r="O2493" s="20"/>
      <c r="P2493" s="21" t="s">
        <v>50</v>
      </c>
      <c r="Q2493" s="21" t="s">
        <v>1710</v>
      </c>
      <c r="R2493" s="21">
        <v>425000</v>
      </c>
      <c r="S2493" s="21">
        <v>10019</v>
      </c>
      <c r="T2493" s="21">
        <v>-63.094124399999998</v>
      </c>
      <c r="U2493" s="21">
        <v>-17.7519545</v>
      </c>
      <c r="V2493" s="21" t="s">
        <v>1736</v>
      </c>
      <c r="W2493" s="21" t="s">
        <v>51</v>
      </c>
      <c r="X2493" s="21" t="s">
        <v>1780</v>
      </c>
      <c r="Y2493" s="23">
        <v>46246</v>
      </c>
      <c r="Z2493" s="24">
        <f>+E2493-Y2493</f>
        <v>39</v>
      </c>
      <c r="AA2493" s="25">
        <f>+Tabla_DatosExternos_142[[#This Row],[Saldo]]/Tabla_DatosExternos_142[[#This Row],[Importe]]</f>
        <v>1</v>
      </c>
      <c r="AB2493" s="21"/>
      <c r="AC2493" s="26">
        <f>IF(AND(-Z2493&gt;=1,-Z2493&lt;=30),D2493,0)</f>
        <v>0</v>
      </c>
      <c r="AD2493" s="26">
        <f>IF(AND(-Z2493&gt;=31,-Z2493&lt;=60),D2493,0)</f>
        <v>0</v>
      </c>
      <c r="AE2493" s="26">
        <f>IF(AND(-Z2493&gt;=61,-Z2493&lt;=90),D2493,0)</f>
        <v>0</v>
      </c>
      <c r="AF2493" s="26">
        <f>IF(AND(-Z2493&gt;=91,-Z2493&lt;=120),D2493,0)</f>
        <v>0</v>
      </c>
      <c r="AG2493" s="26">
        <f>IF(AND(-Z2493&gt;=121,-Z2493&lt;=150),D2493,0)</f>
        <v>0</v>
      </c>
      <c r="AH2493" s="26">
        <f>IF(AND(-Z2493&gt;=151,-Z2493&lt;=180),D2493,0)</f>
        <v>0</v>
      </c>
      <c r="AI2493" s="26">
        <f>IF(AND(-Z2493&gt;=181,-Z2493&lt;=210),D2493,0)</f>
        <v>0</v>
      </c>
      <c r="AJ2493" s="26">
        <f>IF(AND(-Z2493&gt;=211,-Z2493&lt;=250),D2493,0)</f>
        <v>0</v>
      </c>
      <c r="AK2493" s="26">
        <f>IF(-Z2493&gt;=251,D2493,0)</f>
        <v>0</v>
      </c>
      <c r="AL2493" s="26">
        <f>SUM(AE2493:AF2493)</f>
        <v>0</v>
      </c>
      <c r="AM2493" s="26">
        <f>SUM(AG2493:AK2493)</f>
        <v>0</v>
      </c>
      <c r="AN2493" s="26">
        <f>SUM(AI2493:AK2493)</f>
        <v>0</v>
      </c>
      <c r="AO2493" s="26">
        <f>+IF(SUM(AC2493:AK2493)=0,D2493,0)</f>
        <v>715.86</v>
      </c>
      <c r="AP2493" s="26">
        <f>+SUM(AC2493:AK2493)</f>
        <v>0</v>
      </c>
      <c r="AQ2493" s="26">
        <f>+Tabla_DatosExternos_142[[#This Row],[Total Vigente]]+Tabla_DatosExternos_142[[#This Row],[Total Vencido]]</f>
        <v>715.86</v>
      </c>
      <c r="AR2493" s="26">
        <f>SUM(AG2493:AK2493)</f>
        <v>0</v>
      </c>
      <c r="AS2493" s="27">
        <f>+Tabla_DatosExternos_142[[#This Row],[Fecha]]-Tabla_DatosExternos_142[[#This Row],[Vence]]</f>
        <v>-60</v>
      </c>
      <c r="AT2493" s="21"/>
      <c r="AU2493" s="28" t="e">
        <f>+AR2493-W2493</f>
        <v>#VALUE!</v>
      </c>
    </row>
    <row r="2494" spans="1:47" x14ac:dyDescent="0.35">
      <c r="A2494" s="20">
        <v>46225</v>
      </c>
      <c r="B2494" s="21">
        <v>288052</v>
      </c>
      <c r="C2494" s="21">
        <v>1387.08</v>
      </c>
      <c r="D2494" s="21">
        <v>1387.08</v>
      </c>
      <c r="E2494" s="22">
        <v>46285</v>
      </c>
      <c r="F2494" s="21">
        <v>39</v>
      </c>
      <c r="G2494" s="21" t="s">
        <v>96</v>
      </c>
      <c r="H2494" s="21" t="s">
        <v>95</v>
      </c>
      <c r="I2494" s="21" t="s">
        <v>1709</v>
      </c>
      <c r="J2494" s="21" t="s">
        <v>1378</v>
      </c>
      <c r="K2494" s="21" t="s">
        <v>1379</v>
      </c>
      <c r="L2494" s="21" t="s">
        <v>1380</v>
      </c>
      <c r="M2494" s="21" t="s">
        <v>1381</v>
      </c>
      <c r="N2494" s="21">
        <v>60</v>
      </c>
      <c r="O2494" s="20"/>
      <c r="P2494" s="21" t="s">
        <v>50</v>
      </c>
      <c r="Q2494" s="21" t="s">
        <v>1710</v>
      </c>
      <c r="R2494" s="21">
        <v>110000</v>
      </c>
      <c r="S2494" s="21">
        <v>10019</v>
      </c>
      <c r="T2494" s="21">
        <v>-63.251972000000002</v>
      </c>
      <c r="U2494" s="21">
        <v>-17.850193999999998</v>
      </c>
      <c r="V2494" s="21" t="s">
        <v>1715</v>
      </c>
      <c r="W2494" s="21" t="s">
        <v>51</v>
      </c>
      <c r="X2494" s="21" t="s">
        <v>1774</v>
      </c>
      <c r="Y2494" s="23">
        <v>46246</v>
      </c>
      <c r="Z2494" s="24">
        <f>+E2494-Y2494</f>
        <v>39</v>
      </c>
      <c r="AA2494" s="25">
        <f>+Tabla_DatosExternos_142[[#This Row],[Saldo]]/Tabla_DatosExternos_142[[#This Row],[Importe]]</f>
        <v>1</v>
      </c>
      <c r="AB2494" s="21"/>
      <c r="AC2494" s="26">
        <f>IF(AND(-Z2494&gt;=1,-Z2494&lt;=30),D2494,0)</f>
        <v>0</v>
      </c>
      <c r="AD2494" s="26">
        <f>IF(AND(-Z2494&gt;=31,-Z2494&lt;=60),D2494,0)</f>
        <v>0</v>
      </c>
      <c r="AE2494" s="26">
        <f>IF(AND(-Z2494&gt;=61,-Z2494&lt;=90),D2494,0)</f>
        <v>0</v>
      </c>
      <c r="AF2494" s="26">
        <f>IF(AND(-Z2494&gt;=91,-Z2494&lt;=120),D2494,0)</f>
        <v>0</v>
      </c>
      <c r="AG2494" s="26">
        <f>IF(AND(-Z2494&gt;=121,-Z2494&lt;=150),D2494,0)</f>
        <v>0</v>
      </c>
      <c r="AH2494" s="26">
        <f>IF(AND(-Z2494&gt;=151,-Z2494&lt;=180),D2494,0)</f>
        <v>0</v>
      </c>
      <c r="AI2494" s="26">
        <f>IF(AND(-Z2494&gt;=181,-Z2494&lt;=210),D2494,0)</f>
        <v>0</v>
      </c>
      <c r="AJ2494" s="26">
        <f>IF(AND(-Z2494&gt;=211,-Z2494&lt;=250),D2494,0)</f>
        <v>0</v>
      </c>
      <c r="AK2494" s="26">
        <f>IF(-Z2494&gt;=251,D2494,0)</f>
        <v>0</v>
      </c>
      <c r="AL2494" s="26">
        <f>SUM(AE2494:AF2494)</f>
        <v>0</v>
      </c>
      <c r="AM2494" s="26">
        <f>SUM(AG2494:AK2494)</f>
        <v>0</v>
      </c>
      <c r="AN2494" s="26">
        <f>SUM(AI2494:AK2494)</f>
        <v>0</v>
      </c>
      <c r="AO2494" s="26">
        <f>+IF(SUM(AC2494:AK2494)=0,D2494,0)</f>
        <v>1387.08</v>
      </c>
      <c r="AP2494" s="26">
        <f>+SUM(AC2494:AK2494)</f>
        <v>0</v>
      </c>
      <c r="AQ2494" s="26">
        <f>+Tabla_DatosExternos_142[[#This Row],[Total Vigente]]+Tabla_DatosExternos_142[[#This Row],[Total Vencido]]</f>
        <v>1387.08</v>
      </c>
      <c r="AR2494" s="26">
        <f>SUM(AG2494:AK2494)</f>
        <v>0</v>
      </c>
      <c r="AS2494" s="27">
        <f>+Tabla_DatosExternos_142[[#This Row],[Fecha]]-Tabla_DatosExternos_142[[#This Row],[Vence]]</f>
        <v>-60</v>
      </c>
      <c r="AT2494" s="21"/>
      <c r="AU2494" s="28" t="e">
        <f>+AR2494-W2494</f>
        <v>#VALUE!</v>
      </c>
    </row>
    <row r="2495" spans="1:47" x14ac:dyDescent="0.35">
      <c r="A2495" s="20">
        <v>46225</v>
      </c>
      <c r="B2495" s="21">
        <v>288053</v>
      </c>
      <c r="C2495" s="21">
        <v>889.86</v>
      </c>
      <c r="D2495" s="21">
        <v>889.86</v>
      </c>
      <c r="E2495" s="22">
        <v>46285</v>
      </c>
      <c r="F2495" s="21">
        <v>39</v>
      </c>
      <c r="G2495" s="21" t="s">
        <v>96</v>
      </c>
      <c r="H2495" s="21" t="s">
        <v>95</v>
      </c>
      <c r="I2495" s="21" t="s">
        <v>1709</v>
      </c>
      <c r="J2495" s="21" t="s">
        <v>1378</v>
      </c>
      <c r="K2495" s="21" t="s">
        <v>1379</v>
      </c>
      <c r="L2495" s="21" t="s">
        <v>1380</v>
      </c>
      <c r="M2495" s="21" t="s">
        <v>1381</v>
      </c>
      <c r="N2495" s="21">
        <v>60</v>
      </c>
      <c r="O2495" s="20"/>
      <c r="P2495" s="21" t="s">
        <v>50</v>
      </c>
      <c r="Q2495" s="21" t="s">
        <v>1710</v>
      </c>
      <c r="R2495" s="21">
        <v>10000</v>
      </c>
      <c r="S2495" s="21">
        <v>10019</v>
      </c>
      <c r="T2495" s="21">
        <v>-63.328288999999998</v>
      </c>
      <c r="U2495" s="21">
        <v>-17.892987999999999</v>
      </c>
      <c r="V2495" s="21" t="s">
        <v>1736</v>
      </c>
      <c r="W2495" s="21" t="s">
        <v>51</v>
      </c>
      <c r="X2495" s="21" t="s">
        <v>2473</v>
      </c>
      <c r="Y2495" s="23">
        <v>46246</v>
      </c>
      <c r="Z2495" s="24">
        <f>+E2495-Y2495</f>
        <v>39</v>
      </c>
      <c r="AA2495" s="25">
        <f>+Tabla_DatosExternos_142[[#This Row],[Saldo]]/Tabla_DatosExternos_142[[#This Row],[Importe]]</f>
        <v>1</v>
      </c>
      <c r="AB2495" s="21"/>
      <c r="AC2495" s="26">
        <f>IF(AND(-Z2495&gt;=1,-Z2495&lt;=30),D2495,0)</f>
        <v>0</v>
      </c>
      <c r="AD2495" s="26">
        <f>IF(AND(-Z2495&gt;=31,-Z2495&lt;=60),D2495,0)</f>
        <v>0</v>
      </c>
      <c r="AE2495" s="26">
        <f>IF(AND(-Z2495&gt;=61,-Z2495&lt;=90),D2495,0)</f>
        <v>0</v>
      </c>
      <c r="AF2495" s="26">
        <f>IF(AND(-Z2495&gt;=91,-Z2495&lt;=120),D2495,0)</f>
        <v>0</v>
      </c>
      <c r="AG2495" s="26">
        <f>IF(AND(-Z2495&gt;=121,-Z2495&lt;=150),D2495,0)</f>
        <v>0</v>
      </c>
      <c r="AH2495" s="26">
        <f>IF(AND(-Z2495&gt;=151,-Z2495&lt;=180),D2495,0)</f>
        <v>0</v>
      </c>
      <c r="AI2495" s="26">
        <f>IF(AND(-Z2495&gt;=181,-Z2495&lt;=210),D2495,0)</f>
        <v>0</v>
      </c>
      <c r="AJ2495" s="26">
        <f>IF(AND(-Z2495&gt;=211,-Z2495&lt;=250),D2495,0)</f>
        <v>0</v>
      </c>
      <c r="AK2495" s="26">
        <f>IF(-Z2495&gt;=251,D2495,0)</f>
        <v>0</v>
      </c>
      <c r="AL2495" s="26">
        <f>SUM(AE2495:AF2495)</f>
        <v>0</v>
      </c>
      <c r="AM2495" s="26">
        <f>SUM(AG2495:AK2495)</f>
        <v>0</v>
      </c>
      <c r="AN2495" s="26">
        <f>SUM(AI2495:AK2495)</f>
        <v>0</v>
      </c>
      <c r="AO2495" s="26">
        <f>+IF(SUM(AC2495:AK2495)=0,D2495,0)</f>
        <v>889.86</v>
      </c>
      <c r="AP2495" s="26">
        <f>+SUM(AC2495:AK2495)</f>
        <v>0</v>
      </c>
      <c r="AQ2495" s="26">
        <f>+Tabla_DatosExternos_142[[#This Row],[Total Vigente]]+Tabla_DatosExternos_142[[#This Row],[Total Vencido]]</f>
        <v>889.86</v>
      </c>
      <c r="AR2495" s="26">
        <f>SUM(AG2495:AK2495)</f>
        <v>0</v>
      </c>
      <c r="AS2495" s="27">
        <f>+Tabla_DatosExternos_142[[#This Row],[Fecha]]-Tabla_DatosExternos_142[[#This Row],[Vence]]</f>
        <v>-60</v>
      </c>
      <c r="AT2495" s="21"/>
      <c r="AU2495" s="28" t="e">
        <f>+AR2495-W2495</f>
        <v>#VALUE!</v>
      </c>
    </row>
    <row r="2496" spans="1:47" x14ac:dyDescent="0.35">
      <c r="A2496" s="20">
        <v>46225</v>
      </c>
      <c r="B2496" s="21">
        <v>288054</v>
      </c>
      <c r="C2496" s="21">
        <v>948.54</v>
      </c>
      <c r="D2496" s="21">
        <v>948.54</v>
      </c>
      <c r="E2496" s="22">
        <v>46285</v>
      </c>
      <c r="F2496" s="21">
        <v>39</v>
      </c>
      <c r="G2496" s="21" t="s">
        <v>96</v>
      </c>
      <c r="H2496" s="21" t="s">
        <v>95</v>
      </c>
      <c r="I2496" s="21" t="s">
        <v>1709</v>
      </c>
      <c r="J2496" s="21" t="s">
        <v>1378</v>
      </c>
      <c r="K2496" s="21" t="s">
        <v>1379</v>
      </c>
      <c r="L2496" s="21" t="s">
        <v>1380</v>
      </c>
      <c r="M2496" s="21" t="s">
        <v>1381</v>
      </c>
      <c r="N2496" s="21">
        <v>60</v>
      </c>
      <c r="O2496" s="20"/>
      <c r="P2496" s="21" t="s">
        <v>50</v>
      </c>
      <c r="Q2496" s="21" t="s">
        <v>1710</v>
      </c>
      <c r="R2496" s="21">
        <v>5000</v>
      </c>
      <c r="S2496" s="21">
        <v>10019</v>
      </c>
      <c r="T2496" s="21">
        <v>-63.2227459</v>
      </c>
      <c r="U2496" s="21">
        <v>-17.814352100000001</v>
      </c>
      <c r="V2496" s="21" t="s">
        <v>1744</v>
      </c>
      <c r="W2496" s="21" t="s">
        <v>51</v>
      </c>
      <c r="X2496" s="21" t="s">
        <v>1745</v>
      </c>
      <c r="Y2496" s="23">
        <v>46246</v>
      </c>
      <c r="Z2496" s="24">
        <f>+E2496-Y2496</f>
        <v>39</v>
      </c>
      <c r="AA2496" s="25">
        <f>+Tabla_DatosExternos_142[[#This Row],[Saldo]]/Tabla_DatosExternos_142[[#This Row],[Importe]]</f>
        <v>1</v>
      </c>
      <c r="AB2496" s="21"/>
      <c r="AC2496" s="26">
        <f>IF(AND(-Z2496&gt;=1,-Z2496&lt;=30),D2496,0)</f>
        <v>0</v>
      </c>
      <c r="AD2496" s="26">
        <f>IF(AND(-Z2496&gt;=31,-Z2496&lt;=60),D2496,0)</f>
        <v>0</v>
      </c>
      <c r="AE2496" s="26">
        <f>IF(AND(-Z2496&gt;=61,-Z2496&lt;=90),D2496,0)</f>
        <v>0</v>
      </c>
      <c r="AF2496" s="26">
        <f>IF(AND(-Z2496&gt;=91,-Z2496&lt;=120),D2496,0)</f>
        <v>0</v>
      </c>
      <c r="AG2496" s="26">
        <f>IF(AND(-Z2496&gt;=121,-Z2496&lt;=150),D2496,0)</f>
        <v>0</v>
      </c>
      <c r="AH2496" s="26">
        <f>IF(AND(-Z2496&gt;=151,-Z2496&lt;=180),D2496,0)</f>
        <v>0</v>
      </c>
      <c r="AI2496" s="26">
        <f>IF(AND(-Z2496&gt;=181,-Z2496&lt;=210),D2496,0)</f>
        <v>0</v>
      </c>
      <c r="AJ2496" s="26">
        <f>IF(AND(-Z2496&gt;=211,-Z2496&lt;=250),D2496,0)</f>
        <v>0</v>
      </c>
      <c r="AK2496" s="26">
        <f>IF(-Z2496&gt;=251,D2496,0)</f>
        <v>0</v>
      </c>
      <c r="AL2496" s="26">
        <f>SUM(AE2496:AF2496)</f>
        <v>0</v>
      </c>
      <c r="AM2496" s="26">
        <f>SUM(AG2496:AK2496)</f>
        <v>0</v>
      </c>
      <c r="AN2496" s="26">
        <f>SUM(AI2496:AK2496)</f>
        <v>0</v>
      </c>
      <c r="AO2496" s="26">
        <f>+IF(SUM(AC2496:AK2496)=0,D2496,0)</f>
        <v>948.54</v>
      </c>
      <c r="AP2496" s="26">
        <f>+SUM(AC2496:AK2496)</f>
        <v>0</v>
      </c>
      <c r="AQ2496" s="26">
        <f>+Tabla_DatosExternos_142[[#This Row],[Total Vigente]]+Tabla_DatosExternos_142[[#This Row],[Total Vencido]]</f>
        <v>948.54</v>
      </c>
      <c r="AR2496" s="26">
        <f>SUM(AG2496:AK2496)</f>
        <v>0</v>
      </c>
      <c r="AS2496" s="27">
        <f>+Tabla_DatosExternos_142[[#This Row],[Fecha]]-Tabla_DatosExternos_142[[#This Row],[Vence]]</f>
        <v>-60</v>
      </c>
      <c r="AT2496" s="21"/>
      <c r="AU2496" s="28" t="e">
        <f>+AR2496-W2496</f>
        <v>#VALUE!</v>
      </c>
    </row>
    <row r="2497" spans="1:47" x14ac:dyDescent="0.35">
      <c r="A2497" s="20">
        <v>46226</v>
      </c>
      <c r="B2497" s="21">
        <v>288184</v>
      </c>
      <c r="C2497" s="21">
        <v>6960.4</v>
      </c>
      <c r="D2497" s="21">
        <v>6960.4</v>
      </c>
      <c r="E2497" s="22">
        <v>46286</v>
      </c>
      <c r="F2497" s="21">
        <v>40</v>
      </c>
      <c r="G2497" s="21" t="s">
        <v>96</v>
      </c>
      <c r="H2497" s="21" t="s">
        <v>95</v>
      </c>
      <c r="I2497" s="21" t="s">
        <v>1709</v>
      </c>
      <c r="J2497" s="21" t="s">
        <v>1378</v>
      </c>
      <c r="K2497" s="21" t="s">
        <v>1379</v>
      </c>
      <c r="L2497" s="21" t="s">
        <v>1380</v>
      </c>
      <c r="M2497" s="21" t="s">
        <v>1381</v>
      </c>
      <c r="N2497" s="21">
        <v>60</v>
      </c>
      <c r="O2497" s="20"/>
      <c r="P2497" s="21" t="s">
        <v>50</v>
      </c>
      <c r="Q2497" s="21" t="s">
        <v>1710</v>
      </c>
      <c r="R2497" s="21">
        <v>5000</v>
      </c>
      <c r="S2497" s="21">
        <v>10019</v>
      </c>
      <c r="T2497" s="21">
        <v>-63.1361153</v>
      </c>
      <c r="U2497" s="21">
        <v>-17.761643500000002</v>
      </c>
      <c r="V2497" s="21" t="s">
        <v>1818</v>
      </c>
      <c r="W2497" s="21" t="s">
        <v>51</v>
      </c>
      <c r="X2497" s="21" t="s">
        <v>1894</v>
      </c>
      <c r="Y2497" s="23">
        <v>46246</v>
      </c>
      <c r="Z2497" s="24">
        <f>+E2497-Y2497</f>
        <v>40</v>
      </c>
      <c r="AA2497" s="25">
        <f>+Tabla_DatosExternos_142[[#This Row],[Saldo]]/Tabla_DatosExternos_142[[#This Row],[Importe]]</f>
        <v>1</v>
      </c>
      <c r="AB2497" s="21"/>
      <c r="AC2497" s="26">
        <f>IF(AND(-Z2497&gt;=1,-Z2497&lt;=30),D2497,0)</f>
        <v>0</v>
      </c>
      <c r="AD2497" s="26">
        <f>IF(AND(-Z2497&gt;=31,-Z2497&lt;=60),D2497,0)</f>
        <v>0</v>
      </c>
      <c r="AE2497" s="26">
        <f>IF(AND(-Z2497&gt;=61,-Z2497&lt;=90),D2497,0)</f>
        <v>0</v>
      </c>
      <c r="AF2497" s="26">
        <f>IF(AND(-Z2497&gt;=91,-Z2497&lt;=120),D2497,0)</f>
        <v>0</v>
      </c>
      <c r="AG2497" s="26">
        <f>IF(AND(-Z2497&gt;=121,-Z2497&lt;=150),D2497,0)</f>
        <v>0</v>
      </c>
      <c r="AH2497" s="26">
        <f>IF(AND(-Z2497&gt;=151,-Z2497&lt;=180),D2497,0)</f>
        <v>0</v>
      </c>
      <c r="AI2497" s="26">
        <f>IF(AND(-Z2497&gt;=181,-Z2497&lt;=210),D2497,0)</f>
        <v>0</v>
      </c>
      <c r="AJ2497" s="26">
        <f>IF(AND(-Z2497&gt;=211,-Z2497&lt;=250),D2497,0)</f>
        <v>0</v>
      </c>
      <c r="AK2497" s="26">
        <f>IF(-Z2497&gt;=251,D2497,0)</f>
        <v>0</v>
      </c>
      <c r="AL2497" s="26">
        <f>SUM(AE2497:AF2497)</f>
        <v>0</v>
      </c>
      <c r="AM2497" s="26">
        <f>SUM(AG2497:AK2497)</f>
        <v>0</v>
      </c>
      <c r="AN2497" s="26">
        <f>SUM(AI2497:AK2497)</f>
        <v>0</v>
      </c>
      <c r="AO2497" s="26">
        <f>+IF(SUM(AC2497:AK2497)=0,D2497,0)</f>
        <v>6960.4</v>
      </c>
      <c r="AP2497" s="26">
        <f>+SUM(AC2497:AK2497)</f>
        <v>0</v>
      </c>
      <c r="AQ2497" s="26">
        <f>+Tabla_DatosExternos_142[[#This Row],[Total Vigente]]+Tabla_DatosExternos_142[[#This Row],[Total Vencido]]</f>
        <v>6960.4</v>
      </c>
      <c r="AR2497" s="26">
        <f>SUM(AG2497:AK2497)</f>
        <v>0</v>
      </c>
      <c r="AS2497" s="27">
        <f>+Tabla_DatosExternos_142[[#This Row],[Fecha]]-Tabla_DatosExternos_142[[#This Row],[Vence]]</f>
        <v>-60</v>
      </c>
      <c r="AT2497" s="21"/>
      <c r="AU2497" s="28" t="e">
        <f>+AR2497-W2497</f>
        <v>#VALUE!</v>
      </c>
    </row>
    <row r="2498" spans="1:47" x14ac:dyDescent="0.35">
      <c r="A2498" s="20">
        <v>46226</v>
      </c>
      <c r="B2498" s="21">
        <v>288185</v>
      </c>
      <c r="C2498" s="21">
        <v>2633.52</v>
      </c>
      <c r="D2498" s="21">
        <v>2633.52</v>
      </c>
      <c r="E2498" s="22">
        <v>46286</v>
      </c>
      <c r="F2498" s="21">
        <v>40</v>
      </c>
      <c r="G2498" s="21" t="s">
        <v>96</v>
      </c>
      <c r="H2498" s="21" t="s">
        <v>95</v>
      </c>
      <c r="I2498" s="21" t="s">
        <v>1709</v>
      </c>
      <c r="J2498" s="21" t="s">
        <v>1378</v>
      </c>
      <c r="K2498" s="21" t="s">
        <v>1379</v>
      </c>
      <c r="L2498" s="21" t="s">
        <v>1380</v>
      </c>
      <c r="M2498" s="21" t="s">
        <v>1381</v>
      </c>
      <c r="N2498" s="21">
        <v>60</v>
      </c>
      <c r="O2498" s="20"/>
      <c r="P2498" s="21" t="s">
        <v>50</v>
      </c>
      <c r="Q2498" s="21" t="s">
        <v>1710</v>
      </c>
      <c r="R2498" s="21">
        <v>5000</v>
      </c>
      <c r="S2498" s="21">
        <v>10019</v>
      </c>
      <c r="T2498" s="21">
        <v>-63.1361153</v>
      </c>
      <c r="U2498" s="21">
        <v>-17.761643500000002</v>
      </c>
      <c r="V2498" s="21" t="s">
        <v>1818</v>
      </c>
      <c r="W2498" s="21" t="s">
        <v>51</v>
      </c>
      <c r="X2498" s="21" t="s">
        <v>1894</v>
      </c>
      <c r="Y2498" s="23">
        <v>46246</v>
      </c>
      <c r="Z2498" s="24">
        <f>+E2498-Y2498</f>
        <v>40</v>
      </c>
      <c r="AA2498" s="25">
        <f>+Tabla_DatosExternos_142[[#This Row],[Saldo]]/Tabla_DatosExternos_142[[#This Row],[Importe]]</f>
        <v>1</v>
      </c>
      <c r="AB2498" s="21"/>
      <c r="AC2498" s="26">
        <f>IF(AND(-Z2498&gt;=1,-Z2498&lt;=30),D2498,0)</f>
        <v>0</v>
      </c>
      <c r="AD2498" s="26">
        <f>IF(AND(-Z2498&gt;=31,-Z2498&lt;=60),D2498,0)</f>
        <v>0</v>
      </c>
      <c r="AE2498" s="26">
        <f>IF(AND(-Z2498&gt;=61,-Z2498&lt;=90),D2498,0)</f>
        <v>0</v>
      </c>
      <c r="AF2498" s="26">
        <f>IF(AND(-Z2498&gt;=91,-Z2498&lt;=120),D2498,0)</f>
        <v>0</v>
      </c>
      <c r="AG2498" s="26">
        <f>IF(AND(-Z2498&gt;=121,-Z2498&lt;=150),D2498,0)</f>
        <v>0</v>
      </c>
      <c r="AH2498" s="26">
        <f>IF(AND(-Z2498&gt;=151,-Z2498&lt;=180),D2498,0)</f>
        <v>0</v>
      </c>
      <c r="AI2498" s="26">
        <f>IF(AND(-Z2498&gt;=181,-Z2498&lt;=210),D2498,0)</f>
        <v>0</v>
      </c>
      <c r="AJ2498" s="26">
        <f>IF(AND(-Z2498&gt;=211,-Z2498&lt;=250),D2498,0)</f>
        <v>0</v>
      </c>
      <c r="AK2498" s="26">
        <f>IF(-Z2498&gt;=251,D2498,0)</f>
        <v>0</v>
      </c>
      <c r="AL2498" s="26">
        <f>SUM(AE2498:AF2498)</f>
        <v>0</v>
      </c>
      <c r="AM2498" s="26">
        <f>SUM(AG2498:AK2498)</f>
        <v>0</v>
      </c>
      <c r="AN2498" s="26">
        <f>SUM(AI2498:AK2498)</f>
        <v>0</v>
      </c>
      <c r="AO2498" s="26">
        <f>+IF(SUM(AC2498:AK2498)=0,D2498,0)</f>
        <v>2633.52</v>
      </c>
      <c r="AP2498" s="26">
        <f>+SUM(AC2498:AK2498)</f>
        <v>0</v>
      </c>
      <c r="AQ2498" s="26">
        <f>+Tabla_DatosExternos_142[[#This Row],[Total Vigente]]+Tabla_DatosExternos_142[[#This Row],[Total Vencido]]</f>
        <v>2633.52</v>
      </c>
      <c r="AR2498" s="26">
        <f>SUM(AG2498:AK2498)</f>
        <v>0</v>
      </c>
      <c r="AS2498" s="27">
        <f>+Tabla_DatosExternos_142[[#This Row],[Fecha]]-Tabla_DatosExternos_142[[#This Row],[Vence]]</f>
        <v>-60</v>
      </c>
      <c r="AT2498" s="21"/>
      <c r="AU2498" s="28" t="e">
        <f>+AR2498-W2498</f>
        <v>#VALUE!</v>
      </c>
    </row>
    <row r="2499" spans="1:47" x14ac:dyDescent="0.35">
      <c r="A2499" s="20">
        <v>46226</v>
      </c>
      <c r="B2499" s="21">
        <v>288186</v>
      </c>
      <c r="C2499" s="21">
        <v>4030.56</v>
      </c>
      <c r="D2499" s="21">
        <v>4030.56</v>
      </c>
      <c r="E2499" s="22">
        <v>46286</v>
      </c>
      <c r="F2499" s="21">
        <v>40</v>
      </c>
      <c r="G2499" s="21" t="s">
        <v>96</v>
      </c>
      <c r="H2499" s="21" t="s">
        <v>95</v>
      </c>
      <c r="I2499" s="21" t="s">
        <v>1618</v>
      </c>
      <c r="J2499" s="21" t="s">
        <v>1378</v>
      </c>
      <c r="K2499" s="21" t="s">
        <v>1379</v>
      </c>
      <c r="L2499" s="21" t="s">
        <v>1380</v>
      </c>
      <c r="M2499" s="21" t="s">
        <v>1381</v>
      </c>
      <c r="N2499" s="21">
        <v>60</v>
      </c>
      <c r="O2499" s="20"/>
      <c r="P2499" s="21" t="s">
        <v>50</v>
      </c>
      <c r="Q2499" s="21" t="s">
        <v>1619</v>
      </c>
      <c r="R2499" s="21">
        <v>2500300</v>
      </c>
      <c r="S2499" s="21">
        <v>10019</v>
      </c>
      <c r="T2499" s="21">
        <v>-63.182762099999998</v>
      </c>
      <c r="U2499" s="21">
        <v>-17.793749399999999</v>
      </c>
      <c r="V2499" s="21" t="s">
        <v>1620</v>
      </c>
      <c r="W2499" s="21" t="s">
        <v>51</v>
      </c>
      <c r="X2499" s="21" t="s">
        <v>1695</v>
      </c>
      <c r="Y2499" s="23">
        <v>46246</v>
      </c>
      <c r="Z2499" s="24">
        <f>+E2499-Y2499</f>
        <v>40</v>
      </c>
      <c r="AA2499" s="25">
        <f>+Tabla_DatosExternos_142[[#This Row],[Saldo]]/Tabla_DatosExternos_142[[#This Row],[Importe]]</f>
        <v>1</v>
      </c>
      <c r="AB2499" s="21"/>
      <c r="AC2499" s="26">
        <f>IF(AND(-Z2499&gt;=1,-Z2499&lt;=30),D2499,0)</f>
        <v>0</v>
      </c>
      <c r="AD2499" s="26">
        <f>IF(AND(-Z2499&gt;=31,-Z2499&lt;=60),D2499,0)</f>
        <v>0</v>
      </c>
      <c r="AE2499" s="26">
        <f>IF(AND(-Z2499&gt;=61,-Z2499&lt;=90),D2499,0)</f>
        <v>0</v>
      </c>
      <c r="AF2499" s="26">
        <f>IF(AND(-Z2499&gt;=91,-Z2499&lt;=120),D2499,0)</f>
        <v>0</v>
      </c>
      <c r="AG2499" s="26">
        <f>IF(AND(-Z2499&gt;=121,-Z2499&lt;=150),D2499,0)</f>
        <v>0</v>
      </c>
      <c r="AH2499" s="26">
        <f>IF(AND(-Z2499&gt;=151,-Z2499&lt;=180),D2499,0)</f>
        <v>0</v>
      </c>
      <c r="AI2499" s="26">
        <f>IF(AND(-Z2499&gt;=181,-Z2499&lt;=210),D2499,0)</f>
        <v>0</v>
      </c>
      <c r="AJ2499" s="26">
        <f>IF(AND(-Z2499&gt;=211,-Z2499&lt;=250),D2499,0)</f>
        <v>0</v>
      </c>
      <c r="AK2499" s="26">
        <f>IF(-Z2499&gt;=251,D2499,0)</f>
        <v>0</v>
      </c>
      <c r="AL2499" s="26">
        <f>SUM(AE2499:AF2499)</f>
        <v>0</v>
      </c>
      <c r="AM2499" s="26">
        <f>SUM(AG2499:AK2499)</f>
        <v>0</v>
      </c>
      <c r="AN2499" s="26">
        <f>SUM(AI2499:AK2499)</f>
        <v>0</v>
      </c>
      <c r="AO2499" s="26">
        <f>+IF(SUM(AC2499:AK2499)=0,D2499,0)</f>
        <v>4030.56</v>
      </c>
      <c r="AP2499" s="26">
        <f>+SUM(AC2499:AK2499)</f>
        <v>0</v>
      </c>
      <c r="AQ2499" s="26">
        <f>+Tabla_DatosExternos_142[[#This Row],[Total Vigente]]+Tabla_DatosExternos_142[[#This Row],[Total Vencido]]</f>
        <v>4030.56</v>
      </c>
      <c r="AR2499" s="26">
        <f>SUM(AG2499:AK2499)</f>
        <v>0</v>
      </c>
      <c r="AS2499" s="27">
        <f>+Tabla_DatosExternos_142[[#This Row],[Fecha]]-Tabla_DatosExternos_142[[#This Row],[Vence]]</f>
        <v>-60</v>
      </c>
      <c r="AT2499" s="21"/>
      <c r="AU2499" s="28" t="e">
        <f>+AR2499-W2499</f>
        <v>#VALUE!</v>
      </c>
    </row>
    <row r="2500" spans="1:47" x14ac:dyDescent="0.35">
      <c r="A2500" s="20">
        <v>46226</v>
      </c>
      <c r="B2500" s="21">
        <v>288187</v>
      </c>
      <c r="C2500" s="21">
        <v>3153.84</v>
      </c>
      <c r="D2500" s="21">
        <v>3153.84</v>
      </c>
      <c r="E2500" s="22">
        <v>46286</v>
      </c>
      <c r="F2500" s="21">
        <v>40</v>
      </c>
      <c r="G2500" s="21" t="s">
        <v>96</v>
      </c>
      <c r="H2500" s="21" t="s">
        <v>95</v>
      </c>
      <c r="I2500" s="21" t="s">
        <v>1782</v>
      </c>
      <c r="J2500" s="21" t="s">
        <v>1378</v>
      </c>
      <c r="K2500" s="21" t="s">
        <v>1379</v>
      </c>
      <c r="L2500" s="21" t="s">
        <v>1380</v>
      </c>
      <c r="M2500" s="21" t="s">
        <v>1381</v>
      </c>
      <c r="N2500" s="21">
        <v>60</v>
      </c>
      <c r="O2500" s="20"/>
      <c r="P2500" s="21" t="s">
        <v>50</v>
      </c>
      <c r="Q2500" s="21" t="s">
        <v>1783</v>
      </c>
      <c r="R2500" s="21">
        <v>165000</v>
      </c>
      <c r="S2500" s="21">
        <v>10019</v>
      </c>
      <c r="T2500" s="21">
        <v>-63.150064499999999</v>
      </c>
      <c r="U2500" s="21">
        <v>-17.765085599999999</v>
      </c>
      <c r="V2500" s="21" t="s">
        <v>1784</v>
      </c>
      <c r="W2500" s="21" t="s">
        <v>51</v>
      </c>
      <c r="X2500" s="21" t="s">
        <v>1785</v>
      </c>
      <c r="Y2500" s="23">
        <v>46246</v>
      </c>
      <c r="Z2500" s="24">
        <f>+E2500-Y2500</f>
        <v>40</v>
      </c>
      <c r="AA2500" s="25">
        <f>+Tabla_DatosExternos_142[[#This Row],[Saldo]]/Tabla_DatosExternos_142[[#This Row],[Importe]]</f>
        <v>1</v>
      </c>
      <c r="AB2500" s="21"/>
      <c r="AC2500" s="26">
        <f>IF(AND(-Z2500&gt;=1,-Z2500&lt;=30),D2500,0)</f>
        <v>0</v>
      </c>
      <c r="AD2500" s="26">
        <f>IF(AND(-Z2500&gt;=31,-Z2500&lt;=60),D2500,0)</f>
        <v>0</v>
      </c>
      <c r="AE2500" s="26">
        <f>IF(AND(-Z2500&gt;=61,-Z2500&lt;=90),D2500,0)</f>
        <v>0</v>
      </c>
      <c r="AF2500" s="26">
        <f>IF(AND(-Z2500&gt;=91,-Z2500&lt;=120),D2500,0)</f>
        <v>0</v>
      </c>
      <c r="AG2500" s="26">
        <f>IF(AND(-Z2500&gt;=121,-Z2500&lt;=150),D2500,0)</f>
        <v>0</v>
      </c>
      <c r="AH2500" s="26">
        <f>IF(AND(-Z2500&gt;=151,-Z2500&lt;=180),D2500,0)</f>
        <v>0</v>
      </c>
      <c r="AI2500" s="26">
        <f>IF(AND(-Z2500&gt;=181,-Z2500&lt;=210),D2500,0)</f>
        <v>0</v>
      </c>
      <c r="AJ2500" s="26">
        <f>IF(AND(-Z2500&gt;=211,-Z2500&lt;=250),D2500,0)</f>
        <v>0</v>
      </c>
      <c r="AK2500" s="26">
        <f>IF(-Z2500&gt;=251,D2500,0)</f>
        <v>0</v>
      </c>
      <c r="AL2500" s="26">
        <f>SUM(AE2500:AF2500)</f>
        <v>0</v>
      </c>
      <c r="AM2500" s="26">
        <f>SUM(AG2500:AK2500)</f>
        <v>0</v>
      </c>
      <c r="AN2500" s="26">
        <f>SUM(AI2500:AK2500)</f>
        <v>0</v>
      </c>
      <c r="AO2500" s="26">
        <f>+IF(SUM(AC2500:AK2500)=0,D2500,0)</f>
        <v>3153.84</v>
      </c>
      <c r="AP2500" s="26">
        <f>+SUM(AC2500:AK2500)</f>
        <v>0</v>
      </c>
      <c r="AQ2500" s="26">
        <f>+Tabla_DatosExternos_142[[#This Row],[Total Vigente]]+Tabla_DatosExternos_142[[#This Row],[Total Vencido]]</f>
        <v>3153.84</v>
      </c>
      <c r="AR2500" s="26">
        <f>SUM(AG2500:AK2500)</f>
        <v>0</v>
      </c>
      <c r="AS2500" s="27">
        <f>+Tabla_DatosExternos_142[[#This Row],[Fecha]]-Tabla_DatosExternos_142[[#This Row],[Vence]]</f>
        <v>-60</v>
      </c>
      <c r="AT2500" s="21"/>
      <c r="AU2500" s="28" t="e">
        <f>+AR2500-W2500</f>
        <v>#VALUE!</v>
      </c>
    </row>
    <row r="2501" spans="1:47" x14ac:dyDescent="0.35">
      <c r="A2501" s="20">
        <v>46226</v>
      </c>
      <c r="B2501" s="21">
        <v>288188</v>
      </c>
      <c r="C2501" s="21">
        <v>2650.32</v>
      </c>
      <c r="D2501" s="21">
        <v>2650.32</v>
      </c>
      <c r="E2501" s="22">
        <v>46286</v>
      </c>
      <c r="F2501" s="21">
        <v>40</v>
      </c>
      <c r="G2501" s="21" t="s">
        <v>96</v>
      </c>
      <c r="H2501" s="21" t="s">
        <v>95</v>
      </c>
      <c r="I2501" s="21" t="s">
        <v>1782</v>
      </c>
      <c r="J2501" s="21" t="s">
        <v>1378</v>
      </c>
      <c r="K2501" s="21" t="s">
        <v>1379</v>
      </c>
      <c r="L2501" s="21" t="s">
        <v>1380</v>
      </c>
      <c r="M2501" s="21" t="s">
        <v>1381</v>
      </c>
      <c r="N2501" s="21">
        <v>60</v>
      </c>
      <c r="O2501" s="20"/>
      <c r="P2501" s="21" t="s">
        <v>50</v>
      </c>
      <c r="Q2501" s="21" t="s">
        <v>1783</v>
      </c>
      <c r="R2501" s="21">
        <v>165000</v>
      </c>
      <c r="S2501" s="21">
        <v>10019</v>
      </c>
      <c r="T2501" s="21">
        <v>-63.150064499999999</v>
      </c>
      <c r="U2501" s="21">
        <v>-17.765085599999999</v>
      </c>
      <c r="V2501" s="21" t="s">
        <v>1784</v>
      </c>
      <c r="W2501" s="21" t="s">
        <v>51</v>
      </c>
      <c r="X2501" s="21" t="s">
        <v>1785</v>
      </c>
      <c r="Y2501" s="23">
        <v>46246</v>
      </c>
      <c r="Z2501" s="24">
        <f>+E2501-Y2501</f>
        <v>40</v>
      </c>
      <c r="AA2501" s="25">
        <f>+Tabla_DatosExternos_142[[#This Row],[Saldo]]/Tabla_DatosExternos_142[[#This Row],[Importe]]</f>
        <v>1</v>
      </c>
      <c r="AB2501" s="21"/>
      <c r="AC2501" s="26">
        <f>IF(AND(-Z2501&gt;=1,-Z2501&lt;=30),D2501,0)</f>
        <v>0</v>
      </c>
      <c r="AD2501" s="26">
        <f>IF(AND(-Z2501&gt;=31,-Z2501&lt;=60),D2501,0)</f>
        <v>0</v>
      </c>
      <c r="AE2501" s="26">
        <f>IF(AND(-Z2501&gt;=61,-Z2501&lt;=90),D2501,0)</f>
        <v>0</v>
      </c>
      <c r="AF2501" s="26">
        <f>IF(AND(-Z2501&gt;=91,-Z2501&lt;=120),D2501,0)</f>
        <v>0</v>
      </c>
      <c r="AG2501" s="26">
        <f>IF(AND(-Z2501&gt;=121,-Z2501&lt;=150),D2501,0)</f>
        <v>0</v>
      </c>
      <c r="AH2501" s="26">
        <f>IF(AND(-Z2501&gt;=151,-Z2501&lt;=180),D2501,0)</f>
        <v>0</v>
      </c>
      <c r="AI2501" s="26">
        <f>IF(AND(-Z2501&gt;=181,-Z2501&lt;=210),D2501,0)</f>
        <v>0</v>
      </c>
      <c r="AJ2501" s="26">
        <f>IF(AND(-Z2501&gt;=211,-Z2501&lt;=250),D2501,0)</f>
        <v>0</v>
      </c>
      <c r="AK2501" s="26">
        <f>IF(-Z2501&gt;=251,D2501,0)</f>
        <v>0</v>
      </c>
      <c r="AL2501" s="26">
        <f>SUM(AE2501:AF2501)</f>
        <v>0</v>
      </c>
      <c r="AM2501" s="26">
        <f>SUM(AG2501:AK2501)</f>
        <v>0</v>
      </c>
      <c r="AN2501" s="26">
        <f>SUM(AI2501:AK2501)</f>
        <v>0</v>
      </c>
      <c r="AO2501" s="26">
        <f>+IF(SUM(AC2501:AK2501)=0,D2501,0)</f>
        <v>2650.32</v>
      </c>
      <c r="AP2501" s="26">
        <f>+SUM(AC2501:AK2501)</f>
        <v>0</v>
      </c>
      <c r="AQ2501" s="26">
        <f>+Tabla_DatosExternos_142[[#This Row],[Total Vigente]]+Tabla_DatosExternos_142[[#This Row],[Total Vencido]]</f>
        <v>2650.32</v>
      </c>
      <c r="AR2501" s="26">
        <f>SUM(AG2501:AK2501)</f>
        <v>0</v>
      </c>
      <c r="AS2501" s="27">
        <f>+Tabla_DatosExternos_142[[#This Row],[Fecha]]-Tabla_DatosExternos_142[[#This Row],[Vence]]</f>
        <v>-60</v>
      </c>
      <c r="AT2501" s="21"/>
      <c r="AU2501" s="28" t="e">
        <f>+AR2501-W2501</f>
        <v>#VALUE!</v>
      </c>
    </row>
    <row r="2502" spans="1:47" x14ac:dyDescent="0.35">
      <c r="A2502" s="20">
        <v>46226</v>
      </c>
      <c r="B2502" s="21">
        <v>288189</v>
      </c>
      <c r="C2502" s="21">
        <v>1801.92</v>
      </c>
      <c r="D2502" s="21">
        <v>1801.92</v>
      </c>
      <c r="E2502" s="22">
        <v>46286</v>
      </c>
      <c r="F2502" s="21">
        <v>40</v>
      </c>
      <c r="G2502" s="21" t="s">
        <v>96</v>
      </c>
      <c r="H2502" s="21" t="s">
        <v>95</v>
      </c>
      <c r="I2502" s="21" t="s">
        <v>1618</v>
      </c>
      <c r="J2502" s="21" t="s">
        <v>1378</v>
      </c>
      <c r="K2502" s="21" t="s">
        <v>1379</v>
      </c>
      <c r="L2502" s="21" t="s">
        <v>1380</v>
      </c>
      <c r="M2502" s="21" t="s">
        <v>1381</v>
      </c>
      <c r="N2502" s="21">
        <v>60</v>
      </c>
      <c r="O2502" s="20"/>
      <c r="P2502" s="21" t="s">
        <v>50</v>
      </c>
      <c r="Q2502" s="21" t="s">
        <v>1619</v>
      </c>
      <c r="R2502" s="21">
        <v>2500300</v>
      </c>
      <c r="S2502" s="21">
        <v>10019</v>
      </c>
      <c r="T2502" s="21">
        <v>-63.185887399999999</v>
      </c>
      <c r="U2502" s="21">
        <v>-17.800500700000001</v>
      </c>
      <c r="V2502" s="21" t="s">
        <v>1620</v>
      </c>
      <c r="W2502" s="21" t="s">
        <v>51</v>
      </c>
      <c r="X2502" s="21" t="s">
        <v>1621</v>
      </c>
      <c r="Y2502" s="23">
        <v>46246</v>
      </c>
      <c r="Z2502" s="24">
        <f>+E2502-Y2502</f>
        <v>40</v>
      </c>
      <c r="AA2502" s="25">
        <f>+Tabla_DatosExternos_142[[#This Row],[Saldo]]/Tabla_DatosExternos_142[[#This Row],[Importe]]</f>
        <v>1</v>
      </c>
      <c r="AB2502" s="21"/>
      <c r="AC2502" s="26">
        <f>IF(AND(-Z2502&gt;=1,-Z2502&lt;=30),D2502,0)</f>
        <v>0</v>
      </c>
      <c r="AD2502" s="26">
        <f>IF(AND(-Z2502&gt;=31,-Z2502&lt;=60),D2502,0)</f>
        <v>0</v>
      </c>
      <c r="AE2502" s="26">
        <f>IF(AND(-Z2502&gt;=61,-Z2502&lt;=90),D2502,0)</f>
        <v>0</v>
      </c>
      <c r="AF2502" s="26">
        <f>IF(AND(-Z2502&gt;=91,-Z2502&lt;=120),D2502,0)</f>
        <v>0</v>
      </c>
      <c r="AG2502" s="26">
        <f>IF(AND(-Z2502&gt;=121,-Z2502&lt;=150),D2502,0)</f>
        <v>0</v>
      </c>
      <c r="AH2502" s="26">
        <f>IF(AND(-Z2502&gt;=151,-Z2502&lt;=180),D2502,0)</f>
        <v>0</v>
      </c>
      <c r="AI2502" s="26">
        <f>IF(AND(-Z2502&gt;=181,-Z2502&lt;=210),D2502,0)</f>
        <v>0</v>
      </c>
      <c r="AJ2502" s="26">
        <f>IF(AND(-Z2502&gt;=211,-Z2502&lt;=250),D2502,0)</f>
        <v>0</v>
      </c>
      <c r="AK2502" s="26">
        <f>IF(-Z2502&gt;=251,D2502,0)</f>
        <v>0</v>
      </c>
      <c r="AL2502" s="26">
        <f>SUM(AE2502:AF2502)</f>
        <v>0</v>
      </c>
      <c r="AM2502" s="26">
        <f>SUM(AG2502:AK2502)</f>
        <v>0</v>
      </c>
      <c r="AN2502" s="26">
        <f>SUM(AI2502:AK2502)</f>
        <v>0</v>
      </c>
      <c r="AO2502" s="26">
        <f>+IF(SUM(AC2502:AK2502)=0,D2502,0)</f>
        <v>1801.92</v>
      </c>
      <c r="AP2502" s="26">
        <f>+SUM(AC2502:AK2502)</f>
        <v>0</v>
      </c>
      <c r="AQ2502" s="26">
        <f>+Tabla_DatosExternos_142[[#This Row],[Total Vigente]]+Tabla_DatosExternos_142[[#This Row],[Total Vencido]]</f>
        <v>1801.92</v>
      </c>
      <c r="AR2502" s="26">
        <f>SUM(AG2502:AK2502)</f>
        <v>0</v>
      </c>
      <c r="AS2502" s="27">
        <f>+Tabla_DatosExternos_142[[#This Row],[Fecha]]-Tabla_DatosExternos_142[[#This Row],[Vence]]</f>
        <v>-60</v>
      </c>
      <c r="AT2502" s="21"/>
      <c r="AU2502" s="28" t="e">
        <f>+AR2502-W2502</f>
        <v>#VALUE!</v>
      </c>
    </row>
    <row r="2503" spans="1:47" x14ac:dyDescent="0.35">
      <c r="A2503" s="20">
        <v>46226</v>
      </c>
      <c r="B2503" s="21">
        <v>288190</v>
      </c>
      <c r="C2503" s="21">
        <v>2204.64</v>
      </c>
      <c r="D2503" s="21">
        <v>2204.64</v>
      </c>
      <c r="E2503" s="22">
        <v>46316</v>
      </c>
      <c r="F2503" s="21">
        <v>70</v>
      </c>
      <c r="G2503" s="21" t="s">
        <v>81</v>
      </c>
      <c r="H2503" s="21" t="s">
        <v>95</v>
      </c>
      <c r="I2503" s="21" t="s">
        <v>1545</v>
      </c>
      <c r="J2503" s="21" t="s">
        <v>1378</v>
      </c>
      <c r="K2503" s="21" t="s">
        <v>1379</v>
      </c>
      <c r="L2503" s="21" t="s">
        <v>1380</v>
      </c>
      <c r="M2503" s="21" t="s">
        <v>1381</v>
      </c>
      <c r="N2503" s="21">
        <v>90</v>
      </c>
      <c r="O2503" s="20"/>
      <c r="P2503" s="21" t="s">
        <v>50</v>
      </c>
      <c r="Q2503" s="21" t="s">
        <v>1546</v>
      </c>
      <c r="R2503" s="21">
        <v>1000300</v>
      </c>
      <c r="S2503" s="21">
        <v>10019</v>
      </c>
      <c r="T2503" s="21">
        <v>-63.206342399999997</v>
      </c>
      <c r="U2503" s="21">
        <v>-17.773146400000002</v>
      </c>
      <c r="V2503" s="21" t="s">
        <v>1547</v>
      </c>
      <c r="W2503" s="21" t="s">
        <v>51</v>
      </c>
      <c r="X2503" s="21" t="s">
        <v>1548</v>
      </c>
      <c r="Y2503" s="23">
        <v>46246</v>
      </c>
      <c r="Z2503" s="24">
        <f>+E2503-Y2503</f>
        <v>70</v>
      </c>
      <c r="AA2503" s="25">
        <f>+Tabla_DatosExternos_142[[#This Row],[Saldo]]/Tabla_DatosExternos_142[[#This Row],[Importe]]</f>
        <v>1</v>
      </c>
      <c r="AB2503" s="21"/>
      <c r="AC2503" s="26">
        <f>IF(AND(-Z2503&gt;=1,-Z2503&lt;=30),D2503,0)</f>
        <v>0</v>
      </c>
      <c r="AD2503" s="26">
        <f>IF(AND(-Z2503&gt;=31,-Z2503&lt;=60),D2503,0)</f>
        <v>0</v>
      </c>
      <c r="AE2503" s="26">
        <f>IF(AND(-Z2503&gt;=61,-Z2503&lt;=90),D2503,0)</f>
        <v>0</v>
      </c>
      <c r="AF2503" s="26">
        <f>IF(AND(-Z2503&gt;=91,-Z2503&lt;=120),D2503,0)</f>
        <v>0</v>
      </c>
      <c r="AG2503" s="26">
        <f>IF(AND(-Z2503&gt;=121,-Z2503&lt;=150),D2503,0)</f>
        <v>0</v>
      </c>
      <c r="AH2503" s="26">
        <f>IF(AND(-Z2503&gt;=151,-Z2503&lt;=180),D2503,0)</f>
        <v>0</v>
      </c>
      <c r="AI2503" s="26">
        <f>IF(AND(-Z2503&gt;=181,-Z2503&lt;=210),D2503,0)</f>
        <v>0</v>
      </c>
      <c r="AJ2503" s="26">
        <f>IF(AND(-Z2503&gt;=211,-Z2503&lt;=250),D2503,0)</f>
        <v>0</v>
      </c>
      <c r="AK2503" s="26">
        <f>IF(-Z2503&gt;=251,D2503,0)</f>
        <v>0</v>
      </c>
      <c r="AL2503" s="26">
        <f>SUM(AE2503:AF2503)</f>
        <v>0</v>
      </c>
      <c r="AM2503" s="26">
        <f>SUM(AG2503:AK2503)</f>
        <v>0</v>
      </c>
      <c r="AN2503" s="26">
        <f>SUM(AI2503:AK2503)</f>
        <v>0</v>
      </c>
      <c r="AO2503" s="26">
        <f>+IF(SUM(AC2503:AK2503)=0,D2503,0)</f>
        <v>2204.64</v>
      </c>
      <c r="AP2503" s="26">
        <f>+SUM(AC2503:AK2503)</f>
        <v>0</v>
      </c>
      <c r="AQ2503" s="26">
        <f>+Tabla_DatosExternos_142[[#This Row],[Total Vigente]]+Tabla_DatosExternos_142[[#This Row],[Total Vencido]]</f>
        <v>2204.64</v>
      </c>
      <c r="AR2503" s="26">
        <f>SUM(AG2503:AK2503)</f>
        <v>0</v>
      </c>
      <c r="AS2503" s="27">
        <f>+Tabla_DatosExternos_142[[#This Row],[Fecha]]-Tabla_DatosExternos_142[[#This Row],[Vence]]</f>
        <v>-90</v>
      </c>
      <c r="AT2503" s="21"/>
      <c r="AU2503" s="28" t="e">
        <f>+AR2503-W2503</f>
        <v>#VALUE!</v>
      </c>
    </row>
    <row r="2504" spans="1:47" x14ac:dyDescent="0.35">
      <c r="A2504" s="20">
        <v>46226</v>
      </c>
      <c r="B2504" s="21">
        <v>288191</v>
      </c>
      <c r="C2504" s="21">
        <v>1290</v>
      </c>
      <c r="D2504" s="21">
        <v>1290</v>
      </c>
      <c r="E2504" s="22">
        <v>46316</v>
      </c>
      <c r="F2504" s="21">
        <v>70</v>
      </c>
      <c r="G2504" s="21" t="s">
        <v>81</v>
      </c>
      <c r="H2504" s="21" t="s">
        <v>95</v>
      </c>
      <c r="I2504" s="21" t="s">
        <v>1545</v>
      </c>
      <c r="J2504" s="21" t="s">
        <v>1378</v>
      </c>
      <c r="K2504" s="21" t="s">
        <v>1379</v>
      </c>
      <c r="L2504" s="21" t="s">
        <v>1380</v>
      </c>
      <c r="M2504" s="21" t="s">
        <v>1381</v>
      </c>
      <c r="N2504" s="21">
        <v>90</v>
      </c>
      <c r="O2504" s="20"/>
      <c r="P2504" s="21" t="s">
        <v>50</v>
      </c>
      <c r="Q2504" s="21" t="s">
        <v>1546</v>
      </c>
      <c r="R2504" s="21">
        <v>1000300</v>
      </c>
      <c r="S2504" s="21">
        <v>10019</v>
      </c>
      <c r="T2504" s="21">
        <v>-63.206342399999997</v>
      </c>
      <c r="U2504" s="21">
        <v>-17.773146400000002</v>
      </c>
      <c r="V2504" s="21" t="s">
        <v>1547</v>
      </c>
      <c r="W2504" s="21" t="s">
        <v>51</v>
      </c>
      <c r="X2504" s="21" t="s">
        <v>1548</v>
      </c>
      <c r="Y2504" s="23">
        <v>46246</v>
      </c>
      <c r="Z2504" s="24">
        <f>+E2504-Y2504</f>
        <v>70</v>
      </c>
      <c r="AA2504" s="25">
        <f>+Tabla_DatosExternos_142[[#This Row],[Saldo]]/Tabla_DatosExternos_142[[#This Row],[Importe]]</f>
        <v>1</v>
      </c>
      <c r="AB2504" s="21"/>
      <c r="AC2504" s="26">
        <f>IF(AND(-Z2504&gt;=1,-Z2504&lt;=30),D2504,0)</f>
        <v>0</v>
      </c>
      <c r="AD2504" s="26">
        <f>IF(AND(-Z2504&gt;=31,-Z2504&lt;=60),D2504,0)</f>
        <v>0</v>
      </c>
      <c r="AE2504" s="26">
        <f>IF(AND(-Z2504&gt;=61,-Z2504&lt;=90),D2504,0)</f>
        <v>0</v>
      </c>
      <c r="AF2504" s="26">
        <f>IF(AND(-Z2504&gt;=91,-Z2504&lt;=120),D2504,0)</f>
        <v>0</v>
      </c>
      <c r="AG2504" s="26">
        <f>IF(AND(-Z2504&gt;=121,-Z2504&lt;=150),D2504,0)</f>
        <v>0</v>
      </c>
      <c r="AH2504" s="26">
        <f>IF(AND(-Z2504&gt;=151,-Z2504&lt;=180),D2504,0)</f>
        <v>0</v>
      </c>
      <c r="AI2504" s="26">
        <f>IF(AND(-Z2504&gt;=181,-Z2504&lt;=210),D2504,0)</f>
        <v>0</v>
      </c>
      <c r="AJ2504" s="26">
        <f>IF(AND(-Z2504&gt;=211,-Z2504&lt;=250),D2504,0)</f>
        <v>0</v>
      </c>
      <c r="AK2504" s="26">
        <f>IF(-Z2504&gt;=251,D2504,0)</f>
        <v>0</v>
      </c>
      <c r="AL2504" s="26">
        <f>SUM(AE2504:AF2504)</f>
        <v>0</v>
      </c>
      <c r="AM2504" s="26">
        <f>SUM(AG2504:AK2504)</f>
        <v>0</v>
      </c>
      <c r="AN2504" s="26">
        <f>SUM(AI2504:AK2504)</f>
        <v>0</v>
      </c>
      <c r="AO2504" s="26">
        <f>+IF(SUM(AC2504:AK2504)=0,D2504,0)</f>
        <v>1290</v>
      </c>
      <c r="AP2504" s="26">
        <f>+SUM(AC2504:AK2504)</f>
        <v>0</v>
      </c>
      <c r="AQ2504" s="26">
        <f>+Tabla_DatosExternos_142[[#This Row],[Total Vigente]]+Tabla_DatosExternos_142[[#This Row],[Total Vencido]]</f>
        <v>1290</v>
      </c>
      <c r="AR2504" s="26">
        <f>SUM(AG2504:AK2504)</f>
        <v>0</v>
      </c>
      <c r="AS2504" s="27">
        <f>+Tabla_DatosExternos_142[[#This Row],[Fecha]]-Tabla_DatosExternos_142[[#This Row],[Vence]]</f>
        <v>-90</v>
      </c>
      <c r="AT2504" s="21"/>
      <c r="AU2504" s="28" t="e">
        <f>+AR2504-W2504</f>
        <v>#VALUE!</v>
      </c>
    </row>
    <row r="2505" spans="1:47" x14ac:dyDescent="0.35">
      <c r="A2505" s="20">
        <v>46226</v>
      </c>
      <c r="B2505" s="21">
        <v>288192</v>
      </c>
      <c r="C2505" s="21">
        <v>252.72</v>
      </c>
      <c r="D2505" s="21">
        <v>252.72</v>
      </c>
      <c r="E2505" s="22">
        <v>46316</v>
      </c>
      <c r="F2505" s="21">
        <v>70</v>
      </c>
      <c r="G2505" s="21" t="s">
        <v>81</v>
      </c>
      <c r="H2505" s="21" t="s">
        <v>95</v>
      </c>
      <c r="I2505" s="21" t="s">
        <v>1545</v>
      </c>
      <c r="J2505" s="21" t="s">
        <v>1378</v>
      </c>
      <c r="K2505" s="21" t="s">
        <v>1379</v>
      </c>
      <c r="L2505" s="21" t="s">
        <v>1380</v>
      </c>
      <c r="M2505" s="21" t="s">
        <v>1381</v>
      </c>
      <c r="N2505" s="21">
        <v>90</v>
      </c>
      <c r="O2505" s="20"/>
      <c r="P2505" s="21" t="s">
        <v>50</v>
      </c>
      <c r="Q2505" s="21" t="s">
        <v>1546</v>
      </c>
      <c r="R2505" s="21">
        <v>1000300</v>
      </c>
      <c r="S2505" s="21">
        <v>10019</v>
      </c>
      <c r="T2505" s="21">
        <v>-63.206342399999997</v>
      </c>
      <c r="U2505" s="21">
        <v>-17.773146400000002</v>
      </c>
      <c r="V2505" s="21" t="s">
        <v>1547</v>
      </c>
      <c r="W2505" s="21" t="s">
        <v>51</v>
      </c>
      <c r="X2505" s="21" t="s">
        <v>1548</v>
      </c>
      <c r="Y2505" s="23">
        <v>46246</v>
      </c>
      <c r="Z2505" s="24">
        <f>+E2505-Y2505</f>
        <v>70</v>
      </c>
      <c r="AA2505" s="25">
        <f>+Tabla_DatosExternos_142[[#This Row],[Saldo]]/Tabla_DatosExternos_142[[#This Row],[Importe]]</f>
        <v>1</v>
      </c>
      <c r="AB2505" s="21"/>
      <c r="AC2505" s="26">
        <f>IF(AND(-Z2505&gt;=1,-Z2505&lt;=30),D2505,0)</f>
        <v>0</v>
      </c>
      <c r="AD2505" s="26">
        <f>IF(AND(-Z2505&gt;=31,-Z2505&lt;=60),D2505,0)</f>
        <v>0</v>
      </c>
      <c r="AE2505" s="26">
        <f>IF(AND(-Z2505&gt;=61,-Z2505&lt;=90),D2505,0)</f>
        <v>0</v>
      </c>
      <c r="AF2505" s="26">
        <f>IF(AND(-Z2505&gt;=91,-Z2505&lt;=120),D2505,0)</f>
        <v>0</v>
      </c>
      <c r="AG2505" s="26">
        <f>IF(AND(-Z2505&gt;=121,-Z2505&lt;=150),D2505,0)</f>
        <v>0</v>
      </c>
      <c r="AH2505" s="26">
        <f>IF(AND(-Z2505&gt;=151,-Z2505&lt;=180),D2505,0)</f>
        <v>0</v>
      </c>
      <c r="AI2505" s="26">
        <f>IF(AND(-Z2505&gt;=181,-Z2505&lt;=210),D2505,0)</f>
        <v>0</v>
      </c>
      <c r="AJ2505" s="26">
        <f>IF(AND(-Z2505&gt;=211,-Z2505&lt;=250),D2505,0)</f>
        <v>0</v>
      </c>
      <c r="AK2505" s="26">
        <f>IF(-Z2505&gt;=251,D2505,0)</f>
        <v>0</v>
      </c>
      <c r="AL2505" s="26">
        <f>SUM(AE2505:AF2505)</f>
        <v>0</v>
      </c>
      <c r="AM2505" s="26">
        <f>SUM(AG2505:AK2505)</f>
        <v>0</v>
      </c>
      <c r="AN2505" s="26">
        <f>SUM(AI2505:AK2505)</f>
        <v>0</v>
      </c>
      <c r="AO2505" s="26">
        <f>+IF(SUM(AC2505:AK2505)=0,D2505,0)</f>
        <v>252.72</v>
      </c>
      <c r="AP2505" s="26">
        <f>+SUM(AC2505:AK2505)</f>
        <v>0</v>
      </c>
      <c r="AQ2505" s="26">
        <f>+Tabla_DatosExternos_142[[#This Row],[Total Vigente]]+Tabla_DatosExternos_142[[#This Row],[Total Vencido]]</f>
        <v>252.72</v>
      </c>
      <c r="AR2505" s="26">
        <f>SUM(AG2505:AK2505)</f>
        <v>0</v>
      </c>
      <c r="AS2505" s="27">
        <f>+Tabla_DatosExternos_142[[#This Row],[Fecha]]-Tabla_DatosExternos_142[[#This Row],[Vence]]</f>
        <v>-90</v>
      </c>
      <c r="AT2505" s="21"/>
      <c r="AU2505" s="28" t="e">
        <f>+AR2505-W2505</f>
        <v>#VALUE!</v>
      </c>
    </row>
    <row r="2506" spans="1:47" x14ac:dyDescent="0.35">
      <c r="A2506" s="20">
        <v>46226</v>
      </c>
      <c r="B2506" s="21">
        <v>288193</v>
      </c>
      <c r="C2506" s="21">
        <v>1162.8</v>
      </c>
      <c r="D2506" s="21">
        <v>1162.8</v>
      </c>
      <c r="E2506" s="22">
        <v>46286</v>
      </c>
      <c r="F2506" s="21">
        <v>40</v>
      </c>
      <c r="G2506" s="21" t="s">
        <v>96</v>
      </c>
      <c r="H2506" s="21" t="s">
        <v>95</v>
      </c>
      <c r="I2506" s="21" t="s">
        <v>1000</v>
      </c>
      <c r="J2506" s="21" t="s">
        <v>1378</v>
      </c>
      <c r="K2506" s="21" t="s">
        <v>1379</v>
      </c>
      <c r="L2506" s="21" t="s">
        <v>1380</v>
      </c>
      <c r="M2506" s="21" t="s">
        <v>1381</v>
      </c>
      <c r="N2506" s="21">
        <v>60</v>
      </c>
      <c r="O2506" s="20"/>
      <c r="P2506" s="21" t="s">
        <v>50</v>
      </c>
      <c r="Q2506" s="21" t="s">
        <v>1615</v>
      </c>
      <c r="R2506" s="21">
        <v>380033</v>
      </c>
      <c r="S2506" s="21">
        <v>10019</v>
      </c>
      <c r="T2506" s="21">
        <v>-63.1909621</v>
      </c>
      <c r="U2506" s="21">
        <v>-17.779115900000001</v>
      </c>
      <c r="V2506" s="21" t="s">
        <v>1616</v>
      </c>
      <c r="W2506" s="21" t="s">
        <v>51</v>
      </c>
      <c r="X2506" s="21" t="s">
        <v>1617</v>
      </c>
      <c r="Y2506" s="23">
        <v>46246</v>
      </c>
      <c r="Z2506" s="24">
        <f>+E2506-Y2506</f>
        <v>40</v>
      </c>
      <c r="AA2506" s="25">
        <f>+Tabla_DatosExternos_142[[#This Row],[Saldo]]/Tabla_DatosExternos_142[[#This Row],[Importe]]</f>
        <v>1</v>
      </c>
      <c r="AB2506" s="21"/>
      <c r="AC2506" s="26">
        <f>IF(AND(-Z2506&gt;=1,-Z2506&lt;=30),D2506,0)</f>
        <v>0</v>
      </c>
      <c r="AD2506" s="26">
        <f>IF(AND(-Z2506&gt;=31,-Z2506&lt;=60),D2506,0)</f>
        <v>0</v>
      </c>
      <c r="AE2506" s="26">
        <f>IF(AND(-Z2506&gt;=61,-Z2506&lt;=90),D2506,0)</f>
        <v>0</v>
      </c>
      <c r="AF2506" s="26">
        <f>IF(AND(-Z2506&gt;=91,-Z2506&lt;=120),D2506,0)</f>
        <v>0</v>
      </c>
      <c r="AG2506" s="26">
        <f>IF(AND(-Z2506&gt;=121,-Z2506&lt;=150),D2506,0)</f>
        <v>0</v>
      </c>
      <c r="AH2506" s="26">
        <f>IF(AND(-Z2506&gt;=151,-Z2506&lt;=180),D2506,0)</f>
        <v>0</v>
      </c>
      <c r="AI2506" s="26">
        <f>IF(AND(-Z2506&gt;=181,-Z2506&lt;=210),D2506,0)</f>
        <v>0</v>
      </c>
      <c r="AJ2506" s="26">
        <f>IF(AND(-Z2506&gt;=211,-Z2506&lt;=250),D2506,0)</f>
        <v>0</v>
      </c>
      <c r="AK2506" s="26">
        <f>IF(-Z2506&gt;=251,D2506,0)</f>
        <v>0</v>
      </c>
      <c r="AL2506" s="26">
        <f>SUM(AE2506:AF2506)</f>
        <v>0</v>
      </c>
      <c r="AM2506" s="26">
        <f>SUM(AG2506:AK2506)</f>
        <v>0</v>
      </c>
      <c r="AN2506" s="26">
        <f>SUM(AI2506:AK2506)</f>
        <v>0</v>
      </c>
      <c r="AO2506" s="26">
        <f>+IF(SUM(AC2506:AK2506)=0,D2506,0)</f>
        <v>1162.8</v>
      </c>
      <c r="AP2506" s="26">
        <f>+SUM(AC2506:AK2506)</f>
        <v>0</v>
      </c>
      <c r="AQ2506" s="26">
        <f>+Tabla_DatosExternos_142[[#This Row],[Total Vigente]]+Tabla_DatosExternos_142[[#This Row],[Total Vencido]]</f>
        <v>1162.8</v>
      </c>
      <c r="AR2506" s="26">
        <f>SUM(AG2506:AK2506)</f>
        <v>0</v>
      </c>
      <c r="AS2506" s="27">
        <f>+Tabla_DatosExternos_142[[#This Row],[Fecha]]-Tabla_DatosExternos_142[[#This Row],[Vence]]</f>
        <v>-60</v>
      </c>
      <c r="AT2506" s="21"/>
      <c r="AU2506" s="28" t="e">
        <f>+AR2506-W2506</f>
        <v>#VALUE!</v>
      </c>
    </row>
    <row r="2507" spans="1:47" x14ac:dyDescent="0.35">
      <c r="A2507" s="20">
        <v>46226</v>
      </c>
      <c r="B2507" s="21">
        <v>288194</v>
      </c>
      <c r="C2507" s="21">
        <v>2243.58</v>
      </c>
      <c r="D2507" s="21">
        <v>2243.58</v>
      </c>
      <c r="E2507" s="22">
        <v>46286</v>
      </c>
      <c r="F2507" s="21">
        <v>40</v>
      </c>
      <c r="G2507" s="21" t="s">
        <v>96</v>
      </c>
      <c r="H2507" s="21" t="s">
        <v>95</v>
      </c>
      <c r="I2507" s="21" t="s">
        <v>1696</v>
      </c>
      <c r="J2507" s="21" t="s">
        <v>1378</v>
      </c>
      <c r="K2507" s="21" t="s">
        <v>1379</v>
      </c>
      <c r="L2507" s="21" t="s">
        <v>1380</v>
      </c>
      <c r="M2507" s="21" t="s">
        <v>1381</v>
      </c>
      <c r="N2507" s="21">
        <v>60</v>
      </c>
      <c r="O2507" s="20"/>
      <c r="P2507" s="21" t="s">
        <v>50</v>
      </c>
      <c r="Q2507" s="21" t="s">
        <v>1697</v>
      </c>
      <c r="R2507" s="21">
        <v>260000</v>
      </c>
      <c r="S2507" s="21">
        <v>10019</v>
      </c>
      <c r="T2507" s="21">
        <v>-63.1968879</v>
      </c>
      <c r="U2507" s="21">
        <v>-17.789656300000001</v>
      </c>
      <c r="V2507" s="21" t="s">
        <v>1698</v>
      </c>
      <c r="W2507" s="21" t="s">
        <v>51</v>
      </c>
      <c r="X2507" s="21" t="s">
        <v>1699</v>
      </c>
      <c r="Y2507" s="23">
        <v>46246</v>
      </c>
      <c r="Z2507" s="24">
        <f>+E2507-Y2507</f>
        <v>40</v>
      </c>
      <c r="AA2507" s="25">
        <f>+Tabla_DatosExternos_142[[#This Row],[Saldo]]/Tabla_DatosExternos_142[[#This Row],[Importe]]</f>
        <v>1</v>
      </c>
      <c r="AB2507" s="21"/>
      <c r="AC2507" s="26">
        <f>IF(AND(-Z2507&gt;=1,-Z2507&lt;=30),D2507,0)</f>
        <v>0</v>
      </c>
      <c r="AD2507" s="26">
        <f>IF(AND(-Z2507&gt;=31,-Z2507&lt;=60),D2507,0)</f>
        <v>0</v>
      </c>
      <c r="AE2507" s="26">
        <f>IF(AND(-Z2507&gt;=61,-Z2507&lt;=90),D2507,0)</f>
        <v>0</v>
      </c>
      <c r="AF2507" s="26">
        <f>IF(AND(-Z2507&gt;=91,-Z2507&lt;=120),D2507,0)</f>
        <v>0</v>
      </c>
      <c r="AG2507" s="26">
        <f>IF(AND(-Z2507&gt;=121,-Z2507&lt;=150),D2507,0)</f>
        <v>0</v>
      </c>
      <c r="AH2507" s="26">
        <f>IF(AND(-Z2507&gt;=151,-Z2507&lt;=180),D2507,0)</f>
        <v>0</v>
      </c>
      <c r="AI2507" s="26">
        <f>IF(AND(-Z2507&gt;=181,-Z2507&lt;=210),D2507,0)</f>
        <v>0</v>
      </c>
      <c r="AJ2507" s="26">
        <f>IF(AND(-Z2507&gt;=211,-Z2507&lt;=250),D2507,0)</f>
        <v>0</v>
      </c>
      <c r="AK2507" s="26">
        <f>IF(-Z2507&gt;=251,D2507,0)</f>
        <v>0</v>
      </c>
      <c r="AL2507" s="26">
        <f>SUM(AE2507:AF2507)</f>
        <v>0</v>
      </c>
      <c r="AM2507" s="26">
        <f>SUM(AG2507:AK2507)</f>
        <v>0</v>
      </c>
      <c r="AN2507" s="26">
        <f>SUM(AI2507:AK2507)</f>
        <v>0</v>
      </c>
      <c r="AO2507" s="26">
        <f>+IF(SUM(AC2507:AK2507)=0,D2507,0)</f>
        <v>2243.58</v>
      </c>
      <c r="AP2507" s="26">
        <f>+SUM(AC2507:AK2507)</f>
        <v>0</v>
      </c>
      <c r="AQ2507" s="26">
        <f>+Tabla_DatosExternos_142[[#This Row],[Total Vigente]]+Tabla_DatosExternos_142[[#This Row],[Total Vencido]]</f>
        <v>2243.58</v>
      </c>
      <c r="AR2507" s="26">
        <f>SUM(AG2507:AK2507)</f>
        <v>0</v>
      </c>
      <c r="AS2507" s="27">
        <f>+Tabla_DatosExternos_142[[#This Row],[Fecha]]-Tabla_DatosExternos_142[[#This Row],[Vence]]</f>
        <v>-60</v>
      </c>
      <c r="AT2507" s="21"/>
      <c r="AU2507" s="28" t="e">
        <f>+AR2507-W2507</f>
        <v>#VALUE!</v>
      </c>
    </row>
    <row r="2508" spans="1:47" x14ac:dyDescent="0.35">
      <c r="A2508" s="20">
        <v>46226</v>
      </c>
      <c r="B2508" s="21">
        <v>288195</v>
      </c>
      <c r="C2508" s="21">
        <v>1486.32</v>
      </c>
      <c r="D2508" s="21">
        <v>1486.32</v>
      </c>
      <c r="E2508" s="22">
        <v>46286</v>
      </c>
      <c r="F2508" s="21">
        <v>40</v>
      </c>
      <c r="G2508" s="21" t="s">
        <v>96</v>
      </c>
      <c r="H2508" s="21" t="s">
        <v>95</v>
      </c>
      <c r="I2508" s="21" t="s">
        <v>1806</v>
      </c>
      <c r="J2508" s="21" t="s">
        <v>1378</v>
      </c>
      <c r="K2508" s="21" t="s">
        <v>1379</v>
      </c>
      <c r="L2508" s="21" t="s">
        <v>1380</v>
      </c>
      <c r="M2508" s="21" t="s">
        <v>1381</v>
      </c>
      <c r="N2508" s="21">
        <v>60</v>
      </c>
      <c r="O2508" s="20"/>
      <c r="P2508" s="21" t="s">
        <v>50</v>
      </c>
      <c r="Q2508" s="21" t="s">
        <v>1807</v>
      </c>
      <c r="R2508" s="21">
        <v>60000</v>
      </c>
      <c r="S2508" s="21">
        <v>10019</v>
      </c>
      <c r="T2508" s="21">
        <v>-63.230932000000003</v>
      </c>
      <c r="U2508" s="21">
        <v>-17.813120999999999</v>
      </c>
      <c r="V2508" s="21" t="s">
        <v>1808</v>
      </c>
      <c r="W2508" s="21" t="s">
        <v>51</v>
      </c>
      <c r="X2508" s="21" t="s">
        <v>1809</v>
      </c>
      <c r="Y2508" s="23">
        <v>46246</v>
      </c>
      <c r="Z2508" s="24">
        <f>+E2508-Y2508</f>
        <v>40</v>
      </c>
      <c r="AA2508" s="25">
        <f>+Tabla_DatosExternos_142[[#This Row],[Saldo]]/Tabla_DatosExternos_142[[#This Row],[Importe]]</f>
        <v>1</v>
      </c>
      <c r="AB2508" s="21"/>
      <c r="AC2508" s="26">
        <f>IF(AND(-Z2508&gt;=1,-Z2508&lt;=30),D2508,0)</f>
        <v>0</v>
      </c>
      <c r="AD2508" s="26">
        <f>IF(AND(-Z2508&gt;=31,-Z2508&lt;=60),D2508,0)</f>
        <v>0</v>
      </c>
      <c r="AE2508" s="26">
        <f>IF(AND(-Z2508&gt;=61,-Z2508&lt;=90),D2508,0)</f>
        <v>0</v>
      </c>
      <c r="AF2508" s="26">
        <f>IF(AND(-Z2508&gt;=91,-Z2508&lt;=120),D2508,0)</f>
        <v>0</v>
      </c>
      <c r="AG2508" s="26">
        <f>IF(AND(-Z2508&gt;=121,-Z2508&lt;=150),D2508,0)</f>
        <v>0</v>
      </c>
      <c r="AH2508" s="26">
        <f>IF(AND(-Z2508&gt;=151,-Z2508&lt;=180),D2508,0)</f>
        <v>0</v>
      </c>
      <c r="AI2508" s="26">
        <f>IF(AND(-Z2508&gt;=181,-Z2508&lt;=210),D2508,0)</f>
        <v>0</v>
      </c>
      <c r="AJ2508" s="26">
        <f>IF(AND(-Z2508&gt;=211,-Z2508&lt;=250),D2508,0)</f>
        <v>0</v>
      </c>
      <c r="AK2508" s="26">
        <f>IF(-Z2508&gt;=251,D2508,0)</f>
        <v>0</v>
      </c>
      <c r="AL2508" s="26">
        <f>SUM(AE2508:AF2508)</f>
        <v>0</v>
      </c>
      <c r="AM2508" s="26">
        <f>SUM(AG2508:AK2508)</f>
        <v>0</v>
      </c>
      <c r="AN2508" s="26">
        <f>SUM(AI2508:AK2508)</f>
        <v>0</v>
      </c>
      <c r="AO2508" s="26">
        <f>+IF(SUM(AC2508:AK2508)=0,D2508,0)</f>
        <v>1486.32</v>
      </c>
      <c r="AP2508" s="26">
        <f>+SUM(AC2508:AK2508)</f>
        <v>0</v>
      </c>
      <c r="AQ2508" s="26">
        <f>+Tabla_DatosExternos_142[[#This Row],[Total Vigente]]+Tabla_DatosExternos_142[[#This Row],[Total Vencido]]</f>
        <v>1486.32</v>
      </c>
      <c r="AR2508" s="26">
        <f>SUM(AG2508:AK2508)</f>
        <v>0</v>
      </c>
      <c r="AS2508" s="27">
        <f>+Tabla_DatosExternos_142[[#This Row],[Fecha]]-Tabla_DatosExternos_142[[#This Row],[Vence]]</f>
        <v>-60</v>
      </c>
      <c r="AT2508" s="21"/>
      <c r="AU2508" s="28" t="e">
        <f>+AR2508-W2508</f>
        <v>#VALUE!</v>
      </c>
    </row>
    <row r="2509" spans="1:47" x14ac:dyDescent="0.35">
      <c r="A2509" s="20">
        <v>46226</v>
      </c>
      <c r="B2509" s="21">
        <v>288196</v>
      </c>
      <c r="C2509" s="21">
        <v>679.8</v>
      </c>
      <c r="D2509" s="21">
        <v>679.8</v>
      </c>
      <c r="E2509" s="22">
        <v>46286</v>
      </c>
      <c r="F2509" s="21">
        <v>40</v>
      </c>
      <c r="G2509" s="21" t="s">
        <v>96</v>
      </c>
      <c r="H2509" s="21" t="s">
        <v>95</v>
      </c>
      <c r="I2509" s="21" t="s">
        <v>1806</v>
      </c>
      <c r="J2509" s="21" t="s">
        <v>1378</v>
      </c>
      <c r="K2509" s="21" t="s">
        <v>1379</v>
      </c>
      <c r="L2509" s="21" t="s">
        <v>1380</v>
      </c>
      <c r="M2509" s="21" t="s">
        <v>1381</v>
      </c>
      <c r="N2509" s="21">
        <v>60</v>
      </c>
      <c r="O2509" s="20"/>
      <c r="P2509" s="21" t="s">
        <v>50</v>
      </c>
      <c r="Q2509" s="21" t="s">
        <v>1807</v>
      </c>
      <c r="R2509" s="21">
        <v>60000</v>
      </c>
      <c r="S2509" s="21">
        <v>10019</v>
      </c>
      <c r="T2509" s="21">
        <v>-63.230932000000003</v>
      </c>
      <c r="U2509" s="21">
        <v>-17.813120999999999</v>
      </c>
      <c r="V2509" s="21" t="s">
        <v>1808</v>
      </c>
      <c r="W2509" s="21" t="s">
        <v>51</v>
      </c>
      <c r="X2509" s="21" t="s">
        <v>1809</v>
      </c>
      <c r="Y2509" s="23">
        <v>46246</v>
      </c>
      <c r="Z2509" s="24">
        <f>+E2509-Y2509</f>
        <v>40</v>
      </c>
      <c r="AA2509" s="25">
        <f>+Tabla_DatosExternos_142[[#This Row],[Saldo]]/Tabla_DatosExternos_142[[#This Row],[Importe]]</f>
        <v>1</v>
      </c>
      <c r="AB2509" s="21"/>
      <c r="AC2509" s="26">
        <f>IF(AND(-Z2509&gt;=1,-Z2509&lt;=30),D2509,0)</f>
        <v>0</v>
      </c>
      <c r="AD2509" s="26">
        <f>IF(AND(-Z2509&gt;=31,-Z2509&lt;=60),D2509,0)</f>
        <v>0</v>
      </c>
      <c r="AE2509" s="26">
        <f>IF(AND(-Z2509&gt;=61,-Z2509&lt;=90),D2509,0)</f>
        <v>0</v>
      </c>
      <c r="AF2509" s="26">
        <f>IF(AND(-Z2509&gt;=91,-Z2509&lt;=120),D2509,0)</f>
        <v>0</v>
      </c>
      <c r="AG2509" s="26">
        <f>IF(AND(-Z2509&gt;=121,-Z2509&lt;=150),D2509,0)</f>
        <v>0</v>
      </c>
      <c r="AH2509" s="26">
        <f>IF(AND(-Z2509&gt;=151,-Z2509&lt;=180),D2509,0)</f>
        <v>0</v>
      </c>
      <c r="AI2509" s="26">
        <f>IF(AND(-Z2509&gt;=181,-Z2509&lt;=210),D2509,0)</f>
        <v>0</v>
      </c>
      <c r="AJ2509" s="26">
        <f>IF(AND(-Z2509&gt;=211,-Z2509&lt;=250),D2509,0)</f>
        <v>0</v>
      </c>
      <c r="AK2509" s="26">
        <f>IF(-Z2509&gt;=251,D2509,0)</f>
        <v>0</v>
      </c>
      <c r="AL2509" s="26">
        <f>SUM(AE2509:AF2509)</f>
        <v>0</v>
      </c>
      <c r="AM2509" s="26">
        <f>SUM(AG2509:AK2509)</f>
        <v>0</v>
      </c>
      <c r="AN2509" s="26">
        <f>SUM(AI2509:AK2509)</f>
        <v>0</v>
      </c>
      <c r="AO2509" s="26">
        <f>+IF(SUM(AC2509:AK2509)=0,D2509,0)</f>
        <v>679.8</v>
      </c>
      <c r="AP2509" s="26">
        <f>+SUM(AC2509:AK2509)</f>
        <v>0</v>
      </c>
      <c r="AQ2509" s="26">
        <f>+Tabla_DatosExternos_142[[#This Row],[Total Vigente]]+Tabla_DatosExternos_142[[#This Row],[Total Vencido]]</f>
        <v>679.8</v>
      </c>
      <c r="AR2509" s="26">
        <f>SUM(AG2509:AK2509)</f>
        <v>0</v>
      </c>
      <c r="AS2509" s="27">
        <f>+Tabla_DatosExternos_142[[#This Row],[Fecha]]-Tabla_DatosExternos_142[[#This Row],[Vence]]</f>
        <v>-60</v>
      </c>
      <c r="AT2509" s="21"/>
      <c r="AU2509" s="28" t="e">
        <f>+AR2509-W2509</f>
        <v>#VALUE!</v>
      </c>
    </row>
    <row r="2510" spans="1:47" x14ac:dyDescent="0.35">
      <c r="A2510" s="20">
        <v>46226</v>
      </c>
      <c r="B2510" s="21">
        <v>288197</v>
      </c>
      <c r="C2510" s="21">
        <v>3700.44</v>
      </c>
      <c r="D2510" s="21">
        <v>3700.44</v>
      </c>
      <c r="E2510" s="22">
        <v>46286</v>
      </c>
      <c r="F2510" s="21">
        <v>40</v>
      </c>
      <c r="G2510" s="21" t="s">
        <v>96</v>
      </c>
      <c r="H2510" s="21" t="s">
        <v>95</v>
      </c>
      <c r="I2510" s="21" t="s">
        <v>1618</v>
      </c>
      <c r="J2510" s="21" t="s">
        <v>1378</v>
      </c>
      <c r="K2510" s="21" t="s">
        <v>1379</v>
      </c>
      <c r="L2510" s="21" t="s">
        <v>1380</v>
      </c>
      <c r="M2510" s="21" t="s">
        <v>1381</v>
      </c>
      <c r="N2510" s="21">
        <v>60</v>
      </c>
      <c r="O2510" s="20"/>
      <c r="P2510" s="21" t="s">
        <v>50</v>
      </c>
      <c r="Q2510" s="21" t="s">
        <v>1619</v>
      </c>
      <c r="R2510" s="21">
        <v>2500300</v>
      </c>
      <c r="S2510" s="21">
        <v>10019</v>
      </c>
      <c r="T2510" s="21">
        <v>-63.200928300000001</v>
      </c>
      <c r="U2510" s="21">
        <v>-17.7605811</v>
      </c>
      <c r="V2510" s="21" t="s">
        <v>1620</v>
      </c>
      <c r="W2510" s="21" t="s">
        <v>51</v>
      </c>
      <c r="X2510" s="21" t="s">
        <v>1622</v>
      </c>
      <c r="Y2510" s="23">
        <v>46246</v>
      </c>
      <c r="Z2510" s="24">
        <f>+E2510-Y2510</f>
        <v>40</v>
      </c>
      <c r="AA2510" s="25">
        <f>+Tabla_DatosExternos_142[[#This Row],[Saldo]]/Tabla_DatosExternos_142[[#This Row],[Importe]]</f>
        <v>1</v>
      </c>
      <c r="AB2510" s="21"/>
      <c r="AC2510" s="26">
        <f>IF(AND(-Z2510&gt;=1,-Z2510&lt;=30),D2510,0)</f>
        <v>0</v>
      </c>
      <c r="AD2510" s="26">
        <f>IF(AND(-Z2510&gt;=31,-Z2510&lt;=60),D2510,0)</f>
        <v>0</v>
      </c>
      <c r="AE2510" s="26">
        <f>IF(AND(-Z2510&gt;=61,-Z2510&lt;=90),D2510,0)</f>
        <v>0</v>
      </c>
      <c r="AF2510" s="26">
        <f>IF(AND(-Z2510&gt;=91,-Z2510&lt;=120),D2510,0)</f>
        <v>0</v>
      </c>
      <c r="AG2510" s="26">
        <f>IF(AND(-Z2510&gt;=121,-Z2510&lt;=150),D2510,0)</f>
        <v>0</v>
      </c>
      <c r="AH2510" s="26">
        <f>IF(AND(-Z2510&gt;=151,-Z2510&lt;=180),D2510,0)</f>
        <v>0</v>
      </c>
      <c r="AI2510" s="26">
        <f>IF(AND(-Z2510&gt;=181,-Z2510&lt;=210),D2510,0)</f>
        <v>0</v>
      </c>
      <c r="AJ2510" s="26">
        <f>IF(AND(-Z2510&gt;=211,-Z2510&lt;=250),D2510,0)</f>
        <v>0</v>
      </c>
      <c r="AK2510" s="26">
        <f>IF(-Z2510&gt;=251,D2510,0)</f>
        <v>0</v>
      </c>
      <c r="AL2510" s="26">
        <f>SUM(AE2510:AF2510)</f>
        <v>0</v>
      </c>
      <c r="AM2510" s="26">
        <f>SUM(AG2510:AK2510)</f>
        <v>0</v>
      </c>
      <c r="AN2510" s="26">
        <f>SUM(AI2510:AK2510)</f>
        <v>0</v>
      </c>
      <c r="AO2510" s="26">
        <f>+IF(SUM(AC2510:AK2510)=0,D2510,0)</f>
        <v>3700.44</v>
      </c>
      <c r="AP2510" s="26">
        <f>+SUM(AC2510:AK2510)</f>
        <v>0</v>
      </c>
      <c r="AQ2510" s="26">
        <f>+Tabla_DatosExternos_142[[#This Row],[Total Vigente]]+Tabla_DatosExternos_142[[#This Row],[Total Vencido]]</f>
        <v>3700.44</v>
      </c>
      <c r="AR2510" s="26">
        <f>SUM(AG2510:AK2510)</f>
        <v>0</v>
      </c>
      <c r="AS2510" s="27">
        <f>+Tabla_DatosExternos_142[[#This Row],[Fecha]]-Tabla_DatosExternos_142[[#This Row],[Vence]]</f>
        <v>-60</v>
      </c>
      <c r="AT2510" s="21"/>
      <c r="AU2510" s="28" t="e">
        <f>+AR2510-W2510</f>
        <v>#VALUE!</v>
      </c>
    </row>
    <row r="2511" spans="1:47" x14ac:dyDescent="0.35">
      <c r="A2511" s="20">
        <v>46227</v>
      </c>
      <c r="B2511" s="21">
        <v>288758</v>
      </c>
      <c r="C2511" s="21">
        <v>181.98</v>
      </c>
      <c r="D2511" s="21">
        <v>181.98</v>
      </c>
      <c r="E2511" s="22">
        <v>46287</v>
      </c>
      <c r="F2511" s="21">
        <v>41</v>
      </c>
      <c r="G2511" s="21" t="s">
        <v>96</v>
      </c>
      <c r="H2511" s="21" t="s">
        <v>95</v>
      </c>
      <c r="I2511" s="21" t="s">
        <v>1823</v>
      </c>
      <c r="J2511" s="21" t="s">
        <v>1378</v>
      </c>
      <c r="K2511" s="21" t="s">
        <v>1379</v>
      </c>
      <c r="L2511" s="21" t="s">
        <v>1380</v>
      </c>
      <c r="M2511" s="21" t="s">
        <v>1381</v>
      </c>
      <c r="N2511" s="21">
        <v>60</v>
      </c>
      <c r="O2511" s="20"/>
      <c r="P2511" s="21" t="s">
        <v>50</v>
      </c>
      <c r="Q2511" s="21" t="s">
        <v>1824</v>
      </c>
      <c r="R2511" s="21">
        <v>3020821</v>
      </c>
      <c r="S2511" s="21">
        <v>10019</v>
      </c>
      <c r="T2511" s="21">
        <v>-63.134996600000001</v>
      </c>
      <c r="U2511" s="21">
        <v>-17.8356034</v>
      </c>
      <c r="V2511" s="21" t="s">
        <v>1448</v>
      </c>
      <c r="W2511" s="21" t="s">
        <v>51</v>
      </c>
      <c r="X2511" s="21" t="s">
        <v>1837</v>
      </c>
      <c r="Y2511" s="23">
        <v>46246</v>
      </c>
      <c r="Z2511" s="24">
        <f>+E2511-Y2511</f>
        <v>41</v>
      </c>
      <c r="AA2511" s="25">
        <f>+Tabla_DatosExternos_142[[#This Row],[Saldo]]/Tabla_DatosExternos_142[[#This Row],[Importe]]</f>
        <v>1</v>
      </c>
      <c r="AB2511" s="21"/>
      <c r="AC2511" s="26">
        <f>IF(AND(-Z2511&gt;=1,-Z2511&lt;=30),D2511,0)</f>
        <v>0</v>
      </c>
      <c r="AD2511" s="26">
        <f>IF(AND(-Z2511&gt;=31,-Z2511&lt;=60),D2511,0)</f>
        <v>0</v>
      </c>
      <c r="AE2511" s="26">
        <f>IF(AND(-Z2511&gt;=61,-Z2511&lt;=90),D2511,0)</f>
        <v>0</v>
      </c>
      <c r="AF2511" s="26">
        <f>IF(AND(-Z2511&gt;=91,-Z2511&lt;=120),D2511,0)</f>
        <v>0</v>
      </c>
      <c r="AG2511" s="26">
        <f>IF(AND(-Z2511&gt;=121,-Z2511&lt;=150),D2511,0)</f>
        <v>0</v>
      </c>
      <c r="AH2511" s="26">
        <f>IF(AND(-Z2511&gt;=151,-Z2511&lt;=180),D2511,0)</f>
        <v>0</v>
      </c>
      <c r="AI2511" s="26">
        <f>IF(AND(-Z2511&gt;=181,-Z2511&lt;=210),D2511,0)</f>
        <v>0</v>
      </c>
      <c r="AJ2511" s="26">
        <f>IF(AND(-Z2511&gt;=211,-Z2511&lt;=250),D2511,0)</f>
        <v>0</v>
      </c>
      <c r="AK2511" s="26">
        <f>IF(-Z2511&gt;=251,D2511,0)</f>
        <v>0</v>
      </c>
      <c r="AL2511" s="26">
        <f>SUM(AE2511:AF2511)</f>
        <v>0</v>
      </c>
      <c r="AM2511" s="26">
        <f>SUM(AG2511:AK2511)</f>
        <v>0</v>
      </c>
      <c r="AN2511" s="26">
        <f>SUM(AI2511:AK2511)</f>
        <v>0</v>
      </c>
      <c r="AO2511" s="26">
        <f>+IF(SUM(AC2511:AK2511)=0,D2511,0)</f>
        <v>181.98</v>
      </c>
      <c r="AP2511" s="26">
        <f>+SUM(AC2511:AK2511)</f>
        <v>0</v>
      </c>
      <c r="AQ2511" s="26">
        <f>+Tabla_DatosExternos_142[[#This Row],[Total Vigente]]+Tabla_DatosExternos_142[[#This Row],[Total Vencido]]</f>
        <v>181.98</v>
      </c>
      <c r="AR2511" s="26">
        <f>SUM(AG2511:AK2511)</f>
        <v>0</v>
      </c>
      <c r="AS2511" s="27">
        <f>+Tabla_DatosExternos_142[[#This Row],[Fecha]]-Tabla_DatosExternos_142[[#This Row],[Vence]]</f>
        <v>-60</v>
      </c>
      <c r="AT2511" s="21"/>
      <c r="AU2511" s="28" t="e">
        <f>+AR2511-W2511</f>
        <v>#VALUE!</v>
      </c>
    </row>
    <row r="2512" spans="1:47" x14ac:dyDescent="0.35">
      <c r="A2512" s="20">
        <v>46227</v>
      </c>
      <c r="B2512" s="21">
        <v>288759</v>
      </c>
      <c r="C2512" s="21">
        <v>803.88</v>
      </c>
      <c r="D2512" s="21">
        <v>803.88</v>
      </c>
      <c r="E2512" s="22">
        <v>46287</v>
      </c>
      <c r="F2512" s="21">
        <v>41</v>
      </c>
      <c r="G2512" s="21" t="s">
        <v>96</v>
      </c>
      <c r="H2512" s="21" t="s">
        <v>95</v>
      </c>
      <c r="I2512" s="21" t="s">
        <v>1823</v>
      </c>
      <c r="J2512" s="21" t="s">
        <v>1378</v>
      </c>
      <c r="K2512" s="21" t="s">
        <v>1379</v>
      </c>
      <c r="L2512" s="21" t="s">
        <v>1380</v>
      </c>
      <c r="M2512" s="21" t="s">
        <v>1381</v>
      </c>
      <c r="N2512" s="21">
        <v>60</v>
      </c>
      <c r="O2512" s="20"/>
      <c r="P2512" s="21" t="s">
        <v>50</v>
      </c>
      <c r="Q2512" s="21" t="s">
        <v>1824</v>
      </c>
      <c r="R2512" s="21">
        <v>3020821</v>
      </c>
      <c r="S2512" s="21">
        <v>10019</v>
      </c>
      <c r="T2512" s="21">
        <v>-63.136834200000003</v>
      </c>
      <c r="U2512" s="21">
        <v>-17.797857199999999</v>
      </c>
      <c r="V2512" s="21" t="s">
        <v>1448</v>
      </c>
      <c r="W2512" s="21" t="s">
        <v>51</v>
      </c>
      <c r="X2512" s="21" t="s">
        <v>1875</v>
      </c>
      <c r="Y2512" s="23">
        <v>46246</v>
      </c>
      <c r="Z2512" s="24">
        <f>+E2512-Y2512</f>
        <v>41</v>
      </c>
      <c r="AA2512" s="25">
        <f>+Tabla_DatosExternos_142[[#This Row],[Saldo]]/Tabla_DatosExternos_142[[#This Row],[Importe]]</f>
        <v>1</v>
      </c>
      <c r="AB2512" s="21"/>
      <c r="AC2512" s="26">
        <f>IF(AND(-Z2512&gt;=1,-Z2512&lt;=30),D2512,0)</f>
        <v>0</v>
      </c>
      <c r="AD2512" s="26">
        <f>IF(AND(-Z2512&gt;=31,-Z2512&lt;=60),D2512,0)</f>
        <v>0</v>
      </c>
      <c r="AE2512" s="26">
        <f>IF(AND(-Z2512&gt;=61,-Z2512&lt;=90),D2512,0)</f>
        <v>0</v>
      </c>
      <c r="AF2512" s="26">
        <f>IF(AND(-Z2512&gt;=91,-Z2512&lt;=120),D2512,0)</f>
        <v>0</v>
      </c>
      <c r="AG2512" s="26">
        <f>IF(AND(-Z2512&gt;=121,-Z2512&lt;=150),D2512,0)</f>
        <v>0</v>
      </c>
      <c r="AH2512" s="26">
        <f>IF(AND(-Z2512&gt;=151,-Z2512&lt;=180),D2512,0)</f>
        <v>0</v>
      </c>
      <c r="AI2512" s="26">
        <f>IF(AND(-Z2512&gt;=181,-Z2512&lt;=210),D2512,0)</f>
        <v>0</v>
      </c>
      <c r="AJ2512" s="26">
        <f>IF(AND(-Z2512&gt;=211,-Z2512&lt;=250),D2512,0)</f>
        <v>0</v>
      </c>
      <c r="AK2512" s="26">
        <f>IF(-Z2512&gt;=251,D2512,0)</f>
        <v>0</v>
      </c>
      <c r="AL2512" s="26">
        <f>SUM(AE2512:AF2512)</f>
        <v>0</v>
      </c>
      <c r="AM2512" s="26">
        <f>SUM(AG2512:AK2512)</f>
        <v>0</v>
      </c>
      <c r="AN2512" s="26">
        <f>SUM(AI2512:AK2512)</f>
        <v>0</v>
      </c>
      <c r="AO2512" s="26">
        <f>+IF(SUM(AC2512:AK2512)=0,D2512,0)</f>
        <v>803.88</v>
      </c>
      <c r="AP2512" s="26">
        <f>+SUM(AC2512:AK2512)</f>
        <v>0</v>
      </c>
      <c r="AQ2512" s="26">
        <f>+Tabla_DatosExternos_142[[#This Row],[Total Vigente]]+Tabla_DatosExternos_142[[#This Row],[Total Vencido]]</f>
        <v>803.88</v>
      </c>
      <c r="AR2512" s="26">
        <f>SUM(AG2512:AK2512)</f>
        <v>0</v>
      </c>
      <c r="AS2512" s="27">
        <f>+Tabla_DatosExternos_142[[#This Row],[Fecha]]-Tabla_DatosExternos_142[[#This Row],[Vence]]</f>
        <v>-60</v>
      </c>
      <c r="AT2512" s="21"/>
      <c r="AU2512" s="28" t="e">
        <f>+AR2512-W2512</f>
        <v>#VALUE!</v>
      </c>
    </row>
    <row r="2513" spans="1:47" x14ac:dyDescent="0.35">
      <c r="A2513" s="20">
        <v>46227</v>
      </c>
      <c r="B2513" s="21">
        <v>288760</v>
      </c>
      <c r="C2513" s="21">
        <v>342</v>
      </c>
      <c r="D2513" s="21">
        <v>342</v>
      </c>
      <c r="E2513" s="22">
        <v>46287</v>
      </c>
      <c r="F2513" s="21">
        <v>41</v>
      </c>
      <c r="G2513" s="21" t="s">
        <v>96</v>
      </c>
      <c r="H2513" s="21" t="s">
        <v>95</v>
      </c>
      <c r="I2513" s="21" t="s">
        <v>1823</v>
      </c>
      <c r="J2513" s="21" t="s">
        <v>1378</v>
      </c>
      <c r="K2513" s="21" t="s">
        <v>1379</v>
      </c>
      <c r="L2513" s="21" t="s">
        <v>1380</v>
      </c>
      <c r="M2513" s="21" t="s">
        <v>1381</v>
      </c>
      <c r="N2513" s="21">
        <v>60</v>
      </c>
      <c r="O2513" s="20"/>
      <c r="P2513" s="21" t="s">
        <v>50</v>
      </c>
      <c r="Q2513" s="21" t="s">
        <v>1824</v>
      </c>
      <c r="R2513" s="21">
        <v>3020821</v>
      </c>
      <c r="S2513" s="21">
        <v>10019</v>
      </c>
      <c r="T2513" s="21">
        <v>-63.211114299999998</v>
      </c>
      <c r="U2513" s="21">
        <v>-17.8105388</v>
      </c>
      <c r="V2513" s="21" t="s">
        <v>1448</v>
      </c>
      <c r="W2513" s="21" t="s">
        <v>51</v>
      </c>
      <c r="X2513" s="21" t="s">
        <v>1838</v>
      </c>
      <c r="Y2513" s="23">
        <v>46246</v>
      </c>
      <c r="Z2513" s="24">
        <f>+E2513-Y2513</f>
        <v>41</v>
      </c>
      <c r="AA2513" s="25">
        <f>+Tabla_DatosExternos_142[[#This Row],[Saldo]]/Tabla_DatosExternos_142[[#This Row],[Importe]]</f>
        <v>1</v>
      </c>
      <c r="AB2513" s="21"/>
      <c r="AC2513" s="26">
        <f>IF(AND(-Z2513&gt;=1,-Z2513&lt;=30),D2513,0)</f>
        <v>0</v>
      </c>
      <c r="AD2513" s="26">
        <f>IF(AND(-Z2513&gt;=31,-Z2513&lt;=60),D2513,0)</f>
        <v>0</v>
      </c>
      <c r="AE2513" s="26">
        <f>IF(AND(-Z2513&gt;=61,-Z2513&lt;=90),D2513,0)</f>
        <v>0</v>
      </c>
      <c r="AF2513" s="26">
        <f>IF(AND(-Z2513&gt;=91,-Z2513&lt;=120),D2513,0)</f>
        <v>0</v>
      </c>
      <c r="AG2513" s="26">
        <f>IF(AND(-Z2513&gt;=121,-Z2513&lt;=150),D2513,0)</f>
        <v>0</v>
      </c>
      <c r="AH2513" s="26">
        <f>IF(AND(-Z2513&gt;=151,-Z2513&lt;=180),D2513,0)</f>
        <v>0</v>
      </c>
      <c r="AI2513" s="26">
        <f>IF(AND(-Z2513&gt;=181,-Z2513&lt;=210),D2513,0)</f>
        <v>0</v>
      </c>
      <c r="AJ2513" s="26">
        <f>IF(AND(-Z2513&gt;=211,-Z2513&lt;=250),D2513,0)</f>
        <v>0</v>
      </c>
      <c r="AK2513" s="26">
        <f>IF(-Z2513&gt;=251,D2513,0)</f>
        <v>0</v>
      </c>
      <c r="AL2513" s="26">
        <f>SUM(AE2513:AF2513)</f>
        <v>0</v>
      </c>
      <c r="AM2513" s="26">
        <f>SUM(AG2513:AK2513)</f>
        <v>0</v>
      </c>
      <c r="AN2513" s="26">
        <f>SUM(AI2513:AK2513)</f>
        <v>0</v>
      </c>
      <c r="AO2513" s="26">
        <f>+IF(SUM(AC2513:AK2513)=0,D2513,0)</f>
        <v>342</v>
      </c>
      <c r="AP2513" s="26">
        <f>+SUM(AC2513:AK2513)</f>
        <v>0</v>
      </c>
      <c r="AQ2513" s="26">
        <f>+Tabla_DatosExternos_142[[#This Row],[Total Vigente]]+Tabla_DatosExternos_142[[#This Row],[Total Vencido]]</f>
        <v>342</v>
      </c>
      <c r="AR2513" s="26">
        <f>SUM(AG2513:AK2513)</f>
        <v>0</v>
      </c>
      <c r="AS2513" s="27">
        <f>+Tabla_DatosExternos_142[[#This Row],[Fecha]]-Tabla_DatosExternos_142[[#This Row],[Vence]]</f>
        <v>-60</v>
      </c>
      <c r="AT2513" s="21"/>
      <c r="AU2513" s="28" t="e">
        <f>+AR2513-W2513</f>
        <v>#VALUE!</v>
      </c>
    </row>
    <row r="2514" spans="1:47" x14ac:dyDescent="0.35">
      <c r="A2514" s="20">
        <v>46227</v>
      </c>
      <c r="B2514" s="21">
        <v>288761</v>
      </c>
      <c r="C2514" s="21">
        <v>385.08</v>
      </c>
      <c r="D2514" s="21">
        <v>385.08</v>
      </c>
      <c r="E2514" s="22">
        <v>46287</v>
      </c>
      <c r="F2514" s="21">
        <v>41</v>
      </c>
      <c r="G2514" s="21" t="s">
        <v>96</v>
      </c>
      <c r="H2514" s="21" t="s">
        <v>95</v>
      </c>
      <c r="I2514" s="21" t="s">
        <v>1823</v>
      </c>
      <c r="J2514" s="21" t="s">
        <v>1378</v>
      </c>
      <c r="K2514" s="21" t="s">
        <v>1379</v>
      </c>
      <c r="L2514" s="21" t="s">
        <v>1380</v>
      </c>
      <c r="M2514" s="21" t="s">
        <v>1381</v>
      </c>
      <c r="N2514" s="21">
        <v>60</v>
      </c>
      <c r="O2514" s="20"/>
      <c r="P2514" s="21" t="s">
        <v>50</v>
      </c>
      <c r="Q2514" s="21" t="s">
        <v>1824</v>
      </c>
      <c r="R2514" s="21">
        <v>3020821</v>
      </c>
      <c r="S2514" s="21">
        <v>10019</v>
      </c>
      <c r="T2514" s="21">
        <v>-63.190816099999999</v>
      </c>
      <c r="U2514" s="21">
        <v>-17.778849099999999</v>
      </c>
      <c r="V2514" s="21" t="s">
        <v>1448</v>
      </c>
      <c r="W2514" s="21" t="s">
        <v>51</v>
      </c>
      <c r="X2514" s="21" t="s">
        <v>1830</v>
      </c>
      <c r="Y2514" s="23">
        <v>46246</v>
      </c>
      <c r="Z2514" s="24">
        <f>+E2514-Y2514</f>
        <v>41</v>
      </c>
      <c r="AA2514" s="25">
        <f>+Tabla_DatosExternos_142[[#This Row],[Saldo]]/Tabla_DatosExternos_142[[#This Row],[Importe]]</f>
        <v>1</v>
      </c>
      <c r="AB2514" s="21"/>
      <c r="AC2514" s="26">
        <f>IF(AND(-Z2514&gt;=1,-Z2514&lt;=30),D2514,0)</f>
        <v>0</v>
      </c>
      <c r="AD2514" s="26">
        <f>IF(AND(-Z2514&gt;=31,-Z2514&lt;=60),D2514,0)</f>
        <v>0</v>
      </c>
      <c r="AE2514" s="26">
        <f>IF(AND(-Z2514&gt;=61,-Z2514&lt;=90),D2514,0)</f>
        <v>0</v>
      </c>
      <c r="AF2514" s="26">
        <f>IF(AND(-Z2514&gt;=91,-Z2514&lt;=120),D2514,0)</f>
        <v>0</v>
      </c>
      <c r="AG2514" s="26">
        <f>IF(AND(-Z2514&gt;=121,-Z2514&lt;=150),D2514,0)</f>
        <v>0</v>
      </c>
      <c r="AH2514" s="26">
        <f>IF(AND(-Z2514&gt;=151,-Z2514&lt;=180),D2514,0)</f>
        <v>0</v>
      </c>
      <c r="AI2514" s="26">
        <f>IF(AND(-Z2514&gt;=181,-Z2514&lt;=210),D2514,0)</f>
        <v>0</v>
      </c>
      <c r="AJ2514" s="26">
        <f>IF(AND(-Z2514&gt;=211,-Z2514&lt;=250),D2514,0)</f>
        <v>0</v>
      </c>
      <c r="AK2514" s="26">
        <f>IF(-Z2514&gt;=251,D2514,0)</f>
        <v>0</v>
      </c>
      <c r="AL2514" s="26">
        <f>SUM(AE2514:AF2514)</f>
        <v>0</v>
      </c>
      <c r="AM2514" s="26">
        <f>SUM(AG2514:AK2514)</f>
        <v>0</v>
      </c>
      <c r="AN2514" s="26">
        <f>SUM(AI2514:AK2514)</f>
        <v>0</v>
      </c>
      <c r="AO2514" s="26">
        <f>+IF(SUM(AC2514:AK2514)=0,D2514,0)</f>
        <v>385.08</v>
      </c>
      <c r="AP2514" s="26">
        <f>+SUM(AC2514:AK2514)</f>
        <v>0</v>
      </c>
      <c r="AQ2514" s="26">
        <f>+Tabla_DatosExternos_142[[#This Row],[Total Vigente]]+Tabla_DatosExternos_142[[#This Row],[Total Vencido]]</f>
        <v>385.08</v>
      </c>
      <c r="AR2514" s="26">
        <f>SUM(AG2514:AK2514)</f>
        <v>0</v>
      </c>
      <c r="AS2514" s="27">
        <f>+Tabla_DatosExternos_142[[#This Row],[Fecha]]-Tabla_DatosExternos_142[[#This Row],[Vence]]</f>
        <v>-60</v>
      </c>
      <c r="AT2514" s="21"/>
      <c r="AU2514" s="28" t="e">
        <f>+AR2514-W2514</f>
        <v>#VALUE!</v>
      </c>
    </row>
    <row r="2515" spans="1:47" x14ac:dyDescent="0.35">
      <c r="A2515" s="20">
        <v>46227</v>
      </c>
      <c r="B2515" s="21">
        <v>288762</v>
      </c>
      <c r="C2515" s="21">
        <v>1011.06</v>
      </c>
      <c r="D2515" s="21">
        <v>1011.06</v>
      </c>
      <c r="E2515" s="22">
        <v>46287</v>
      </c>
      <c r="F2515" s="21">
        <v>41</v>
      </c>
      <c r="G2515" s="21" t="s">
        <v>96</v>
      </c>
      <c r="H2515" s="21" t="s">
        <v>95</v>
      </c>
      <c r="I2515" s="21" t="s">
        <v>1823</v>
      </c>
      <c r="J2515" s="21" t="s">
        <v>1378</v>
      </c>
      <c r="K2515" s="21" t="s">
        <v>1379</v>
      </c>
      <c r="L2515" s="21" t="s">
        <v>1380</v>
      </c>
      <c r="M2515" s="21" t="s">
        <v>1381</v>
      </c>
      <c r="N2515" s="21">
        <v>60</v>
      </c>
      <c r="O2515" s="20"/>
      <c r="P2515" s="21" t="s">
        <v>50</v>
      </c>
      <c r="Q2515" s="21" t="s">
        <v>1824</v>
      </c>
      <c r="R2515" s="21">
        <v>3020821</v>
      </c>
      <c r="S2515" s="21">
        <v>10019</v>
      </c>
      <c r="T2515" s="21">
        <v>-63.214422900000002</v>
      </c>
      <c r="U2515" s="21">
        <v>-17.784923299999999</v>
      </c>
      <c r="V2515" s="21" t="s">
        <v>1448</v>
      </c>
      <c r="W2515" s="21" t="s">
        <v>51</v>
      </c>
      <c r="X2515" s="21" t="s">
        <v>1871</v>
      </c>
      <c r="Y2515" s="23">
        <v>46246</v>
      </c>
      <c r="Z2515" s="24">
        <f>+E2515-Y2515</f>
        <v>41</v>
      </c>
      <c r="AA2515" s="25">
        <f>+Tabla_DatosExternos_142[[#This Row],[Saldo]]/Tabla_DatosExternos_142[[#This Row],[Importe]]</f>
        <v>1</v>
      </c>
      <c r="AB2515" s="21"/>
      <c r="AC2515" s="26">
        <f>IF(AND(-Z2515&gt;=1,-Z2515&lt;=30),D2515,0)</f>
        <v>0</v>
      </c>
      <c r="AD2515" s="26">
        <f>IF(AND(-Z2515&gt;=31,-Z2515&lt;=60),D2515,0)</f>
        <v>0</v>
      </c>
      <c r="AE2515" s="26">
        <f>IF(AND(-Z2515&gt;=61,-Z2515&lt;=90),D2515,0)</f>
        <v>0</v>
      </c>
      <c r="AF2515" s="26">
        <f>IF(AND(-Z2515&gt;=91,-Z2515&lt;=120),D2515,0)</f>
        <v>0</v>
      </c>
      <c r="AG2515" s="26">
        <f>IF(AND(-Z2515&gt;=121,-Z2515&lt;=150),D2515,0)</f>
        <v>0</v>
      </c>
      <c r="AH2515" s="26">
        <f>IF(AND(-Z2515&gt;=151,-Z2515&lt;=180),D2515,0)</f>
        <v>0</v>
      </c>
      <c r="AI2515" s="26">
        <f>IF(AND(-Z2515&gt;=181,-Z2515&lt;=210),D2515,0)</f>
        <v>0</v>
      </c>
      <c r="AJ2515" s="26">
        <f>IF(AND(-Z2515&gt;=211,-Z2515&lt;=250),D2515,0)</f>
        <v>0</v>
      </c>
      <c r="AK2515" s="26">
        <f>IF(-Z2515&gt;=251,D2515,0)</f>
        <v>0</v>
      </c>
      <c r="AL2515" s="26">
        <f>SUM(AE2515:AF2515)</f>
        <v>0</v>
      </c>
      <c r="AM2515" s="26">
        <f>SUM(AG2515:AK2515)</f>
        <v>0</v>
      </c>
      <c r="AN2515" s="26">
        <f>SUM(AI2515:AK2515)</f>
        <v>0</v>
      </c>
      <c r="AO2515" s="26">
        <f>+IF(SUM(AC2515:AK2515)=0,D2515,0)</f>
        <v>1011.06</v>
      </c>
      <c r="AP2515" s="26">
        <f>+SUM(AC2515:AK2515)</f>
        <v>0</v>
      </c>
      <c r="AQ2515" s="26">
        <f>+Tabla_DatosExternos_142[[#This Row],[Total Vigente]]+Tabla_DatosExternos_142[[#This Row],[Total Vencido]]</f>
        <v>1011.06</v>
      </c>
      <c r="AR2515" s="26">
        <f>SUM(AG2515:AK2515)</f>
        <v>0</v>
      </c>
      <c r="AS2515" s="27">
        <f>+Tabla_DatosExternos_142[[#This Row],[Fecha]]-Tabla_DatosExternos_142[[#This Row],[Vence]]</f>
        <v>-60</v>
      </c>
      <c r="AT2515" s="21"/>
      <c r="AU2515" s="28" t="e">
        <f>+AR2515-W2515</f>
        <v>#VALUE!</v>
      </c>
    </row>
    <row r="2516" spans="1:47" x14ac:dyDescent="0.35">
      <c r="A2516" s="20">
        <v>46227</v>
      </c>
      <c r="B2516" s="21">
        <v>288763</v>
      </c>
      <c r="C2516" s="21">
        <v>443.82</v>
      </c>
      <c r="D2516" s="21">
        <v>443.82</v>
      </c>
      <c r="E2516" s="22">
        <v>46287</v>
      </c>
      <c r="F2516" s="21">
        <v>41</v>
      </c>
      <c r="G2516" s="21" t="s">
        <v>96</v>
      </c>
      <c r="H2516" s="21" t="s">
        <v>95</v>
      </c>
      <c r="I2516" s="21" t="s">
        <v>1823</v>
      </c>
      <c r="J2516" s="21" t="s">
        <v>1378</v>
      </c>
      <c r="K2516" s="21" t="s">
        <v>1379</v>
      </c>
      <c r="L2516" s="21" t="s">
        <v>1380</v>
      </c>
      <c r="M2516" s="21" t="s">
        <v>1381</v>
      </c>
      <c r="N2516" s="21">
        <v>60</v>
      </c>
      <c r="O2516" s="20"/>
      <c r="P2516" s="21" t="s">
        <v>50</v>
      </c>
      <c r="Q2516" s="21" t="s">
        <v>1824</v>
      </c>
      <c r="R2516" s="21">
        <v>3020821</v>
      </c>
      <c r="S2516" s="21">
        <v>10019</v>
      </c>
      <c r="T2516" s="21">
        <v>-63.1815906</v>
      </c>
      <c r="U2516" s="21">
        <v>-17.7884542</v>
      </c>
      <c r="V2516" s="21" t="s">
        <v>1448</v>
      </c>
      <c r="W2516" s="21" t="s">
        <v>51</v>
      </c>
      <c r="X2516" s="21" t="s">
        <v>1861</v>
      </c>
      <c r="Y2516" s="23">
        <v>46246</v>
      </c>
      <c r="Z2516" s="24">
        <f>+E2516-Y2516</f>
        <v>41</v>
      </c>
      <c r="AA2516" s="25">
        <f>+Tabla_DatosExternos_142[[#This Row],[Saldo]]/Tabla_DatosExternos_142[[#This Row],[Importe]]</f>
        <v>1</v>
      </c>
      <c r="AB2516" s="21"/>
      <c r="AC2516" s="26">
        <f>IF(AND(-Z2516&gt;=1,-Z2516&lt;=30),D2516,0)</f>
        <v>0</v>
      </c>
      <c r="AD2516" s="26">
        <f>IF(AND(-Z2516&gt;=31,-Z2516&lt;=60),D2516,0)</f>
        <v>0</v>
      </c>
      <c r="AE2516" s="26">
        <f>IF(AND(-Z2516&gt;=61,-Z2516&lt;=90),D2516,0)</f>
        <v>0</v>
      </c>
      <c r="AF2516" s="26">
        <f>IF(AND(-Z2516&gt;=91,-Z2516&lt;=120),D2516,0)</f>
        <v>0</v>
      </c>
      <c r="AG2516" s="26">
        <f>IF(AND(-Z2516&gt;=121,-Z2516&lt;=150),D2516,0)</f>
        <v>0</v>
      </c>
      <c r="AH2516" s="26">
        <f>IF(AND(-Z2516&gt;=151,-Z2516&lt;=180),D2516,0)</f>
        <v>0</v>
      </c>
      <c r="AI2516" s="26">
        <f>IF(AND(-Z2516&gt;=181,-Z2516&lt;=210),D2516,0)</f>
        <v>0</v>
      </c>
      <c r="AJ2516" s="26">
        <f>IF(AND(-Z2516&gt;=211,-Z2516&lt;=250),D2516,0)</f>
        <v>0</v>
      </c>
      <c r="AK2516" s="26">
        <f>IF(-Z2516&gt;=251,D2516,0)</f>
        <v>0</v>
      </c>
      <c r="AL2516" s="26">
        <f>SUM(AE2516:AF2516)</f>
        <v>0</v>
      </c>
      <c r="AM2516" s="26">
        <f>SUM(AG2516:AK2516)</f>
        <v>0</v>
      </c>
      <c r="AN2516" s="26">
        <f>SUM(AI2516:AK2516)</f>
        <v>0</v>
      </c>
      <c r="AO2516" s="26">
        <f>+IF(SUM(AC2516:AK2516)=0,D2516,0)</f>
        <v>443.82</v>
      </c>
      <c r="AP2516" s="26">
        <f>+SUM(AC2516:AK2516)</f>
        <v>0</v>
      </c>
      <c r="AQ2516" s="26">
        <f>+Tabla_DatosExternos_142[[#This Row],[Total Vigente]]+Tabla_DatosExternos_142[[#This Row],[Total Vencido]]</f>
        <v>443.82</v>
      </c>
      <c r="AR2516" s="26">
        <f>SUM(AG2516:AK2516)</f>
        <v>0</v>
      </c>
      <c r="AS2516" s="27">
        <f>+Tabla_DatosExternos_142[[#This Row],[Fecha]]-Tabla_DatosExternos_142[[#This Row],[Vence]]</f>
        <v>-60</v>
      </c>
      <c r="AT2516" s="21"/>
      <c r="AU2516" s="28" t="e">
        <f>+AR2516-W2516</f>
        <v>#VALUE!</v>
      </c>
    </row>
    <row r="2517" spans="1:47" x14ac:dyDescent="0.35">
      <c r="A2517" s="20">
        <v>46227</v>
      </c>
      <c r="B2517" s="21">
        <v>288764</v>
      </c>
      <c r="C2517" s="21">
        <v>606.12</v>
      </c>
      <c r="D2517" s="21">
        <v>606.12</v>
      </c>
      <c r="E2517" s="22">
        <v>46287</v>
      </c>
      <c r="F2517" s="21">
        <v>41</v>
      </c>
      <c r="G2517" s="21" t="s">
        <v>96</v>
      </c>
      <c r="H2517" s="21" t="s">
        <v>95</v>
      </c>
      <c r="I2517" s="21" t="s">
        <v>1823</v>
      </c>
      <c r="J2517" s="21" t="s">
        <v>1378</v>
      </c>
      <c r="K2517" s="21" t="s">
        <v>1379</v>
      </c>
      <c r="L2517" s="21" t="s">
        <v>1380</v>
      </c>
      <c r="M2517" s="21" t="s">
        <v>1381</v>
      </c>
      <c r="N2517" s="21">
        <v>60</v>
      </c>
      <c r="O2517" s="20"/>
      <c r="P2517" s="21" t="s">
        <v>50</v>
      </c>
      <c r="Q2517" s="21" t="s">
        <v>1824</v>
      </c>
      <c r="R2517" s="21">
        <v>3020821</v>
      </c>
      <c r="S2517" s="21">
        <v>10019</v>
      </c>
      <c r="T2517" s="21">
        <v>-63.1271433</v>
      </c>
      <c r="U2517" s="21">
        <v>-17.771725799999999</v>
      </c>
      <c r="V2517" s="21" t="s">
        <v>1448</v>
      </c>
      <c r="W2517" s="21" t="s">
        <v>51</v>
      </c>
      <c r="X2517" s="21" t="s">
        <v>1873</v>
      </c>
      <c r="Y2517" s="23">
        <v>46246</v>
      </c>
      <c r="Z2517" s="24">
        <f>+E2517-Y2517</f>
        <v>41</v>
      </c>
      <c r="AA2517" s="25">
        <f>+Tabla_DatosExternos_142[[#This Row],[Saldo]]/Tabla_DatosExternos_142[[#This Row],[Importe]]</f>
        <v>1</v>
      </c>
      <c r="AB2517" s="21"/>
      <c r="AC2517" s="26">
        <f>IF(AND(-Z2517&gt;=1,-Z2517&lt;=30),D2517,0)</f>
        <v>0</v>
      </c>
      <c r="AD2517" s="26">
        <f>IF(AND(-Z2517&gt;=31,-Z2517&lt;=60),D2517,0)</f>
        <v>0</v>
      </c>
      <c r="AE2517" s="26">
        <f>IF(AND(-Z2517&gt;=61,-Z2517&lt;=90),D2517,0)</f>
        <v>0</v>
      </c>
      <c r="AF2517" s="26">
        <f>IF(AND(-Z2517&gt;=91,-Z2517&lt;=120),D2517,0)</f>
        <v>0</v>
      </c>
      <c r="AG2517" s="26">
        <f>IF(AND(-Z2517&gt;=121,-Z2517&lt;=150),D2517,0)</f>
        <v>0</v>
      </c>
      <c r="AH2517" s="26">
        <f>IF(AND(-Z2517&gt;=151,-Z2517&lt;=180),D2517,0)</f>
        <v>0</v>
      </c>
      <c r="AI2517" s="26">
        <f>IF(AND(-Z2517&gt;=181,-Z2517&lt;=210),D2517,0)</f>
        <v>0</v>
      </c>
      <c r="AJ2517" s="26">
        <f>IF(AND(-Z2517&gt;=211,-Z2517&lt;=250),D2517,0)</f>
        <v>0</v>
      </c>
      <c r="AK2517" s="26">
        <f>IF(-Z2517&gt;=251,D2517,0)</f>
        <v>0</v>
      </c>
      <c r="AL2517" s="26">
        <f>SUM(AE2517:AF2517)</f>
        <v>0</v>
      </c>
      <c r="AM2517" s="26">
        <f>SUM(AG2517:AK2517)</f>
        <v>0</v>
      </c>
      <c r="AN2517" s="26">
        <f>SUM(AI2517:AK2517)</f>
        <v>0</v>
      </c>
      <c r="AO2517" s="26">
        <f>+IF(SUM(AC2517:AK2517)=0,D2517,0)</f>
        <v>606.12</v>
      </c>
      <c r="AP2517" s="26">
        <f>+SUM(AC2517:AK2517)</f>
        <v>0</v>
      </c>
      <c r="AQ2517" s="26">
        <f>+Tabla_DatosExternos_142[[#This Row],[Total Vigente]]+Tabla_DatosExternos_142[[#This Row],[Total Vencido]]</f>
        <v>606.12</v>
      </c>
      <c r="AR2517" s="26">
        <f>SUM(AG2517:AK2517)</f>
        <v>0</v>
      </c>
      <c r="AS2517" s="27">
        <f>+Tabla_DatosExternos_142[[#This Row],[Fecha]]-Tabla_DatosExternos_142[[#This Row],[Vence]]</f>
        <v>-60</v>
      </c>
      <c r="AT2517" s="21"/>
      <c r="AU2517" s="28" t="e">
        <f>+AR2517-W2517</f>
        <v>#VALUE!</v>
      </c>
    </row>
    <row r="2518" spans="1:47" x14ac:dyDescent="0.35">
      <c r="A2518" s="20">
        <v>46227</v>
      </c>
      <c r="B2518" s="21">
        <v>288765</v>
      </c>
      <c r="C2518" s="21">
        <v>384</v>
      </c>
      <c r="D2518" s="21">
        <v>384</v>
      </c>
      <c r="E2518" s="22">
        <v>46287</v>
      </c>
      <c r="F2518" s="21">
        <v>41</v>
      </c>
      <c r="G2518" s="21" t="s">
        <v>96</v>
      </c>
      <c r="H2518" s="21" t="s">
        <v>95</v>
      </c>
      <c r="I2518" s="21" t="s">
        <v>1823</v>
      </c>
      <c r="J2518" s="21" t="s">
        <v>1378</v>
      </c>
      <c r="K2518" s="21" t="s">
        <v>1379</v>
      </c>
      <c r="L2518" s="21" t="s">
        <v>1380</v>
      </c>
      <c r="M2518" s="21" t="s">
        <v>1381</v>
      </c>
      <c r="N2518" s="21">
        <v>60</v>
      </c>
      <c r="O2518" s="20"/>
      <c r="P2518" s="21" t="s">
        <v>50</v>
      </c>
      <c r="Q2518" s="21" t="s">
        <v>1824</v>
      </c>
      <c r="R2518" s="21">
        <v>3020821</v>
      </c>
      <c r="S2518" s="21">
        <v>10019</v>
      </c>
      <c r="T2518" s="21">
        <v>-63.171123299999998</v>
      </c>
      <c r="U2518" s="21">
        <v>-17.750317500000001</v>
      </c>
      <c r="V2518" s="21" t="s">
        <v>1448</v>
      </c>
      <c r="W2518" s="21" t="s">
        <v>51</v>
      </c>
      <c r="X2518" s="21" t="s">
        <v>1869</v>
      </c>
      <c r="Y2518" s="23">
        <v>46246</v>
      </c>
      <c r="Z2518" s="24">
        <f>+E2518-Y2518</f>
        <v>41</v>
      </c>
      <c r="AA2518" s="25">
        <f>+Tabla_DatosExternos_142[[#This Row],[Saldo]]/Tabla_DatosExternos_142[[#This Row],[Importe]]</f>
        <v>1</v>
      </c>
      <c r="AB2518" s="21"/>
      <c r="AC2518" s="26">
        <f>IF(AND(-Z2518&gt;=1,-Z2518&lt;=30),D2518,0)</f>
        <v>0</v>
      </c>
      <c r="AD2518" s="26">
        <f>IF(AND(-Z2518&gt;=31,-Z2518&lt;=60),D2518,0)</f>
        <v>0</v>
      </c>
      <c r="AE2518" s="26">
        <f>IF(AND(-Z2518&gt;=61,-Z2518&lt;=90),D2518,0)</f>
        <v>0</v>
      </c>
      <c r="AF2518" s="26">
        <f>IF(AND(-Z2518&gt;=91,-Z2518&lt;=120),D2518,0)</f>
        <v>0</v>
      </c>
      <c r="AG2518" s="26">
        <f>IF(AND(-Z2518&gt;=121,-Z2518&lt;=150),D2518,0)</f>
        <v>0</v>
      </c>
      <c r="AH2518" s="26">
        <f>IF(AND(-Z2518&gt;=151,-Z2518&lt;=180),D2518,0)</f>
        <v>0</v>
      </c>
      <c r="AI2518" s="26">
        <f>IF(AND(-Z2518&gt;=181,-Z2518&lt;=210),D2518,0)</f>
        <v>0</v>
      </c>
      <c r="AJ2518" s="26">
        <f>IF(AND(-Z2518&gt;=211,-Z2518&lt;=250),D2518,0)</f>
        <v>0</v>
      </c>
      <c r="AK2518" s="26">
        <f>IF(-Z2518&gt;=251,D2518,0)</f>
        <v>0</v>
      </c>
      <c r="AL2518" s="26">
        <f>SUM(AE2518:AF2518)</f>
        <v>0</v>
      </c>
      <c r="AM2518" s="26">
        <f>SUM(AG2518:AK2518)</f>
        <v>0</v>
      </c>
      <c r="AN2518" s="26">
        <f>SUM(AI2518:AK2518)</f>
        <v>0</v>
      </c>
      <c r="AO2518" s="26">
        <f>+IF(SUM(AC2518:AK2518)=0,D2518,0)</f>
        <v>384</v>
      </c>
      <c r="AP2518" s="26">
        <f>+SUM(AC2518:AK2518)</f>
        <v>0</v>
      </c>
      <c r="AQ2518" s="26">
        <f>+Tabla_DatosExternos_142[[#This Row],[Total Vigente]]+Tabla_DatosExternos_142[[#This Row],[Total Vencido]]</f>
        <v>384</v>
      </c>
      <c r="AR2518" s="26">
        <f>SUM(AG2518:AK2518)</f>
        <v>0</v>
      </c>
      <c r="AS2518" s="27">
        <f>+Tabla_DatosExternos_142[[#This Row],[Fecha]]-Tabla_DatosExternos_142[[#This Row],[Vence]]</f>
        <v>-60</v>
      </c>
      <c r="AT2518" s="21"/>
      <c r="AU2518" s="28" t="e">
        <f>+AR2518-W2518</f>
        <v>#VALUE!</v>
      </c>
    </row>
    <row r="2519" spans="1:47" x14ac:dyDescent="0.35">
      <c r="A2519" s="20">
        <v>46227</v>
      </c>
      <c r="B2519" s="21">
        <v>288766</v>
      </c>
      <c r="C2519" s="21">
        <v>390</v>
      </c>
      <c r="D2519" s="21">
        <v>390</v>
      </c>
      <c r="E2519" s="22">
        <v>46287</v>
      </c>
      <c r="F2519" s="21">
        <v>41</v>
      </c>
      <c r="G2519" s="21" t="s">
        <v>96</v>
      </c>
      <c r="H2519" s="21" t="s">
        <v>95</v>
      </c>
      <c r="I2519" s="21" t="s">
        <v>1823</v>
      </c>
      <c r="J2519" s="21" t="s">
        <v>1378</v>
      </c>
      <c r="K2519" s="21" t="s">
        <v>1379</v>
      </c>
      <c r="L2519" s="21" t="s">
        <v>1380</v>
      </c>
      <c r="M2519" s="21" t="s">
        <v>1381</v>
      </c>
      <c r="N2519" s="21">
        <v>60</v>
      </c>
      <c r="O2519" s="20"/>
      <c r="P2519" s="21" t="s">
        <v>50</v>
      </c>
      <c r="Q2519" s="21" t="s">
        <v>1824</v>
      </c>
      <c r="R2519" s="21">
        <v>3020821</v>
      </c>
      <c r="S2519" s="21">
        <v>10019</v>
      </c>
      <c r="T2519" s="21">
        <v>-63.168590000000002</v>
      </c>
      <c r="U2519" s="21">
        <v>-17.728815999999998</v>
      </c>
      <c r="V2519" s="21" t="s">
        <v>1448</v>
      </c>
      <c r="W2519" s="21" t="s">
        <v>51</v>
      </c>
      <c r="X2519" s="21" t="s">
        <v>1836</v>
      </c>
      <c r="Y2519" s="23">
        <v>46246</v>
      </c>
      <c r="Z2519" s="24">
        <f>+E2519-Y2519</f>
        <v>41</v>
      </c>
      <c r="AA2519" s="25">
        <f>+Tabla_DatosExternos_142[[#This Row],[Saldo]]/Tabla_DatosExternos_142[[#This Row],[Importe]]</f>
        <v>1</v>
      </c>
      <c r="AB2519" s="21"/>
      <c r="AC2519" s="26">
        <f>IF(AND(-Z2519&gt;=1,-Z2519&lt;=30),D2519,0)</f>
        <v>0</v>
      </c>
      <c r="AD2519" s="26">
        <f>IF(AND(-Z2519&gt;=31,-Z2519&lt;=60),D2519,0)</f>
        <v>0</v>
      </c>
      <c r="AE2519" s="26">
        <f>IF(AND(-Z2519&gt;=61,-Z2519&lt;=90),D2519,0)</f>
        <v>0</v>
      </c>
      <c r="AF2519" s="26">
        <f>IF(AND(-Z2519&gt;=91,-Z2519&lt;=120),D2519,0)</f>
        <v>0</v>
      </c>
      <c r="AG2519" s="26">
        <f>IF(AND(-Z2519&gt;=121,-Z2519&lt;=150),D2519,0)</f>
        <v>0</v>
      </c>
      <c r="AH2519" s="26">
        <f>IF(AND(-Z2519&gt;=151,-Z2519&lt;=180),D2519,0)</f>
        <v>0</v>
      </c>
      <c r="AI2519" s="26">
        <f>IF(AND(-Z2519&gt;=181,-Z2519&lt;=210),D2519,0)</f>
        <v>0</v>
      </c>
      <c r="AJ2519" s="26">
        <f>IF(AND(-Z2519&gt;=211,-Z2519&lt;=250),D2519,0)</f>
        <v>0</v>
      </c>
      <c r="AK2519" s="26">
        <f>IF(-Z2519&gt;=251,D2519,0)</f>
        <v>0</v>
      </c>
      <c r="AL2519" s="26">
        <f>SUM(AE2519:AF2519)</f>
        <v>0</v>
      </c>
      <c r="AM2519" s="26">
        <f>SUM(AG2519:AK2519)</f>
        <v>0</v>
      </c>
      <c r="AN2519" s="26">
        <f>SUM(AI2519:AK2519)</f>
        <v>0</v>
      </c>
      <c r="AO2519" s="26">
        <f>+IF(SUM(AC2519:AK2519)=0,D2519,0)</f>
        <v>390</v>
      </c>
      <c r="AP2519" s="26">
        <f>+SUM(AC2519:AK2519)</f>
        <v>0</v>
      </c>
      <c r="AQ2519" s="26">
        <f>+Tabla_DatosExternos_142[[#This Row],[Total Vigente]]+Tabla_DatosExternos_142[[#This Row],[Total Vencido]]</f>
        <v>390</v>
      </c>
      <c r="AR2519" s="26">
        <f>SUM(AG2519:AK2519)</f>
        <v>0</v>
      </c>
      <c r="AS2519" s="27">
        <f>+Tabla_DatosExternos_142[[#This Row],[Fecha]]-Tabla_DatosExternos_142[[#This Row],[Vence]]</f>
        <v>-60</v>
      </c>
      <c r="AT2519" s="21"/>
      <c r="AU2519" s="28" t="e">
        <f>+AR2519-W2519</f>
        <v>#VALUE!</v>
      </c>
    </row>
    <row r="2520" spans="1:47" x14ac:dyDescent="0.35">
      <c r="A2520" s="20">
        <v>46227</v>
      </c>
      <c r="B2520" s="21">
        <v>288767</v>
      </c>
      <c r="C2520" s="21">
        <v>354</v>
      </c>
      <c r="D2520" s="21">
        <v>354</v>
      </c>
      <c r="E2520" s="22">
        <v>46287</v>
      </c>
      <c r="F2520" s="21">
        <v>41</v>
      </c>
      <c r="G2520" s="21" t="s">
        <v>96</v>
      </c>
      <c r="H2520" s="21" t="s">
        <v>95</v>
      </c>
      <c r="I2520" s="21" t="s">
        <v>1823</v>
      </c>
      <c r="J2520" s="21" t="s">
        <v>1378</v>
      </c>
      <c r="K2520" s="21" t="s">
        <v>1379</v>
      </c>
      <c r="L2520" s="21" t="s">
        <v>1380</v>
      </c>
      <c r="M2520" s="21" t="s">
        <v>1381</v>
      </c>
      <c r="N2520" s="21">
        <v>60</v>
      </c>
      <c r="O2520" s="20"/>
      <c r="P2520" s="21" t="s">
        <v>50</v>
      </c>
      <c r="Q2520" s="21" t="s">
        <v>1824</v>
      </c>
      <c r="R2520" s="21">
        <v>3020821</v>
      </c>
      <c r="S2520" s="21">
        <v>10019</v>
      </c>
      <c r="T2520" s="21">
        <v>-63.202550500000001</v>
      </c>
      <c r="U2520" s="21">
        <v>-17.756794899999999</v>
      </c>
      <c r="V2520" s="21" t="s">
        <v>1448</v>
      </c>
      <c r="W2520" s="21" t="s">
        <v>51</v>
      </c>
      <c r="X2520" s="21" t="s">
        <v>1857</v>
      </c>
      <c r="Y2520" s="23">
        <v>46246</v>
      </c>
      <c r="Z2520" s="24">
        <f>+E2520-Y2520</f>
        <v>41</v>
      </c>
      <c r="AA2520" s="25">
        <f>+Tabla_DatosExternos_142[[#This Row],[Saldo]]/Tabla_DatosExternos_142[[#This Row],[Importe]]</f>
        <v>1</v>
      </c>
      <c r="AB2520" s="21"/>
      <c r="AC2520" s="26">
        <f>IF(AND(-Z2520&gt;=1,-Z2520&lt;=30),D2520,0)</f>
        <v>0</v>
      </c>
      <c r="AD2520" s="26">
        <f>IF(AND(-Z2520&gt;=31,-Z2520&lt;=60),D2520,0)</f>
        <v>0</v>
      </c>
      <c r="AE2520" s="26">
        <f>IF(AND(-Z2520&gt;=61,-Z2520&lt;=90),D2520,0)</f>
        <v>0</v>
      </c>
      <c r="AF2520" s="26">
        <f>IF(AND(-Z2520&gt;=91,-Z2520&lt;=120),D2520,0)</f>
        <v>0</v>
      </c>
      <c r="AG2520" s="26">
        <f>IF(AND(-Z2520&gt;=121,-Z2520&lt;=150),D2520,0)</f>
        <v>0</v>
      </c>
      <c r="AH2520" s="26">
        <f>IF(AND(-Z2520&gt;=151,-Z2520&lt;=180),D2520,0)</f>
        <v>0</v>
      </c>
      <c r="AI2520" s="26">
        <f>IF(AND(-Z2520&gt;=181,-Z2520&lt;=210),D2520,0)</f>
        <v>0</v>
      </c>
      <c r="AJ2520" s="26">
        <f>IF(AND(-Z2520&gt;=211,-Z2520&lt;=250),D2520,0)</f>
        <v>0</v>
      </c>
      <c r="AK2520" s="26">
        <f>IF(-Z2520&gt;=251,D2520,0)</f>
        <v>0</v>
      </c>
      <c r="AL2520" s="26">
        <f>SUM(AE2520:AF2520)</f>
        <v>0</v>
      </c>
      <c r="AM2520" s="26">
        <f>SUM(AG2520:AK2520)</f>
        <v>0</v>
      </c>
      <c r="AN2520" s="26">
        <f>SUM(AI2520:AK2520)</f>
        <v>0</v>
      </c>
      <c r="AO2520" s="26">
        <f>+IF(SUM(AC2520:AK2520)=0,D2520,0)</f>
        <v>354</v>
      </c>
      <c r="AP2520" s="26">
        <f>+SUM(AC2520:AK2520)</f>
        <v>0</v>
      </c>
      <c r="AQ2520" s="26">
        <f>+Tabla_DatosExternos_142[[#This Row],[Total Vigente]]+Tabla_DatosExternos_142[[#This Row],[Total Vencido]]</f>
        <v>354</v>
      </c>
      <c r="AR2520" s="26">
        <f>SUM(AG2520:AK2520)</f>
        <v>0</v>
      </c>
      <c r="AS2520" s="27">
        <f>+Tabla_DatosExternos_142[[#This Row],[Fecha]]-Tabla_DatosExternos_142[[#This Row],[Vence]]</f>
        <v>-60</v>
      </c>
      <c r="AT2520" s="21"/>
      <c r="AU2520" s="28" t="e">
        <f>+AR2520-W2520</f>
        <v>#VALUE!</v>
      </c>
    </row>
    <row r="2521" spans="1:47" x14ac:dyDescent="0.35">
      <c r="A2521" s="20">
        <v>46227</v>
      </c>
      <c r="B2521" s="21">
        <v>288768</v>
      </c>
      <c r="C2521" s="21">
        <v>561.96</v>
      </c>
      <c r="D2521" s="21">
        <v>561.96</v>
      </c>
      <c r="E2521" s="22">
        <v>46287</v>
      </c>
      <c r="F2521" s="21">
        <v>41</v>
      </c>
      <c r="G2521" s="21" t="s">
        <v>96</v>
      </c>
      <c r="H2521" s="21" t="s">
        <v>95</v>
      </c>
      <c r="I2521" s="21" t="s">
        <v>1823</v>
      </c>
      <c r="J2521" s="21" t="s">
        <v>1378</v>
      </c>
      <c r="K2521" s="21" t="s">
        <v>1379</v>
      </c>
      <c r="L2521" s="21" t="s">
        <v>1380</v>
      </c>
      <c r="M2521" s="21" t="s">
        <v>1381</v>
      </c>
      <c r="N2521" s="21">
        <v>60</v>
      </c>
      <c r="O2521" s="20"/>
      <c r="P2521" s="21" t="s">
        <v>50</v>
      </c>
      <c r="Q2521" s="21" t="s">
        <v>1824</v>
      </c>
      <c r="R2521" s="21">
        <v>3020821</v>
      </c>
      <c r="S2521" s="21">
        <v>10019</v>
      </c>
      <c r="T2521" s="21">
        <v>-63.179277999999996</v>
      </c>
      <c r="U2521" s="21">
        <v>-17.749238500000001</v>
      </c>
      <c r="V2521" s="21" t="s">
        <v>1448</v>
      </c>
      <c r="W2521" s="21" t="s">
        <v>51</v>
      </c>
      <c r="X2521" s="21" t="s">
        <v>1872</v>
      </c>
      <c r="Y2521" s="23">
        <v>46246</v>
      </c>
      <c r="Z2521" s="24">
        <f>+E2521-Y2521</f>
        <v>41</v>
      </c>
      <c r="AA2521" s="25">
        <f>+Tabla_DatosExternos_142[[#This Row],[Saldo]]/Tabla_DatosExternos_142[[#This Row],[Importe]]</f>
        <v>1</v>
      </c>
      <c r="AB2521" s="21"/>
      <c r="AC2521" s="26">
        <f>IF(AND(-Z2521&gt;=1,-Z2521&lt;=30),D2521,0)</f>
        <v>0</v>
      </c>
      <c r="AD2521" s="26">
        <f>IF(AND(-Z2521&gt;=31,-Z2521&lt;=60),D2521,0)</f>
        <v>0</v>
      </c>
      <c r="AE2521" s="26">
        <f>IF(AND(-Z2521&gt;=61,-Z2521&lt;=90),D2521,0)</f>
        <v>0</v>
      </c>
      <c r="AF2521" s="26">
        <f>IF(AND(-Z2521&gt;=91,-Z2521&lt;=120),D2521,0)</f>
        <v>0</v>
      </c>
      <c r="AG2521" s="26">
        <f>IF(AND(-Z2521&gt;=121,-Z2521&lt;=150),D2521,0)</f>
        <v>0</v>
      </c>
      <c r="AH2521" s="26">
        <f>IF(AND(-Z2521&gt;=151,-Z2521&lt;=180),D2521,0)</f>
        <v>0</v>
      </c>
      <c r="AI2521" s="26">
        <f>IF(AND(-Z2521&gt;=181,-Z2521&lt;=210),D2521,0)</f>
        <v>0</v>
      </c>
      <c r="AJ2521" s="26">
        <f>IF(AND(-Z2521&gt;=211,-Z2521&lt;=250),D2521,0)</f>
        <v>0</v>
      </c>
      <c r="AK2521" s="26">
        <f>IF(-Z2521&gt;=251,D2521,0)</f>
        <v>0</v>
      </c>
      <c r="AL2521" s="26">
        <f>SUM(AE2521:AF2521)</f>
        <v>0</v>
      </c>
      <c r="AM2521" s="26">
        <f>SUM(AG2521:AK2521)</f>
        <v>0</v>
      </c>
      <c r="AN2521" s="26">
        <f>SUM(AI2521:AK2521)</f>
        <v>0</v>
      </c>
      <c r="AO2521" s="26">
        <f>+IF(SUM(AC2521:AK2521)=0,D2521,0)</f>
        <v>561.96</v>
      </c>
      <c r="AP2521" s="26">
        <f>+SUM(AC2521:AK2521)</f>
        <v>0</v>
      </c>
      <c r="AQ2521" s="26">
        <f>+Tabla_DatosExternos_142[[#This Row],[Total Vigente]]+Tabla_DatosExternos_142[[#This Row],[Total Vencido]]</f>
        <v>561.96</v>
      </c>
      <c r="AR2521" s="26">
        <f>SUM(AG2521:AK2521)</f>
        <v>0</v>
      </c>
      <c r="AS2521" s="27">
        <f>+Tabla_DatosExternos_142[[#This Row],[Fecha]]-Tabla_DatosExternos_142[[#This Row],[Vence]]</f>
        <v>-60</v>
      </c>
      <c r="AT2521" s="21"/>
      <c r="AU2521" s="28" t="e">
        <f>+AR2521-W2521</f>
        <v>#VALUE!</v>
      </c>
    </row>
    <row r="2522" spans="1:47" x14ac:dyDescent="0.35">
      <c r="A2522" s="20">
        <v>46227</v>
      </c>
      <c r="B2522" s="21">
        <v>288769</v>
      </c>
      <c r="C2522" s="21">
        <v>474.9</v>
      </c>
      <c r="D2522" s="21">
        <v>474.9</v>
      </c>
      <c r="E2522" s="22">
        <v>46287</v>
      </c>
      <c r="F2522" s="21">
        <v>41</v>
      </c>
      <c r="G2522" s="21" t="s">
        <v>96</v>
      </c>
      <c r="H2522" s="21" t="s">
        <v>95</v>
      </c>
      <c r="I2522" s="21" t="s">
        <v>1823</v>
      </c>
      <c r="J2522" s="21" t="s">
        <v>1378</v>
      </c>
      <c r="K2522" s="21" t="s">
        <v>1379</v>
      </c>
      <c r="L2522" s="21" t="s">
        <v>1380</v>
      </c>
      <c r="M2522" s="21" t="s">
        <v>1381</v>
      </c>
      <c r="N2522" s="21">
        <v>60</v>
      </c>
      <c r="O2522" s="20"/>
      <c r="P2522" s="21" t="s">
        <v>50</v>
      </c>
      <c r="Q2522" s="21" t="s">
        <v>1824</v>
      </c>
      <c r="R2522" s="21">
        <v>3020821</v>
      </c>
      <c r="S2522" s="21">
        <v>10019</v>
      </c>
      <c r="T2522" s="21">
        <v>-63.147013999999999</v>
      </c>
      <c r="U2522" s="21">
        <v>-17.742850700000002</v>
      </c>
      <c r="V2522" s="21" t="s">
        <v>1448</v>
      </c>
      <c r="W2522" s="21" t="s">
        <v>51</v>
      </c>
      <c r="X2522" s="21" t="s">
        <v>1852</v>
      </c>
      <c r="Y2522" s="23">
        <v>46246</v>
      </c>
      <c r="Z2522" s="24">
        <f>+E2522-Y2522</f>
        <v>41</v>
      </c>
      <c r="AA2522" s="25">
        <f>+Tabla_DatosExternos_142[[#This Row],[Saldo]]/Tabla_DatosExternos_142[[#This Row],[Importe]]</f>
        <v>1</v>
      </c>
      <c r="AB2522" s="21"/>
      <c r="AC2522" s="26">
        <f>IF(AND(-Z2522&gt;=1,-Z2522&lt;=30),D2522,0)</f>
        <v>0</v>
      </c>
      <c r="AD2522" s="26">
        <f>IF(AND(-Z2522&gt;=31,-Z2522&lt;=60),D2522,0)</f>
        <v>0</v>
      </c>
      <c r="AE2522" s="26">
        <f>IF(AND(-Z2522&gt;=61,-Z2522&lt;=90),D2522,0)</f>
        <v>0</v>
      </c>
      <c r="AF2522" s="26">
        <f>IF(AND(-Z2522&gt;=91,-Z2522&lt;=120),D2522,0)</f>
        <v>0</v>
      </c>
      <c r="AG2522" s="26">
        <f>IF(AND(-Z2522&gt;=121,-Z2522&lt;=150),D2522,0)</f>
        <v>0</v>
      </c>
      <c r="AH2522" s="26">
        <f>IF(AND(-Z2522&gt;=151,-Z2522&lt;=180),D2522,0)</f>
        <v>0</v>
      </c>
      <c r="AI2522" s="26">
        <f>IF(AND(-Z2522&gt;=181,-Z2522&lt;=210),D2522,0)</f>
        <v>0</v>
      </c>
      <c r="AJ2522" s="26">
        <f>IF(AND(-Z2522&gt;=211,-Z2522&lt;=250),D2522,0)</f>
        <v>0</v>
      </c>
      <c r="AK2522" s="26">
        <f>IF(-Z2522&gt;=251,D2522,0)</f>
        <v>0</v>
      </c>
      <c r="AL2522" s="26">
        <f>SUM(AE2522:AF2522)</f>
        <v>0</v>
      </c>
      <c r="AM2522" s="26">
        <f>SUM(AG2522:AK2522)</f>
        <v>0</v>
      </c>
      <c r="AN2522" s="26">
        <f>SUM(AI2522:AK2522)</f>
        <v>0</v>
      </c>
      <c r="AO2522" s="26">
        <f>+IF(SUM(AC2522:AK2522)=0,D2522,0)</f>
        <v>474.9</v>
      </c>
      <c r="AP2522" s="26">
        <f>+SUM(AC2522:AK2522)</f>
        <v>0</v>
      </c>
      <c r="AQ2522" s="26">
        <f>+Tabla_DatosExternos_142[[#This Row],[Total Vigente]]+Tabla_DatosExternos_142[[#This Row],[Total Vencido]]</f>
        <v>474.9</v>
      </c>
      <c r="AR2522" s="26">
        <f>SUM(AG2522:AK2522)</f>
        <v>0</v>
      </c>
      <c r="AS2522" s="27">
        <f>+Tabla_DatosExternos_142[[#This Row],[Fecha]]-Tabla_DatosExternos_142[[#This Row],[Vence]]</f>
        <v>-60</v>
      </c>
      <c r="AT2522" s="21"/>
      <c r="AU2522" s="28" t="e">
        <f>+AR2522-W2522</f>
        <v>#VALUE!</v>
      </c>
    </row>
    <row r="2523" spans="1:47" x14ac:dyDescent="0.35">
      <c r="A2523" s="20">
        <v>46227</v>
      </c>
      <c r="B2523" s="21">
        <v>288770</v>
      </c>
      <c r="C2523" s="21">
        <v>3195.54</v>
      </c>
      <c r="D2523" s="21">
        <v>3195.54</v>
      </c>
      <c r="E2523" s="22">
        <v>46257</v>
      </c>
      <c r="F2523" s="21">
        <v>11</v>
      </c>
      <c r="G2523" s="21" t="s">
        <v>90</v>
      </c>
      <c r="H2523" s="21" t="s">
        <v>95</v>
      </c>
      <c r="I2523" s="21" t="s">
        <v>1590</v>
      </c>
      <c r="J2523" s="21" t="s">
        <v>1378</v>
      </c>
      <c r="K2523" s="21" t="s">
        <v>1379</v>
      </c>
      <c r="L2523" s="21" t="s">
        <v>1380</v>
      </c>
      <c r="M2523" s="21" t="s">
        <v>1381</v>
      </c>
      <c r="N2523" s="21">
        <v>30</v>
      </c>
      <c r="O2523" s="20"/>
      <c r="P2523" s="21" t="s">
        <v>50</v>
      </c>
      <c r="Q2523" s="21" t="s">
        <v>1591</v>
      </c>
      <c r="R2523" s="21">
        <v>100000</v>
      </c>
      <c r="S2523" s="21">
        <v>10019</v>
      </c>
      <c r="T2523" s="21">
        <v>-63.156444499999999</v>
      </c>
      <c r="U2523" s="21">
        <v>-17.682825099999999</v>
      </c>
      <c r="V2523" s="21" t="s">
        <v>2768</v>
      </c>
      <c r="W2523" s="21" t="s">
        <v>51</v>
      </c>
      <c r="X2523" s="21" t="s">
        <v>2769</v>
      </c>
      <c r="Y2523" s="23">
        <v>46246</v>
      </c>
      <c r="Z2523" s="24">
        <f>+E2523-Y2523</f>
        <v>11</v>
      </c>
      <c r="AA2523" s="25">
        <f>+Tabla_DatosExternos_142[[#This Row],[Saldo]]/Tabla_DatosExternos_142[[#This Row],[Importe]]</f>
        <v>1</v>
      </c>
      <c r="AB2523" s="21"/>
      <c r="AC2523" s="26">
        <f>IF(AND(-Z2523&gt;=1,-Z2523&lt;=30),D2523,0)</f>
        <v>0</v>
      </c>
      <c r="AD2523" s="26">
        <f>IF(AND(-Z2523&gt;=31,-Z2523&lt;=60),D2523,0)</f>
        <v>0</v>
      </c>
      <c r="AE2523" s="26">
        <f>IF(AND(-Z2523&gt;=61,-Z2523&lt;=90),D2523,0)</f>
        <v>0</v>
      </c>
      <c r="AF2523" s="26">
        <f>IF(AND(-Z2523&gt;=91,-Z2523&lt;=120),D2523,0)</f>
        <v>0</v>
      </c>
      <c r="AG2523" s="26">
        <f>IF(AND(-Z2523&gt;=121,-Z2523&lt;=150),D2523,0)</f>
        <v>0</v>
      </c>
      <c r="AH2523" s="26">
        <f>IF(AND(-Z2523&gt;=151,-Z2523&lt;=180),D2523,0)</f>
        <v>0</v>
      </c>
      <c r="AI2523" s="26">
        <f>IF(AND(-Z2523&gt;=181,-Z2523&lt;=210),D2523,0)</f>
        <v>0</v>
      </c>
      <c r="AJ2523" s="26">
        <f>IF(AND(-Z2523&gt;=211,-Z2523&lt;=250),D2523,0)</f>
        <v>0</v>
      </c>
      <c r="AK2523" s="26">
        <f>IF(-Z2523&gt;=251,D2523,0)</f>
        <v>0</v>
      </c>
      <c r="AL2523" s="26">
        <f>SUM(AE2523:AF2523)</f>
        <v>0</v>
      </c>
      <c r="AM2523" s="26">
        <f>SUM(AG2523:AK2523)</f>
        <v>0</v>
      </c>
      <c r="AN2523" s="26">
        <f>SUM(AI2523:AK2523)</f>
        <v>0</v>
      </c>
      <c r="AO2523" s="26">
        <f>+IF(SUM(AC2523:AK2523)=0,D2523,0)</f>
        <v>3195.54</v>
      </c>
      <c r="AP2523" s="26">
        <f>+SUM(AC2523:AK2523)</f>
        <v>0</v>
      </c>
      <c r="AQ2523" s="26">
        <f>+Tabla_DatosExternos_142[[#This Row],[Total Vigente]]+Tabla_DatosExternos_142[[#This Row],[Total Vencido]]</f>
        <v>3195.54</v>
      </c>
      <c r="AR2523" s="26">
        <f>SUM(AG2523:AK2523)</f>
        <v>0</v>
      </c>
      <c r="AS2523" s="27">
        <f>+Tabla_DatosExternos_142[[#This Row],[Fecha]]-Tabla_DatosExternos_142[[#This Row],[Vence]]</f>
        <v>-30</v>
      </c>
      <c r="AT2523" s="21"/>
      <c r="AU2523" s="28" t="e">
        <f>+AR2523-W2523</f>
        <v>#VALUE!</v>
      </c>
    </row>
    <row r="2524" spans="1:47" x14ac:dyDescent="0.35">
      <c r="A2524" s="20">
        <v>46228</v>
      </c>
      <c r="B2524" s="21">
        <v>5551</v>
      </c>
      <c r="C2524" s="21">
        <v>976.5</v>
      </c>
      <c r="D2524" s="21">
        <v>976.5</v>
      </c>
      <c r="E2524" s="22">
        <v>46288</v>
      </c>
      <c r="F2524" s="21">
        <v>42</v>
      </c>
      <c r="G2524" s="21" t="s">
        <v>96</v>
      </c>
      <c r="H2524" s="21" t="s">
        <v>95</v>
      </c>
      <c r="I2524" s="21" t="s">
        <v>1691</v>
      </c>
      <c r="J2524" s="21" t="s">
        <v>1378</v>
      </c>
      <c r="K2524" s="21" t="s">
        <v>1379</v>
      </c>
      <c r="L2524" s="21" t="s">
        <v>1380</v>
      </c>
      <c r="M2524" s="21" t="s">
        <v>1381</v>
      </c>
      <c r="N2524" s="21">
        <v>60</v>
      </c>
      <c r="O2524" s="20"/>
      <c r="P2524" s="21" t="s">
        <v>50</v>
      </c>
      <c r="Q2524" s="21" t="s">
        <v>1692</v>
      </c>
      <c r="R2524" s="21">
        <v>1205808</v>
      </c>
      <c r="S2524" s="21">
        <v>10019</v>
      </c>
      <c r="T2524" s="21">
        <v>-63.188351099999998</v>
      </c>
      <c r="U2524" s="21">
        <v>-17.771374399999999</v>
      </c>
      <c r="V2524" s="21" t="s">
        <v>1693</v>
      </c>
      <c r="W2524" s="21" t="s">
        <v>51</v>
      </c>
      <c r="X2524" s="21" t="s">
        <v>2031</v>
      </c>
      <c r="Y2524" s="23">
        <v>46246</v>
      </c>
      <c r="Z2524" s="24">
        <f>+E2524-Y2524</f>
        <v>42</v>
      </c>
      <c r="AA2524" s="25">
        <f>+Tabla_DatosExternos_142[[#This Row],[Saldo]]/Tabla_DatosExternos_142[[#This Row],[Importe]]</f>
        <v>1</v>
      </c>
      <c r="AB2524" s="21"/>
      <c r="AC2524" s="26">
        <f>IF(AND(-Z2524&gt;=1,-Z2524&lt;=30),D2524,0)</f>
        <v>0</v>
      </c>
      <c r="AD2524" s="26">
        <f>IF(AND(-Z2524&gt;=31,-Z2524&lt;=60),D2524,0)</f>
        <v>0</v>
      </c>
      <c r="AE2524" s="26">
        <f>IF(AND(-Z2524&gt;=61,-Z2524&lt;=90),D2524,0)</f>
        <v>0</v>
      </c>
      <c r="AF2524" s="26">
        <f>IF(AND(-Z2524&gt;=91,-Z2524&lt;=120),D2524,0)</f>
        <v>0</v>
      </c>
      <c r="AG2524" s="26">
        <f>IF(AND(-Z2524&gt;=121,-Z2524&lt;=150),D2524,0)</f>
        <v>0</v>
      </c>
      <c r="AH2524" s="26">
        <f>IF(AND(-Z2524&gt;=151,-Z2524&lt;=180),D2524,0)</f>
        <v>0</v>
      </c>
      <c r="AI2524" s="26">
        <f>IF(AND(-Z2524&gt;=181,-Z2524&lt;=210),D2524,0)</f>
        <v>0</v>
      </c>
      <c r="AJ2524" s="26">
        <f>IF(AND(-Z2524&gt;=211,-Z2524&lt;=250),D2524,0)</f>
        <v>0</v>
      </c>
      <c r="AK2524" s="26">
        <f>IF(-Z2524&gt;=251,D2524,0)</f>
        <v>0</v>
      </c>
      <c r="AL2524" s="26">
        <f>SUM(AE2524:AF2524)</f>
        <v>0</v>
      </c>
      <c r="AM2524" s="26">
        <f>SUM(AG2524:AK2524)</f>
        <v>0</v>
      </c>
      <c r="AN2524" s="26">
        <f>SUM(AI2524:AK2524)</f>
        <v>0</v>
      </c>
      <c r="AO2524" s="26">
        <f>+IF(SUM(AC2524:AK2524)=0,D2524,0)</f>
        <v>976.5</v>
      </c>
      <c r="AP2524" s="26">
        <f>+SUM(AC2524:AK2524)</f>
        <v>0</v>
      </c>
      <c r="AQ2524" s="26">
        <f>+Tabla_DatosExternos_142[[#This Row],[Total Vigente]]+Tabla_DatosExternos_142[[#This Row],[Total Vencido]]</f>
        <v>976.5</v>
      </c>
      <c r="AR2524" s="26">
        <f>SUM(AG2524:AK2524)</f>
        <v>0</v>
      </c>
      <c r="AS2524" s="27">
        <f>+Tabla_DatosExternos_142[[#This Row],[Fecha]]-Tabla_DatosExternos_142[[#This Row],[Vence]]</f>
        <v>-60</v>
      </c>
      <c r="AT2524" s="21"/>
      <c r="AU2524" s="28" t="e">
        <f>+AR2524-W2524</f>
        <v>#VALUE!</v>
      </c>
    </row>
    <row r="2525" spans="1:47" x14ac:dyDescent="0.35">
      <c r="A2525" s="20">
        <v>46228</v>
      </c>
      <c r="B2525" s="21">
        <v>289350</v>
      </c>
      <c r="C2525" s="21">
        <v>4035</v>
      </c>
      <c r="D2525" s="21">
        <v>4035</v>
      </c>
      <c r="E2525" s="22">
        <v>46288</v>
      </c>
      <c r="F2525" s="21">
        <v>42</v>
      </c>
      <c r="G2525" s="21" t="s">
        <v>96</v>
      </c>
      <c r="H2525" s="21" t="s">
        <v>95</v>
      </c>
      <c r="I2525" s="21" t="s">
        <v>1823</v>
      </c>
      <c r="J2525" s="21" t="s">
        <v>1378</v>
      </c>
      <c r="K2525" s="21" t="s">
        <v>1379</v>
      </c>
      <c r="L2525" s="21" t="s">
        <v>1380</v>
      </c>
      <c r="M2525" s="21" t="s">
        <v>1381</v>
      </c>
      <c r="N2525" s="21">
        <v>60</v>
      </c>
      <c r="O2525" s="20"/>
      <c r="P2525" s="21" t="s">
        <v>50</v>
      </c>
      <c r="Q2525" s="21" t="s">
        <v>1824</v>
      </c>
      <c r="R2525" s="21">
        <v>3020821</v>
      </c>
      <c r="S2525" s="21">
        <v>10019</v>
      </c>
      <c r="T2525" s="21">
        <v>-63.180986500000003</v>
      </c>
      <c r="U2525" s="21">
        <v>-17.760050799999998</v>
      </c>
      <c r="V2525" s="21" t="s">
        <v>1448</v>
      </c>
      <c r="W2525" s="21" t="s">
        <v>51</v>
      </c>
      <c r="X2525" s="21" t="s">
        <v>1702</v>
      </c>
      <c r="Y2525" s="23">
        <v>46246</v>
      </c>
      <c r="Z2525" s="24">
        <f>+E2525-Y2525</f>
        <v>42</v>
      </c>
      <c r="AA2525" s="25">
        <f>+Tabla_DatosExternos_142[[#This Row],[Saldo]]/Tabla_DatosExternos_142[[#This Row],[Importe]]</f>
        <v>1</v>
      </c>
      <c r="AB2525" s="21"/>
      <c r="AC2525" s="26">
        <f>IF(AND(-Z2525&gt;=1,-Z2525&lt;=30),D2525,0)</f>
        <v>0</v>
      </c>
      <c r="AD2525" s="26">
        <f>IF(AND(-Z2525&gt;=31,-Z2525&lt;=60),D2525,0)</f>
        <v>0</v>
      </c>
      <c r="AE2525" s="26">
        <f>IF(AND(-Z2525&gt;=61,-Z2525&lt;=90),D2525,0)</f>
        <v>0</v>
      </c>
      <c r="AF2525" s="26">
        <f>IF(AND(-Z2525&gt;=91,-Z2525&lt;=120),D2525,0)</f>
        <v>0</v>
      </c>
      <c r="AG2525" s="26">
        <f>IF(AND(-Z2525&gt;=121,-Z2525&lt;=150),D2525,0)</f>
        <v>0</v>
      </c>
      <c r="AH2525" s="26">
        <f>IF(AND(-Z2525&gt;=151,-Z2525&lt;=180),D2525,0)</f>
        <v>0</v>
      </c>
      <c r="AI2525" s="26">
        <f>IF(AND(-Z2525&gt;=181,-Z2525&lt;=210),D2525,0)</f>
        <v>0</v>
      </c>
      <c r="AJ2525" s="26">
        <f>IF(AND(-Z2525&gt;=211,-Z2525&lt;=250),D2525,0)</f>
        <v>0</v>
      </c>
      <c r="AK2525" s="26">
        <f>IF(-Z2525&gt;=251,D2525,0)</f>
        <v>0</v>
      </c>
      <c r="AL2525" s="26">
        <f>SUM(AE2525:AF2525)</f>
        <v>0</v>
      </c>
      <c r="AM2525" s="26">
        <f>SUM(AG2525:AK2525)</f>
        <v>0</v>
      </c>
      <c r="AN2525" s="26">
        <f>SUM(AI2525:AK2525)</f>
        <v>0</v>
      </c>
      <c r="AO2525" s="26">
        <f>+IF(SUM(AC2525:AK2525)=0,D2525,0)</f>
        <v>4035</v>
      </c>
      <c r="AP2525" s="26">
        <f>+SUM(AC2525:AK2525)</f>
        <v>0</v>
      </c>
      <c r="AQ2525" s="26">
        <f>+Tabla_DatosExternos_142[[#This Row],[Total Vigente]]+Tabla_DatosExternos_142[[#This Row],[Total Vencido]]</f>
        <v>4035</v>
      </c>
      <c r="AR2525" s="26">
        <f>SUM(AG2525:AK2525)</f>
        <v>0</v>
      </c>
      <c r="AS2525" s="27">
        <f>+Tabla_DatosExternos_142[[#This Row],[Fecha]]-Tabla_DatosExternos_142[[#This Row],[Vence]]</f>
        <v>-60</v>
      </c>
      <c r="AT2525" s="21"/>
      <c r="AU2525" s="28" t="e">
        <f>+AR2525-W2525</f>
        <v>#VALUE!</v>
      </c>
    </row>
    <row r="2526" spans="1:47" x14ac:dyDescent="0.35">
      <c r="A2526" s="20">
        <v>46228</v>
      </c>
      <c r="B2526" s="21">
        <v>289351</v>
      </c>
      <c r="C2526" s="21">
        <v>120</v>
      </c>
      <c r="D2526" s="21">
        <v>120</v>
      </c>
      <c r="E2526" s="22">
        <v>46288</v>
      </c>
      <c r="F2526" s="21">
        <v>42</v>
      </c>
      <c r="G2526" s="21" t="s">
        <v>96</v>
      </c>
      <c r="H2526" s="21" t="s">
        <v>95</v>
      </c>
      <c r="I2526" s="21" t="s">
        <v>1823</v>
      </c>
      <c r="J2526" s="21" t="s">
        <v>1378</v>
      </c>
      <c r="K2526" s="21" t="s">
        <v>1379</v>
      </c>
      <c r="L2526" s="21" t="s">
        <v>1380</v>
      </c>
      <c r="M2526" s="21" t="s">
        <v>1381</v>
      </c>
      <c r="N2526" s="21">
        <v>60</v>
      </c>
      <c r="O2526" s="20"/>
      <c r="P2526" s="21" t="s">
        <v>50</v>
      </c>
      <c r="Q2526" s="21" t="s">
        <v>1824</v>
      </c>
      <c r="R2526" s="21">
        <v>3020821</v>
      </c>
      <c r="S2526" s="21">
        <v>10019</v>
      </c>
      <c r="T2526" s="21">
        <v>-63.187081800000001</v>
      </c>
      <c r="U2526" s="21">
        <v>-17.813688200000001</v>
      </c>
      <c r="V2526" s="21" t="s">
        <v>1448</v>
      </c>
      <c r="W2526" s="21" t="s">
        <v>51</v>
      </c>
      <c r="X2526" s="21" t="s">
        <v>1839</v>
      </c>
      <c r="Y2526" s="23">
        <v>46246</v>
      </c>
      <c r="Z2526" s="24">
        <f>+E2526-Y2526</f>
        <v>42</v>
      </c>
      <c r="AA2526" s="25">
        <f>+Tabla_DatosExternos_142[[#This Row],[Saldo]]/Tabla_DatosExternos_142[[#This Row],[Importe]]</f>
        <v>1</v>
      </c>
      <c r="AB2526" s="21"/>
      <c r="AC2526" s="26">
        <f>IF(AND(-Z2526&gt;=1,-Z2526&lt;=30),D2526,0)</f>
        <v>0</v>
      </c>
      <c r="AD2526" s="26">
        <f>IF(AND(-Z2526&gt;=31,-Z2526&lt;=60),D2526,0)</f>
        <v>0</v>
      </c>
      <c r="AE2526" s="26">
        <f>IF(AND(-Z2526&gt;=61,-Z2526&lt;=90),D2526,0)</f>
        <v>0</v>
      </c>
      <c r="AF2526" s="26">
        <f>IF(AND(-Z2526&gt;=91,-Z2526&lt;=120),D2526,0)</f>
        <v>0</v>
      </c>
      <c r="AG2526" s="26">
        <f>IF(AND(-Z2526&gt;=121,-Z2526&lt;=150),D2526,0)</f>
        <v>0</v>
      </c>
      <c r="AH2526" s="26">
        <f>IF(AND(-Z2526&gt;=151,-Z2526&lt;=180),D2526,0)</f>
        <v>0</v>
      </c>
      <c r="AI2526" s="26">
        <f>IF(AND(-Z2526&gt;=181,-Z2526&lt;=210),D2526,0)</f>
        <v>0</v>
      </c>
      <c r="AJ2526" s="26">
        <f>IF(AND(-Z2526&gt;=211,-Z2526&lt;=250),D2526,0)</f>
        <v>0</v>
      </c>
      <c r="AK2526" s="26">
        <f>IF(-Z2526&gt;=251,D2526,0)</f>
        <v>0</v>
      </c>
      <c r="AL2526" s="26">
        <f>SUM(AE2526:AF2526)</f>
        <v>0</v>
      </c>
      <c r="AM2526" s="26">
        <f>SUM(AG2526:AK2526)</f>
        <v>0</v>
      </c>
      <c r="AN2526" s="26">
        <f>SUM(AI2526:AK2526)</f>
        <v>0</v>
      </c>
      <c r="AO2526" s="26">
        <f>+IF(SUM(AC2526:AK2526)=0,D2526,0)</f>
        <v>120</v>
      </c>
      <c r="AP2526" s="26">
        <f>+SUM(AC2526:AK2526)</f>
        <v>0</v>
      </c>
      <c r="AQ2526" s="26">
        <f>+Tabla_DatosExternos_142[[#This Row],[Total Vigente]]+Tabla_DatosExternos_142[[#This Row],[Total Vencido]]</f>
        <v>120</v>
      </c>
      <c r="AR2526" s="26">
        <f>SUM(AG2526:AK2526)</f>
        <v>0</v>
      </c>
      <c r="AS2526" s="27">
        <f>+Tabla_DatosExternos_142[[#This Row],[Fecha]]-Tabla_DatosExternos_142[[#This Row],[Vence]]</f>
        <v>-60</v>
      </c>
      <c r="AT2526" s="21"/>
      <c r="AU2526" s="28" t="e">
        <f>+AR2526-W2526</f>
        <v>#VALUE!</v>
      </c>
    </row>
    <row r="2527" spans="1:47" x14ac:dyDescent="0.35">
      <c r="A2527" s="20">
        <v>46228</v>
      </c>
      <c r="B2527" s="21">
        <v>289352</v>
      </c>
      <c r="C2527" s="21">
        <v>6928.86</v>
      </c>
      <c r="D2527" s="21">
        <v>6928.86</v>
      </c>
      <c r="E2527" s="22">
        <v>46288</v>
      </c>
      <c r="F2527" s="21">
        <v>42</v>
      </c>
      <c r="G2527" s="21" t="s">
        <v>96</v>
      </c>
      <c r="H2527" s="21" t="s">
        <v>95</v>
      </c>
      <c r="I2527" s="21" t="s">
        <v>1823</v>
      </c>
      <c r="J2527" s="21" t="s">
        <v>1378</v>
      </c>
      <c r="K2527" s="21" t="s">
        <v>1379</v>
      </c>
      <c r="L2527" s="21" t="s">
        <v>1380</v>
      </c>
      <c r="M2527" s="21" t="s">
        <v>1381</v>
      </c>
      <c r="N2527" s="21">
        <v>60</v>
      </c>
      <c r="O2527" s="20"/>
      <c r="P2527" s="21" t="s">
        <v>50</v>
      </c>
      <c r="Q2527" s="21" t="s">
        <v>1824</v>
      </c>
      <c r="R2527" s="21">
        <v>3020821</v>
      </c>
      <c r="S2527" s="21">
        <v>10019</v>
      </c>
      <c r="T2527" s="21">
        <v>-63.187081800000001</v>
      </c>
      <c r="U2527" s="21">
        <v>-17.813688200000001</v>
      </c>
      <c r="V2527" s="21" t="s">
        <v>1448</v>
      </c>
      <c r="W2527" s="21" t="s">
        <v>51</v>
      </c>
      <c r="X2527" s="21" t="s">
        <v>1839</v>
      </c>
      <c r="Y2527" s="23">
        <v>46246</v>
      </c>
      <c r="Z2527" s="24">
        <f>+E2527-Y2527</f>
        <v>42</v>
      </c>
      <c r="AA2527" s="25">
        <f>+Tabla_DatosExternos_142[[#This Row],[Saldo]]/Tabla_DatosExternos_142[[#This Row],[Importe]]</f>
        <v>1</v>
      </c>
      <c r="AB2527" s="21"/>
      <c r="AC2527" s="26">
        <f>IF(AND(-Z2527&gt;=1,-Z2527&lt;=30),D2527,0)</f>
        <v>0</v>
      </c>
      <c r="AD2527" s="26">
        <f>IF(AND(-Z2527&gt;=31,-Z2527&lt;=60),D2527,0)</f>
        <v>0</v>
      </c>
      <c r="AE2527" s="26">
        <f>IF(AND(-Z2527&gt;=61,-Z2527&lt;=90),D2527,0)</f>
        <v>0</v>
      </c>
      <c r="AF2527" s="26">
        <f>IF(AND(-Z2527&gt;=91,-Z2527&lt;=120),D2527,0)</f>
        <v>0</v>
      </c>
      <c r="AG2527" s="26">
        <f>IF(AND(-Z2527&gt;=121,-Z2527&lt;=150),D2527,0)</f>
        <v>0</v>
      </c>
      <c r="AH2527" s="26">
        <f>IF(AND(-Z2527&gt;=151,-Z2527&lt;=180),D2527,0)</f>
        <v>0</v>
      </c>
      <c r="AI2527" s="26">
        <f>IF(AND(-Z2527&gt;=181,-Z2527&lt;=210),D2527,0)</f>
        <v>0</v>
      </c>
      <c r="AJ2527" s="26">
        <f>IF(AND(-Z2527&gt;=211,-Z2527&lt;=250),D2527,0)</f>
        <v>0</v>
      </c>
      <c r="AK2527" s="26">
        <f>IF(-Z2527&gt;=251,D2527,0)</f>
        <v>0</v>
      </c>
      <c r="AL2527" s="26">
        <f>SUM(AE2527:AF2527)</f>
        <v>0</v>
      </c>
      <c r="AM2527" s="26">
        <f>SUM(AG2527:AK2527)</f>
        <v>0</v>
      </c>
      <c r="AN2527" s="26">
        <f>SUM(AI2527:AK2527)</f>
        <v>0</v>
      </c>
      <c r="AO2527" s="26">
        <f>+IF(SUM(AC2527:AK2527)=0,D2527,0)</f>
        <v>6928.86</v>
      </c>
      <c r="AP2527" s="26">
        <f>+SUM(AC2527:AK2527)</f>
        <v>0</v>
      </c>
      <c r="AQ2527" s="26">
        <f>+Tabla_DatosExternos_142[[#This Row],[Total Vigente]]+Tabla_DatosExternos_142[[#This Row],[Total Vencido]]</f>
        <v>6928.86</v>
      </c>
      <c r="AR2527" s="26">
        <f>SUM(AG2527:AK2527)</f>
        <v>0</v>
      </c>
      <c r="AS2527" s="27">
        <f>+Tabla_DatosExternos_142[[#This Row],[Fecha]]-Tabla_DatosExternos_142[[#This Row],[Vence]]</f>
        <v>-60</v>
      </c>
      <c r="AT2527" s="21"/>
      <c r="AU2527" s="28" t="e">
        <f>+AR2527-W2527</f>
        <v>#VALUE!</v>
      </c>
    </row>
    <row r="2528" spans="1:47" x14ac:dyDescent="0.35">
      <c r="A2528" s="20">
        <v>46228</v>
      </c>
      <c r="B2528" s="21">
        <v>289353</v>
      </c>
      <c r="C2528" s="21">
        <v>996.24</v>
      </c>
      <c r="D2528" s="21">
        <v>996.24</v>
      </c>
      <c r="E2528" s="22">
        <v>46288</v>
      </c>
      <c r="F2528" s="21">
        <v>42</v>
      </c>
      <c r="G2528" s="21" t="s">
        <v>96</v>
      </c>
      <c r="H2528" s="21" t="s">
        <v>95</v>
      </c>
      <c r="I2528" s="21" t="s">
        <v>1823</v>
      </c>
      <c r="J2528" s="21" t="s">
        <v>1378</v>
      </c>
      <c r="K2528" s="21" t="s">
        <v>1379</v>
      </c>
      <c r="L2528" s="21" t="s">
        <v>1380</v>
      </c>
      <c r="M2528" s="21" t="s">
        <v>1381</v>
      </c>
      <c r="N2528" s="21">
        <v>60</v>
      </c>
      <c r="O2528" s="20"/>
      <c r="P2528" s="21" t="s">
        <v>50</v>
      </c>
      <c r="Q2528" s="21" t="s">
        <v>1824</v>
      </c>
      <c r="R2528" s="21">
        <v>3020821</v>
      </c>
      <c r="S2528" s="21">
        <v>10019</v>
      </c>
      <c r="T2528" s="21">
        <v>-63.186185000000002</v>
      </c>
      <c r="U2528" s="21">
        <v>-17.781941400000001</v>
      </c>
      <c r="V2528" s="21" t="s">
        <v>1448</v>
      </c>
      <c r="W2528" s="21" t="s">
        <v>51</v>
      </c>
      <c r="X2528" s="21" t="s">
        <v>1862</v>
      </c>
      <c r="Y2528" s="23">
        <v>46246</v>
      </c>
      <c r="Z2528" s="24">
        <f>+E2528-Y2528</f>
        <v>42</v>
      </c>
      <c r="AA2528" s="25">
        <f>+Tabla_DatosExternos_142[[#This Row],[Saldo]]/Tabla_DatosExternos_142[[#This Row],[Importe]]</f>
        <v>1</v>
      </c>
      <c r="AB2528" s="21"/>
      <c r="AC2528" s="26">
        <f>IF(AND(-Z2528&gt;=1,-Z2528&lt;=30),D2528,0)</f>
        <v>0</v>
      </c>
      <c r="AD2528" s="26">
        <f>IF(AND(-Z2528&gt;=31,-Z2528&lt;=60),D2528,0)</f>
        <v>0</v>
      </c>
      <c r="AE2528" s="26">
        <f>IF(AND(-Z2528&gt;=61,-Z2528&lt;=90),D2528,0)</f>
        <v>0</v>
      </c>
      <c r="AF2528" s="26">
        <f>IF(AND(-Z2528&gt;=91,-Z2528&lt;=120),D2528,0)</f>
        <v>0</v>
      </c>
      <c r="AG2528" s="26">
        <f>IF(AND(-Z2528&gt;=121,-Z2528&lt;=150),D2528,0)</f>
        <v>0</v>
      </c>
      <c r="AH2528" s="26">
        <f>IF(AND(-Z2528&gt;=151,-Z2528&lt;=180),D2528,0)</f>
        <v>0</v>
      </c>
      <c r="AI2528" s="26">
        <f>IF(AND(-Z2528&gt;=181,-Z2528&lt;=210),D2528,0)</f>
        <v>0</v>
      </c>
      <c r="AJ2528" s="26">
        <f>IF(AND(-Z2528&gt;=211,-Z2528&lt;=250),D2528,0)</f>
        <v>0</v>
      </c>
      <c r="AK2528" s="26">
        <f>IF(-Z2528&gt;=251,D2528,0)</f>
        <v>0</v>
      </c>
      <c r="AL2528" s="26">
        <f>SUM(AE2528:AF2528)</f>
        <v>0</v>
      </c>
      <c r="AM2528" s="26">
        <f>SUM(AG2528:AK2528)</f>
        <v>0</v>
      </c>
      <c r="AN2528" s="26">
        <f>SUM(AI2528:AK2528)</f>
        <v>0</v>
      </c>
      <c r="AO2528" s="26">
        <f>+IF(SUM(AC2528:AK2528)=0,D2528,0)</f>
        <v>996.24</v>
      </c>
      <c r="AP2528" s="26">
        <f>+SUM(AC2528:AK2528)</f>
        <v>0</v>
      </c>
      <c r="AQ2528" s="26">
        <f>+Tabla_DatosExternos_142[[#This Row],[Total Vigente]]+Tabla_DatosExternos_142[[#This Row],[Total Vencido]]</f>
        <v>996.24</v>
      </c>
      <c r="AR2528" s="26">
        <f>SUM(AG2528:AK2528)</f>
        <v>0</v>
      </c>
      <c r="AS2528" s="27">
        <f>+Tabla_DatosExternos_142[[#This Row],[Fecha]]-Tabla_DatosExternos_142[[#This Row],[Vence]]</f>
        <v>-60</v>
      </c>
      <c r="AT2528" s="21"/>
      <c r="AU2528" s="28" t="e">
        <f>+AR2528-W2528</f>
        <v>#VALUE!</v>
      </c>
    </row>
    <row r="2529" spans="1:47" x14ac:dyDescent="0.35">
      <c r="A2529" s="20">
        <v>46228</v>
      </c>
      <c r="B2529" s="21">
        <v>289355</v>
      </c>
      <c r="C2529" s="21">
        <v>1317.36</v>
      </c>
      <c r="D2529" s="21">
        <v>1317.36</v>
      </c>
      <c r="E2529" s="22">
        <v>46288</v>
      </c>
      <c r="F2529" s="21">
        <v>42</v>
      </c>
      <c r="G2529" s="21" t="s">
        <v>96</v>
      </c>
      <c r="H2529" s="21" t="s">
        <v>95</v>
      </c>
      <c r="I2529" s="21" t="s">
        <v>1691</v>
      </c>
      <c r="J2529" s="21" t="s">
        <v>1378</v>
      </c>
      <c r="K2529" s="21" t="s">
        <v>1379</v>
      </c>
      <c r="L2529" s="21" t="s">
        <v>1380</v>
      </c>
      <c r="M2529" s="21" t="s">
        <v>1381</v>
      </c>
      <c r="N2529" s="21">
        <v>60</v>
      </c>
      <c r="O2529" s="20"/>
      <c r="P2529" s="21" t="s">
        <v>50</v>
      </c>
      <c r="Q2529" s="21" t="s">
        <v>1692</v>
      </c>
      <c r="R2529" s="21">
        <v>1205808</v>
      </c>
      <c r="S2529" s="21">
        <v>10019</v>
      </c>
      <c r="T2529" s="21">
        <v>-63.180715399999997</v>
      </c>
      <c r="U2529" s="21">
        <v>-17.758477599999999</v>
      </c>
      <c r="V2529" s="21" t="s">
        <v>1693</v>
      </c>
      <c r="W2529" s="21" t="s">
        <v>51</v>
      </c>
      <c r="X2529" s="21" t="s">
        <v>1702</v>
      </c>
      <c r="Y2529" s="23">
        <v>46246</v>
      </c>
      <c r="Z2529" s="24">
        <f>+E2529-Y2529</f>
        <v>42</v>
      </c>
      <c r="AA2529" s="25">
        <f>+Tabla_DatosExternos_142[[#This Row],[Saldo]]/Tabla_DatosExternos_142[[#This Row],[Importe]]</f>
        <v>1</v>
      </c>
      <c r="AB2529" s="21"/>
      <c r="AC2529" s="26">
        <f>IF(AND(-Z2529&gt;=1,-Z2529&lt;=30),D2529,0)</f>
        <v>0</v>
      </c>
      <c r="AD2529" s="26">
        <f>IF(AND(-Z2529&gt;=31,-Z2529&lt;=60),D2529,0)</f>
        <v>0</v>
      </c>
      <c r="AE2529" s="26">
        <f>IF(AND(-Z2529&gt;=61,-Z2529&lt;=90),D2529,0)</f>
        <v>0</v>
      </c>
      <c r="AF2529" s="26">
        <f>IF(AND(-Z2529&gt;=91,-Z2529&lt;=120),D2529,0)</f>
        <v>0</v>
      </c>
      <c r="AG2529" s="26">
        <f>IF(AND(-Z2529&gt;=121,-Z2529&lt;=150),D2529,0)</f>
        <v>0</v>
      </c>
      <c r="AH2529" s="26">
        <f>IF(AND(-Z2529&gt;=151,-Z2529&lt;=180),D2529,0)</f>
        <v>0</v>
      </c>
      <c r="AI2529" s="26">
        <f>IF(AND(-Z2529&gt;=181,-Z2529&lt;=210),D2529,0)</f>
        <v>0</v>
      </c>
      <c r="AJ2529" s="26">
        <f>IF(AND(-Z2529&gt;=211,-Z2529&lt;=250),D2529,0)</f>
        <v>0</v>
      </c>
      <c r="AK2529" s="26">
        <f>IF(-Z2529&gt;=251,D2529,0)</f>
        <v>0</v>
      </c>
      <c r="AL2529" s="26">
        <f>SUM(AE2529:AF2529)</f>
        <v>0</v>
      </c>
      <c r="AM2529" s="26">
        <f>SUM(AG2529:AK2529)</f>
        <v>0</v>
      </c>
      <c r="AN2529" s="26">
        <f>SUM(AI2529:AK2529)</f>
        <v>0</v>
      </c>
      <c r="AO2529" s="26">
        <f>+IF(SUM(AC2529:AK2529)=0,D2529,0)</f>
        <v>1317.36</v>
      </c>
      <c r="AP2529" s="26">
        <f>+SUM(AC2529:AK2529)</f>
        <v>0</v>
      </c>
      <c r="AQ2529" s="26">
        <f>+Tabla_DatosExternos_142[[#This Row],[Total Vigente]]+Tabla_DatosExternos_142[[#This Row],[Total Vencido]]</f>
        <v>1317.36</v>
      </c>
      <c r="AR2529" s="26">
        <f>SUM(AG2529:AK2529)</f>
        <v>0</v>
      </c>
      <c r="AS2529" s="27">
        <f>+Tabla_DatosExternos_142[[#This Row],[Fecha]]-Tabla_DatosExternos_142[[#This Row],[Vence]]</f>
        <v>-60</v>
      </c>
      <c r="AT2529" s="21"/>
      <c r="AU2529" s="28" t="e">
        <f>+AR2529-W2529</f>
        <v>#VALUE!</v>
      </c>
    </row>
    <row r="2530" spans="1:47" x14ac:dyDescent="0.35">
      <c r="A2530" s="20">
        <v>46228</v>
      </c>
      <c r="B2530" s="21">
        <v>289356</v>
      </c>
      <c r="C2530" s="21">
        <v>12556.32</v>
      </c>
      <c r="D2530" s="21">
        <v>12556.32</v>
      </c>
      <c r="E2530" s="22">
        <v>46258</v>
      </c>
      <c r="F2530" s="21">
        <v>12</v>
      </c>
      <c r="G2530" s="21" t="s">
        <v>90</v>
      </c>
      <c r="H2530" s="21" t="s">
        <v>95</v>
      </c>
      <c r="I2530" s="21" t="s">
        <v>1956</v>
      </c>
      <c r="J2530" s="21" t="s">
        <v>1378</v>
      </c>
      <c r="K2530" s="21" t="s">
        <v>1379</v>
      </c>
      <c r="L2530" s="21" t="s">
        <v>1380</v>
      </c>
      <c r="M2530" s="21" t="s">
        <v>1381</v>
      </c>
      <c r="N2530" s="21">
        <v>30</v>
      </c>
      <c r="O2530" s="20"/>
      <c r="P2530" s="21" t="s">
        <v>50</v>
      </c>
      <c r="Q2530" s="21" t="s">
        <v>1957</v>
      </c>
      <c r="R2530" s="21">
        <v>110000</v>
      </c>
      <c r="S2530" s="21">
        <v>10019</v>
      </c>
      <c r="T2530" s="21">
        <v>-63.193344000000003</v>
      </c>
      <c r="U2530" s="21">
        <v>-17.760964999999999</v>
      </c>
      <c r="V2530" s="21" t="s">
        <v>1958</v>
      </c>
      <c r="W2530" s="21" t="s">
        <v>51</v>
      </c>
      <c r="X2530" s="21" t="s">
        <v>1977</v>
      </c>
      <c r="Y2530" s="23">
        <v>46246</v>
      </c>
      <c r="Z2530" s="24">
        <f>+E2530-Y2530</f>
        <v>12</v>
      </c>
      <c r="AA2530" s="25">
        <f>+Tabla_DatosExternos_142[[#This Row],[Saldo]]/Tabla_DatosExternos_142[[#This Row],[Importe]]</f>
        <v>1</v>
      </c>
      <c r="AB2530" s="21"/>
      <c r="AC2530" s="26">
        <f>IF(AND(-Z2530&gt;=1,-Z2530&lt;=30),D2530,0)</f>
        <v>0</v>
      </c>
      <c r="AD2530" s="26">
        <f>IF(AND(-Z2530&gt;=31,-Z2530&lt;=60),D2530,0)</f>
        <v>0</v>
      </c>
      <c r="AE2530" s="26">
        <f>IF(AND(-Z2530&gt;=61,-Z2530&lt;=90),D2530,0)</f>
        <v>0</v>
      </c>
      <c r="AF2530" s="26">
        <f>IF(AND(-Z2530&gt;=91,-Z2530&lt;=120),D2530,0)</f>
        <v>0</v>
      </c>
      <c r="AG2530" s="26">
        <f>IF(AND(-Z2530&gt;=121,-Z2530&lt;=150),D2530,0)</f>
        <v>0</v>
      </c>
      <c r="AH2530" s="26">
        <f>IF(AND(-Z2530&gt;=151,-Z2530&lt;=180),D2530,0)</f>
        <v>0</v>
      </c>
      <c r="AI2530" s="26">
        <f>IF(AND(-Z2530&gt;=181,-Z2530&lt;=210),D2530,0)</f>
        <v>0</v>
      </c>
      <c r="AJ2530" s="26">
        <f>IF(AND(-Z2530&gt;=211,-Z2530&lt;=250),D2530,0)</f>
        <v>0</v>
      </c>
      <c r="AK2530" s="26">
        <f>IF(-Z2530&gt;=251,D2530,0)</f>
        <v>0</v>
      </c>
      <c r="AL2530" s="26">
        <f>SUM(AE2530:AF2530)</f>
        <v>0</v>
      </c>
      <c r="AM2530" s="26">
        <f>SUM(AG2530:AK2530)</f>
        <v>0</v>
      </c>
      <c r="AN2530" s="26">
        <f>SUM(AI2530:AK2530)</f>
        <v>0</v>
      </c>
      <c r="AO2530" s="26">
        <f>+IF(SUM(AC2530:AK2530)=0,D2530,0)</f>
        <v>12556.32</v>
      </c>
      <c r="AP2530" s="26">
        <f>+SUM(AC2530:AK2530)</f>
        <v>0</v>
      </c>
      <c r="AQ2530" s="26">
        <f>+Tabla_DatosExternos_142[[#This Row],[Total Vigente]]+Tabla_DatosExternos_142[[#This Row],[Total Vencido]]</f>
        <v>12556.32</v>
      </c>
      <c r="AR2530" s="26">
        <f>SUM(AG2530:AK2530)</f>
        <v>0</v>
      </c>
      <c r="AS2530" s="27">
        <f>+Tabla_DatosExternos_142[[#This Row],[Fecha]]-Tabla_DatosExternos_142[[#This Row],[Vence]]</f>
        <v>-30</v>
      </c>
      <c r="AT2530" s="21"/>
      <c r="AU2530" s="28" t="e">
        <f>+AR2530-W2530</f>
        <v>#VALUE!</v>
      </c>
    </row>
    <row r="2531" spans="1:47" x14ac:dyDescent="0.35">
      <c r="A2531" s="20">
        <v>46228</v>
      </c>
      <c r="B2531" s="21">
        <v>289357</v>
      </c>
      <c r="C2531" s="21">
        <v>11112.66</v>
      </c>
      <c r="D2531" s="21">
        <v>11112.66</v>
      </c>
      <c r="E2531" s="22">
        <v>46258</v>
      </c>
      <c r="F2531" s="21">
        <v>12</v>
      </c>
      <c r="G2531" s="21" t="s">
        <v>90</v>
      </c>
      <c r="H2531" s="21" t="s">
        <v>95</v>
      </c>
      <c r="I2531" s="21" t="s">
        <v>1956</v>
      </c>
      <c r="J2531" s="21" t="s">
        <v>1378</v>
      </c>
      <c r="K2531" s="21" t="s">
        <v>1379</v>
      </c>
      <c r="L2531" s="21" t="s">
        <v>1380</v>
      </c>
      <c r="M2531" s="21" t="s">
        <v>1381</v>
      </c>
      <c r="N2531" s="21">
        <v>30</v>
      </c>
      <c r="O2531" s="20"/>
      <c r="P2531" s="21" t="s">
        <v>50</v>
      </c>
      <c r="Q2531" s="21" t="s">
        <v>1957</v>
      </c>
      <c r="R2531" s="21">
        <v>190000</v>
      </c>
      <c r="S2531" s="21">
        <v>10019</v>
      </c>
      <c r="T2531" s="21">
        <v>-63.193344000000003</v>
      </c>
      <c r="U2531" s="21">
        <v>-17.760964999999999</v>
      </c>
      <c r="V2531" s="21" t="s">
        <v>1958</v>
      </c>
      <c r="W2531" s="21" t="s">
        <v>51</v>
      </c>
      <c r="X2531" s="21" t="s">
        <v>2019</v>
      </c>
      <c r="Y2531" s="23">
        <v>46246</v>
      </c>
      <c r="Z2531" s="24">
        <f>+E2531-Y2531</f>
        <v>12</v>
      </c>
      <c r="AA2531" s="25">
        <f>+Tabla_DatosExternos_142[[#This Row],[Saldo]]/Tabla_DatosExternos_142[[#This Row],[Importe]]</f>
        <v>1</v>
      </c>
      <c r="AB2531" s="21"/>
      <c r="AC2531" s="26">
        <f>IF(AND(-Z2531&gt;=1,-Z2531&lt;=30),D2531,0)</f>
        <v>0</v>
      </c>
      <c r="AD2531" s="26">
        <f>IF(AND(-Z2531&gt;=31,-Z2531&lt;=60),D2531,0)</f>
        <v>0</v>
      </c>
      <c r="AE2531" s="26">
        <f>IF(AND(-Z2531&gt;=61,-Z2531&lt;=90),D2531,0)</f>
        <v>0</v>
      </c>
      <c r="AF2531" s="26">
        <f>IF(AND(-Z2531&gt;=91,-Z2531&lt;=120),D2531,0)</f>
        <v>0</v>
      </c>
      <c r="AG2531" s="26">
        <f>IF(AND(-Z2531&gt;=121,-Z2531&lt;=150),D2531,0)</f>
        <v>0</v>
      </c>
      <c r="AH2531" s="26">
        <f>IF(AND(-Z2531&gt;=151,-Z2531&lt;=180),D2531,0)</f>
        <v>0</v>
      </c>
      <c r="AI2531" s="26">
        <f>IF(AND(-Z2531&gt;=181,-Z2531&lt;=210),D2531,0)</f>
        <v>0</v>
      </c>
      <c r="AJ2531" s="26">
        <f>IF(AND(-Z2531&gt;=211,-Z2531&lt;=250),D2531,0)</f>
        <v>0</v>
      </c>
      <c r="AK2531" s="26">
        <f>IF(-Z2531&gt;=251,D2531,0)</f>
        <v>0</v>
      </c>
      <c r="AL2531" s="26">
        <f>SUM(AE2531:AF2531)</f>
        <v>0</v>
      </c>
      <c r="AM2531" s="26">
        <f>SUM(AG2531:AK2531)</f>
        <v>0</v>
      </c>
      <c r="AN2531" s="26">
        <f>SUM(AI2531:AK2531)</f>
        <v>0</v>
      </c>
      <c r="AO2531" s="26">
        <f>+IF(SUM(AC2531:AK2531)=0,D2531,0)</f>
        <v>11112.66</v>
      </c>
      <c r="AP2531" s="26">
        <f>+SUM(AC2531:AK2531)</f>
        <v>0</v>
      </c>
      <c r="AQ2531" s="26">
        <f>+Tabla_DatosExternos_142[[#This Row],[Total Vigente]]+Tabla_DatosExternos_142[[#This Row],[Total Vencido]]</f>
        <v>11112.66</v>
      </c>
      <c r="AR2531" s="26">
        <f>SUM(AG2531:AK2531)</f>
        <v>0</v>
      </c>
      <c r="AS2531" s="27">
        <f>+Tabla_DatosExternos_142[[#This Row],[Fecha]]-Tabla_DatosExternos_142[[#This Row],[Vence]]</f>
        <v>-30</v>
      </c>
      <c r="AT2531" s="21"/>
      <c r="AU2531" s="28" t="e">
        <f>+AR2531-W2531</f>
        <v>#VALUE!</v>
      </c>
    </row>
    <row r="2532" spans="1:47" x14ac:dyDescent="0.35">
      <c r="A2532" s="20">
        <v>46228</v>
      </c>
      <c r="B2532" s="21">
        <v>289358</v>
      </c>
      <c r="C2532" s="21">
        <v>1624.68</v>
      </c>
      <c r="D2532" s="21">
        <v>1624.68</v>
      </c>
      <c r="E2532" s="22">
        <v>46288</v>
      </c>
      <c r="F2532" s="21">
        <v>42</v>
      </c>
      <c r="G2532" s="21" t="s">
        <v>96</v>
      </c>
      <c r="H2532" s="21" t="s">
        <v>95</v>
      </c>
      <c r="I2532" s="21" t="s">
        <v>1691</v>
      </c>
      <c r="J2532" s="21" t="s">
        <v>1378</v>
      </c>
      <c r="K2532" s="21" t="s">
        <v>1379</v>
      </c>
      <c r="L2532" s="21" t="s">
        <v>1380</v>
      </c>
      <c r="M2532" s="21" t="s">
        <v>1381</v>
      </c>
      <c r="N2532" s="21">
        <v>60</v>
      </c>
      <c r="O2532" s="20"/>
      <c r="P2532" s="21" t="s">
        <v>50</v>
      </c>
      <c r="Q2532" s="21" t="s">
        <v>1692</v>
      </c>
      <c r="R2532" s="21">
        <v>1205808</v>
      </c>
      <c r="S2532" s="21">
        <v>10019</v>
      </c>
      <c r="T2532" s="21">
        <v>-63.16666</v>
      </c>
      <c r="U2532" s="21">
        <v>-17.740443299999999</v>
      </c>
      <c r="V2532" s="21" t="s">
        <v>1693</v>
      </c>
      <c r="W2532" s="21" t="s">
        <v>51</v>
      </c>
      <c r="X2532" s="21" t="s">
        <v>1704</v>
      </c>
      <c r="Y2532" s="23">
        <v>46246</v>
      </c>
      <c r="Z2532" s="24">
        <f>+E2532-Y2532</f>
        <v>42</v>
      </c>
      <c r="AA2532" s="25">
        <f>+Tabla_DatosExternos_142[[#This Row],[Saldo]]/Tabla_DatosExternos_142[[#This Row],[Importe]]</f>
        <v>1</v>
      </c>
      <c r="AB2532" s="21"/>
      <c r="AC2532" s="26">
        <f>IF(AND(-Z2532&gt;=1,-Z2532&lt;=30),D2532,0)</f>
        <v>0</v>
      </c>
      <c r="AD2532" s="26">
        <f>IF(AND(-Z2532&gt;=31,-Z2532&lt;=60),D2532,0)</f>
        <v>0</v>
      </c>
      <c r="AE2532" s="26">
        <f>IF(AND(-Z2532&gt;=61,-Z2532&lt;=90),D2532,0)</f>
        <v>0</v>
      </c>
      <c r="AF2532" s="26">
        <f>IF(AND(-Z2532&gt;=91,-Z2532&lt;=120),D2532,0)</f>
        <v>0</v>
      </c>
      <c r="AG2532" s="26">
        <f>IF(AND(-Z2532&gt;=121,-Z2532&lt;=150),D2532,0)</f>
        <v>0</v>
      </c>
      <c r="AH2532" s="26">
        <f>IF(AND(-Z2532&gt;=151,-Z2532&lt;=180),D2532,0)</f>
        <v>0</v>
      </c>
      <c r="AI2532" s="26">
        <f>IF(AND(-Z2532&gt;=181,-Z2532&lt;=210),D2532,0)</f>
        <v>0</v>
      </c>
      <c r="AJ2532" s="26">
        <f>IF(AND(-Z2532&gt;=211,-Z2532&lt;=250),D2532,0)</f>
        <v>0</v>
      </c>
      <c r="AK2532" s="26">
        <f>IF(-Z2532&gt;=251,D2532,0)</f>
        <v>0</v>
      </c>
      <c r="AL2532" s="26">
        <f>SUM(AE2532:AF2532)</f>
        <v>0</v>
      </c>
      <c r="AM2532" s="26">
        <f>SUM(AG2532:AK2532)</f>
        <v>0</v>
      </c>
      <c r="AN2532" s="26">
        <f>SUM(AI2532:AK2532)</f>
        <v>0</v>
      </c>
      <c r="AO2532" s="26">
        <f>+IF(SUM(AC2532:AK2532)=0,D2532,0)</f>
        <v>1624.68</v>
      </c>
      <c r="AP2532" s="26">
        <f>+SUM(AC2532:AK2532)</f>
        <v>0</v>
      </c>
      <c r="AQ2532" s="26">
        <f>+Tabla_DatosExternos_142[[#This Row],[Total Vigente]]+Tabla_DatosExternos_142[[#This Row],[Total Vencido]]</f>
        <v>1624.68</v>
      </c>
      <c r="AR2532" s="26">
        <f>SUM(AG2532:AK2532)</f>
        <v>0</v>
      </c>
      <c r="AS2532" s="27">
        <f>+Tabla_DatosExternos_142[[#This Row],[Fecha]]-Tabla_DatosExternos_142[[#This Row],[Vence]]</f>
        <v>-60</v>
      </c>
      <c r="AT2532" s="21"/>
      <c r="AU2532" s="28" t="e">
        <f>+AR2532-W2532</f>
        <v>#VALUE!</v>
      </c>
    </row>
    <row r="2533" spans="1:47" x14ac:dyDescent="0.35">
      <c r="A2533" s="20">
        <v>46228</v>
      </c>
      <c r="B2533" s="21">
        <v>289359</v>
      </c>
      <c r="C2533" s="21">
        <v>1595.04</v>
      </c>
      <c r="D2533" s="21">
        <v>1595.04</v>
      </c>
      <c r="E2533" s="22">
        <v>46288</v>
      </c>
      <c r="F2533" s="21">
        <v>42</v>
      </c>
      <c r="G2533" s="21" t="s">
        <v>96</v>
      </c>
      <c r="H2533" s="21" t="s">
        <v>95</v>
      </c>
      <c r="I2533" s="21" t="s">
        <v>1590</v>
      </c>
      <c r="J2533" s="21" t="s">
        <v>1378</v>
      </c>
      <c r="K2533" s="21" t="s">
        <v>1379</v>
      </c>
      <c r="L2533" s="21" t="s">
        <v>1380</v>
      </c>
      <c r="M2533" s="21" t="s">
        <v>1381</v>
      </c>
      <c r="N2533" s="21">
        <v>60</v>
      </c>
      <c r="O2533" s="20"/>
      <c r="P2533" s="21" t="s">
        <v>50</v>
      </c>
      <c r="Q2533" s="21" t="s">
        <v>1591</v>
      </c>
      <c r="R2533" s="21">
        <v>100000</v>
      </c>
      <c r="S2533" s="21">
        <v>10019</v>
      </c>
      <c r="T2533" s="21">
        <v>-63.221254000000002</v>
      </c>
      <c r="U2533" s="21">
        <v>-17.753491</v>
      </c>
      <c r="V2533" s="21" t="s">
        <v>1592</v>
      </c>
      <c r="W2533" s="21" t="s">
        <v>51</v>
      </c>
      <c r="X2533" s="21" t="s">
        <v>2500</v>
      </c>
      <c r="Y2533" s="23">
        <v>46246</v>
      </c>
      <c r="Z2533" s="24">
        <f>+E2533-Y2533</f>
        <v>42</v>
      </c>
      <c r="AA2533" s="25">
        <f>+Tabla_DatosExternos_142[[#This Row],[Saldo]]/Tabla_DatosExternos_142[[#This Row],[Importe]]</f>
        <v>1</v>
      </c>
      <c r="AB2533" s="21"/>
      <c r="AC2533" s="26">
        <f>IF(AND(-Z2533&gt;=1,-Z2533&lt;=30),D2533,0)</f>
        <v>0</v>
      </c>
      <c r="AD2533" s="26">
        <f>IF(AND(-Z2533&gt;=31,-Z2533&lt;=60),D2533,0)</f>
        <v>0</v>
      </c>
      <c r="AE2533" s="26">
        <f>IF(AND(-Z2533&gt;=61,-Z2533&lt;=90),D2533,0)</f>
        <v>0</v>
      </c>
      <c r="AF2533" s="26">
        <f>IF(AND(-Z2533&gt;=91,-Z2533&lt;=120),D2533,0)</f>
        <v>0</v>
      </c>
      <c r="AG2533" s="26">
        <f>IF(AND(-Z2533&gt;=121,-Z2533&lt;=150),D2533,0)</f>
        <v>0</v>
      </c>
      <c r="AH2533" s="26">
        <f>IF(AND(-Z2533&gt;=151,-Z2533&lt;=180),D2533,0)</f>
        <v>0</v>
      </c>
      <c r="AI2533" s="26">
        <f>IF(AND(-Z2533&gt;=181,-Z2533&lt;=210),D2533,0)</f>
        <v>0</v>
      </c>
      <c r="AJ2533" s="26">
        <f>IF(AND(-Z2533&gt;=211,-Z2533&lt;=250),D2533,0)</f>
        <v>0</v>
      </c>
      <c r="AK2533" s="26">
        <f>IF(-Z2533&gt;=251,D2533,0)</f>
        <v>0</v>
      </c>
      <c r="AL2533" s="26">
        <f>SUM(AE2533:AF2533)</f>
        <v>0</v>
      </c>
      <c r="AM2533" s="26">
        <f>SUM(AG2533:AK2533)</f>
        <v>0</v>
      </c>
      <c r="AN2533" s="26">
        <f>SUM(AI2533:AK2533)</f>
        <v>0</v>
      </c>
      <c r="AO2533" s="26">
        <f>+IF(SUM(AC2533:AK2533)=0,D2533,0)</f>
        <v>1595.04</v>
      </c>
      <c r="AP2533" s="26">
        <f>+SUM(AC2533:AK2533)</f>
        <v>0</v>
      </c>
      <c r="AQ2533" s="26">
        <f>+Tabla_DatosExternos_142[[#This Row],[Total Vigente]]+Tabla_DatosExternos_142[[#This Row],[Total Vencido]]</f>
        <v>1595.04</v>
      </c>
      <c r="AR2533" s="26">
        <f>SUM(AG2533:AK2533)</f>
        <v>0</v>
      </c>
      <c r="AS2533" s="27">
        <f>+Tabla_DatosExternos_142[[#This Row],[Fecha]]-Tabla_DatosExternos_142[[#This Row],[Vence]]</f>
        <v>-60</v>
      </c>
      <c r="AT2533" s="21"/>
      <c r="AU2533" s="28" t="e">
        <f>+AR2533-W2533</f>
        <v>#VALUE!</v>
      </c>
    </row>
    <row r="2534" spans="1:47" x14ac:dyDescent="0.35">
      <c r="A2534" s="20">
        <v>46228</v>
      </c>
      <c r="B2534" s="21">
        <v>289360</v>
      </c>
      <c r="C2534" s="21">
        <v>986.52</v>
      </c>
      <c r="D2534" s="21">
        <v>986.52</v>
      </c>
      <c r="E2534" s="22">
        <v>46288</v>
      </c>
      <c r="F2534" s="21">
        <v>42</v>
      </c>
      <c r="G2534" s="21" t="s">
        <v>96</v>
      </c>
      <c r="H2534" s="21" t="s">
        <v>95</v>
      </c>
      <c r="I2534" s="21" t="s">
        <v>1590</v>
      </c>
      <c r="J2534" s="21" t="s">
        <v>1378</v>
      </c>
      <c r="K2534" s="21" t="s">
        <v>1379</v>
      </c>
      <c r="L2534" s="21" t="s">
        <v>1380</v>
      </c>
      <c r="M2534" s="21" t="s">
        <v>1381</v>
      </c>
      <c r="N2534" s="21">
        <v>60</v>
      </c>
      <c r="O2534" s="20"/>
      <c r="P2534" s="21" t="s">
        <v>50</v>
      </c>
      <c r="Q2534" s="21" t="s">
        <v>1591</v>
      </c>
      <c r="R2534" s="21">
        <v>100000</v>
      </c>
      <c r="S2534" s="21">
        <v>10019</v>
      </c>
      <c r="T2534" s="21">
        <v>-63.221254000000002</v>
      </c>
      <c r="U2534" s="21">
        <v>-17.753491</v>
      </c>
      <c r="V2534" s="21" t="s">
        <v>1592</v>
      </c>
      <c r="W2534" s="21" t="s">
        <v>51</v>
      </c>
      <c r="X2534" s="21" t="s">
        <v>1897</v>
      </c>
      <c r="Y2534" s="23">
        <v>46246</v>
      </c>
      <c r="Z2534" s="24">
        <f>+E2534-Y2534</f>
        <v>42</v>
      </c>
      <c r="AA2534" s="25">
        <f>+Tabla_DatosExternos_142[[#This Row],[Saldo]]/Tabla_DatosExternos_142[[#This Row],[Importe]]</f>
        <v>1</v>
      </c>
      <c r="AB2534" s="21"/>
      <c r="AC2534" s="26">
        <f>IF(AND(-Z2534&gt;=1,-Z2534&lt;=30),D2534,0)</f>
        <v>0</v>
      </c>
      <c r="AD2534" s="26">
        <f>IF(AND(-Z2534&gt;=31,-Z2534&lt;=60),D2534,0)</f>
        <v>0</v>
      </c>
      <c r="AE2534" s="26">
        <f>IF(AND(-Z2534&gt;=61,-Z2534&lt;=90),D2534,0)</f>
        <v>0</v>
      </c>
      <c r="AF2534" s="26">
        <f>IF(AND(-Z2534&gt;=91,-Z2534&lt;=120),D2534,0)</f>
        <v>0</v>
      </c>
      <c r="AG2534" s="26">
        <f>IF(AND(-Z2534&gt;=121,-Z2534&lt;=150),D2534,0)</f>
        <v>0</v>
      </c>
      <c r="AH2534" s="26">
        <f>IF(AND(-Z2534&gt;=151,-Z2534&lt;=180),D2534,0)</f>
        <v>0</v>
      </c>
      <c r="AI2534" s="26">
        <f>IF(AND(-Z2534&gt;=181,-Z2534&lt;=210),D2534,0)</f>
        <v>0</v>
      </c>
      <c r="AJ2534" s="26">
        <f>IF(AND(-Z2534&gt;=211,-Z2534&lt;=250),D2534,0)</f>
        <v>0</v>
      </c>
      <c r="AK2534" s="26">
        <f>IF(-Z2534&gt;=251,D2534,0)</f>
        <v>0</v>
      </c>
      <c r="AL2534" s="26">
        <f>SUM(AE2534:AF2534)</f>
        <v>0</v>
      </c>
      <c r="AM2534" s="26">
        <f>SUM(AG2534:AK2534)</f>
        <v>0</v>
      </c>
      <c r="AN2534" s="26">
        <f>SUM(AI2534:AK2534)</f>
        <v>0</v>
      </c>
      <c r="AO2534" s="26">
        <f>+IF(SUM(AC2534:AK2534)=0,D2534,0)</f>
        <v>986.52</v>
      </c>
      <c r="AP2534" s="26">
        <f>+SUM(AC2534:AK2534)</f>
        <v>0</v>
      </c>
      <c r="AQ2534" s="26">
        <f>+Tabla_DatosExternos_142[[#This Row],[Total Vigente]]+Tabla_DatosExternos_142[[#This Row],[Total Vencido]]</f>
        <v>986.52</v>
      </c>
      <c r="AR2534" s="26">
        <f>SUM(AG2534:AK2534)</f>
        <v>0</v>
      </c>
      <c r="AS2534" s="27">
        <f>+Tabla_DatosExternos_142[[#This Row],[Fecha]]-Tabla_DatosExternos_142[[#This Row],[Vence]]</f>
        <v>-60</v>
      </c>
      <c r="AT2534" s="21"/>
      <c r="AU2534" s="28" t="e">
        <f>+AR2534-W2534</f>
        <v>#VALUE!</v>
      </c>
    </row>
    <row r="2535" spans="1:47" x14ac:dyDescent="0.35">
      <c r="A2535" s="20">
        <v>46228</v>
      </c>
      <c r="B2535" s="21">
        <v>289361</v>
      </c>
      <c r="C2535" s="21">
        <v>1848.42</v>
      </c>
      <c r="D2535" s="21">
        <v>1848.42</v>
      </c>
      <c r="E2535" s="22">
        <v>46288</v>
      </c>
      <c r="F2535" s="21">
        <v>42</v>
      </c>
      <c r="G2535" s="21" t="s">
        <v>96</v>
      </c>
      <c r="H2535" s="21" t="s">
        <v>95</v>
      </c>
      <c r="I2535" s="21" t="s">
        <v>1590</v>
      </c>
      <c r="J2535" s="21" t="s">
        <v>1378</v>
      </c>
      <c r="K2535" s="21" t="s">
        <v>1379</v>
      </c>
      <c r="L2535" s="21" t="s">
        <v>1380</v>
      </c>
      <c r="M2535" s="21" t="s">
        <v>1381</v>
      </c>
      <c r="N2535" s="21">
        <v>60</v>
      </c>
      <c r="O2535" s="20"/>
      <c r="P2535" s="21" t="s">
        <v>50</v>
      </c>
      <c r="Q2535" s="21" t="s">
        <v>1591</v>
      </c>
      <c r="R2535" s="21">
        <v>100000</v>
      </c>
      <c r="S2535" s="21">
        <v>10019</v>
      </c>
      <c r="T2535" s="21">
        <v>-63.221254000000002</v>
      </c>
      <c r="U2535" s="21">
        <v>-17.753491</v>
      </c>
      <c r="V2535" s="21" t="s">
        <v>1592</v>
      </c>
      <c r="W2535" s="21" t="s">
        <v>51</v>
      </c>
      <c r="X2535" s="21" t="s">
        <v>1898</v>
      </c>
      <c r="Y2535" s="23">
        <v>46246</v>
      </c>
      <c r="Z2535" s="24">
        <f>+E2535-Y2535</f>
        <v>42</v>
      </c>
      <c r="AA2535" s="25">
        <f>+Tabla_DatosExternos_142[[#This Row],[Saldo]]/Tabla_DatosExternos_142[[#This Row],[Importe]]</f>
        <v>1</v>
      </c>
      <c r="AB2535" s="21"/>
      <c r="AC2535" s="26">
        <f>IF(AND(-Z2535&gt;=1,-Z2535&lt;=30),D2535,0)</f>
        <v>0</v>
      </c>
      <c r="AD2535" s="26">
        <f>IF(AND(-Z2535&gt;=31,-Z2535&lt;=60),D2535,0)</f>
        <v>0</v>
      </c>
      <c r="AE2535" s="26">
        <f>IF(AND(-Z2535&gt;=61,-Z2535&lt;=90),D2535,0)</f>
        <v>0</v>
      </c>
      <c r="AF2535" s="26">
        <f>IF(AND(-Z2535&gt;=91,-Z2535&lt;=120),D2535,0)</f>
        <v>0</v>
      </c>
      <c r="AG2535" s="26">
        <f>IF(AND(-Z2535&gt;=121,-Z2535&lt;=150),D2535,0)</f>
        <v>0</v>
      </c>
      <c r="AH2535" s="26">
        <f>IF(AND(-Z2535&gt;=151,-Z2535&lt;=180),D2535,0)</f>
        <v>0</v>
      </c>
      <c r="AI2535" s="26">
        <f>IF(AND(-Z2535&gt;=181,-Z2535&lt;=210),D2535,0)</f>
        <v>0</v>
      </c>
      <c r="AJ2535" s="26">
        <f>IF(AND(-Z2535&gt;=211,-Z2535&lt;=250),D2535,0)</f>
        <v>0</v>
      </c>
      <c r="AK2535" s="26">
        <f>IF(-Z2535&gt;=251,D2535,0)</f>
        <v>0</v>
      </c>
      <c r="AL2535" s="26">
        <f>SUM(AE2535:AF2535)</f>
        <v>0</v>
      </c>
      <c r="AM2535" s="26">
        <f>SUM(AG2535:AK2535)</f>
        <v>0</v>
      </c>
      <c r="AN2535" s="26">
        <f>SUM(AI2535:AK2535)</f>
        <v>0</v>
      </c>
      <c r="AO2535" s="26">
        <f>+IF(SUM(AC2535:AK2535)=0,D2535,0)</f>
        <v>1848.42</v>
      </c>
      <c r="AP2535" s="26">
        <f>+SUM(AC2535:AK2535)</f>
        <v>0</v>
      </c>
      <c r="AQ2535" s="26">
        <f>+Tabla_DatosExternos_142[[#This Row],[Total Vigente]]+Tabla_DatosExternos_142[[#This Row],[Total Vencido]]</f>
        <v>1848.42</v>
      </c>
      <c r="AR2535" s="26">
        <f>SUM(AG2535:AK2535)</f>
        <v>0</v>
      </c>
      <c r="AS2535" s="27">
        <f>+Tabla_DatosExternos_142[[#This Row],[Fecha]]-Tabla_DatosExternos_142[[#This Row],[Vence]]</f>
        <v>-60</v>
      </c>
      <c r="AT2535" s="21"/>
      <c r="AU2535" s="28" t="e">
        <f>+AR2535-W2535</f>
        <v>#VALUE!</v>
      </c>
    </row>
    <row r="2536" spans="1:47" x14ac:dyDescent="0.35">
      <c r="A2536" s="20">
        <v>46228</v>
      </c>
      <c r="B2536" s="21">
        <v>289362</v>
      </c>
      <c r="C2536" s="21">
        <v>1515.36</v>
      </c>
      <c r="D2536" s="21">
        <v>1515.36</v>
      </c>
      <c r="E2536" s="22">
        <v>46288</v>
      </c>
      <c r="F2536" s="21">
        <v>42</v>
      </c>
      <c r="G2536" s="21" t="s">
        <v>96</v>
      </c>
      <c r="H2536" s="21" t="s">
        <v>95</v>
      </c>
      <c r="I2536" s="21" t="s">
        <v>1590</v>
      </c>
      <c r="J2536" s="21" t="s">
        <v>1378</v>
      </c>
      <c r="K2536" s="21" t="s">
        <v>1379</v>
      </c>
      <c r="L2536" s="21" t="s">
        <v>1380</v>
      </c>
      <c r="M2536" s="21" t="s">
        <v>1381</v>
      </c>
      <c r="N2536" s="21">
        <v>60</v>
      </c>
      <c r="O2536" s="20"/>
      <c r="P2536" s="21" t="s">
        <v>50</v>
      </c>
      <c r="Q2536" s="21" t="s">
        <v>1591</v>
      </c>
      <c r="R2536" s="21">
        <v>100000</v>
      </c>
      <c r="S2536" s="21">
        <v>10019</v>
      </c>
      <c r="T2536" s="21">
        <v>-63.221254000000002</v>
      </c>
      <c r="U2536" s="21">
        <v>-17.753491</v>
      </c>
      <c r="V2536" s="21" t="s">
        <v>1592</v>
      </c>
      <c r="W2536" s="21" t="s">
        <v>51</v>
      </c>
      <c r="X2536" s="21" t="s">
        <v>1899</v>
      </c>
      <c r="Y2536" s="23">
        <v>46246</v>
      </c>
      <c r="Z2536" s="24">
        <f>+E2536-Y2536</f>
        <v>42</v>
      </c>
      <c r="AA2536" s="25">
        <f>+Tabla_DatosExternos_142[[#This Row],[Saldo]]/Tabla_DatosExternos_142[[#This Row],[Importe]]</f>
        <v>1</v>
      </c>
      <c r="AB2536" s="21"/>
      <c r="AC2536" s="26">
        <f>IF(AND(-Z2536&gt;=1,-Z2536&lt;=30),D2536,0)</f>
        <v>0</v>
      </c>
      <c r="AD2536" s="26">
        <f>IF(AND(-Z2536&gt;=31,-Z2536&lt;=60),D2536,0)</f>
        <v>0</v>
      </c>
      <c r="AE2536" s="26">
        <f>IF(AND(-Z2536&gt;=61,-Z2536&lt;=90),D2536,0)</f>
        <v>0</v>
      </c>
      <c r="AF2536" s="26">
        <f>IF(AND(-Z2536&gt;=91,-Z2536&lt;=120),D2536,0)</f>
        <v>0</v>
      </c>
      <c r="AG2536" s="26">
        <f>IF(AND(-Z2536&gt;=121,-Z2536&lt;=150),D2536,0)</f>
        <v>0</v>
      </c>
      <c r="AH2536" s="26">
        <f>IF(AND(-Z2536&gt;=151,-Z2536&lt;=180),D2536,0)</f>
        <v>0</v>
      </c>
      <c r="AI2536" s="26">
        <f>IF(AND(-Z2536&gt;=181,-Z2536&lt;=210),D2536,0)</f>
        <v>0</v>
      </c>
      <c r="AJ2536" s="26">
        <f>IF(AND(-Z2536&gt;=211,-Z2536&lt;=250),D2536,0)</f>
        <v>0</v>
      </c>
      <c r="AK2536" s="26">
        <f>IF(-Z2536&gt;=251,D2536,0)</f>
        <v>0</v>
      </c>
      <c r="AL2536" s="26">
        <f>SUM(AE2536:AF2536)</f>
        <v>0</v>
      </c>
      <c r="AM2536" s="26">
        <f>SUM(AG2536:AK2536)</f>
        <v>0</v>
      </c>
      <c r="AN2536" s="26">
        <f>SUM(AI2536:AK2536)</f>
        <v>0</v>
      </c>
      <c r="AO2536" s="26">
        <f>+IF(SUM(AC2536:AK2536)=0,D2536,0)</f>
        <v>1515.36</v>
      </c>
      <c r="AP2536" s="26">
        <f>+SUM(AC2536:AK2536)</f>
        <v>0</v>
      </c>
      <c r="AQ2536" s="26">
        <f>+Tabla_DatosExternos_142[[#This Row],[Total Vigente]]+Tabla_DatosExternos_142[[#This Row],[Total Vencido]]</f>
        <v>1515.36</v>
      </c>
      <c r="AR2536" s="26">
        <f>SUM(AG2536:AK2536)</f>
        <v>0</v>
      </c>
      <c r="AS2536" s="27">
        <f>+Tabla_DatosExternos_142[[#This Row],[Fecha]]-Tabla_DatosExternos_142[[#This Row],[Vence]]</f>
        <v>-60</v>
      </c>
      <c r="AT2536" s="21"/>
      <c r="AU2536" s="28" t="e">
        <f>+AR2536-W2536</f>
        <v>#VALUE!</v>
      </c>
    </row>
    <row r="2537" spans="1:47" x14ac:dyDescent="0.35">
      <c r="A2537" s="20">
        <v>46228</v>
      </c>
      <c r="B2537" s="21">
        <v>289363</v>
      </c>
      <c r="C2537" s="21">
        <v>3542.88</v>
      </c>
      <c r="D2537" s="21">
        <v>3542.88</v>
      </c>
      <c r="E2537" s="22">
        <v>46288</v>
      </c>
      <c r="F2537" s="21">
        <v>42</v>
      </c>
      <c r="G2537" s="21" t="s">
        <v>96</v>
      </c>
      <c r="H2537" s="21" t="s">
        <v>95</v>
      </c>
      <c r="I2537" s="21" t="s">
        <v>1590</v>
      </c>
      <c r="J2537" s="21" t="s">
        <v>1378</v>
      </c>
      <c r="K2537" s="21" t="s">
        <v>1379</v>
      </c>
      <c r="L2537" s="21" t="s">
        <v>1380</v>
      </c>
      <c r="M2537" s="21" t="s">
        <v>1381</v>
      </c>
      <c r="N2537" s="21">
        <v>60</v>
      </c>
      <c r="O2537" s="20"/>
      <c r="P2537" s="21" t="s">
        <v>50</v>
      </c>
      <c r="Q2537" s="21" t="s">
        <v>1591</v>
      </c>
      <c r="R2537" s="21">
        <v>100000</v>
      </c>
      <c r="S2537" s="21">
        <v>10019</v>
      </c>
      <c r="T2537" s="21">
        <v>-63.221254000000002</v>
      </c>
      <c r="U2537" s="21">
        <v>-17.753491</v>
      </c>
      <c r="V2537" s="21" t="s">
        <v>1592</v>
      </c>
      <c r="W2537" s="21" t="s">
        <v>51</v>
      </c>
      <c r="X2537" s="21" t="s">
        <v>2499</v>
      </c>
      <c r="Y2537" s="23">
        <v>46246</v>
      </c>
      <c r="Z2537" s="24">
        <f>+E2537-Y2537</f>
        <v>42</v>
      </c>
      <c r="AA2537" s="25">
        <f>+Tabla_DatosExternos_142[[#This Row],[Saldo]]/Tabla_DatosExternos_142[[#This Row],[Importe]]</f>
        <v>1</v>
      </c>
      <c r="AB2537" s="21"/>
      <c r="AC2537" s="26">
        <f>IF(AND(-Z2537&gt;=1,-Z2537&lt;=30),D2537,0)</f>
        <v>0</v>
      </c>
      <c r="AD2537" s="26">
        <f>IF(AND(-Z2537&gt;=31,-Z2537&lt;=60),D2537,0)</f>
        <v>0</v>
      </c>
      <c r="AE2537" s="26">
        <f>IF(AND(-Z2537&gt;=61,-Z2537&lt;=90),D2537,0)</f>
        <v>0</v>
      </c>
      <c r="AF2537" s="26">
        <f>IF(AND(-Z2537&gt;=91,-Z2537&lt;=120),D2537,0)</f>
        <v>0</v>
      </c>
      <c r="AG2537" s="26">
        <f>IF(AND(-Z2537&gt;=121,-Z2537&lt;=150),D2537,0)</f>
        <v>0</v>
      </c>
      <c r="AH2537" s="26">
        <f>IF(AND(-Z2537&gt;=151,-Z2537&lt;=180),D2537,0)</f>
        <v>0</v>
      </c>
      <c r="AI2537" s="26">
        <f>IF(AND(-Z2537&gt;=181,-Z2537&lt;=210),D2537,0)</f>
        <v>0</v>
      </c>
      <c r="AJ2537" s="26">
        <f>IF(AND(-Z2537&gt;=211,-Z2537&lt;=250),D2537,0)</f>
        <v>0</v>
      </c>
      <c r="AK2537" s="26">
        <f>IF(-Z2537&gt;=251,D2537,0)</f>
        <v>0</v>
      </c>
      <c r="AL2537" s="26">
        <f>SUM(AE2537:AF2537)</f>
        <v>0</v>
      </c>
      <c r="AM2537" s="26">
        <f>SUM(AG2537:AK2537)</f>
        <v>0</v>
      </c>
      <c r="AN2537" s="26">
        <f>SUM(AI2537:AK2537)</f>
        <v>0</v>
      </c>
      <c r="AO2537" s="26">
        <f>+IF(SUM(AC2537:AK2537)=0,D2537,0)</f>
        <v>3542.88</v>
      </c>
      <c r="AP2537" s="26">
        <f>+SUM(AC2537:AK2537)</f>
        <v>0</v>
      </c>
      <c r="AQ2537" s="26">
        <f>+Tabla_DatosExternos_142[[#This Row],[Total Vigente]]+Tabla_DatosExternos_142[[#This Row],[Total Vencido]]</f>
        <v>3542.88</v>
      </c>
      <c r="AR2537" s="26">
        <f>SUM(AG2537:AK2537)</f>
        <v>0</v>
      </c>
      <c r="AS2537" s="27">
        <f>+Tabla_DatosExternos_142[[#This Row],[Fecha]]-Tabla_DatosExternos_142[[#This Row],[Vence]]</f>
        <v>-60</v>
      </c>
      <c r="AT2537" s="21"/>
      <c r="AU2537" s="28" t="e">
        <f>+AR2537-W2537</f>
        <v>#VALUE!</v>
      </c>
    </row>
    <row r="2538" spans="1:47" x14ac:dyDescent="0.35">
      <c r="A2538" s="20">
        <v>46228</v>
      </c>
      <c r="B2538" s="21">
        <v>289364</v>
      </c>
      <c r="C2538" s="21">
        <v>1296.06</v>
      </c>
      <c r="D2538" s="21">
        <v>1296.06</v>
      </c>
      <c r="E2538" s="22">
        <v>46288</v>
      </c>
      <c r="F2538" s="21">
        <v>42</v>
      </c>
      <c r="G2538" s="21" t="s">
        <v>96</v>
      </c>
      <c r="H2538" s="21" t="s">
        <v>95</v>
      </c>
      <c r="I2538" s="21" t="s">
        <v>1590</v>
      </c>
      <c r="J2538" s="21" t="s">
        <v>1378</v>
      </c>
      <c r="K2538" s="21" t="s">
        <v>1379</v>
      </c>
      <c r="L2538" s="21" t="s">
        <v>1380</v>
      </c>
      <c r="M2538" s="21" t="s">
        <v>1381</v>
      </c>
      <c r="N2538" s="21">
        <v>60</v>
      </c>
      <c r="O2538" s="20"/>
      <c r="P2538" s="21" t="s">
        <v>50</v>
      </c>
      <c r="Q2538" s="21" t="s">
        <v>1591</v>
      </c>
      <c r="R2538" s="21">
        <v>100000</v>
      </c>
      <c r="S2538" s="21">
        <v>10019</v>
      </c>
      <c r="T2538" s="21">
        <v>-63.221254000000002</v>
      </c>
      <c r="U2538" s="21">
        <v>-17.753491</v>
      </c>
      <c r="V2538" s="21" t="s">
        <v>1592</v>
      </c>
      <c r="W2538" s="21" t="s">
        <v>51</v>
      </c>
      <c r="X2538" s="21" t="s">
        <v>1900</v>
      </c>
      <c r="Y2538" s="23">
        <v>46246</v>
      </c>
      <c r="Z2538" s="24">
        <f>+E2538-Y2538</f>
        <v>42</v>
      </c>
      <c r="AA2538" s="25">
        <f>+Tabla_DatosExternos_142[[#This Row],[Saldo]]/Tabla_DatosExternos_142[[#This Row],[Importe]]</f>
        <v>1</v>
      </c>
      <c r="AB2538" s="21"/>
      <c r="AC2538" s="26">
        <f>IF(AND(-Z2538&gt;=1,-Z2538&lt;=30),D2538,0)</f>
        <v>0</v>
      </c>
      <c r="AD2538" s="26">
        <f>IF(AND(-Z2538&gt;=31,-Z2538&lt;=60),D2538,0)</f>
        <v>0</v>
      </c>
      <c r="AE2538" s="26">
        <f>IF(AND(-Z2538&gt;=61,-Z2538&lt;=90),D2538,0)</f>
        <v>0</v>
      </c>
      <c r="AF2538" s="26">
        <f>IF(AND(-Z2538&gt;=91,-Z2538&lt;=120),D2538,0)</f>
        <v>0</v>
      </c>
      <c r="AG2538" s="26">
        <f>IF(AND(-Z2538&gt;=121,-Z2538&lt;=150),D2538,0)</f>
        <v>0</v>
      </c>
      <c r="AH2538" s="26">
        <f>IF(AND(-Z2538&gt;=151,-Z2538&lt;=180),D2538,0)</f>
        <v>0</v>
      </c>
      <c r="AI2538" s="26">
        <f>IF(AND(-Z2538&gt;=181,-Z2538&lt;=210),D2538,0)</f>
        <v>0</v>
      </c>
      <c r="AJ2538" s="26">
        <f>IF(AND(-Z2538&gt;=211,-Z2538&lt;=250),D2538,0)</f>
        <v>0</v>
      </c>
      <c r="AK2538" s="26">
        <f>IF(-Z2538&gt;=251,D2538,0)</f>
        <v>0</v>
      </c>
      <c r="AL2538" s="26">
        <f>SUM(AE2538:AF2538)</f>
        <v>0</v>
      </c>
      <c r="AM2538" s="26">
        <f>SUM(AG2538:AK2538)</f>
        <v>0</v>
      </c>
      <c r="AN2538" s="26">
        <f>SUM(AI2538:AK2538)</f>
        <v>0</v>
      </c>
      <c r="AO2538" s="26">
        <f>+IF(SUM(AC2538:AK2538)=0,D2538,0)</f>
        <v>1296.06</v>
      </c>
      <c r="AP2538" s="26">
        <f>+SUM(AC2538:AK2538)</f>
        <v>0</v>
      </c>
      <c r="AQ2538" s="26">
        <f>+Tabla_DatosExternos_142[[#This Row],[Total Vigente]]+Tabla_DatosExternos_142[[#This Row],[Total Vencido]]</f>
        <v>1296.06</v>
      </c>
      <c r="AR2538" s="26">
        <f>SUM(AG2538:AK2538)</f>
        <v>0</v>
      </c>
      <c r="AS2538" s="27">
        <f>+Tabla_DatosExternos_142[[#This Row],[Fecha]]-Tabla_DatosExternos_142[[#This Row],[Vence]]</f>
        <v>-60</v>
      </c>
      <c r="AT2538" s="21"/>
      <c r="AU2538" s="28" t="e">
        <f>+AR2538-W2538</f>
        <v>#VALUE!</v>
      </c>
    </row>
    <row r="2539" spans="1:47" x14ac:dyDescent="0.35">
      <c r="A2539" s="20">
        <v>46228</v>
      </c>
      <c r="B2539" s="21">
        <v>289365</v>
      </c>
      <c r="C2539" s="21">
        <v>7368.54</v>
      </c>
      <c r="D2539" s="21">
        <v>7368.54</v>
      </c>
      <c r="E2539" s="22">
        <v>46258</v>
      </c>
      <c r="F2539" s="21">
        <v>12</v>
      </c>
      <c r="G2539" s="21" t="s">
        <v>90</v>
      </c>
      <c r="H2539" s="21" t="s">
        <v>95</v>
      </c>
      <c r="I2539" s="21" t="s">
        <v>1956</v>
      </c>
      <c r="J2539" s="21" t="s">
        <v>1378</v>
      </c>
      <c r="K2539" s="21" t="s">
        <v>1379</v>
      </c>
      <c r="L2539" s="21" t="s">
        <v>1380</v>
      </c>
      <c r="M2539" s="21" t="s">
        <v>1381</v>
      </c>
      <c r="N2539" s="21">
        <v>30</v>
      </c>
      <c r="O2539" s="20"/>
      <c r="P2539" s="21" t="s">
        <v>50</v>
      </c>
      <c r="Q2539" s="21" t="s">
        <v>1957</v>
      </c>
      <c r="R2539" s="21">
        <v>110000</v>
      </c>
      <c r="S2539" s="21">
        <v>10019</v>
      </c>
      <c r="T2539" s="21">
        <v>-63.193344000000003</v>
      </c>
      <c r="U2539" s="21">
        <v>-17.760964999999999</v>
      </c>
      <c r="V2539" s="21" t="s">
        <v>1958</v>
      </c>
      <c r="W2539" s="21" t="s">
        <v>51</v>
      </c>
      <c r="X2539" s="21" t="s">
        <v>1959</v>
      </c>
      <c r="Y2539" s="23">
        <v>46246</v>
      </c>
      <c r="Z2539" s="24">
        <f>+E2539-Y2539</f>
        <v>12</v>
      </c>
      <c r="AA2539" s="25">
        <f>+Tabla_DatosExternos_142[[#This Row],[Saldo]]/Tabla_DatosExternos_142[[#This Row],[Importe]]</f>
        <v>1</v>
      </c>
      <c r="AB2539" s="21"/>
      <c r="AC2539" s="26">
        <f>IF(AND(-Z2539&gt;=1,-Z2539&lt;=30),D2539,0)</f>
        <v>0</v>
      </c>
      <c r="AD2539" s="26">
        <f>IF(AND(-Z2539&gt;=31,-Z2539&lt;=60),D2539,0)</f>
        <v>0</v>
      </c>
      <c r="AE2539" s="26">
        <f>IF(AND(-Z2539&gt;=61,-Z2539&lt;=90),D2539,0)</f>
        <v>0</v>
      </c>
      <c r="AF2539" s="26">
        <f>IF(AND(-Z2539&gt;=91,-Z2539&lt;=120),D2539,0)</f>
        <v>0</v>
      </c>
      <c r="AG2539" s="26">
        <f>IF(AND(-Z2539&gt;=121,-Z2539&lt;=150),D2539,0)</f>
        <v>0</v>
      </c>
      <c r="AH2539" s="26">
        <f>IF(AND(-Z2539&gt;=151,-Z2539&lt;=180),D2539,0)</f>
        <v>0</v>
      </c>
      <c r="AI2539" s="26">
        <f>IF(AND(-Z2539&gt;=181,-Z2539&lt;=210),D2539,0)</f>
        <v>0</v>
      </c>
      <c r="AJ2539" s="26">
        <f>IF(AND(-Z2539&gt;=211,-Z2539&lt;=250),D2539,0)</f>
        <v>0</v>
      </c>
      <c r="AK2539" s="26">
        <f>IF(-Z2539&gt;=251,D2539,0)</f>
        <v>0</v>
      </c>
      <c r="AL2539" s="26">
        <f>SUM(AE2539:AF2539)</f>
        <v>0</v>
      </c>
      <c r="AM2539" s="26">
        <f>SUM(AG2539:AK2539)</f>
        <v>0</v>
      </c>
      <c r="AN2539" s="26">
        <f>SUM(AI2539:AK2539)</f>
        <v>0</v>
      </c>
      <c r="AO2539" s="26">
        <f>+IF(SUM(AC2539:AK2539)=0,D2539,0)</f>
        <v>7368.54</v>
      </c>
      <c r="AP2539" s="26">
        <f>+SUM(AC2539:AK2539)</f>
        <v>0</v>
      </c>
      <c r="AQ2539" s="26">
        <f>+Tabla_DatosExternos_142[[#This Row],[Total Vigente]]+Tabla_DatosExternos_142[[#This Row],[Total Vencido]]</f>
        <v>7368.54</v>
      </c>
      <c r="AR2539" s="26">
        <f>SUM(AG2539:AK2539)</f>
        <v>0</v>
      </c>
      <c r="AS2539" s="27">
        <f>+Tabla_DatosExternos_142[[#This Row],[Fecha]]-Tabla_DatosExternos_142[[#This Row],[Vence]]</f>
        <v>-30</v>
      </c>
      <c r="AT2539" s="21"/>
      <c r="AU2539" s="28" t="e">
        <f>+AR2539-W2539</f>
        <v>#VALUE!</v>
      </c>
    </row>
    <row r="2540" spans="1:47" x14ac:dyDescent="0.35">
      <c r="A2540" s="20">
        <v>46230</v>
      </c>
      <c r="B2540" s="21">
        <v>5563</v>
      </c>
      <c r="C2540" s="21">
        <v>680.76</v>
      </c>
      <c r="D2540" s="21">
        <v>680.76</v>
      </c>
      <c r="E2540" s="22">
        <v>46290</v>
      </c>
      <c r="F2540" s="21">
        <v>44</v>
      </c>
      <c r="G2540" s="21" t="s">
        <v>96</v>
      </c>
      <c r="H2540" s="21" t="s">
        <v>95</v>
      </c>
      <c r="I2540" s="21" t="s">
        <v>1709</v>
      </c>
      <c r="J2540" s="21" t="s">
        <v>1378</v>
      </c>
      <c r="K2540" s="21" t="s">
        <v>1379</v>
      </c>
      <c r="L2540" s="21" t="s">
        <v>1380</v>
      </c>
      <c r="M2540" s="21" t="s">
        <v>1381</v>
      </c>
      <c r="N2540" s="21">
        <v>60</v>
      </c>
      <c r="O2540" s="20"/>
      <c r="P2540" s="21" t="s">
        <v>50</v>
      </c>
      <c r="Q2540" s="21" t="s">
        <v>1710</v>
      </c>
      <c r="R2540" s="21">
        <v>110000</v>
      </c>
      <c r="S2540" s="21">
        <v>10019</v>
      </c>
      <c r="T2540" s="21">
        <v>-63.198073000000001</v>
      </c>
      <c r="U2540" s="21">
        <v>-17.844671999999999</v>
      </c>
      <c r="V2540" s="21" t="s">
        <v>1722</v>
      </c>
      <c r="W2540" s="21" t="s">
        <v>51</v>
      </c>
      <c r="X2540" s="21" t="s">
        <v>1723</v>
      </c>
      <c r="Y2540" s="23">
        <v>46246</v>
      </c>
      <c r="Z2540" s="24">
        <f>+E2540-Y2540</f>
        <v>44</v>
      </c>
      <c r="AA2540" s="25">
        <f>+Tabla_DatosExternos_142[[#This Row],[Saldo]]/Tabla_DatosExternos_142[[#This Row],[Importe]]</f>
        <v>1</v>
      </c>
      <c r="AB2540" s="21"/>
      <c r="AC2540" s="26">
        <f>IF(AND(-Z2540&gt;=1,-Z2540&lt;=30),D2540,0)</f>
        <v>0</v>
      </c>
      <c r="AD2540" s="26">
        <f>IF(AND(-Z2540&gt;=31,-Z2540&lt;=60),D2540,0)</f>
        <v>0</v>
      </c>
      <c r="AE2540" s="26">
        <f>IF(AND(-Z2540&gt;=61,-Z2540&lt;=90),D2540,0)</f>
        <v>0</v>
      </c>
      <c r="AF2540" s="26">
        <f>IF(AND(-Z2540&gt;=91,-Z2540&lt;=120),D2540,0)</f>
        <v>0</v>
      </c>
      <c r="AG2540" s="26">
        <f>IF(AND(-Z2540&gt;=121,-Z2540&lt;=150),D2540,0)</f>
        <v>0</v>
      </c>
      <c r="AH2540" s="26">
        <f>IF(AND(-Z2540&gt;=151,-Z2540&lt;=180),D2540,0)</f>
        <v>0</v>
      </c>
      <c r="AI2540" s="26">
        <f>IF(AND(-Z2540&gt;=181,-Z2540&lt;=210),D2540,0)</f>
        <v>0</v>
      </c>
      <c r="AJ2540" s="26">
        <f>IF(AND(-Z2540&gt;=211,-Z2540&lt;=250),D2540,0)</f>
        <v>0</v>
      </c>
      <c r="AK2540" s="26">
        <f>IF(-Z2540&gt;=251,D2540,0)</f>
        <v>0</v>
      </c>
      <c r="AL2540" s="26">
        <f>SUM(AE2540:AF2540)</f>
        <v>0</v>
      </c>
      <c r="AM2540" s="26">
        <f>SUM(AG2540:AK2540)</f>
        <v>0</v>
      </c>
      <c r="AN2540" s="26">
        <f>SUM(AI2540:AK2540)</f>
        <v>0</v>
      </c>
      <c r="AO2540" s="26">
        <f>+IF(SUM(AC2540:AK2540)=0,D2540,0)</f>
        <v>680.76</v>
      </c>
      <c r="AP2540" s="26">
        <f>+SUM(AC2540:AK2540)</f>
        <v>0</v>
      </c>
      <c r="AQ2540" s="26">
        <f>+Tabla_DatosExternos_142[[#This Row],[Total Vigente]]+Tabla_DatosExternos_142[[#This Row],[Total Vencido]]</f>
        <v>680.76</v>
      </c>
      <c r="AR2540" s="26">
        <f>SUM(AG2540:AK2540)</f>
        <v>0</v>
      </c>
      <c r="AS2540" s="27">
        <f>+Tabla_DatosExternos_142[[#This Row],[Fecha]]-Tabla_DatosExternos_142[[#This Row],[Vence]]</f>
        <v>-60</v>
      </c>
      <c r="AT2540" s="21"/>
      <c r="AU2540" s="28" t="e">
        <f>+AR2540-W2540</f>
        <v>#VALUE!</v>
      </c>
    </row>
    <row r="2541" spans="1:47" x14ac:dyDescent="0.35">
      <c r="A2541" s="20">
        <v>46230</v>
      </c>
      <c r="B2541" s="21">
        <v>5564</v>
      </c>
      <c r="C2541" s="21">
        <v>1198.8599999999999</v>
      </c>
      <c r="D2541" s="21">
        <v>1198.8599999999999</v>
      </c>
      <c r="E2541" s="22">
        <v>46290</v>
      </c>
      <c r="F2541" s="21">
        <v>44</v>
      </c>
      <c r="G2541" s="21" t="s">
        <v>96</v>
      </c>
      <c r="H2541" s="21" t="s">
        <v>95</v>
      </c>
      <c r="I2541" s="21" t="s">
        <v>1709</v>
      </c>
      <c r="J2541" s="21" t="s">
        <v>1378</v>
      </c>
      <c r="K2541" s="21" t="s">
        <v>1379</v>
      </c>
      <c r="L2541" s="21" t="s">
        <v>1380</v>
      </c>
      <c r="M2541" s="21" t="s">
        <v>1381</v>
      </c>
      <c r="N2541" s="21">
        <v>60</v>
      </c>
      <c r="O2541" s="20"/>
      <c r="P2541" s="21" t="s">
        <v>50</v>
      </c>
      <c r="Q2541" s="21" t="s">
        <v>1710</v>
      </c>
      <c r="R2541" s="21">
        <v>110000</v>
      </c>
      <c r="S2541" s="21">
        <v>10019</v>
      </c>
      <c r="T2541" s="21">
        <v>-63.181055999999998</v>
      </c>
      <c r="U2541" s="21">
        <v>-17.843778</v>
      </c>
      <c r="V2541" s="21" t="s">
        <v>1717</v>
      </c>
      <c r="W2541" s="21" t="s">
        <v>51</v>
      </c>
      <c r="X2541" s="21" t="s">
        <v>1721</v>
      </c>
      <c r="Y2541" s="23">
        <v>46246</v>
      </c>
      <c r="Z2541" s="24">
        <f>+E2541-Y2541</f>
        <v>44</v>
      </c>
      <c r="AA2541" s="25">
        <f>+Tabla_DatosExternos_142[[#This Row],[Saldo]]/Tabla_DatosExternos_142[[#This Row],[Importe]]</f>
        <v>1</v>
      </c>
      <c r="AB2541" s="21"/>
      <c r="AC2541" s="26">
        <f>IF(AND(-Z2541&gt;=1,-Z2541&lt;=30),D2541,0)</f>
        <v>0</v>
      </c>
      <c r="AD2541" s="26">
        <f>IF(AND(-Z2541&gt;=31,-Z2541&lt;=60),D2541,0)</f>
        <v>0</v>
      </c>
      <c r="AE2541" s="26">
        <f>IF(AND(-Z2541&gt;=61,-Z2541&lt;=90),D2541,0)</f>
        <v>0</v>
      </c>
      <c r="AF2541" s="26">
        <f>IF(AND(-Z2541&gt;=91,-Z2541&lt;=120),D2541,0)</f>
        <v>0</v>
      </c>
      <c r="AG2541" s="26">
        <f>IF(AND(-Z2541&gt;=121,-Z2541&lt;=150),D2541,0)</f>
        <v>0</v>
      </c>
      <c r="AH2541" s="26">
        <f>IF(AND(-Z2541&gt;=151,-Z2541&lt;=180),D2541,0)</f>
        <v>0</v>
      </c>
      <c r="AI2541" s="26">
        <f>IF(AND(-Z2541&gt;=181,-Z2541&lt;=210),D2541,0)</f>
        <v>0</v>
      </c>
      <c r="AJ2541" s="26">
        <f>IF(AND(-Z2541&gt;=211,-Z2541&lt;=250),D2541,0)</f>
        <v>0</v>
      </c>
      <c r="AK2541" s="26">
        <f>IF(-Z2541&gt;=251,D2541,0)</f>
        <v>0</v>
      </c>
      <c r="AL2541" s="26">
        <f>SUM(AE2541:AF2541)</f>
        <v>0</v>
      </c>
      <c r="AM2541" s="26">
        <f>SUM(AG2541:AK2541)</f>
        <v>0</v>
      </c>
      <c r="AN2541" s="26">
        <f>SUM(AI2541:AK2541)</f>
        <v>0</v>
      </c>
      <c r="AO2541" s="26">
        <f>+IF(SUM(AC2541:AK2541)=0,D2541,0)</f>
        <v>1198.8599999999999</v>
      </c>
      <c r="AP2541" s="26">
        <f>+SUM(AC2541:AK2541)</f>
        <v>0</v>
      </c>
      <c r="AQ2541" s="26">
        <f>+Tabla_DatosExternos_142[[#This Row],[Total Vigente]]+Tabla_DatosExternos_142[[#This Row],[Total Vencido]]</f>
        <v>1198.8599999999999</v>
      </c>
      <c r="AR2541" s="26">
        <f>SUM(AG2541:AK2541)</f>
        <v>0</v>
      </c>
      <c r="AS2541" s="27">
        <f>+Tabla_DatosExternos_142[[#This Row],[Fecha]]-Tabla_DatosExternos_142[[#This Row],[Vence]]</f>
        <v>-60</v>
      </c>
      <c r="AT2541" s="21"/>
      <c r="AU2541" s="28" t="e">
        <f>+AR2541-W2541</f>
        <v>#VALUE!</v>
      </c>
    </row>
    <row r="2542" spans="1:47" x14ac:dyDescent="0.35">
      <c r="A2542" s="20">
        <v>46230</v>
      </c>
      <c r="B2542" s="21">
        <v>5565</v>
      </c>
      <c r="C2542" s="21">
        <v>723.18</v>
      </c>
      <c r="D2542" s="21">
        <v>723.18</v>
      </c>
      <c r="E2542" s="22">
        <v>46290</v>
      </c>
      <c r="F2542" s="21">
        <v>44</v>
      </c>
      <c r="G2542" s="21" t="s">
        <v>96</v>
      </c>
      <c r="H2542" s="21" t="s">
        <v>95</v>
      </c>
      <c r="I2542" s="21" t="s">
        <v>1709</v>
      </c>
      <c r="J2542" s="21" t="s">
        <v>1378</v>
      </c>
      <c r="K2542" s="21" t="s">
        <v>1379</v>
      </c>
      <c r="L2542" s="21" t="s">
        <v>1380</v>
      </c>
      <c r="M2542" s="21" t="s">
        <v>1381</v>
      </c>
      <c r="N2542" s="21">
        <v>60</v>
      </c>
      <c r="O2542" s="20"/>
      <c r="P2542" s="21" t="s">
        <v>50</v>
      </c>
      <c r="Q2542" s="21" t="s">
        <v>1710</v>
      </c>
      <c r="R2542" s="21">
        <v>110000</v>
      </c>
      <c r="S2542" s="21">
        <v>10019</v>
      </c>
      <c r="T2542" s="21">
        <v>-63.160083</v>
      </c>
      <c r="U2542" s="21">
        <v>-17.863472000000002</v>
      </c>
      <c r="V2542" s="21" t="s">
        <v>1717</v>
      </c>
      <c r="W2542" s="21" t="s">
        <v>51</v>
      </c>
      <c r="X2542" s="21" t="s">
        <v>1719</v>
      </c>
      <c r="Y2542" s="23">
        <v>46246</v>
      </c>
      <c r="Z2542" s="24">
        <f>+E2542-Y2542</f>
        <v>44</v>
      </c>
      <c r="AA2542" s="25">
        <f>+Tabla_DatosExternos_142[[#This Row],[Saldo]]/Tabla_DatosExternos_142[[#This Row],[Importe]]</f>
        <v>1</v>
      </c>
      <c r="AB2542" s="21"/>
      <c r="AC2542" s="26">
        <f>IF(AND(-Z2542&gt;=1,-Z2542&lt;=30),D2542,0)</f>
        <v>0</v>
      </c>
      <c r="AD2542" s="26">
        <f>IF(AND(-Z2542&gt;=31,-Z2542&lt;=60),D2542,0)</f>
        <v>0</v>
      </c>
      <c r="AE2542" s="26">
        <f>IF(AND(-Z2542&gt;=61,-Z2542&lt;=90),D2542,0)</f>
        <v>0</v>
      </c>
      <c r="AF2542" s="26">
        <f>IF(AND(-Z2542&gt;=91,-Z2542&lt;=120),D2542,0)</f>
        <v>0</v>
      </c>
      <c r="AG2542" s="26">
        <f>IF(AND(-Z2542&gt;=121,-Z2542&lt;=150),D2542,0)</f>
        <v>0</v>
      </c>
      <c r="AH2542" s="26">
        <f>IF(AND(-Z2542&gt;=151,-Z2542&lt;=180),D2542,0)</f>
        <v>0</v>
      </c>
      <c r="AI2542" s="26">
        <f>IF(AND(-Z2542&gt;=181,-Z2542&lt;=210),D2542,0)</f>
        <v>0</v>
      </c>
      <c r="AJ2542" s="26">
        <f>IF(AND(-Z2542&gt;=211,-Z2542&lt;=250),D2542,0)</f>
        <v>0</v>
      </c>
      <c r="AK2542" s="26">
        <f>IF(-Z2542&gt;=251,D2542,0)</f>
        <v>0</v>
      </c>
      <c r="AL2542" s="26">
        <f>SUM(AE2542:AF2542)</f>
        <v>0</v>
      </c>
      <c r="AM2542" s="26">
        <f>SUM(AG2542:AK2542)</f>
        <v>0</v>
      </c>
      <c r="AN2542" s="26">
        <f>SUM(AI2542:AK2542)</f>
        <v>0</v>
      </c>
      <c r="AO2542" s="26">
        <f>+IF(SUM(AC2542:AK2542)=0,D2542,0)</f>
        <v>723.18</v>
      </c>
      <c r="AP2542" s="26">
        <f>+SUM(AC2542:AK2542)</f>
        <v>0</v>
      </c>
      <c r="AQ2542" s="26">
        <f>+Tabla_DatosExternos_142[[#This Row],[Total Vigente]]+Tabla_DatosExternos_142[[#This Row],[Total Vencido]]</f>
        <v>723.18</v>
      </c>
      <c r="AR2542" s="26">
        <f>SUM(AG2542:AK2542)</f>
        <v>0</v>
      </c>
      <c r="AS2542" s="27">
        <f>+Tabla_DatosExternos_142[[#This Row],[Fecha]]-Tabla_DatosExternos_142[[#This Row],[Vence]]</f>
        <v>-60</v>
      </c>
      <c r="AT2542" s="21"/>
      <c r="AU2542" s="28" t="e">
        <f>+AR2542-W2542</f>
        <v>#VALUE!</v>
      </c>
    </row>
    <row r="2543" spans="1:47" x14ac:dyDescent="0.35">
      <c r="A2543" s="20">
        <v>46230</v>
      </c>
      <c r="B2543" s="21">
        <v>5566</v>
      </c>
      <c r="C2543" s="21">
        <v>1004.82</v>
      </c>
      <c r="D2543" s="21">
        <v>1004.82</v>
      </c>
      <c r="E2543" s="22">
        <v>46290</v>
      </c>
      <c r="F2543" s="21">
        <v>44</v>
      </c>
      <c r="G2543" s="21" t="s">
        <v>96</v>
      </c>
      <c r="H2543" s="21" t="s">
        <v>95</v>
      </c>
      <c r="I2543" s="21" t="s">
        <v>1709</v>
      </c>
      <c r="J2543" s="21" t="s">
        <v>1378</v>
      </c>
      <c r="K2543" s="21" t="s">
        <v>1379</v>
      </c>
      <c r="L2543" s="21" t="s">
        <v>1380</v>
      </c>
      <c r="M2543" s="21" t="s">
        <v>1381</v>
      </c>
      <c r="N2543" s="21">
        <v>60</v>
      </c>
      <c r="O2543" s="20"/>
      <c r="P2543" s="21" t="s">
        <v>50</v>
      </c>
      <c r="Q2543" s="21" t="s">
        <v>1710</v>
      </c>
      <c r="R2543" s="21">
        <v>5000</v>
      </c>
      <c r="S2543" s="21">
        <v>10019</v>
      </c>
      <c r="T2543" s="21">
        <v>-63.074126300000003</v>
      </c>
      <c r="U2543" s="21">
        <v>-17.740249800000001</v>
      </c>
      <c r="V2543" s="21" t="s">
        <v>1736</v>
      </c>
      <c r="W2543" s="21" t="s">
        <v>51</v>
      </c>
      <c r="X2543" s="21" t="s">
        <v>1781</v>
      </c>
      <c r="Y2543" s="23">
        <v>46246</v>
      </c>
      <c r="Z2543" s="24">
        <f>+E2543-Y2543</f>
        <v>44</v>
      </c>
      <c r="AA2543" s="25">
        <f>+Tabla_DatosExternos_142[[#This Row],[Saldo]]/Tabla_DatosExternos_142[[#This Row],[Importe]]</f>
        <v>1</v>
      </c>
      <c r="AB2543" s="21"/>
      <c r="AC2543" s="26">
        <f>IF(AND(-Z2543&gt;=1,-Z2543&lt;=30),D2543,0)</f>
        <v>0</v>
      </c>
      <c r="AD2543" s="26">
        <f>IF(AND(-Z2543&gt;=31,-Z2543&lt;=60),D2543,0)</f>
        <v>0</v>
      </c>
      <c r="AE2543" s="26">
        <f>IF(AND(-Z2543&gt;=61,-Z2543&lt;=90),D2543,0)</f>
        <v>0</v>
      </c>
      <c r="AF2543" s="26">
        <f>IF(AND(-Z2543&gt;=91,-Z2543&lt;=120),D2543,0)</f>
        <v>0</v>
      </c>
      <c r="AG2543" s="26">
        <f>IF(AND(-Z2543&gt;=121,-Z2543&lt;=150),D2543,0)</f>
        <v>0</v>
      </c>
      <c r="AH2543" s="26">
        <f>IF(AND(-Z2543&gt;=151,-Z2543&lt;=180),D2543,0)</f>
        <v>0</v>
      </c>
      <c r="AI2543" s="26">
        <f>IF(AND(-Z2543&gt;=181,-Z2543&lt;=210),D2543,0)</f>
        <v>0</v>
      </c>
      <c r="AJ2543" s="26">
        <f>IF(AND(-Z2543&gt;=211,-Z2543&lt;=250),D2543,0)</f>
        <v>0</v>
      </c>
      <c r="AK2543" s="26">
        <f>IF(-Z2543&gt;=251,D2543,0)</f>
        <v>0</v>
      </c>
      <c r="AL2543" s="26">
        <f>SUM(AE2543:AF2543)</f>
        <v>0</v>
      </c>
      <c r="AM2543" s="26">
        <f>SUM(AG2543:AK2543)</f>
        <v>0</v>
      </c>
      <c r="AN2543" s="26">
        <f>SUM(AI2543:AK2543)</f>
        <v>0</v>
      </c>
      <c r="AO2543" s="26">
        <f>+IF(SUM(AC2543:AK2543)=0,D2543,0)</f>
        <v>1004.82</v>
      </c>
      <c r="AP2543" s="26">
        <f>+SUM(AC2543:AK2543)</f>
        <v>0</v>
      </c>
      <c r="AQ2543" s="26">
        <f>+Tabla_DatosExternos_142[[#This Row],[Total Vigente]]+Tabla_DatosExternos_142[[#This Row],[Total Vencido]]</f>
        <v>1004.82</v>
      </c>
      <c r="AR2543" s="26">
        <f>SUM(AG2543:AK2543)</f>
        <v>0</v>
      </c>
      <c r="AS2543" s="27">
        <f>+Tabla_DatosExternos_142[[#This Row],[Fecha]]-Tabla_DatosExternos_142[[#This Row],[Vence]]</f>
        <v>-60</v>
      </c>
      <c r="AT2543" s="21"/>
      <c r="AU2543" s="28" t="e">
        <f>+AR2543-W2543</f>
        <v>#VALUE!</v>
      </c>
    </row>
    <row r="2544" spans="1:47" x14ac:dyDescent="0.35">
      <c r="A2544" s="20">
        <v>46231</v>
      </c>
      <c r="B2544" s="21">
        <v>290328</v>
      </c>
      <c r="C2544" s="21">
        <v>1175.0999999999999</v>
      </c>
      <c r="D2544" s="21">
        <v>1175.0999999999999</v>
      </c>
      <c r="E2544" s="22">
        <v>46291</v>
      </c>
      <c r="F2544" s="21">
        <v>45</v>
      </c>
      <c r="G2544" s="21" t="s">
        <v>96</v>
      </c>
      <c r="H2544" s="21" t="s">
        <v>95</v>
      </c>
      <c r="I2544" s="21" t="s">
        <v>1709</v>
      </c>
      <c r="J2544" s="21" t="s">
        <v>1378</v>
      </c>
      <c r="K2544" s="21" t="s">
        <v>1379</v>
      </c>
      <c r="L2544" s="21" t="s">
        <v>1380</v>
      </c>
      <c r="M2544" s="21" t="s">
        <v>1381</v>
      </c>
      <c r="N2544" s="21">
        <v>60</v>
      </c>
      <c r="O2544" s="20"/>
      <c r="P2544" s="21" t="s">
        <v>50</v>
      </c>
      <c r="Q2544" s="21" t="s">
        <v>1710</v>
      </c>
      <c r="R2544" s="21">
        <v>110000</v>
      </c>
      <c r="S2544" s="21">
        <v>10019</v>
      </c>
      <c r="T2544" s="21">
        <v>-63.183771999999998</v>
      </c>
      <c r="U2544" s="21">
        <v>-17.816842000000001</v>
      </c>
      <c r="V2544" s="21" t="s">
        <v>262</v>
      </c>
      <c r="W2544" s="21" t="s">
        <v>51</v>
      </c>
      <c r="X2544" s="21" t="s">
        <v>1711</v>
      </c>
      <c r="Y2544" s="23">
        <v>46246</v>
      </c>
      <c r="Z2544" s="24">
        <f>+E2544-Y2544</f>
        <v>45</v>
      </c>
      <c r="AA2544" s="25">
        <f>+Tabla_DatosExternos_142[[#This Row],[Saldo]]/Tabla_DatosExternos_142[[#This Row],[Importe]]</f>
        <v>1</v>
      </c>
      <c r="AB2544" s="21"/>
      <c r="AC2544" s="26">
        <f>IF(AND(-Z2544&gt;=1,-Z2544&lt;=30),D2544,0)</f>
        <v>0</v>
      </c>
      <c r="AD2544" s="26">
        <f>IF(AND(-Z2544&gt;=31,-Z2544&lt;=60),D2544,0)</f>
        <v>0</v>
      </c>
      <c r="AE2544" s="26">
        <f>IF(AND(-Z2544&gt;=61,-Z2544&lt;=90),D2544,0)</f>
        <v>0</v>
      </c>
      <c r="AF2544" s="26">
        <f>IF(AND(-Z2544&gt;=91,-Z2544&lt;=120),D2544,0)</f>
        <v>0</v>
      </c>
      <c r="AG2544" s="26">
        <f>IF(AND(-Z2544&gt;=121,-Z2544&lt;=150),D2544,0)</f>
        <v>0</v>
      </c>
      <c r="AH2544" s="26">
        <f>IF(AND(-Z2544&gt;=151,-Z2544&lt;=180),D2544,0)</f>
        <v>0</v>
      </c>
      <c r="AI2544" s="26">
        <f>IF(AND(-Z2544&gt;=181,-Z2544&lt;=210),D2544,0)</f>
        <v>0</v>
      </c>
      <c r="AJ2544" s="26">
        <f>IF(AND(-Z2544&gt;=211,-Z2544&lt;=250),D2544,0)</f>
        <v>0</v>
      </c>
      <c r="AK2544" s="26">
        <f>IF(-Z2544&gt;=251,D2544,0)</f>
        <v>0</v>
      </c>
      <c r="AL2544" s="26">
        <f>SUM(AE2544:AF2544)</f>
        <v>0</v>
      </c>
      <c r="AM2544" s="26">
        <f>SUM(AG2544:AK2544)</f>
        <v>0</v>
      </c>
      <c r="AN2544" s="26">
        <f>SUM(AI2544:AK2544)</f>
        <v>0</v>
      </c>
      <c r="AO2544" s="26">
        <f>+IF(SUM(AC2544:AK2544)=0,D2544,0)</f>
        <v>1175.0999999999999</v>
      </c>
      <c r="AP2544" s="26">
        <f>+SUM(AC2544:AK2544)</f>
        <v>0</v>
      </c>
      <c r="AQ2544" s="26">
        <f>+Tabla_DatosExternos_142[[#This Row],[Total Vigente]]+Tabla_DatosExternos_142[[#This Row],[Total Vencido]]</f>
        <v>1175.0999999999999</v>
      </c>
      <c r="AR2544" s="26">
        <f>SUM(AG2544:AK2544)</f>
        <v>0</v>
      </c>
      <c r="AS2544" s="27">
        <f>+Tabla_DatosExternos_142[[#This Row],[Fecha]]-Tabla_DatosExternos_142[[#This Row],[Vence]]</f>
        <v>-60</v>
      </c>
      <c r="AT2544" s="21"/>
      <c r="AU2544" s="28" t="e">
        <f>+AR2544-W2544</f>
        <v>#VALUE!</v>
      </c>
    </row>
    <row r="2545" spans="1:47" x14ac:dyDescent="0.35">
      <c r="A2545" s="20">
        <v>46231</v>
      </c>
      <c r="B2545" s="21">
        <v>290329</v>
      </c>
      <c r="C2545" s="21">
        <v>864.54</v>
      </c>
      <c r="D2545" s="21">
        <v>864.54</v>
      </c>
      <c r="E2545" s="22">
        <v>46291</v>
      </c>
      <c r="F2545" s="21">
        <v>45</v>
      </c>
      <c r="G2545" s="21" t="s">
        <v>96</v>
      </c>
      <c r="H2545" s="21" t="s">
        <v>95</v>
      </c>
      <c r="I2545" s="21" t="s">
        <v>1709</v>
      </c>
      <c r="J2545" s="21" t="s">
        <v>1378</v>
      </c>
      <c r="K2545" s="21" t="s">
        <v>1379</v>
      </c>
      <c r="L2545" s="21" t="s">
        <v>1380</v>
      </c>
      <c r="M2545" s="21" t="s">
        <v>1381</v>
      </c>
      <c r="N2545" s="21">
        <v>60</v>
      </c>
      <c r="O2545" s="20"/>
      <c r="P2545" s="21" t="s">
        <v>50</v>
      </c>
      <c r="Q2545" s="21" t="s">
        <v>1710</v>
      </c>
      <c r="R2545" s="21">
        <v>110000</v>
      </c>
      <c r="S2545" s="21">
        <v>10019</v>
      </c>
      <c r="T2545" s="21">
        <v>-63.188777000000002</v>
      </c>
      <c r="U2545" s="21">
        <v>-17.759373</v>
      </c>
      <c r="V2545" s="21" t="s">
        <v>262</v>
      </c>
      <c r="W2545" s="21" t="s">
        <v>51</v>
      </c>
      <c r="X2545" s="21" t="s">
        <v>1756</v>
      </c>
      <c r="Y2545" s="23">
        <v>46246</v>
      </c>
      <c r="Z2545" s="24">
        <f>+E2545-Y2545</f>
        <v>45</v>
      </c>
      <c r="AA2545" s="25">
        <f>+Tabla_DatosExternos_142[[#This Row],[Saldo]]/Tabla_DatosExternos_142[[#This Row],[Importe]]</f>
        <v>1</v>
      </c>
      <c r="AB2545" s="21"/>
      <c r="AC2545" s="26">
        <f>IF(AND(-Z2545&gt;=1,-Z2545&lt;=30),D2545,0)</f>
        <v>0</v>
      </c>
      <c r="AD2545" s="26">
        <f>IF(AND(-Z2545&gt;=31,-Z2545&lt;=60),D2545,0)</f>
        <v>0</v>
      </c>
      <c r="AE2545" s="26">
        <f>IF(AND(-Z2545&gt;=61,-Z2545&lt;=90),D2545,0)</f>
        <v>0</v>
      </c>
      <c r="AF2545" s="26">
        <f>IF(AND(-Z2545&gt;=91,-Z2545&lt;=120),D2545,0)</f>
        <v>0</v>
      </c>
      <c r="AG2545" s="26">
        <f>IF(AND(-Z2545&gt;=121,-Z2545&lt;=150),D2545,0)</f>
        <v>0</v>
      </c>
      <c r="AH2545" s="26">
        <f>IF(AND(-Z2545&gt;=151,-Z2545&lt;=180),D2545,0)</f>
        <v>0</v>
      </c>
      <c r="AI2545" s="26">
        <f>IF(AND(-Z2545&gt;=181,-Z2545&lt;=210),D2545,0)</f>
        <v>0</v>
      </c>
      <c r="AJ2545" s="26">
        <f>IF(AND(-Z2545&gt;=211,-Z2545&lt;=250),D2545,0)</f>
        <v>0</v>
      </c>
      <c r="AK2545" s="26">
        <f>IF(-Z2545&gt;=251,D2545,0)</f>
        <v>0</v>
      </c>
      <c r="AL2545" s="26">
        <f>SUM(AE2545:AF2545)</f>
        <v>0</v>
      </c>
      <c r="AM2545" s="26">
        <f>SUM(AG2545:AK2545)</f>
        <v>0</v>
      </c>
      <c r="AN2545" s="26">
        <f>SUM(AI2545:AK2545)</f>
        <v>0</v>
      </c>
      <c r="AO2545" s="26">
        <f>+IF(SUM(AC2545:AK2545)=0,D2545,0)</f>
        <v>864.54</v>
      </c>
      <c r="AP2545" s="26">
        <f>+SUM(AC2545:AK2545)</f>
        <v>0</v>
      </c>
      <c r="AQ2545" s="26">
        <f>+Tabla_DatosExternos_142[[#This Row],[Total Vigente]]+Tabla_DatosExternos_142[[#This Row],[Total Vencido]]</f>
        <v>864.54</v>
      </c>
      <c r="AR2545" s="26">
        <f>SUM(AG2545:AK2545)</f>
        <v>0</v>
      </c>
      <c r="AS2545" s="27">
        <f>+Tabla_DatosExternos_142[[#This Row],[Fecha]]-Tabla_DatosExternos_142[[#This Row],[Vence]]</f>
        <v>-60</v>
      </c>
      <c r="AT2545" s="21"/>
      <c r="AU2545" s="28" t="e">
        <f>+AR2545-W2545</f>
        <v>#VALUE!</v>
      </c>
    </row>
    <row r="2546" spans="1:47" x14ac:dyDescent="0.35">
      <c r="A2546" s="20">
        <v>46231</v>
      </c>
      <c r="B2546" s="21">
        <v>290330</v>
      </c>
      <c r="C2546" s="21">
        <v>522.29999999999995</v>
      </c>
      <c r="D2546" s="21">
        <v>522.29999999999995</v>
      </c>
      <c r="E2546" s="22">
        <v>46261</v>
      </c>
      <c r="F2546" s="21">
        <v>15</v>
      </c>
      <c r="G2546" s="21" t="s">
        <v>90</v>
      </c>
      <c r="H2546" s="21" t="s">
        <v>95</v>
      </c>
      <c r="I2546" s="21" t="s">
        <v>2571</v>
      </c>
      <c r="J2546" s="21" t="s">
        <v>1378</v>
      </c>
      <c r="K2546" s="21" t="s">
        <v>1379</v>
      </c>
      <c r="L2546" s="21" t="s">
        <v>1380</v>
      </c>
      <c r="M2546" s="21" t="s">
        <v>1381</v>
      </c>
      <c r="N2546" s="21">
        <v>30</v>
      </c>
      <c r="O2546" s="20"/>
      <c r="P2546" s="21" t="s">
        <v>50</v>
      </c>
      <c r="Q2546" s="21" t="s">
        <v>2572</v>
      </c>
      <c r="R2546" s="21">
        <v>190000</v>
      </c>
      <c r="S2546" s="21">
        <v>10019</v>
      </c>
      <c r="T2546" s="21">
        <v>-63.154857999999997</v>
      </c>
      <c r="U2546" s="21">
        <v>-17.675280000000001</v>
      </c>
      <c r="V2546" s="21" t="s">
        <v>2573</v>
      </c>
      <c r="W2546" s="21" t="s">
        <v>51</v>
      </c>
      <c r="X2546" s="21" t="s">
        <v>2574</v>
      </c>
      <c r="Y2546" s="23">
        <v>46246</v>
      </c>
      <c r="Z2546" s="24">
        <f>+E2546-Y2546</f>
        <v>15</v>
      </c>
      <c r="AA2546" s="25">
        <f>+Tabla_DatosExternos_142[[#This Row],[Saldo]]/Tabla_DatosExternos_142[[#This Row],[Importe]]</f>
        <v>1</v>
      </c>
      <c r="AB2546" s="21"/>
      <c r="AC2546" s="26">
        <f>IF(AND(-Z2546&gt;=1,-Z2546&lt;=30),D2546,0)</f>
        <v>0</v>
      </c>
      <c r="AD2546" s="26">
        <f>IF(AND(-Z2546&gt;=31,-Z2546&lt;=60),D2546,0)</f>
        <v>0</v>
      </c>
      <c r="AE2546" s="26">
        <f>IF(AND(-Z2546&gt;=61,-Z2546&lt;=90),D2546,0)</f>
        <v>0</v>
      </c>
      <c r="AF2546" s="26">
        <f>IF(AND(-Z2546&gt;=91,-Z2546&lt;=120),D2546,0)</f>
        <v>0</v>
      </c>
      <c r="AG2546" s="26">
        <f>IF(AND(-Z2546&gt;=121,-Z2546&lt;=150),D2546,0)</f>
        <v>0</v>
      </c>
      <c r="AH2546" s="26">
        <f>IF(AND(-Z2546&gt;=151,-Z2546&lt;=180),D2546,0)</f>
        <v>0</v>
      </c>
      <c r="AI2546" s="26">
        <f>IF(AND(-Z2546&gt;=181,-Z2546&lt;=210),D2546,0)</f>
        <v>0</v>
      </c>
      <c r="AJ2546" s="26">
        <f>IF(AND(-Z2546&gt;=211,-Z2546&lt;=250),D2546,0)</f>
        <v>0</v>
      </c>
      <c r="AK2546" s="26">
        <f>IF(-Z2546&gt;=251,D2546,0)</f>
        <v>0</v>
      </c>
      <c r="AL2546" s="26">
        <f>SUM(AE2546:AF2546)</f>
        <v>0</v>
      </c>
      <c r="AM2546" s="26">
        <f>SUM(AG2546:AK2546)</f>
        <v>0</v>
      </c>
      <c r="AN2546" s="26">
        <f>SUM(AI2546:AK2546)</f>
        <v>0</v>
      </c>
      <c r="AO2546" s="26">
        <f>+IF(SUM(AC2546:AK2546)=0,D2546,0)</f>
        <v>522.29999999999995</v>
      </c>
      <c r="AP2546" s="26">
        <f>+SUM(AC2546:AK2546)</f>
        <v>0</v>
      </c>
      <c r="AQ2546" s="26">
        <f>+Tabla_DatosExternos_142[[#This Row],[Total Vigente]]+Tabla_DatosExternos_142[[#This Row],[Total Vencido]]</f>
        <v>522.29999999999995</v>
      </c>
      <c r="AR2546" s="26">
        <f>SUM(AG2546:AK2546)</f>
        <v>0</v>
      </c>
      <c r="AS2546" s="27">
        <f>+Tabla_DatosExternos_142[[#This Row],[Fecha]]-Tabla_DatosExternos_142[[#This Row],[Vence]]</f>
        <v>-30</v>
      </c>
      <c r="AT2546" s="21"/>
      <c r="AU2546" s="28" t="e">
        <f>+AR2546-W2546</f>
        <v>#VALUE!</v>
      </c>
    </row>
    <row r="2547" spans="1:47" x14ac:dyDescent="0.35">
      <c r="A2547" s="20">
        <v>46231</v>
      </c>
      <c r="B2547" s="21">
        <v>290331</v>
      </c>
      <c r="C2547" s="21">
        <v>364.8</v>
      </c>
      <c r="D2547" s="21">
        <v>364.8</v>
      </c>
      <c r="E2547" s="22">
        <v>46291</v>
      </c>
      <c r="F2547" s="21">
        <v>45</v>
      </c>
      <c r="G2547" s="21" t="s">
        <v>96</v>
      </c>
      <c r="H2547" s="21" t="s">
        <v>95</v>
      </c>
      <c r="I2547" s="21" t="s">
        <v>1709</v>
      </c>
      <c r="J2547" s="21" t="s">
        <v>1378</v>
      </c>
      <c r="K2547" s="21" t="s">
        <v>1379</v>
      </c>
      <c r="L2547" s="21" t="s">
        <v>1380</v>
      </c>
      <c r="M2547" s="21" t="s">
        <v>1381</v>
      </c>
      <c r="N2547" s="21">
        <v>60</v>
      </c>
      <c r="O2547" s="20"/>
      <c r="P2547" s="21" t="s">
        <v>50</v>
      </c>
      <c r="Q2547" s="21" t="s">
        <v>1710</v>
      </c>
      <c r="R2547" s="21">
        <v>110000</v>
      </c>
      <c r="S2547" s="21">
        <v>10019</v>
      </c>
      <c r="T2547" s="21">
        <v>-63.187139299999998</v>
      </c>
      <c r="U2547" s="21">
        <v>-17.806441100000001</v>
      </c>
      <c r="V2547" s="21" t="s">
        <v>1722</v>
      </c>
      <c r="W2547" s="21" t="s">
        <v>51</v>
      </c>
      <c r="X2547" s="21" t="s">
        <v>1724</v>
      </c>
      <c r="Y2547" s="23">
        <v>46246</v>
      </c>
      <c r="Z2547" s="24">
        <f>+E2547-Y2547</f>
        <v>45</v>
      </c>
      <c r="AA2547" s="25">
        <f>+Tabla_DatosExternos_142[[#This Row],[Saldo]]/Tabla_DatosExternos_142[[#This Row],[Importe]]</f>
        <v>1</v>
      </c>
      <c r="AB2547" s="21"/>
      <c r="AC2547" s="26">
        <f>IF(AND(-Z2547&gt;=1,-Z2547&lt;=30),D2547,0)</f>
        <v>0</v>
      </c>
      <c r="AD2547" s="26">
        <f>IF(AND(-Z2547&gt;=31,-Z2547&lt;=60),D2547,0)</f>
        <v>0</v>
      </c>
      <c r="AE2547" s="26">
        <f>IF(AND(-Z2547&gt;=61,-Z2547&lt;=90),D2547,0)</f>
        <v>0</v>
      </c>
      <c r="AF2547" s="26">
        <f>IF(AND(-Z2547&gt;=91,-Z2547&lt;=120),D2547,0)</f>
        <v>0</v>
      </c>
      <c r="AG2547" s="26">
        <f>IF(AND(-Z2547&gt;=121,-Z2547&lt;=150),D2547,0)</f>
        <v>0</v>
      </c>
      <c r="AH2547" s="26">
        <f>IF(AND(-Z2547&gt;=151,-Z2547&lt;=180),D2547,0)</f>
        <v>0</v>
      </c>
      <c r="AI2547" s="26">
        <f>IF(AND(-Z2547&gt;=181,-Z2547&lt;=210),D2547,0)</f>
        <v>0</v>
      </c>
      <c r="AJ2547" s="26">
        <f>IF(AND(-Z2547&gt;=211,-Z2547&lt;=250),D2547,0)</f>
        <v>0</v>
      </c>
      <c r="AK2547" s="26">
        <f>IF(-Z2547&gt;=251,D2547,0)</f>
        <v>0</v>
      </c>
      <c r="AL2547" s="26">
        <f>SUM(AE2547:AF2547)</f>
        <v>0</v>
      </c>
      <c r="AM2547" s="26">
        <f>SUM(AG2547:AK2547)</f>
        <v>0</v>
      </c>
      <c r="AN2547" s="26">
        <f>SUM(AI2547:AK2547)</f>
        <v>0</v>
      </c>
      <c r="AO2547" s="26">
        <f>+IF(SUM(AC2547:AK2547)=0,D2547,0)</f>
        <v>364.8</v>
      </c>
      <c r="AP2547" s="26">
        <f>+SUM(AC2547:AK2547)</f>
        <v>0</v>
      </c>
      <c r="AQ2547" s="26">
        <f>+Tabla_DatosExternos_142[[#This Row],[Total Vigente]]+Tabla_DatosExternos_142[[#This Row],[Total Vencido]]</f>
        <v>364.8</v>
      </c>
      <c r="AR2547" s="26">
        <f>SUM(AG2547:AK2547)</f>
        <v>0</v>
      </c>
      <c r="AS2547" s="27">
        <f>+Tabla_DatosExternos_142[[#This Row],[Fecha]]-Tabla_DatosExternos_142[[#This Row],[Vence]]</f>
        <v>-60</v>
      </c>
      <c r="AT2547" s="21"/>
      <c r="AU2547" s="28" t="e">
        <f>+AR2547-W2547</f>
        <v>#VALUE!</v>
      </c>
    </row>
    <row r="2548" spans="1:47" x14ac:dyDescent="0.35">
      <c r="A2548" s="20">
        <v>46231</v>
      </c>
      <c r="B2548" s="21">
        <v>290332</v>
      </c>
      <c r="C2548" s="21">
        <v>1310.7</v>
      </c>
      <c r="D2548" s="21">
        <v>1310.7</v>
      </c>
      <c r="E2548" s="22">
        <v>46291</v>
      </c>
      <c r="F2548" s="21">
        <v>45</v>
      </c>
      <c r="G2548" s="21" t="s">
        <v>96</v>
      </c>
      <c r="H2548" s="21" t="s">
        <v>95</v>
      </c>
      <c r="I2548" s="21" t="s">
        <v>1709</v>
      </c>
      <c r="J2548" s="21" t="s">
        <v>1378</v>
      </c>
      <c r="K2548" s="21" t="s">
        <v>1379</v>
      </c>
      <c r="L2548" s="21" t="s">
        <v>1380</v>
      </c>
      <c r="M2548" s="21" t="s">
        <v>1381</v>
      </c>
      <c r="N2548" s="21">
        <v>60</v>
      </c>
      <c r="O2548" s="20"/>
      <c r="P2548" s="21" t="s">
        <v>50</v>
      </c>
      <c r="Q2548" s="21" t="s">
        <v>1710</v>
      </c>
      <c r="R2548" s="21">
        <v>110000</v>
      </c>
      <c r="S2548" s="21">
        <v>10019</v>
      </c>
      <c r="T2548" s="21">
        <v>-63.206972200000003</v>
      </c>
      <c r="U2548" s="21">
        <v>-17.777388899999998</v>
      </c>
      <c r="V2548" s="21" t="s">
        <v>1727</v>
      </c>
      <c r="W2548" s="21" t="s">
        <v>51</v>
      </c>
      <c r="X2548" s="21" t="s">
        <v>1760</v>
      </c>
      <c r="Y2548" s="23">
        <v>46246</v>
      </c>
      <c r="Z2548" s="24">
        <f>+E2548-Y2548</f>
        <v>45</v>
      </c>
      <c r="AA2548" s="25">
        <f>+Tabla_DatosExternos_142[[#This Row],[Saldo]]/Tabla_DatosExternos_142[[#This Row],[Importe]]</f>
        <v>1</v>
      </c>
      <c r="AB2548" s="21"/>
      <c r="AC2548" s="26">
        <f>IF(AND(-Z2548&gt;=1,-Z2548&lt;=30),D2548,0)</f>
        <v>0</v>
      </c>
      <c r="AD2548" s="26">
        <f>IF(AND(-Z2548&gt;=31,-Z2548&lt;=60),D2548,0)</f>
        <v>0</v>
      </c>
      <c r="AE2548" s="26">
        <f>IF(AND(-Z2548&gt;=61,-Z2548&lt;=90),D2548,0)</f>
        <v>0</v>
      </c>
      <c r="AF2548" s="26">
        <f>IF(AND(-Z2548&gt;=91,-Z2548&lt;=120),D2548,0)</f>
        <v>0</v>
      </c>
      <c r="AG2548" s="26">
        <f>IF(AND(-Z2548&gt;=121,-Z2548&lt;=150),D2548,0)</f>
        <v>0</v>
      </c>
      <c r="AH2548" s="26">
        <f>IF(AND(-Z2548&gt;=151,-Z2548&lt;=180),D2548,0)</f>
        <v>0</v>
      </c>
      <c r="AI2548" s="26">
        <f>IF(AND(-Z2548&gt;=181,-Z2548&lt;=210),D2548,0)</f>
        <v>0</v>
      </c>
      <c r="AJ2548" s="26">
        <f>IF(AND(-Z2548&gt;=211,-Z2548&lt;=250),D2548,0)</f>
        <v>0</v>
      </c>
      <c r="AK2548" s="26">
        <f>IF(-Z2548&gt;=251,D2548,0)</f>
        <v>0</v>
      </c>
      <c r="AL2548" s="26">
        <f>SUM(AE2548:AF2548)</f>
        <v>0</v>
      </c>
      <c r="AM2548" s="26">
        <f>SUM(AG2548:AK2548)</f>
        <v>0</v>
      </c>
      <c r="AN2548" s="26">
        <f>SUM(AI2548:AK2548)</f>
        <v>0</v>
      </c>
      <c r="AO2548" s="26">
        <f>+IF(SUM(AC2548:AK2548)=0,D2548,0)</f>
        <v>1310.7</v>
      </c>
      <c r="AP2548" s="26">
        <f>+SUM(AC2548:AK2548)</f>
        <v>0</v>
      </c>
      <c r="AQ2548" s="26">
        <f>+Tabla_DatosExternos_142[[#This Row],[Total Vigente]]+Tabla_DatosExternos_142[[#This Row],[Total Vencido]]</f>
        <v>1310.7</v>
      </c>
      <c r="AR2548" s="26">
        <f>SUM(AG2548:AK2548)</f>
        <v>0</v>
      </c>
      <c r="AS2548" s="27">
        <f>+Tabla_DatosExternos_142[[#This Row],[Fecha]]-Tabla_DatosExternos_142[[#This Row],[Vence]]</f>
        <v>-60</v>
      </c>
      <c r="AT2548" s="21"/>
      <c r="AU2548" s="28" t="e">
        <f>+AR2548-W2548</f>
        <v>#VALUE!</v>
      </c>
    </row>
    <row r="2549" spans="1:47" x14ac:dyDescent="0.35">
      <c r="A2549" s="20">
        <v>46231</v>
      </c>
      <c r="B2549" s="21">
        <v>290333</v>
      </c>
      <c r="C2549" s="21">
        <v>493.74</v>
      </c>
      <c r="D2549" s="21">
        <v>493.74</v>
      </c>
      <c r="E2549" s="22">
        <v>46291</v>
      </c>
      <c r="F2549" s="21">
        <v>45</v>
      </c>
      <c r="G2549" s="21" t="s">
        <v>96</v>
      </c>
      <c r="H2549" s="21" t="s">
        <v>95</v>
      </c>
      <c r="I2549" s="21" t="s">
        <v>1709</v>
      </c>
      <c r="J2549" s="21" t="s">
        <v>1378</v>
      </c>
      <c r="K2549" s="21" t="s">
        <v>1379</v>
      </c>
      <c r="L2549" s="21" t="s">
        <v>1380</v>
      </c>
      <c r="M2549" s="21" t="s">
        <v>1381</v>
      </c>
      <c r="N2549" s="21">
        <v>60</v>
      </c>
      <c r="O2549" s="20"/>
      <c r="P2549" s="21" t="s">
        <v>50</v>
      </c>
      <c r="Q2549" s="21" t="s">
        <v>1710</v>
      </c>
      <c r="R2549" s="21">
        <v>30000</v>
      </c>
      <c r="S2549" s="21">
        <v>10019</v>
      </c>
      <c r="T2549" s="21">
        <v>-63.183771999999998</v>
      </c>
      <c r="U2549" s="21">
        <v>-17.816842000000001</v>
      </c>
      <c r="V2549" s="21" t="s">
        <v>262</v>
      </c>
      <c r="W2549" s="21" t="s">
        <v>51</v>
      </c>
      <c r="X2549" s="21" t="s">
        <v>1761</v>
      </c>
      <c r="Y2549" s="23">
        <v>46246</v>
      </c>
      <c r="Z2549" s="24">
        <f>+E2549-Y2549</f>
        <v>45</v>
      </c>
      <c r="AA2549" s="25">
        <f>+Tabla_DatosExternos_142[[#This Row],[Saldo]]/Tabla_DatosExternos_142[[#This Row],[Importe]]</f>
        <v>1</v>
      </c>
      <c r="AB2549" s="21"/>
      <c r="AC2549" s="26">
        <f>IF(AND(-Z2549&gt;=1,-Z2549&lt;=30),D2549,0)</f>
        <v>0</v>
      </c>
      <c r="AD2549" s="26">
        <f>IF(AND(-Z2549&gt;=31,-Z2549&lt;=60),D2549,0)</f>
        <v>0</v>
      </c>
      <c r="AE2549" s="26">
        <f>IF(AND(-Z2549&gt;=61,-Z2549&lt;=90),D2549,0)</f>
        <v>0</v>
      </c>
      <c r="AF2549" s="26">
        <f>IF(AND(-Z2549&gt;=91,-Z2549&lt;=120),D2549,0)</f>
        <v>0</v>
      </c>
      <c r="AG2549" s="26">
        <f>IF(AND(-Z2549&gt;=121,-Z2549&lt;=150),D2549,0)</f>
        <v>0</v>
      </c>
      <c r="AH2549" s="26">
        <f>IF(AND(-Z2549&gt;=151,-Z2549&lt;=180),D2549,0)</f>
        <v>0</v>
      </c>
      <c r="AI2549" s="26">
        <f>IF(AND(-Z2549&gt;=181,-Z2549&lt;=210),D2549,0)</f>
        <v>0</v>
      </c>
      <c r="AJ2549" s="26">
        <f>IF(AND(-Z2549&gt;=211,-Z2549&lt;=250),D2549,0)</f>
        <v>0</v>
      </c>
      <c r="AK2549" s="26">
        <f>IF(-Z2549&gt;=251,D2549,0)</f>
        <v>0</v>
      </c>
      <c r="AL2549" s="26">
        <f>SUM(AE2549:AF2549)</f>
        <v>0</v>
      </c>
      <c r="AM2549" s="26">
        <f>SUM(AG2549:AK2549)</f>
        <v>0</v>
      </c>
      <c r="AN2549" s="26">
        <f>SUM(AI2549:AK2549)</f>
        <v>0</v>
      </c>
      <c r="AO2549" s="26">
        <f>+IF(SUM(AC2549:AK2549)=0,D2549,0)</f>
        <v>493.74</v>
      </c>
      <c r="AP2549" s="26">
        <f>+SUM(AC2549:AK2549)</f>
        <v>0</v>
      </c>
      <c r="AQ2549" s="26">
        <f>+Tabla_DatosExternos_142[[#This Row],[Total Vigente]]+Tabla_DatosExternos_142[[#This Row],[Total Vencido]]</f>
        <v>493.74</v>
      </c>
      <c r="AR2549" s="26">
        <f>SUM(AG2549:AK2549)</f>
        <v>0</v>
      </c>
      <c r="AS2549" s="27">
        <f>+Tabla_DatosExternos_142[[#This Row],[Fecha]]-Tabla_DatosExternos_142[[#This Row],[Vence]]</f>
        <v>-60</v>
      </c>
      <c r="AT2549" s="21"/>
      <c r="AU2549" s="28" t="e">
        <f>+AR2549-W2549</f>
        <v>#VALUE!</v>
      </c>
    </row>
    <row r="2550" spans="1:47" x14ac:dyDescent="0.35">
      <c r="A2550" s="20">
        <v>46231</v>
      </c>
      <c r="B2550" s="21">
        <v>290334</v>
      </c>
      <c r="C2550" s="21">
        <v>425.88</v>
      </c>
      <c r="D2550" s="21">
        <v>425.88</v>
      </c>
      <c r="E2550" s="22">
        <v>46291</v>
      </c>
      <c r="F2550" s="21">
        <v>45</v>
      </c>
      <c r="G2550" s="21" t="s">
        <v>96</v>
      </c>
      <c r="H2550" s="21" t="s">
        <v>95</v>
      </c>
      <c r="I2550" s="21" t="s">
        <v>1709</v>
      </c>
      <c r="J2550" s="21" t="s">
        <v>1378</v>
      </c>
      <c r="K2550" s="21" t="s">
        <v>1379</v>
      </c>
      <c r="L2550" s="21" t="s">
        <v>1380</v>
      </c>
      <c r="M2550" s="21" t="s">
        <v>1381</v>
      </c>
      <c r="N2550" s="21">
        <v>60</v>
      </c>
      <c r="O2550" s="20"/>
      <c r="P2550" s="21" t="s">
        <v>50</v>
      </c>
      <c r="Q2550" s="21" t="s">
        <v>1710</v>
      </c>
      <c r="R2550" s="21">
        <v>425000</v>
      </c>
      <c r="S2550" s="21">
        <v>10019</v>
      </c>
      <c r="T2550" s="21">
        <v>-63.199295499999998</v>
      </c>
      <c r="U2550" s="21">
        <v>-17.791985100000002</v>
      </c>
      <c r="V2550" s="21" t="s">
        <v>1736</v>
      </c>
      <c r="W2550" s="21" t="s">
        <v>51</v>
      </c>
      <c r="X2550" s="21" t="s">
        <v>1764</v>
      </c>
      <c r="Y2550" s="23">
        <v>46246</v>
      </c>
      <c r="Z2550" s="24">
        <f>+E2550-Y2550</f>
        <v>45</v>
      </c>
      <c r="AA2550" s="25">
        <f>+Tabla_DatosExternos_142[[#This Row],[Saldo]]/Tabla_DatosExternos_142[[#This Row],[Importe]]</f>
        <v>1</v>
      </c>
      <c r="AB2550" s="21"/>
      <c r="AC2550" s="26">
        <f>IF(AND(-Z2550&gt;=1,-Z2550&lt;=30),D2550,0)</f>
        <v>0</v>
      </c>
      <c r="AD2550" s="26">
        <f>IF(AND(-Z2550&gt;=31,-Z2550&lt;=60),D2550,0)</f>
        <v>0</v>
      </c>
      <c r="AE2550" s="26">
        <f>IF(AND(-Z2550&gt;=61,-Z2550&lt;=90),D2550,0)</f>
        <v>0</v>
      </c>
      <c r="AF2550" s="26">
        <f>IF(AND(-Z2550&gt;=91,-Z2550&lt;=120),D2550,0)</f>
        <v>0</v>
      </c>
      <c r="AG2550" s="26">
        <f>IF(AND(-Z2550&gt;=121,-Z2550&lt;=150),D2550,0)</f>
        <v>0</v>
      </c>
      <c r="AH2550" s="26">
        <f>IF(AND(-Z2550&gt;=151,-Z2550&lt;=180),D2550,0)</f>
        <v>0</v>
      </c>
      <c r="AI2550" s="26">
        <f>IF(AND(-Z2550&gt;=181,-Z2550&lt;=210),D2550,0)</f>
        <v>0</v>
      </c>
      <c r="AJ2550" s="26">
        <f>IF(AND(-Z2550&gt;=211,-Z2550&lt;=250),D2550,0)</f>
        <v>0</v>
      </c>
      <c r="AK2550" s="26">
        <f>IF(-Z2550&gt;=251,D2550,0)</f>
        <v>0</v>
      </c>
      <c r="AL2550" s="26">
        <f>SUM(AE2550:AF2550)</f>
        <v>0</v>
      </c>
      <c r="AM2550" s="26">
        <f>SUM(AG2550:AK2550)</f>
        <v>0</v>
      </c>
      <c r="AN2550" s="26">
        <f>SUM(AI2550:AK2550)</f>
        <v>0</v>
      </c>
      <c r="AO2550" s="26">
        <f>+IF(SUM(AC2550:AK2550)=0,D2550,0)</f>
        <v>425.88</v>
      </c>
      <c r="AP2550" s="26">
        <f>+SUM(AC2550:AK2550)</f>
        <v>0</v>
      </c>
      <c r="AQ2550" s="26">
        <f>+Tabla_DatosExternos_142[[#This Row],[Total Vigente]]+Tabla_DatosExternos_142[[#This Row],[Total Vencido]]</f>
        <v>425.88</v>
      </c>
      <c r="AR2550" s="26">
        <f>SUM(AG2550:AK2550)</f>
        <v>0</v>
      </c>
      <c r="AS2550" s="27">
        <f>+Tabla_DatosExternos_142[[#This Row],[Fecha]]-Tabla_DatosExternos_142[[#This Row],[Vence]]</f>
        <v>-60</v>
      </c>
      <c r="AT2550" s="21"/>
      <c r="AU2550" s="28" t="e">
        <f>+AR2550-W2550</f>
        <v>#VALUE!</v>
      </c>
    </row>
    <row r="2551" spans="1:47" x14ac:dyDescent="0.35">
      <c r="A2551" s="20">
        <v>46231</v>
      </c>
      <c r="B2551" s="21">
        <v>290335</v>
      </c>
      <c r="C2551" s="21">
        <v>781.2</v>
      </c>
      <c r="D2551" s="21">
        <v>781.2</v>
      </c>
      <c r="E2551" s="22">
        <v>46291</v>
      </c>
      <c r="F2551" s="21">
        <v>45</v>
      </c>
      <c r="G2551" s="21" t="s">
        <v>96</v>
      </c>
      <c r="H2551" s="21" t="s">
        <v>95</v>
      </c>
      <c r="I2551" s="21" t="s">
        <v>1709</v>
      </c>
      <c r="J2551" s="21" t="s">
        <v>1378</v>
      </c>
      <c r="K2551" s="21" t="s">
        <v>1379</v>
      </c>
      <c r="L2551" s="21" t="s">
        <v>1380</v>
      </c>
      <c r="M2551" s="21" t="s">
        <v>1381</v>
      </c>
      <c r="N2551" s="21">
        <v>60</v>
      </c>
      <c r="O2551" s="20"/>
      <c r="P2551" s="21" t="s">
        <v>50</v>
      </c>
      <c r="Q2551" s="21" t="s">
        <v>1710</v>
      </c>
      <c r="R2551" s="21">
        <v>10000</v>
      </c>
      <c r="S2551" s="21">
        <v>10019</v>
      </c>
      <c r="T2551" s="21">
        <v>-63.183771999999998</v>
      </c>
      <c r="U2551" s="21">
        <v>-17.816842000000001</v>
      </c>
      <c r="V2551" s="21" t="s">
        <v>262</v>
      </c>
      <c r="W2551" s="21" t="s">
        <v>51</v>
      </c>
      <c r="X2551" s="21" t="s">
        <v>1769</v>
      </c>
      <c r="Y2551" s="23">
        <v>46246</v>
      </c>
      <c r="Z2551" s="24">
        <f>+E2551-Y2551</f>
        <v>45</v>
      </c>
      <c r="AA2551" s="25">
        <f>+Tabla_DatosExternos_142[[#This Row],[Saldo]]/Tabla_DatosExternos_142[[#This Row],[Importe]]</f>
        <v>1</v>
      </c>
      <c r="AB2551" s="21"/>
      <c r="AC2551" s="26">
        <f>IF(AND(-Z2551&gt;=1,-Z2551&lt;=30),D2551,0)</f>
        <v>0</v>
      </c>
      <c r="AD2551" s="26">
        <f>IF(AND(-Z2551&gt;=31,-Z2551&lt;=60),D2551,0)</f>
        <v>0</v>
      </c>
      <c r="AE2551" s="26">
        <f>IF(AND(-Z2551&gt;=61,-Z2551&lt;=90),D2551,0)</f>
        <v>0</v>
      </c>
      <c r="AF2551" s="26">
        <f>IF(AND(-Z2551&gt;=91,-Z2551&lt;=120),D2551,0)</f>
        <v>0</v>
      </c>
      <c r="AG2551" s="26">
        <f>IF(AND(-Z2551&gt;=121,-Z2551&lt;=150),D2551,0)</f>
        <v>0</v>
      </c>
      <c r="AH2551" s="26">
        <f>IF(AND(-Z2551&gt;=151,-Z2551&lt;=180),D2551,0)</f>
        <v>0</v>
      </c>
      <c r="AI2551" s="26">
        <f>IF(AND(-Z2551&gt;=181,-Z2551&lt;=210),D2551,0)</f>
        <v>0</v>
      </c>
      <c r="AJ2551" s="26">
        <f>IF(AND(-Z2551&gt;=211,-Z2551&lt;=250),D2551,0)</f>
        <v>0</v>
      </c>
      <c r="AK2551" s="26">
        <f>IF(-Z2551&gt;=251,D2551,0)</f>
        <v>0</v>
      </c>
      <c r="AL2551" s="26">
        <f>SUM(AE2551:AF2551)</f>
        <v>0</v>
      </c>
      <c r="AM2551" s="26">
        <f>SUM(AG2551:AK2551)</f>
        <v>0</v>
      </c>
      <c r="AN2551" s="26">
        <f>SUM(AI2551:AK2551)</f>
        <v>0</v>
      </c>
      <c r="AO2551" s="26">
        <f>+IF(SUM(AC2551:AK2551)=0,D2551,0)</f>
        <v>781.2</v>
      </c>
      <c r="AP2551" s="26">
        <f>+SUM(AC2551:AK2551)</f>
        <v>0</v>
      </c>
      <c r="AQ2551" s="26">
        <f>+Tabla_DatosExternos_142[[#This Row],[Total Vigente]]+Tabla_DatosExternos_142[[#This Row],[Total Vencido]]</f>
        <v>781.2</v>
      </c>
      <c r="AR2551" s="26">
        <f>SUM(AG2551:AK2551)</f>
        <v>0</v>
      </c>
      <c r="AS2551" s="27">
        <f>+Tabla_DatosExternos_142[[#This Row],[Fecha]]-Tabla_DatosExternos_142[[#This Row],[Vence]]</f>
        <v>-60</v>
      </c>
      <c r="AT2551" s="21"/>
      <c r="AU2551" s="28" t="e">
        <f>+AR2551-W2551</f>
        <v>#VALUE!</v>
      </c>
    </row>
    <row r="2552" spans="1:47" x14ac:dyDescent="0.35">
      <c r="A2552" s="20">
        <v>46231</v>
      </c>
      <c r="B2552" s="21">
        <v>290336</v>
      </c>
      <c r="C2552" s="21">
        <v>1099.8599999999999</v>
      </c>
      <c r="D2552" s="21">
        <v>1099.8599999999999</v>
      </c>
      <c r="E2552" s="22">
        <v>46291</v>
      </c>
      <c r="F2552" s="21">
        <v>45</v>
      </c>
      <c r="G2552" s="21" t="s">
        <v>96</v>
      </c>
      <c r="H2552" s="21" t="s">
        <v>95</v>
      </c>
      <c r="I2552" s="21" t="s">
        <v>1709</v>
      </c>
      <c r="J2552" s="21" t="s">
        <v>1378</v>
      </c>
      <c r="K2552" s="21" t="s">
        <v>1379</v>
      </c>
      <c r="L2552" s="21" t="s">
        <v>1380</v>
      </c>
      <c r="M2552" s="21" t="s">
        <v>1381</v>
      </c>
      <c r="N2552" s="21">
        <v>60</v>
      </c>
      <c r="O2552" s="20"/>
      <c r="P2552" s="21" t="s">
        <v>50</v>
      </c>
      <c r="Q2552" s="21" t="s">
        <v>1710</v>
      </c>
      <c r="R2552" s="21">
        <v>5000</v>
      </c>
      <c r="S2552" s="21">
        <v>10019</v>
      </c>
      <c r="T2552" s="21">
        <v>-63.190270099999999</v>
      </c>
      <c r="U2552" s="21">
        <v>-17.754781000000001</v>
      </c>
      <c r="V2552" s="21" t="s">
        <v>1736</v>
      </c>
      <c r="W2552" s="21" t="s">
        <v>51</v>
      </c>
      <c r="X2552" s="21" t="s">
        <v>1772</v>
      </c>
      <c r="Y2552" s="23">
        <v>46246</v>
      </c>
      <c r="Z2552" s="24">
        <f>+E2552-Y2552</f>
        <v>45</v>
      </c>
      <c r="AA2552" s="25">
        <f>+Tabla_DatosExternos_142[[#This Row],[Saldo]]/Tabla_DatosExternos_142[[#This Row],[Importe]]</f>
        <v>1</v>
      </c>
      <c r="AB2552" s="21"/>
      <c r="AC2552" s="26">
        <f>IF(AND(-Z2552&gt;=1,-Z2552&lt;=30),D2552,0)</f>
        <v>0</v>
      </c>
      <c r="AD2552" s="26">
        <f>IF(AND(-Z2552&gt;=31,-Z2552&lt;=60),D2552,0)</f>
        <v>0</v>
      </c>
      <c r="AE2552" s="26">
        <f>IF(AND(-Z2552&gt;=61,-Z2552&lt;=90),D2552,0)</f>
        <v>0</v>
      </c>
      <c r="AF2552" s="26">
        <f>IF(AND(-Z2552&gt;=91,-Z2552&lt;=120),D2552,0)</f>
        <v>0</v>
      </c>
      <c r="AG2552" s="26">
        <f>IF(AND(-Z2552&gt;=121,-Z2552&lt;=150),D2552,0)</f>
        <v>0</v>
      </c>
      <c r="AH2552" s="26">
        <f>IF(AND(-Z2552&gt;=151,-Z2552&lt;=180),D2552,0)</f>
        <v>0</v>
      </c>
      <c r="AI2552" s="26">
        <f>IF(AND(-Z2552&gt;=181,-Z2552&lt;=210),D2552,0)</f>
        <v>0</v>
      </c>
      <c r="AJ2552" s="26">
        <f>IF(AND(-Z2552&gt;=211,-Z2552&lt;=250),D2552,0)</f>
        <v>0</v>
      </c>
      <c r="AK2552" s="26">
        <f>IF(-Z2552&gt;=251,D2552,0)</f>
        <v>0</v>
      </c>
      <c r="AL2552" s="26">
        <f>SUM(AE2552:AF2552)</f>
        <v>0</v>
      </c>
      <c r="AM2552" s="26">
        <f>SUM(AG2552:AK2552)</f>
        <v>0</v>
      </c>
      <c r="AN2552" s="26">
        <f>SUM(AI2552:AK2552)</f>
        <v>0</v>
      </c>
      <c r="AO2552" s="26">
        <f>+IF(SUM(AC2552:AK2552)=0,D2552,0)</f>
        <v>1099.8599999999999</v>
      </c>
      <c r="AP2552" s="26">
        <f>+SUM(AC2552:AK2552)</f>
        <v>0</v>
      </c>
      <c r="AQ2552" s="26">
        <f>+Tabla_DatosExternos_142[[#This Row],[Total Vigente]]+Tabla_DatosExternos_142[[#This Row],[Total Vencido]]</f>
        <v>1099.8599999999999</v>
      </c>
      <c r="AR2552" s="26">
        <f>SUM(AG2552:AK2552)</f>
        <v>0</v>
      </c>
      <c r="AS2552" s="27">
        <f>+Tabla_DatosExternos_142[[#This Row],[Fecha]]-Tabla_DatosExternos_142[[#This Row],[Vence]]</f>
        <v>-60</v>
      </c>
      <c r="AT2552" s="21"/>
      <c r="AU2552" s="28" t="e">
        <f>+AR2552-W2552</f>
        <v>#VALUE!</v>
      </c>
    </row>
    <row r="2553" spans="1:47" x14ac:dyDescent="0.35">
      <c r="A2553" s="20">
        <v>46231</v>
      </c>
      <c r="B2553" s="21">
        <v>290337</v>
      </c>
      <c r="C2553" s="21">
        <v>5971.2</v>
      </c>
      <c r="D2553" s="21">
        <v>5971.2</v>
      </c>
      <c r="E2553" s="22">
        <v>46321</v>
      </c>
      <c r="F2553" s="21">
        <v>75</v>
      </c>
      <c r="G2553" s="21" t="s">
        <v>81</v>
      </c>
      <c r="H2553" s="21" t="s">
        <v>95</v>
      </c>
      <c r="I2553" s="21" t="s">
        <v>1545</v>
      </c>
      <c r="J2553" s="21" t="s">
        <v>1378</v>
      </c>
      <c r="K2553" s="21" t="s">
        <v>1379</v>
      </c>
      <c r="L2553" s="21" t="s">
        <v>1380</v>
      </c>
      <c r="M2553" s="21" t="s">
        <v>1381</v>
      </c>
      <c r="N2553" s="21">
        <v>90</v>
      </c>
      <c r="O2553" s="20"/>
      <c r="P2553" s="21" t="s">
        <v>50</v>
      </c>
      <c r="Q2553" s="21" t="s">
        <v>1546</v>
      </c>
      <c r="R2553" s="21">
        <v>1000300</v>
      </c>
      <c r="S2553" s="21">
        <v>10019</v>
      </c>
      <c r="T2553" s="21">
        <v>-63.206342399999997</v>
      </c>
      <c r="U2553" s="21">
        <v>-17.773146400000002</v>
      </c>
      <c r="V2553" s="21" t="s">
        <v>1547</v>
      </c>
      <c r="W2553" s="21" t="s">
        <v>51</v>
      </c>
      <c r="X2553" s="21" t="s">
        <v>1548</v>
      </c>
      <c r="Y2553" s="23">
        <v>46246</v>
      </c>
      <c r="Z2553" s="24">
        <f>+E2553-Y2553</f>
        <v>75</v>
      </c>
      <c r="AA2553" s="25">
        <f>+Tabla_DatosExternos_142[[#This Row],[Saldo]]/Tabla_DatosExternos_142[[#This Row],[Importe]]</f>
        <v>1</v>
      </c>
      <c r="AB2553" s="21"/>
      <c r="AC2553" s="26">
        <f>IF(AND(-Z2553&gt;=1,-Z2553&lt;=30),D2553,0)</f>
        <v>0</v>
      </c>
      <c r="AD2553" s="26">
        <f>IF(AND(-Z2553&gt;=31,-Z2553&lt;=60),D2553,0)</f>
        <v>0</v>
      </c>
      <c r="AE2553" s="26">
        <f>IF(AND(-Z2553&gt;=61,-Z2553&lt;=90),D2553,0)</f>
        <v>0</v>
      </c>
      <c r="AF2553" s="26">
        <f>IF(AND(-Z2553&gt;=91,-Z2553&lt;=120),D2553,0)</f>
        <v>0</v>
      </c>
      <c r="AG2553" s="26">
        <f>IF(AND(-Z2553&gt;=121,-Z2553&lt;=150),D2553,0)</f>
        <v>0</v>
      </c>
      <c r="AH2553" s="26">
        <f>IF(AND(-Z2553&gt;=151,-Z2553&lt;=180),D2553,0)</f>
        <v>0</v>
      </c>
      <c r="AI2553" s="26">
        <f>IF(AND(-Z2553&gt;=181,-Z2553&lt;=210),D2553,0)</f>
        <v>0</v>
      </c>
      <c r="AJ2553" s="26">
        <f>IF(AND(-Z2553&gt;=211,-Z2553&lt;=250),D2553,0)</f>
        <v>0</v>
      </c>
      <c r="AK2553" s="26">
        <f>IF(-Z2553&gt;=251,D2553,0)</f>
        <v>0</v>
      </c>
      <c r="AL2553" s="26">
        <f>SUM(AE2553:AF2553)</f>
        <v>0</v>
      </c>
      <c r="AM2553" s="26">
        <f>SUM(AG2553:AK2553)</f>
        <v>0</v>
      </c>
      <c r="AN2553" s="26">
        <f>SUM(AI2553:AK2553)</f>
        <v>0</v>
      </c>
      <c r="AO2553" s="26">
        <f>+IF(SUM(AC2553:AK2553)=0,D2553,0)</f>
        <v>5971.2</v>
      </c>
      <c r="AP2553" s="26">
        <f>+SUM(AC2553:AK2553)</f>
        <v>0</v>
      </c>
      <c r="AQ2553" s="26">
        <f>+Tabla_DatosExternos_142[[#This Row],[Total Vigente]]+Tabla_DatosExternos_142[[#This Row],[Total Vencido]]</f>
        <v>5971.2</v>
      </c>
      <c r="AR2553" s="26">
        <f>SUM(AG2553:AK2553)</f>
        <v>0</v>
      </c>
      <c r="AS2553" s="27">
        <f>+Tabla_DatosExternos_142[[#This Row],[Fecha]]-Tabla_DatosExternos_142[[#This Row],[Vence]]</f>
        <v>-90</v>
      </c>
      <c r="AT2553" s="21"/>
      <c r="AU2553" s="28" t="e">
        <f>+AR2553-W2553</f>
        <v>#VALUE!</v>
      </c>
    </row>
    <row r="2554" spans="1:47" x14ac:dyDescent="0.35">
      <c r="A2554" s="20">
        <v>46231</v>
      </c>
      <c r="B2554" s="21">
        <v>290338</v>
      </c>
      <c r="C2554" s="21">
        <v>2647.56</v>
      </c>
      <c r="D2554" s="21">
        <v>2647.56</v>
      </c>
      <c r="E2554" s="22">
        <v>46261</v>
      </c>
      <c r="F2554" s="21">
        <v>15</v>
      </c>
      <c r="G2554" s="21" t="s">
        <v>90</v>
      </c>
      <c r="H2554" s="21" t="s">
        <v>95</v>
      </c>
      <c r="I2554" s="21" t="s">
        <v>2096</v>
      </c>
      <c r="J2554" s="21" t="s">
        <v>1378</v>
      </c>
      <c r="K2554" s="21" t="s">
        <v>1379</v>
      </c>
      <c r="L2554" s="21" t="s">
        <v>1380</v>
      </c>
      <c r="M2554" s="21" t="s">
        <v>1381</v>
      </c>
      <c r="N2554" s="21">
        <v>30</v>
      </c>
      <c r="O2554" s="20"/>
      <c r="P2554" s="21" t="s">
        <v>50</v>
      </c>
      <c r="Q2554" s="21" t="s">
        <v>2097</v>
      </c>
      <c r="R2554" s="21">
        <v>130000</v>
      </c>
      <c r="S2554" s="21">
        <v>10019</v>
      </c>
      <c r="T2554" s="21">
        <v>-63.188664000000003</v>
      </c>
      <c r="U2554" s="21">
        <v>-17.772188</v>
      </c>
      <c r="V2554" s="21" t="s">
        <v>2098</v>
      </c>
      <c r="W2554" s="21" t="s">
        <v>51</v>
      </c>
      <c r="X2554" s="21" t="s">
        <v>2100</v>
      </c>
      <c r="Y2554" s="23">
        <v>46246</v>
      </c>
      <c r="Z2554" s="24">
        <f>+E2554-Y2554</f>
        <v>15</v>
      </c>
      <c r="AA2554" s="25">
        <f>+Tabla_DatosExternos_142[[#This Row],[Saldo]]/Tabla_DatosExternos_142[[#This Row],[Importe]]</f>
        <v>1</v>
      </c>
      <c r="AB2554" s="21"/>
      <c r="AC2554" s="26">
        <f>IF(AND(-Z2554&gt;=1,-Z2554&lt;=30),D2554,0)</f>
        <v>0</v>
      </c>
      <c r="AD2554" s="26">
        <f>IF(AND(-Z2554&gt;=31,-Z2554&lt;=60),D2554,0)</f>
        <v>0</v>
      </c>
      <c r="AE2554" s="26">
        <f>IF(AND(-Z2554&gt;=61,-Z2554&lt;=90),D2554,0)</f>
        <v>0</v>
      </c>
      <c r="AF2554" s="26">
        <f>IF(AND(-Z2554&gt;=91,-Z2554&lt;=120),D2554,0)</f>
        <v>0</v>
      </c>
      <c r="AG2554" s="26">
        <f>IF(AND(-Z2554&gt;=121,-Z2554&lt;=150),D2554,0)</f>
        <v>0</v>
      </c>
      <c r="AH2554" s="26">
        <f>IF(AND(-Z2554&gt;=151,-Z2554&lt;=180),D2554,0)</f>
        <v>0</v>
      </c>
      <c r="AI2554" s="26">
        <f>IF(AND(-Z2554&gt;=181,-Z2554&lt;=210),D2554,0)</f>
        <v>0</v>
      </c>
      <c r="AJ2554" s="26">
        <f>IF(AND(-Z2554&gt;=211,-Z2554&lt;=250),D2554,0)</f>
        <v>0</v>
      </c>
      <c r="AK2554" s="26">
        <f>IF(-Z2554&gt;=251,D2554,0)</f>
        <v>0</v>
      </c>
      <c r="AL2554" s="26">
        <f>SUM(AE2554:AF2554)</f>
        <v>0</v>
      </c>
      <c r="AM2554" s="26">
        <f>SUM(AG2554:AK2554)</f>
        <v>0</v>
      </c>
      <c r="AN2554" s="26">
        <f>SUM(AI2554:AK2554)</f>
        <v>0</v>
      </c>
      <c r="AO2554" s="26">
        <f>+IF(SUM(AC2554:AK2554)=0,D2554,0)</f>
        <v>2647.56</v>
      </c>
      <c r="AP2554" s="26">
        <f>+SUM(AC2554:AK2554)</f>
        <v>0</v>
      </c>
      <c r="AQ2554" s="26">
        <f>+Tabla_DatosExternos_142[[#This Row],[Total Vigente]]+Tabla_DatosExternos_142[[#This Row],[Total Vencido]]</f>
        <v>2647.56</v>
      </c>
      <c r="AR2554" s="26">
        <f>SUM(AG2554:AK2554)</f>
        <v>0</v>
      </c>
      <c r="AS2554" s="27">
        <f>+Tabla_DatosExternos_142[[#This Row],[Fecha]]-Tabla_DatosExternos_142[[#This Row],[Vence]]</f>
        <v>-30</v>
      </c>
      <c r="AT2554" s="21"/>
      <c r="AU2554" s="28" t="e">
        <f>+AR2554-W2554</f>
        <v>#VALUE!</v>
      </c>
    </row>
    <row r="2555" spans="1:47" x14ac:dyDescent="0.35">
      <c r="A2555" s="20">
        <v>46233</v>
      </c>
      <c r="B2555" s="21">
        <v>5591</v>
      </c>
      <c r="C2555" s="21">
        <v>5447.17</v>
      </c>
      <c r="D2555" s="21">
        <v>5447.17</v>
      </c>
      <c r="E2555" s="22">
        <v>46293</v>
      </c>
      <c r="F2555" s="21">
        <v>47</v>
      </c>
      <c r="G2555" s="21" t="s">
        <v>96</v>
      </c>
      <c r="H2555" s="21" t="s">
        <v>95</v>
      </c>
      <c r="I2555" s="21" t="s">
        <v>1709</v>
      </c>
      <c r="J2555" s="21" t="s">
        <v>1378</v>
      </c>
      <c r="K2555" s="21" t="s">
        <v>1379</v>
      </c>
      <c r="L2555" s="21" t="s">
        <v>1380</v>
      </c>
      <c r="M2555" s="21" t="s">
        <v>1381</v>
      </c>
      <c r="N2555" s="21">
        <v>60</v>
      </c>
      <c r="O2555" s="20"/>
      <c r="P2555" s="21" t="s">
        <v>50</v>
      </c>
      <c r="Q2555" s="21" t="s">
        <v>1710</v>
      </c>
      <c r="R2555" s="21">
        <v>5000</v>
      </c>
      <c r="S2555" s="21">
        <v>10019</v>
      </c>
      <c r="T2555" s="21">
        <v>-63.1361153</v>
      </c>
      <c r="U2555" s="21">
        <v>-17.761643500000002</v>
      </c>
      <c r="V2555" s="21" t="s">
        <v>1818</v>
      </c>
      <c r="W2555" s="21" t="s">
        <v>51</v>
      </c>
      <c r="X2555" s="21" t="s">
        <v>1894</v>
      </c>
      <c r="Y2555" s="23">
        <v>46246</v>
      </c>
      <c r="Z2555" s="24">
        <f>+E2555-Y2555</f>
        <v>47</v>
      </c>
      <c r="AA2555" s="25">
        <f>+Tabla_DatosExternos_142[[#This Row],[Saldo]]/Tabla_DatosExternos_142[[#This Row],[Importe]]</f>
        <v>1</v>
      </c>
      <c r="AB2555" s="21"/>
      <c r="AC2555" s="26">
        <f>IF(AND(-Z2555&gt;=1,-Z2555&lt;=30),D2555,0)</f>
        <v>0</v>
      </c>
      <c r="AD2555" s="26">
        <f>IF(AND(-Z2555&gt;=31,-Z2555&lt;=60),D2555,0)</f>
        <v>0</v>
      </c>
      <c r="AE2555" s="26">
        <f>IF(AND(-Z2555&gt;=61,-Z2555&lt;=90),D2555,0)</f>
        <v>0</v>
      </c>
      <c r="AF2555" s="26">
        <f>IF(AND(-Z2555&gt;=91,-Z2555&lt;=120),D2555,0)</f>
        <v>0</v>
      </c>
      <c r="AG2555" s="26">
        <f>IF(AND(-Z2555&gt;=121,-Z2555&lt;=150),D2555,0)</f>
        <v>0</v>
      </c>
      <c r="AH2555" s="26">
        <f>IF(AND(-Z2555&gt;=151,-Z2555&lt;=180),D2555,0)</f>
        <v>0</v>
      </c>
      <c r="AI2555" s="26">
        <f>IF(AND(-Z2555&gt;=181,-Z2555&lt;=210),D2555,0)</f>
        <v>0</v>
      </c>
      <c r="AJ2555" s="26">
        <f>IF(AND(-Z2555&gt;=211,-Z2555&lt;=250),D2555,0)</f>
        <v>0</v>
      </c>
      <c r="AK2555" s="26">
        <f>IF(-Z2555&gt;=251,D2555,0)</f>
        <v>0</v>
      </c>
      <c r="AL2555" s="26">
        <f>SUM(AE2555:AF2555)</f>
        <v>0</v>
      </c>
      <c r="AM2555" s="26">
        <f>SUM(AG2555:AK2555)</f>
        <v>0</v>
      </c>
      <c r="AN2555" s="26">
        <f>SUM(AI2555:AK2555)</f>
        <v>0</v>
      </c>
      <c r="AO2555" s="26">
        <f>+IF(SUM(AC2555:AK2555)=0,D2555,0)</f>
        <v>5447.17</v>
      </c>
      <c r="AP2555" s="26">
        <f>+SUM(AC2555:AK2555)</f>
        <v>0</v>
      </c>
      <c r="AQ2555" s="26">
        <f>+Tabla_DatosExternos_142[[#This Row],[Total Vigente]]+Tabla_DatosExternos_142[[#This Row],[Total Vencido]]</f>
        <v>5447.17</v>
      </c>
      <c r="AR2555" s="26">
        <f>SUM(AG2555:AK2555)</f>
        <v>0</v>
      </c>
      <c r="AS2555" s="27">
        <f>+Tabla_DatosExternos_142[[#This Row],[Fecha]]-Tabla_DatosExternos_142[[#This Row],[Vence]]</f>
        <v>-60</v>
      </c>
      <c r="AT2555" s="21"/>
      <c r="AU2555" s="28" t="e">
        <f>+AR2555-W2555</f>
        <v>#VALUE!</v>
      </c>
    </row>
    <row r="2556" spans="1:47" x14ac:dyDescent="0.35">
      <c r="A2556" s="20">
        <v>46235</v>
      </c>
      <c r="B2556" s="21">
        <v>292880</v>
      </c>
      <c r="C2556" s="21">
        <v>828.12</v>
      </c>
      <c r="D2556" s="21">
        <v>828.12</v>
      </c>
      <c r="E2556" s="22">
        <v>46295</v>
      </c>
      <c r="F2556" s="21">
        <v>49</v>
      </c>
      <c r="G2556" s="21" t="s">
        <v>96</v>
      </c>
      <c r="H2556" s="21" t="s">
        <v>95</v>
      </c>
      <c r="I2556" s="21" t="s">
        <v>1709</v>
      </c>
      <c r="J2556" s="21" t="s">
        <v>1378</v>
      </c>
      <c r="K2556" s="21" t="s">
        <v>1379</v>
      </c>
      <c r="L2556" s="21" t="s">
        <v>1380</v>
      </c>
      <c r="M2556" s="21" t="s">
        <v>1381</v>
      </c>
      <c r="N2556" s="21">
        <v>60</v>
      </c>
      <c r="O2556" s="20"/>
      <c r="P2556" s="21" t="s">
        <v>50</v>
      </c>
      <c r="Q2556" s="21" t="s">
        <v>1710</v>
      </c>
      <c r="R2556" s="21">
        <v>800000</v>
      </c>
      <c r="S2556" s="21">
        <v>10019</v>
      </c>
      <c r="T2556" s="21">
        <v>-63.183771999999998</v>
      </c>
      <c r="U2556" s="21">
        <v>-17.816842000000001</v>
      </c>
      <c r="V2556" s="21" t="s">
        <v>262</v>
      </c>
      <c r="W2556" s="21" t="s">
        <v>51</v>
      </c>
      <c r="X2556" s="21" t="s">
        <v>1748</v>
      </c>
      <c r="Y2556" s="23">
        <v>46246</v>
      </c>
      <c r="Z2556" s="24">
        <f>+E2556-Y2556</f>
        <v>49</v>
      </c>
      <c r="AA2556" s="25">
        <f>+Tabla_DatosExternos_142[[#This Row],[Saldo]]/Tabla_DatosExternos_142[[#This Row],[Importe]]</f>
        <v>1</v>
      </c>
      <c r="AB2556" s="21"/>
      <c r="AC2556" s="26">
        <f>IF(AND(-Z2556&gt;=1,-Z2556&lt;=30),D2556,0)</f>
        <v>0</v>
      </c>
      <c r="AD2556" s="26">
        <f>IF(AND(-Z2556&gt;=31,-Z2556&lt;=60),D2556,0)</f>
        <v>0</v>
      </c>
      <c r="AE2556" s="26">
        <f>IF(AND(-Z2556&gt;=61,-Z2556&lt;=90),D2556,0)</f>
        <v>0</v>
      </c>
      <c r="AF2556" s="26">
        <f>IF(AND(-Z2556&gt;=91,-Z2556&lt;=120),D2556,0)</f>
        <v>0</v>
      </c>
      <c r="AG2556" s="26">
        <f>IF(AND(-Z2556&gt;=121,-Z2556&lt;=150),D2556,0)</f>
        <v>0</v>
      </c>
      <c r="AH2556" s="26">
        <f>IF(AND(-Z2556&gt;=151,-Z2556&lt;=180),D2556,0)</f>
        <v>0</v>
      </c>
      <c r="AI2556" s="26">
        <f>IF(AND(-Z2556&gt;=181,-Z2556&lt;=210),D2556,0)</f>
        <v>0</v>
      </c>
      <c r="AJ2556" s="26">
        <f>IF(AND(-Z2556&gt;=211,-Z2556&lt;=250),D2556,0)</f>
        <v>0</v>
      </c>
      <c r="AK2556" s="26">
        <f>IF(-Z2556&gt;=251,D2556,0)</f>
        <v>0</v>
      </c>
      <c r="AL2556" s="26">
        <f>SUM(AE2556:AF2556)</f>
        <v>0</v>
      </c>
      <c r="AM2556" s="26">
        <f>SUM(AG2556:AK2556)</f>
        <v>0</v>
      </c>
      <c r="AN2556" s="26">
        <f>SUM(AI2556:AK2556)</f>
        <v>0</v>
      </c>
      <c r="AO2556" s="26">
        <f>+IF(SUM(AC2556:AK2556)=0,D2556,0)</f>
        <v>828.12</v>
      </c>
      <c r="AP2556" s="26">
        <f>+SUM(AC2556:AK2556)</f>
        <v>0</v>
      </c>
      <c r="AQ2556" s="26">
        <f>+Tabla_DatosExternos_142[[#This Row],[Total Vigente]]+Tabla_DatosExternos_142[[#This Row],[Total Vencido]]</f>
        <v>828.12</v>
      </c>
      <c r="AR2556" s="26">
        <f>SUM(AG2556:AK2556)</f>
        <v>0</v>
      </c>
      <c r="AS2556" s="27">
        <f>+Tabla_DatosExternos_142[[#This Row],[Fecha]]-Tabla_DatosExternos_142[[#This Row],[Vence]]</f>
        <v>-60</v>
      </c>
      <c r="AT2556" s="21"/>
      <c r="AU2556" s="28" t="e">
        <f>+AR2556-W2556</f>
        <v>#VALUE!</v>
      </c>
    </row>
    <row r="2557" spans="1:47" x14ac:dyDescent="0.35">
      <c r="A2557" s="20">
        <v>46235</v>
      </c>
      <c r="B2557" s="21">
        <v>292881</v>
      </c>
      <c r="C2557" s="21">
        <v>726.96</v>
      </c>
      <c r="D2557" s="21">
        <v>726.96</v>
      </c>
      <c r="E2557" s="22">
        <v>46295</v>
      </c>
      <c r="F2557" s="21">
        <v>49</v>
      </c>
      <c r="G2557" s="21" t="s">
        <v>96</v>
      </c>
      <c r="H2557" s="21" t="s">
        <v>95</v>
      </c>
      <c r="I2557" s="21" t="s">
        <v>1709</v>
      </c>
      <c r="J2557" s="21" t="s">
        <v>1378</v>
      </c>
      <c r="K2557" s="21" t="s">
        <v>1379</v>
      </c>
      <c r="L2557" s="21" t="s">
        <v>1380</v>
      </c>
      <c r="M2557" s="21" t="s">
        <v>1381</v>
      </c>
      <c r="N2557" s="21">
        <v>60</v>
      </c>
      <c r="O2557" s="20"/>
      <c r="P2557" s="21" t="s">
        <v>50</v>
      </c>
      <c r="Q2557" s="21" t="s">
        <v>1710</v>
      </c>
      <c r="R2557" s="21">
        <v>110000</v>
      </c>
      <c r="S2557" s="21">
        <v>10019</v>
      </c>
      <c r="T2557" s="21">
        <v>-63.183771999999998</v>
      </c>
      <c r="U2557" s="21">
        <v>-17.816842000000001</v>
      </c>
      <c r="V2557" s="21" t="s">
        <v>262</v>
      </c>
      <c r="W2557" s="21" t="s">
        <v>51</v>
      </c>
      <c r="X2557" s="21" t="s">
        <v>1749</v>
      </c>
      <c r="Y2557" s="23">
        <v>46246</v>
      </c>
      <c r="Z2557" s="24">
        <f>+E2557-Y2557</f>
        <v>49</v>
      </c>
      <c r="AA2557" s="25">
        <f>+Tabla_DatosExternos_142[[#This Row],[Saldo]]/Tabla_DatosExternos_142[[#This Row],[Importe]]</f>
        <v>1</v>
      </c>
      <c r="AB2557" s="21"/>
      <c r="AC2557" s="26">
        <f>IF(AND(-Z2557&gt;=1,-Z2557&lt;=30),D2557,0)</f>
        <v>0</v>
      </c>
      <c r="AD2557" s="26">
        <f>IF(AND(-Z2557&gt;=31,-Z2557&lt;=60),D2557,0)</f>
        <v>0</v>
      </c>
      <c r="AE2557" s="26">
        <f>IF(AND(-Z2557&gt;=61,-Z2557&lt;=90),D2557,0)</f>
        <v>0</v>
      </c>
      <c r="AF2557" s="26">
        <f>IF(AND(-Z2557&gt;=91,-Z2557&lt;=120),D2557,0)</f>
        <v>0</v>
      </c>
      <c r="AG2557" s="26">
        <f>IF(AND(-Z2557&gt;=121,-Z2557&lt;=150),D2557,0)</f>
        <v>0</v>
      </c>
      <c r="AH2557" s="26">
        <f>IF(AND(-Z2557&gt;=151,-Z2557&lt;=180),D2557,0)</f>
        <v>0</v>
      </c>
      <c r="AI2557" s="26">
        <f>IF(AND(-Z2557&gt;=181,-Z2557&lt;=210),D2557,0)</f>
        <v>0</v>
      </c>
      <c r="AJ2557" s="26">
        <f>IF(AND(-Z2557&gt;=211,-Z2557&lt;=250),D2557,0)</f>
        <v>0</v>
      </c>
      <c r="AK2557" s="26">
        <f>IF(-Z2557&gt;=251,D2557,0)</f>
        <v>0</v>
      </c>
      <c r="AL2557" s="26">
        <f>SUM(AE2557:AF2557)</f>
        <v>0</v>
      </c>
      <c r="AM2557" s="26">
        <f>SUM(AG2557:AK2557)</f>
        <v>0</v>
      </c>
      <c r="AN2557" s="26">
        <f>SUM(AI2557:AK2557)</f>
        <v>0</v>
      </c>
      <c r="AO2557" s="26">
        <f>+IF(SUM(AC2557:AK2557)=0,D2557,0)</f>
        <v>726.96</v>
      </c>
      <c r="AP2557" s="26">
        <f>+SUM(AC2557:AK2557)</f>
        <v>0</v>
      </c>
      <c r="AQ2557" s="26">
        <f>+Tabla_DatosExternos_142[[#This Row],[Total Vigente]]+Tabla_DatosExternos_142[[#This Row],[Total Vencido]]</f>
        <v>726.96</v>
      </c>
      <c r="AR2557" s="26">
        <f>SUM(AG2557:AK2557)</f>
        <v>0</v>
      </c>
      <c r="AS2557" s="27">
        <f>+Tabla_DatosExternos_142[[#This Row],[Fecha]]-Tabla_DatosExternos_142[[#This Row],[Vence]]</f>
        <v>-60</v>
      </c>
      <c r="AT2557" s="21"/>
      <c r="AU2557" s="28" t="e">
        <f>+AR2557-W2557</f>
        <v>#VALUE!</v>
      </c>
    </row>
    <row r="2558" spans="1:47" x14ac:dyDescent="0.35">
      <c r="A2558" s="20">
        <v>46235</v>
      </c>
      <c r="B2558" s="21">
        <v>292882</v>
      </c>
      <c r="C2558" s="21">
        <v>632.34</v>
      </c>
      <c r="D2558" s="21">
        <v>632.34</v>
      </c>
      <c r="E2558" s="22">
        <v>46295</v>
      </c>
      <c r="F2558" s="21">
        <v>49</v>
      </c>
      <c r="G2558" s="21" t="s">
        <v>96</v>
      </c>
      <c r="H2558" s="21" t="s">
        <v>95</v>
      </c>
      <c r="I2558" s="21" t="s">
        <v>1709</v>
      </c>
      <c r="J2558" s="21" t="s">
        <v>1378</v>
      </c>
      <c r="K2558" s="21" t="s">
        <v>1379</v>
      </c>
      <c r="L2558" s="21" t="s">
        <v>1380</v>
      </c>
      <c r="M2558" s="21" t="s">
        <v>1381</v>
      </c>
      <c r="N2558" s="21">
        <v>60</v>
      </c>
      <c r="O2558" s="20"/>
      <c r="P2558" s="21" t="s">
        <v>50</v>
      </c>
      <c r="Q2558" s="21" t="s">
        <v>1710</v>
      </c>
      <c r="R2558" s="21">
        <v>110000</v>
      </c>
      <c r="S2558" s="21">
        <v>10019</v>
      </c>
      <c r="T2558" s="21">
        <v>-63.183771999999998</v>
      </c>
      <c r="U2558" s="21">
        <v>-17.816842000000001</v>
      </c>
      <c r="V2558" s="21" t="s">
        <v>262</v>
      </c>
      <c r="W2558" s="21" t="s">
        <v>51</v>
      </c>
      <c r="X2558" s="21" t="s">
        <v>1750</v>
      </c>
      <c r="Y2558" s="23">
        <v>46246</v>
      </c>
      <c r="Z2558" s="24">
        <f>+E2558-Y2558</f>
        <v>49</v>
      </c>
      <c r="AA2558" s="25">
        <f>+Tabla_DatosExternos_142[[#This Row],[Saldo]]/Tabla_DatosExternos_142[[#This Row],[Importe]]</f>
        <v>1</v>
      </c>
      <c r="AB2558" s="21"/>
      <c r="AC2558" s="26">
        <f>IF(AND(-Z2558&gt;=1,-Z2558&lt;=30),D2558,0)</f>
        <v>0</v>
      </c>
      <c r="AD2558" s="26">
        <f>IF(AND(-Z2558&gt;=31,-Z2558&lt;=60),D2558,0)</f>
        <v>0</v>
      </c>
      <c r="AE2558" s="26">
        <f>IF(AND(-Z2558&gt;=61,-Z2558&lt;=90),D2558,0)</f>
        <v>0</v>
      </c>
      <c r="AF2558" s="26">
        <f>IF(AND(-Z2558&gt;=91,-Z2558&lt;=120),D2558,0)</f>
        <v>0</v>
      </c>
      <c r="AG2558" s="26">
        <f>IF(AND(-Z2558&gt;=121,-Z2558&lt;=150),D2558,0)</f>
        <v>0</v>
      </c>
      <c r="AH2558" s="26">
        <f>IF(AND(-Z2558&gt;=151,-Z2558&lt;=180),D2558,0)</f>
        <v>0</v>
      </c>
      <c r="AI2558" s="26">
        <f>IF(AND(-Z2558&gt;=181,-Z2558&lt;=210),D2558,0)</f>
        <v>0</v>
      </c>
      <c r="AJ2558" s="26">
        <f>IF(AND(-Z2558&gt;=211,-Z2558&lt;=250),D2558,0)</f>
        <v>0</v>
      </c>
      <c r="AK2558" s="26">
        <f>IF(-Z2558&gt;=251,D2558,0)</f>
        <v>0</v>
      </c>
      <c r="AL2558" s="26">
        <f>SUM(AE2558:AF2558)</f>
        <v>0</v>
      </c>
      <c r="AM2558" s="26">
        <f>SUM(AG2558:AK2558)</f>
        <v>0</v>
      </c>
      <c r="AN2558" s="26">
        <f>SUM(AI2558:AK2558)</f>
        <v>0</v>
      </c>
      <c r="AO2558" s="26">
        <f>+IF(SUM(AC2558:AK2558)=0,D2558,0)</f>
        <v>632.34</v>
      </c>
      <c r="AP2558" s="26">
        <f>+SUM(AC2558:AK2558)</f>
        <v>0</v>
      </c>
      <c r="AQ2558" s="26">
        <f>+Tabla_DatosExternos_142[[#This Row],[Total Vigente]]+Tabla_DatosExternos_142[[#This Row],[Total Vencido]]</f>
        <v>632.34</v>
      </c>
      <c r="AR2558" s="26">
        <f>SUM(AG2558:AK2558)</f>
        <v>0</v>
      </c>
      <c r="AS2558" s="27">
        <f>+Tabla_DatosExternos_142[[#This Row],[Fecha]]-Tabla_DatosExternos_142[[#This Row],[Vence]]</f>
        <v>-60</v>
      </c>
      <c r="AT2558" s="21"/>
      <c r="AU2558" s="28" t="e">
        <f>+AR2558-W2558</f>
        <v>#VALUE!</v>
      </c>
    </row>
    <row r="2559" spans="1:47" x14ac:dyDescent="0.35">
      <c r="A2559" s="20">
        <v>46235</v>
      </c>
      <c r="B2559" s="21">
        <v>292883</v>
      </c>
      <c r="C2559" s="21">
        <v>1173.6600000000001</v>
      </c>
      <c r="D2559" s="21">
        <v>1173.6600000000001</v>
      </c>
      <c r="E2559" s="22">
        <v>46295</v>
      </c>
      <c r="F2559" s="21">
        <v>49</v>
      </c>
      <c r="G2559" s="21" t="s">
        <v>96</v>
      </c>
      <c r="H2559" s="21" t="s">
        <v>95</v>
      </c>
      <c r="I2559" s="21" t="s">
        <v>1709</v>
      </c>
      <c r="J2559" s="21" t="s">
        <v>1378</v>
      </c>
      <c r="K2559" s="21" t="s">
        <v>1379</v>
      </c>
      <c r="L2559" s="21" t="s">
        <v>1380</v>
      </c>
      <c r="M2559" s="21" t="s">
        <v>1381</v>
      </c>
      <c r="N2559" s="21">
        <v>60</v>
      </c>
      <c r="O2559" s="20"/>
      <c r="P2559" s="21" t="s">
        <v>50</v>
      </c>
      <c r="Q2559" s="21" t="s">
        <v>1710</v>
      </c>
      <c r="R2559" s="21">
        <v>110000</v>
      </c>
      <c r="S2559" s="21">
        <v>10019</v>
      </c>
      <c r="T2559" s="21">
        <v>-63.183771999999998</v>
      </c>
      <c r="U2559" s="21">
        <v>-17.816842000000001</v>
      </c>
      <c r="V2559" s="21" t="s">
        <v>262</v>
      </c>
      <c r="W2559" s="21" t="s">
        <v>51</v>
      </c>
      <c r="X2559" s="21" t="s">
        <v>1751</v>
      </c>
      <c r="Y2559" s="23">
        <v>46246</v>
      </c>
      <c r="Z2559" s="24">
        <f>+E2559-Y2559</f>
        <v>49</v>
      </c>
      <c r="AA2559" s="25">
        <f>+Tabla_DatosExternos_142[[#This Row],[Saldo]]/Tabla_DatosExternos_142[[#This Row],[Importe]]</f>
        <v>1</v>
      </c>
      <c r="AB2559" s="21"/>
      <c r="AC2559" s="26">
        <f>IF(AND(-Z2559&gt;=1,-Z2559&lt;=30),D2559,0)</f>
        <v>0</v>
      </c>
      <c r="AD2559" s="26">
        <f>IF(AND(-Z2559&gt;=31,-Z2559&lt;=60),D2559,0)</f>
        <v>0</v>
      </c>
      <c r="AE2559" s="26">
        <f>IF(AND(-Z2559&gt;=61,-Z2559&lt;=90),D2559,0)</f>
        <v>0</v>
      </c>
      <c r="AF2559" s="26">
        <f>IF(AND(-Z2559&gt;=91,-Z2559&lt;=120),D2559,0)</f>
        <v>0</v>
      </c>
      <c r="AG2559" s="26">
        <f>IF(AND(-Z2559&gt;=121,-Z2559&lt;=150),D2559,0)</f>
        <v>0</v>
      </c>
      <c r="AH2559" s="26">
        <f>IF(AND(-Z2559&gt;=151,-Z2559&lt;=180),D2559,0)</f>
        <v>0</v>
      </c>
      <c r="AI2559" s="26">
        <f>IF(AND(-Z2559&gt;=181,-Z2559&lt;=210),D2559,0)</f>
        <v>0</v>
      </c>
      <c r="AJ2559" s="26">
        <f>IF(AND(-Z2559&gt;=211,-Z2559&lt;=250),D2559,0)</f>
        <v>0</v>
      </c>
      <c r="AK2559" s="26">
        <f>IF(-Z2559&gt;=251,D2559,0)</f>
        <v>0</v>
      </c>
      <c r="AL2559" s="26">
        <f>SUM(AE2559:AF2559)</f>
        <v>0</v>
      </c>
      <c r="AM2559" s="26">
        <f>SUM(AG2559:AK2559)</f>
        <v>0</v>
      </c>
      <c r="AN2559" s="26">
        <f>SUM(AI2559:AK2559)</f>
        <v>0</v>
      </c>
      <c r="AO2559" s="26">
        <f>+IF(SUM(AC2559:AK2559)=0,D2559,0)</f>
        <v>1173.6600000000001</v>
      </c>
      <c r="AP2559" s="26">
        <f>+SUM(AC2559:AK2559)</f>
        <v>0</v>
      </c>
      <c r="AQ2559" s="26">
        <f>+Tabla_DatosExternos_142[[#This Row],[Total Vigente]]+Tabla_DatosExternos_142[[#This Row],[Total Vencido]]</f>
        <v>1173.6600000000001</v>
      </c>
      <c r="AR2559" s="26">
        <f>SUM(AG2559:AK2559)</f>
        <v>0</v>
      </c>
      <c r="AS2559" s="27">
        <f>+Tabla_DatosExternos_142[[#This Row],[Fecha]]-Tabla_DatosExternos_142[[#This Row],[Vence]]</f>
        <v>-60</v>
      </c>
      <c r="AT2559" s="21"/>
      <c r="AU2559" s="28" t="e">
        <f>+AR2559-W2559</f>
        <v>#VALUE!</v>
      </c>
    </row>
    <row r="2560" spans="1:47" x14ac:dyDescent="0.35">
      <c r="A2560" s="20">
        <v>46235</v>
      </c>
      <c r="B2560" s="21">
        <v>292884</v>
      </c>
      <c r="C2560" s="21">
        <v>1389.06</v>
      </c>
      <c r="D2560" s="21">
        <v>1389.06</v>
      </c>
      <c r="E2560" s="22">
        <v>46295</v>
      </c>
      <c r="F2560" s="21">
        <v>49</v>
      </c>
      <c r="G2560" s="21" t="s">
        <v>96</v>
      </c>
      <c r="H2560" s="21" t="s">
        <v>95</v>
      </c>
      <c r="I2560" s="21" t="s">
        <v>1709</v>
      </c>
      <c r="J2560" s="21" t="s">
        <v>1378</v>
      </c>
      <c r="K2560" s="21" t="s">
        <v>1379</v>
      </c>
      <c r="L2560" s="21" t="s">
        <v>1380</v>
      </c>
      <c r="M2560" s="21" t="s">
        <v>1381</v>
      </c>
      <c r="N2560" s="21">
        <v>60</v>
      </c>
      <c r="O2560" s="20"/>
      <c r="P2560" s="21" t="s">
        <v>50</v>
      </c>
      <c r="Q2560" s="21" t="s">
        <v>1710</v>
      </c>
      <c r="R2560" s="21">
        <v>110000</v>
      </c>
      <c r="S2560" s="21">
        <v>10019</v>
      </c>
      <c r="T2560" s="21">
        <v>-63.183771999999998</v>
      </c>
      <c r="U2560" s="21">
        <v>-17.816842000000001</v>
      </c>
      <c r="V2560" s="21" t="s">
        <v>262</v>
      </c>
      <c r="W2560" s="21" t="s">
        <v>51</v>
      </c>
      <c r="X2560" s="21" t="s">
        <v>1752</v>
      </c>
      <c r="Y2560" s="23">
        <v>46246</v>
      </c>
      <c r="Z2560" s="24">
        <f>+E2560-Y2560</f>
        <v>49</v>
      </c>
      <c r="AA2560" s="25">
        <f>+Tabla_DatosExternos_142[[#This Row],[Saldo]]/Tabla_DatosExternos_142[[#This Row],[Importe]]</f>
        <v>1</v>
      </c>
      <c r="AB2560" s="21"/>
      <c r="AC2560" s="26">
        <f>IF(AND(-Z2560&gt;=1,-Z2560&lt;=30),D2560,0)</f>
        <v>0</v>
      </c>
      <c r="AD2560" s="26">
        <f>IF(AND(-Z2560&gt;=31,-Z2560&lt;=60),D2560,0)</f>
        <v>0</v>
      </c>
      <c r="AE2560" s="26">
        <f>IF(AND(-Z2560&gt;=61,-Z2560&lt;=90),D2560,0)</f>
        <v>0</v>
      </c>
      <c r="AF2560" s="26">
        <f>IF(AND(-Z2560&gt;=91,-Z2560&lt;=120),D2560,0)</f>
        <v>0</v>
      </c>
      <c r="AG2560" s="26">
        <f>IF(AND(-Z2560&gt;=121,-Z2560&lt;=150),D2560,0)</f>
        <v>0</v>
      </c>
      <c r="AH2560" s="26">
        <f>IF(AND(-Z2560&gt;=151,-Z2560&lt;=180),D2560,0)</f>
        <v>0</v>
      </c>
      <c r="AI2560" s="26">
        <f>IF(AND(-Z2560&gt;=181,-Z2560&lt;=210),D2560,0)</f>
        <v>0</v>
      </c>
      <c r="AJ2560" s="26">
        <f>IF(AND(-Z2560&gt;=211,-Z2560&lt;=250),D2560,0)</f>
        <v>0</v>
      </c>
      <c r="AK2560" s="26">
        <f>IF(-Z2560&gt;=251,D2560,0)</f>
        <v>0</v>
      </c>
      <c r="AL2560" s="26">
        <f>SUM(AE2560:AF2560)</f>
        <v>0</v>
      </c>
      <c r="AM2560" s="26">
        <f>SUM(AG2560:AK2560)</f>
        <v>0</v>
      </c>
      <c r="AN2560" s="26">
        <f>SUM(AI2560:AK2560)</f>
        <v>0</v>
      </c>
      <c r="AO2560" s="26">
        <f>+IF(SUM(AC2560:AK2560)=0,D2560,0)</f>
        <v>1389.06</v>
      </c>
      <c r="AP2560" s="26">
        <f>+SUM(AC2560:AK2560)</f>
        <v>0</v>
      </c>
      <c r="AQ2560" s="26">
        <f>+Tabla_DatosExternos_142[[#This Row],[Total Vigente]]+Tabla_DatosExternos_142[[#This Row],[Total Vencido]]</f>
        <v>1389.06</v>
      </c>
      <c r="AR2560" s="26">
        <f>SUM(AG2560:AK2560)</f>
        <v>0</v>
      </c>
      <c r="AS2560" s="27">
        <f>+Tabla_DatosExternos_142[[#This Row],[Fecha]]-Tabla_DatosExternos_142[[#This Row],[Vence]]</f>
        <v>-60</v>
      </c>
      <c r="AT2560" s="21"/>
      <c r="AU2560" s="28" t="e">
        <f>+AR2560-W2560</f>
        <v>#VALUE!</v>
      </c>
    </row>
    <row r="2561" spans="1:47" x14ac:dyDescent="0.35">
      <c r="A2561" s="20">
        <v>46235</v>
      </c>
      <c r="B2561" s="21">
        <v>292885</v>
      </c>
      <c r="C2561" s="21">
        <v>594.12</v>
      </c>
      <c r="D2561" s="21">
        <v>594.12</v>
      </c>
      <c r="E2561" s="22">
        <v>46295</v>
      </c>
      <c r="F2561" s="21">
        <v>49</v>
      </c>
      <c r="G2561" s="21" t="s">
        <v>96</v>
      </c>
      <c r="H2561" s="21" t="s">
        <v>95</v>
      </c>
      <c r="I2561" s="21" t="s">
        <v>1709</v>
      </c>
      <c r="J2561" s="21" t="s">
        <v>1378</v>
      </c>
      <c r="K2561" s="21" t="s">
        <v>1379</v>
      </c>
      <c r="L2561" s="21" t="s">
        <v>1380</v>
      </c>
      <c r="M2561" s="21" t="s">
        <v>1381</v>
      </c>
      <c r="N2561" s="21">
        <v>60</v>
      </c>
      <c r="O2561" s="20"/>
      <c r="P2561" s="21" t="s">
        <v>50</v>
      </c>
      <c r="Q2561" s="21" t="s">
        <v>1710</v>
      </c>
      <c r="R2561" s="21">
        <v>110000</v>
      </c>
      <c r="S2561" s="21">
        <v>10019</v>
      </c>
      <c r="T2561" s="21">
        <v>-63.183771999999998</v>
      </c>
      <c r="U2561" s="21">
        <v>-17.816842000000001</v>
      </c>
      <c r="V2561" s="21" t="s">
        <v>262</v>
      </c>
      <c r="W2561" s="21" t="s">
        <v>51</v>
      </c>
      <c r="X2561" s="21" t="s">
        <v>1713</v>
      </c>
      <c r="Y2561" s="23">
        <v>46246</v>
      </c>
      <c r="Z2561" s="24">
        <f>+E2561-Y2561</f>
        <v>49</v>
      </c>
      <c r="AA2561" s="25">
        <f>+Tabla_DatosExternos_142[[#This Row],[Saldo]]/Tabla_DatosExternos_142[[#This Row],[Importe]]</f>
        <v>1</v>
      </c>
      <c r="AB2561" s="21"/>
      <c r="AC2561" s="26">
        <f>IF(AND(-Z2561&gt;=1,-Z2561&lt;=30),D2561,0)</f>
        <v>0</v>
      </c>
      <c r="AD2561" s="26">
        <f>IF(AND(-Z2561&gt;=31,-Z2561&lt;=60),D2561,0)</f>
        <v>0</v>
      </c>
      <c r="AE2561" s="26">
        <f>IF(AND(-Z2561&gt;=61,-Z2561&lt;=90),D2561,0)</f>
        <v>0</v>
      </c>
      <c r="AF2561" s="26">
        <f>IF(AND(-Z2561&gt;=91,-Z2561&lt;=120),D2561,0)</f>
        <v>0</v>
      </c>
      <c r="AG2561" s="26">
        <f>IF(AND(-Z2561&gt;=121,-Z2561&lt;=150),D2561,0)</f>
        <v>0</v>
      </c>
      <c r="AH2561" s="26">
        <f>IF(AND(-Z2561&gt;=151,-Z2561&lt;=180),D2561,0)</f>
        <v>0</v>
      </c>
      <c r="AI2561" s="26">
        <f>IF(AND(-Z2561&gt;=181,-Z2561&lt;=210),D2561,0)</f>
        <v>0</v>
      </c>
      <c r="AJ2561" s="26">
        <f>IF(AND(-Z2561&gt;=211,-Z2561&lt;=250),D2561,0)</f>
        <v>0</v>
      </c>
      <c r="AK2561" s="26">
        <f>IF(-Z2561&gt;=251,D2561,0)</f>
        <v>0</v>
      </c>
      <c r="AL2561" s="26">
        <f>SUM(AE2561:AF2561)</f>
        <v>0</v>
      </c>
      <c r="AM2561" s="26">
        <f>SUM(AG2561:AK2561)</f>
        <v>0</v>
      </c>
      <c r="AN2561" s="26">
        <f>SUM(AI2561:AK2561)</f>
        <v>0</v>
      </c>
      <c r="AO2561" s="26">
        <f>+IF(SUM(AC2561:AK2561)=0,D2561,0)</f>
        <v>594.12</v>
      </c>
      <c r="AP2561" s="26">
        <f>+SUM(AC2561:AK2561)</f>
        <v>0</v>
      </c>
      <c r="AQ2561" s="26">
        <f>+Tabla_DatosExternos_142[[#This Row],[Total Vigente]]+Tabla_DatosExternos_142[[#This Row],[Total Vencido]]</f>
        <v>594.12</v>
      </c>
      <c r="AR2561" s="26">
        <f>SUM(AG2561:AK2561)</f>
        <v>0</v>
      </c>
      <c r="AS2561" s="27">
        <f>+Tabla_DatosExternos_142[[#This Row],[Fecha]]-Tabla_DatosExternos_142[[#This Row],[Vence]]</f>
        <v>-60</v>
      </c>
      <c r="AT2561" s="21"/>
      <c r="AU2561" s="28" t="e">
        <f>+AR2561-W2561</f>
        <v>#VALUE!</v>
      </c>
    </row>
    <row r="2562" spans="1:47" x14ac:dyDescent="0.35">
      <c r="A2562" s="20">
        <v>46235</v>
      </c>
      <c r="B2562" s="21">
        <v>292886</v>
      </c>
      <c r="C2562" s="21">
        <v>1034.0999999999999</v>
      </c>
      <c r="D2562" s="21">
        <v>1034.0999999999999</v>
      </c>
      <c r="E2562" s="22">
        <v>46295</v>
      </c>
      <c r="F2562" s="21">
        <v>49</v>
      </c>
      <c r="G2562" s="21" t="s">
        <v>96</v>
      </c>
      <c r="H2562" s="21" t="s">
        <v>95</v>
      </c>
      <c r="I2562" s="21" t="s">
        <v>1709</v>
      </c>
      <c r="J2562" s="21" t="s">
        <v>1378</v>
      </c>
      <c r="K2562" s="21" t="s">
        <v>1379</v>
      </c>
      <c r="L2562" s="21" t="s">
        <v>1380</v>
      </c>
      <c r="M2562" s="21" t="s">
        <v>1381</v>
      </c>
      <c r="N2562" s="21">
        <v>60</v>
      </c>
      <c r="O2562" s="20"/>
      <c r="P2562" s="21" t="s">
        <v>50</v>
      </c>
      <c r="Q2562" s="21" t="s">
        <v>1710</v>
      </c>
      <c r="R2562" s="21">
        <v>110000</v>
      </c>
      <c r="S2562" s="21">
        <v>10019</v>
      </c>
      <c r="T2562" s="21">
        <v>-63.171703000000001</v>
      </c>
      <c r="U2562" s="21">
        <v>-17.701170999999999</v>
      </c>
      <c r="V2562" s="21" t="s">
        <v>1753</v>
      </c>
      <c r="W2562" s="21" t="s">
        <v>51</v>
      </c>
      <c r="X2562" s="21" t="s">
        <v>1754</v>
      </c>
      <c r="Y2562" s="23">
        <v>46246</v>
      </c>
      <c r="Z2562" s="24">
        <f>+E2562-Y2562</f>
        <v>49</v>
      </c>
      <c r="AA2562" s="25">
        <f>+Tabla_DatosExternos_142[[#This Row],[Saldo]]/Tabla_DatosExternos_142[[#This Row],[Importe]]</f>
        <v>1</v>
      </c>
      <c r="AB2562" s="21"/>
      <c r="AC2562" s="26">
        <f>IF(AND(-Z2562&gt;=1,-Z2562&lt;=30),D2562,0)</f>
        <v>0</v>
      </c>
      <c r="AD2562" s="26">
        <f>IF(AND(-Z2562&gt;=31,-Z2562&lt;=60),D2562,0)</f>
        <v>0</v>
      </c>
      <c r="AE2562" s="26">
        <f>IF(AND(-Z2562&gt;=61,-Z2562&lt;=90),D2562,0)</f>
        <v>0</v>
      </c>
      <c r="AF2562" s="26">
        <f>IF(AND(-Z2562&gt;=91,-Z2562&lt;=120),D2562,0)</f>
        <v>0</v>
      </c>
      <c r="AG2562" s="26">
        <f>IF(AND(-Z2562&gt;=121,-Z2562&lt;=150),D2562,0)</f>
        <v>0</v>
      </c>
      <c r="AH2562" s="26">
        <f>IF(AND(-Z2562&gt;=151,-Z2562&lt;=180),D2562,0)</f>
        <v>0</v>
      </c>
      <c r="AI2562" s="26">
        <f>IF(AND(-Z2562&gt;=181,-Z2562&lt;=210),D2562,0)</f>
        <v>0</v>
      </c>
      <c r="AJ2562" s="26">
        <f>IF(AND(-Z2562&gt;=211,-Z2562&lt;=250),D2562,0)</f>
        <v>0</v>
      </c>
      <c r="AK2562" s="26">
        <f>IF(-Z2562&gt;=251,D2562,0)</f>
        <v>0</v>
      </c>
      <c r="AL2562" s="26">
        <f>SUM(AE2562:AF2562)</f>
        <v>0</v>
      </c>
      <c r="AM2562" s="26">
        <f>SUM(AG2562:AK2562)</f>
        <v>0</v>
      </c>
      <c r="AN2562" s="26">
        <f>SUM(AI2562:AK2562)</f>
        <v>0</v>
      </c>
      <c r="AO2562" s="26">
        <f>+IF(SUM(AC2562:AK2562)=0,D2562,0)</f>
        <v>1034.0999999999999</v>
      </c>
      <c r="AP2562" s="26">
        <f>+SUM(AC2562:AK2562)</f>
        <v>0</v>
      </c>
      <c r="AQ2562" s="26">
        <f>+Tabla_DatosExternos_142[[#This Row],[Total Vigente]]+Tabla_DatosExternos_142[[#This Row],[Total Vencido]]</f>
        <v>1034.0999999999999</v>
      </c>
      <c r="AR2562" s="26">
        <f>SUM(AG2562:AK2562)</f>
        <v>0</v>
      </c>
      <c r="AS2562" s="27">
        <f>+Tabla_DatosExternos_142[[#This Row],[Fecha]]-Tabla_DatosExternos_142[[#This Row],[Vence]]</f>
        <v>-60</v>
      </c>
      <c r="AT2562" s="21"/>
      <c r="AU2562" s="28" t="e">
        <f>+AR2562-W2562</f>
        <v>#VALUE!</v>
      </c>
    </row>
    <row r="2563" spans="1:47" x14ac:dyDescent="0.35">
      <c r="A2563" s="20">
        <v>46235</v>
      </c>
      <c r="B2563" s="21">
        <v>292887</v>
      </c>
      <c r="C2563" s="21">
        <v>1585.32</v>
      </c>
      <c r="D2563" s="21">
        <v>1585.32</v>
      </c>
      <c r="E2563" s="22">
        <v>46295</v>
      </c>
      <c r="F2563" s="21">
        <v>49</v>
      </c>
      <c r="G2563" s="21" t="s">
        <v>96</v>
      </c>
      <c r="H2563" s="21" t="s">
        <v>95</v>
      </c>
      <c r="I2563" s="21" t="s">
        <v>1709</v>
      </c>
      <c r="J2563" s="21" t="s">
        <v>1378</v>
      </c>
      <c r="K2563" s="21" t="s">
        <v>1379</v>
      </c>
      <c r="L2563" s="21" t="s">
        <v>1380</v>
      </c>
      <c r="M2563" s="21" t="s">
        <v>1381</v>
      </c>
      <c r="N2563" s="21">
        <v>60</v>
      </c>
      <c r="O2563" s="20"/>
      <c r="P2563" s="21" t="s">
        <v>50</v>
      </c>
      <c r="Q2563" s="21" t="s">
        <v>1710</v>
      </c>
      <c r="R2563" s="21">
        <v>110000</v>
      </c>
      <c r="S2563" s="21">
        <v>10019</v>
      </c>
      <c r="T2563" s="21">
        <v>-63.187750000000001</v>
      </c>
      <c r="U2563" s="21">
        <v>-17.746972</v>
      </c>
      <c r="V2563" s="21" t="s">
        <v>1753</v>
      </c>
      <c r="W2563" s="21" t="s">
        <v>51</v>
      </c>
      <c r="X2563" s="21" t="s">
        <v>1755</v>
      </c>
      <c r="Y2563" s="23">
        <v>46246</v>
      </c>
      <c r="Z2563" s="24">
        <f>+E2563-Y2563</f>
        <v>49</v>
      </c>
      <c r="AA2563" s="25">
        <f>+Tabla_DatosExternos_142[[#This Row],[Saldo]]/Tabla_DatosExternos_142[[#This Row],[Importe]]</f>
        <v>1</v>
      </c>
      <c r="AB2563" s="21"/>
      <c r="AC2563" s="26">
        <f>IF(AND(-Z2563&gt;=1,-Z2563&lt;=30),D2563,0)</f>
        <v>0</v>
      </c>
      <c r="AD2563" s="26">
        <f>IF(AND(-Z2563&gt;=31,-Z2563&lt;=60),D2563,0)</f>
        <v>0</v>
      </c>
      <c r="AE2563" s="26">
        <f>IF(AND(-Z2563&gt;=61,-Z2563&lt;=90),D2563,0)</f>
        <v>0</v>
      </c>
      <c r="AF2563" s="26">
        <f>IF(AND(-Z2563&gt;=91,-Z2563&lt;=120),D2563,0)</f>
        <v>0</v>
      </c>
      <c r="AG2563" s="26">
        <f>IF(AND(-Z2563&gt;=121,-Z2563&lt;=150),D2563,0)</f>
        <v>0</v>
      </c>
      <c r="AH2563" s="26">
        <f>IF(AND(-Z2563&gt;=151,-Z2563&lt;=180),D2563,0)</f>
        <v>0</v>
      </c>
      <c r="AI2563" s="26">
        <f>IF(AND(-Z2563&gt;=181,-Z2563&lt;=210),D2563,0)</f>
        <v>0</v>
      </c>
      <c r="AJ2563" s="26">
        <f>IF(AND(-Z2563&gt;=211,-Z2563&lt;=250),D2563,0)</f>
        <v>0</v>
      </c>
      <c r="AK2563" s="26">
        <f>IF(-Z2563&gt;=251,D2563,0)</f>
        <v>0</v>
      </c>
      <c r="AL2563" s="26">
        <f>SUM(AE2563:AF2563)</f>
        <v>0</v>
      </c>
      <c r="AM2563" s="26">
        <f>SUM(AG2563:AK2563)</f>
        <v>0</v>
      </c>
      <c r="AN2563" s="26">
        <f>SUM(AI2563:AK2563)</f>
        <v>0</v>
      </c>
      <c r="AO2563" s="26">
        <f>+IF(SUM(AC2563:AK2563)=0,D2563,0)</f>
        <v>1585.32</v>
      </c>
      <c r="AP2563" s="26">
        <f>+SUM(AC2563:AK2563)</f>
        <v>0</v>
      </c>
      <c r="AQ2563" s="26">
        <f>+Tabla_DatosExternos_142[[#This Row],[Total Vigente]]+Tabla_DatosExternos_142[[#This Row],[Total Vencido]]</f>
        <v>1585.32</v>
      </c>
      <c r="AR2563" s="26">
        <f>SUM(AG2563:AK2563)</f>
        <v>0</v>
      </c>
      <c r="AS2563" s="27">
        <f>+Tabla_DatosExternos_142[[#This Row],[Fecha]]-Tabla_DatosExternos_142[[#This Row],[Vence]]</f>
        <v>-60</v>
      </c>
      <c r="AT2563" s="21"/>
      <c r="AU2563" s="28" t="e">
        <f>+AR2563-W2563</f>
        <v>#VALUE!</v>
      </c>
    </row>
    <row r="2564" spans="1:47" x14ac:dyDescent="0.35">
      <c r="A2564" s="20">
        <v>46235</v>
      </c>
      <c r="B2564" s="21">
        <v>292888</v>
      </c>
      <c r="C2564" s="21">
        <v>1324.68</v>
      </c>
      <c r="D2564" s="21">
        <v>1324.68</v>
      </c>
      <c r="E2564" s="22">
        <v>46295</v>
      </c>
      <c r="F2564" s="21">
        <v>49</v>
      </c>
      <c r="G2564" s="21" t="s">
        <v>96</v>
      </c>
      <c r="H2564" s="21" t="s">
        <v>95</v>
      </c>
      <c r="I2564" s="21" t="s">
        <v>1709</v>
      </c>
      <c r="J2564" s="21" t="s">
        <v>1378</v>
      </c>
      <c r="K2564" s="21" t="s">
        <v>1379</v>
      </c>
      <c r="L2564" s="21" t="s">
        <v>1380</v>
      </c>
      <c r="M2564" s="21" t="s">
        <v>1381</v>
      </c>
      <c r="N2564" s="21">
        <v>60</v>
      </c>
      <c r="O2564" s="20"/>
      <c r="P2564" s="21" t="s">
        <v>50</v>
      </c>
      <c r="Q2564" s="21" t="s">
        <v>1710</v>
      </c>
      <c r="R2564" s="21">
        <v>110000</v>
      </c>
      <c r="S2564" s="21">
        <v>10019</v>
      </c>
      <c r="T2564" s="21">
        <v>-63.183771999999998</v>
      </c>
      <c r="U2564" s="21">
        <v>-17.816842000000001</v>
      </c>
      <c r="V2564" s="21" t="s">
        <v>1722</v>
      </c>
      <c r="W2564" s="21" t="s">
        <v>51</v>
      </c>
      <c r="X2564" s="21" t="s">
        <v>1757</v>
      </c>
      <c r="Y2564" s="23">
        <v>46246</v>
      </c>
      <c r="Z2564" s="24">
        <f>+E2564-Y2564</f>
        <v>49</v>
      </c>
      <c r="AA2564" s="25">
        <f>+Tabla_DatosExternos_142[[#This Row],[Saldo]]/Tabla_DatosExternos_142[[#This Row],[Importe]]</f>
        <v>1</v>
      </c>
      <c r="AB2564" s="21"/>
      <c r="AC2564" s="26">
        <f>IF(AND(-Z2564&gt;=1,-Z2564&lt;=30),D2564,0)</f>
        <v>0</v>
      </c>
      <c r="AD2564" s="26">
        <f>IF(AND(-Z2564&gt;=31,-Z2564&lt;=60),D2564,0)</f>
        <v>0</v>
      </c>
      <c r="AE2564" s="26">
        <f>IF(AND(-Z2564&gt;=61,-Z2564&lt;=90),D2564,0)</f>
        <v>0</v>
      </c>
      <c r="AF2564" s="26">
        <f>IF(AND(-Z2564&gt;=91,-Z2564&lt;=120),D2564,0)</f>
        <v>0</v>
      </c>
      <c r="AG2564" s="26">
        <f>IF(AND(-Z2564&gt;=121,-Z2564&lt;=150),D2564,0)</f>
        <v>0</v>
      </c>
      <c r="AH2564" s="26">
        <f>IF(AND(-Z2564&gt;=151,-Z2564&lt;=180),D2564,0)</f>
        <v>0</v>
      </c>
      <c r="AI2564" s="26">
        <f>IF(AND(-Z2564&gt;=181,-Z2564&lt;=210),D2564,0)</f>
        <v>0</v>
      </c>
      <c r="AJ2564" s="26">
        <f>IF(AND(-Z2564&gt;=211,-Z2564&lt;=250),D2564,0)</f>
        <v>0</v>
      </c>
      <c r="AK2564" s="26">
        <f>IF(-Z2564&gt;=251,D2564,0)</f>
        <v>0</v>
      </c>
      <c r="AL2564" s="26">
        <f>SUM(AE2564:AF2564)</f>
        <v>0</v>
      </c>
      <c r="AM2564" s="26">
        <f>SUM(AG2564:AK2564)</f>
        <v>0</v>
      </c>
      <c r="AN2564" s="26">
        <f>SUM(AI2564:AK2564)</f>
        <v>0</v>
      </c>
      <c r="AO2564" s="26">
        <f>+IF(SUM(AC2564:AK2564)=0,D2564,0)</f>
        <v>1324.68</v>
      </c>
      <c r="AP2564" s="26">
        <f>+SUM(AC2564:AK2564)</f>
        <v>0</v>
      </c>
      <c r="AQ2564" s="26">
        <f>+Tabla_DatosExternos_142[[#This Row],[Total Vigente]]+Tabla_DatosExternos_142[[#This Row],[Total Vencido]]</f>
        <v>1324.68</v>
      </c>
      <c r="AR2564" s="26">
        <f>SUM(AG2564:AK2564)</f>
        <v>0</v>
      </c>
      <c r="AS2564" s="27">
        <f>+Tabla_DatosExternos_142[[#This Row],[Fecha]]-Tabla_DatosExternos_142[[#This Row],[Vence]]</f>
        <v>-60</v>
      </c>
      <c r="AT2564" s="21"/>
      <c r="AU2564" s="28" t="e">
        <f>+AR2564-W2564</f>
        <v>#VALUE!</v>
      </c>
    </row>
    <row r="2565" spans="1:47" x14ac:dyDescent="0.35">
      <c r="A2565" s="20">
        <v>46235</v>
      </c>
      <c r="B2565" s="21">
        <v>292889</v>
      </c>
      <c r="C2565" s="21">
        <v>1790.16</v>
      </c>
      <c r="D2565" s="21">
        <v>1790.16</v>
      </c>
      <c r="E2565" s="22">
        <v>46295</v>
      </c>
      <c r="F2565" s="21">
        <v>49</v>
      </c>
      <c r="G2565" s="21" t="s">
        <v>96</v>
      </c>
      <c r="H2565" s="21" t="s">
        <v>95</v>
      </c>
      <c r="I2565" s="21" t="s">
        <v>1709</v>
      </c>
      <c r="J2565" s="21" t="s">
        <v>1378</v>
      </c>
      <c r="K2565" s="21" t="s">
        <v>1379</v>
      </c>
      <c r="L2565" s="21" t="s">
        <v>1380</v>
      </c>
      <c r="M2565" s="21" t="s">
        <v>1381</v>
      </c>
      <c r="N2565" s="21">
        <v>60</v>
      </c>
      <c r="O2565" s="20"/>
      <c r="P2565" s="21" t="s">
        <v>50</v>
      </c>
      <c r="Q2565" s="21" t="s">
        <v>1710</v>
      </c>
      <c r="R2565" s="21">
        <v>110000</v>
      </c>
      <c r="S2565" s="21">
        <v>10019</v>
      </c>
      <c r="T2565" s="21">
        <v>-63.1718172</v>
      </c>
      <c r="U2565" s="21">
        <v>-17.7291378</v>
      </c>
      <c r="V2565" s="21" t="s">
        <v>1727</v>
      </c>
      <c r="W2565" s="21" t="s">
        <v>51</v>
      </c>
      <c r="X2565" s="21" t="s">
        <v>1758</v>
      </c>
      <c r="Y2565" s="23">
        <v>46246</v>
      </c>
      <c r="Z2565" s="24">
        <f>+E2565-Y2565</f>
        <v>49</v>
      </c>
      <c r="AA2565" s="25">
        <f>+Tabla_DatosExternos_142[[#This Row],[Saldo]]/Tabla_DatosExternos_142[[#This Row],[Importe]]</f>
        <v>1</v>
      </c>
      <c r="AB2565" s="21"/>
      <c r="AC2565" s="26">
        <f>IF(AND(-Z2565&gt;=1,-Z2565&lt;=30),D2565,0)</f>
        <v>0</v>
      </c>
      <c r="AD2565" s="26">
        <f>IF(AND(-Z2565&gt;=31,-Z2565&lt;=60),D2565,0)</f>
        <v>0</v>
      </c>
      <c r="AE2565" s="26">
        <f>IF(AND(-Z2565&gt;=61,-Z2565&lt;=90),D2565,0)</f>
        <v>0</v>
      </c>
      <c r="AF2565" s="26">
        <f>IF(AND(-Z2565&gt;=91,-Z2565&lt;=120),D2565,0)</f>
        <v>0</v>
      </c>
      <c r="AG2565" s="26">
        <f>IF(AND(-Z2565&gt;=121,-Z2565&lt;=150),D2565,0)</f>
        <v>0</v>
      </c>
      <c r="AH2565" s="26">
        <f>IF(AND(-Z2565&gt;=151,-Z2565&lt;=180),D2565,0)</f>
        <v>0</v>
      </c>
      <c r="AI2565" s="26">
        <f>IF(AND(-Z2565&gt;=181,-Z2565&lt;=210),D2565,0)</f>
        <v>0</v>
      </c>
      <c r="AJ2565" s="26">
        <f>IF(AND(-Z2565&gt;=211,-Z2565&lt;=250),D2565,0)</f>
        <v>0</v>
      </c>
      <c r="AK2565" s="26">
        <f>IF(-Z2565&gt;=251,D2565,0)</f>
        <v>0</v>
      </c>
      <c r="AL2565" s="26">
        <f>SUM(AE2565:AF2565)</f>
        <v>0</v>
      </c>
      <c r="AM2565" s="26">
        <f>SUM(AG2565:AK2565)</f>
        <v>0</v>
      </c>
      <c r="AN2565" s="26">
        <f>SUM(AI2565:AK2565)</f>
        <v>0</v>
      </c>
      <c r="AO2565" s="26">
        <f>+IF(SUM(AC2565:AK2565)=0,D2565,0)</f>
        <v>1790.16</v>
      </c>
      <c r="AP2565" s="26">
        <f>+SUM(AC2565:AK2565)</f>
        <v>0</v>
      </c>
      <c r="AQ2565" s="26">
        <f>+Tabla_DatosExternos_142[[#This Row],[Total Vigente]]+Tabla_DatosExternos_142[[#This Row],[Total Vencido]]</f>
        <v>1790.16</v>
      </c>
      <c r="AR2565" s="26">
        <f>SUM(AG2565:AK2565)</f>
        <v>0</v>
      </c>
      <c r="AS2565" s="27">
        <f>+Tabla_DatosExternos_142[[#This Row],[Fecha]]-Tabla_DatosExternos_142[[#This Row],[Vence]]</f>
        <v>-60</v>
      </c>
      <c r="AT2565" s="21"/>
      <c r="AU2565" s="28" t="e">
        <f>+AR2565-W2565</f>
        <v>#VALUE!</v>
      </c>
    </row>
    <row r="2566" spans="1:47" x14ac:dyDescent="0.35">
      <c r="A2566" s="20">
        <v>46235</v>
      </c>
      <c r="B2566" s="21">
        <v>292890</v>
      </c>
      <c r="C2566" s="21">
        <v>451.38</v>
      </c>
      <c r="D2566" s="21">
        <v>451.38</v>
      </c>
      <c r="E2566" s="22">
        <v>46295</v>
      </c>
      <c r="F2566" s="21">
        <v>49</v>
      </c>
      <c r="G2566" s="21" t="s">
        <v>96</v>
      </c>
      <c r="H2566" s="21" t="s">
        <v>95</v>
      </c>
      <c r="I2566" s="21" t="s">
        <v>1709</v>
      </c>
      <c r="J2566" s="21" t="s">
        <v>1378</v>
      </c>
      <c r="K2566" s="21" t="s">
        <v>1379</v>
      </c>
      <c r="L2566" s="21" t="s">
        <v>1380</v>
      </c>
      <c r="M2566" s="21" t="s">
        <v>1381</v>
      </c>
      <c r="N2566" s="21">
        <v>60</v>
      </c>
      <c r="O2566" s="20"/>
      <c r="P2566" s="21" t="s">
        <v>50</v>
      </c>
      <c r="Q2566" s="21" t="s">
        <v>1710</v>
      </c>
      <c r="R2566" s="21">
        <v>110000</v>
      </c>
      <c r="S2566" s="21">
        <v>10019</v>
      </c>
      <c r="T2566" s="21">
        <v>-63.158055599999997</v>
      </c>
      <c r="U2566" s="21">
        <v>-17.761138899999999</v>
      </c>
      <c r="V2566" s="21" t="s">
        <v>1727</v>
      </c>
      <c r="W2566" s="21" t="s">
        <v>51</v>
      </c>
      <c r="X2566" s="21" t="s">
        <v>1759</v>
      </c>
      <c r="Y2566" s="23">
        <v>46246</v>
      </c>
      <c r="Z2566" s="24">
        <f>+E2566-Y2566</f>
        <v>49</v>
      </c>
      <c r="AA2566" s="25">
        <f>+Tabla_DatosExternos_142[[#This Row],[Saldo]]/Tabla_DatosExternos_142[[#This Row],[Importe]]</f>
        <v>1</v>
      </c>
      <c r="AB2566" s="21"/>
      <c r="AC2566" s="26">
        <f>IF(AND(-Z2566&gt;=1,-Z2566&lt;=30),D2566,0)</f>
        <v>0</v>
      </c>
      <c r="AD2566" s="26">
        <f>IF(AND(-Z2566&gt;=31,-Z2566&lt;=60),D2566,0)</f>
        <v>0</v>
      </c>
      <c r="AE2566" s="26">
        <f>IF(AND(-Z2566&gt;=61,-Z2566&lt;=90),D2566,0)</f>
        <v>0</v>
      </c>
      <c r="AF2566" s="26">
        <f>IF(AND(-Z2566&gt;=91,-Z2566&lt;=120),D2566,0)</f>
        <v>0</v>
      </c>
      <c r="AG2566" s="26">
        <f>IF(AND(-Z2566&gt;=121,-Z2566&lt;=150),D2566,0)</f>
        <v>0</v>
      </c>
      <c r="AH2566" s="26">
        <f>IF(AND(-Z2566&gt;=151,-Z2566&lt;=180),D2566,0)</f>
        <v>0</v>
      </c>
      <c r="AI2566" s="26">
        <f>IF(AND(-Z2566&gt;=181,-Z2566&lt;=210),D2566,0)</f>
        <v>0</v>
      </c>
      <c r="AJ2566" s="26">
        <f>IF(AND(-Z2566&gt;=211,-Z2566&lt;=250),D2566,0)</f>
        <v>0</v>
      </c>
      <c r="AK2566" s="26">
        <f>IF(-Z2566&gt;=251,D2566,0)</f>
        <v>0</v>
      </c>
      <c r="AL2566" s="26">
        <f>SUM(AE2566:AF2566)</f>
        <v>0</v>
      </c>
      <c r="AM2566" s="26">
        <f>SUM(AG2566:AK2566)</f>
        <v>0</v>
      </c>
      <c r="AN2566" s="26">
        <f>SUM(AI2566:AK2566)</f>
        <v>0</v>
      </c>
      <c r="AO2566" s="26">
        <f>+IF(SUM(AC2566:AK2566)=0,D2566,0)</f>
        <v>451.38</v>
      </c>
      <c r="AP2566" s="26">
        <f>+SUM(AC2566:AK2566)</f>
        <v>0</v>
      </c>
      <c r="AQ2566" s="26">
        <f>+Tabla_DatosExternos_142[[#This Row],[Total Vigente]]+Tabla_DatosExternos_142[[#This Row],[Total Vencido]]</f>
        <v>451.38</v>
      </c>
      <c r="AR2566" s="26">
        <f>SUM(AG2566:AK2566)</f>
        <v>0</v>
      </c>
      <c r="AS2566" s="27">
        <f>+Tabla_DatosExternos_142[[#This Row],[Fecha]]-Tabla_DatosExternos_142[[#This Row],[Vence]]</f>
        <v>-60</v>
      </c>
      <c r="AT2566" s="21"/>
      <c r="AU2566" s="28" t="e">
        <f>+AR2566-W2566</f>
        <v>#VALUE!</v>
      </c>
    </row>
    <row r="2567" spans="1:47" x14ac:dyDescent="0.35">
      <c r="A2567" s="20">
        <v>46235</v>
      </c>
      <c r="B2567" s="21">
        <v>292891</v>
      </c>
      <c r="C2567" s="21">
        <v>924.24</v>
      </c>
      <c r="D2567" s="21">
        <v>924.24</v>
      </c>
      <c r="E2567" s="22">
        <v>46295</v>
      </c>
      <c r="F2567" s="21">
        <v>49</v>
      </c>
      <c r="G2567" s="21" t="s">
        <v>96</v>
      </c>
      <c r="H2567" s="21" t="s">
        <v>95</v>
      </c>
      <c r="I2567" s="21" t="s">
        <v>1709</v>
      </c>
      <c r="J2567" s="21" t="s">
        <v>1378</v>
      </c>
      <c r="K2567" s="21" t="s">
        <v>1379</v>
      </c>
      <c r="L2567" s="21" t="s">
        <v>1380</v>
      </c>
      <c r="M2567" s="21" t="s">
        <v>1381</v>
      </c>
      <c r="N2567" s="21">
        <v>60</v>
      </c>
      <c r="O2567" s="20"/>
      <c r="P2567" s="21" t="s">
        <v>50</v>
      </c>
      <c r="Q2567" s="21" t="s">
        <v>1710</v>
      </c>
      <c r="R2567" s="21">
        <v>110000</v>
      </c>
      <c r="S2567" s="21">
        <v>10019</v>
      </c>
      <c r="T2567" s="21">
        <v>-63.128910900000001</v>
      </c>
      <c r="U2567" s="21">
        <v>-17.752011799999998</v>
      </c>
      <c r="V2567" s="21" t="s">
        <v>1736</v>
      </c>
      <c r="W2567" s="21" t="s">
        <v>51</v>
      </c>
      <c r="X2567" s="21" t="s">
        <v>1762</v>
      </c>
      <c r="Y2567" s="23">
        <v>46246</v>
      </c>
      <c r="Z2567" s="24">
        <f>+E2567-Y2567</f>
        <v>49</v>
      </c>
      <c r="AA2567" s="25">
        <f>+Tabla_DatosExternos_142[[#This Row],[Saldo]]/Tabla_DatosExternos_142[[#This Row],[Importe]]</f>
        <v>1</v>
      </c>
      <c r="AB2567" s="21"/>
      <c r="AC2567" s="26">
        <f>IF(AND(-Z2567&gt;=1,-Z2567&lt;=30),D2567,0)</f>
        <v>0</v>
      </c>
      <c r="AD2567" s="26">
        <f>IF(AND(-Z2567&gt;=31,-Z2567&lt;=60),D2567,0)</f>
        <v>0</v>
      </c>
      <c r="AE2567" s="26">
        <f>IF(AND(-Z2567&gt;=61,-Z2567&lt;=90),D2567,0)</f>
        <v>0</v>
      </c>
      <c r="AF2567" s="26">
        <f>IF(AND(-Z2567&gt;=91,-Z2567&lt;=120),D2567,0)</f>
        <v>0</v>
      </c>
      <c r="AG2567" s="26">
        <f>IF(AND(-Z2567&gt;=121,-Z2567&lt;=150),D2567,0)</f>
        <v>0</v>
      </c>
      <c r="AH2567" s="26">
        <f>IF(AND(-Z2567&gt;=151,-Z2567&lt;=180),D2567,0)</f>
        <v>0</v>
      </c>
      <c r="AI2567" s="26">
        <f>IF(AND(-Z2567&gt;=181,-Z2567&lt;=210),D2567,0)</f>
        <v>0</v>
      </c>
      <c r="AJ2567" s="26">
        <f>IF(AND(-Z2567&gt;=211,-Z2567&lt;=250),D2567,0)</f>
        <v>0</v>
      </c>
      <c r="AK2567" s="26">
        <f>IF(-Z2567&gt;=251,D2567,0)</f>
        <v>0</v>
      </c>
      <c r="AL2567" s="26">
        <f>SUM(AE2567:AF2567)</f>
        <v>0</v>
      </c>
      <c r="AM2567" s="26">
        <f>SUM(AG2567:AK2567)</f>
        <v>0</v>
      </c>
      <c r="AN2567" s="26">
        <f>SUM(AI2567:AK2567)</f>
        <v>0</v>
      </c>
      <c r="AO2567" s="26">
        <f>+IF(SUM(AC2567:AK2567)=0,D2567,0)</f>
        <v>924.24</v>
      </c>
      <c r="AP2567" s="26">
        <f>+SUM(AC2567:AK2567)</f>
        <v>0</v>
      </c>
      <c r="AQ2567" s="26">
        <f>+Tabla_DatosExternos_142[[#This Row],[Total Vigente]]+Tabla_DatosExternos_142[[#This Row],[Total Vencido]]</f>
        <v>924.24</v>
      </c>
      <c r="AR2567" s="26">
        <f>SUM(AG2567:AK2567)</f>
        <v>0</v>
      </c>
      <c r="AS2567" s="27">
        <f>+Tabla_DatosExternos_142[[#This Row],[Fecha]]-Tabla_DatosExternos_142[[#This Row],[Vence]]</f>
        <v>-60</v>
      </c>
      <c r="AT2567" s="21"/>
      <c r="AU2567" s="28" t="e">
        <f>+AR2567-W2567</f>
        <v>#VALUE!</v>
      </c>
    </row>
    <row r="2568" spans="1:47" x14ac:dyDescent="0.35">
      <c r="A2568" s="20">
        <v>46235</v>
      </c>
      <c r="B2568" s="21">
        <v>292892</v>
      </c>
      <c r="C2568" s="21">
        <v>339.9</v>
      </c>
      <c r="D2568" s="21">
        <v>339.9</v>
      </c>
      <c r="E2568" s="22">
        <v>46295</v>
      </c>
      <c r="F2568" s="21">
        <v>49</v>
      </c>
      <c r="G2568" s="21" t="s">
        <v>96</v>
      </c>
      <c r="H2568" s="21" t="s">
        <v>95</v>
      </c>
      <c r="I2568" s="21" t="s">
        <v>1709</v>
      </c>
      <c r="J2568" s="21" t="s">
        <v>1378</v>
      </c>
      <c r="K2568" s="21" t="s">
        <v>1379</v>
      </c>
      <c r="L2568" s="21" t="s">
        <v>1380</v>
      </c>
      <c r="M2568" s="21" t="s">
        <v>1381</v>
      </c>
      <c r="N2568" s="21">
        <v>60</v>
      </c>
      <c r="O2568" s="20"/>
      <c r="P2568" s="21" t="s">
        <v>50</v>
      </c>
      <c r="Q2568" s="21" t="s">
        <v>1710</v>
      </c>
      <c r="R2568" s="21">
        <v>110000</v>
      </c>
      <c r="S2568" s="21">
        <v>10019</v>
      </c>
      <c r="T2568" s="21">
        <v>-63.166332699999998</v>
      </c>
      <c r="U2568" s="21">
        <v>-17.715595199999999</v>
      </c>
      <c r="V2568" s="21" t="s">
        <v>1736</v>
      </c>
      <c r="W2568" s="21" t="s">
        <v>51</v>
      </c>
      <c r="X2568" s="21" t="s">
        <v>1763</v>
      </c>
      <c r="Y2568" s="23">
        <v>46246</v>
      </c>
      <c r="Z2568" s="24">
        <f>+E2568-Y2568</f>
        <v>49</v>
      </c>
      <c r="AA2568" s="25">
        <f>+Tabla_DatosExternos_142[[#This Row],[Saldo]]/Tabla_DatosExternos_142[[#This Row],[Importe]]</f>
        <v>1</v>
      </c>
      <c r="AB2568" s="21"/>
      <c r="AC2568" s="26">
        <f>IF(AND(-Z2568&gt;=1,-Z2568&lt;=30),D2568,0)</f>
        <v>0</v>
      </c>
      <c r="AD2568" s="26">
        <f>IF(AND(-Z2568&gt;=31,-Z2568&lt;=60),D2568,0)</f>
        <v>0</v>
      </c>
      <c r="AE2568" s="26">
        <f>IF(AND(-Z2568&gt;=61,-Z2568&lt;=90),D2568,0)</f>
        <v>0</v>
      </c>
      <c r="AF2568" s="26">
        <f>IF(AND(-Z2568&gt;=91,-Z2568&lt;=120),D2568,0)</f>
        <v>0</v>
      </c>
      <c r="AG2568" s="26">
        <f>IF(AND(-Z2568&gt;=121,-Z2568&lt;=150),D2568,0)</f>
        <v>0</v>
      </c>
      <c r="AH2568" s="26">
        <f>IF(AND(-Z2568&gt;=151,-Z2568&lt;=180),D2568,0)</f>
        <v>0</v>
      </c>
      <c r="AI2568" s="26">
        <f>IF(AND(-Z2568&gt;=181,-Z2568&lt;=210),D2568,0)</f>
        <v>0</v>
      </c>
      <c r="AJ2568" s="26">
        <f>IF(AND(-Z2568&gt;=211,-Z2568&lt;=250),D2568,0)</f>
        <v>0</v>
      </c>
      <c r="AK2568" s="26">
        <f>IF(-Z2568&gt;=251,D2568,0)</f>
        <v>0</v>
      </c>
      <c r="AL2568" s="26">
        <f>SUM(AE2568:AF2568)</f>
        <v>0</v>
      </c>
      <c r="AM2568" s="26">
        <f>SUM(AG2568:AK2568)</f>
        <v>0</v>
      </c>
      <c r="AN2568" s="26">
        <f>SUM(AI2568:AK2568)</f>
        <v>0</v>
      </c>
      <c r="AO2568" s="26">
        <f>+IF(SUM(AC2568:AK2568)=0,D2568,0)</f>
        <v>339.9</v>
      </c>
      <c r="AP2568" s="26">
        <f>+SUM(AC2568:AK2568)</f>
        <v>0</v>
      </c>
      <c r="AQ2568" s="26">
        <f>+Tabla_DatosExternos_142[[#This Row],[Total Vigente]]+Tabla_DatosExternos_142[[#This Row],[Total Vencido]]</f>
        <v>339.9</v>
      </c>
      <c r="AR2568" s="26">
        <f>SUM(AG2568:AK2568)</f>
        <v>0</v>
      </c>
      <c r="AS2568" s="27">
        <f>+Tabla_DatosExternos_142[[#This Row],[Fecha]]-Tabla_DatosExternos_142[[#This Row],[Vence]]</f>
        <v>-60</v>
      </c>
      <c r="AT2568" s="21"/>
      <c r="AU2568" s="28" t="e">
        <f>+AR2568-W2568</f>
        <v>#VALUE!</v>
      </c>
    </row>
    <row r="2569" spans="1:47" x14ac:dyDescent="0.35">
      <c r="A2569" s="20">
        <v>46235</v>
      </c>
      <c r="B2569" s="21">
        <v>292893</v>
      </c>
      <c r="C2569" s="21">
        <v>615.84</v>
      </c>
      <c r="D2569" s="21">
        <v>615.84</v>
      </c>
      <c r="E2569" s="22">
        <v>46295</v>
      </c>
      <c r="F2569" s="21">
        <v>49</v>
      </c>
      <c r="G2569" s="21" t="s">
        <v>96</v>
      </c>
      <c r="H2569" s="21" t="s">
        <v>95</v>
      </c>
      <c r="I2569" s="21" t="s">
        <v>1709</v>
      </c>
      <c r="J2569" s="21" t="s">
        <v>1378</v>
      </c>
      <c r="K2569" s="21" t="s">
        <v>1379</v>
      </c>
      <c r="L2569" s="21" t="s">
        <v>1380</v>
      </c>
      <c r="M2569" s="21" t="s">
        <v>1381</v>
      </c>
      <c r="N2569" s="21">
        <v>60</v>
      </c>
      <c r="O2569" s="20"/>
      <c r="P2569" s="21" t="s">
        <v>50</v>
      </c>
      <c r="Q2569" s="21" t="s">
        <v>1710</v>
      </c>
      <c r="R2569" s="21">
        <v>425000</v>
      </c>
      <c r="S2569" s="21">
        <v>10019</v>
      </c>
      <c r="T2569" s="21">
        <v>-63.154083300000003</v>
      </c>
      <c r="U2569" s="21">
        <v>-17.736944399999999</v>
      </c>
      <c r="V2569" s="21" t="s">
        <v>1736</v>
      </c>
      <c r="W2569" s="21" t="s">
        <v>51</v>
      </c>
      <c r="X2569" s="21" t="s">
        <v>1765</v>
      </c>
      <c r="Y2569" s="23">
        <v>46246</v>
      </c>
      <c r="Z2569" s="24">
        <f>+E2569-Y2569</f>
        <v>49</v>
      </c>
      <c r="AA2569" s="25">
        <f>+Tabla_DatosExternos_142[[#This Row],[Saldo]]/Tabla_DatosExternos_142[[#This Row],[Importe]]</f>
        <v>1</v>
      </c>
      <c r="AB2569" s="21"/>
      <c r="AC2569" s="26">
        <f>IF(AND(-Z2569&gt;=1,-Z2569&lt;=30),D2569,0)</f>
        <v>0</v>
      </c>
      <c r="AD2569" s="26">
        <f>IF(AND(-Z2569&gt;=31,-Z2569&lt;=60),D2569,0)</f>
        <v>0</v>
      </c>
      <c r="AE2569" s="26">
        <f>IF(AND(-Z2569&gt;=61,-Z2569&lt;=90),D2569,0)</f>
        <v>0</v>
      </c>
      <c r="AF2569" s="26">
        <f>IF(AND(-Z2569&gt;=91,-Z2569&lt;=120),D2569,0)</f>
        <v>0</v>
      </c>
      <c r="AG2569" s="26">
        <f>IF(AND(-Z2569&gt;=121,-Z2569&lt;=150),D2569,0)</f>
        <v>0</v>
      </c>
      <c r="AH2569" s="26">
        <f>IF(AND(-Z2569&gt;=151,-Z2569&lt;=180),D2569,0)</f>
        <v>0</v>
      </c>
      <c r="AI2569" s="26">
        <f>IF(AND(-Z2569&gt;=181,-Z2569&lt;=210),D2569,0)</f>
        <v>0</v>
      </c>
      <c r="AJ2569" s="26">
        <f>IF(AND(-Z2569&gt;=211,-Z2569&lt;=250),D2569,0)</f>
        <v>0</v>
      </c>
      <c r="AK2569" s="26">
        <f>IF(-Z2569&gt;=251,D2569,0)</f>
        <v>0</v>
      </c>
      <c r="AL2569" s="26">
        <f>SUM(AE2569:AF2569)</f>
        <v>0</v>
      </c>
      <c r="AM2569" s="26">
        <f>SUM(AG2569:AK2569)</f>
        <v>0</v>
      </c>
      <c r="AN2569" s="26">
        <f>SUM(AI2569:AK2569)</f>
        <v>0</v>
      </c>
      <c r="AO2569" s="26">
        <f>+IF(SUM(AC2569:AK2569)=0,D2569,0)</f>
        <v>615.84</v>
      </c>
      <c r="AP2569" s="26">
        <f>+SUM(AC2569:AK2569)</f>
        <v>0</v>
      </c>
      <c r="AQ2569" s="26">
        <f>+Tabla_DatosExternos_142[[#This Row],[Total Vigente]]+Tabla_DatosExternos_142[[#This Row],[Total Vencido]]</f>
        <v>615.84</v>
      </c>
      <c r="AR2569" s="26">
        <f>SUM(AG2569:AK2569)</f>
        <v>0</v>
      </c>
      <c r="AS2569" s="27">
        <f>+Tabla_DatosExternos_142[[#This Row],[Fecha]]-Tabla_DatosExternos_142[[#This Row],[Vence]]</f>
        <v>-60</v>
      </c>
      <c r="AT2569" s="21"/>
      <c r="AU2569" s="28" t="e">
        <f>+AR2569-W2569</f>
        <v>#VALUE!</v>
      </c>
    </row>
    <row r="2570" spans="1:47" x14ac:dyDescent="0.35">
      <c r="A2570" s="20">
        <v>46235</v>
      </c>
      <c r="B2570" s="21">
        <v>292894</v>
      </c>
      <c r="C2570" s="21">
        <v>1416.72</v>
      </c>
      <c r="D2570" s="21">
        <v>1416.72</v>
      </c>
      <c r="E2570" s="22">
        <v>46295</v>
      </c>
      <c r="F2570" s="21">
        <v>49</v>
      </c>
      <c r="G2570" s="21" t="s">
        <v>96</v>
      </c>
      <c r="H2570" s="21" t="s">
        <v>95</v>
      </c>
      <c r="I2570" s="21" t="s">
        <v>1709</v>
      </c>
      <c r="J2570" s="21" t="s">
        <v>1378</v>
      </c>
      <c r="K2570" s="21" t="s">
        <v>1379</v>
      </c>
      <c r="L2570" s="21" t="s">
        <v>1380</v>
      </c>
      <c r="M2570" s="21" t="s">
        <v>1381</v>
      </c>
      <c r="N2570" s="21">
        <v>60</v>
      </c>
      <c r="O2570" s="20"/>
      <c r="P2570" s="21" t="s">
        <v>50</v>
      </c>
      <c r="Q2570" s="21" t="s">
        <v>1710</v>
      </c>
      <c r="R2570" s="21">
        <v>425000</v>
      </c>
      <c r="S2570" s="21">
        <v>10019</v>
      </c>
      <c r="T2570" s="21">
        <v>-63.148280100000001</v>
      </c>
      <c r="U2570" s="21">
        <v>-17.741374400000002</v>
      </c>
      <c r="V2570" s="21" t="s">
        <v>1736</v>
      </c>
      <c r="W2570" s="21" t="s">
        <v>51</v>
      </c>
      <c r="X2570" s="21" t="s">
        <v>1766</v>
      </c>
      <c r="Y2570" s="23">
        <v>46246</v>
      </c>
      <c r="Z2570" s="24">
        <f>+E2570-Y2570</f>
        <v>49</v>
      </c>
      <c r="AA2570" s="25">
        <f>+Tabla_DatosExternos_142[[#This Row],[Saldo]]/Tabla_DatosExternos_142[[#This Row],[Importe]]</f>
        <v>1</v>
      </c>
      <c r="AB2570" s="21"/>
      <c r="AC2570" s="26">
        <f>IF(AND(-Z2570&gt;=1,-Z2570&lt;=30),D2570,0)</f>
        <v>0</v>
      </c>
      <c r="AD2570" s="26">
        <f>IF(AND(-Z2570&gt;=31,-Z2570&lt;=60),D2570,0)</f>
        <v>0</v>
      </c>
      <c r="AE2570" s="26">
        <f>IF(AND(-Z2570&gt;=61,-Z2570&lt;=90),D2570,0)</f>
        <v>0</v>
      </c>
      <c r="AF2570" s="26">
        <f>IF(AND(-Z2570&gt;=91,-Z2570&lt;=120),D2570,0)</f>
        <v>0</v>
      </c>
      <c r="AG2570" s="26">
        <f>IF(AND(-Z2570&gt;=121,-Z2570&lt;=150),D2570,0)</f>
        <v>0</v>
      </c>
      <c r="AH2570" s="26">
        <f>IF(AND(-Z2570&gt;=151,-Z2570&lt;=180),D2570,0)</f>
        <v>0</v>
      </c>
      <c r="AI2570" s="26">
        <f>IF(AND(-Z2570&gt;=181,-Z2570&lt;=210),D2570,0)</f>
        <v>0</v>
      </c>
      <c r="AJ2570" s="26">
        <f>IF(AND(-Z2570&gt;=211,-Z2570&lt;=250),D2570,0)</f>
        <v>0</v>
      </c>
      <c r="AK2570" s="26">
        <f>IF(-Z2570&gt;=251,D2570,0)</f>
        <v>0</v>
      </c>
      <c r="AL2570" s="26">
        <f>SUM(AE2570:AF2570)</f>
        <v>0</v>
      </c>
      <c r="AM2570" s="26">
        <f>SUM(AG2570:AK2570)</f>
        <v>0</v>
      </c>
      <c r="AN2570" s="26">
        <f>SUM(AI2570:AK2570)</f>
        <v>0</v>
      </c>
      <c r="AO2570" s="26">
        <f>+IF(SUM(AC2570:AK2570)=0,D2570,0)</f>
        <v>1416.72</v>
      </c>
      <c r="AP2570" s="26">
        <f>+SUM(AC2570:AK2570)</f>
        <v>0</v>
      </c>
      <c r="AQ2570" s="26">
        <f>+Tabla_DatosExternos_142[[#This Row],[Total Vigente]]+Tabla_DatosExternos_142[[#This Row],[Total Vencido]]</f>
        <v>1416.72</v>
      </c>
      <c r="AR2570" s="26">
        <f>SUM(AG2570:AK2570)</f>
        <v>0</v>
      </c>
      <c r="AS2570" s="27">
        <f>+Tabla_DatosExternos_142[[#This Row],[Fecha]]-Tabla_DatosExternos_142[[#This Row],[Vence]]</f>
        <v>-60</v>
      </c>
      <c r="AT2570" s="21"/>
      <c r="AU2570" s="28" t="e">
        <f>+AR2570-W2570</f>
        <v>#VALUE!</v>
      </c>
    </row>
    <row r="2571" spans="1:47" x14ac:dyDescent="0.35">
      <c r="A2571" s="20">
        <v>46235</v>
      </c>
      <c r="B2571" s="21">
        <v>292895</v>
      </c>
      <c r="C2571" s="21">
        <v>1398.06</v>
      </c>
      <c r="D2571" s="21">
        <v>1398.06</v>
      </c>
      <c r="E2571" s="22">
        <v>46295</v>
      </c>
      <c r="F2571" s="21">
        <v>49</v>
      </c>
      <c r="G2571" s="21" t="s">
        <v>96</v>
      </c>
      <c r="H2571" s="21" t="s">
        <v>95</v>
      </c>
      <c r="I2571" s="21" t="s">
        <v>1709</v>
      </c>
      <c r="J2571" s="21" t="s">
        <v>1378</v>
      </c>
      <c r="K2571" s="21" t="s">
        <v>1379</v>
      </c>
      <c r="L2571" s="21" t="s">
        <v>1380</v>
      </c>
      <c r="M2571" s="21" t="s">
        <v>1381</v>
      </c>
      <c r="N2571" s="21">
        <v>60</v>
      </c>
      <c r="O2571" s="20"/>
      <c r="P2571" s="21" t="s">
        <v>50</v>
      </c>
      <c r="Q2571" s="21" t="s">
        <v>1710</v>
      </c>
      <c r="R2571" s="21">
        <v>425000</v>
      </c>
      <c r="S2571" s="21">
        <v>10019</v>
      </c>
      <c r="T2571" s="21">
        <v>-63.1881111</v>
      </c>
      <c r="U2571" s="21">
        <v>-17.703944400000001</v>
      </c>
      <c r="V2571" s="21" t="s">
        <v>1736</v>
      </c>
      <c r="W2571" s="21" t="s">
        <v>51</v>
      </c>
      <c r="X2571" s="21" t="s">
        <v>1767</v>
      </c>
      <c r="Y2571" s="23">
        <v>46246</v>
      </c>
      <c r="Z2571" s="24">
        <f>+E2571-Y2571</f>
        <v>49</v>
      </c>
      <c r="AA2571" s="25">
        <f>+Tabla_DatosExternos_142[[#This Row],[Saldo]]/Tabla_DatosExternos_142[[#This Row],[Importe]]</f>
        <v>1</v>
      </c>
      <c r="AB2571" s="21"/>
      <c r="AC2571" s="26">
        <f>IF(AND(-Z2571&gt;=1,-Z2571&lt;=30),D2571,0)</f>
        <v>0</v>
      </c>
      <c r="AD2571" s="26">
        <f>IF(AND(-Z2571&gt;=31,-Z2571&lt;=60),D2571,0)</f>
        <v>0</v>
      </c>
      <c r="AE2571" s="26">
        <f>IF(AND(-Z2571&gt;=61,-Z2571&lt;=90),D2571,0)</f>
        <v>0</v>
      </c>
      <c r="AF2571" s="26">
        <f>IF(AND(-Z2571&gt;=91,-Z2571&lt;=120),D2571,0)</f>
        <v>0</v>
      </c>
      <c r="AG2571" s="26">
        <f>IF(AND(-Z2571&gt;=121,-Z2571&lt;=150),D2571,0)</f>
        <v>0</v>
      </c>
      <c r="AH2571" s="26">
        <f>IF(AND(-Z2571&gt;=151,-Z2571&lt;=180),D2571,0)</f>
        <v>0</v>
      </c>
      <c r="AI2571" s="26">
        <f>IF(AND(-Z2571&gt;=181,-Z2571&lt;=210),D2571,0)</f>
        <v>0</v>
      </c>
      <c r="AJ2571" s="26">
        <f>IF(AND(-Z2571&gt;=211,-Z2571&lt;=250),D2571,0)</f>
        <v>0</v>
      </c>
      <c r="AK2571" s="26">
        <f>IF(-Z2571&gt;=251,D2571,0)</f>
        <v>0</v>
      </c>
      <c r="AL2571" s="26">
        <f>SUM(AE2571:AF2571)</f>
        <v>0</v>
      </c>
      <c r="AM2571" s="26">
        <f>SUM(AG2571:AK2571)</f>
        <v>0</v>
      </c>
      <c r="AN2571" s="26">
        <f>SUM(AI2571:AK2571)</f>
        <v>0</v>
      </c>
      <c r="AO2571" s="26">
        <f>+IF(SUM(AC2571:AK2571)=0,D2571,0)</f>
        <v>1398.06</v>
      </c>
      <c r="AP2571" s="26">
        <f>+SUM(AC2571:AK2571)</f>
        <v>0</v>
      </c>
      <c r="AQ2571" s="26">
        <f>+Tabla_DatosExternos_142[[#This Row],[Total Vigente]]+Tabla_DatosExternos_142[[#This Row],[Total Vencido]]</f>
        <v>1398.06</v>
      </c>
      <c r="AR2571" s="26">
        <f>SUM(AG2571:AK2571)</f>
        <v>0</v>
      </c>
      <c r="AS2571" s="27">
        <f>+Tabla_DatosExternos_142[[#This Row],[Fecha]]-Tabla_DatosExternos_142[[#This Row],[Vence]]</f>
        <v>-60</v>
      </c>
      <c r="AT2571" s="21"/>
      <c r="AU2571" s="28" t="e">
        <f>+AR2571-W2571</f>
        <v>#VALUE!</v>
      </c>
    </row>
    <row r="2572" spans="1:47" x14ac:dyDescent="0.35">
      <c r="A2572" s="20">
        <v>46235</v>
      </c>
      <c r="B2572" s="21">
        <v>292896</v>
      </c>
      <c r="C2572" s="21">
        <v>1533.6</v>
      </c>
      <c r="D2572" s="21">
        <v>1533.6</v>
      </c>
      <c r="E2572" s="22">
        <v>46295</v>
      </c>
      <c r="F2572" s="21">
        <v>49</v>
      </c>
      <c r="G2572" s="21" t="s">
        <v>96</v>
      </c>
      <c r="H2572" s="21" t="s">
        <v>95</v>
      </c>
      <c r="I2572" s="21" t="s">
        <v>1709</v>
      </c>
      <c r="J2572" s="21" t="s">
        <v>1378</v>
      </c>
      <c r="K2572" s="21" t="s">
        <v>1379</v>
      </c>
      <c r="L2572" s="21" t="s">
        <v>1380</v>
      </c>
      <c r="M2572" s="21" t="s">
        <v>1381</v>
      </c>
      <c r="N2572" s="21">
        <v>60</v>
      </c>
      <c r="O2572" s="20"/>
      <c r="P2572" s="21" t="s">
        <v>50</v>
      </c>
      <c r="Q2572" s="21" t="s">
        <v>1710</v>
      </c>
      <c r="R2572" s="21">
        <v>425000</v>
      </c>
      <c r="S2572" s="21">
        <v>10019</v>
      </c>
      <c r="T2572" s="21">
        <v>-63.2359437</v>
      </c>
      <c r="U2572" s="21">
        <v>-17.7632698</v>
      </c>
      <c r="V2572" s="21" t="s">
        <v>1736</v>
      </c>
      <c r="W2572" s="21" t="s">
        <v>51</v>
      </c>
      <c r="X2572" s="21" t="s">
        <v>1768</v>
      </c>
      <c r="Y2572" s="23">
        <v>46246</v>
      </c>
      <c r="Z2572" s="24">
        <f>+E2572-Y2572</f>
        <v>49</v>
      </c>
      <c r="AA2572" s="25">
        <f>+Tabla_DatosExternos_142[[#This Row],[Saldo]]/Tabla_DatosExternos_142[[#This Row],[Importe]]</f>
        <v>1</v>
      </c>
      <c r="AB2572" s="21"/>
      <c r="AC2572" s="26">
        <f>IF(AND(-Z2572&gt;=1,-Z2572&lt;=30),D2572,0)</f>
        <v>0</v>
      </c>
      <c r="AD2572" s="26">
        <f>IF(AND(-Z2572&gt;=31,-Z2572&lt;=60),D2572,0)</f>
        <v>0</v>
      </c>
      <c r="AE2572" s="26">
        <f>IF(AND(-Z2572&gt;=61,-Z2572&lt;=90),D2572,0)</f>
        <v>0</v>
      </c>
      <c r="AF2572" s="26">
        <f>IF(AND(-Z2572&gt;=91,-Z2572&lt;=120),D2572,0)</f>
        <v>0</v>
      </c>
      <c r="AG2572" s="26">
        <f>IF(AND(-Z2572&gt;=121,-Z2572&lt;=150),D2572,0)</f>
        <v>0</v>
      </c>
      <c r="AH2572" s="26">
        <f>IF(AND(-Z2572&gt;=151,-Z2572&lt;=180),D2572,0)</f>
        <v>0</v>
      </c>
      <c r="AI2572" s="26">
        <f>IF(AND(-Z2572&gt;=181,-Z2572&lt;=210),D2572,0)</f>
        <v>0</v>
      </c>
      <c r="AJ2572" s="26">
        <f>IF(AND(-Z2572&gt;=211,-Z2572&lt;=250),D2572,0)</f>
        <v>0</v>
      </c>
      <c r="AK2572" s="26">
        <f>IF(-Z2572&gt;=251,D2572,0)</f>
        <v>0</v>
      </c>
      <c r="AL2572" s="26">
        <f>SUM(AE2572:AF2572)</f>
        <v>0</v>
      </c>
      <c r="AM2572" s="26">
        <f>SUM(AG2572:AK2572)</f>
        <v>0</v>
      </c>
      <c r="AN2572" s="26">
        <f>SUM(AI2572:AK2572)</f>
        <v>0</v>
      </c>
      <c r="AO2572" s="26">
        <f>+IF(SUM(AC2572:AK2572)=0,D2572,0)</f>
        <v>1533.6</v>
      </c>
      <c r="AP2572" s="26">
        <f>+SUM(AC2572:AK2572)</f>
        <v>0</v>
      </c>
      <c r="AQ2572" s="26">
        <f>+Tabla_DatosExternos_142[[#This Row],[Total Vigente]]+Tabla_DatosExternos_142[[#This Row],[Total Vencido]]</f>
        <v>1533.6</v>
      </c>
      <c r="AR2572" s="26">
        <f>SUM(AG2572:AK2572)</f>
        <v>0</v>
      </c>
      <c r="AS2572" s="27">
        <f>+Tabla_DatosExternos_142[[#This Row],[Fecha]]-Tabla_DatosExternos_142[[#This Row],[Vence]]</f>
        <v>-60</v>
      </c>
      <c r="AT2572" s="21"/>
      <c r="AU2572" s="28" t="e">
        <f>+AR2572-W2572</f>
        <v>#VALUE!</v>
      </c>
    </row>
    <row r="2573" spans="1:47" x14ac:dyDescent="0.35">
      <c r="A2573" s="20">
        <v>46235</v>
      </c>
      <c r="B2573" s="21">
        <v>292897</v>
      </c>
      <c r="C2573" s="21">
        <v>739.62</v>
      </c>
      <c r="D2573" s="21">
        <v>739.62</v>
      </c>
      <c r="E2573" s="22">
        <v>46295</v>
      </c>
      <c r="F2573" s="21">
        <v>49</v>
      </c>
      <c r="G2573" s="21" t="s">
        <v>96</v>
      </c>
      <c r="H2573" s="21" t="s">
        <v>95</v>
      </c>
      <c r="I2573" s="21" t="s">
        <v>1709</v>
      </c>
      <c r="J2573" s="21" t="s">
        <v>1378</v>
      </c>
      <c r="K2573" s="21" t="s">
        <v>1379</v>
      </c>
      <c r="L2573" s="21" t="s">
        <v>1380</v>
      </c>
      <c r="M2573" s="21" t="s">
        <v>1381</v>
      </c>
      <c r="N2573" s="21">
        <v>60</v>
      </c>
      <c r="O2573" s="20"/>
      <c r="P2573" s="21" t="s">
        <v>50</v>
      </c>
      <c r="Q2573" s="21" t="s">
        <v>1710</v>
      </c>
      <c r="R2573" s="21">
        <v>10000</v>
      </c>
      <c r="S2573" s="21">
        <v>10019</v>
      </c>
      <c r="T2573" s="21">
        <v>-63.119921499999997</v>
      </c>
      <c r="U2573" s="21">
        <v>-17.745701700000001</v>
      </c>
      <c r="V2573" s="21" t="s">
        <v>1736</v>
      </c>
      <c r="W2573" s="21" t="s">
        <v>51</v>
      </c>
      <c r="X2573" s="21" t="s">
        <v>1770</v>
      </c>
      <c r="Y2573" s="23">
        <v>46246</v>
      </c>
      <c r="Z2573" s="24">
        <f>+E2573-Y2573</f>
        <v>49</v>
      </c>
      <c r="AA2573" s="25">
        <f>+Tabla_DatosExternos_142[[#This Row],[Saldo]]/Tabla_DatosExternos_142[[#This Row],[Importe]]</f>
        <v>1</v>
      </c>
      <c r="AB2573" s="21"/>
      <c r="AC2573" s="26">
        <f>IF(AND(-Z2573&gt;=1,-Z2573&lt;=30),D2573,0)</f>
        <v>0</v>
      </c>
      <c r="AD2573" s="26">
        <f>IF(AND(-Z2573&gt;=31,-Z2573&lt;=60),D2573,0)</f>
        <v>0</v>
      </c>
      <c r="AE2573" s="26">
        <f>IF(AND(-Z2573&gt;=61,-Z2573&lt;=90),D2573,0)</f>
        <v>0</v>
      </c>
      <c r="AF2573" s="26">
        <f>IF(AND(-Z2573&gt;=91,-Z2573&lt;=120),D2573,0)</f>
        <v>0</v>
      </c>
      <c r="AG2573" s="26">
        <f>IF(AND(-Z2573&gt;=121,-Z2573&lt;=150),D2573,0)</f>
        <v>0</v>
      </c>
      <c r="AH2573" s="26">
        <f>IF(AND(-Z2573&gt;=151,-Z2573&lt;=180),D2573,0)</f>
        <v>0</v>
      </c>
      <c r="AI2573" s="26">
        <f>IF(AND(-Z2573&gt;=181,-Z2573&lt;=210),D2573,0)</f>
        <v>0</v>
      </c>
      <c r="AJ2573" s="26">
        <f>IF(AND(-Z2573&gt;=211,-Z2573&lt;=250),D2573,0)</f>
        <v>0</v>
      </c>
      <c r="AK2573" s="26">
        <f>IF(-Z2573&gt;=251,D2573,0)</f>
        <v>0</v>
      </c>
      <c r="AL2573" s="26">
        <f>SUM(AE2573:AF2573)</f>
        <v>0</v>
      </c>
      <c r="AM2573" s="26">
        <f>SUM(AG2573:AK2573)</f>
        <v>0</v>
      </c>
      <c r="AN2573" s="26">
        <f>SUM(AI2573:AK2573)</f>
        <v>0</v>
      </c>
      <c r="AO2573" s="26">
        <f>+IF(SUM(AC2573:AK2573)=0,D2573,0)</f>
        <v>739.62</v>
      </c>
      <c r="AP2573" s="26">
        <f>+SUM(AC2573:AK2573)</f>
        <v>0</v>
      </c>
      <c r="AQ2573" s="26">
        <f>+Tabla_DatosExternos_142[[#This Row],[Total Vigente]]+Tabla_DatosExternos_142[[#This Row],[Total Vencido]]</f>
        <v>739.62</v>
      </c>
      <c r="AR2573" s="26">
        <f>SUM(AG2573:AK2573)</f>
        <v>0</v>
      </c>
      <c r="AS2573" s="27">
        <f>+Tabla_DatosExternos_142[[#This Row],[Fecha]]-Tabla_DatosExternos_142[[#This Row],[Vence]]</f>
        <v>-60</v>
      </c>
      <c r="AT2573" s="21"/>
      <c r="AU2573" s="28" t="e">
        <f>+AR2573-W2573</f>
        <v>#VALUE!</v>
      </c>
    </row>
    <row r="2574" spans="1:47" x14ac:dyDescent="0.35">
      <c r="A2574" s="20">
        <v>46235</v>
      </c>
      <c r="B2574" s="21">
        <v>292898</v>
      </c>
      <c r="C2574" s="21">
        <v>2218.86</v>
      </c>
      <c r="D2574" s="21">
        <v>2218.86</v>
      </c>
      <c r="E2574" s="22">
        <v>46295</v>
      </c>
      <c r="F2574" s="21">
        <v>49</v>
      </c>
      <c r="G2574" s="21" t="s">
        <v>96</v>
      </c>
      <c r="H2574" s="21" t="s">
        <v>95</v>
      </c>
      <c r="I2574" s="21" t="s">
        <v>1709</v>
      </c>
      <c r="J2574" s="21" t="s">
        <v>1378</v>
      </c>
      <c r="K2574" s="21" t="s">
        <v>1379</v>
      </c>
      <c r="L2574" s="21" t="s">
        <v>1380</v>
      </c>
      <c r="M2574" s="21" t="s">
        <v>1381</v>
      </c>
      <c r="N2574" s="21">
        <v>60</v>
      </c>
      <c r="O2574" s="20"/>
      <c r="P2574" s="21" t="s">
        <v>50</v>
      </c>
      <c r="Q2574" s="21" t="s">
        <v>1710</v>
      </c>
      <c r="R2574" s="21">
        <v>10000</v>
      </c>
      <c r="S2574" s="21">
        <v>10019</v>
      </c>
      <c r="T2574" s="21">
        <v>-63.117647499999997</v>
      </c>
      <c r="U2574" s="21">
        <v>-17.754691699999999</v>
      </c>
      <c r="V2574" s="21" t="s">
        <v>1736</v>
      </c>
      <c r="W2574" s="21" t="s">
        <v>51</v>
      </c>
      <c r="X2574" s="21" t="s">
        <v>1771</v>
      </c>
      <c r="Y2574" s="23">
        <v>46246</v>
      </c>
      <c r="Z2574" s="24">
        <f>+E2574-Y2574</f>
        <v>49</v>
      </c>
      <c r="AA2574" s="25">
        <f>+Tabla_DatosExternos_142[[#This Row],[Saldo]]/Tabla_DatosExternos_142[[#This Row],[Importe]]</f>
        <v>1</v>
      </c>
      <c r="AB2574" s="21"/>
      <c r="AC2574" s="26">
        <f>IF(AND(-Z2574&gt;=1,-Z2574&lt;=30),D2574,0)</f>
        <v>0</v>
      </c>
      <c r="AD2574" s="26">
        <f>IF(AND(-Z2574&gt;=31,-Z2574&lt;=60),D2574,0)</f>
        <v>0</v>
      </c>
      <c r="AE2574" s="26">
        <f>IF(AND(-Z2574&gt;=61,-Z2574&lt;=90),D2574,0)</f>
        <v>0</v>
      </c>
      <c r="AF2574" s="26">
        <f>IF(AND(-Z2574&gt;=91,-Z2574&lt;=120),D2574,0)</f>
        <v>0</v>
      </c>
      <c r="AG2574" s="26">
        <f>IF(AND(-Z2574&gt;=121,-Z2574&lt;=150),D2574,0)</f>
        <v>0</v>
      </c>
      <c r="AH2574" s="26">
        <f>IF(AND(-Z2574&gt;=151,-Z2574&lt;=180),D2574,0)</f>
        <v>0</v>
      </c>
      <c r="AI2574" s="26">
        <f>IF(AND(-Z2574&gt;=181,-Z2574&lt;=210),D2574,0)</f>
        <v>0</v>
      </c>
      <c r="AJ2574" s="26">
        <f>IF(AND(-Z2574&gt;=211,-Z2574&lt;=250),D2574,0)</f>
        <v>0</v>
      </c>
      <c r="AK2574" s="26">
        <f>IF(-Z2574&gt;=251,D2574,0)</f>
        <v>0</v>
      </c>
      <c r="AL2574" s="26">
        <f>SUM(AE2574:AF2574)</f>
        <v>0</v>
      </c>
      <c r="AM2574" s="26">
        <f>SUM(AG2574:AK2574)</f>
        <v>0</v>
      </c>
      <c r="AN2574" s="26">
        <f>SUM(AI2574:AK2574)</f>
        <v>0</v>
      </c>
      <c r="AO2574" s="26">
        <f>+IF(SUM(AC2574:AK2574)=0,D2574,0)</f>
        <v>2218.86</v>
      </c>
      <c r="AP2574" s="26">
        <f>+SUM(AC2574:AK2574)</f>
        <v>0</v>
      </c>
      <c r="AQ2574" s="26">
        <f>+Tabla_DatosExternos_142[[#This Row],[Total Vigente]]+Tabla_DatosExternos_142[[#This Row],[Total Vencido]]</f>
        <v>2218.86</v>
      </c>
      <c r="AR2574" s="26">
        <f>SUM(AG2574:AK2574)</f>
        <v>0</v>
      </c>
      <c r="AS2574" s="27">
        <f>+Tabla_DatosExternos_142[[#This Row],[Fecha]]-Tabla_DatosExternos_142[[#This Row],[Vence]]</f>
        <v>-60</v>
      </c>
      <c r="AT2574" s="21"/>
      <c r="AU2574" s="28" t="e">
        <f>+AR2574-W2574</f>
        <v>#VALUE!</v>
      </c>
    </row>
    <row r="2575" spans="1:47" x14ac:dyDescent="0.35">
      <c r="A2575" s="20">
        <v>46235</v>
      </c>
      <c r="B2575" s="21">
        <v>292899</v>
      </c>
      <c r="C2575" s="21">
        <v>409.86</v>
      </c>
      <c r="D2575" s="21">
        <v>409.86</v>
      </c>
      <c r="E2575" s="22">
        <v>46295</v>
      </c>
      <c r="F2575" s="21">
        <v>49</v>
      </c>
      <c r="G2575" s="21" t="s">
        <v>96</v>
      </c>
      <c r="H2575" s="21" t="s">
        <v>95</v>
      </c>
      <c r="I2575" s="21" t="s">
        <v>1709</v>
      </c>
      <c r="J2575" s="21" t="s">
        <v>1378</v>
      </c>
      <c r="K2575" s="21" t="s">
        <v>1379</v>
      </c>
      <c r="L2575" s="21" t="s">
        <v>1380</v>
      </c>
      <c r="M2575" s="21" t="s">
        <v>1381</v>
      </c>
      <c r="N2575" s="21">
        <v>60</v>
      </c>
      <c r="O2575" s="20"/>
      <c r="P2575" s="21" t="s">
        <v>50</v>
      </c>
      <c r="Q2575" s="21" t="s">
        <v>1710</v>
      </c>
      <c r="R2575" s="21">
        <v>5000</v>
      </c>
      <c r="S2575" s="21">
        <v>10019</v>
      </c>
      <c r="T2575" s="21">
        <v>-63.136187999999997</v>
      </c>
      <c r="U2575" s="21">
        <v>-17.775711000000001</v>
      </c>
      <c r="V2575" s="21" t="s">
        <v>1744</v>
      </c>
      <c r="W2575" s="21" t="s">
        <v>51</v>
      </c>
      <c r="X2575" s="21" t="s">
        <v>1773</v>
      </c>
      <c r="Y2575" s="23">
        <v>46246</v>
      </c>
      <c r="Z2575" s="24">
        <f>+E2575-Y2575</f>
        <v>49</v>
      </c>
      <c r="AA2575" s="25">
        <f>+Tabla_DatosExternos_142[[#This Row],[Saldo]]/Tabla_DatosExternos_142[[#This Row],[Importe]]</f>
        <v>1</v>
      </c>
      <c r="AB2575" s="21"/>
      <c r="AC2575" s="26">
        <f>IF(AND(-Z2575&gt;=1,-Z2575&lt;=30),D2575,0)</f>
        <v>0</v>
      </c>
      <c r="AD2575" s="26">
        <f>IF(AND(-Z2575&gt;=31,-Z2575&lt;=60),D2575,0)</f>
        <v>0</v>
      </c>
      <c r="AE2575" s="26">
        <f>IF(AND(-Z2575&gt;=61,-Z2575&lt;=90),D2575,0)</f>
        <v>0</v>
      </c>
      <c r="AF2575" s="26">
        <f>IF(AND(-Z2575&gt;=91,-Z2575&lt;=120),D2575,0)</f>
        <v>0</v>
      </c>
      <c r="AG2575" s="26">
        <f>IF(AND(-Z2575&gt;=121,-Z2575&lt;=150),D2575,0)</f>
        <v>0</v>
      </c>
      <c r="AH2575" s="26">
        <f>IF(AND(-Z2575&gt;=151,-Z2575&lt;=180),D2575,0)</f>
        <v>0</v>
      </c>
      <c r="AI2575" s="26">
        <f>IF(AND(-Z2575&gt;=181,-Z2575&lt;=210),D2575,0)</f>
        <v>0</v>
      </c>
      <c r="AJ2575" s="26">
        <f>IF(AND(-Z2575&gt;=211,-Z2575&lt;=250),D2575,0)</f>
        <v>0</v>
      </c>
      <c r="AK2575" s="26">
        <f>IF(-Z2575&gt;=251,D2575,0)</f>
        <v>0</v>
      </c>
      <c r="AL2575" s="26">
        <f>SUM(AE2575:AF2575)</f>
        <v>0</v>
      </c>
      <c r="AM2575" s="26">
        <f>SUM(AG2575:AK2575)</f>
        <v>0</v>
      </c>
      <c r="AN2575" s="26">
        <f>SUM(AI2575:AK2575)</f>
        <v>0</v>
      </c>
      <c r="AO2575" s="26">
        <f>+IF(SUM(AC2575:AK2575)=0,D2575,0)</f>
        <v>409.86</v>
      </c>
      <c r="AP2575" s="26">
        <f>+SUM(AC2575:AK2575)</f>
        <v>0</v>
      </c>
      <c r="AQ2575" s="26">
        <f>+Tabla_DatosExternos_142[[#This Row],[Total Vigente]]+Tabla_DatosExternos_142[[#This Row],[Total Vencido]]</f>
        <v>409.86</v>
      </c>
      <c r="AR2575" s="26">
        <f>SUM(AG2575:AK2575)</f>
        <v>0</v>
      </c>
      <c r="AS2575" s="27">
        <f>+Tabla_DatosExternos_142[[#This Row],[Fecha]]-Tabla_DatosExternos_142[[#This Row],[Vence]]</f>
        <v>-60</v>
      </c>
      <c r="AT2575" s="21"/>
      <c r="AU2575" s="28" t="e">
        <f>+AR2575-W2575</f>
        <v>#VALUE!</v>
      </c>
    </row>
    <row r="2576" spans="1:47" x14ac:dyDescent="0.35">
      <c r="A2576" s="20">
        <v>46235</v>
      </c>
      <c r="B2576" s="21">
        <v>292900</v>
      </c>
      <c r="C2576" s="21">
        <v>759.6</v>
      </c>
      <c r="D2576" s="21">
        <v>759.6</v>
      </c>
      <c r="E2576" s="22">
        <v>46295</v>
      </c>
      <c r="F2576" s="21">
        <v>49</v>
      </c>
      <c r="G2576" s="21" t="s">
        <v>96</v>
      </c>
      <c r="H2576" s="21" t="s">
        <v>95</v>
      </c>
      <c r="I2576" s="21" t="s">
        <v>1587</v>
      </c>
      <c r="J2576" s="21" t="s">
        <v>1378</v>
      </c>
      <c r="K2576" s="21" t="s">
        <v>1379</v>
      </c>
      <c r="L2576" s="21" t="s">
        <v>1380</v>
      </c>
      <c r="M2576" s="21" t="s">
        <v>1381</v>
      </c>
      <c r="N2576" s="21">
        <v>60</v>
      </c>
      <c r="O2576" s="20"/>
      <c r="P2576" s="21" t="s">
        <v>50</v>
      </c>
      <c r="Q2576" s="21" t="s">
        <v>1588</v>
      </c>
      <c r="R2576" s="21">
        <v>70000</v>
      </c>
      <c r="S2576" s="21">
        <v>10019</v>
      </c>
      <c r="T2576" s="21">
        <v>-63.154957000000003</v>
      </c>
      <c r="U2576" s="21">
        <v>-17.785691</v>
      </c>
      <c r="V2576" s="21" t="s">
        <v>262</v>
      </c>
      <c r="W2576" s="21" t="s">
        <v>51</v>
      </c>
      <c r="X2576" s="21" t="s">
        <v>1589</v>
      </c>
      <c r="Y2576" s="23">
        <v>46246</v>
      </c>
      <c r="Z2576" s="24">
        <f>+E2576-Y2576</f>
        <v>49</v>
      </c>
      <c r="AA2576" s="25">
        <f>+Tabla_DatosExternos_142[[#This Row],[Saldo]]/Tabla_DatosExternos_142[[#This Row],[Importe]]</f>
        <v>1</v>
      </c>
      <c r="AB2576" s="21"/>
      <c r="AC2576" s="26">
        <f>IF(AND(-Z2576&gt;=1,-Z2576&lt;=30),D2576,0)</f>
        <v>0</v>
      </c>
      <c r="AD2576" s="26">
        <f>IF(AND(-Z2576&gt;=31,-Z2576&lt;=60),D2576,0)</f>
        <v>0</v>
      </c>
      <c r="AE2576" s="26">
        <f>IF(AND(-Z2576&gt;=61,-Z2576&lt;=90),D2576,0)</f>
        <v>0</v>
      </c>
      <c r="AF2576" s="26">
        <f>IF(AND(-Z2576&gt;=91,-Z2576&lt;=120),D2576,0)</f>
        <v>0</v>
      </c>
      <c r="AG2576" s="26">
        <f>IF(AND(-Z2576&gt;=121,-Z2576&lt;=150),D2576,0)</f>
        <v>0</v>
      </c>
      <c r="AH2576" s="26">
        <f>IF(AND(-Z2576&gt;=151,-Z2576&lt;=180),D2576,0)</f>
        <v>0</v>
      </c>
      <c r="AI2576" s="26">
        <f>IF(AND(-Z2576&gt;=181,-Z2576&lt;=210),D2576,0)</f>
        <v>0</v>
      </c>
      <c r="AJ2576" s="26">
        <f>IF(AND(-Z2576&gt;=211,-Z2576&lt;=250),D2576,0)</f>
        <v>0</v>
      </c>
      <c r="AK2576" s="26">
        <f>IF(-Z2576&gt;=251,D2576,0)</f>
        <v>0</v>
      </c>
      <c r="AL2576" s="26">
        <f>SUM(AE2576:AF2576)</f>
        <v>0</v>
      </c>
      <c r="AM2576" s="26">
        <f>SUM(AG2576:AK2576)</f>
        <v>0</v>
      </c>
      <c r="AN2576" s="26">
        <f>SUM(AI2576:AK2576)</f>
        <v>0</v>
      </c>
      <c r="AO2576" s="26">
        <f>+IF(SUM(AC2576:AK2576)=0,D2576,0)</f>
        <v>759.6</v>
      </c>
      <c r="AP2576" s="26">
        <f>+SUM(AC2576:AK2576)</f>
        <v>0</v>
      </c>
      <c r="AQ2576" s="26">
        <f>+Tabla_DatosExternos_142[[#This Row],[Total Vigente]]+Tabla_DatosExternos_142[[#This Row],[Total Vencido]]</f>
        <v>759.6</v>
      </c>
      <c r="AR2576" s="26">
        <f>SUM(AG2576:AK2576)</f>
        <v>0</v>
      </c>
      <c r="AS2576" s="27">
        <f>+Tabla_DatosExternos_142[[#This Row],[Fecha]]-Tabla_DatosExternos_142[[#This Row],[Vence]]</f>
        <v>-60</v>
      </c>
      <c r="AT2576" s="21"/>
      <c r="AU2576" s="28" t="e">
        <f>+AR2576-W2576</f>
        <v>#VALUE!</v>
      </c>
    </row>
    <row r="2577" spans="1:47" x14ac:dyDescent="0.35">
      <c r="A2577" s="20">
        <v>46235</v>
      </c>
      <c r="B2577" s="21">
        <v>292901</v>
      </c>
      <c r="C2577" s="21">
        <v>4508.16</v>
      </c>
      <c r="D2577" s="21">
        <v>4508.16</v>
      </c>
      <c r="E2577" s="22">
        <v>46295</v>
      </c>
      <c r="F2577" s="21">
        <v>49</v>
      </c>
      <c r="G2577" s="21" t="s">
        <v>96</v>
      </c>
      <c r="H2577" s="21" t="s">
        <v>95</v>
      </c>
      <c r="I2577" s="21" t="s">
        <v>1823</v>
      </c>
      <c r="J2577" s="21" t="s">
        <v>1378</v>
      </c>
      <c r="K2577" s="21" t="s">
        <v>1379</v>
      </c>
      <c r="L2577" s="21" t="s">
        <v>1380</v>
      </c>
      <c r="M2577" s="21" t="s">
        <v>1381</v>
      </c>
      <c r="N2577" s="21">
        <v>60</v>
      </c>
      <c r="O2577" s="20"/>
      <c r="P2577" s="21" t="s">
        <v>50</v>
      </c>
      <c r="Q2577" s="21" t="s">
        <v>1824</v>
      </c>
      <c r="R2577" s="21">
        <v>3020821</v>
      </c>
      <c r="S2577" s="21">
        <v>10019</v>
      </c>
      <c r="T2577" s="21">
        <v>-63.211114299999998</v>
      </c>
      <c r="U2577" s="21">
        <v>-17.8105388</v>
      </c>
      <c r="V2577" s="21" t="s">
        <v>1448</v>
      </c>
      <c r="W2577" s="21" t="s">
        <v>51</v>
      </c>
      <c r="X2577" s="21" t="s">
        <v>1838</v>
      </c>
      <c r="Y2577" s="23">
        <v>46246</v>
      </c>
      <c r="Z2577" s="24">
        <f>+E2577-Y2577</f>
        <v>49</v>
      </c>
      <c r="AA2577" s="25">
        <f>+Tabla_DatosExternos_142[[#This Row],[Saldo]]/Tabla_DatosExternos_142[[#This Row],[Importe]]</f>
        <v>1</v>
      </c>
      <c r="AB2577" s="21"/>
      <c r="AC2577" s="26">
        <f>IF(AND(-Z2577&gt;=1,-Z2577&lt;=30),D2577,0)</f>
        <v>0</v>
      </c>
      <c r="AD2577" s="26">
        <f>IF(AND(-Z2577&gt;=31,-Z2577&lt;=60),D2577,0)</f>
        <v>0</v>
      </c>
      <c r="AE2577" s="26">
        <f>IF(AND(-Z2577&gt;=61,-Z2577&lt;=90),D2577,0)</f>
        <v>0</v>
      </c>
      <c r="AF2577" s="26">
        <f>IF(AND(-Z2577&gt;=91,-Z2577&lt;=120),D2577,0)</f>
        <v>0</v>
      </c>
      <c r="AG2577" s="26">
        <f>IF(AND(-Z2577&gt;=121,-Z2577&lt;=150),D2577,0)</f>
        <v>0</v>
      </c>
      <c r="AH2577" s="26">
        <f>IF(AND(-Z2577&gt;=151,-Z2577&lt;=180),D2577,0)</f>
        <v>0</v>
      </c>
      <c r="AI2577" s="26">
        <f>IF(AND(-Z2577&gt;=181,-Z2577&lt;=210),D2577,0)</f>
        <v>0</v>
      </c>
      <c r="AJ2577" s="26">
        <f>IF(AND(-Z2577&gt;=211,-Z2577&lt;=250),D2577,0)</f>
        <v>0</v>
      </c>
      <c r="AK2577" s="26">
        <f>IF(-Z2577&gt;=251,D2577,0)</f>
        <v>0</v>
      </c>
      <c r="AL2577" s="26">
        <f>SUM(AE2577:AF2577)</f>
        <v>0</v>
      </c>
      <c r="AM2577" s="26">
        <f>SUM(AG2577:AK2577)</f>
        <v>0</v>
      </c>
      <c r="AN2577" s="26">
        <f>SUM(AI2577:AK2577)</f>
        <v>0</v>
      </c>
      <c r="AO2577" s="26">
        <f>+IF(SUM(AC2577:AK2577)=0,D2577,0)</f>
        <v>4508.16</v>
      </c>
      <c r="AP2577" s="26">
        <f>+SUM(AC2577:AK2577)</f>
        <v>0</v>
      </c>
      <c r="AQ2577" s="26">
        <f>+Tabla_DatosExternos_142[[#This Row],[Total Vigente]]+Tabla_DatosExternos_142[[#This Row],[Total Vencido]]</f>
        <v>4508.16</v>
      </c>
      <c r="AR2577" s="26">
        <f>SUM(AG2577:AK2577)</f>
        <v>0</v>
      </c>
      <c r="AS2577" s="27">
        <f>+Tabla_DatosExternos_142[[#This Row],[Fecha]]-Tabla_DatosExternos_142[[#This Row],[Vence]]</f>
        <v>-60</v>
      </c>
      <c r="AT2577" s="21"/>
      <c r="AU2577" s="28" t="e">
        <f>+AR2577-W2577</f>
        <v>#VALUE!</v>
      </c>
    </row>
    <row r="2578" spans="1:47" x14ac:dyDescent="0.35">
      <c r="A2578" s="20">
        <v>46235</v>
      </c>
      <c r="B2578" s="21">
        <v>292902</v>
      </c>
      <c r="C2578" s="21">
        <v>1524.54</v>
      </c>
      <c r="D2578" s="21">
        <v>1524.54</v>
      </c>
      <c r="E2578" s="22">
        <v>46295</v>
      </c>
      <c r="F2578" s="21">
        <v>49</v>
      </c>
      <c r="G2578" s="21" t="s">
        <v>96</v>
      </c>
      <c r="H2578" s="21" t="s">
        <v>95</v>
      </c>
      <c r="I2578" s="21" t="s">
        <v>1823</v>
      </c>
      <c r="J2578" s="21" t="s">
        <v>1378</v>
      </c>
      <c r="K2578" s="21" t="s">
        <v>1379</v>
      </c>
      <c r="L2578" s="21" t="s">
        <v>1380</v>
      </c>
      <c r="M2578" s="21" t="s">
        <v>1381</v>
      </c>
      <c r="N2578" s="21">
        <v>60</v>
      </c>
      <c r="O2578" s="20"/>
      <c r="P2578" s="21" t="s">
        <v>50</v>
      </c>
      <c r="Q2578" s="21" t="s">
        <v>1824</v>
      </c>
      <c r="R2578" s="21">
        <v>3020821</v>
      </c>
      <c r="S2578" s="21">
        <v>10019</v>
      </c>
      <c r="T2578" s="21">
        <v>-63.184010899999997</v>
      </c>
      <c r="U2578" s="21">
        <v>-17.794257900000002</v>
      </c>
      <c r="V2578" s="21" t="s">
        <v>1448</v>
      </c>
      <c r="W2578" s="21" t="s">
        <v>51</v>
      </c>
      <c r="X2578" s="21" t="s">
        <v>1825</v>
      </c>
      <c r="Y2578" s="23">
        <v>46246</v>
      </c>
      <c r="Z2578" s="24">
        <f>+E2578-Y2578</f>
        <v>49</v>
      </c>
      <c r="AA2578" s="25">
        <f>+Tabla_DatosExternos_142[[#This Row],[Saldo]]/Tabla_DatosExternos_142[[#This Row],[Importe]]</f>
        <v>1</v>
      </c>
      <c r="AB2578" s="21"/>
      <c r="AC2578" s="26">
        <f>IF(AND(-Z2578&gt;=1,-Z2578&lt;=30),D2578,0)</f>
        <v>0</v>
      </c>
      <c r="AD2578" s="26">
        <f>IF(AND(-Z2578&gt;=31,-Z2578&lt;=60),D2578,0)</f>
        <v>0</v>
      </c>
      <c r="AE2578" s="26">
        <f>IF(AND(-Z2578&gt;=61,-Z2578&lt;=90),D2578,0)</f>
        <v>0</v>
      </c>
      <c r="AF2578" s="26">
        <f>IF(AND(-Z2578&gt;=91,-Z2578&lt;=120),D2578,0)</f>
        <v>0</v>
      </c>
      <c r="AG2578" s="26">
        <f>IF(AND(-Z2578&gt;=121,-Z2578&lt;=150),D2578,0)</f>
        <v>0</v>
      </c>
      <c r="AH2578" s="26">
        <f>IF(AND(-Z2578&gt;=151,-Z2578&lt;=180),D2578,0)</f>
        <v>0</v>
      </c>
      <c r="AI2578" s="26">
        <f>IF(AND(-Z2578&gt;=181,-Z2578&lt;=210),D2578,0)</f>
        <v>0</v>
      </c>
      <c r="AJ2578" s="26">
        <f>IF(AND(-Z2578&gt;=211,-Z2578&lt;=250),D2578,0)</f>
        <v>0</v>
      </c>
      <c r="AK2578" s="26">
        <f>IF(-Z2578&gt;=251,D2578,0)</f>
        <v>0</v>
      </c>
      <c r="AL2578" s="26">
        <f>SUM(AE2578:AF2578)</f>
        <v>0</v>
      </c>
      <c r="AM2578" s="26">
        <f>SUM(AG2578:AK2578)</f>
        <v>0</v>
      </c>
      <c r="AN2578" s="26">
        <f>SUM(AI2578:AK2578)</f>
        <v>0</v>
      </c>
      <c r="AO2578" s="26">
        <f>+IF(SUM(AC2578:AK2578)=0,D2578,0)</f>
        <v>1524.54</v>
      </c>
      <c r="AP2578" s="26">
        <f>+SUM(AC2578:AK2578)</f>
        <v>0</v>
      </c>
      <c r="AQ2578" s="26">
        <f>+Tabla_DatosExternos_142[[#This Row],[Total Vigente]]+Tabla_DatosExternos_142[[#This Row],[Total Vencido]]</f>
        <v>1524.54</v>
      </c>
      <c r="AR2578" s="26">
        <f>SUM(AG2578:AK2578)</f>
        <v>0</v>
      </c>
      <c r="AS2578" s="27">
        <f>+Tabla_DatosExternos_142[[#This Row],[Fecha]]-Tabla_DatosExternos_142[[#This Row],[Vence]]</f>
        <v>-60</v>
      </c>
      <c r="AT2578" s="21"/>
      <c r="AU2578" s="28" t="e">
        <f>+AR2578-W2578</f>
        <v>#VALUE!</v>
      </c>
    </row>
    <row r="2579" spans="1:47" x14ac:dyDescent="0.35">
      <c r="A2579" s="20">
        <v>46235</v>
      </c>
      <c r="B2579" s="21">
        <v>292903</v>
      </c>
      <c r="C2579" s="21">
        <v>5123.82</v>
      </c>
      <c r="D2579" s="21">
        <v>5123.82</v>
      </c>
      <c r="E2579" s="22">
        <v>46295</v>
      </c>
      <c r="F2579" s="21">
        <v>49</v>
      </c>
      <c r="G2579" s="21" t="s">
        <v>96</v>
      </c>
      <c r="H2579" s="21" t="s">
        <v>95</v>
      </c>
      <c r="I2579" s="21" t="s">
        <v>1823</v>
      </c>
      <c r="J2579" s="21" t="s">
        <v>1378</v>
      </c>
      <c r="K2579" s="21" t="s">
        <v>1379</v>
      </c>
      <c r="L2579" s="21" t="s">
        <v>1380</v>
      </c>
      <c r="M2579" s="21" t="s">
        <v>1381</v>
      </c>
      <c r="N2579" s="21">
        <v>60</v>
      </c>
      <c r="O2579" s="20"/>
      <c r="P2579" s="21" t="s">
        <v>50</v>
      </c>
      <c r="Q2579" s="21" t="s">
        <v>1824</v>
      </c>
      <c r="R2579" s="21">
        <v>3020821</v>
      </c>
      <c r="S2579" s="21">
        <v>10019</v>
      </c>
      <c r="T2579" s="21">
        <v>-63.187081800000001</v>
      </c>
      <c r="U2579" s="21">
        <v>-17.813688200000001</v>
      </c>
      <c r="V2579" s="21" t="s">
        <v>1448</v>
      </c>
      <c r="W2579" s="21" t="s">
        <v>51</v>
      </c>
      <c r="X2579" s="21" t="s">
        <v>1839</v>
      </c>
      <c r="Y2579" s="23">
        <v>46246</v>
      </c>
      <c r="Z2579" s="24">
        <f>+E2579-Y2579</f>
        <v>49</v>
      </c>
      <c r="AA2579" s="25">
        <f>+Tabla_DatosExternos_142[[#This Row],[Saldo]]/Tabla_DatosExternos_142[[#This Row],[Importe]]</f>
        <v>1</v>
      </c>
      <c r="AB2579" s="21"/>
      <c r="AC2579" s="26">
        <f>IF(AND(-Z2579&gt;=1,-Z2579&lt;=30),D2579,0)</f>
        <v>0</v>
      </c>
      <c r="AD2579" s="26">
        <f>IF(AND(-Z2579&gt;=31,-Z2579&lt;=60),D2579,0)</f>
        <v>0</v>
      </c>
      <c r="AE2579" s="26">
        <f>IF(AND(-Z2579&gt;=61,-Z2579&lt;=90),D2579,0)</f>
        <v>0</v>
      </c>
      <c r="AF2579" s="26">
        <f>IF(AND(-Z2579&gt;=91,-Z2579&lt;=120),D2579,0)</f>
        <v>0</v>
      </c>
      <c r="AG2579" s="26">
        <f>IF(AND(-Z2579&gt;=121,-Z2579&lt;=150),D2579,0)</f>
        <v>0</v>
      </c>
      <c r="AH2579" s="26">
        <f>IF(AND(-Z2579&gt;=151,-Z2579&lt;=180),D2579,0)</f>
        <v>0</v>
      </c>
      <c r="AI2579" s="26">
        <f>IF(AND(-Z2579&gt;=181,-Z2579&lt;=210),D2579,0)</f>
        <v>0</v>
      </c>
      <c r="AJ2579" s="26">
        <f>IF(AND(-Z2579&gt;=211,-Z2579&lt;=250),D2579,0)</f>
        <v>0</v>
      </c>
      <c r="AK2579" s="26">
        <f>IF(-Z2579&gt;=251,D2579,0)</f>
        <v>0</v>
      </c>
      <c r="AL2579" s="26">
        <f>SUM(AE2579:AF2579)</f>
        <v>0</v>
      </c>
      <c r="AM2579" s="26">
        <f>SUM(AG2579:AK2579)</f>
        <v>0</v>
      </c>
      <c r="AN2579" s="26">
        <f>SUM(AI2579:AK2579)</f>
        <v>0</v>
      </c>
      <c r="AO2579" s="26">
        <f>+IF(SUM(AC2579:AK2579)=0,D2579,0)</f>
        <v>5123.82</v>
      </c>
      <c r="AP2579" s="26">
        <f>+SUM(AC2579:AK2579)</f>
        <v>0</v>
      </c>
      <c r="AQ2579" s="26">
        <f>+Tabla_DatosExternos_142[[#This Row],[Total Vigente]]+Tabla_DatosExternos_142[[#This Row],[Total Vencido]]</f>
        <v>5123.82</v>
      </c>
      <c r="AR2579" s="26">
        <f>SUM(AG2579:AK2579)</f>
        <v>0</v>
      </c>
      <c r="AS2579" s="27">
        <f>+Tabla_DatosExternos_142[[#This Row],[Fecha]]-Tabla_DatosExternos_142[[#This Row],[Vence]]</f>
        <v>-60</v>
      </c>
      <c r="AT2579" s="21"/>
      <c r="AU2579" s="28" t="e">
        <f>+AR2579-W2579</f>
        <v>#VALUE!</v>
      </c>
    </row>
    <row r="2580" spans="1:47" x14ac:dyDescent="0.35">
      <c r="A2580" s="20">
        <v>46235</v>
      </c>
      <c r="B2580" s="21">
        <v>292904</v>
      </c>
      <c r="C2580" s="21">
        <v>1760.28</v>
      </c>
      <c r="D2580" s="21">
        <v>1760.28</v>
      </c>
      <c r="E2580" s="22">
        <v>46295</v>
      </c>
      <c r="F2580" s="21">
        <v>49</v>
      </c>
      <c r="G2580" s="21" t="s">
        <v>96</v>
      </c>
      <c r="H2580" s="21" t="s">
        <v>95</v>
      </c>
      <c r="I2580" s="21" t="s">
        <v>1823</v>
      </c>
      <c r="J2580" s="21" t="s">
        <v>1378</v>
      </c>
      <c r="K2580" s="21" t="s">
        <v>1379</v>
      </c>
      <c r="L2580" s="21" t="s">
        <v>1380</v>
      </c>
      <c r="M2580" s="21" t="s">
        <v>1381</v>
      </c>
      <c r="N2580" s="21">
        <v>60</v>
      </c>
      <c r="O2580" s="20"/>
      <c r="P2580" s="21" t="s">
        <v>50</v>
      </c>
      <c r="Q2580" s="21" t="s">
        <v>1824</v>
      </c>
      <c r="R2580" s="21">
        <v>3020821</v>
      </c>
      <c r="S2580" s="21">
        <v>10019</v>
      </c>
      <c r="T2580" s="21">
        <v>-63.1815906</v>
      </c>
      <c r="U2580" s="21">
        <v>-17.7884542</v>
      </c>
      <c r="V2580" s="21" t="s">
        <v>1448</v>
      </c>
      <c r="W2580" s="21" t="s">
        <v>51</v>
      </c>
      <c r="X2580" s="21" t="s">
        <v>1861</v>
      </c>
      <c r="Y2580" s="23">
        <v>46246</v>
      </c>
      <c r="Z2580" s="24">
        <f>+E2580-Y2580</f>
        <v>49</v>
      </c>
      <c r="AA2580" s="25">
        <f>+Tabla_DatosExternos_142[[#This Row],[Saldo]]/Tabla_DatosExternos_142[[#This Row],[Importe]]</f>
        <v>1</v>
      </c>
      <c r="AB2580" s="21"/>
      <c r="AC2580" s="26">
        <f>IF(AND(-Z2580&gt;=1,-Z2580&lt;=30),D2580,0)</f>
        <v>0</v>
      </c>
      <c r="AD2580" s="26">
        <f>IF(AND(-Z2580&gt;=31,-Z2580&lt;=60),D2580,0)</f>
        <v>0</v>
      </c>
      <c r="AE2580" s="26">
        <f>IF(AND(-Z2580&gt;=61,-Z2580&lt;=90),D2580,0)</f>
        <v>0</v>
      </c>
      <c r="AF2580" s="26">
        <f>IF(AND(-Z2580&gt;=91,-Z2580&lt;=120),D2580,0)</f>
        <v>0</v>
      </c>
      <c r="AG2580" s="26">
        <f>IF(AND(-Z2580&gt;=121,-Z2580&lt;=150),D2580,0)</f>
        <v>0</v>
      </c>
      <c r="AH2580" s="26">
        <f>IF(AND(-Z2580&gt;=151,-Z2580&lt;=180),D2580,0)</f>
        <v>0</v>
      </c>
      <c r="AI2580" s="26">
        <f>IF(AND(-Z2580&gt;=181,-Z2580&lt;=210),D2580,0)</f>
        <v>0</v>
      </c>
      <c r="AJ2580" s="26">
        <f>IF(AND(-Z2580&gt;=211,-Z2580&lt;=250),D2580,0)</f>
        <v>0</v>
      </c>
      <c r="AK2580" s="26">
        <f>IF(-Z2580&gt;=251,D2580,0)</f>
        <v>0</v>
      </c>
      <c r="AL2580" s="26">
        <f>SUM(AE2580:AF2580)</f>
        <v>0</v>
      </c>
      <c r="AM2580" s="26">
        <f>SUM(AG2580:AK2580)</f>
        <v>0</v>
      </c>
      <c r="AN2580" s="26">
        <f>SUM(AI2580:AK2580)</f>
        <v>0</v>
      </c>
      <c r="AO2580" s="26">
        <f>+IF(SUM(AC2580:AK2580)=0,D2580,0)</f>
        <v>1760.28</v>
      </c>
      <c r="AP2580" s="26">
        <f>+SUM(AC2580:AK2580)</f>
        <v>0</v>
      </c>
      <c r="AQ2580" s="26">
        <f>+Tabla_DatosExternos_142[[#This Row],[Total Vigente]]+Tabla_DatosExternos_142[[#This Row],[Total Vencido]]</f>
        <v>1760.28</v>
      </c>
      <c r="AR2580" s="26">
        <f>SUM(AG2580:AK2580)</f>
        <v>0</v>
      </c>
      <c r="AS2580" s="27">
        <f>+Tabla_DatosExternos_142[[#This Row],[Fecha]]-Tabla_DatosExternos_142[[#This Row],[Vence]]</f>
        <v>-60</v>
      </c>
      <c r="AT2580" s="21"/>
      <c r="AU2580" s="28" t="e">
        <f>+AR2580-W2580</f>
        <v>#VALUE!</v>
      </c>
    </row>
    <row r="2581" spans="1:47" x14ac:dyDescent="0.35">
      <c r="A2581" s="20">
        <v>46235</v>
      </c>
      <c r="B2581" s="21">
        <v>292905</v>
      </c>
      <c r="C2581" s="21">
        <v>1221.24</v>
      </c>
      <c r="D2581" s="21">
        <v>1221.24</v>
      </c>
      <c r="E2581" s="22">
        <v>46265</v>
      </c>
      <c r="F2581" s="21">
        <v>19</v>
      </c>
      <c r="G2581" s="21" t="s">
        <v>90</v>
      </c>
      <c r="H2581" s="21" t="s">
        <v>95</v>
      </c>
      <c r="I2581" s="21" t="s">
        <v>2571</v>
      </c>
      <c r="J2581" s="21" t="s">
        <v>1378</v>
      </c>
      <c r="K2581" s="21" t="s">
        <v>1379</v>
      </c>
      <c r="L2581" s="21" t="s">
        <v>1380</v>
      </c>
      <c r="M2581" s="21" t="s">
        <v>1381</v>
      </c>
      <c r="N2581" s="21">
        <v>30</v>
      </c>
      <c r="O2581" s="20"/>
      <c r="P2581" s="21" t="s">
        <v>50</v>
      </c>
      <c r="Q2581" s="21" t="s">
        <v>2572</v>
      </c>
      <c r="R2581" s="21">
        <v>190000</v>
      </c>
      <c r="S2581" s="21">
        <v>10019</v>
      </c>
      <c r="T2581" s="21">
        <v>-63.154857999999997</v>
      </c>
      <c r="U2581" s="21">
        <v>-17.675280000000001</v>
      </c>
      <c r="V2581" s="21" t="s">
        <v>2573</v>
      </c>
      <c r="W2581" s="21" t="s">
        <v>51</v>
      </c>
      <c r="X2581" s="21" t="s">
        <v>2574</v>
      </c>
      <c r="Y2581" s="23">
        <v>46246</v>
      </c>
      <c r="Z2581" s="24">
        <f>+E2581-Y2581</f>
        <v>19</v>
      </c>
      <c r="AA2581" s="25">
        <f>+Tabla_DatosExternos_142[[#This Row],[Saldo]]/Tabla_DatosExternos_142[[#This Row],[Importe]]</f>
        <v>1</v>
      </c>
      <c r="AB2581" s="21"/>
      <c r="AC2581" s="26">
        <f>IF(AND(-Z2581&gt;=1,-Z2581&lt;=30),D2581,0)</f>
        <v>0</v>
      </c>
      <c r="AD2581" s="26">
        <f>IF(AND(-Z2581&gt;=31,-Z2581&lt;=60),D2581,0)</f>
        <v>0</v>
      </c>
      <c r="AE2581" s="26">
        <f>IF(AND(-Z2581&gt;=61,-Z2581&lt;=90),D2581,0)</f>
        <v>0</v>
      </c>
      <c r="AF2581" s="26">
        <f>IF(AND(-Z2581&gt;=91,-Z2581&lt;=120),D2581,0)</f>
        <v>0</v>
      </c>
      <c r="AG2581" s="26">
        <f>IF(AND(-Z2581&gt;=121,-Z2581&lt;=150),D2581,0)</f>
        <v>0</v>
      </c>
      <c r="AH2581" s="26">
        <f>IF(AND(-Z2581&gt;=151,-Z2581&lt;=180),D2581,0)</f>
        <v>0</v>
      </c>
      <c r="AI2581" s="26">
        <f>IF(AND(-Z2581&gt;=181,-Z2581&lt;=210),D2581,0)</f>
        <v>0</v>
      </c>
      <c r="AJ2581" s="26">
        <f>IF(AND(-Z2581&gt;=211,-Z2581&lt;=250),D2581,0)</f>
        <v>0</v>
      </c>
      <c r="AK2581" s="26">
        <f>IF(-Z2581&gt;=251,D2581,0)</f>
        <v>0</v>
      </c>
      <c r="AL2581" s="26">
        <f>SUM(AE2581:AF2581)</f>
        <v>0</v>
      </c>
      <c r="AM2581" s="26">
        <f>SUM(AG2581:AK2581)</f>
        <v>0</v>
      </c>
      <c r="AN2581" s="26">
        <f>SUM(AI2581:AK2581)</f>
        <v>0</v>
      </c>
      <c r="AO2581" s="26">
        <f>+IF(SUM(AC2581:AK2581)=0,D2581,0)</f>
        <v>1221.24</v>
      </c>
      <c r="AP2581" s="26">
        <f>+SUM(AC2581:AK2581)</f>
        <v>0</v>
      </c>
      <c r="AQ2581" s="26">
        <f>+Tabla_DatosExternos_142[[#This Row],[Total Vigente]]+Tabla_DatosExternos_142[[#This Row],[Total Vencido]]</f>
        <v>1221.24</v>
      </c>
      <c r="AR2581" s="26">
        <f>SUM(AG2581:AK2581)</f>
        <v>0</v>
      </c>
      <c r="AS2581" s="27">
        <f>+Tabla_DatosExternos_142[[#This Row],[Fecha]]-Tabla_DatosExternos_142[[#This Row],[Vence]]</f>
        <v>-30</v>
      </c>
      <c r="AT2581" s="21"/>
      <c r="AU2581" s="28" t="e">
        <f>+AR2581-W2581</f>
        <v>#VALUE!</v>
      </c>
    </row>
    <row r="2582" spans="1:47" x14ac:dyDescent="0.35">
      <c r="A2582" s="20">
        <v>46235</v>
      </c>
      <c r="B2582" s="21">
        <v>292906</v>
      </c>
      <c r="C2582" s="21">
        <v>6157.8</v>
      </c>
      <c r="D2582" s="21">
        <v>6157.8</v>
      </c>
      <c r="E2582" s="22">
        <v>46295</v>
      </c>
      <c r="F2582" s="21">
        <v>49</v>
      </c>
      <c r="G2582" s="21" t="s">
        <v>96</v>
      </c>
      <c r="H2582" s="21" t="s">
        <v>95</v>
      </c>
      <c r="I2582" s="21" t="s">
        <v>1823</v>
      </c>
      <c r="J2582" s="21" t="s">
        <v>1378</v>
      </c>
      <c r="K2582" s="21" t="s">
        <v>1379</v>
      </c>
      <c r="L2582" s="21" t="s">
        <v>1380</v>
      </c>
      <c r="M2582" s="21" t="s">
        <v>1381</v>
      </c>
      <c r="N2582" s="21">
        <v>60</v>
      </c>
      <c r="O2582" s="20"/>
      <c r="P2582" s="21" t="s">
        <v>50</v>
      </c>
      <c r="Q2582" s="21" t="s">
        <v>1824</v>
      </c>
      <c r="R2582" s="21">
        <v>3020821</v>
      </c>
      <c r="S2582" s="21">
        <v>10019</v>
      </c>
      <c r="T2582" s="21">
        <v>-63.180986500000003</v>
      </c>
      <c r="U2582" s="21">
        <v>-17.760050799999998</v>
      </c>
      <c r="V2582" s="21" t="s">
        <v>1448</v>
      </c>
      <c r="W2582" s="21" t="s">
        <v>51</v>
      </c>
      <c r="X2582" s="21" t="s">
        <v>1702</v>
      </c>
      <c r="Y2582" s="23">
        <v>46246</v>
      </c>
      <c r="Z2582" s="24">
        <f>+E2582-Y2582</f>
        <v>49</v>
      </c>
      <c r="AA2582" s="25">
        <f>+Tabla_DatosExternos_142[[#This Row],[Saldo]]/Tabla_DatosExternos_142[[#This Row],[Importe]]</f>
        <v>1</v>
      </c>
      <c r="AB2582" s="21"/>
      <c r="AC2582" s="26">
        <f>IF(AND(-Z2582&gt;=1,-Z2582&lt;=30),D2582,0)</f>
        <v>0</v>
      </c>
      <c r="AD2582" s="26">
        <f>IF(AND(-Z2582&gt;=31,-Z2582&lt;=60),D2582,0)</f>
        <v>0</v>
      </c>
      <c r="AE2582" s="26">
        <f>IF(AND(-Z2582&gt;=61,-Z2582&lt;=90),D2582,0)</f>
        <v>0</v>
      </c>
      <c r="AF2582" s="26">
        <f>IF(AND(-Z2582&gt;=91,-Z2582&lt;=120),D2582,0)</f>
        <v>0</v>
      </c>
      <c r="AG2582" s="26">
        <f>IF(AND(-Z2582&gt;=121,-Z2582&lt;=150),D2582,0)</f>
        <v>0</v>
      </c>
      <c r="AH2582" s="26">
        <f>IF(AND(-Z2582&gt;=151,-Z2582&lt;=180),D2582,0)</f>
        <v>0</v>
      </c>
      <c r="AI2582" s="26">
        <f>IF(AND(-Z2582&gt;=181,-Z2582&lt;=210),D2582,0)</f>
        <v>0</v>
      </c>
      <c r="AJ2582" s="26">
        <f>IF(AND(-Z2582&gt;=211,-Z2582&lt;=250),D2582,0)</f>
        <v>0</v>
      </c>
      <c r="AK2582" s="26">
        <f>IF(-Z2582&gt;=251,D2582,0)</f>
        <v>0</v>
      </c>
      <c r="AL2582" s="26">
        <f>SUM(AE2582:AF2582)</f>
        <v>0</v>
      </c>
      <c r="AM2582" s="26">
        <f>SUM(AG2582:AK2582)</f>
        <v>0</v>
      </c>
      <c r="AN2582" s="26">
        <f>SUM(AI2582:AK2582)</f>
        <v>0</v>
      </c>
      <c r="AO2582" s="26">
        <f>+IF(SUM(AC2582:AK2582)=0,D2582,0)</f>
        <v>6157.8</v>
      </c>
      <c r="AP2582" s="26">
        <f>+SUM(AC2582:AK2582)</f>
        <v>0</v>
      </c>
      <c r="AQ2582" s="26">
        <f>+Tabla_DatosExternos_142[[#This Row],[Total Vigente]]+Tabla_DatosExternos_142[[#This Row],[Total Vencido]]</f>
        <v>6157.8</v>
      </c>
      <c r="AR2582" s="26">
        <f>SUM(AG2582:AK2582)</f>
        <v>0</v>
      </c>
      <c r="AS2582" s="27">
        <f>+Tabla_DatosExternos_142[[#This Row],[Fecha]]-Tabla_DatosExternos_142[[#This Row],[Vence]]</f>
        <v>-60</v>
      </c>
      <c r="AT2582" s="21"/>
      <c r="AU2582" s="28" t="e">
        <f>+AR2582-W2582</f>
        <v>#VALUE!</v>
      </c>
    </row>
    <row r="2583" spans="1:47" x14ac:dyDescent="0.35">
      <c r="A2583" s="20">
        <v>46235</v>
      </c>
      <c r="B2583" s="21">
        <v>292907</v>
      </c>
      <c r="C2583" s="21">
        <v>5101.96</v>
      </c>
      <c r="D2583" s="21">
        <v>5101.96</v>
      </c>
      <c r="E2583" s="22">
        <v>46295</v>
      </c>
      <c r="F2583" s="21">
        <v>49</v>
      </c>
      <c r="G2583" s="21" t="s">
        <v>96</v>
      </c>
      <c r="H2583" s="21" t="s">
        <v>95</v>
      </c>
      <c r="I2583" s="21" t="s">
        <v>1823</v>
      </c>
      <c r="J2583" s="21" t="s">
        <v>1378</v>
      </c>
      <c r="K2583" s="21" t="s">
        <v>1379</v>
      </c>
      <c r="L2583" s="21" t="s">
        <v>1380</v>
      </c>
      <c r="M2583" s="21" t="s">
        <v>1381</v>
      </c>
      <c r="N2583" s="21">
        <v>60</v>
      </c>
      <c r="O2583" s="20"/>
      <c r="P2583" s="21" t="s">
        <v>50</v>
      </c>
      <c r="Q2583" s="21" t="s">
        <v>1824</v>
      </c>
      <c r="R2583" s="21">
        <v>3020821</v>
      </c>
      <c r="S2583" s="21">
        <v>10019</v>
      </c>
      <c r="T2583" s="21">
        <v>-63.168590000000002</v>
      </c>
      <c r="U2583" s="21">
        <v>-17.728815999999998</v>
      </c>
      <c r="V2583" s="21" t="s">
        <v>1448</v>
      </c>
      <c r="W2583" s="21" t="s">
        <v>51</v>
      </c>
      <c r="X2583" s="21" t="s">
        <v>1836</v>
      </c>
      <c r="Y2583" s="23">
        <v>46246</v>
      </c>
      <c r="Z2583" s="24">
        <f>+E2583-Y2583</f>
        <v>49</v>
      </c>
      <c r="AA2583" s="25">
        <f>+Tabla_DatosExternos_142[[#This Row],[Saldo]]/Tabla_DatosExternos_142[[#This Row],[Importe]]</f>
        <v>1</v>
      </c>
      <c r="AB2583" s="21"/>
      <c r="AC2583" s="26">
        <f>IF(AND(-Z2583&gt;=1,-Z2583&lt;=30),D2583,0)</f>
        <v>0</v>
      </c>
      <c r="AD2583" s="26">
        <f>IF(AND(-Z2583&gt;=31,-Z2583&lt;=60),D2583,0)</f>
        <v>0</v>
      </c>
      <c r="AE2583" s="26">
        <f>IF(AND(-Z2583&gt;=61,-Z2583&lt;=90),D2583,0)</f>
        <v>0</v>
      </c>
      <c r="AF2583" s="26">
        <f>IF(AND(-Z2583&gt;=91,-Z2583&lt;=120),D2583,0)</f>
        <v>0</v>
      </c>
      <c r="AG2583" s="26">
        <f>IF(AND(-Z2583&gt;=121,-Z2583&lt;=150),D2583,0)</f>
        <v>0</v>
      </c>
      <c r="AH2583" s="26">
        <f>IF(AND(-Z2583&gt;=151,-Z2583&lt;=180),D2583,0)</f>
        <v>0</v>
      </c>
      <c r="AI2583" s="26">
        <f>IF(AND(-Z2583&gt;=181,-Z2583&lt;=210),D2583,0)</f>
        <v>0</v>
      </c>
      <c r="AJ2583" s="26">
        <f>IF(AND(-Z2583&gt;=211,-Z2583&lt;=250),D2583,0)</f>
        <v>0</v>
      </c>
      <c r="AK2583" s="26">
        <f>IF(-Z2583&gt;=251,D2583,0)</f>
        <v>0</v>
      </c>
      <c r="AL2583" s="26">
        <f>SUM(AE2583:AF2583)</f>
        <v>0</v>
      </c>
      <c r="AM2583" s="26">
        <f>SUM(AG2583:AK2583)</f>
        <v>0</v>
      </c>
      <c r="AN2583" s="26">
        <f>SUM(AI2583:AK2583)</f>
        <v>0</v>
      </c>
      <c r="AO2583" s="26">
        <f>+IF(SUM(AC2583:AK2583)=0,D2583,0)</f>
        <v>5101.96</v>
      </c>
      <c r="AP2583" s="26">
        <f>+SUM(AC2583:AK2583)</f>
        <v>0</v>
      </c>
      <c r="AQ2583" s="26">
        <f>+Tabla_DatosExternos_142[[#This Row],[Total Vigente]]+Tabla_DatosExternos_142[[#This Row],[Total Vencido]]</f>
        <v>5101.96</v>
      </c>
      <c r="AR2583" s="26">
        <f>SUM(AG2583:AK2583)</f>
        <v>0</v>
      </c>
      <c r="AS2583" s="27">
        <f>+Tabla_DatosExternos_142[[#This Row],[Fecha]]-Tabla_DatosExternos_142[[#This Row],[Vence]]</f>
        <v>-60</v>
      </c>
      <c r="AT2583" s="21"/>
      <c r="AU2583" s="28" t="e">
        <f>+AR2583-W2583</f>
        <v>#VALUE!</v>
      </c>
    </row>
    <row r="2584" spans="1:47" x14ac:dyDescent="0.35">
      <c r="A2584" s="20">
        <v>46235</v>
      </c>
      <c r="B2584" s="21">
        <v>292908</v>
      </c>
      <c r="C2584" s="21">
        <v>4308.8999999999996</v>
      </c>
      <c r="D2584" s="21">
        <v>4308.8999999999996</v>
      </c>
      <c r="E2584" s="22">
        <v>46295</v>
      </c>
      <c r="F2584" s="21">
        <v>49</v>
      </c>
      <c r="G2584" s="21" t="s">
        <v>96</v>
      </c>
      <c r="H2584" s="21" t="s">
        <v>95</v>
      </c>
      <c r="I2584" s="21" t="s">
        <v>1823</v>
      </c>
      <c r="J2584" s="21" t="s">
        <v>1378</v>
      </c>
      <c r="K2584" s="21" t="s">
        <v>1379</v>
      </c>
      <c r="L2584" s="21" t="s">
        <v>1380</v>
      </c>
      <c r="M2584" s="21" t="s">
        <v>1381</v>
      </c>
      <c r="N2584" s="21">
        <v>60</v>
      </c>
      <c r="O2584" s="20"/>
      <c r="P2584" s="21" t="s">
        <v>50</v>
      </c>
      <c r="Q2584" s="21" t="s">
        <v>1824</v>
      </c>
      <c r="R2584" s="21">
        <v>3020821</v>
      </c>
      <c r="S2584" s="21">
        <v>10019</v>
      </c>
      <c r="T2584" s="21">
        <v>-63.202550500000001</v>
      </c>
      <c r="U2584" s="21">
        <v>-17.756794899999999</v>
      </c>
      <c r="V2584" s="21" t="s">
        <v>1448</v>
      </c>
      <c r="W2584" s="21" t="s">
        <v>51</v>
      </c>
      <c r="X2584" s="21" t="s">
        <v>1857</v>
      </c>
      <c r="Y2584" s="23">
        <v>46246</v>
      </c>
      <c r="Z2584" s="24">
        <f>+E2584-Y2584</f>
        <v>49</v>
      </c>
      <c r="AA2584" s="25">
        <f>+Tabla_DatosExternos_142[[#This Row],[Saldo]]/Tabla_DatosExternos_142[[#This Row],[Importe]]</f>
        <v>1</v>
      </c>
      <c r="AB2584" s="21"/>
      <c r="AC2584" s="26">
        <f>IF(AND(-Z2584&gt;=1,-Z2584&lt;=30),D2584,0)</f>
        <v>0</v>
      </c>
      <c r="AD2584" s="26">
        <f>IF(AND(-Z2584&gt;=31,-Z2584&lt;=60),D2584,0)</f>
        <v>0</v>
      </c>
      <c r="AE2584" s="26">
        <f>IF(AND(-Z2584&gt;=61,-Z2584&lt;=90),D2584,0)</f>
        <v>0</v>
      </c>
      <c r="AF2584" s="26">
        <f>IF(AND(-Z2584&gt;=91,-Z2584&lt;=120),D2584,0)</f>
        <v>0</v>
      </c>
      <c r="AG2584" s="26">
        <f>IF(AND(-Z2584&gt;=121,-Z2584&lt;=150),D2584,0)</f>
        <v>0</v>
      </c>
      <c r="AH2584" s="26">
        <f>IF(AND(-Z2584&gt;=151,-Z2584&lt;=180),D2584,0)</f>
        <v>0</v>
      </c>
      <c r="AI2584" s="26">
        <f>IF(AND(-Z2584&gt;=181,-Z2584&lt;=210),D2584,0)</f>
        <v>0</v>
      </c>
      <c r="AJ2584" s="26">
        <f>IF(AND(-Z2584&gt;=211,-Z2584&lt;=250),D2584,0)</f>
        <v>0</v>
      </c>
      <c r="AK2584" s="26">
        <f>IF(-Z2584&gt;=251,D2584,0)</f>
        <v>0</v>
      </c>
      <c r="AL2584" s="26">
        <f>SUM(AE2584:AF2584)</f>
        <v>0</v>
      </c>
      <c r="AM2584" s="26">
        <f>SUM(AG2584:AK2584)</f>
        <v>0</v>
      </c>
      <c r="AN2584" s="26">
        <f>SUM(AI2584:AK2584)</f>
        <v>0</v>
      </c>
      <c r="AO2584" s="26">
        <f>+IF(SUM(AC2584:AK2584)=0,D2584,0)</f>
        <v>4308.8999999999996</v>
      </c>
      <c r="AP2584" s="26">
        <f>+SUM(AC2584:AK2584)</f>
        <v>0</v>
      </c>
      <c r="AQ2584" s="26">
        <f>+Tabla_DatosExternos_142[[#This Row],[Total Vigente]]+Tabla_DatosExternos_142[[#This Row],[Total Vencido]]</f>
        <v>4308.8999999999996</v>
      </c>
      <c r="AR2584" s="26">
        <f>SUM(AG2584:AK2584)</f>
        <v>0</v>
      </c>
      <c r="AS2584" s="27">
        <f>+Tabla_DatosExternos_142[[#This Row],[Fecha]]-Tabla_DatosExternos_142[[#This Row],[Vence]]</f>
        <v>-60</v>
      </c>
      <c r="AT2584" s="21"/>
      <c r="AU2584" s="28" t="e">
        <f>+AR2584-W2584</f>
        <v>#VALUE!</v>
      </c>
    </row>
    <row r="2585" spans="1:47" x14ac:dyDescent="0.35">
      <c r="A2585" s="20">
        <v>46235</v>
      </c>
      <c r="B2585" s="21">
        <v>292909</v>
      </c>
      <c r="C2585" s="21">
        <v>5512.18</v>
      </c>
      <c r="D2585" s="21">
        <v>5512.18</v>
      </c>
      <c r="E2585" s="22">
        <v>46295</v>
      </c>
      <c r="F2585" s="21">
        <v>49</v>
      </c>
      <c r="G2585" s="21" t="s">
        <v>96</v>
      </c>
      <c r="H2585" s="21" t="s">
        <v>95</v>
      </c>
      <c r="I2585" s="21" t="s">
        <v>1823</v>
      </c>
      <c r="J2585" s="21" t="s">
        <v>1378</v>
      </c>
      <c r="K2585" s="21" t="s">
        <v>1379</v>
      </c>
      <c r="L2585" s="21" t="s">
        <v>1380</v>
      </c>
      <c r="M2585" s="21" t="s">
        <v>1381</v>
      </c>
      <c r="N2585" s="21">
        <v>60</v>
      </c>
      <c r="O2585" s="20"/>
      <c r="P2585" s="21" t="s">
        <v>50</v>
      </c>
      <c r="Q2585" s="21" t="s">
        <v>1824</v>
      </c>
      <c r="R2585" s="21">
        <v>3020821</v>
      </c>
      <c r="S2585" s="21">
        <v>10019</v>
      </c>
      <c r="T2585" s="21">
        <v>-63.186185000000002</v>
      </c>
      <c r="U2585" s="21">
        <v>-17.781941400000001</v>
      </c>
      <c r="V2585" s="21" t="s">
        <v>1448</v>
      </c>
      <c r="W2585" s="21" t="s">
        <v>51</v>
      </c>
      <c r="X2585" s="21" t="s">
        <v>1862</v>
      </c>
      <c r="Y2585" s="23">
        <v>46246</v>
      </c>
      <c r="Z2585" s="24">
        <f>+E2585-Y2585</f>
        <v>49</v>
      </c>
      <c r="AA2585" s="25">
        <f>+Tabla_DatosExternos_142[[#This Row],[Saldo]]/Tabla_DatosExternos_142[[#This Row],[Importe]]</f>
        <v>1</v>
      </c>
      <c r="AB2585" s="21"/>
      <c r="AC2585" s="26">
        <f>IF(AND(-Z2585&gt;=1,-Z2585&lt;=30),D2585,0)</f>
        <v>0</v>
      </c>
      <c r="AD2585" s="26">
        <f>IF(AND(-Z2585&gt;=31,-Z2585&lt;=60),D2585,0)</f>
        <v>0</v>
      </c>
      <c r="AE2585" s="26">
        <f>IF(AND(-Z2585&gt;=61,-Z2585&lt;=90),D2585,0)</f>
        <v>0</v>
      </c>
      <c r="AF2585" s="26">
        <f>IF(AND(-Z2585&gt;=91,-Z2585&lt;=120),D2585,0)</f>
        <v>0</v>
      </c>
      <c r="AG2585" s="26">
        <f>IF(AND(-Z2585&gt;=121,-Z2585&lt;=150),D2585,0)</f>
        <v>0</v>
      </c>
      <c r="AH2585" s="26">
        <f>IF(AND(-Z2585&gt;=151,-Z2585&lt;=180),D2585,0)</f>
        <v>0</v>
      </c>
      <c r="AI2585" s="26">
        <f>IF(AND(-Z2585&gt;=181,-Z2585&lt;=210),D2585,0)</f>
        <v>0</v>
      </c>
      <c r="AJ2585" s="26">
        <f>IF(AND(-Z2585&gt;=211,-Z2585&lt;=250),D2585,0)</f>
        <v>0</v>
      </c>
      <c r="AK2585" s="26">
        <f>IF(-Z2585&gt;=251,D2585,0)</f>
        <v>0</v>
      </c>
      <c r="AL2585" s="26">
        <f>SUM(AE2585:AF2585)</f>
        <v>0</v>
      </c>
      <c r="AM2585" s="26">
        <f>SUM(AG2585:AK2585)</f>
        <v>0</v>
      </c>
      <c r="AN2585" s="26">
        <f>SUM(AI2585:AK2585)</f>
        <v>0</v>
      </c>
      <c r="AO2585" s="26">
        <f>+IF(SUM(AC2585:AK2585)=0,D2585,0)</f>
        <v>5512.18</v>
      </c>
      <c r="AP2585" s="26">
        <f>+SUM(AC2585:AK2585)</f>
        <v>0</v>
      </c>
      <c r="AQ2585" s="26">
        <f>+Tabla_DatosExternos_142[[#This Row],[Total Vigente]]+Tabla_DatosExternos_142[[#This Row],[Total Vencido]]</f>
        <v>5512.18</v>
      </c>
      <c r="AR2585" s="26">
        <f>SUM(AG2585:AK2585)</f>
        <v>0</v>
      </c>
      <c r="AS2585" s="27">
        <f>+Tabla_DatosExternos_142[[#This Row],[Fecha]]-Tabla_DatosExternos_142[[#This Row],[Vence]]</f>
        <v>-60</v>
      </c>
      <c r="AT2585" s="21"/>
      <c r="AU2585" s="28" t="e">
        <f>+AR2585-W2585</f>
        <v>#VALUE!</v>
      </c>
    </row>
    <row r="2586" spans="1:47" x14ac:dyDescent="0.35">
      <c r="A2586" s="20">
        <v>46235</v>
      </c>
      <c r="B2586" s="21">
        <v>292910</v>
      </c>
      <c r="C2586" s="21">
        <v>1657.56</v>
      </c>
      <c r="D2586" s="21">
        <v>1657.56</v>
      </c>
      <c r="E2586" s="22">
        <v>46295</v>
      </c>
      <c r="F2586" s="21">
        <v>49</v>
      </c>
      <c r="G2586" s="21" t="s">
        <v>96</v>
      </c>
      <c r="H2586" s="21" t="s">
        <v>95</v>
      </c>
      <c r="I2586" s="21" t="s">
        <v>1709</v>
      </c>
      <c r="J2586" s="21" t="s">
        <v>1378</v>
      </c>
      <c r="K2586" s="21" t="s">
        <v>1379</v>
      </c>
      <c r="L2586" s="21" t="s">
        <v>1380</v>
      </c>
      <c r="M2586" s="21" t="s">
        <v>1381</v>
      </c>
      <c r="N2586" s="21">
        <v>60</v>
      </c>
      <c r="O2586" s="20"/>
      <c r="P2586" s="21" t="s">
        <v>50</v>
      </c>
      <c r="Q2586" s="21" t="s">
        <v>1710</v>
      </c>
      <c r="R2586" s="21">
        <v>110000</v>
      </c>
      <c r="S2586" s="21">
        <v>10019</v>
      </c>
      <c r="T2586" s="21">
        <v>-63.183771999999998</v>
      </c>
      <c r="U2586" s="21">
        <v>-17.816842000000001</v>
      </c>
      <c r="V2586" s="21" t="s">
        <v>262</v>
      </c>
      <c r="W2586" s="21" t="s">
        <v>51</v>
      </c>
      <c r="X2586" s="21" t="s">
        <v>1712</v>
      </c>
      <c r="Y2586" s="23">
        <v>46246</v>
      </c>
      <c r="Z2586" s="24">
        <f>+E2586-Y2586</f>
        <v>49</v>
      </c>
      <c r="AA2586" s="25">
        <f>+Tabla_DatosExternos_142[[#This Row],[Saldo]]/Tabla_DatosExternos_142[[#This Row],[Importe]]</f>
        <v>1</v>
      </c>
      <c r="AB2586" s="21"/>
      <c r="AC2586" s="26">
        <f>IF(AND(-Z2586&gt;=1,-Z2586&lt;=30),D2586,0)</f>
        <v>0</v>
      </c>
      <c r="AD2586" s="26">
        <f>IF(AND(-Z2586&gt;=31,-Z2586&lt;=60),D2586,0)</f>
        <v>0</v>
      </c>
      <c r="AE2586" s="26">
        <f>IF(AND(-Z2586&gt;=61,-Z2586&lt;=90),D2586,0)</f>
        <v>0</v>
      </c>
      <c r="AF2586" s="26">
        <f>IF(AND(-Z2586&gt;=91,-Z2586&lt;=120),D2586,0)</f>
        <v>0</v>
      </c>
      <c r="AG2586" s="26">
        <f>IF(AND(-Z2586&gt;=121,-Z2586&lt;=150),D2586,0)</f>
        <v>0</v>
      </c>
      <c r="AH2586" s="26">
        <f>IF(AND(-Z2586&gt;=151,-Z2586&lt;=180),D2586,0)</f>
        <v>0</v>
      </c>
      <c r="AI2586" s="26">
        <f>IF(AND(-Z2586&gt;=181,-Z2586&lt;=210),D2586,0)</f>
        <v>0</v>
      </c>
      <c r="AJ2586" s="26">
        <f>IF(AND(-Z2586&gt;=211,-Z2586&lt;=250),D2586,0)</f>
        <v>0</v>
      </c>
      <c r="AK2586" s="26">
        <f>IF(-Z2586&gt;=251,D2586,0)</f>
        <v>0</v>
      </c>
      <c r="AL2586" s="26">
        <f>SUM(AE2586:AF2586)</f>
        <v>0</v>
      </c>
      <c r="AM2586" s="26">
        <f>SUM(AG2586:AK2586)</f>
        <v>0</v>
      </c>
      <c r="AN2586" s="26">
        <f>SUM(AI2586:AK2586)</f>
        <v>0</v>
      </c>
      <c r="AO2586" s="26">
        <f>+IF(SUM(AC2586:AK2586)=0,D2586,0)</f>
        <v>1657.56</v>
      </c>
      <c r="AP2586" s="26">
        <f>+SUM(AC2586:AK2586)</f>
        <v>0</v>
      </c>
      <c r="AQ2586" s="26">
        <f>+Tabla_DatosExternos_142[[#This Row],[Total Vigente]]+Tabla_DatosExternos_142[[#This Row],[Total Vencido]]</f>
        <v>1657.56</v>
      </c>
      <c r="AR2586" s="26">
        <f>SUM(AG2586:AK2586)</f>
        <v>0</v>
      </c>
      <c r="AS2586" s="27">
        <f>+Tabla_DatosExternos_142[[#This Row],[Fecha]]-Tabla_DatosExternos_142[[#This Row],[Vence]]</f>
        <v>-60</v>
      </c>
      <c r="AT2586" s="21"/>
      <c r="AU2586" s="28" t="e">
        <f>+AR2586-W2586</f>
        <v>#VALUE!</v>
      </c>
    </row>
    <row r="2587" spans="1:47" x14ac:dyDescent="0.35">
      <c r="A2587" s="20">
        <v>46235</v>
      </c>
      <c r="B2587" s="21">
        <v>292911</v>
      </c>
      <c r="C2587" s="21">
        <v>964.98</v>
      </c>
      <c r="D2587" s="21">
        <v>964.98</v>
      </c>
      <c r="E2587" s="22">
        <v>46295</v>
      </c>
      <c r="F2587" s="21">
        <v>49</v>
      </c>
      <c r="G2587" s="21" t="s">
        <v>96</v>
      </c>
      <c r="H2587" s="21" t="s">
        <v>95</v>
      </c>
      <c r="I2587" s="21" t="s">
        <v>1709</v>
      </c>
      <c r="J2587" s="21" t="s">
        <v>1378</v>
      </c>
      <c r="K2587" s="21" t="s">
        <v>1379</v>
      </c>
      <c r="L2587" s="21" t="s">
        <v>1380</v>
      </c>
      <c r="M2587" s="21" t="s">
        <v>1381</v>
      </c>
      <c r="N2587" s="21">
        <v>60</v>
      </c>
      <c r="O2587" s="20"/>
      <c r="P2587" s="21" t="s">
        <v>50</v>
      </c>
      <c r="Q2587" s="21" t="s">
        <v>1710</v>
      </c>
      <c r="R2587" s="21">
        <v>110000</v>
      </c>
      <c r="S2587" s="21">
        <v>10019</v>
      </c>
      <c r="T2587" s="21">
        <v>-63.165480000000002</v>
      </c>
      <c r="U2587" s="21">
        <v>-17.804368</v>
      </c>
      <c r="V2587" s="21" t="s">
        <v>262</v>
      </c>
      <c r="W2587" s="21" t="s">
        <v>51</v>
      </c>
      <c r="X2587" s="21" t="s">
        <v>1714</v>
      </c>
      <c r="Y2587" s="23">
        <v>46246</v>
      </c>
      <c r="Z2587" s="24">
        <f>+E2587-Y2587</f>
        <v>49</v>
      </c>
      <c r="AA2587" s="25">
        <f>+Tabla_DatosExternos_142[[#This Row],[Saldo]]/Tabla_DatosExternos_142[[#This Row],[Importe]]</f>
        <v>1</v>
      </c>
      <c r="AB2587" s="21"/>
      <c r="AC2587" s="26">
        <f>IF(AND(-Z2587&gt;=1,-Z2587&lt;=30),D2587,0)</f>
        <v>0</v>
      </c>
      <c r="AD2587" s="26">
        <f>IF(AND(-Z2587&gt;=31,-Z2587&lt;=60),D2587,0)</f>
        <v>0</v>
      </c>
      <c r="AE2587" s="26">
        <f>IF(AND(-Z2587&gt;=61,-Z2587&lt;=90),D2587,0)</f>
        <v>0</v>
      </c>
      <c r="AF2587" s="26">
        <f>IF(AND(-Z2587&gt;=91,-Z2587&lt;=120),D2587,0)</f>
        <v>0</v>
      </c>
      <c r="AG2587" s="26">
        <f>IF(AND(-Z2587&gt;=121,-Z2587&lt;=150),D2587,0)</f>
        <v>0</v>
      </c>
      <c r="AH2587" s="26">
        <f>IF(AND(-Z2587&gt;=151,-Z2587&lt;=180),D2587,0)</f>
        <v>0</v>
      </c>
      <c r="AI2587" s="26">
        <f>IF(AND(-Z2587&gt;=181,-Z2587&lt;=210),D2587,0)</f>
        <v>0</v>
      </c>
      <c r="AJ2587" s="26">
        <f>IF(AND(-Z2587&gt;=211,-Z2587&lt;=250),D2587,0)</f>
        <v>0</v>
      </c>
      <c r="AK2587" s="26">
        <f>IF(-Z2587&gt;=251,D2587,0)</f>
        <v>0</v>
      </c>
      <c r="AL2587" s="26">
        <f>SUM(AE2587:AF2587)</f>
        <v>0</v>
      </c>
      <c r="AM2587" s="26">
        <f>SUM(AG2587:AK2587)</f>
        <v>0</v>
      </c>
      <c r="AN2587" s="26">
        <f>SUM(AI2587:AK2587)</f>
        <v>0</v>
      </c>
      <c r="AO2587" s="26">
        <f>+IF(SUM(AC2587:AK2587)=0,D2587,0)</f>
        <v>964.98</v>
      </c>
      <c r="AP2587" s="26">
        <f>+SUM(AC2587:AK2587)</f>
        <v>0</v>
      </c>
      <c r="AQ2587" s="26">
        <f>+Tabla_DatosExternos_142[[#This Row],[Total Vigente]]+Tabla_DatosExternos_142[[#This Row],[Total Vencido]]</f>
        <v>964.98</v>
      </c>
      <c r="AR2587" s="26">
        <f>SUM(AG2587:AK2587)</f>
        <v>0</v>
      </c>
      <c r="AS2587" s="27">
        <f>+Tabla_DatosExternos_142[[#This Row],[Fecha]]-Tabla_DatosExternos_142[[#This Row],[Vence]]</f>
        <v>-60</v>
      </c>
      <c r="AT2587" s="21"/>
      <c r="AU2587" s="28" t="e">
        <f>+AR2587-W2587</f>
        <v>#VALUE!</v>
      </c>
    </row>
    <row r="2588" spans="1:47" x14ac:dyDescent="0.35">
      <c r="A2588" s="20">
        <v>46235</v>
      </c>
      <c r="B2588" s="21">
        <v>292912</v>
      </c>
      <c r="C2588" s="21">
        <v>353.4</v>
      </c>
      <c r="D2588" s="21">
        <v>353.4</v>
      </c>
      <c r="E2588" s="22">
        <v>46295</v>
      </c>
      <c r="F2588" s="21">
        <v>49</v>
      </c>
      <c r="G2588" s="21" t="s">
        <v>96</v>
      </c>
      <c r="H2588" s="21" t="s">
        <v>95</v>
      </c>
      <c r="I2588" s="21" t="s">
        <v>1709</v>
      </c>
      <c r="J2588" s="21" t="s">
        <v>1378</v>
      </c>
      <c r="K2588" s="21" t="s">
        <v>1379</v>
      </c>
      <c r="L2588" s="21" t="s">
        <v>1380</v>
      </c>
      <c r="M2588" s="21" t="s">
        <v>1381</v>
      </c>
      <c r="N2588" s="21">
        <v>60</v>
      </c>
      <c r="O2588" s="20"/>
      <c r="P2588" s="21" t="s">
        <v>50</v>
      </c>
      <c r="Q2588" s="21" t="s">
        <v>1710</v>
      </c>
      <c r="R2588" s="21">
        <v>110000</v>
      </c>
      <c r="S2588" s="21">
        <v>10019</v>
      </c>
      <c r="T2588" s="21">
        <v>-63.135860999999998</v>
      </c>
      <c r="U2588" s="21">
        <v>-17.807611000000001</v>
      </c>
      <c r="V2588" s="21" t="s">
        <v>1715</v>
      </c>
      <c r="W2588" s="21" t="s">
        <v>51</v>
      </c>
      <c r="X2588" s="21" t="s">
        <v>1716</v>
      </c>
      <c r="Y2588" s="23">
        <v>46246</v>
      </c>
      <c r="Z2588" s="24">
        <f>+E2588-Y2588</f>
        <v>49</v>
      </c>
      <c r="AA2588" s="25">
        <f>+Tabla_DatosExternos_142[[#This Row],[Saldo]]/Tabla_DatosExternos_142[[#This Row],[Importe]]</f>
        <v>1</v>
      </c>
      <c r="AB2588" s="21"/>
      <c r="AC2588" s="26">
        <f>IF(AND(-Z2588&gt;=1,-Z2588&lt;=30),D2588,0)</f>
        <v>0</v>
      </c>
      <c r="AD2588" s="26">
        <f>IF(AND(-Z2588&gt;=31,-Z2588&lt;=60),D2588,0)</f>
        <v>0</v>
      </c>
      <c r="AE2588" s="26">
        <f>IF(AND(-Z2588&gt;=61,-Z2588&lt;=90),D2588,0)</f>
        <v>0</v>
      </c>
      <c r="AF2588" s="26">
        <f>IF(AND(-Z2588&gt;=91,-Z2588&lt;=120),D2588,0)</f>
        <v>0</v>
      </c>
      <c r="AG2588" s="26">
        <f>IF(AND(-Z2588&gt;=121,-Z2588&lt;=150),D2588,0)</f>
        <v>0</v>
      </c>
      <c r="AH2588" s="26">
        <f>IF(AND(-Z2588&gt;=151,-Z2588&lt;=180),D2588,0)</f>
        <v>0</v>
      </c>
      <c r="AI2588" s="26">
        <f>IF(AND(-Z2588&gt;=181,-Z2588&lt;=210),D2588,0)</f>
        <v>0</v>
      </c>
      <c r="AJ2588" s="26">
        <f>IF(AND(-Z2588&gt;=211,-Z2588&lt;=250),D2588,0)</f>
        <v>0</v>
      </c>
      <c r="AK2588" s="26">
        <f>IF(-Z2588&gt;=251,D2588,0)</f>
        <v>0</v>
      </c>
      <c r="AL2588" s="26">
        <f>SUM(AE2588:AF2588)</f>
        <v>0</v>
      </c>
      <c r="AM2588" s="26">
        <f>SUM(AG2588:AK2588)</f>
        <v>0</v>
      </c>
      <c r="AN2588" s="26">
        <f>SUM(AI2588:AK2588)</f>
        <v>0</v>
      </c>
      <c r="AO2588" s="26">
        <f>+IF(SUM(AC2588:AK2588)=0,D2588,0)</f>
        <v>353.4</v>
      </c>
      <c r="AP2588" s="26">
        <f>+SUM(AC2588:AK2588)</f>
        <v>0</v>
      </c>
      <c r="AQ2588" s="26">
        <f>+Tabla_DatosExternos_142[[#This Row],[Total Vigente]]+Tabla_DatosExternos_142[[#This Row],[Total Vencido]]</f>
        <v>353.4</v>
      </c>
      <c r="AR2588" s="26">
        <f>SUM(AG2588:AK2588)</f>
        <v>0</v>
      </c>
      <c r="AS2588" s="27">
        <f>+Tabla_DatosExternos_142[[#This Row],[Fecha]]-Tabla_DatosExternos_142[[#This Row],[Vence]]</f>
        <v>-60</v>
      </c>
      <c r="AT2588" s="21"/>
      <c r="AU2588" s="28" t="e">
        <f>+AR2588-W2588</f>
        <v>#VALUE!</v>
      </c>
    </row>
    <row r="2589" spans="1:47" x14ac:dyDescent="0.35">
      <c r="A2589" s="20">
        <v>46235</v>
      </c>
      <c r="B2589" s="21">
        <v>292913</v>
      </c>
      <c r="C2589" s="21">
        <v>888.36</v>
      </c>
      <c r="D2589" s="21">
        <v>888.36</v>
      </c>
      <c r="E2589" s="22">
        <v>46295</v>
      </c>
      <c r="F2589" s="21">
        <v>49</v>
      </c>
      <c r="G2589" s="21" t="s">
        <v>96</v>
      </c>
      <c r="H2589" s="21" t="s">
        <v>95</v>
      </c>
      <c r="I2589" s="21" t="s">
        <v>1709</v>
      </c>
      <c r="J2589" s="21" t="s">
        <v>1378</v>
      </c>
      <c r="K2589" s="21" t="s">
        <v>1379</v>
      </c>
      <c r="L2589" s="21" t="s">
        <v>1380</v>
      </c>
      <c r="M2589" s="21" t="s">
        <v>1381</v>
      </c>
      <c r="N2589" s="21">
        <v>60</v>
      </c>
      <c r="O2589" s="20"/>
      <c r="P2589" s="21" t="s">
        <v>50</v>
      </c>
      <c r="Q2589" s="21" t="s">
        <v>1710</v>
      </c>
      <c r="R2589" s="21">
        <v>110000</v>
      </c>
      <c r="S2589" s="21">
        <v>10019</v>
      </c>
      <c r="T2589" s="21">
        <v>-63.172030999999997</v>
      </c>
      <c r="U2589" s="21">
        <v>-17.829115000000002</v>
      </c>
      <c r="V2589" s="21" t="s">
        <v>1717</v>
      </c>
      <c r="W2589" s="21" t="s">
        <v>51</v>
      </c>
      <c r="X2589" s="21" t="s">
        <v>1718</v>
      </c>
      <c r="Y2589" s="23">
        <v>46246</v>
      </c>
      <c r="Z2589" s="24">
        <f>+E2589-Y2589</f>
        <v>49</v>
      </c>
      <c r="AA2589" s="25">
        <f>+Tabla_DatosExternos_142[[#This Row],[Saldo]]/Tabla_DatosExternos_142[[#This Row],[Importe]]</f>
        <v>1</v>
      </c>
      <c r="AB2589" s="21"/>
      <c r="AC2589" s="26">
        <f>IF(AND(-Z2589&gt;=1,-Z2589&lt;=30),D2589,0)</f>
        <v>0</v>
      </c>
      <c r="AD2589" s="26">
        <f>IF(AND(-Z2589&gt;=31,-Z2589&lt;=60),D2589,0)</f>
        <v>0</v>
      </c>
      <c r="AE2589" s="26">
        <f>IF(AND(-Z2589&gt;=61,-Z2589&lt;=90),D2589,0)</f>
        <v>0</v>
      </c>
      <c r="AF2589" s="26">
        <f>IF(AND(-Z2589&gt;=91,-Z2589&lt;=120),D2589,0)</f>
        <v>0</v>
      </c>
      <c r="AG2589" s="26">
        <f>IF(AND(-Z2589&gt;=121,-Z2589&lt;=150),D2589,0)</f>
        <v>0</v>
      </c>
      <c r="AH2589" s="26">
        <f>IF(AND(-Z2589&gt;=151,-Z2589&lt;=180),D2589,0)</f>
        <v>0</v>
      </c>
      <c r="AI2589" s="26">
        <f>IF(AND(-Z2589&gt;=181,-Z2589&lt;=210),D2589,0)</f>
        <v>0</v>
      </c>
      <c r="AJ2589" s="26">
        <f>IF(AND(-Z2589&gt;=211,-Z2589&lt;=250),D2589,0)</f>
        <v>0</v>
      </c>
      <c r="AK2589" s="26">
        <f>IF(-Z2589&gt;=251,D2589,0)</f>
        <v>0</v>
      </c>
      <c r="AL2589" s="26">
        <f>SUM(AE2589:AF2589)</f>
        <v>0</v>
      </c>
      <c r="AM2589" s="26">
        <f>SUM(AG2589:AK2589)</f>
        <v>0</v>
      </c>
      <c r="AN2589" s="26">
        <f>SUM(AI2589:AK2589)</f>
        <v>0</v>
      </c>
      <c r="AO2589" s="26">
        <f>+IF(SUM(AC2589:AK2589)=0,D2589,0)</f>
        <v>888.36</v>
      </c>
      <c r="AP2589" s="26">
        <f>+SUM(AC2589:AK2589)</f>
        <v>0</v>
      </c>
      <c r="AQ2589" s="26">
        <f>+Tabla_DatosExternos_142[[#This Row],[Total Vigente]]+Tabla_DatosExternos_142[[#This Row],[Total Vencido]]</f>
        <v>888.36</v>
      </c>
      <c r="AR2589" s="26">
        <f>SUM(AG2589:AK2589)</f>
        <v>0</v>
      </c>
      <c r="AS2589" s="27">
        <f>+Tabla_DatosExternos_142[[#This Row],[Fecha]]-Tabla_DatosExternos_142[[#This Row],[Vence]]</f>
        <v>-60</v>
      </c>
      <c r="AT2589" s="21"/>
      <c r="AU2589" s="28" t="e">
        <f>+AR2589-W2589</f>
        <v>#VALUE!</v>
      </c>
    </row>
    <row r="2590" spans="1:47" x14ac:dyDescent="0.35">
      <c r="A2590" s="20">
        <v>46235</v>
      </c>
      <c r="B2590" s="21">
        <v>292914</v>
      </c>
      <c r="C2590" s="21">
        <v>1548.6</v>
      </c>
      <c r="D2590" s="21">
        <v>1548.6</v>
      </c>
      <c r="E2590" s="22">
        <v>46295</v>
      </c>
      <c r="F2590" s="21">
        <v>49</v>
      </c>
      <c r="G2590" s="21" t="s">
        <v>96</v>
      </c>
      <c r="H2590" s="21" t="s">
        <v>95</v>
      </c>
      <c r="I2590" s="21" t="s">
        <v>1709</v>
      </c>
      <c r="J2590" s="21" t="s">
        <v>1378</v>
      </c>
      <c r="K2590" s="21" t="s">
        <v>1379</v>
      </c>
      <c r="L2590" s="21" t="s">
        <v>1380</v>
      </c>
      <c r="M2590" s="21" t="s">
        <v>1381</v>
      </c>
      <c r="N2590" s="21">
        <v>60</v>
      </c>
      <c r="O2590" s="20"/>
      <c r="P2590" s="21" t="s">
        <v>50</v>
      </c>
      <c r="Q2590" s="21" t="s">
        <v>1710</v>
      </c>
      <c r="R2590" s="21">
        <v>110000</v>
      </c>
      <c r="S2590" s="21">
        <v>10019</v>
      </c>
      <c r="T2590" s="21">
        <v>-63.118544999999997</v>
      </c>
      <c r="U2590" s="21">
        <v>-17.792090000000002</v>
      </c>
      <c r="V2590" s="21" t="s">
        <v>1717</v>
      </c>
      <c r="W2590" s="21" t="s">
        <v>51</v>
      </c>
      <c r="X2590" s="21" t="s">
        <v>1720</v>
      </c>
      <c r="Y2590" s="23">
        <v>46246</v>
      </c>
      <c r="Z2590" s="24">
        <f>+E2590-Y2590</f>
        <v>49</v>
      </c>
      <c r="AA2590" s="25">
        <f>+Tabla_DatosExternos_142[[#This Row],[Saldo]]/Tabla_DatosExternos_142[[#This Row],[Importe]]</f>
        <v>1</v>
      </c>
      <c r="AB2590" s="21"/>
      <c r="AC2590" s="26">
        <f>IF(AND(-Z2590&gt;=1,-Z2590&lt;=30),D2590,0)</f>
        <v>0</v>
      </c>
      <c r="AD2590" s="26">
        <f>IF(AND(-Z2590&gt;=31,-Z2590&lt;=60),D2590,0)</f>
        <v>0</v>
      </c>
      <c r="AE2590" s="26">
        <f>IF(AND(-Z2590&gt;=61,-Z2590&lt;=90),D2590,0)</f>
        <v>0</v>
      </c>
      <c r="AF2590" s="26">
        <f>IF(AND(-Z2590&gt;=91,-Z2590&lt;=120),D2590,0)</f>
        <v>0</v>
      </c>
      <c r="AG2590" s="26">
        <f>IF(AND(-Z2590&gt;=121,-Z2590&lt;=150),D2590,0)</f>
        <v>0</v>
      </c>
      <c r="AH2590" s="26">
        <f>IF(AND(-Z2590&gt;=151,-Z2590&lt;=180),D2590,0)</f>
        <v>0</v>
      </c>
      <c r="AI2590" s="26">
        <f>IF(AND(-Z2590&gt;=181,-Z2590&lt;=210),D2590,0)</f>
        <v>0</v>
      </c>
      <c r="AJ2590" s="26">
        <f>IF(AND(-Z2590&gt;=211,-Z2590&lt;=250),D2590,0)</f>
        <v>0</v>
      </c>
      <c r="AK2590" s="26">
        <f>IF(-Z2590&gt;=251,D2590,0)</f>
        <v>0</v>
      </c>
      <c r="AL2590" s="26">
        <f>SUM(AE2590:AF2590)</f>
        <v>0</v>
      </c>
      <c r="AM2590" s="26">
        <f>SUM(AG2590:AK2590)</f>
        <v>0</v>
      </c>
      <c r="AN2590" s="26">
        <f>SUM(AI2590:AK2590)</f>
        <v>0</v>
      </c>
      <c r="AO2590" s="26">
        <f>+IF(SUM(AC2590:AK2590)=0,D2590,0)</f>
        <v>1548.6</v>
      </c>
      <c r="AP2590" s="26">
        <f>+SUM(AC2590:AK2590)</f>
        <v>0</v>
      </c>
      <c r="AQ2590" s="26">
        <f>+Tabla_DatosExternos_142[[#This Row],[Total Vigente]]+Tabla_DatosExternos_142[[#This Row],[Total Vencido]]</f>
        <v>1548.6</v>
      </c>
      <c r="AR2590" s="26">
        <f>SUM(AG2590:AK2590)</f>
        <v>0</v>
      </c>
      <c r="AS2590" s="27">
        <f>+Tabla_DatosExternos_142[[#This Row],[Fecha]]-Tabla_DatosExternos_142[[#This Row],[Vence]]</f>
        <v>-60</v>
      </c>
      <c r="AT2590" s="21"/>
      <c r="AU2590" s="28" t="e">
        <f>+AR2590-W2590</f>
        <v>#VALUE!</v>
      </c>
    </row>
    <row r="2591" spans="1:47" x14ac:dyDescent="0.35">
      <c r="A2591" s="20">
        <v>46235</v>
      </c>
      <c r="B2591" s="21">
        <v>292915</v>
      </c>
      <c r="C2591" s="21">
        <v>1297.2</v>
      </c>
      <c r="D2591" s="21">
        <v>1297.2</v>
      </c>
      <c r="E2591" s="22">
        <v>46295</v>
      </c>
      <c r="F2591" s="21">
        <v>49</v>
      </c>
      <c r="G2591" s="21" t="s">
        <v>96</v>
      </c>
      <c r="H2591" s="21" t="s">
        <v>95</v>
      </c>
      <c r="I2591" s="21" t="s">
        <v>1709</v>
      </c>
      <c r="J2591" s="21" t="s">
        <v>1378</v>
      </c>
      <c r="K2591" s="21" t="s">
        <v>1379</v>
      </c>
      <c r="L2591" s="21" t="s">
        <v>1380</v>
      </c>
      <c r="M2591" s="21" t="s">
        <v>1381</v>
      </c>
      <c r="N2591" s="21">
        <v>60</v>
      </c>
      <c r="O2591" s="20"/>
      <c r="P2591" s="21" t="s">
        <v>50</v>
      </c>
      <c r="Q2591" s="21" t="s">
        <v>1710</v>
      </c>
      <c r="R2591" s="21">
        <v>110000</v>
      </c>
      <c r="S2591" s="21">
        <v>10019</v>
      </c>
      <c r="T2591" s="21">
        <v>-63.181055999999998</v>
      </c>
      <c r="U2591" s="21">
        <v>-17.843778</v>
      </c>
      <c r="V2591" s="21" t="s">
        <v>1717</v>
      </c>
      <c r="W2591" s="21" t="s">
        <v>51</v>
      </c>
      <c r="X2591" s="21" t="s">
        <v>1721</v>
      </c>
      <c r="Y2591" s="23">
        <v>46246</v>
      </c>
      <c r="Z2591" s="24">
        <f>+E2591-Y2591</f>
        <v>49</v>
      </c>
      <c r="AA2591" s="25">
        <f>+Tabla_DatosExternos_142[[#This Row],[Saldo]]/Tabla_DatosExternos_142[[#This Row],[Importe]]</f>
        <v>1</v>
      </c>
      <c r="AB2591" s="21"/>
      <c r="AC2591" s="26">
        <f>IF(AND(-Z2591&gt;=1,-Z2591&lt;=30),D2591,0)</f>
        <v>0</v>
      </c>
      <c r="AD2591" s="26">
        <f>IF(AND(-Z2591&gt;=31,-Z2591&lt;=60),D2591,0)</f>
        <v>0</v>
      </c>
      <c r="AE2591" s="26">
        <f>IF(AND(-Z2591&gt;=61,-Z2591&lt;=90),D2591,0)</f>
        <v>0</v>
      </c>
      <c r="AF2591" s="26">
        <f>IF(AND(-Z2591&gt;=91,-Z2591&lt;=120),D2591,0)</f>
        <v>0</v>
      </c>
      <c r="AG2591" s="26">
        <f>IF(AND(-Z2591&gt;=121,-Z2591&lt;=150),D2591,0)</f>
        <v>0</v>
      </c>
      <c r="AH2591" s="26">
        <f>IF(AND(-Z2591&gt;=151,-Z2591&lt;=180),D2591,0)</f>
        <v>0</v>
      </c>
      <c r="AI2591" s="26">
        <f>IF(AND(-Z2591&gt;=181,-Z2591&lt;=210),D2591,0)</f>
        <v>0</v>
      </c>
      <c r="AJ2591" s="26">
        <f>IF(AND(-Z2591&gt;=211,-Z2591&lt;=250),D2591,0)</f>
        <v>0</v>
      </c>
      <c r="AK2591" s="26">
        <f>IF(-Z2591&gt;=251,D2591,0)</f>
        <v>0</v>
      </c>
      <c r="AL2591" s="26">
        <f>SUM(AE2591:AF2591)</f>
        <v>0</v>
      </c>
      <c r="AM2591" s="26">
        <f>SUM(AG2591:AK2591)</f>
        <v>0</v>
      </c>
      <c r="AN2591" s="26">
        <f>SUM(AI2591:AK2591)</f>
        <v>0</v>
      </c>
      <c r="AO2591" s="26">
        <f>+IF(SUM(AC2591:AK2591)=0,D2591,0)</f>
        <v>1297.2</v>
      </c>
      <c r="AP2591" s="26">
        <f>+SUM(AC2591:AK2591)</f>
        <v>0</v>
      </c>
      <c r="AQ2591" s="26">
        <f>+Tabla_DatosExternos_142[[#This Row],[Total Vigente]]+Tabla_DatosExternos_142[[#This Row],[Total Vencido]]</f>
        <v>1297.2</v>
      </c>
      <c r="AR2591" s="26">
        <f>SUM(AG2591:AK2591)</f>
        <v>0</v>
      </c>
      <c r="AS2591" s="27">
        <f>+Tabla_DatosExternos_142[[#This Row],[Fecha]]-Tabla_DatosExternos_142[[#This Row],[Vence]]</f>
        <v>-60</v>
      </c>
      <c r="AT2591" s="21"/>
      <c r="AU2591" s="28" t="e">
        <f>+AR2591-W2591</f>
        <v>#VALUE!</v>
      </c>
    </row>
    <row r="2592" spans="1:47" x14ac:dyDescent="0.35">
      <c r="A2592" s="20">
        <v>46235</v>
      </c>
      <c r="B2592" s="21">
        <v>292916</v>
      </c>
      <c r="C2592" s="21">
        <v>903.06</v>
      </c>
      <c r="D2592" s="21">
        <v>903.06</v>
      </c>
      <c r="E2592" s="22">
        <v>46295</v>
      </c>
      <c r="F2592" s="21">
        <v>49</v>
      </c>
      <c r="G2592" s="21" t="s">
        <v>96</v>
      </c>
      <c r="H2592" s="21" t="s">
        <v>95</v>
      </c>
      <c r="I2592" s="21" t="s">
        <v>1709</v>
      </c>
      <c r="J2592" s="21" t="s">
        <v>1378</v>
      </c>
      <c r="K2592" s="21" t="s">
        <v>1379</v>
      </c>
      <c r="L2592" s="21" t="s">
        <v>1380</v>
      </c>
      <c r="M2592" s="21" t="s">
        <v>1381</v>
      </c>
      <c r="N2592" s="21">
        <v>60</v>
      </c>
      <c r="O2592" s="20"/>
      <c r="P2592" s="21" t="s">
        <v>50</v>
      </c>
      <c r="Q2592" s="21" t="s">
        <v>1710</v>
      </c>
      <c r="R2592" s="21">
        <v>110000</v>
      </c>
      <c r="S2592" s="21">
        <v>10019</v>
      </c>
      <c r="T2592" s="21">
        <v>-63.198073000000001</v>
      </c>
      <c r="U2592" s="21">
        <v>-17.844671999999999</v>
      </c>
      <c r="V2592" s="21" t="s">
        <v>1722</v>
      </c>
      <c r="W2592" s="21" t="s">
        <v>51</v>
      </c>
      <c r="X2592" s="21" t="s">
        <v>1723</v>
      </c>
      <c r="Y2592" s="23">
        <v>46246</v>
      </c>
      <c r="Z2592" s="24">
        <f>+E2592-Y2592</f>
        <v>49</v>
      </c>
      <c r="AA2592" s="25">
        <f>+Tabla_DatosExternos_142[[#This Row],[Saldo]]/Tabla_DatosExternos_142[[#This Row],[Importe]]</f>
        <v>1</v>
      </c>
      <c r="AB2592" s="21"/>
      <c r="AC2592" s="26">
        <f>IF(AND(-Z2592&gt;=1,-Z2592&lt;=30),D2592,0)</f>
        <v>0</v>
      </c>
      <c r="AD2592" s="26">
        <f>IF(AND(-Z2592&gt;=31,-Z2592&lt;=60),D2592,0)</f>
        <v>0</v>
      </c>
      <c r="AE2592" s="26">
        <f>IF(AND(-Z2592&gt;=61,-Z2592&lt;=90),D2592,0)</f>
        <v>0</v>
      </c>
      <c r="AF2592" s="26">
        <f>IF(AND(-Z2592&gt;=91,-Z2592&lt;=120),D2592,0)</f>
        <v>0</v>
      </c>
      <c r="AG2592" s="26">
        <f>IF(AND(-Z2592&gt;=121,-Z2592&lt;=150),D2592,0)</f>
        <v>0</v>
      </c>
      <c r="AH2592" s="26">
        <f>IF(AND(-Z2592&gt;=151,-Z2592&lt;=180),D2592,0)</f>
        <v>0</v>
      </c>
      <c r="AI2592" s="26">
        <f>IF(AND(-Z2592&gt;=181,-Z2592&lt;=210),D2592,0)</f>
        <v>0</v>
      </c>
      <c r="AJ2592" s="26">
        <f>IF(AND(-Z2592&gt;=211,-Z2592&lt;=250),D2592,0)</f>
        <v>0</v>
      </c>
      <c r="AK2592" s="26">
        <f>IF(-Z2592&gt;=251,D2592,0)</f>
        <v>0</v>
      </c>
      <c r="AL2592" s="26">
        <f>SUM(AE2592:AF2592)</f>
        <v>0</v>
      </c>
      <c r="AM2592" s="26">
        <f>SUM(AG2592:AK2592)</f>
        <v>0</v>
      </c>
      <c r="AN2592" s="26">
        <f>SUM(AI2592:AK2592)</f>
        <v>0</v>
      </c>
      <c r="AO2592" s="26">
        <f>+IF(SUM(AC2592:AK2592)=0,D2592,0)</f>
        <v>903.06</v>
      </c>
      <c r="AP2592" s="26">
        <f>+SUM(AC2592:AK2592)</f>
        <v>0</v>
      </c>
      <c r="AQ2592" s="26">
        <f>+Tabla_DatosExternos_142[[#This Row],[Total Vigente]]+Tabla_DatosExternos_142[[#This Row],[Total Vencido]]</f>
        <v>903.06</v>
      </c>
      <c r="AR2592" s="26">
        <f>SUM(AG2592:AK2592)</f>
        <v>0</v>
      </c>
      <c r="AS2592" s="27">
        <f>+Tabla_DatosExternos_142[[#This Row],[Fecha]]-Tabla_DatosExternos_142[[#This Row],[Vence]]</f>
        <v>-60</v>
      </c>
      <c r="AT2592" s="21"/>
      <c r="AU2592" s="28" t="e">
        <f>+AR2592-W2592</f>
        <v>#VALUE!</v>
      </c>
    </row>
    <row r="2593" spans="1:47" x14ac:dyDescent="0.35">
      <c r="A2593" s="20">
        <v>46235</v>
      </c>
      <c r="B2593" s="21">
        <v>292917</v>
      </c>
      <c r="C2593" s="21">
        <v>1122.18</v>
      </c>
      <c r="D2593" s="21">
        <v>1122.18</v>
      </c>
      <c r="E2593" s="22">
        <v>46295</v>
      </c>
      <c r="F2593" s="21">
        <v>49</v>
      </c>
      <c r="G2593" s="21" t="s">
        <v>96</v>
      </c>
      <c r="H2593" s="21" t="s">
        <v>95</v>
      </c>
      <c r="I2593" s="21" t="s">
        <v>1709</v>
      </c>
      <c r="J2593" s="21" t="s">
        <v>1378</v>
      </c>
      <c r="K2593" s="21" t="s">
        <v>1379</v>
      </c>
      <c r="L2593" s="21" t="s">
        <v>1380</v>
      </c>
      <c r="M2593" s="21" t="s">
        <v>1381</v>
      </c>
      <c r="N2593" s="21">
        <v>60</v>
      </c>
      <c r="O2593" s="20"/>
      <c r="P2593" s="21" t="s">
        <v>50</v>
      </c>
      <c r="Q2593" s="21" t="s">
        <v>1710</v>
      </c>
      <c r="R2593" s="21">
        <v>110000</v>
      </c>
      <c r="S2593" s="21">
        <v>10019</v>
      </c>
      <c r="T2593" s="21">
        <v>-63.110754399999998</v>
      </c>
      <c r="U2593" s="21">
        <v>-17.842225200000001</v>
      </c>
      <c r="V2593" s="21" t="s">
        <v>1722</v>
      </c>
      <c r="W2593" s="21" t="s">
        <v>51</v>
      </c>
      <c r="X2593" s="21" t="s">
        <v>1725</v>
      </c>
      <c r="Y2593" s="23">
        <v>46246</v>
      </c>
      <c r="Z2593" s="24">
        <f>+E2593-Y2593</f>
        <v>49</v>
      </c>
      <c r="AA2593" s="25">
        <f>+Tabla_DatosExternos_142[[#This Row],[Saldo]]/Tabla_DatosExternos_142[[#This Row],[Importe]]</f>
        <v>1</v>
      </c>
      <c r="AB2593" s="21"/>
      <c r="AC2593" s="26">
        <f>IF(AND(-Z2593&gt;=1,-Z2593&lt;=30),D2593,0)</f>
        <v>0</v>
      </c>
      <c r="AD2593" s="26">
        <f>IF(AND(-Z2593&gt;=31,-Z2593&lt;=60),D2593,0)</f>
        <v>0</v>
      </c>
      <c r="AE2593" s="26">
        <f>IF(AND(-Z2593&gt;=61,-Z2593&lt;=90),D2593,0)</f>
        <v>0</v>
      </c>
      <c r="AF2593" s="26">
        <f>IF(AND(-Z2593&gt;=91,-Z2593&lt;=120),D2593,0)</f>
        <v>0</v>
      </c>
      <c r="AG2593" s="26">
        <f>IF(AND(-Z2593&gt;=121,-Z2593&lt;=150),D2593,0)</f>
        <v>0</v>
      </c>
      <c r="AH2593" s="26">
        <f>IF(AND(-Z2593&gt;=151,-Z2593&lt;=180),D2593,0)</f>
        <v>0</v>
      </c>
      <c r="AI2593" s="26">
        <f>IF(AND(-Z2593&gt;=181,-Z2593&lt;=210),D2593,0)</f>
        <v>0</v>
      </c>
      <c r="AJ2593" s="26">
        <f>IF(AND(-Z2593&gt;=211,-Z2593&lt;=250),D2593,0)</f>
        <v>0</v>
      </c>
      <c r="AK2593" s="26">
        <f>IF(-Z2593&gt;=251,D2593,0)</f>
        <v>0</v>
      </c>
      <c r="AL2593" s="26">
        <f>SUM(AE2593:AF2593)</f>
        <v>0</v>
      </c>
      <c r="AM2593" s="26">
        <f>SUM(AG2593:AK2593)</f>
        <v>0</v>
      </c>
      <c r="AN2593" s="26">
        <f>SUM(AI2593:AK2593)</f>
        <v>0</v>
      </c>
      <c r="AO2593" s="26">
        <f>+IF(SUM(AC2593:AK2593)=0,D2593,0)</f>
        <v>1122.18</v>
      </c>
      <c r="AP2593" s="26">
        <f>+SUM(AC2593:AK2593)</f>
        <v>0</v>
      </c>
      <c r="AQ2593" s="26">
        <f>+Tabla_DatosExternos_142[[#This Row],[Total Vigente]]+Tabla_DatosExternos_142[[#This Row],[Total Vencido]]</f>
        <v>1122.18</v>
      </c>
      <c r="AR2593" s="26">
        <f>SUM(AG2593:AK2593)</f>
        <v>0</v>
      </c>
      <c r="AS2593" s="27">
        <f>+Tabla_DatosExternos_142[[#This Row],[Fecha]]-Tabla_DatosExternos_142[[#This Row],[Vence]]</f>
        <v>-60</v>
      </c>
      <c r="AT2593" s="21"/>
      <c r="AU2593" s="28" t="e">
        <f>+AR2593-W2593</f>
        <v>#VALUE!</v>
      </c>
    </row>
    <row r="2594" spans="1:47" x14ac:dyDescent="0.35">
      <c r="A2594" s="20">
        <v>46235</v>
      </c>
      <c r="B2594" s="21">
        <v>292918</v>
      </c>
      <c r="C2594" s="21">
        <v>1770.84</v>
      </c>
      <c r="D2594" s="21">
        <v>1770.84</v>
      </c>
      <c r="E2594" s="22">
        <v>46295</v>
      </c>
      <c r="F2594" s="21">
        <v>49</v>
      </c>
      <c r="G2594" s="21" t="s">
        <v>96</v>
      </c>
      <c r="H2594" s="21" t="s">
        <v>95</v>
      </c>
      <c r="I2594" s="21" t="s">
        <v>1709</v>
      </c>
      <c r="J2594" s="21" t="s">
        <v>1378</v>
      </c>
      <c r="K2594" s="21" t="s">
        <v>1379</v>
      </c>
      <c r="L2594" s="21" t="s">
        <v>1380</v>
      </c>
      <c r="M2594" s="21" t="s">
        <v>1381</v>
      </c>
      <c r="N2594" s="21">
        <v>60</v>
      </c>
      <c r="O2594" s="20"/>
      <c r="P2594" s="21" t="s">
        <v>50</v>
      </c>
      <c r="Q2594" s="21" t="s">
        <v>1710</v>
      </c>
      <c r="R2594" s="21">
        <v>110000</v>
      </c>
      <c r="S2594" s="21">
        <v>10019</v>
      </c>
      <c r="T2594" s="21">
        <v>-63.125241600000003</v>
      </c>
      <c r="U2594" s="21">
        <v>-17.801042899999999</v>
      </c>
      <c r="V2594" s="21" t="s">
        <v>1722</v>
      </c>
      <c r="W2594" s="21" t="s">
        <v>51</v>
      </c>
      <c r="X2594" s="21" t="s">
        <v>1726</v>
      </c>
      <c r="Y2594" s="23">
        <v>46246</v>
      </c>
      <c r="Z2594" s="24">
        <f>+E2594-Y2594</f>
        <v>49</v>
      </c>
      <c r="AA2594" s="25">
        <f>+Tabla_DatosExternos_142[[#This Row],[Saldo]]/Tabla_DatosExternos_142[[#This Row],[Importe]]</f>
        <v>1</v>
      </c>
      <c r="AB2594" s="21"/>
      <c r="AC2594" s="26">
        <f>IF(AND(-Z2594&gt;=1,-Z2594&lt;=30),D2594,0)</f>
        <v>0</v>
      </c>
      <c r="AD2594" s="26">
        <f>IF(AND(-Z2594&gt;=31,-Z2594&lt;=60),D2594,0)</f>
        <v>0</v>
      </c>
      <c r="AE2594" s="26">
        <f>IF(AND(-Z2594&gt;=61,-Z2594&lt;=90),D2594,0)</f>
        <v>0</v>
      </c>
      <c r="AF2594" s="26">
        <f>IF(AND(-Z2594&gt;=91,-Z2594&lt;=120),D2594,0)</f>
        <v>0</v>
      </c>
      <c r="AG2594" s="26">
        <f>IF(AND(-Z2594&gt;=121,-Z2594&lt;=150),D2594,0)</f>
        <v>0</v>
      </c>
      <c r="AH2594" s="26">
        <f>IF(AND(-Z2594&gt;=151,-Z2594&lt;=180),D2594,0)</f>
        <v>0</v>
      </c>
      <c r="AI2594" s="26">
        <f>IF(AND(-Z2594&gt;=181,-Z2594&lt;=210),D2594,0)</f>
        <v>0</v>
      </c>
      <c r="AJ2594" s="26">
        <f>IF(AND(-Z2594&gt;=211,-Z2594&lt;=250),D2594,0)</f>
        <v>0</v>
      </c>
      <c r="AK2594" s="26">
        <f>IF(-Z2594&gt;=251,D2594,0)</f>
        <v>0</v>
      </c>
      <c r="AL2594" s="26">
        <f>SUM(AE2594:AF2594)</f>
        <v>0</v>
      </c>
      <c r="AM2594" s="26">
        <f>SUM(AG2594:AK2594)</f>
        <v>0</v>
      </c>
      <c r="AN2594" s="26">
        <f>SUM(AI2594:AK2594)</f>
        <v>0</v>
      </c>
      <c r="AO2594" s="26">
        <f>+IF(SUM(AC2594:AK2594)=0,D2594,0)</f>
        <v>1770.84</v>
      </c>
      <c r="AP2594" s="26">
        <f>+SUM(AC2594:AK2594)</f>
        <v>0</v>
      </c>
      <c r="AQ2594" s="26">
        <f>+Tabla_DatosExternos_142[[#This Row],[Total Vigente]]+Tabla_DatosExternos_142[[#This Row],[Total Vencido]]</f>
        <v>1770.84</v>
      </c>
      <c r="AR2594" s="26">
        <f>SUM(AG2594:AK2594)</f>
        <v>0</v>
      </c>
      <c r="AS2594" s="27">
        <f>+Tabla_DatosExternos_142[[#This Row],[Fecha]]-Tabla_DatosExternos_142[[#This Row],[Vence]]</f>
        <v>-60</v>
      </c>
      <c r="AT2594" s="21"/>
      <c r="AU2594" s="28" t="e">
        <f>+AR2594-W2594</f>
        <v>#VALUE!</v>
      </c>
    </row>
    <row r="2595" spans="1:47" x14ac:dyDescent="0.35">
      <c r="A2595" s="20">
        <v>46235</v>
      </c>
      <c r="B2595" s="21">
        <v>292919</v>
      </c>
      <c r="C2595" s="21">
        <v>1154.1600000000001</v>
      </c>
      <c r="D2595" s="21">
        <v>1154.1600000000001</v>
      </c>
      <c r="E2595" s="22">
        <v>46295</v>
      </c>
      <c r="F2595" s="21">
        <v>49</v>
      </c>
      <c r="G2595" s="21" t="s">
        <v>96</v>
      </c>
      <c r="H2595" s="21" t="s">
        <v>95</v>
      </c>
      <c r="I2595" s="21" t="s">
        <v>1709</v>
      </c>
      <c r="J2595" s="21" t="s">
        <v>1378</v>
      </c>
      <c r="K2595" s="21" t="s">
        <v>1379</v>
      </c>
      <c r="L2595" s="21" t="s">
        <v>1380</v>
      </c>
      <c r="M2595" s="21" t="s">
        <v>1381</v>
      </c>
      <c r="N2595" s="21">
        <v>60</v>
      </c>
      <c r="O2595" s="20"/>
      <c r="P2595" s="21" t="s">
        <v>50</v>
      </c>
      <c r="Q2595" s="21" t="s">
        <v>1710</v>
      </c>
      <c r="R2595" s="21">
        <v>110000</v>
      </c>
      <c r="S2595" s="21">
        <v>10019</v>
      </c>
      <c r="T2595" s="21">
        <v>-63.117978700000002</v>
      </c>
      <c r="U2595" s="21">
        <v>-17.817603800000001</v>
      </c>
      <c r="V2595" s="21" t="s">
        <v>1727</v>
      </c>
      <c r="W2595" s="21" t="s">
        <v>51</v>
      </c>
      <c r="X2595" s="21" t="s">
        <v>1728</v>
      </c>
      <c r="Y2595" s="23">
        <v>46246</v>
      </c>
      <c r="Z2595" s="24">
        <f>+E2595-Y2595</f>
        <v>49</v>
      </c>
      <c r="AA2595" s="25">
        <f>+Tabla_DatosExternos_142[[#This Row],[Saldo]]/Tabla_DatosExternos_142[[#This Row],[Importe]]</f>
        <v>1</v>
      </c>
      <c r="AB2595" s="21"/>
      <c r="AC2595" s="26">
        <f>IF(AND(-Z2595&gt;=1,-Z2595&lt;=30),D2595,0)</f>
        <v>0</v>
      </c>
      <c r="AD2595" s="26">
        <f>IF(AND(-Z2595&gt;=31,-Z2595&lt;=60),D2595,0)</f>
        <v>0</v>
      </c>
      <c r="AE2595" s="26">
        <f>IF(AND(-Z2595&gt;=61,-Z2595&lt;=90),D2595,0)</f>
        <v>0</v>
      </c>
      <c r="AF2595" s="26">
        <f>IF(AND(-Z2595&gt;=91,-Z2595&lt;=120),D2595,0)</f>
        <v>0</v>
      </c>
      <c r="AG2595" s="26">
        <f>IF(AND(-Z2595&gt;=121,-Z2595&lt;=150),D2595,0)</f>
        <v>0</v>
      </c>
      <c r="AH2595" s="26">
        <f>IF(AND(-Z2595&gt;=151,-Z2595&lt;=180),D2595,0)</f>
        <v>0</v>
      </c>
      <c r="AI2595" s="26">
        <f>IF(AND(-Z2595&gt;=181,-Z2595&lt;=210),D2595,0)</f>
        <v>0</v>
      </c>
      <c r="AJ2595" s="26">
        <f>IF(AND(-Z2595&gt;=211,-Z2595&lt;=250),D2595,0)</f>
        <v>0</v>
      </c>
      <c r="AK2595" s="26">
        <f>IF(-Z2595&gt;=251,D2595,0)</f>
        <v>0</v>
      </c>
      <c r="AL2595" s="26">
        <f>SUM(AE2595:AF2595)</f>
        <v>0</v>
      </c>
      <c r="AM2595" s="26">
        <f>SUM(AG2595:AK2595)</f>
        <v>0</v>
      </c>
      <c r="AN2595" s="26">
        <f>SUM(AI2595:AK2595)</f>
        <v>0</v>
      </c>
      <c r="AO2595" s="26">
        <f>+IF(SUM(AC2595:AK2595)=0,D2595,0)</f>
        <v>1154.1600000000001</v>
      </c>
      <c r="AP2595" s="26">
        <f>+SUM(AC2595:AK2595)</f>
        <v>0</v>
      </c>
      <c r="AQ2595" s="26">
        <f>+Tabla_DatosExternos_142[[#This Row],[Total Vigente]]+Tabla_DatosExternos_142[[#This Row],[Total Vencido]]</f>
        <v>1154.1600000000001</v>
      </c>
      <c r="AR2595" s="26">
        <f>SUM(AG2595:AK2595)</f>
        <v>0</v>
      </c>
      <c r="AS2595" s="27">
        <f>+Tabla_DatosExternos_142[[#This Row],[Fecha]]-Tabla_DatosExternos_142[[#This Row],[Vence]]</f>
        <v>-60</v>
      </c>
      <c r="AT2595" s="21"/>
      <c r="AU2595" s="28" t="e">
        <f>+AR2595-W2595</f>
        <v>#VALUE!</v>
      </c>
    </row>
    <row r="2596" spans="1:47" x14ac:dyDescent="0.35">
      <c r="A2596" s="20">
        <v>46235</v>
      </c>
      <c r="B2596" s="21">
        <v>292920</v>
      </c>
      <c r="C2596" s="21">
        <v>1164.24</v>
      </c>
      <c r="D2596" s="21">
        <v>1164.24</v>
      </c>
      <c r="E2596" s="22">
        <v>46295</v>
      </c>
      <c r="F2596" s="21">
        <v>49</v>
      </c>
      <c r="G2596" s="21" t="s">
        <v>96</v>
      </c>
      <c r="H2596" s="21" t="s">
        <v>95</v>
      </c>
      <c r="I2596" s="21" t="s">
        <v>1709</v>
      </c>
      <c r="J2596" s="21" t="s">
        <v>1378</v>
      </c>
      <c r="K2596" s="21" t="s">
        <v>1379</v>
      </c>
      <c r="L2596" s="21" t="s">
        <v>1380</v>
      </c>
      <c r="M2596" s="21" t="s">
        <v>1381</v>
      </c>
      <c r="N2596" s="21">
        <v>60</v>
      </c>
      <c r="O2596" s="20"/>
      <c r="P2596" s="21" t="s">
        <v>50</v>
      </c>
      <c r="Q2596" s="21" t="s">
        <v>1710</v>
      </c>
      <c r="R2596" s="21">
        <v>110000</v>
      </c>
      <c r="S2596" s="21">
        <v>10019</v>
      </c>
      <c r="T2596" s="21">
        <v>-63.169066299999997</v>
      </c>
      <c r="U2596" s="21">
        <v>-17.845849300000001</v>
      </c>
      <c r="V2596" s="21" t="s">
        <v>1727</v>
      </c>
      <c r="W2596" s="21" t="s">
        <v>51</v>
      </c>
      <c r="X2596" s="21" t="s">
        <v>1729</v>
      </c>
      <c r="Y2596" s="23">
        <v>46246</v>
      </c>
      <c r="Z2596" s="24">
        <f>+E2596-Y2596</f>
        <v>49</v>
      </c>
      <c r="AA2596" s="25">
        <f>+Tabla_DatosExternos_142[[#This Row],[Saldo]]/Tabla_DatosExternos_142[[#This Row],[Importe]]</f>
        <v>1</v>
      </c>
      <c r="AB2596" s="21"/>
      <c r="AC2596" s="26">
        <f>IF(AND(-Z2596&gt;=1,-Z2596&lt;=30),D2596,0)</f>
        <v>0</v>
      </c>
      <c r="AD2596" s="26">
        <f>IF(AND(-Z2596&gt;=31,-Z2596&lt;=60),D2596,0)</f>
        <v>0</v>
      </c>
      <c r="AE2596" s="26">
        <f>IF(AND(-Z2596&gt;=61,-Z2596&lt;=90),D2596,0)</f>
        <v>0</v>
      </c>
      <c r="AF2596" s="26">
        <f>IF(AND(-Z2596&gt;=91,-Z2596&lt;=120),D2596,0)</f>
        <v>0</v>
      </c>
      <c r="AG2596" s="26">
        <f>IF(AND(-Z2596&gt;=121,-Z2596&lt;=150),D2596,0)</f>
        <v>0</v>
      </c>
      <c r="AH2596" s="26">
        <f>IF(AND(-Z2596&gt;=151,-Z2596&lt;=180),D2596,0)</f>
        <v>0</v>
      </c>
      <c r="AI2596" s="26">
        <f>IF(AND(-Z2596&gt;=181,-Z2596&lt;=210),D2596,0)</f>
        <v>0</v>
      </c>
      <c r="AJ2596" s="26">
        <f>IF(AND(-Z2596&gt;=211,-Z2596&lt;=250),D2596,0)</f>
        <v>0</v>
      </c>
      <c r="AK2596" s="26">
        <f>IF(-Z2596&gt;=251,D2596,0)</f>
        <v>0</v>
      </c>
      <c r="AL2596" s="26">
        <f>SUM(AE2596:AF2596)</f>
        <v>0</v>
      </c>
      <c r="AM2596" s="26">
        <f>SUM(AG2596:AK2596)</f>
        <v>0</v>
      </c>
      <c r="AN2596" s="26">
        <f>SUM(AI2596:AK2596)</f>
        <v>0</v>
      </c>
      <c r="AO2596" s="26">
        <f>+IF(SUM(AC2596:AK2596)=0,D2596,0)</f>
        <v>1164.24</v>
      </c>
      <c r="AP2596" s="26">
        <f>+SUM(AC2596:AK2596)</f>
        <v>0</v>
      </c>
      <c r="AQ2596" s="26">
        <f>+Tabla_DatosExternos_142[[#This Row],[Total Vigente]]+Tabla_DatosExternos_142[[#This Row],[Total Vencido]]</f>
        <v>1164.24</v>
      </c>
      <c r="AR2596" s="26">
        <f>SUM(AG2596:AK2596)</f>
        <v>0</v>
      </c>
      <c r="AS2596" s="27">
        <f>+Tabla_DatosExternos_142[[#This Row],[Fecha]]-Tabla_DatosExternos_142[[#This Row],[Vence]]</f>
        <v>-60</v>
      </c>
      <c r="AT2596" s="21"/>
      <c r="AU2596" s="28" t="e">
        <f>+AR2596-W2596</f>
        <v>#VALUE!</v>
      </c>
    </row>
    <row r="2597" spans="1:47" x14ac:dyDescent="0.35">
      <c r="A2597" s="20">
        <v>46235</v>
      </c>
      <c r="B2597" s="21">
        <v>292921</v>
      </c>
      <c r="C2597" s="21">
        <v>2684.76</v>
      </c>
      <c r="D2597" s="21">
        <v>2684.76</v>
      </c>
      <c r="E2597" s="22">
        <v>46295</v>
      </c>
      <c r="F2597" s="21">
        <v>49</v>
      </c>
      <c r="G2597" s="21" t="s">
        <v>96</v>
      </c>
      <c r="H2597" s="21" t="s">
        <v>95</v>
      </c>
      <c r="I2597" s="21" t="s">
        <v>1709</v>
      </c>
      <c r="J2597" s="21" t="s">
        <v>1378</v>
      </c>
      <c r="K2597" s="21" t="s">
        <v>1379</v>
      </c>
      <c r="L2597" s="21" t="s">
        <v>1380</v>
      </c>
      <c r="M2597" s="21" t="s">
        <v>1381</v>
      </c>
      <c r="N2597" s="21">
        <v>60</v>
      </c>
      <c r="O2597" s="20"/>
      <c r="P2597" s="21" t="s">
        <v>50</v>
      </c>
      <c r="Q2597" s="21" t="s">
        <v>1710</v>
      </c>
      <c r="R2597" s="21">
        <v>110000</v>
      </c>
      <c r="S2597" s="21">
        <v>10019</v>
      </c>
      <c r="T2597" s="21">
        <v>-63.1291613</v>
      </c>
      <c r="U2597" s="21">
        <v>-17.829110100000001</v>
      </c>
      <c r="V2597" s="21" t="s">
        <v>1727</v>
      </c>
      <c r="W2597" s="21" t="s">
        <v>51</v>
      </c>
      <c r="X2597" s="21" t="s">
        <v>1730</v>
      </c>
      <c r="Y2597" s="23">
        <v>46246</v>
      </c>
      <c r="Z2597" s="24">
        <f>+E2597-Y2597</f>
        <v>49</v>
      </c>
      <c r="AA2597" s="25">
        <f>+Tabla_DatosExternos_142[[#This Row],[Saldo]]/Tabla_DatosExternos_142[[#This Row],[Importe]]</f>
        <v>1</v>
      </c>
      <c r="AB2597" s="21"/>
      <c r="AC2597" s="26">
        <f>IF(AND(-Z2597&gt;=1,-Z2597&lt;=30),D2597,0)</f>
        <v>0</v>
      </c>
      <c r="AD2597" s="26">
        <f>IF(AND(-Z2597&gt;=31,-Z2597&lt;=60),D2597,0)</f>
        <v>0</v>
      </c>
      <c r="AE2597" s="26">
        <f>IF(AND(-Z2597&gt;=61,-Z2597&lt;=90),D2597,0)</f>
        <v>0</v>
      </c>
      <c r="AF2597" s="26">
        <f>IF(AND(-Z2597&gt;=91,-Z2597&lt;=120),D2597,0)</f>
        <v>0</v>
      </c>
      <c r="AG2597" s="26">
        <f>IF(AND(-Z2597&gt;=121,-Z2597&lt;=150),D2597,0)</f>
        <v>0</v>
      </c>
      <c r="AH2597" s="26">
        <f>IF(AND(-Z2597&gt;=151,-Z2597&lt;=180),D2597,0)</f>
        <v>0</v>
      </c>
      <c r="AI2597" s="26">
        <f>IF(AND(-Z2597&gt;=181,-Z2597&lt;=210),D2597,0)</f>
        <v>0</v>
      </c>
      <c r="AJ2597" s="26">
        <f>IF(AND(-Z2597&gt;=211,-Z2597&lt;=250),D2597,0)</f>
        <v>0</v>
      </c>
      <c r="AK2597" s="26">
        <f>IF(-Z2597&gt;=251,D2597,0)</f>
        <v>0</v>
      </c>
      <c r="AL2597" s="26">
        <f>SUM(AE2597:AF2597)</f>
        <v>0</v>
      </c>
      <c r="AM2597" s="26">
        <f>SUM(AG2597:AK2597)</f>
        <v>0</v>
      </c>
      <c r="AN2597" s="26">
        <f>SUM(AI2597:AK2597)</f>
        <v>0</v>
      </c>
      <c r="AO2597" s="26">
        <f>+IF(SUM(AC2597:AK2597)=0,D2597,0)</f>
        <v>2684.76</v>
      </c>
      <c r="AP2597" s="26">
        <f>+SUM(AC2597:AK2597)</f>
        <v>0</v>
      </c>
      <c r="AQ2597" s="26">
        <f>+Tabla_DatosExternos_142[[#This Row],[Total Vigente]]+Tabla_DatosExternos_142[[#This Row],[Total Vencido]]</f>
        <v>2684.76</v>
      </c>
      <c r="AR2597" s="26">
        <f>SUM(AG2597:AK2597)</f>
        <v>0</v>
      </c>
      <c r="AS2597" s="27">
        <f>+Tabla_DatosExternos_142[[#This Row],[Fecha]]-Tabla_DatosExternos_142[[#This Row],[Vence]]</f>
        <v>-60</v>
      </c>
      <c r="AT2597" s="21"/>
      <c r="AU2597" s="28" t="e">
        <f>+AR2597-W2597</f>
        <v>#VALUE!</v>
      </c>
    </row>
    <row r="2598" spans="1:47" x14ac:dyDescent="0.35">
      <c r="A2598" s="20">
        <v>46235</v>
      </c>
      <c r="B2598" s="21">
        <v>292922</v>
      </c>
      <c r="C2598" s="21">
        <v>486.36</v>
      </c>
      <c r="D2598" s="21">
        <v>486.36</v>
      </c>
      <c r="E2598" s="22">
        <v>46295</v>
      </c>
      <c r="F2598" s="21">
        <v>49</v>
      </c>
      <c r="G2598" s="21" t="s">
        <v>96</v>
      </c>
      <c r="H2598" s="21" t="s">
        <v>95</v>
      </c>
      <c r="I2598" s="21" t="s">
        <v>1709</v>
      </c>
      <c r="J2598" s="21" t="s">
        <v>1378</v>
      </c>
      <c r="K2598" s="21" t="s">
        <v>1379</v>
      </c>
      <c r="L2598" s="21" t="s">
        <v>1380</v>
      </c>
      <c r="M2598" s="21" t="s">
        <v>1381</v>
      </c>
      <c r="N2598" s="21">
        <v>60</v>
      </c>
      <c r="O2598" s="20"/>
      <c r="P2598" s="21" t="s">
        <v>50</v>
      </c>
      <c r="Q2598" s="21" t="s">
        <v>1710</v>
      </c>
      <c r="R2598" s="21">
        <v>110000</v>
      </c>
      <c r="S2598" s="21">
        <v>10019</v>
      </c>
      <c r="T2598" s="21">
        <v>-63.214132300000003</v>
      </c>
      <c r="U2598" s="21">
        <v>-17.844051</v>
      </c>
      <c r="V2598" s="21" t="s">
        <v>1727</v>
      </c>
      <c r="W2598" s="21" t="s">
        <v>51</v>
      </c>
      <c r="X2598" s="21" t="s">
        <v>1731</v>
      </c>
      <c r="Y2598" s="23">
        <v>46246</v>
      </c>
      <c r="Z2598" s="24">
        <f>+E2598-Y2598</f>
        <v>49</v>
      </c>
      <c r="AA2598" s="25">
        <f>+Tabla_DatosExternos_142[[#This Row],[Saldo]]/Tabla_DatosExternos_142[[#This Row],[Importe]]</f>
        <v>1</v>
      </c>
      <c r="AB2598" s="21"/>
      <c r="AC2598" s="26">
        <f>IF(AND(-Z2598&gt;=1,-Z2598&lt;=30),D2598,0)</f>
        <v>0</v>
      </c>
      <c r="AD2598" s="26">
        <f>IF(AND(-Z2598&gt;=31,-Z2598&lt;=60),D2598,0)</f>
        <v>0</v>
      </c>
      <c r="AE2598" s="26">
        <f>IF(AND(-Z2598&gt;=61,-Z2598&lt;=90),D2598,0)</f>
        <v>0</v>
      </c>
      <c r="AF2598" s="26">
        <f>IF(AND(-Z2598&gt;=91,-Z2598&lt;=120),D2598,0)</f>
        <v>0</v>
      </c>
      <c r="AG2598" s="26">
        <f>IF(AND(-Z2598&gt;=121,-Z2598&lt;=150),D2598,0)</f>
        <v>0</v>
      </c>
      <c r="AH2598" s="26">
        <f>IF(AND(-Z2598&gt;=151,-Z2598&lt;=180),D2598,0)</f>
        <v>0</v>
      </c>
      <c r="AI2598" s="26">
        <f>IF(AND(-Z2598&gt;=181,-Z2598&lt;=210),D2598,0)</f>
        <v>0</v>
      </c>
      <c r="AJ2598" s="26">
        <f>IF(AND(-Z2598&gt;=211,-Z2598&lt;=250),D2598,0)</f>
        <v>0</v>
      </c>
      <c r="AK2598" s="26">
        <f>IF(-Z2598&gt;=251,D2598,0)</f>
        <v>0</v>
      </c>
      <c r="AL2598" s="26">
        <f>SUM(AE2598:AF2598)</f>
        <v>0</v>
      </c>
      <c r="AM2598" s="26">
        <f>SUM(AG2598:AK2598)</f>
        <v>0</v>
      </c>
      <c r="AN2598" s="26">
        <f>SUM(AI2598:AK2598)</f>
        <v>0</v>
      </c>
      <c r="AO2598" s="26">
        <f>+IF(SUM(AC2598:AK2598)=0,D2598,0)</f>
        <v>486.36</v>
      </c>
      <c r="AP2598" s="26">
        <f>+SUM(AC2598:AK2598)</f>
        <v>0</v>
      </c>
      <c r="AQ2598" s="26">
        <f>+Tabla_DatosExternos_142[[#This Row],[Total Vigente]]+Tabla_DatosExternos_142[[#This Row],[Total Vencido]]</f>
        <v>486.36</v>
      </c>
      <c r="AR2598" s="26">
        <f>SUM(AG2598:AK2598)</f>
        <v>0</v>
      </c>
      <c r="AS2598" s="27">
        <f>+Tabla_DatosExternos_142[[#This Row],[Fecha]]-Tabla_DatosExternos_142[[#This Row],[Vence]]</f>
        <v>-60</v>
      </c>
      <c r="AT2598" s="21"/>
      <c r="AU2598" s="28" t="e">
        <f>+AR2598-W2598</f>
        <v>#VALUE!</v>
      </c>
    </row>
    <row r="2599" spans="1:47" x14ac:dyDescent="0.35">
      <c r="A2599" s="20">
        <v>46235</v>
      </c>
      <c r="B2599" s="21">
        <v>292923</v>
      </c>
      <c r="C2599" s="21">
        <v>953.04</v>
      </c>
      <c r="D2599" s="21">
        <v>953.04</v>
      </c>
      <c r="E2599" s="22">
        <v>46295</v>
      </c>
      <c r="F2599" s="21">
        <v>49</v>
      </c>
      <c r="G2599" s="21" t="s">
        <v>96</v>
      </c>
      <c r="H2599" s="21" t="s">
        <v>95</v>
      </c>
      <c r="I2599" s="21" t="s">
        <v>1709</v>
      </c>
      <c r="J2599" s="21" t="s">
        <v>1378</v>
      </c>
      <c r="K2599" s="21" t="s">
        <v>1379</v>
      </c>
      <c r="L2599" s="21" t="s">
        <v>1380</v>
      </c>
      <c r="M2599" s="21" t="s">
        <v>1381</v>
      </c>
      <c r="N2599" s="21">
        <v>60</v>
      </c>
      <c r="O2599" s="20"/>
      <c r="P2599" s="21" t="s">
        <v>50</v>
      </c>
      <c r="Q2599" s="21" t="s">
        <v>1710</v>
      </c>
      <c r="R2599" s="21">
        <v>110000</v>
      </c>
      <c r="S2599" s="21">
        <v>10019</v>
      </c>
      <c r="T2599" s="21">
        <v>-63.099099099999997</v>
      </c>
      <c r="U2599" s="21">
        <v>-17.851478100000001</v>
      </c>
      <c r="V2599" s="21" t="s">
        <v>1727</v>
      </c>
      <c r="W2599" s="21" t="s">
        <v>51</v>
      </c>
      <c r="X2599" s="21" t="s">
        <v>1732</v>
      </c>
      <c r="Y2599" s="23">
        <v>46246</v>
      </c>
      <c r="Z2599" s="24">
        <f>+E2599-Y2599</f>
        <v>49</v>
      </c>
      <c r="AA2599" s="25">
        <f>+Tabla_DatosExternos_142[[#This Row],[Saldo]]/Tabla_DatosExternos_142[[#This Row],[Importe]]</f>
        <v>1</v>
      </c>
      <c r="AB2599" s="21"/>
      <c r="AC2599" s="26">
        <f>IF(AND(-Z2599&gt;=1,-Z2599&lt;=30),D2599,0)</f>
        <v>0</v>
      </c>
      <c r="AD2599" s="26">
        <f>IF(AND(-Z2599&gt;=31,-Z2599&lt;=60),D2599,0)</f>
        <v>0</v>
      </c>
      <c r="AE2599" s="26">
        <f>IF(AND(-Z2599&gt;=61,-Z2599&lt;=90),D2599,0)</f>
        <v>0</v>
      </c>
      <c r="AF2599" s="26">
        <f>IF(AND(-Z2599&gt;=91,-Z2599&lt;=120),D2599,0)</f>
        <v>0</v>
      </c>
      <c r="AG2599" s="26">
        <f>IF(AND(-Z2599&gt;=121,-Z2599&lt;=150),D2599,0)</f>
        <v>0</v>
      </c>
      <c r="AH2599" s="26">
        <f>IF(AND(-Z2599&gt;=151,-Z2599&lt;=180),D2599,0)</f>
        <v>0</v>
      </c>
      <c r="AI2599" s="26">
        <f>IF(AND(-Z2599&gt;=181,-Z2599&lt;=210),D2599,0)</f>
        <v>0</v>
      </c>
      <c r="AJ2599" s="26">
        <f>IF(AND(-Z2599&gt;=211,-Z2599&lt;=250),D2599,0)</f>
        <v>0</v>
      </c>
      <c r="AK2599" s="26">
        <f>IF(-Z2599&gt;=251,D2599,0)</f>
        <v>0</v>
      </c>
      <c r="AL2599" s="26">
        <f>SUM(AE2599:AF2599)</f>
        <v>0</v>
      </c>
      <c r="AM2599" s="26">
        <f>SUM(AG2599:AK2599)</f>
        <v>0</v>
      </c>
      <c r="AN2599" s="26">
        <f>SUM(AI2599:AK2599)</f>
        <v>0</v>
      </c>
      <c r="AO2599" s="26">
        <f>+IF(SUM(AC2599:AK2599)=0,D2599,0)</f>
        <v>953.04</v>
      </c>
      <c r="AP2599" s="26">
        <f>+SUM(AC2599:AK2599)</f>
        <v>0</v>
      </c>
      <c r="AQ2599" s="26">
        <f>+Tabla_DatosExternos_142[[#This Row],[Total Vigente]]+Tabla_DatosExternos_142[[#This Row],[Total Vencido]]</f>
        <v>953.04</v>
      </c>
      <c r="AR2599" s="26">
        <f>SUM(AG2599:AK2599)</f>
        <v>0</v>
      </c>
      <c r="AS2599" s="27">
        <f>+Tabla_DatosExternos_142[[#This Row],[Fecha]]-Tabla_DatosExternos_142[[#This Row],[Vence]]</f>
        <v>-60</v>
      </c>
      <c r="AT2599" s="21"/>
      <c r="AU2599" s="28" t="e">
        <f>+AR2599-W2599</f>
        <v>#VALUE!</v>
      </c>
    </row>
    <row r="2600" spans="1:47" x14ac:dyDescent="0.35">
      <c r="A2600" s="20">
        <v>46235</v>
      </c>
      <c r="B2600" s="21">
        <v>292924</v>
      </c>
      <c r="C2600" s="21">
        <v>1230.9000000000001</v>
      </c>
      <c r="D2600" s="21">
        <v>1230.9000000000001</v>
      </c>
      <c r="E2600" s="22">
        <v>46295</v>
      </c>
      <c r="F2600" s="21">
        <v>49</v>
      </c>
      <c r="G2600" s="21" t="s">
        <v>96</v>
      </c>
      <c r="H2600" s="21" t="s">
        <v>95</v>
      </c>
      <c r="I2600" s="21" t="s">
        <v>1709</v>
      </c>
      <c r="J2600" s="21" t="s">
        <v>1378</v>
      </c>
      <c r="K2600" s="21" t="s">
        <v>1379</v>
      </c>
      <c r="L2600" s="21" t="s">
        <v>1380</v>
      </c>
      <c r="M2600" s="21" t="s">
        <v>1381</v>
      </c>
      <c r="N2600" s="21">
        <v>60</v>
      </c>
      <c r="O2600" s="20"/>
      <c r="P2600" s="21" t="s">
        <v>50</v>
      </c>
      <c r="Q2600" s="21" t="s">
        <v>1710</v>
      </c>
      <c r="R2600" s="21">
        <v>110000</v>
      </c>
      <c r="S2600" s="21">
        <v>10019</v>
      </c>
      <c r="T2600" s="21">
        <v>-63.183771999999998</v>
      </c>
      <c r="U2600" s="21">
        <v>-17.816842000000001</v>
      </c>
      <c r="V2600" s="21" t="s">
        <v>262</v>
      </c>
      <c r="W2600" s="21" t="s">
        <v>51</v>
      </c>
      <c r="X2600" s="21" t="s">
        <v>1733</v>
      </c>
      <c r="Y2600" s="23">
        <v>46246</v>
      </c>
      <c r="Z2600" s="24">
        <f>+E2600-Y2600</f>
        <v>49</v>
      </c>
      <c r="AA2600" s="25">
        <f>+Tabla_DatosExternos_142[[#This Row],[Saldo]]/Tabla_DatosExternos_142[[#This Row],[Importe]]</f>
        <v>1</v>
      </c>
      <c r="AB2600" s="21"/>
      <c r="AC2600" s="26">
        <f>IF(AND(-Z2600&gt;=1,-Z2600&lt;=30),D2600,0)</f>
        <v>0</v>
      </c>
      <c r="AD2600" s="26">
        <f>IF(AND(-Z2600&gt;=31,-Z2600&lt;=60),D2600,0)</f>
        <v>0</v>
      </c>
      <c r="AE2600" s="26">
        <f>IF(AND(-Z2600&gt;=61,-Z2600&lt;=90),D2600,0)</f>
        <v>0</v>
      </c>
      <c r="AF2600" s="26">
        <f>IF(AND(-Z2600&gt;=91,-Z2600&lt;=120),D2600,0)</f>
        <v>0</v>
      </c>
      <c r="AG2600" s="26">
        <f>IF(AND(-Z2600&gt;=121,-Z2600&lt;=150),D2600,0)</f>
        <v>0</v>
      </c>
      <c r="AH2600" s="26">
        <f>IF(AND(-Z2600&gt;=151,-Z2600&lt;=180),D2600,0)</f>
        <v>0</v>
      </c>
      <c r="AI2600" s="26">
        <f>IF(AND(-Z2600&gt;=181,-Z2600&lt;=210),D2600,0)</f>
        <v>0</v>
      </c>
      <c r="AJ2600" s="26">
        <f>IF(AND(-Z2600&gt;=211,-Z2600&lt;=250),D2600,0)</f>
        <v>0</v>
      </c>
      <c r="AK2600" s="26">
        <f>IF(-Z2600&gt;=251,D2600,0)</f>
        <v>0</v>
      </c>
      <c r="AL2600" s="26">
        <f>SUM(AE2600:AF2600)</f>
        <v>0</v>
      </c>
      <c r="AM2600" s="26">
        <f>SUM(AG2600:AK2600)</f>
        <v>0</v>
      </c>
      <c r="AN2600" s="26">
        <f>SUM(AI2600:AK2600)</f>
        <v>0</v>
      </c>
      <c r="AO2600" s="26">
        <f>+IF(SUM(AC2600:AK2600)=0,D2600,0)</f>
        <v>1230.9000000000001</v>
      </c>
      <c r="AP2600" s="26">
        <f>+SUM(AC2600:AK2600)</f>
        <v>0</v>
      </c>
      <c r="AQ2600" s="26">
        <f>+Tabla_DatosExternos_142[[#This Row],[Total Vigente]]+Tabla_DatosExternos_142[[#This Row],[Total Vencido]]</f>
        <v>1230.9000000000001</v>
      </c>
      <c r="AR2600" s="26">
        <f>SUM(AG2600:AK2600)</f>
        <v>0</v>
      </c>
      <c r="AS2600" s="27">
        <f>+Tabla_DatosExternos_142[[#This Row],[Fecha]]-Tabla_DatosExternos_142[[#This Row],[Vence]]</f>
        <v>-60</v>
      </c>
      <c r="AT2600" s="21"/>
      <c r="AU2600" s="28" t="e">
        <f>+AR2600-W2600</f>
        <v>#VALUE!</v>
      </c>
    </row>
    <row r="2601" spans="1:47" x14ac:dyDescent="0.35">
      <c r="A2601" s="20">
        <v>46235</v>
      </c>
      <c r="B2601" s="21">
        <v>292925</v>
      </c>
      <c r="C2601" s="21">
        <v>961.98</v>
      </c>
      <c r="D2601" s="21">
        <v>961.98</v>
      </c>
      <c r="E2601" s="22">
        <v>46295</v>
      </c>
      <c r="F2601" s="21">
        <v>49</v>
      </c>
      <c r="G2601" s="21" t="s">
        <v>96</v>
      </c>
      <c r="H2601" s="21" t="s">
        <v>95</v>
      </c>
      <c r="I2601" s="21" t="s">
        <v>1709</v>
      </c>
      <c r="J2601" s="21" t="s">
        <v>1378</v>
      </c>
      <c r="K2601" s="21" t="s">
        <v>1379</v>
      </c>
      <c r="L2601" s="21" t="s">
        <v>1380</v>
      </c>
      <c r="M2601" s="21" t="s">
        <v>1381</v>
      </c>
      <c r="N2601" s="21">
        <v>60</v>
      </c>
      <c r="O2601" s="20"/>
      <c r="P2601" s="21" t="s">
        <v>50</v>
      </c>
      <c r="Q2601" s="21" t="s">
        <v>1710</v>
      </c>
      <c r="R2601" s="21">
        <v>110000</v>
      </c>
      <c r="S2601" s="21">
        <v>10019</v>
      </c>
      <c r="T2601" s="21">
        <v>-63.1478368</v>
      </c>
      <c r="U2601" s="21">
        <v>-17.811228499999999</v>
      </c>
      <c r="V2601" s="21" t="s">
        <v>1727</v>
      </c>
      <c r="W2601" s="21" t="s">
        <v>51</v>
      </c>
      <c r="X2601" s="21" t="s">
        <v>1734</v>
      </c>
      <c r="Y2601" s="23">
        <v>46246</v>
      </c>
      <c r="Z2601" s="24">
        <f>+E2601-Y2601</f>
        <v>49</v>
      </c>
      <c r="AA2601" s="25">
        <f>+Tabla_DatosExternos_142[[#This Row],[Saldo]]/Tabla_DatosExternos_142[[#This Row],[Importe]]</f>
        <v>1</v>
      </c>
      <c r="AB2601" s="21"/>
      <c r="AC2601" s="26">
        <f>IF(AND(-Z2601&gt;=1,-Z2601&lt;=30),D2601,0)</f>
        <v>0</v>
      </c>
      <c r="AD2601" s="26">
        <f>IF(AND(-Z2601&gt;=31,-Z2601&lt;=60),D2601,0)</f>
        <v>0</v>
      </c>
      <c r="AE2601" s="26">
        <f>IF(AND(-Z2601&gt;=61,-Z2601&lt;=90),D2601,0)</f>
        <v>0</v>
      </c>
      <c r="AF2601" s="26">
        <f>IF(AND(-Z2601&gt;=91,-Z2601&lt;=120),D2601,0)</f>
        <v>0</v>
      </c>
      <c r="AG2601" s="26">
        <f>IF(AND(-Z2601&gt;=121,-Z2601&lt;=150),D2601,0)</f>
        <v>0</v>
      </c>
      <c r="AH2601" s="26">
        <f>IF(AND(-Z2601&gt;=151,-Z2601&lt;=180),D2601,0)</f>
        <v>0</v>
      </c>
      <c r="AI2601" s="26">
        <f>IF(AND(-Z2601&gt;=181,-Z2601&lt;=210),D2601,0)</f>
        <v>0</v>
      </c>
      <c r="AJ2601" s="26">
        <f>IF(AND(-Z2601&gt;=211,-Z2601&lt;=250),D2601,0)</f>
        <v>0</v>
      </c>
      <c r="AK2601" s="26">
        <f>IF(-Z2601&gt;=251,D2601,0)</f>
        <v>0</v>
      </c>
      <c r="AL2601" s="26">
        <f>SUM(AE2601:AF2601)</f>
        <v>0</v>
      </c>
      <c r="AM2601" s="26">
        <f>SUM(AG2601:AK2601)</f>
        <v>0</v>
      </c>
      <c r="AN2601" s="26">
        <f>SUM(AI2601:AK2601)</f>
        <v>0</v>
      </c>
      <c r="AO2601" s="26">
        <f>+IF(SUM(AC2601:AK2601)=0,D2601,0)</f>
        <v>961.98</v>
      </c>
      <c r="AP2601" s="26">
        <f>+SUM(AC2601:AK2601)</f>
        <v>0</v>
      </c>
      <c r="AQ2601" s="26">
        <f>+Tabla_DatosExternos_142[[#This Row],[Total Vigente]]+Tabla_DatosExternos_142[[#This Row],[Total Vencido]]</f>
        <v>961.98</v>
      </c>
      <c r="AR2601" s="26">
        <f>SUM(AG2601:AK2601)</f>
        <v>0</v>
      </c>
      <c r="AS2601" s="27">
        <f>+Tabla_DatosExternos_142[[#This Row],[Fecha]]-Tabla_DatosExternos_142[[#This Row],[Vence]]</f>
        <v>-60</v>
      </c>
      <c r="AT2601" s="21"/>
      <c r="AU2601" s="28" t="e">
        <f>+AR2601-W2601</f>
        <v>#VALUE!</v>
      </c>
    </row>
    <row r="2602" spans="1:47" x14ac:dyDescent="0.35">
      <c r="A2602" s="20">
        <v>46235</v>
      </c>
      <c r="B2602" s="21">
        <v>292926</v>
      </c>
      <c r="C2602" s="21">
        <v>1365.96</v>
      </c>
      <c r="D2602" s="21">
        <v>1365.96</v>
      </c>
      <c r="E2602" s="22">
        <v>46295</v>
      </c>
      <c r="F2602" s="21">
        <v>49</v>
      </c>
      <c r="G2602" s="21" t="s">
        <v>96</v>
      </c>
      <c r="H2602" s="21" t="s">
        <v>95</v>
      </c>
      <c r="I2602" s="21" t="s">
        <v>1709</v>
      </c>
      <c r="J2602" s="21" t="s">
        <v>1378</v>
      </c>
      <c r="K2602" s="21" t="s">
        <v>1379</v>
      </c>
      <c r="L2602" s="21" t="s">
        <v>1380</v>
      </c>
      <c r="M2602" s="21" t="s">
        <v>1381</v>
      </c>
      <c r="N2602" s="21">
        <v>60</v>
      </c>
      <c r="O2602" s="20"/>
      <c r="P2602" s="21" t="s">
        <v>50</v>
      </c>
      <c r="Q2602" s="21" t="s">
        <v>1710</v>
      </c>
      <c r="R2602" s="21">
        <v>110000</v>
      </c>
      <c r="S2602" s="21">
        <v>10019</v>
      </c>
      <c r="T2602" s="21">
        <v>-63.183771999999998</v>
      </c>
      <c r="U2602" s="21">
        <v>-17.816842000000001</v>
      </c>
      <c r="V2602" s="21" t="s">
        <v>262</v>
      </c>
      <c r="W2602" s="21" t="s">
        <v>51</v>
      </c>
      <c r="X2602" s="21" t="s">
        <v>1735</v>
      </c>
      <c r="Y2602" s="23">
        <v>46246</v>
      </c>
      <c r="Z2602" s="24">
        <f>+E2602-Y2602</f>
        <v>49</v>
      </c>
      <c r="AA2602" s="25">
        <f>+Tabla_DatosExternos_142[[#This Row],[Saldo]]/Tabla_DatosExternos_142[[#This Row],[Importe]]</f>
        <v>1</v>
      </c>
      <c r="AB2602" s="21"/>
      <c r="AC2602" s="26">
        <f>IF(AND(-Z2602&gt;=1,-Z2602&lt;=30),D2602,0)</f>
        <v>0</v>
      </c>
      <c r="AD2602" s="26">
        <f>IF(AND(-Z2602&gt;=31,-Z2602&lt;=60),D2602,0)</f>
        <v>0</v>
      </c>
      <c r="AE2602" s="26">
        <f>IF(AND(-Z2602&gt;=61,-Z2602&lt;=90),D2602,0)</f>
        <v>0</v>
      </c>
      <c r="AF2602" s="26">
        <f>IF(AND(-Z2602&gt;=91,-Z2602&lt;=120),D2602,0)</f>
        <v>0</v>
      </c>
      <c r="AG2602" s="26">
        <f>IF(AND(-Z2602&gt;=121,-Z2602&lt;=150),D2602,0)</f>
        <v>0</v>
      </c>
      <c r="AH2602" s="26">
        <f>IF(AND(-Z2602&gt;=151,-Z2602&lt;=180),D2602,0)</f>
        <v>0</v>
      </c>
      <c r="AI2602" s="26">
        <f>IF(AND(-Z2602&gt;=181,-Z2602&lt;=210),D2602,0)</f>
        <v>0</v>
      </c>
      <c r="AJ2602" s="26">
        <f>IF(AND(-Z2602&gt;=211,-Z2602&lt;=250),D2602,0)</f>
        <v>0</v>
      </c>
      <c r="AK2602" s="26">
        <f>IF(-Z2602&gt;=251,D2602,0)</f>
        <v>0</v>
      </c>
      <c r="AL2602" s="26">
        <f>SUM(AE2602:AF2602)</f>
        <v>0</v>
      </c>
      <c r="AM2602" s="26">
        <f>SUM(AG2602:AK2602)</f>
        <v>0</v>
      </c>
      <c r="AN2602" s="26">
        <f>SUM(AI2602:AK2602)</f>
        <v>0</v>
      </c>
      <c r="AO2602" s="26">
        <f>+IF(SUM(AC2602:AK2602)=0,D2602,0)</f>
        <v>1365.96</v>
      </c>
      <c r="AP2602" s="26">
        <f>+SUM(AC2602:AK2602)</f>
        <v>0</v>
      </c>
      <c r="AQ2602" s="26">
        <f>+Tabla_DatosExternos_142[[#This Row],[Total Vigente]]+Tabla_DatosExternos_142[[#This Row],[Total Vencido]]</f>
        <v>1365.96</v>
      </c>
      <c r="AR2602" s="26">
        <f>SUM(AG2602:AK2602)</f>
        <v>0</v>
      </c>
      <c r="AS2602" s="27">
        <f>+Tabla_DatosExternos_142[[#This Row],[Fecha]]-Tabla_DatosExternos_142[[#This Row],[Vence]]</f>
        <v>-60</v>
      </c>
      <c r="AT2602" s="21"/>
      <c r="AU2602" s="28" t="e">
        <f>+AR2602-W2602</f>
        <v>#VALUE!</v>
      </c>
    </row>
    <row r="2603" spans="1:47" x14ac:dyDescent="0.35">
      <c r="A2603" s="20">
        <v>46235</v>
      </c>
      <c r="B2603" s="21">
        <v>292927</v>
      </c>
      <c r="C2603" s="21">
        <v>757.92</v>
      </c>
      <c r="D2603" s="21">
        <v>757.92</v>
      </c>
      <c r="E2603" s="22">
        <v>46295</v>
      </c>
      <c r="F2603" s="21">
        <v>49</v>
      </c>
      <c r="G2603" s="21" t="s">
        <v>96</v>
      </c>
      <c r="H2603" s="21" t="s">
        <v>95</v>
      </c>
      <c r="I2603" s="21" t="s">
        <v>1709</v>
      </c>
      <c r="J2603" s="21" t="s">
        <v>1378</v>
      </c>
      <c r="K2603" s="21" t="s">
        <v>1379</v>
      </c>
      <c r="L2603" s="21" t="s">
        <v>1380</v>
      </c>
      <c r="M2603" s="21" t="s">
        <v>1381</v>
      </c>
      <c r="N2603" s="21">
        <v>60</v>
      </c>
      <c r="O2603" s="20"/>
      <c r="P2603" s="21" t="s">
        <v>50</v>
      </c>
      <c r="Q2603" s="21" t="s">
        <v>1710</v>
      </c>
      <c r="R2603" s="21">
        <v>425000</v>
      </c>
      <c r="S2603" s="21">
        <v>10019</v>
      </c>
      <c r="T2603" s="21">
        <v>-63.164055599999998</v>
      </c>
      <c r="U2603" s="21">
        <v>-17.871055599999998</v>
      </c>
      <c r="V2603" s="21" t="s">
        <v>1736</v>
      </c>
      <c r="W2603" s="21" t="s">
        <v>51</v>
      </c>
      <c r="X2603" s="21" t="s">
        <v>1738</v>
      </c>
      <c r="Y2603" s="23">
        <v>46246</v>
      </c>
      <c r="Z2603" s="24">
        <f>+E2603-Y2603</f>
        <v>49</v>
      </c>
      <c r="AA2603" s="25">
        <f>+Tabla_DatosExternos_142[[#This Row],[Saldo]]/Tabla_DatosExternos_142[[#This Row],[Importe]]</f>
        <v>1</v>
      </c>
      <c r="AB2603" s="21"/>
      <c r="AC2603" s="26">
        <f>IF(AND(-Z2603&gt;=1,-Z2603&lt;=30),D2603,0)</f>
        <v>0</v>
      </c>
      <c r="AD2603" s="26">
        <f>IF(AND(-Z2603&gt;=31,-Z2603&lt;=60),D2603,0)</f>
        <v>0</v>
      </c>
      <c r="AE2603" s="26">
        <f>IF(AND(-Z2603&gt;=61,-Z2603&lt;=90),D2603,0)</f>
        <v>0</v>
      </c>
      <c r="AF2603" s="26">
        <f>IF(AND(-Z2603&gt;=91,-Z2603&lt;=120),D2603,0)</f>
        <v>0</v>
      </c>
      <c r="AG2603" s="26">
        <f>IF(AND(-Z2603&gt;=121,-Z2603&lt;=150),D2603,0)</f>
        <v>0</v>
      </c>
      <c r="AH2603" s="26">
        <f>IF(AND(-Z2603&gt;=151,-Z2603&lt;=180),D2603,0)</f>
        <v>0</v>
      </c>
      <c r="AI2603" s="26">
        <f>IF(AND(-Z2603&gt;=181,-Z2603&lt;=210),D2603,0)</f>
        <v>0</v>
      </c>
      <c r="AJ2603" s="26">
        <f>IF(AND(-Z2603&gt;=211,-Z2603&lt;=250),D2603,0)</f>
        <v>0</v>
      </c>
      <c r="AK2603" s="26">
        <f>IF(-Z2603&gt;=251,D2603,0)</f>
        <v>0</v>
      </c>
      <c r="AL2603" s="26">
        <f>SUM(AE2603:AF2603)</f>
        <v>0</v>
      </c>
      <c r="AM2603" s="26">
        <f>SUM(AG2603:AK2603)</f>
        <v>0</v>
      </c>
      <c r="AN2603" s="26">
        <f>SUM(AI2603:AK2603)</f>
        <v>0</v>
      </c>
      <c r="AO2603" s="26">
        <f>+IF(SUM(AC2603:AK2603)=0,D2603,0)</f>
        <v>757.92</v>
      </c>
      <c r="AP2603" s="26">
        <f>+SUM(AC2603:AK2603)</f>
        <v>0</v>
      </c>
      <c r="AQ2603" s="26">
        <f>+Tabla_DatosExternos_142[[#This Row],[Total Vigente]]+Tabla_DatosExternos_142[[#This Row],[Total Vencido]]</f>
        <v>757.92</v>
      </c>
      <c r="AR2603" s="26">
        <f>SUM(AG2603:AK2603)</f>
        <v>0</v>
      </c>
      <c r="AS2603" s="27">
        <f>+Tabla_DatosExternos_142[[#This Row],[Fecha]]-Tabla_DatosExternos_142[[#This Row],[Vence]]</f>
        <v>-60</v>
      </c>
      <c r="AT2603" s="21"/>
      <c r="AU2603" s="28" t="e">
        <f>+AR2603-W2603</f>
        <v>#VALUE!</v>
      </c>
    </row>
    <row r="2604" spans="1:47" x14ac:dyDescent="0.35">
      <c r="A2604" s="20">
        <v>46235</v>
      </c>
      <c r="B2604" s="21">
        <v>292928</v>
      </c>
      <c r="C2604" s="21">
        <v>547.32000000000005</v>
      </c>
      <c r="D2604" s="21">
        <v>547.32000000000005</v>
      </c>
      <c r="E2604" s="22">
        <v>46295</v>
      </c>
      <c r="F2604" s="21">
        <v>49</v>
      </c>
      <c r="G2604" s="21" t="s">
        <v>96</v>
      </c>
      <c r="H2604" s="21" t="s">
        <v>95</v>
      </c>
      <c r="I2604" s="21" t="s">
        <v>1709</v>
      </c>
      <c r="J2604" s="21" t="s">
        <v>1378</v>
      </c>
      <c r="K2604" s="21" t="s">
        <v>1379</v>
      </c>
      <c r="L2604" s="21" t="s">
        <v>1380</v>
      </c>
      <c r="M2604" s="21" t="s">
        <v>1381</v>
      </c>
      <c r="N2604" s="21">
        <v>60</v>
      </c>
      <c r="O2604" s="20"/>
      <c r="P2604" s="21" t="s">
        <v>50</v>
      </c>
      <c r="Q2604" s="21" t="s">
        <v>1710</v>
      </c>
      <c r="R2604" s="21">
        <v>425000</v>
      </c>
      <c r="S2604" s="21">
        <v>10019</v>
      </c>
      <c r="T2604" s="21">
        <v>-63.183757700000001</v>
      </c>
      <c r="U2604" s="21">
        <v>-17.851240499999999</v>
      </c>
      <c r="V2604" s="21" t="s">
        <v>1736</v>
      </c>
      <c r="W2604" s="21" t="s">
        <v>51</v>
      </c>
      <c r="X2604" s="21" t="s">
        <v>1739</v>
      </c>
      <c r="Y2604" s="23">
        <v>46246</v>
      </c>
      <c r="Z2604" s="24">
        <f>+E2604-Y2604</f>
        <v>49</v>
      </c>
      <c r="AA2604" s="25">
        <f>+Tabla_DatosExternos_142[[#This Row],[Saldo]]/Tabla_DatosExternos_142[[#This Row],[Importe]]</f>
        <v>1</v>
      </c>
      <c r="AB2604" s="21"/>
      <c r="AC2604" s="26">
        <f>IF(AND(-Z2604&gt;=1,-Z2604&lt;=30),D2604,0)</f>
        <v>0</v>
      </c>
      <c r="AD2604" s="26">
        <f>IF(AND(-Z2604&gt;=31,-Z2604&lt;=60),D2604,0)</f>
        <v>0</v>
      </c>
      <c r="AE2604" s="26">
        <f>IF(AND(-Z2604&gt;=61,-Z2604&lt;=90),D2604,0)</f>
        <v>0</v>
      </c>
      <c r="AF2604" s="26">
        <f>IF(AND(-Z2604&gt;=91,-Z2604&lt;=120),D2604,0)</f>
        <v>0</v>
      </c>
      <c r="AG2604" s="26">
        <f>IF(AND(-Z2604&gt;=121,-Z2604&lt;=150),D2604,0)</f>
        <v>0</v>
      </c>
      <c r="AH2604" s="26">
        <f>IF(AND(-Z2604&gt;=151,-Z2604&lt;=180),D2604,0)</f>
        <v>0</v>
      </c>
      <c r="AI2604" s="26">
        <f>IF(AND(-Z2604&gt;=181,-Z2604&lt;=210),D2604,0)</f>
        <v>0</v>
      </c>
      <c r="AJ2604" s="26">
        <f>IF(AND(-Z2604&gt;=211,-Z2604&lt;=250),D2604,0)</f>
        <v>0</v>
      </c>
      <c r="AK2604" s="26">
        <f>IF(-Z2604&gt;=251,D2604,0)</f>
        <v>0</v>
      </c>
      <c r="AL2604" s="26">
        <f>SUM(AE2604:AF2604)</f>
        <v>0</v>
      </c>
      <c r="AM2604" s="26">
        <f>SUM(AG2604:AK2604)</f>
        <v>0</v>
      </c>
      <c r="AN2604" s="26">
        <f>SUM(AI2604:AK2604)</f>
        <v>0</v>
      </c>
      <c r="AO2604" s="26">
        <f>+IF(SUM(AC2604:AK2604)=0,D2604,0)</f>
        <v>547.32000000000005</v>
      </c>
      <c r="AP2604" s="26">
        <f>+SUM(AC2604:AK2604)</f>
        <v>0</v>
      </c>
      <c r="AQ2604" s="26">
        <f>+Tabla_DatosExternos_142[[#This Row],[Total Vigente]]+Tabla_DatosExternos_142[[#This Row],[Total Vencido]]</f>
        <v>547.32000000000005</v>
      </c>
      <c r="AR2604" s="26">
        <f>SUM(AG2604:AK2604)</f>
        <v>0</v>
      </c>
      <c r="AS2604" s="27">
        <f>+Tabla_DatosExternos_142[[#This Row],[Fecha]]-Tabla_DatosExternos_142[[#This Row],[Vence]]</f>
        <v>-60</v>
      </c>
      <c r="AT2604" s="21"/>
      <c r="AU2604" s="28" t="e">
        <f>+AR2604-W2604</f>
        <v>#VALUE!</v>
      </c>
    </row>
    <row r="2605" spans="1:47" x14ac:dyDescent="0.35">
      <c r="A2605" s="20">
        <v>46235</v>
      </c>
      <c r="B2605" s="21">
        <v>292929</v>
      </c>
      <c r="C2605" s="21">
        <v>442.74</v>
      </c>
      <c r="D2605" s="21">
        <v>442.74</v>
      </c>
      <c r="E2605" s="22">
        <v>46295</v>
      </c>
      <c r="F2605" s="21">
        <v>49</v>
      </c>
      <c r="G2605" s="21" t="s">
        <v>96</v>
      </c>
      <c r="H2605" s="21" t="s">
        <v>95</v>
      </c>
      <c r="I2605" s="21" t="s">
        <v>1709</v>
      </c>
      <c r="J2605" s="21" t="s">
        <v>1378</v>
      </c>
      <c r="K2605" s="21" t="s">
        <v>1379</v>
      </c>
      <c r="L2605" s="21" t="s">
        <v>1380</v>
      </c>
      <c r="M2605" s="21" t="s">
        <v>1381</v>
      </c>
      <c r="N2605" s="21">
        <v>60</v>
      </c>
      <c r="O2605" s="20"/>
      <c r="P2605" s="21" t="s">
        <v>50</v>
      </c>
      <c r="Q2605" s="21" t="s">
        <v>1710</v>
      </c>
      <c r="R2605" s="21">
        <v>425000</v>
      </c>
      <c r="S2605" s="21">
        <v>10019</v>
      </c>
      <c r="T2605" s="21">
        <v>-63.199757400000003</v>
      </c>
      <c r="U2605" s="21">
        <v>-17.854918999999999</v>
      </c>
      <c r="V2605" s="21" t="s">
        <v>1740</v>
      </c>
      <c r="W2605" s="21" t="s">
        <v>51</v>
      </c>
      <c r="X2605" s="21" t="s">
        <v>1741</v>
      </c>
      <c r="Y2605" s="23">
        <v>46246</v>
      </c>
      <c r="Z2605" s="24">
        <f>+E2605-Y2605</f>
        <v>49</v>
      </c>
      <c r="AA2605" s="25">
        <f>+Tabla_DatosExternos_142[[#This Row],[Saldo]]/Tabla_DatosExternos_142[[#This Row],[Importe]]</f>
        <v>1</v>
      </c>
      <c r="AB2605" s="21"/>
      <c r="AC2605" s="26">
        <f>IF(AND(-Z2605&gt;=1,-Z2605&lt;=30),D2605,0)</f>
        <v>0</v>
      </c>
      <c r="AD2605" s="26">
        <f>IF(AND(-Z2605&gt;=31,-Z2605&lt;=60),D2605,0)</f>
        <v>0</v>
      </c>
      <c r="AE2605" s="26">
        <f>IF(AND(-Z2605&gt;=61,-Z2605&lt;=90),D2605,0)</f>
        <v>0</v>
      </c>
      <c r="AF2605" s="26">
        <f>IF(AND(-Z2605&gt;=91,-Z2605&lt;=120),D2605,0)</f>
        <v>0</v>
      </c>
      <c r="AG2605" s="26">
        <f>IF(AND(-Z2605&gt;=121,-Z2605&lt;=150),D2605,0)</f>
        <v>0</v>
      </c>
      <c r="AH2605" s="26">
        <f>IF(AND(-Z2605&gt;=151,-Z2605&lt;=180),D2605,0)</f>
        <v>0</v>
      </c>
      <c r="AI2605" s="26">
        <f>IF(AND(-Z2605&gt;=181,-Z2605&lt;=210),D2605,0)</f>
        <v>0</v>
      </c>
      <c r="AJ2605" s="26">
        <f>IF(AND(-Z2605&gt;=211,-Z2605&lt;=250),D2605,0)</f>
        <v>0</v>
      </c>
      <c r="AK2605" s="26">
        <f>IF(-Z2605&gt;=251,D2605,0)</f>
        <v>0</v>
      </c>
      <c r="AL2605" s="26">
        <f>SUM(AE2605:AF2605)</f>
        <v>0</v>
      </c>
      <c r="AM2605" s="26">
        <f>SUM(AG2605:AK2605)</f>
        <v>0</v>
      </c>
      <c r="AN2605" s="26">
        <f>SUM(AI2605:AK2605)</f>
        <v>0</v>
      </c>
      <c r="AO2605" s="26">
        <f>+IF(SUM(AC2605:AK2605)=0,D2605,0)</f>
        <v>442.74</v>
      </c>
      <c r="AP2605" s="26">
        <f>+SUM(AC2605:AK2605)</f>
        <v>0</v>
      </c>
      <c r="AQ2605" s="26">
        <f>+Tabla_DatosExternos_142[[#This Row],[Total Vigente]]+Tabla_DatosExternos_142[[#This Row],[Total Vencido]]</f>
        <v>442.74</v>
      </c>
      <c r="AR2605" s="26">
        <f>SUM(AG2605:AK2605)</f>
        <v>0</v>
      </c>
      <c r="AS2605" s="27">
        <f>+Tabla_DatosExternos_142[[#This Row],[Fecha]]-Tabla_DatosExternos_142[[#This Row],[Vence]]</f>
        <v>-60</v>
      </c>
      <c r="AT2605" s="21"/>
      <c r="AU2605" s="28" t="e">
        <f>+AR2605-W2605</f>
        <v>#VALUE!</v>
      </c>
    </row>
    <row r="2606" spans="1:47" x14ac:dyDescent="0.35">
      <c r="A2606" s="20">
        <v>46235</v>
      </c>
      <c r="B2606" s="21">
        <v>292930</v>
      </c>
      <c r="C2606" s="21">
        <v>951.9</v>
      </c>
      <c r="D2606" s="21">
        <v>951.9</v>
      </c>
      <c r="E2606" s="22">
        <v>46295</v>
      </c>
      <c r="F2606" s="21">
        <v>49</v>
      </c>
      <c r="G2606" s="21" t="s">
        <v>96</v>
      </c>
      <c r="H2606" s="21" t="s">
        <v>95</v>
      </c>
      <c r="I2606" s="21" t="s">
        <v>1709</v>
      </c>
      <c r="J2606" s="21" t="s">
        <v>1378</v>
      </c>
      <c r="K2606" s="21" t="s">
        <v>1379</v>
      </c>
      <c r="L2606" s="21" t="s">
        <v>1380</v>
      </c>
      <c r="M2606" s="21" t="s">
        <v>1381</v>
      </c>
      <c r="N2606" s="21">
        <v>60</v>
      </c>
      <c r="O2606" s="20"/>
      <c r="P2606" s="21" t="s">
        <v>50</v>
      </c>
      <c r="Q2606" s="21" t="s">
        <v>1710</v>
      </c>
      <c r="R2606" s="21">
        <v>425000</v>
      </c>
      <c r="S2606" s="21">
        <v>10019</v>
      </c>
      <c r="T2606" s="21">
        <v>-63.164942799999999</v>
      </c>
      <c r="U2606" s="21">
        <v>-17.823505699999998</v>
      </c>
      <c r="V2606" s="21" t="s">
        <v>1736</v>
      </c>
      <c r="W2606" s="21" t="s">
        <v>51</v>
      </c>
      <c r="X2606" s="21" t="s">
        <v>1742</v>
      </c>
      <c r="Y2606" s="23">
        <v>46246</v>
      </c>
      <c r="Z2606" s="24">
        <f>+E2606-Y2606</f>
        <v>49</v>
      </c>
      <c r="AA2606" s="25">
        <f>+Tabla_DatosExternos_142[[#This Row],[Saldo]]/Tabla_DatosExternos_142[[#This Row],[Importe]]</f>
        <v>1</v>
      </c>
      <c r="AB2606" s="21"/>
      <c r="AC2606" s="26">
        <f>IF(AND(-Z2606&gt;=1,-Z2606&lt;=30),D2606,0)</f>
        <v>0</v>
      </c>
      <c r="AD2606" s="26">
        <f>IF(AND(-Z2606&gt;=31,-Z2606&lt;=60),D2606,0)</f>
        <v>0</v>
      </c>
      <c r="AE2606" s="26">
        <f>IF(AND(-Z2606&gt;=61,-Z2606&lt;=90),D2606,0)</f>
        <v>0</v>
      </c>
      <c r="AF2606" s="26">
        <f>IF(AND(-Z2606&gt;=91,-Z2606&lt;=120),D2606,0)</f>
        <v>0</v>
      </c>
      <c r="AG2606" s="26">
        <f>IF(AND(-Z2606&gt;=121,-Z2606&lt;=150),D2606,0)</f>
        <v>0</v>
      </c>
      <c r="AH2606" s="26">
        <f>IF(AND(-Z2606&gt;=151,-Z2606&lt;=180),D2606,0)</f>
        <v>0</v>
      </c>
      <c r="AI2606" s="26">
        <f>IF(AND(-Z2606&gt;=181,-Z2606&lt;=210),D2606,0)</f>
        <v>0</v>
      </c>
      <c r="AJ2606" s="26">
        <f>IF(AND(-Z2606&gt;=211,-Z2606&lt;=250),D2606,0)</f>
        <v>0</v>
      </c>
      <c r="AK2606" s="26">
        <f>IF(-Z2606&gt;=251,D2606,0)</f>
        <v>0</v>
      </c>
      <c r="AL2606" s="26">
        <f>SUM(AE2606:AF2606)</f>
        <v>0</v>
      </c>
      <c r="AM2606" s="26">
        <f>SUM(AG2606:AK2606)</f>
        <v>0</v>
      </c>
      <c r="AN2606" s="26">
        <f>SUM(AI2606:AK2606)</f>
        <v>0</v>
      </c>
      <c r="AO2606" s="26">
        <f>+IF(SUM(AC2606:AK2606)=0,D2606,0)</f>
        <v>951.9</v>
      </c>
      <c r="AP2606" s="26">
        <f>+SUM(AC2606:AK2606)</f>
        <v>0</v>
      </c>
      <c r="AQ2606" s="26">
        <f>+Tabla_DatosExternos_142[[#This Row],[Total Vigente]]+Tabla_DatosExternos_142[[#This Row],[Total Vencido]]</f>
        <v>951.9</v>
      </c>
      <c r="AR2606" s="26">
        <f>SUM(AG2606:AK2606)</f>
        <v>0</v>
      </c>
      <c r="AS2606" s="27">
        <f>+Tabla_DatosExternos_142[[#This Row],[Fecha]]-Tabla_DatosExternos_142[[#This Row],[Vence]]</f>
        <v>-60</v>
      </c>
      <c r="AT2606" s="21"/>
      <c r="AU2606" s="28" t="e">
        <f>+AR2606-W2606</f>
        <v>#VALUE!</v>
      </c>
    </row>
    <row r="2607" spans="1:47" x14ac:dyDescent="0.35">
      <c r="A2607" s="20">
        <v>46235</v>
      </c>
      <c r="B2607" s="21">
        <v>292931</v>
      </c>
      <c r="C2607" s="21">
        <v>1201.02</v>
      </c>
      <c r="D2607" s="21">
        <v>1201.02</v>
      </c>
      <c r="E2607" s="22">
        <v>46295</v>
      </c>
      <c r="F2607" s="21">
        <v>49</v>
      </c>
      <c r="G2607" s="21" t="s">
        <v>96</v>
      </c>
      <c r="H2607" s="21" t="s">
        <v>95</v>
      </c>
      <c r="I2607" s="21" t="s">
        <v>1709</v>
      </c>
      <c r="J2607" s="21" t="s">
        <v>1378</v>
      </c>
      <c r="K2607" s="21" t="s">
        <v>1379</v>
      </c>
      <c r="L2607" s="21" t="s">
        <v>1380</v>
      </c>
      <c r="M2607" s="21" t="s">
        <v>1381</v>
      </c>
      <c r="N2607" s="21">
        <v>60</v>
      </c>
      <c r="O2607" s="20"/>
      <c r="P2607" s="21" t="s">
        <v>50</v>
      </c>
      <c r="Q2607" s="21" t="s">
        <v>1710</v>
      </c>
      <c r="R2607" s="21">
        <v>0</v>
      </c>
      <c r="S2607" s="21">
        <v>10019</v>
      </c>
      <c r="T2607" s="21">
        <v>-63.171535300000002</v>
      </c>
      <c r="U2607" s="21">
        <v>-17.807540299999999</v>
      </c>
      <c r="V2607" s="21" t="s">
        <v>1736</v>
      </c>
      <c r="W2607" s="21" t="s">
        <v>51</v>
      </c>
      <c r="X2607" s="21" t="s">
        <v>1743</v>
      </c>
      <c r="Y2607" s="23">
        <v>46246</v>
      </c>
      <c r="Z2607" s="24">
        <f>+E2607-Y2607</f>
        <v>49</v>
      </c>
      <c r="AA2607" s="25">
        <f>+Tabla_DatosExternos_142[[#This Row],[Saldo]]/Tabla_DatosExternos_142[[#This Row],[Importe]]</f>
        <v>1</v>
      </c>
      <c r="AB2607" s="21"/>
      <c r="AC2607" s="26">
        <f>IF(AND(-Z2607&gt;=1,-Z2607&lt;=30),D2607,0)</f>
        <v>0</v>
      </c>
      <c r="AD2607" s="26">
        <f>IF(AND(-Z2607&gt;=31,-Z2607&lt;=60),D2607,0)</f>
        <v>0</v>
      </c>
      <c r="AE2607" s="26">
        <f>IF(AND(-Z2607&gt;=61,-Z2607&lt;=90),D2607,0)</f>
        <v>0</v>
      </c>
      <c r="AF2607" s="26">
        <f>IF(AND(-Z2607&gt;=91,-Z2607&lt;=120),D2607,0)</f>
        <v>0</v>
      </c>
      <c r="AG2607" s="26">
        <f>IF(AND(-Z2607&gt;=121,-Z2607&lt;=150),D2607,0)</f>
        <v>0</v>
      </c>
      <c r="AH2607" s="26">
        <f>IF(AND(-Z2607&gt;=151,-Z2607&lt;=180),D2607,0)</f>
        <v>0</v>
      </c>
      <c r="AI2607" s="26">
        <f>IF(AND(-Z2607&gt;=181,-Z2607&lt;=210),D2607,0)</f>
        <v>0</v>
      </c>
      <c r="AJ2607" s="26">
        <f>IF(AND(-Z2607&gt;=211,-Z2607&lt;=250),D2607,0)</f>
        <v>0</v>
      </c>
      <c r="AK2607" s="26">
        <f>IF(-Z2607&gt;=251,D2607,0)</f>
        <v>0</v>
      </c>
      <c r="AL2607" s="26">
        <f>SUM(AE2607:AF2607)</f>
        <v>0</v>
      </c>
      <c r="AM2607" s="26">
        <f>SUM(AG2607:AK2607)</f>
        <v>0</v>
      </c>
      <c r="AN2607" s="26">
        <f>SUM(AI2607:AK2607)</f>
        <v>0</v>
      </c>
      <c r="AO2607" s="26">
        <f>+IF(SUM(AC2607:AK2607)=0,D2607,0)</f>
        <v>1201.02</v>
      </c>
      <c r="AP2607" s="26">
        <f>+SUM(AC2607:AK2607)</f>
        <v>0</v>
      </c>
      <c r="AQ2607" s="26">
        <f>+Tabla_DatosExternos_142[[#This Row],[Total Vigente]]+Tabla_DatosExternos_142[[#This Row],[Total Vencido]]</f>
        <v>1201.02</v>
      </c>
      <c r="AR2607" s="26">
        <f>SUM(AG2607:AK2607)</f>
        <v>0</v>
      </c>
      <c r="AS2607" s="27">
        <f>+Tabla_DatosExternos_142[[#This Row],[Fecha]]-Tabla_DatosExternos_142[[#This Row],[Vence]]</f>
        <v>-60</v>
      </c>
      <c r="AT2607" s="21"/>
      <c r="AU2607" s="28" t="e">
        <f>+AR2607-W2607</f>
        <v>#VALUE!</v>
      </c>
    </row>
    <row r="2608" spans="1:47" x14ac:dyDescent="0.35">
      <c r="A2608" s="20">
        <v>46235</v>
      </c>
      <c r="B2608" s="21">
        <v>292932</v>
      </c>
      <c r="C2608" s="21">
        <v>348.3</v>
      </c>
      <c r="D2608" s="21">
        <v>348.3</v>
      </c>
      <c r="E2608" s="22">
        <v>46295</v>
      </c>
      <c r="F2608" s="21">
        <v>49</v>
      </c>
      <c r="G2608" s="21" t="s">
        <v>96</v>
      </c>
      <c r="H2608" s="21" t="s">
        <v>95</v>
      </c>
      <c r="I2608" s="21" t="s">
        <v>1709</v>
      </c>
      <c r="J2608" s="21" t="s">
        <v>1378</v>
      </c>
      <c r="K2608" s="21" t="s">
        <v>1379</v>
      </c>
      <c r="L2608" s="21" t="s">
        <v>1380</v>
      </c>
      <c r="M2608" s="21" t="s">
        <v>1381</v>
      </c>
      <c r="N2608" s="21">
        <v>60</v>
      </c>
      <c r="O2608" s="20"/>
      <c r="P2608" s="21" t="s">
        <v>50</v>
      </c>
      <c r="Q2608" s="21" t="s">
        <v>1710</v>
      </c>
      <c r="R2608" s="21">
        <v>5000</v>
      </c>
      <c r="S2608" s="21">
        <v>10019</v>
      </c>
      <c r="T2608" s="21">
        <v>-63.2227459</v>
      </c>
      <c r="U2608" s="21">
        <v>-17.814352100000001</v>
      </c>
      <c r="V2608" s="21" t="s">
        <v>1744</v>
      </c>
      <c r="W2608" s="21" t="s">
        <v>51</v>
      </c>
      <c r="X2608" s="21" t="s">
        <v>1745</v>
      </c>
      <c r="Y2608" s="23">
        <v>46246</v>
      </c>
      <c r="Z2608" s="24">
        <f>+E2608-Y2608</f>
        <v>49</v>
      </c>
      <c r="AA2608" s="25">
        <f>+Tabla_DatosExternos_142[[#This Row],[Saldo]]/Tabla_DatosExternos_142[[#This Row],[Importe]]</f>
        <v>1</v>
      </c>
      <c r="AB2608" s="21"/>
      <c r="AC2608" s="26">
        <f>IF(AND(-Z2608&gt;=1,-Z2608&lt;=30),D2608,0)</f>
        <v>0</v>
      </c>
      <c r="AD2608" s="26">
        <f>IF(AND(-Z2608&gt;=31,-Z2608&lt;=60),D2608,0)</f>
        <v>0</v>
      </c>
      <c r="AE2608" s="26">
        <f>IF(AND(-Z2608&gt;=61,-Z2608&lt;=90),D2608,0)</f>
        <v>0</v>
      </c>
      <c r="AF2608" s="26">
        <f>IF(AND(-Z2608&gt;=91,-Z2608&lt;=120),D2608,0)</f>
        <v>0</v>
      </c>
      <c r="AG2608" s="26">
        <f>IF(AND(-Z2608&gt;=121,-Z2608&lt;=150),D2608,0)</f>
        <v>0</v>
      </c>
      <c r="AH2608" s="26">
        <f>IF(AND(-Z2608&gt;=151,-Z2608&lt;=180),D2608,0)</f>
        <v>0</v>
      </c>
      <c r="AI2608" s="26">
        <f>IF(AND(-Z2608&gt;=181,-Z2608&lt;=210),D2608,0)</f>
        <v>0</v>
      </c>
      <c r="AJ2608" s="26">
        <f>IF(AND(-Z2608&gt;=211,-Z2608&lt;=250),D2608,0)</f>
        <v>0</v>
      </c>
      <c r="AK2608" s="26">
        <f>IF(-Z2608&gt;=251,D2608,0)</f>
        <v>0</v>
      </c>
      <c r="AL2608" s="26">
        <f>SUM(AE2608:AF2608)</f>
        <v>0</v>
      </c>
      <c r="AM2608" s="26">
        <f>SUM(AG2608:AK2608)</f>
        <v>0</v>
      </c>
      <c r="AN2608" s="26">
        <f>SUM(AI2608:AK2608)</f>
        <v>0</v>
      </c>
      <c r="AO2608" s="26">
        <f>+IF(SUM(AC2608:AK2608)=0,D2608,0)</f>
        <v>348.3</v>
      </c>
      <c r="AP2608" s="26">
        <f>+SUM(AC2608:AK2608)</f>
        <v>0</v>
      </c>
      <c r="AQ2608" s="26">
        <f>+Tabla_DatosExternos_142[[#This Row],[Total Vigente]]+Tabla_DatosExternos_142[[#This Row],[Total Vencido]]</f>
        <v>348.3</v>
      </c>
      <c r="AR2608" s="26">
        <f>SUM(AG2608:AK2608)</f>
        <v>0</v>
      </c>
      <c r="AS2608" s="27">
        <f>+Tabla_DatosExternos_142[[#This Row],[Fecha]]-Tabla_DatosExternos_142[[#This Row],[Vence]]</f>
        <v>-60</v>
      </c>
      <c r="AT2608" s="21"/>
      <c r="AU2608" s="28" t="e">
        <f>+AR2608-W2608</f>
        <v>#VALUE!</v>
      </c>
    </row>
    <row r="2609" spans="1:47" x14ac:dyDescent="0.35">
      <c r="A2609" s="20">
        <v>46235</v>
      </c>
      <c r="B2609" s="21">
        <v>292933</v>
      </c>
      <c r="C2609" s="21">
        <v>874.32</v>
      </c>
      <c r="D2609" s="21">
        <v>874.32</v>
      </c>
      <c r="E2609" s="22">
        <v>46295</v>
      </c>
      <c r="F2609" s="21">
        <v>49</v>
      </c>
      <c r="G2609" s="21" t="s">
        <v>96</v>
      </c>
      <c r="H2609" s="21" t="s">
        <v>95</v>
      </c>
      <c r="I2609" s="21" t="s">
        <v>1709</v>
      </c>
      <c r="J2609" s="21" t="s">
        <v>1378</v>
      </c>
      <c r="K2609" s="21" t="s">
        <v>1379</v>
      </c>
      <c r="L2609" s="21" t="s">
        <v>1380</v>
      </c>
      <c r="M2609" s="21" t="s">
        <v>1381</v>
      </c>
      <c r="N2609" s="21">
        <v>60</v>
      </c>
      <c r="O2609" s="20"/>
      <c r="P2609" s="21" t="s">
        <v>50</v>
      </c>
      <c r="Q2609" s="21" t="s">
        <v>1710</v>
      </c>
      <c r="R2609" s="21">
        <v>5000</v>
      </c>
      <c r="S2609" s="21">
        <v>10019</v>
      </c>
      <c r="T2609" s="21">
        <v>-63.145361100000002</v>
      </c>
      <c r="U2609" s="21">
        <v>-17.8223333</v>
      </c>
      <c r="V2609" s="21" t="s">
        <v>1746</v>
      </c>
      <c r="W2609" s="21" t="s">
        <v>51</v>
      </c>
      <c r="X2609" s="21" t="s">
        <v>1747</v>
      </c>
      <c r="Y2609" s="23">
        <v>46246</v>
      </c>
      <c r="Z2609" s="24">
        <f>+E2609-Y2609</f>
        <v>49</v>
      </c>
      <c r="AA2609" s="25">
        <f>+Tabla_DatosExternos_142[[#This Row],[Saldo]]/Tabla_DatosExternos_142[[#This Row],[Importe]]</f>
        <v>1</v>
      </c>
      <c r="AB2609" s="21"/>
      <c r="AC2609" s="26">
        <f>IF(AND(-Z2609&gt;=1,-Z2609&lt;=30),D2609,0)</f>
        <v>0</v>
      </c>
      <c r="AD2609" s="26">
        <f>IF(AND(-Z2609&gt;=31,-Z2609&lt;=60),D2609,0)</f>
        <v>0</v>
      </c>
      <c r="AE2609" s="26">
        <f>IF(AND(-Z2609&gt;=61,-Z2609&lt;=90),D2609,0)</f>
        <v>0</v>
      </c>
      <c r="AF2609" s="26">
        <f>IF(AND(-Z2609&gt;=91,-Z2609&lt;=120),D2609,0)</f>
        <v>0</v>
      </c>
      <c r="AG2609" s="26">
        <f>IF(AND(-Z2609&gt;=121,-Z2609&lt;=150),D2609,0)</f>
        <v>0</v>
      </c>
      <c r="AH2609" s="26">
        <f>IF(AND(-Z2609&gt;=151,-Z2609&lt;=180),D2609,0)</f>
        <v>0</v>
      </c>
      <c r="AI2609" s="26">
        <f>IF(AND(-Z2609&gt;=181,-Z2609&lt;=210),D2609,0)</f>
        <v>0</v>
      </c>
      <c r="AJ2609" s="26">
        <f>IF(AND(-Z2609&gt;=211,-Z2609&lt;=250),D2609,0)</f>
        <v>0</v>
      </c>
      <c r="AK2609" s="26">
        <f>IF(-Z2609&gt;=251,D2609,0)</f>
        <v>0</v>
      </c>
      <c r="AL2609" s="26">
        <f>SUM(AE2609:AF2609)</f>
        <v>0</v>
      </c>
      <c r="AM2609" s="26">
        <f>SUM(AG2609:AK2609)</f>
        <v>0</v>
      </c>
      <c r="AN2609" s="26">
        <f>SUM(AI2609:AK2609)</f>
        <v>0</v>
      </c>
      <c r="AO2609" s="26">
        <f>+IF(SUM(AC2609:AK2609)=0,D2609,0)</f>
        <v>874.32</v>
      </c>
      <c r="AP2609" s="26">
        <f>+SUM(AC2609:AK2609)</f>
        <v>0</v>
      </c>
      <c r="AQ2609" s="26">
        <f>+Tabla_DatosExternos_142[[#This Row],[Total Vigente]]+Tabla_DatosExternos_142[[#This Row],[Total Vencido]]</f>
        <v>874.32</v>
      </c>
      <c r="AR2609" s="26">
        <f>SUM(AG2609:AK2609)</f>
        <v>0</v>
      </c>
      <c r="AS2609" s="27">
        <f>+Tabla_DatosExternos_142[[#This Row],[Fecha]]-Tabla_DatosExternos_142[[#This Row],[Vence]]</f>
        <v>-60</v>
      </c>
      <c r="AT2609" s="21"/>
      <c r="AU2609" s="28" t="e">
        <f>+AR2609-W2609</f>
        <v>#VALUE!</v>
      </c>
    </row>
    <row r="2610" spans="1:47" x14ac:dyDescent="0.35">
      <c r="A2610" s="20">
        <v>46235</v>
      </c>
      <c r="B2610" s="21">
        <v>292934</v>
      </c>
      <c r="C2610" s="21">
        <v>793.56</v>
      </c>
      <c r="D2610" s="21">
        <v>793.56</v>
      </c>
      <c r="E2610" s="22">
        <v>46295</v>
      </c>
      <c r="F2610" s="21">
        <v>49</v>
      </c>
      <c r="G2610" s="21" t="s">
        <v>96</v>
      </c>
      <c r="H2610" s="21" t="s">
        <v>95</v>
      </c>
      <c r="I2610" s="21" t="s">
        <v>1709</v>
      </c>
      <c r="J2610" s="21" t="s">
        <v>1378</v>
      </c>
      <c r="K2610" s="21" t="s">
        <v>1379</v>
      </c>
      <c r="L2610" s="21" t="s">
        <v>1380</v>
      </c>
      <c r="M2610" s="21" t="s">
        <v>1381</v>
      </c>
      <c r="N2610" s="21">
        <v>60</v>
      </c>
      <c r="O2610" s="20"/>
      <c r="P2610" s="21" t="s">
        <v>50</v>
      </c>
      <c r="Q2610" s="21" t="s">
        <v>1710</v>
      </c>
      <c r="R2610" s="21">
        <v>5000</v>
      </c>
      <c r="S2610" s="21">
        <v>10019</v>
      </c>
      <c r="T2610" s="21">
        <v>-63.128774499999999</v>
      </c>
      <c r="U2610" s="21">
        <v>-17.812276000000001</v>
      </c>
      <c r="V2610" s="21" t="s">
        <v>1818</v>
      </c>
      <c r="W2610" s="21" t="s">
        <v>51</v>
      </c>
      <c r="X2610" s="21" t="s">
        <v>1819</v>
      </c>
      <c r="Y2610" s="23">
        <v>46246</v>
      </c>
      <c r="Z2610" s="24">
        <f>+E2610-Y2610</f>
        <v>49</v>
      </c>
      <c r="AA2610" s="25">
        <f>+Tabla_DatosExternos_142[[#This Row],[Saldo]]/Tabla_DatosExternos_142[[#This Row],[Importe]]</f>
        <v>1</v>
      </c>
      <c r="AB2610" s="21"/>
      <c r="AC2610" s="26">
        <f>IF(AND(-Z2610&gt;=1,-Z2610&lt;=30),D2610,0)</f>
        <v>0</v>
      </c>
      <c r="AD2610" s="26">
        <f>IF(AND(-Z2610&gt;=31,-Z2610&lt;=60),D2610,0)</f>
        <v>0</v>
      </c>
      <c r="AE2610" s="26">
        <f>IF(AND(-Z2610&gt;=61,-Z2610&lt;=90),D2610,0)</f>
        <v>0</v>
      </c>
      <c r="AF2610" s="26">
        <f>IF(AND(-Z2610&gt;=91,-Z2610&lt;=120),D2610,0)</f>
        <v>0</v>
      </c>
      <c r="AG2610" s="26">
        <f>IF(AND(-Z2610&gt;=121,-Z2610&lt;=150),D2610,0)</f>
        <v>0</v>
      </c>
      <c r="AH2610" s="26">
        <f>IF(AND(-Z2610&gt;=151,-Z2610&lt;=180),D2610,0)</f>
        <v>0</v>
      </c>
      <c r="AI2610" s="26">
        <f>IF(AND(-Z2610&gt;=181,-Z2610&lt;=210),D2610,0)</f>
        <v>0</v>
      </c>
      <c r="AJ2610" s="26">
        <f>IF(AND(-Z2610&gt;=211,-Z2610&lt;=250),D2610,0)</f>
        <v>0</v>
      </c>
      <c r="AK2610" s="26">
        <f>IF(-Z2610&gt;=251,D2610,0)</f>
        <v>0</v>
      </c>
      <c r="AL2610" s="26">
        <f>SUM(AE2610:AF2610)</f>
        <v>0</v>
      </c>
      <c r="AM2610" s="26">
        <f>SUM(AG2610:AK2610)</f>
        <v>0</v>
      </c>
      <c r="AN2610" s="26">
        <f>SUM(AI2610:AK2610)</f>
        <v>0</v>
      </c>
      <c r="AO2610" s="26">
        <f>+IF(SUM(AC2610:AK2610)=0,D2610,0)</f>
        <v>793.56</v>
      </c>
      <c r="AP2610" s="26">
        <f>+SUM(AC2610:AK2610)</f>
        <v>0</v>
      </c>
      <c r="AQ2610" s="26">
        <f>+Tabla_DatosExternos_142[[#This Row],[Total Vigente]]+Tabla_DatosExternos_142[[#This Row],[Total Vencido]]</f>
        <v>793.56</v>
      </c>
      <c r="AR2610" s="26">
        <f>SUM(AG2610:AK2610)</f>
        <v>0</v>
      </c>
      <c r="AS2610" s="27">
        <f>+Tabla_DatosExternos_142[[#This Row],[Fecha]]-Tabla_DatosExternos_142[[#This Row],[Vence]]</f>
        <v>-60</v>
      </c>
      <c r="AT2610" s="21"/>
      <c r="AU2610" s="28" t="e">
        <f>+AR2610-W2610</f>
        <v>#VALUE!</v>
      </c>
    </row>
    <row r="2611" spans="1:47" x14ac:dyDescent="0.35">
      <c r="A2611" s="20">
        <v>46235</v>
      </c>
      <c r="B2611" s="21">
        <v>292935</v>
      </c>
      <c r="C2611" s="21">
        <v>392.94</v>
      </c>
      <c r="D2611" s="21">
        <v>392.94</v>
      </c>
      <c r="E2611" s="22">
        <v>46295</v>
      </c>
      <c r="F2611" s="21">
        <v>49</v>
      </c>
      <c r="G2611" s="21" t="s">
        <v>96</v>
      </c>
      <c r="H2611" s="21" t="s">
        <v>95</v>
      </c>
      <c r="I2611" s="21" t="s">
        <v>1709</v>
      </c>
      <c r="J2611" s="21" t="s">
        <v>1378</v>
      </c>
      <c r="K2611" s="21" t="s">
        <v>1379</v>
      </c>
      <c r="L2611" s="21" t="s">
        <v>1380</v>
      </c>
      <c r="M2611" s="21" t="s">
        <v>1381</v>
      </c>
      <c r="N2611" s="21">
        <v>60</v>
      </c>
      <c r="O2611" s="20"/>
      <c r="P2611" s="21" t="s">
        <v>50</v>
      </c>
      <c r="Q2611" s="21" t="s">
        <v>1710</v>
      </c>
      <c r="R2611" s="21">
        <v>5000</v>
      </c>
      <c r="S2611" s="21">
        <v>10019</v>
      </c>
      <c r="T2611" s="21">
        <v>-63.107947600000003</v>
      </c>
      <c r="U2611" s="21">
        <v>-17.777871999999999</v>
      </c>
      <c r="V2611" s="21" t="s">
        <v>1818</v>
      </c>
      <c r="W2611" s="21" t="s">
        <v>51</v>
      </c>
      <c r="X2611" s="21" t="s">
        <v>2643</v>
      </c>
      <c r="Y2611" s="23">
        <v>46246</v>
      </c>
      <c r="Z2611" s="24">
        <f>+E2611-Y2611</f>
        <v>49</v>
      </c>
      <c r="AA2611" s="25">
        <f>+Tabla_DatosExternos_142[[#This Row],[Saldo]]/Tabla_DatosExternos_142[[#This Row],[Importe]]</f>
        <v>1</v>
      </c>
      <c r="AB2611" s="21"/>
      <c r="AC2611" s="26">
        <f>IF(AND(-Z2611&gt;=1,-Z2611&lt;=30),D2611,0)</f>
        <v>0</v>
      </c>
      <c r="AD2611" s="26">
        <f>IF(AND(-Z2611&gt;=31,-Z2611&lt;=60),D2611,0)</f>
        <v>0</v>
      </c>
      <c r="AE2611" s="26">
        <f>IF(AND(-Z2611&gt;=61,-Z2611&lt;=90),D2611,0)</f>
        <v>0</v>
      </c>
      <c r="AF2611" s="26">
        <f>IF(AND(-Z2611&gt;=91,-Z2611&lt;=120),D2611,0)</f>
        <v>0</v>
      </c>
      <c r="AG2611" s="26">
        <f>IF(AND(-Z2611&gt;=121,-Z2611&lt;=150),D2611,0)</f>
        <v>0</v>
      </c>
      <c r="AH2611" s="26">
        <f>IF(AND(-Z2611&gt;=151,-Z2611&lt;=180),D2611,0)</f>
        <v>0</v>
      </c>
      <c r="AI2611" s="26">
        <f>IF(AND(-Z2611&gt;=181,-Z2611&lt;=210),D2611,0)</f>
        <v>0</v>
      </c>
      <c r="AJ2611" s="26">
        <f>IF(AND(-Z2611&gt;=211,-Z2611&lt;=250),D2611,0)</f>
        <v>0</v>
      </c>
      <c r="AK2611" s="26">
        <f>IF(-Z2611&gt;=251,D2611,0)</f>
        <v>0</v>
      </c>
      <c r="AL2611" s="26">
        <f>SUM(AE2611:AF2611)</f>
        <v>0</v>
      </c>
      <c r="AM2611" s="26">
        <f>SUM(AG2611:AK2611)</f>
        <v>0</v>
      </c>
      <c r="AN2611" s="26">
        <f>SUM(AI2611:AK2611)</f>
        <v>0</v>
      </c>
      <c r="AO2611" s="26">
        <f>+IF(SUM(AC2611:AK2611)=0,D2611,0)</f>
        <v>392.94</v>
      </c>
      <c r="AP2611" s="26">
        <f>+SUM(AC2611:AK2611)</f>
        <v>0</v>
      </c>
      <c r="AQ2611" s="26">
        <f>+Tabla_DatosExternos_142[[#This Row],[Total Vigente]]+Tabla_DatosExternos_142[[#This Row],[Total Vencido]]</f>
        <v>392.94</v>
      </c>
      <c r="AR2611" s="26">
        <f>SUM(AG2611:AK2611)</f>
        <v>0</v>
      </c>
      <c r="AS2611" s="27">
        <f>+Tabla_DatosExternos_142[[#This Row],[Fecha]]-Tabla_DatosExternos_142[[#This Row],[Vence]]</f>
        <v>-60</v>
      </c>
      <c r="AT2611" s="21"/>
      <c r="AU2611" s="28" t="e">
        <f>+AR2611-W2611</f>
        <v>#VALUE!</v>
      </c>
    </row>
    <row r="2612" spans="1:47" x14ac:dyDescent="0.35">
      <c r="A2612" s="20">
        <v>46235</v>
      </c>
      <c r="B2612" s="21">
        <v>293093</v>
      </c>
      <c r="C2612" s="21">
        <v>892.44</v>
      </c>
      <c r="D2612" s="21">
        <v>892.44</v>
      </c>
      <c r="E2612" s="22">
        <v>46295</v>
      </c>
      <c r="F2612" s="21">
        <v>49</v>
      </c>
      <c r="G2612" s="21" t="s">
        <v>96</v>
      </c>
      <c r="H2612" s="21" t="s">
        <v>95</v>
      </c>
      <c r="I2612" s="21" t="s">
        <v>1709</v>
      </c>
      <c r="J2612" s="21" t="s">
        <v>1378</v>
      </c>
      <c r="K2612" s="21" t="s">
        <v>1379</v>
      </c>
      <c r="L2612" s="21" t="s">
        <v>1380</v>
      </c>
      <c r="M2612" s="21" t="s">
        <v>1381</v>
      </c>
      <c r="N2612" s="21">
        <v>60</v>
      </c>
      <c r="O2612" s="20"/>
      <c r="P2612" s="21" t="s">
        <v>50</v>
      </c>
      <c r="Q2612" s="21" t="s">
        <v>1710</v>
      </c>
      <c r="R2612" s="21">
        <v>110000</v>
      </c>
      <c r="S2612" s="21">
        <v>10019</v>
      </c>
      <c r="T2612" s="21">
        <v>-63.251972000000002</v>
      </c>
      <c r="U2612" s="21">
        <v>-17.850193999999998</v>
      </c>
      <c r="V2612" s="21" t="s">
        <v>1715</v>
      </c>
      <c r="W2612" s="21" t="s">
        <v>51</v>
      </c>
      <c r="X2612" s="21" t="s">
        <v>1774</v>
      </c>
      <c r="Y2612" s="23">
        <v>46246</v>
      </c>
      <c r="Z2612" s="24">
        <f>+E2612-Y2612</f>
        <v>49</v>
      </c>
      <c r="AA2612" s="25">
        <f>+Tabla_DatosExternos_142[[#This Row],[Saldo]]/Tabla_DatosExternos_142[[#This Row],[Importe]]</f>
        <v>1</v>
      </c>
      <c r="AB2612" s="21"/>
      <c r="AC2612" s="26">
        <f>IF(AND(-Z2612&gt;=1,-Z2612&lt;=30),D2612,0)</f>
        <v>0</v>
      </c>
      <c r="AD2612" s="26">
        <f>IF(AND(-Z2612&gt;=31,-Z2612&lt;=60),D2612,0)</f>
        <v>0</v>
      </c>
      <c r="AE2612" s="26">
        <f>IF(AND(-Z2612&gt;=61,-Z2612&lt;=90),D2612,0)</f>
        <v>0</v>
      </c>
      <c r="AF2612" s="26">
        <f>IF(AND(-Z2612&gt;=91,-Z2612&lt;=120),D2612,0)</f>
        <v>0</v>
      </c>
      <c r="AG2612" s="26">
        <f>IF(AND(-Z2612&gt;=121,-Z2612&lt;=150),D2612,0)</f>
        <v>0</v>
      </c>
      <c r="AH2612" s="26">
        <f>IF(AND(-Z2612&gt;=151,-Z2612&lt;=180),D2612,0)</f>
        <v>0</v>
      </c>
      <c r="AI2612" s="26">
        <f>IF(AND(-Z2612&gt;=181,-Z2612&lt;=210),D2612,0)</f>
        <v>0</v>
      </c>
      <c r="AJ2612" s="26">
        <f>IF(AND(-Z2612&gt;=211,-Z2612&lt;=250),D2612,0)</f>
        <v>0</v>
      </c>
      <c r="AK2612" s="26">
        <f>IF(-Z2612&gt;=251,D2612,0)</f>
        <v>0</v>
      </c>
      <c r="AL2612" s="26">
        <f>SUM(AE2612:AF2612)</f>
        <v>0</v>
      </c>
      <c r="AM2612" s="26">
        <f>SUM(AG2612:AK2612)</f>
        <v>0</v>
      </c>
      <c r="AN2612" s="26">
        <f>SUM(AI2612:AK2612)</f>
        <v>0</v>
      </c>
      <c r="AO2612" s="26">
        <f>+IF(SUM(AC2612:AK2612)=0,D2612,0)</f>
        <v>892.44</v>
      </c>
      <c r="AP2612" s="26">
        <f>+SUM(AC2612:AK2612)</f>
        <v>0</v>
      </c>
      <c r="AQ2612" s="26">
        <f>+Tabla_DatosExternos_142[[#This Row],[Total Vigente]]+Tabla_DatosExternos_142[[#This Row],[Total Vencido]]</f>
        <v>892.44</v>
      </c>
      <c r="AR2612" s="26">
        <f>SUM(AG2612:AK2612)</f>
        <v>0</v>
      </c>
      <c r="AS2612" s="27">
        <f>+Tabla_DatosExternos_142[[#This Row],[Fecha]]-Tabla_DatosExternos_142[[#This Row],[Vence]]</f>
        <v>-60</v>
      </c>
      <c r="AT2612" s="21"/>
      <c r="AU2612" s="28" t="e">
        <f>+AR2612-W2612</f>
        <v>#VALUE!</v>
      </c>
    </row>
    <row r="2613" spans="1:47" x14ac:dyDescent="0.35">
      <c r="A2613" s="20">
        <v>46235</v>
      </c>
      <c r="B2613" s="21">
        <v>293094</v>
      </c>
      <c r="C2613" s="21">
        <v>366.12</v>
      </c>
      <c r="D2613" s="21">
        <v>366.12</v>
      </c>
      <c r="E2613" s="22">
        <v>46295</v>
      </c>
      <c r="F2613" s="21">
        <v>49</v>
      </c>
      <c r="G2613" s="21" t="s">
        <v>96</v>
      </c>
      <c r="H2613" s="21" t="s">
        <v>95</v>
      </c>
      <c r="I2613" s="21" t="s">
        <v>1709</v>
      </c>
      <c r="J2613" s="21" t="s">
        <v>1378</v>
      </c>
      <c r="K2613" s="21" t="s">
        <v>1379</v>
      </c>
      <c r="L2613" s="21" t="s">
        <v>1380</v>
      </c>
      <c r="M2613" s="21" t="s">
        <v>1381</v>
      </c>
      <c r="N2613" s="21">
        <v>60</v>
      </c>
      <c r="O2613" s="20"/>
      <c r="P2613" s="21" t="s">
        <v>50</v>
      </c>
      <c r="Q2613" s="21" t="s">
        <v>1710</v>
      </c>
      <c r="R2613" s="21">
        <v>425000</v>
      </c>
      <c r="S2613" s="21">
        <v>10019</v>
      </c>
      <c r="T2613" s="21">
        <v>-63.227249700000002</v>
      </c>
      <c r="U2613" s="21">
        <v>-17.828539299999999</v>
      </c>
      <c r="V2613" s="21" t="s">
        <v>1736</v>
      </c>
      <c r="W2613" s="21" t="s">
        <v>51</v>
      </c>
      <c r="X2613" s="21" t="s">
        <v>1737</v>
      </c>
      <c r="Y2613" s="23">
        <v>46246</v>
      </c>
      <c r="Z2613" s="24">
        <f>+E2613-Y2613</f>
        <v>49</v>
      </c>
      <c r="AA2613" s="25">
        <f>+Tabla_DatosExternos_142[[#This Row],[Saldo]]/Tabla_DatosExternos_142[[#This Row],[Importe]]</f>
        <v>1</v>
      </c>
      <c r="AB2613" s="21"/>
      <c r="AC2613" s="26">
        <f>IF(AND(-Z2613&gt;=1,-Z2613&lt;=30),D2613,0)</f>
        <v>0</v>
      </c>
      <c r="AD2613" s="26">
        <f>IF(AND(-Z2613&gt;=31,-Z2613&lt;=60),D2613,0)</f>
        <v>0</v>
      </c>
      <c r="AE2613" s="26">
        <f>IF(AND(-Z2613&gt;=61,-Z2613&lt;=90),D2613,0)</f>
        <v>0</v>
      </c>
      <c r="AF2613" s="26">
        <f>IF(AND(-Z2613&gt;=91,-Z2613&lt;=120),D2613,0)</f>
        <v>0</v>
      </c>
      <c r="AG2613" s="26">
        <f>IF(AND(-Z2613&gt;=121,-Z2613&lt;=150),D2613,0)</f>
        <v>0</v>
      </c>
      <c r="AH2613" s="26">
        <f>IF(AND(-Z2613&gt;=151,-Z2613&lt;=180),D2613,0)</f>
        <v>0</v>
      </c>
      <c r="AI2613" s="26">
        <f>IF(AND(-Z2613&gt;=181,-Z2613&lt;=210),D2613,0)</f>
        <v>0</v>
      </c>
      <c r="AJ2613" s="26">
        <f>IF(AND(-Z2613&gt;=211,-Z2613&lt;=250),D2613,0)</f>
        <v>0</v>
      </c>
      <c r="AK2613" s="26">
        <f>IF(-Z2613&gt;=251,D2613,0)</f>
        <v>0</v>
      </c>
      <c r="AL2613" s="26">
        <f>SUM(AE2613:AF2613)</f>
        <v>0</v>
      </c>
      <c r="AM2613" s="26">
        <f>SUM(AG2613:AK2613)</f>
        <v>0</v>
      </c>
      <c r="AN2613" s="26">
        <f>SUM(AI2613:AK2613)</f>
        <v>0</v>
      </c>
      <c r="AO2613" s="26">
        <f>+IF(SUM(AC2613:AK2613)=0,D2613,0)</f>
        <v>366.12</v>
      </c>
      <c r="AP2613" s="26">
        <f>+SUM(AC2613:AK2613)</f>
        <v>0</v>
      </c>
      <c r="AQ2613" s="26">
        <f>+Tabla_DatosExternos_142[[#This Row],[Total Vigente]]+Tabla_DatosExternos_142[[#This Row],[Total Vencido]]</f>
        <v>366.12</v>
      </c>
      <c r="AR2613" s="26">
        <f>SUM(AG2613:AK2613)</f>
        <v>0</v>
      </c>
      <c r="AS2613" s="27">
        <f>+Tabla_DatosExternos_142[[#This Row],[Fecha]]-Tabla_DatosExternos_142[[#This Row],[Vence]]</f>
        <v>-60</v>
      </c>
      <c r="AT2613" s="21"/>
      <c r="AU2613" s="28" t="e">
        <f>+AR2613-W2613</f>
        <v>#VALUE!</v>
      </c>
    </row>
    <row r="2614" spans="1:47" x14ac:dyDescent="0.35">
      <c r="A2614" s="20">
        <v>46235</v>
      </c>
      <c r="B2614" s="21">
        <v>293174</v>
      </c>
      <c r="C2614" s="21">
        <v>1676.4</v>
      </c>
      <c r="D2614" s="21">
        <v>1676.4</v>
      </c>
      <c r="E2614" s="22">
        <v>46295</v>
      </c>
      <c r="F2614" s="21">
        <v>49</v>
      </c>
      <c r="G2614" s="21" t="s">
        <v>96</v>
      </c>
      <c r="H2614" s="21" t="s">
        <v>95</v>
      </c>
      <c r="I2614" s="21" t="s">
        <v>1709</v>
      </c>
      <c r="J2614" s="21" t="s">
        <v>1378</v>
      </c>
      <c r="K2614" s="21" t="s">
        <v>1379</v>
      </c>
      <c r="L2614" s="21" t="s">
        <v>1380</v>
      </c>
      <c r="M2614" s="21" t="s">
        <v>1381</v>
      </c>
      <c r="N2614" s="21">
        <v>60</v>
      </c>
      <c r="O2614" s="20"/>
      <c r="P2614" s="21" t="s">
        <v>50</v>
      </c>
      <c r="Q2614" s="21" t="s">
        <v>1710</v>
      </c>
      <c r="R2614" s="21">
        <v>110000</v>
      </c>
      <c r="S2614" s="21">
        <v>10019</v>
      </c>
      <c r="T2614" s="21">
        <v>-63.096998999999997</v>
      </c>
      <c r="U2614" s="21">
        <v>-17.746296000000001</v>
      </c>
      <c r="V2614" s="21" t="s">
        <v>1717</v>
      </c>
      <c r="W2614" s="21" t="s">
        <v>51</v>
      </c>
      <c r="X2614" s="21" t="s">
        <v>1779</v>
      </c>
      <c r="Y2614" s="23">
        <v>46246</v>
      </c>
      <c r="Z2614" s="24">
        <f>+E2614-Y2614</f>
        <v>49</v>
      </c>
      <c r="AA2614" s="25">
        <f>+Tabla_DatosExternos_142[[#This Row],[Saldo]]/Tabla_DatosExternos_142[[#This Row],[Importe]]</f>
        <v>1</v>
      </c>
      <c r="AB2614" s="21"/>
      <c r="AC2614" s="26">
        <f>IF(AND(-Z2614&gt;=1,-Z2614&lt;=30),D2614,0)</f>
        <v>0</v>
      </c>
      <c r="AD2614" s="26">
        <f>IF(AND(-Z2614&gt;=31,-Z2614&lt;=60),D2614,0)</f>
        <v>0</v>
      </c>
      <c r="AE2614" s="26">
        <f>IF(AND(-Z2614&gt;=61,-Z2614&lt;=90),D2614,0)</f>
        <v>0</v>
      </c>
      <c r="AF2614" s="26">
        <f>IF(AND(-Z2614&gt;=91,-Z2614&lt;=120),D2614,0)</f>
        <v>0</v>
      </c>
      <c r="AG2614" s="26">
        <f>IF(AND(-Z2614&gt;=121,-Z2614&lt;=150),D2614,0)</f>
        <v>0</v>
      </c>
      <c r="AH2614" s="26">
        <f>IF(AND(-Z2614&gt;=151,-Z2614&lt;=180),D2614,0)</f>
        <v>0</v>
      </c>
      <c r="AI2614" s="26">
        <f>IF(AND(-Z2614&gt;=181,-Z2614&lt;=210),D2614,0)</f>
        <v>0</v>
      </c>
      <c r="AJ2614" s="26">
        <f>IF(AND(-Z2614&gt;=211,-Z2614&lt;=250),D2614,0)</f>
        <v>0</v>
      </c>
      <c r="AK2614" s="26">
        <f>IF(-Z2614&gt;=251,D2614,0)</f>
        <v>0</v>
      </c>
      <c r="AL2614" s="26">
        <f>SUM(AE2614:AF2614)</f>
        <v>0</v>
      </c>
      <c r="AM2614" s="26">
        <f>SUM(AG2614:AK2614)</f>
        <v>0</v>
      </c>
      <c r="AN2614" s="26">
        <f>SUM(AI2614:AK2614)</f>
        <v>0</v>
      </c>
      <c r="AO2614" s="26">
        <f>+IF(SUM(AC2614:AK2614)=0,D2614,0)</f>
        <v>1676.4</v>
      </c>
      <c r="AP2614" s="26">
        <f>+SUM(AC2614:AK2614)</f>
        <v>0</v>
      </c>
      <c r="AQ2614" s="26">
        <f>+Tabla_DatosExternos_142[[#This Row],[Total Vigente]]+Tabla_DatosExternos_142[[#This Row],[Total Vencido]]</f>
        <v>1676.4</v>
      </c>
      <c r="AR2614" s="26">
        <f>SUM(AG2614:AK2614)</f>
        <v>0</v>
      </c>
      <c r="AS2614" s="27">
        <f>+Tabla_DatosExternos_142[[#This Row],[Fecha]]-Tabla_DatosExternos_142[[#This Row],[Vence]]</f>
        <v>-60</v>
      </c>
      <c r="AT2614" s="21"/>
      <c r="AU2614" s="28" t="e">
        <f>+AR2614-W2614</f>
        <v>#VALUE!</v>
      </c>
    </row>
    <row r="2615" spans="1:47" x14ac:dyDescent="0.35">
      <c r="A2615" s="20">
        <v>46235</v>
      </c>
      <c r="B2615" s="21">
        <v>293175</v>
      </c>
      <c r="C2615" s="21">
        <v>1549.14</v>
      </c>
      <c r="D2615" s="21">
        <v>1549.14</v>
      </c>
      <c r="E2615" s="22">
        <v>46295</v>
      </c>
      <c r="F2615" s="21">
        <v>49</v>
      </c>
      <c r="G2615" s="21" t="s">
        <v>96</v>
      </c>
      <c r="H2615" s="21" t="s">
        <v>95</v>
      </c>
      <c r="I2615" s="21" t="s">
        <v>1709</v>
      </c>
      <c r="J2615" s="21" t="s">
        <v>1378</v>
      </c>
      <c r="K2615" s="21" t="s">
        <v>1379</v>
      </c>
      <c r="L2615" s="21" t="s">
        <v>1380</v>
      </c>
      <c r="M2615" s="21" t="s">
        <v>1381</v>
      </c>
      <c r="N2615" s="21">
        <v>60</v>
      </c>
      <c r="O2615" s="20"/>
      <c r="P2615" s="21" t="s">
        <v>50</v>
      </c>
      <c r="Q2615" s="21" t="s">
        <v>1710</v>
      </c>
      <c r="R2615" s="21">
        <v>425000</v>
      </c>
      <c r="S2615" s="21">
        <v>10019</v>
      </c>
      <c r="T2615" s="21">
        <v>-63.094124399999998</v>
      </c>
      <c r="U2615" s="21">
        <v>-17.7519545</v>
      </c>
      <c r="V2615" s="21" t="s">
        <v>1736</v>
      </c>
      <c r="W2615" s="21" t="s">
        <v>51</v>
      </c>
      <c r="X2615" s="21" t="s">
        <v>1780</v>
      </c>
      <c r="Y2615" s="23">
        <v>46246</v>
      </c>
      <c r="Z2615" s="24">
        <f>+E2615-Y2615</f>
        <v>49</v>
      </c>
      <c r="AA2615" s="25">
        <f>+Tabla_DatosExternos_142[[#This Row],[Saldo]]/Tabla_DatosExternos_142[[#This Row],[Importe]]</f>
        <v>1</v>
      </c>
      <c r="AB2615" s="21"/>
      <c r="AC2615" s="26">
        <f>IF(AND(-Z2615&gt;=1,-Z2615&lt;=30),D2615,0)</f>
        <v>0</v>
      </c>
      <c r="AD2615" s="26">
        <f>IF(AND(-Z2615&gt;=31,-Z2615&lt;=60),D2615,0)</f>
        <v>0</v>
      </c>
      <c r="AE2615" s="26">
        <f>IF(AND(-Z2615&gt;=61,-Z2615&lt;=90),D2615,0)</f>
        <v>0</v>
      </c>
      <c r="AF2615" s="26">
        <f>IF(AND(-Z2615&gt;=91,-Z2615&lt;=120),D2615,0)</f>
        <v>0</v>
      </c>
      <c r="AG2615" s="26">
        <f>IF(AND(-Z2615&gt;=121,-Z2615&lt;=150),D2615,0)</f>
        <v>0</v>
      </c>
      <c r="AH2615" s="26">
        <f>IF(AND(-Z2615&gt;=151,-Z2615&lt;=180),D2615,0)</f>
        <v>0</v>
      </c>
      <c r="AI2615" s="26">
        <f>IF(AND(-Z2615&gt;=181,-Z2615&lt;=210),D2615,0)</f>
        <v>0</v>
      </c>
      <c r="AJ2615" s="26">
        <f>IF(AND(-Z2615&gt;=211,-Z2615&lt;=250),D2615,0)</f>
        <v>0</v>
      </c>
      <c r="AK2615" s="26">
        <f>IF(-Z2615&gt;=251,D2615,0)</f>
        <v>0</v>
      </c>
      <c r="AL2615" s="26">
        <f>SUM(AE2615:AF2615)</f>
        <v>0</v>
      </c>
      <c r="AM2615" s="26">
        <f>SUM(AG2615:AK2615)</f>
        <v>0</v>
      </c>
      <c r="AN2615" s="26">
        <f>SUM(AI2615:AK2615)</f>
        <v>0</v>
      </c>
      <c r="AO2615" s="26">
        <f>+IF(SUM(AC2615:AK2615)=0,D2615,0)</f>
        <v>1549.14</v>
      </c>
      <c r="AP2615" s="26">
        <f>+SUM(AC2615:AK2615)</f>
        <v>0</v>
      </c>
      <c r="AQ2615" s="26">
        <f>+Tabla_DatosExternos_142[[#This Row],[Total Vigente]]+Tabla_DatosExternos_142[[#This Row],[Total Vencido]]</f>
        <v>1549.14</v>
      </c>
      <c r="AR2615" s="26">
        <f>SUM(AG2615:AK2615)</f>
        <v>0</v>
      </c>
      <c r="AS2615" s="27">
        <f>+Tabla_DatosExternos_142[[#This Row],[Fecha]]-Tabla_DatosExternos_142[[#This Row],[Vence]]</f>
        <v>-60</v>
      </c>
      <c r="AT2615" s="21"/>
      <c r="AU2615" s="28" t="e">
        <f>+AR2615-W2615</f>
        <v>#VALUE!</v>
      </c>
    </row>
    <row r="2616" spans="1:47" x14ac:dyDescent="0.35">
      <c r="A2616" s="20">
        <v>46235</v>
      </c>
      <c r="B2616" s="21">
        <v>293176</v>
      </c>
      <c r="C2616" s="21">
        <v>518.52</v>
      </c>
      <c r="D2616" s="21">
        <v>518.52</v>
      </c>
      <c r="E2616" s="22">
        <v>46295</v>
      </c>
      <c r="F2616" s="21">
        <v>49</v>
      </c>
      <c r="G2616" s="21" t="s">
        <v>96</v>
      </c>
      <c r="H2616" s="21" t="s">
        <v>95</v>
      </c>
      <c r="I2616" s="21" t="s">
        <v>1709</v>
      </c>
      <c r="J2616" s="21" t="s">
        <v>1378</v>
      </c>
      <c r="K2616" s="21" t="s">
        <v>1379</v>
      </c>
      <c r="L2616" s="21" t="s">
        <v>1380</v>
      </c>
      <c r="M2616" s="21" t="s">
        <v>1381</v>
      </c>
      <c r="N2616" s="21">
        <v>60</v>
      </c>
      <c r="O2616" s="20"/>
      <c r="P2616" s="21" t="s">
        <v>50</v>
      </c>
      <c r="Q2616" s="21" t="s">
        <v>1710</v>
      </c>
      <c r="R2616" s="21">
        <v>5000</v>
      </c>
      <c r="S2616" s="21">
        <v>10019</v>
      </c>
      <c r="T2616" s="21">
        <v>-63.074126300000003</v>
      </c>
      <c r="U2616" s="21">
        <v>-17.740249800000001</v>
      </c>
      <c r="V2616" s="21" t="s">
        <v>1736</v>
      </c>
      <c r="W2616" s="21" t="s">
        <v>51</v>
      </c>
      <c r="X2616" s="21" t="s">
        <v>1781</v>
      </c>
      <c r="Y2616" s="23">
        <v>46246</v>
      </c>
      <c r="Z2616" s="24">
        <f>+E2616-Y2616</f>
        <v>49</v>
      </c>
      <c r="AA2616" s="25">
        <f>+Tabla_DatosExternos_142[[#This Row],[Saldo]]/Tabla_DatosExternos_142[[#This Row],[Importe]]</f>
        <v>1</v>
      </c>
      <c r="AB2616" s="21"/>
      <c r="AC2616" s="26">
        <f>IF(AND(-Z2616&gt;=1,-Z2616&lt;=30),D2616,0)</f>
        <v>0</v>
      </c>
      <c r="AD2616" s="26">
        <f>IF(AND(-Z2616&gt;=31,-Z2616&lt;=60),D2616,0)</f>
        <v>0</v>
      </c>
      <c r="AE2616" s="26">
        <f>IF(AND(-Z2616&gt;=61,-Z2616&lt;=90),D2616,0)</f>
        <v>0</v>
      </c>
      <c r="AF2616" s="26">
        <f>IF(AND(-Z2616&gt;=91,-Z2616&lt;=120),D2616,0)</f>
        <v>0</v>
      </c>
      <c r="AG2616" s="26">
        <f>IF(AND(-Z2616&gt;=121,-Z2616&lt;=150),D2616,0)</f>
        <v>0</v>
      </c>
      <c r="AH2616" s="26">
        <f>IF(AND(-Z2616&gt;=151,-Z2616&lt;=180),D2616,0)</f>
        <v>0</v>
      </c>
      <c r="AI2616" s="26">
        <f>IF(AND(-Z2616&gt;=181,-Z2616&lt;=210),D2616,0)</f>
        <v>0</v>
      </c>
      <c r="AJ2616" s="26">
        <f>IF(AND(-Z2616&gt;=211,-Z2616&lt;=250),D2616,0)</f>
        <v>0</v>
      </c>
      <c r="AK2616" s="26">
        <f>IF(-Z2616&gt;=251,D2616,0)</f>
        <v>0</v>
      </c>
      <c r="AL2616" s="26">
        <f>SUM(AE2616:AF2616)</f>
        <v>0</v>
      </c>
      <c r="AM2616" s="26">
        <f>SUM(AG2616:AK2616)</f>
        <v>0</v>
      </c>
      <c r="AN2616" s="26">
        <f>SUM(AI2616:AK2616)</f>
        <v>0</v>
      </c>
      <c r="AO2616" s="26">
        <f>+IF(SUM(AC2616:AK2616)=0,D2616,0)</f>
        <v>518.52</v>
      </c>
      <c r="AP2616" s="26">
        <f>+SUM(AC2616:AK2616)</f>
        <v>0</v>
      </c>
      <c r="AQ2616" s="26">
        <f>+Tabla_DatosExternos_142[[#This Row],[Total Vigente]]+Tabla_DatosExternos_142[[#This Row],[Total Vencido]]</f>
        <v>518.52</v>
      </c>
      <c r="AR2616" s="26">
        <f>SUM(AG2616:AK2616)</f>
        <v>0</v>
      </c>
      <c r="AS2616" s="27">
        <f>+Tabla_DatosExternos_142[[#This Row],[Fecha]]-Tabla_DatosExternos_142[[#This Row],[Vence]]</f>
        <v>-60</v>
      </c>
      <c r="AT2616" s="21"/>
      <c r="AU2616" s="28" t="e">
        <f>+AR2616-W2616</f>
        <v>#VALUE!</v>
      </c>
    </row>
    <row r="2617" spans="1:47" x14ac:dyDescent="0.35">
      <c r="A2617" s="20">
        <v>46235</v>
      </c>
      <c r="B2617" s="21">
        <v>293458</v>
      </c>
      <c r="C2617" s="21">
        <v>767.12</v>
      </c>
      <c r="D2617" s="21">
        <v>767.12</v>
      </c>
      <c r="E2617" s="22">
        <v>46265</v>
      </c>
      <c r="F2617" s="21">
        <v>19</v>
      </c>
      <c r="G2617" s="21" t="s">
        <v>90</v>
      </c>
      <c r="H2617" s="21" t="s">
        <v>95</v>
      </c>
      <c r="I2617" s="21" t="s">
        <v>1853</v>
      </c>
      <c r="J2617" s="21" t="s">
        <v>52</v>
      </c>
      <c r="K2617" s="21" t="s">
        <v>1379</v>
      </c>
      <c r="L2617" s="21" t="s">
        <v>1380</v>
      </c>
      <c r="M2617" s="21" t="s">
        <v>1381</v>
      </c>
      <c r="N2617" s="21">
        <v>30</v>
      </c>
      <c r="O2617" s="20"/>
      <c r="P2617" s="21" t="s">
        <v>50</v>
      </c>
      <c r="Q2617" s="21" t="s">
        <v>1854</v>
      </c>
      <c r="R2617" s="21">
        <v>20000</v>
      </c>
      <c r="S2617" s="21">
        <v>10019</v>
      </c>
      <c r="T2617" s="21">
        <v>-63.162007000000003</v>
      </c>
      <c r="U2617" s="21">
        <v>-17.675861000000001</v>
      </c>
      <c r="V2617" s="21" t="s">
        <v>1855</v>
      </c>
      <c r="W2617" s="21" t="s">
        <v>51</v>
      </c>
      <c r="X2617" s="21" t="s">
        <v>3093</v>
      </c>
      <c r="Y2617" s="23">
        <v>46246</v>
      </c>
      <c r="Z2617" s="24">
        <f>+E2617-Y2617</f>
        <v>19</v>
      </c>
      <c r="AA2617" s="25">
        <f>+Tabla_DatosExternos_142[[#This Row],[Saldo]]/Tabla_DatosExternos_142[[#This Row],[Importe]]</f>
        <v>1</v>
      </c>
      <c r="AB2617" s="21"/>
      <c r="AC2617" s="26">
        <f>IF(AND(-Z2617&gt;=1,-Z2617&lt;=30),D2617,0)</f>
        <v>0</v>
      </c>
      <c r="AD2617" s="26">
        <f>IF(AND(-Z2617&gt;=31,-Z2617&lt;=60),D2617,0)</f>
        <v>0</v>
      </c>
      <c r="AE2617" s="26">
        <f>IF(AND(-Z2617&gt;=61,-Z2617&lt;=90),D2617,0)</f>
        <v>0</v>
      </c>
      <c r="AF2617" s="26">
        <f>IF(AND(-Z2617&gt;=91,-Z2617&lt;=120),D2617,0)</f>
        <v>0</v>
      </c>
      <c r="AG2617" s="26">
        <f>IF(AND(-Z2617&gt;=121,-Z2617&lt;=150),D2617,0)</f>
        <v>0</v>
      </c>
      <c r="AH2617" s="26">
        <f>IF(AND(-Z2617&gt;=151,-Z2617&lt;=180),D2617,0)</f>
        <v>0</v>
      </c>
      <c r="AI2617" s="26">
        <f>IF(AND(-Z2617&gt;=181,-Z2617&lt;=210),D2617,0)</f>
        <v>0</v>
      </c>
      <c r="AJ2617" s="26">
        <f>IF(AND(-Z2617&gt;=211,-Z2617&lt;=250),D2617,0)</f>
        <v>0</v>
      </c>
      <c r="AK2617" s="26">
        <f>IF(-Z2617&gt;=251,D2617,0)</f>
        <v>0</v>
      </c>
      <c r="AL2617" s="26">
        <f>SUM(AE2617:AF2617)</f>
        <v>0</v>
      </c>
      <c r="AM2617" s="26">
        <f>SUM(AG2617:AK2617)</f>
        <v>0</v>
      </c>
      <c r="AN2617" s="26">
        <f>SUM(AI2617:AK2617)</f>
        <v>0</v>
      </c>
      <c r="AO2617" s="26">
        <f>+IF(SUM(AC2617:AK2617)=0,D2617,0)</f>
        <v>767.12</v>
      </c>
      <c r="AP2617" s="26">
        <f>+SUM(AC2617:AK2617)</f>
        <v>0</v>
      </c>
      <c r="AQ2617" s="26">
        <f>+Tabla_DatosExternos_142[[#This Row],[Total Vigente]]+Tabla_DatosExternos_142[[#This Row],[Total Vencido]]</f>
        <v>767.12</v>
      </c>
      <c r="AR2617" s="26">
        <f>SUM(AG2617:AK2617)</f>
        <v>0</v>
      </c>
      <c r="AS2617" s="27">
        <f>+Tabla_DatosExternos_142[[#This Row],[Fecha]]-Tabla_DatosExternos_142[[#This Row],[Vence]]</f>
        <v>-30</v>
      </c>
      <c r="AT2617" s="21"/>
      <c r="AU2617" s="28" t="e">
        <f>+AR2617-W2617</f>
        <v>#VALUE!</v>
      </c>
    </row>
    <row r="2618" spans="1:47" x14ac:dyDescent="0.35">
      <c r="A2618" s="20">
        <v>46237</v>
      </c>
      <c r="B2618" s="21">
        <v>293480</v>
      </c>
      <c r="C2618" s="21">
        <v>2172</v>
      </c>
      <c r="D2618" s="21">
        <v>2172</v>
      </c>
      <c r="E2618" s="22">
        <v>46297</v>
      </c>
      <c r="F2618" s="21">
        <v>51</v>
      </c>
      <c r="G2618" s="21" t="s">
        <v>96</v>
      </c>
      <c r="H2618" s="21" t="s">
        <v>95</v>
      </c>
      <c r="I2618" s="21" t="s">
        <v>1823</v>
      </c>
      <c r="J2618" s="21" t="s">
        <v>1378</v>
      </c>
      <c r="K2618" s="21" t="s">
        <v>1379</v>
      </c>
      <c r="L2618" s="21" t="s">
        <v>1380</v>
      </c>
      <c r="M2618" s="21" t="s">
        <v>1381</v>
      </c>
      <c r="N2618" s="21">
        <v>60</v>
      </c>
      <c r="O2618" s="20"/>
      <c r="P2618" s="21" t="s">
        <v>50</v>
      </c>
      <c r="Q2618" s="21" t="s">
        <v>1824</v>
      </c>
      <c r="R2618" s="21">
        <v>3020821</v>
      </c>
      <c r="S2618" s="21">
        <v>10019</v>
      </c>
      <c r="T2618" s="21">
        <v>-63.163467500000003</v>
      </c>
      <c r="U2618" s="21">
        <v>-17.795423799999998</v>
      </c>
      <c r="V2618" s="21" t="s">
        <v>1448</v>
      </c>
      <c r="W2618" s="21" t="s">
        <v>51</v>
      </c>
      <c r="X2618" s="21" t="s">
        <v>1874</v>
      </c>
      <c r="Y2618" s="23">
        <v>46246</v>
      </c>
      <c r="Z2618" s="24">
        <f>+E2618-Y2618</f>
        <v>51</v>
      </c>
      <c r="AA2618" s="25">
        <f>+Tabla_DatosExternos_142[[#This Row],[Saldo]]/Tabla_DatosExternos_142[[#This Row],[Importe]]</f>
        <v>1</v>
      </c>
      <c r="AB2618" s="21"/>
      <c r="AC2618" s="26">
        <f>IF(AND(-Z2618&gt;=1,-Z2618&lt;=30),D2618,0)</f>
        <v>0</v>
      </c>
      <c r="AD2618" s="26">
        <f>IF(AND(-Z2618&gt;=31,-Z2618&lt;=60),D2618,0)</f>
        <v>0</v>
      </c>
      <c r="AE2618" s="26">
        <f>IF(AND(-Z2618&gt;=61,-Z2618&lt;=90),D2618,0)</f>
        <v>0</v>
      </c>
      <c r="AF2618" s="26">
        <f>IF(AND(-Z2618&gt;=91,-Z2618&lt;=120),D2618,0)</f>
        <v>0</v>
      </c>
      <c r="AG2618" s="26">
        <f>IF(AND(-Z2618&gt;=121,-Z2618&lt;=150),D2618,0)</f>
        <v>0</v>
      </c>
      <c r="AH2618" s="26">
        <f>IF(AND(-Z2618&gt;=151,-Z2618&lt;=180),D2618,0)</f>
        <v>0</v>
      </c>
      <c r="AI2618" s="26">
        <f>IF(AND(-Z2618&gt;=181,-Z2618&lt;=210),D2618,0)</f>
        <v>0</v>
      </c>
      <c r="AJ2618" s="26">
        <f>IF(AND(-Z2618&gt;=211,-Z2618&lt;=250),D2618,0)</f>
        <v>0</v>
      </c>
      <c r="AK2618" s="26">
        <f>IF(-Z2618&gt;=251,D2618,0)</f>
        <v>0</v>
      </c>
      <c r="AL2618" s="26">
        <f>SUM(AE2618:AF2618)</f>
        <v>0</v>
      </c>
      <c r="AM2618" s="26">
        <f>SUM(AG2618:AK2618)</f>
        <v>0</v>
      </c>
      <c r="AN2618" s="26">
        <f>SUM(AI2618:AK2618)</f>
        <v>0</v>
      </c>
      <c r="AO2618" s="26">
        <f>+IF(SUM(AC2618:AK2618)=0,D2618,0)</f>
        <v>2172</v>
      </c>
      <c r="AP2618" s="26">
        <f>+SUM(AC2618:AK2618)</f>
        <v>0</v>
      </c>
      <c r="AQ2618" s="26">
        <f>+Tabla_DatosExternos_142[[#This Row],[Total Vigente]]+Tabla_DatosExternos_142[[#This Row],[Total Vencido]]</f>
        <v>2172</v>
      </c>
      <c r="AR2618" s="26">
        <f>SUM(AG2618:AK2618)</f>
        <v>0</v>
      </c>
      <c r="AS2618" s="27">
        <f>+Tabla_DatosExternos_142[[#This Row],[Fecha]]-Tabla_DatosExternos_142[[#This Row],[Vence]]</f>
        <v>-60</v>
      </c>
      <c r="AT2618" s="21"/>
      <c r="AU2618" s="28" t="e">
        <f>+AR2618-W2618</f>
        <v>#VALUE!</v>
      </c>
    </row>
    <row r="2619" spans="1:47" x14ac:dyDescent="0.35">
      <c r="A2619" s="20">
        <v>46237</v>
      </c>
      <c r="B2619" s="21">
        <v>293481</v>
      </c>
      <c r="C2619" s="21">
        <v>2565.2399999999998</v>
      </c>
      <c r="D2619" s="21">
        <v>2565.2399999999998</v>
      </c>
      <c r="E2619" s="22">
        <v>46297</v>
      </c>
      <c r="F2619" s="21">
        <v>51</v>
      </c>
      <c r="G2619" s="21" t="s">
        <v>96</v>
      </c>
      <c r="H2619" s="21" t="s">
        <v>95</v>
      </c>
      <c r="I2619" s="21" t="s">
        <v>1823</v>
      </c>
      <c r="J2619" s="21" t="s">
        <v>1378</v>
      </c>
      <c r="K2619" s="21" t="s">
        <v>1379</v>
      </c>
      <c r="L2619" s="21" t="s">
        <v>1380</v>
      </c>
      <c r="M2619" s="21" t="s">
        <v>1381</v>
      </c>
      <c r="N2619" s="21">
        <v>60</v>
      </c>
      <c r="O2619" s="20"/>
      <c r="P2619" s="21" t="s">
        <v>50</v>
      </c>
      <c r="Q2619" s="21" t="s">
        <v>1824</v>
      </c>
      <c r="R2619" s="21">
        <v>3020821</v>
      </c>
      <c r="S2619" s="21">
        <v>10019</v>
      </c>
      <c r="T2619" s="21">
        <v>-63.136834200000003</v>
      </c>
      <c r="U2619" s="21">
        <v>-17.797857199999999</v>
      </c>
      <c r="V2619" s="21" t="s">
        <v>1448</v>
      </c>
      <c r="W2619" s="21" t="s">
        <v>51</v>
      </c>
      <c r="X2619" s="21" t="s">
        <v>1875</v>
      </c>
      <c r="Y2619" s="23">
        <v>46246</v>
      </c>
      <c r="Z2619" s="24">
        <f>+E2619-Y2619</f>
        <v>51</v>
      </c>
      <c r="AA2619" s="25">
        <f>+Tabla_DatosExternos_142[[#This Row],[Saldo]]/Tabla_DatosExternos_142[[#This Row],[Importe]]</f>
        <v>1</v>
      </c>
      <c r="AB2619" s="21"/>
      <c r="AC2619" s="26">
        <f>IF(AND(-Z2619&gt;=1,-Z2619&lt;=30),D2619,0)</f>
        <v>0</v>
      </c>
      <c r="AD2619" s="26">
        <f>IF(AND(-Z2619&gt;=31,-Z2619&lt;=60),D2619,0)</f>
        <v>0</v>
      </c>
      <c r="AE2619" s="26">
        <f>IF(AND(-Z2619&gt;=61,-Z2619&lt;=90),D2619,0)</f>
        <v>0</v>
      </c>
      <c r="AF2619" s="26">
        <f>IF(AND(-Z2619&gt;=91,-Z2619&lt;=120),D2619,0)</f>
        <v>0</v>
      </c>
      <c r="AG2619" s="26">
        <f>IF(AND(-Z2619&gt;=121,-Z2619&lt;=150),D2619,0)</f>
        <v>0</v>
      </c>
      <c r="AH2619" s="26">
        <f>IF(AND(-Z2619&gt;=151,-Z2619&lt;=180),D2619,0)</f>
        <v>0</v>
      </c>
      <c r="AI2619" s="26">
        <f>IF(AND(-Z2619&gt;=181,-Z2619&lt;=210),D2619,0)</f>
        <v>0</v>
      </c>
      <c r="AJ2619" s="26">
        <f>IF(AND(-Z2619&gt;=211,-Z2619&lt;=250),D2619,0)</f>
        <v>0</v>
      </c>
      <c r="AK2619" s="26">
        <f>IF(-Z2619&gt;=251,D2619,0)</f>
        <v>0</v>
      </c>
      <c r="AL2619" s="26">
        <f>SUM(AE2619:AF2619)</f>
        <v>0</v>
      </c>
      <c r="AM2619" s="26">
        <f>SUM(AG2619:AK2619)</f>
        <v>0</v>
      </c>
      <c r="AN2619" s="26">
        <f>SUM(AI2619:AK2619)</f>
        <v>0</v>
      </c>
      <c r="AO2619" s="26">
        <f>+IF(SUM(AC2619:AK2619)=0,D2619,0)</f>
        <v>2565.2399999999998</v>
      </c>
      <c r="AP2619" s="26">
        <f>+SUM(AC2619:AK2619)</f>
        <v>0</v>
      </c>
      <c r="AQ2619" s="26">
        <f>+Tabla_DatosExternos_142[[#This Row],[Total Vigente]]+Tabla_DatosExternos_142[[#This Row],[Total Vencido]]</f>
        <v>2565.2399999999998</v>
      </c>
      <c r="AR2619" s="26">
        <f>SUM(AG2619:AK2619)</f>
        <v>0</v>
      </c>
      <c r="AS2619" s="27">
        <f>+Tabla_DatosExternos_142[[#This Row],[Fecha]]-Tabla_DatosExternos_142[[#This Row],[Vence]]</f>
        <v>-60</v>
      </c>
      <c r="AT2619" s="21"/>
      <c r="AU2619" s="28" t="e">
        <f>+AR2619-W2619</f>
        <v>#VALUE!</v>
      </c>
    </row>
    <row r="2620" spans="1:47" x14ac:dyDescent="0.35">
      <c r="A2620" s="20">
        <v>46237</v>
      </c>
      <c r="B2620" s="21">
        <v>293482</v>
      </c>
      <c r="C2620" s="21">
        <v>1717.56</v>
      </c>
      <c r="D2620" s="21">
        <v>1717.56</v>
      </c>
      <c r="E2620" s="22">
        <v>46297</v>
      </c>
      <c r="F2620" s="21">
        <v>51</v>
      </c>
      <c r="G2620" s="21" t="s">
        <v>96</v>
      </c>
      <c r="H2620" s="21" t="s">
        <v>95</v>
      </c>
      <c r="I2620" s="21" t="s">
        <v>1000</v>
      </c>
      <c r="J2620" s="21" t="s">
        <v>1378</v>
      </c>
      <c r="K2620" s="21" t="s">
        <v>1379</v>
      </c>
      <c r="L2620" s="21" t="s">
        <v>1380</v>
      </c>
      <c r="M2620" s="21" t="s">
        <v>1381</v>
      </c>
      <c r="N2620" s="21">
        <v>60</v>
      </c>
      <c r="O2620" s="20"/>
      <c r="P2620" s="21" t="s">
        <v>50</v>
      </c>
      <c r="Q2620" s="21" t="s">
        <v>1615</v>
      </c>
      <c r="R2620" s="21">
        <v>380033</v>
      </c>
      <c r="S2620" s="21">
        <v>10019</v>
      </c>
      <c r="T2620" s="21">
        <v>-63.1909621</v>
      </c>
      <c r="U2620" s="21">
        <v>-17.779115900000001</v>
      </c>
      <c r="V2620" s="21" t="s">
        <v>1616</v>
      </c>
      <c r="W2620" s="21" t="s">
        <v>51</v>
      </c>
      <c r="X2620" s="21" t="s">
        <v>1617</v>
      </c>
      <c r="Y2620" s="23">
        <v>46246</v>
      </c>
      <c r="Z2620" s="24">
        <f>+E2620-Y2620</f>
        <v>51</v>
      </c>
      <c r="AA2620" s="25">
        <f>+Tabla_DatosExternos_142[[#This Row],[Saldo]]/Tabla_DatosExternos_142[[#This Row],[Importe]]</f>
        <v>1</v>
      </c>
      <c r="AB2620" s="21"/>
      <c r="AC2620" s="26">
        <f>IF(AND(-Z2620&gt;=1,-Z2620&lt;=30),D2620,0)</f>
        <v>0</v>
      </c>
      <c r="AD2620" s="26">
        <f>IF(AND(-Z2620&gt;=31,-Z2620&lt;=60),D2620,0)</f>
        <v>0</v>
      </c>
      <c r="AE2620" s="26">
        <f>IF(AND(-Z2620&gt;=61,-Z2620&lt;=90),D2620,0)</f>
        <v>0</v>
      </c>
      <c r="AF2620" s="26">
        <f>IF(AND(-Z2620&gt;=91,-Z2620&lt;=120),D2620,0)</f>
        <v>0</v>
      </c>
      <c r="AG2620" s="26">
        <f>IF(AND(-Z2620&gt;=121,-Z2620&lt;=150),D2620,0)</f>
        <v>0</v>
      </c>
      <c r="AH2620" s="26">
        <f>IF(AND(-Z2620&gt;=151,-Z2620&lt;=180),D2620,0)</f>
        <v>0</v>
      </c>
      <c r="AI2620" s="26">
        <f>IF(AND(-Z2620&gt;=181,-Z2620&lt;=210),D2620,0)</f>
        <v>0</v>
      </c>
      <c r="AJ2620" s="26">
        <f>IF(AND(-Z2620&gt;=211,-Z2620&lt;=250),D2620,0)</f>
        <v>0</v>
      </c>
      <c r="AK2620" s="26">
        <f>IF(-Z2620&gt;=251,D2620,0)</f>
        <v>0</v>
      </c>
      <c r="AL2620" s="26">
        <f>SUM(AE2620:AF2620)</f>
        <v>0</v>
      </c>
      <c r="AM2620" s="26">
        <f>SUM(AG2620:AK2620)</f>
        <v>0</v>
      </c>
      <c r="AN2620" s="26">
        <f>SUM(AI2620:AK2620)</f>
        <v>0</v>
      </c>
      <c r="AO2620" s="26">
        <f>+IF(SUM(AC2620:AK2620)=0,D2620,0)</f>
        <v>1717.56</v>
      </c>
      <c r="AP2620" s="26">
        <f>+SUM(AC2620:AK2620)</f>
        <v>0</v>
      </c>
      <c r="AQ2620" s="26">
        <f>+Tabla_DatosExternos_142[[#This Row],[Total Vigente]]+Tabla_DatosExternos_142[[#This Row],[Total Vencido]]</f>
        <v>1717.56</v>
      </c>
      <c r="AR2620" s="26">
        <f>SUM(AG2620:AK2620)</f>
        <v>0</v>
      </c>
      <c r="AS2620" s="27">
        <f>+Tabla_DatosExternos_142[[#This Row],[Fecha]]-Tabla_DatosExternos_142[[#This Row],[Vence]]</f>
        <v>-60</v>
      </c>
      <c r="AT2620" s="21"/>
      <c r="AU2620" s="28" t="e">
        <f>+AR2620-W2620</f>
        <v>#VALUE!</v>
      </c>
    </row>
    <row r="2621" spans="1:47" x14ac:dyDescent="0.35">
      <c r="A2621" s="20">
        <v>46237</v>
      </c>
      <c r="B2621" s="21">
        <v>293483</v>
      </c>
      <c r="C2621" s="21">
        <v>7188.24</v>
      </c>
      <c r="D2621" s="21">
        <v>7188.24</v>
      </c>
      <c r="E2621" s="22">
        <v>46297</v>
      </c>
      <c r="F2621" s="21">
        <v>51</v>
      </c>
      <c r="G2621" s="21" t="s">
        <v>96</v>
      </c>
      <c r="H2621" s="21" t="s">
        <v>95</v>
      </c>
      <c r="I2621" s="21" t="s">
        <v>1618</v>
      </c>
      <c r="J2621" s="21" t="s">
        <v>1378</v>
      </c>
      <c r="K2621" s="21" t="s">
        <v>1379</v>
      </c>
      <c r="L2621" s="21" t="s">
        <v>1380</v>
      </c>
      <c r="M2621" s="21" t="s">
        <v>1381</v>
      </c>
      <c r="N2621" s="21">
        <v>60</v>
      </c>
      <c r="O2621" s="20"/>
      <c r="P2621" s="21" t="s">
        <v>50</v>
      </c>
      <c r="Q2621" s="21" t="s">
        <v>1619</v>
      </c>
      <c r="R2621" s="21">
        <v>2500300</v>
      </c>
      <c r="S2621" s="21">
        <v>10019</v>
      </c>
      <c r="T2621" s="21">
        <v>-63.182762099999998</v>
      </c>
      <c r="U2621" s="21">
        <v>-17.793749399999999</v>
      </c>
      <c r="V2621" s="21" t="s">
        <v>1620</v>
      </c>
      <c r="W2621" s="21" t="s">
        <v>51</v>
      </c>
      <c r="X2621" s="21" t="s">
        <v>1695</v>
      </c>
      <c r="Y2621" s="23">
        <v>46246</v>
      </c>
      <c r="Z2621" s="24">
        <f>+E2621-Y2621</f>
        <v>51</v>
      </c>
      <c r="AA2621" s="25">
        <f>+Tabla_DatosExternos_142[[#This Row],[Saldo]]/Tabla_DatosExternos_142[[#This Row],[Importe]]</f>
        <v>1</v>
      </c>
      <c r="AB2621" s="21"/>
      <c r="AC2621" s="26">
        <f>IF(AND(-Z2621&gt;=1,-Z2621&lt;=30),D2621,0)</f>
        <v>0</v>
      </c>
      <c r="AD2621" s="26">
        <f>IF(AND(-Z2621&gt;=31,-Z2621&lt;=60),D2621,0)</f>
        <v>0</v>
      </c>
      <c r="AE2621" s="26">
        <f>IF(AND(-Z2621&gt;=61,-Z2621&lt;=90),D2621,0)</f>
        <v>0</v>
      </c>
      <c r="AF2621" s="26">
        <f>IF(AND(-Z2621&gt;=91,-Z2621&lt;=120),D2621,0)</f>
        <v>0</v>
      </c>
      <c r="AG2621" s="26">
        <f>IF(AND(-Z2621&gt;=121,-Z2621&lt;=150),D2621,0)</f>
        <v>0</v>
      </c>
      <c r="AH2621" s="26">
        <f>IF(AND(-Z2621&gt;=151,-Z2621&lt;=180),D2621,0)</f>
        <v>0</v>
      </c>
      <c r="AI2621" s="26">
        <f>IF(AND(-Z2621&gt;=181,-Z2621&lt;=210),D2621,0)</f>
        <v>0</v>
      </c>
      <c r="AJ2621" s="26">
        <f>IF(AND(-Z2621&gt;=211,-Z2621&lt;=250),D2621,0)</f>
        <v>0</v>
      </c>
      <c r="AK2621" s="26">
        <f>IF(-Z2621&gt;=251,D2621,0)</f>
        <v>0</v>
      </c>
      <c r="AL2621" s="26">
        <f>SUM(AE2621:AF2621)</f>
        <v>0</v>
      </c>
      <c r="AM2621" s="26">
        <f>SUM(AG2621:AK2621)</f>
        <v>0</v>
      </c>
      <c r="AN2621" s="26">
        <f>SUM(AI2621:AK2621)</f>
        <v>0</v>
      </c>
      <c r="AO2621" s="26">
        <f>+IF(SUM(AC2621:AK2621)=0,D2621,0)</f>
        <v>7188.24</v>
      </c>
      <c r="AP2621" s="26">
        <f>+SUM(AC2621:AK2621)</f>
        <v>0</v>
      </c>
      <c r="AQ2621" s="26">
        <f>+Tabla_DatosExternos_142[[#This Row],[Total Vigente]]+Tabla_DatosExternos_142[[#This Row],[Total Vencido]]</f>
        <v>7188.24</v>
      </c>
      <c r="AR2621" s="26">
        <f>SUM(AG2621:AK2621)</f>
        <v>0</v>
      </c>
      <c r="AS2621" s="27">
        <f>+Tabla_DatosExternos_142[[#This Row],[Fecha]]-Tabla_DatosExternos_142[[#This Row],[Vence]]</f>
        <v>-60</v>
      </c>
      <c r="AT2621" s="21"/>
      <c r="AU2621" s="28" t="e">
        <f>+AR2621-W2621</f>
        <v>#VALUE!</v>
      </c>
    </row>
    <row r="2622" spans="1:47" x14ac:dyDescent="0.35">
      <c r="A2622" s="20">
        <v>46237</v>
      </c>
      <c r="B2622" s="21">
        <v>293484</v>
      </c>
      <c r="C2622" s="21">
        <v>5145.78</v>
      </c>
      <c r="D2622" s="21">
        <v>5145.78</v>
      </c>
      <c r="E2622" s="22">
        <v>46297</v>
      </c>
      <c r="F2622" s="21">
        <v>51</v>
      </c>
      <c r="G2622" s="21" t="s">
        <v>96</v>
      </c>
      <c r="H2622" s="21" t="s">
        <v>95</v>
      </c>
      <c r="I2622" s="21" t="s">
        <v>1823</v>
      </c>
      <c r="J2622" s="21" t="s">
        <v>1378</v>
      </c>
      <c r="K2622" s="21" t="s">
        <v>1379</v>
      </c>
      <c r="L2622" s="21" t="s">
        <v>1380</v>
      </c>
      <c r="M2622" s="21" t="s">
        <v>1381</v>
      </c>
      <c r="N2622" s="21">
        <v>60</v>
      </c>
      <c r="O2622" s="20"/>
      <c r="P2622" s="21" t="s">
        <v>50</v>
      </c>
      <c r="Q2622" s="21" t="s">
        <v>1824</v>
      </c>
      <c r="R2622" s="21">
        <v>3020821</v>
      </c>
      <c r="S2622" s="21">
        <v>10019</v>
      </c>
      <c r="T2622" s="21">
        <v>-63.1976139</v>
      </c>
      <c r="U2622" s="21">
        <v>-17.7897678</v>
      </c>
      <c r="V2622" s="21" t="s">
        <v>1448</v>
      </c>
      <c r="W2622" s="21" t="s">
        <v>51</v>
      </c>
      <c r="X2622" s="21" t="s">
        <v>1863</v>
      </c>
      <c r="Y2622" s="23">
        <v>46246</v>
      </c>
      <c r="Z2622" s="24">
        <f>+E2622-Y2622</f>
        <v>51</v>
      </c>
      <c r="AA2622" s="25">
        <f>+Tabla_DatosExternos_142[[#This Row],[Saldo]]/Tabla_DatosExternos_142[[#This Row],[Importe]]</f>
        <v>1</v>
      </c>
      <c r="AB2622" s="21"/>
      <c r="AC2622" s="26">
        <f>IF(AND(-Z2622&gt;=1,-Z2622&lt;=30),D2622,0)</f>
        <v>0</v>
      </c>
      <c r="AD2622" s="26">
        <f>IF(AND(-Z2622&gt;=31,-Z2622&lt;=60),D2622,0)</f>
        <v>0</v>
      </c>
      <c r="AE2622" s="26">
        <f>IF(AND(-Z2622&gt;=61,-Z2622&lt;=90),D2622,0)</f>
        <v>0</v>
      </c>
      <c r="AF2622" s="26">
        <f>IF(AND(-Z2622&gt;=91,-Z2622&lt;=120),D2622,0)</f>
        <v>0</v>
      </c>
      <c r="AG2622" s="26">
        <f>IF(AND(-Z2622&gt;=121,-Z2622&lt;=150),D2622,0)</f>
        <v>0</v>
      </c>
      <c r="AH2622" s="26">
        <f>IF(AND(-Z2622&gt;=151,-Z2622&lt;=180),D2622,0)</f>
        <v>0</v>
      </c>
      <c r="AI2622" s="26">
        <f>IF(AND(-Z2622&gt;=181,-Z2622&lt;=210),D2622,0)</f>
        <v>0</v>
      </c>
      <c r="AJ2622" s="26">
        <f>IF(AND(-Z2622&gt;=211,-Z2622&lt;=250),D2622,0)</f>
        <v>0</v>
      </c>
      <c r="AK2622" s="26">
        <f>IF(-Z2622&gt;=251,D2622,0)</f>
        <v>0</v>
      </c>
      <c r="AL2622" s="26">
        <f>SUM(AE2622:AF2622)</f>
        <v>0</v>
      </c>
      <c r="AM2622" s="26">
        <f>SUM(AG2622:AK2622)</f>
        <v>0</v>
      </c>
      <c r="AN2622" s="26">
        <f>SUM(AI2622:AK2622)</f>
        <v>0</v>
      </c>
      <c r="AO2622" s="26">
        <f>+IF(SUM(AC2622:AK2622)=0,D2622,0)</f>
        <v>5145.78</v>
      </c>
      <c r="AP2622" s="26">
        <f>+SUM(AC2622:AK2622)</f>
        <v>0</v>
      </c>
      <c r="AQ2622" s="26">
        <f>+Tabla_DatosExternos_142[[#This Row],[Total Vigente]]+Tabla_DatosExternos_142[[#This Row],[Total Vencido]]</f>
        <v>5145.78</v>
      </c>
      <c r="AR2622" s="26">
        <f>SUM(AG2622:AK2622)</f>
        <v>0</v>
      </c>
      <c r="AS2622" s="27">
        <f>+Tabla_DatosExternos_142[[#This Row],[Fecha]]-Tabla_DatosExternos_142[[#This Row],[Vence]]</f>
        <v>-60</v>
      </c>
      <c r="AT2622" s="21"/>
      <c r="AU2622" s="28" t="e">
        <f>+AR2622-W2622</f>
        <v>#VALUE!</v>
      </c>
    </row>
    <row r="2623" spans="1:47" x14ac:dyDescent="0.35">
      <c r="A2623" s="20">
        <v>46237</v>
      </c>
      <c r="B2623" s="21">
        <v>293485</v>
      </c>
      <c r="C2623" s="21">
        <v>1881.72</v>
      </c>
      <c r="D2623" s="21">
        <v>1881.72</v>
      </c>
      <c r="E2623" s="22">
        <v>46297</v>
      </c>
      <c r="F2623" s="21">
        <v>51</v>
      </c>
      <c r="G2623" s="21" t="s">
        <v>96</v>
      </c>
      <c r="H2623" s="21" t="s">
        <v>95</v>
      </c>
      <c r="I2623" s="21" t="s">
        <v>1823</v>
      </c>
      <c r="J2623" s="21" t="s">
        <v>1378</v>
      </c>
      <c r="K2623" s="21" t="s">
        <v>1379</v>
      </c>
      <c r="L2623" s="21" t="s">
        <v>1380</v>
      </c>
      <c r="M2623" s="21" t="s">
        <v>1381</v>
      </c>
      <c r="N2623" s="21">
        <v>60</v>
      </c>
      <c r="O2623" s="20"/>
      <c r="P2623" s="21" t="s">
        <v>50</v>
      </c>
      <c r="Q2623" s="21" t="s">
        <v>1824</v>
      </c>
      <c r="R2623" s="21">
        <v>3020821</v>
      </c>
      <c r="S2623" s="21">
        <v>10019</v>
      </c>
      <c r="T2623" s="21">
        <v>-63.190816099999999</v>
      </c>
      <c r="U2623" s="21">
        <v>-17.778849099999999</v>
      </c>
      <c r="V2623" s="21" t="s">
        <v>1448</v>
      </c>
      <c r="W2623" s="21" t="s">
        <v>51</v>
      </c>
      <c r="X2623" s="21" t="s">
        <v>1830</v>
      </c>
      <c r="Y2623" s="23">
        <v>46246</v>
      </c>
      <c r="Z2623" s="24">
        <f>+E2623-Y2623</f>
        <v>51</v>
      </c>
      <c r="AA2623" s="25">
        <f>+Tabla_DatosExternos_142[[#This Row],[Saldo]]/Tabla_DatosExternos_142[[#This Row],[Importe]]</f>
        <v>1</v>
      </c>
      <c r="AB2623" s="21"/>
      <c r="AC2623" s="26">
        <f>IF(AND(-Z2623&gt;=1,-Z2623&lt;=30),D2623,0)</f>
        <v>0</v>
      </c>
      <c r="AD2623" s="26">
        <f>IF(AND(-Z2623&gt;=31,-Z2623&lt;=60),D2623,0)</f>
        <v>0</v>
      </c>
      <c r="AE2623" s="26">
        <f>IF(AND(-Z2623&gt;=61,-Z2623&lt;=90),D2623,0)</f>
        <v>0</v>
      </c>
      <c r="AF2623" s="26">
        <f>IF(AND(-Z2623&gt;=91,-Z2623&lt;=120),D2623,0)</f>
        <v>0</v>
      </c>
      <c r="AG2623" s="26">
        <f>IF(AND(-Z2623&gt;=121,-Z2623&lt;=150),D2623,0)</f>
        <v>0</v>
      </c>
      <c r="AH2623" s="26">
        <f>IF(AND(-Z2623&gt;=151,-Z2623&lt;=180),D2623,0)</f>
        <v>0</v>
      </c>
      <c r="AI2623" s="26">
        <f>IF(AND(-Z2623&gt;=181,-Z2623&lt;=210),D2623,0)</f>
        <v>0</v>
      </c>
      <c r="AJ2623" s="26">
        <f>IF(AND(-Z2623&gt;=211,-Z2623&lt;=250),D2623,0)</f>
        <v>0</v>
      </c>
      <c r="AK2623" s="26">
        <f>IF(-Z2623&gt;=251,D2623,0)</f>
        <v>0</v>
      </c>
      <c r="AL2623" s="26">
        <f>SUM(AE2623:AF2623)</f>
        <v>0</v>
      </c>
      <c r="AM2623" s="26">
        <f>SUM(AG2623:AK2623)</f>
        <v>0</v>
      </c>
      <c r="AN2623" s="26">
        <f>SUM(AI2623:AK2623)</f>
        <v>0</v>
      </c>
      <c r="AO2623" s="26">
        <f>+IF(SUM(AC2623:AK2623)=0,D2623,0)</f>
        <v>1881.72</v>
      </c>
      <c r="AP2623" s="26">
        <f>+SUM(AC2623:AK2623)</f>
        <v>0</v>
      </c>
      <c r="AQ2623" s="26">
        <f>+Tabla_DatosExternos_142[[#This Row],[Total Vigente]]+Tabla_DatosExternos_142[[#This Row],[Total Vencido]]</f>
        <v>1881.72</v>
      </c>
      <c r="AR2623" s="26">
        <f>SUM(AG2623:AK2623)</f>
        <v>0</v>
      </c>
      <c r="AS2623" s="27">
        <f>+Tabla_DatosExternos_142[[#This Row],[Fecha]]-Tabla_DatosExternos_142[[#This Row],[Vence]]</f>
        <v>-60</v>
      </c>
      <c r="AT2623" s="21"/>
      <c r="AU2623" s="28" t="e">
        <f>+AR2623-W2623</f>
        <v>#VALUE!</v>
      </c>
    </row>
    <row r="2624" spans="1:47" x14ac:dyDescent="0.35">
      <c r="A2624" s="20">
        <v>46237</v>
      </c>
      <c r="B2624" s="21">
        <v>293486</v>
      </c>
      <c r="C2624" s="21">
        <v>2813.46</v>
      </c>
      <c r="D2624" s="21">
        <v>2813.46</v>
      </c>
      <c r="E2624" s="22">
        <v>46297</v>
      </c>
      <c r="F2624" s="21">
        <v>51</v>
      </c>
      <c r="G2624" s="21" t="s">
        <v>96</v>
      </c>
      <c r="H2624" s="21" t="s">
        <v>95</v>
      </c>
      <c r="I2624" s="21" t="s">
        <v>1823</v>
      </c>
      <c r="J2624" s="21" t="s">
        <v>1378</v>
      </c>
      <c r="K2624" s="21" t="s">
        <v>1379</v>
      </c>
      <c r="L2624" s="21" t="s">
        <v>1380</v>
      </c>
      <c r="M2624" s="21" t="s">
        <v>1381</v>
      </c>
      <c r="N2624" s="21">
        <v>60</v>
      </c>
      <c r="O2624" s="20"/>
      <c r="P2624" s="21" t="s">
        <v>50</v>
      </c>
      <c r="Q2624" s="21" t="s">
        <v>1824</v>
      </c>
      <c r="R2624" s="21">
        <v>3020821</v>
      </c>
      <c r="S2624" s="21">
        <v>10019</v>
      </c>
      <c r="T2624" s="21">
        <v>-63.214422900000002</v>
      </c>
      <c r="U2624" s="21">
        <v>-17.784923299999999</v>
      </c>
      <c r="V2624" s="21" t="s">
        <v>1448</v>
      </c>
      <c r="W2624" s="21" t="s">
        <v>51</v>
      </c>
      <c r="X2624" s="21" t="s">
        <v>1871</v>
      </c>
      <c r="Y2624" s="23">
        <v>46246</v>
      </c>
      <c r="Z2624" s="24">
        <f>+E2624-Y2624</f>
        <v>51</v>
      </c>
      <c r="AA2624" s="25">
        <f>+Tabla_DatosExternos_142[[#This Row],[Saldo]]/Tabla_DatosExternos_142[[#This Row],[Importe]]</f>
        <v>1</v>
      </c>
      <c r="AB2624" s="21"/>
      <c r="AC2624" s="26">
        <f>IF(AND(-Z2624&gt;=1,-Z2624&lt;=30),D2624,0)</f>
        <v>0</v>
      </c>
      <c r="AD2624" s="26">
        <f>IF(AND(-Z2624&gt;=31,-Z2624&lt;=60),D2624,0)</f>
        <v>0</v>
      </c>
      <c r="AE2624" s="26">
        <f>IF(AND(-Z2624&gt;=61,-Z2624&lt;=90),D2624,0)</f>
        <v>0</v>
      </c>
      <c r="AF2624" s="26">
        <f>IF(AND(-Z2624&gt;=91,-Z2624&lt;=120),D2624,0)</f>
        <v>0</v>
      </c>
      <c r="AG2624" s="26">
        <f>IF(AND(-Z2624&gt;=121,-Z2624&lt;=150),D2624,0)</f>
        <v>0</v>
      </c>
      <c r="AH2624" s="26">
        <f>IF(AND(-Z2624&gt;=151,-Z2624&lt;=180),D2624,0)</f>
        <v>0</v>
      </c>
      <c r="AI2624" s="26">
        <f>IF(AND(-Z2624&gt;=181,-Z2624&lt;=210),D2624,0)</f>
        <v>0</v>
      </c>
      <c r="AJ2624" s="26">
        <f>IF(AND(-Z2624&gt;=211,-Z2624&lt;=250),D2624,0)</f>
        <v>0</v>
      </c>
      <c r="AK2624" s="26">
        <f>IF(-Z2624&gt;=251,D2624,0)</f>
        <v>0</v>
      </c>
      <c r="AL2624" s="26">
        <f>SUM(AE2624:AF2624)</f>
        <v>0</v>
      </c>
      <c r="AM2624" s="26">
        <f>SUM(AG2624:AK2624)</f>
        <v>0</v>
      </c>
      <c r="AN2624" s="26">
        <f>SUM(AI2624:AK2624)</f>
        <v>0</v>
      </c>
      <c r="AO2624" s="26">
        <f>+IF(SUM(AC2624:AK2624)=0,D2624,0)</f>
        <v>2813.46</v>
      </c>
      <c r="AP2624" s="26">
        <f>+SUM(AC2624:AK2624)</f>
        <v>0</v>
      </c>
      <c r="AQ2624" s="26">
        <f>+Tabla_DatosExternos_142[[#This Row],[Total Vigente]]+Tabla_DatosExternos_142[[#This Row],[Total Vencido]]</f>
        <v>2813.46</v>
      </c>
      <c r="AR2624" s="26">
        <f>SUM(AG2624:AK2624)</f>
        <v>0</v>
      </c>
      <c r="AS2624" s="27">
        <f>+Tabla_DatosExternos_142[[#This Row],[Fecha]]-Tabla_DatosExternos_142[[#This Row],[Vence]]</f>
        <v>-60</v>
      </c>
      <c r="AT2624" s="21"/>
      <c r="AU2624" s="28" t="e">
        <f>+AR2624-W2624</f>
        <v>#VALUE!</v>
      </c>
    </row>
    <row r="2625" spans="1:47" x14ac:dyDescent="0.35">
      <c r="A2625" s="20">
        <v>46237</v>
      </c>
      <c r="B2625" s="21">
        <v>293487</v>
      </c>
      <c r="C2625" s="21">
        <v>2601</v>
      </c>
      <c r="D2625" s="21">
        <v>2601</v>
      </c>
      <c r="E2625" s="22">
        <v>46297</v>
      </c>
      <c r="F2625" s="21">
        <v>51</v>
      </c>
      <c r="G2625" s="21" t="s">
        <v>96</v>
      </c>
      <c r="H2625" s="21" t="s">
        <v>95</v>
      </c>
      <c r="I2625" s="21" t="s">
        <v>1618</v>
      </c>
      <c r="J2625" s="21" t="s">
        <v>1378</v>
      </c>
      <c r="K2625" s="21" t="s">
        <v>1379</v>
      </c>
      <c r="L2625" s="21" t="s">
        <v>1380</v>
      </c>
      <c r="M2625" s="21" t="s">
        <v>1381</v>
      </c>
      <c r="N2625" s="21">
        <v>60</v>
      </c>
      <c r="O2625" s="20"/>
      <c r="P2625" s="21" t="s">
        <v>50</v>
      </c>
      <c r="Q2625" s="21" t="s">
        <v>1619</v>
      </c>
      <c r="R2625" s="21">
        <v>2500300</v>
      </c>
      <c r="S2625" s="21">
        <v>10019</v>
      </c>
      <c r="T2625" s="21">
        <v>-63.185887399999999</v>
      </c>
      <c r="U2625" s="21">
        <v>-17.800500700000001</v>
      </c>
      <c r="V2625" s="21" t="s">
        <v>1620</v>
      </c>
      <c r="W2625" s="21" t="s">
        <v>51</v>
      </c>
      <c r="X2625" s="21" t="s">
        <v>1621</v>
      </c>
      <c r="Y2625" s="23">
        <v>46246</v>
      </c>
      <c r="Z2625" s="24">
        <f>+E2625-Y2625</f>
        <v>51</v>
      </c>
      <c r="AA2625" s="25">
        <f>+Tabla_DatosExternos_142[[#This Row],[Saldo]]/Tabla_DatosExternos_142[[#This Row],[Importe]]</f>
        <v>1</v>
      </c>
      <c r="AB2625" s="21"/>
      <c r="AC2625" s="26">
        <f>IF(AND(-Z2625&gt;=1,-Z2625&lt;=30),D2625,0)</f>
        <v>0</v>
      </c>
      <c r="AD2625" s="26">
        <f>IF(AND(-Z2625&gt;=31,-Z2625&lt;=60),D2625,0)</f>
        <v>0</v>
      </c>
      <c r="AE2625" s="26">
        <f>IF(AND(-Z2625&gt;=61,-Z2625&lt;=90),D2625,0)</f>
        <v>0</v>
      </c>
      <c r="AF2625" s="26">
        <f>IF(AND(-Z2625&gt;=91,-Z2625&lt;=120),D2625,0)</f>
        <v>0</v>
      </c>
      <c r="AG2625" s="26">
        <f>IF(AND(-Z2625&gt;=121,-Z2625&lt;=150),D2625,0)</f>
        <v>0</v>
      </c>
      <c r="AH2625" s="26">
        <f>IF(AND(-Z2625&gt;=151,-Z2625&lt;=180),D2625,0)</f>
        <v>0</v>
      </c>
      <c r="AI2625" s="26">
        <f>IF(AND(-Z2625&gt;=181,-Z2625&lt;=210),D2625,0)</f>
        <v>0</v>
      </c>
      <c r="AJ2625" s="26">
        <f>IF(AND(-Z2625&gt;=211,-Z2625&lt;=250),D2625,0)</f>
        <v>0</v>
      </c>
      <c r="AK2625" s="26">
        <f>IF(-Z2625&gt;=251,D2625,0)</f>
        <v>0</v>
      </c>
      <c r="AL2625" s="26">
        <f>SUM(AE2625:AF2625)</f>
        <v>0</v>
      </c>
      <c r="AM2625" s="26">
        <f>SUM(AG2625:AK2625)</f>
        <v>0</v>
      </c>
      <c r="AN2625" s="26">
        <f>SUM(AI2625:AK2625)</f>
        <v>0</v>
      </c>
      <c r="AO2625" s="26">
        <f>+IF(SUM(AC2625:AK2625)=0,D2625,0)</f>
        <v>2601</v>
      </c>
      <c r="AP2625" s="26">
        <f>+SUM(AC2625:AK2625)</f>
        <v>0</v>
      </c>
      <c r="AQ2625" s="26">
        <f>+Tabla_DatosExternos_142[[#This Row],[Total Vigente]]+Tabla_DatosExternos_142[[#This Row],[Total Vencido]]</f>
        <v>2601</v>
      </c>
      <c r="AR2625" s="26">
        <f>SUM(AG2625:AK2625)</f>
        <v>0</v>
      </c>
      <c r="AS2625" s="27">
        <f>+Tabla_DatosExternos_142[[#This Row],[Fecha]]-Tabla_DatosExternos_142[[#This Row],[Vence]]</f>
        <v>-60</v>
      </c>
      <c r="AT2625" s="21"/>
      <c r="AU2625" s="28" t="e">
        <f>+AR2625-W2625</f>
        <v>#VALUE!</v>
      </c>
    </row>
    <row r="2626" spans="1:47" x14ac:dyDescent="0.35">
      <c r="A2626" s="20">
        <v>46237</v>
      </c>
      <c r="B2626" s="21">
        <v>293488</v>
      </c>
      <c r="C2626" s="21">
        <v>2077.3200000000002</v>
      </c>
      <c r="D2626" s="21">
        <v>2077.3200000000002</v>
      </c>
      <c r="E2626" s="22">
        <v>46297</v>
      </c>
      <c r="F2626" s="21">
        <v>51</v>
      </c>
      <c r="G2626" s="21" t="s">
        <v>96</v>
      </c>
      <c r="H2626" s="21" t="s">
        <v>95</v>
      </c>
      <c r="I2626" s="21" t="s">
        <v>1823</v>
      </c>
      <c r="J2626" s="21" t="s">
        <v>1378</v>
      </c>
      <c r="K2626" s="21" t="s">
        <v>1379</v>
      </c>
      <c r="L2626" s="21" t="s">
        <v>1380</v>
      </c>
      <c r="M2626" s="21" t="s">
        <v>1381</v>
      </c>
      <c r="N2626" s="21">
        <v>60</v>
      </c>
      <c r="O2626" s="20"/>
      <c r="P2626" s="21" t="s">
        <v>50</v>
      </c>
      <c r="Q2626" s="21" t="s">
        <v>1824</v>
      </c>
      <c r="R2626" s="21">
        <v>3020821</v>
      </c>
      <c r="S2626" s="21">
        <v>10019</v>
      </c>
      <c r="T2626" s="21">
        <v>-63.1271433</v>
      </c>
      <c r="U2626" s="21">
        <v>-17.771725799999999</v>
      </c>
      <c r="V2626" s="21" t="s">
        <v>1448</v>
      </c>
      <c r="W2626" s="21" t="s">
        <v>51</v>
      </c>
      <c r="X2626" s="21" t="s">
        <v>1873</v>
      </c>
      <c r="Y2626" s="23">
        <v>46246</v>
      </c>
      <c r="Z2626" s="24">
        <f>+E2626-Y2626</f>
        <v>51</v>
      </c>
      <c r="AA2626" s="25">
        <f>+Tabla_DatosExternos_142[[#This Row],[Saldo]]/Tabla_DatosExternos_142[[#This Row],[Importe]]</f>
        <v>1</v>
      </c>
      <c r="AB2626" s="21"/>
      <c r="AC2626" s="26">
        <f>IF(AND(-Z2626&gt;=1,-Z2626&lt;=30),D2626,0)</f>
        <v>0</v>
      </c>
      <c r="AD2626" s="26">
        <f>IF(AND(-Z2626&gt;=31,-Z2626&lt;=60),D2626,0)</f>
        <v>0</v>
      </c>
      <c r="AE2626" s="26">
        <f>IF(AND(-Z2626&gt;=61,-Z2626&lt;=90),D2626,0)</f>
        <v>0</v>
      </c>
      <c r="AF2626" s="26">
        <f>IF(AND(-Z2626&gt;=91,-Z2626&lt;=120),D2626,0)</f>
        <v>0</v>
      </c>
      <c r="AG2626" s="26">
        <f>IF(AND(-Z2626&gt;=121,-Z2626&lt;=150),D2626,0)</f>
        <v>0</v>
      </c>
      <c r="AH2626" s="26">
        <f>IF(AND(-Z2626&gt;=151,-Z2626&lt;=180),D2626,0)</f>
        <v>0</v>
      </c>
      <c r="AI2626" s="26">
        <f>IF(AND(-Z2626&gt;=181,-Z2626&lt;=210),D2626,0)</f>
        <v>0</v>
      </c>
      <c r="AJ2626" s="26">
        <f>IF(AND(-Z2626&gt;=211,-Z2626&lt;=250),D2626,0)</f>
        <v>0</v>
      </c>
      <c r="AK2626" s="26">
        <f>IF(-Z2626&gt;=251,D2626,0)</f>
        <v>0</v>
      </c>
      <c r="AL2626" s="26">
        <f>SUM(AE2626:AF2626)</f>
        <v>0</v>
      </c>
      <c r="AM2626" s="26">
        <f>SUM(AG2626:AK2626)</f>
        <v>0</v>
      </c>
      <c r="AN2626" s="26">
        <f>SUM(AI2626:AK2626)</f>
        <v>0</v>
      </c>
      <c r="AO2626" s="26">
        <f>+IF(SUM(AC2626:AK2626)=0,D2626,0)</f>
        <v>2077.3200000000002</v>
      </c>
      <c r="AP2626" s="26">
        <f>+SUM(AC2626:AK2626)</f>
        <v>0</v>
      </c>
      <c r="AQ2626" s="26">
        <f>+Tabla_DatosExternos_142[[#This Row],[Total Vigente]]+Tabla_DatosExternos_142[[#This Row],[Total Vencido]]</f>
        <v>2077.3200000000002</v>
      </c>
      <c r="AR2626" s="26">
        <f>SUM(AG2626:AK2626)</f>
        <v>0</v>
      </c>
      <c r="AS2626" s="27">
        <f>+Tabla_DatosExternos_142[[#This Row],[Fecha]]-Tabla_DatosExternos_142[[#This Row],[Vence]]</f>
        <v>-60</v>
      </c>
      <c r="AT2626" s="21"/>
      <c r="AU2626" s="28" t="e">
        <f>+AR2626-W2626</f>
        <v>#VALUE!</v>
      </c>
    </row>
    <row r="2627" spans="1:47" x14ac:dyDescent="0.35">
      <c r="A2627" s="20">
        <v>46237</v>
      </c>
      <c r="B2627" s="21">
        <v>293489</v>
      </c>
      <c r="C2627" s="21">
        <v>2849.76</v>
      </c>
      <c r="D2627" s="21">
        <v>2849.76</v>
      </c>
      <c r="E2627" s="22">
        <v>46297</v>
      </c>
      <c r="F2627" s="21">
        <v>51</v>
      </c>
      <c r="G2627" s="21" t="s">
        <v>96</v>
      </c>
      <c r="H2627" s="21" t="s">
        <v>95</v>
      </c>
      <c r="I2627" s="21" t="s">
        <v>1823</v>
      </c>
      <c r="J2627" s="21" t="s">
        <v>1378</v>
      </c>
      <c r="K2627" s="21" t="s">
        <v>1379</v>
      </c>
      <c r="L2627" s="21" t="s">
        <v>1380</v>
      </c>
      <c r="M2627" s="21" t="s">
        <v>1381</v>
      </c>
      <c r="N2627" s="21">
        <v>60</v>
      </c>
      <c r="O2627" s="20"/>
      <c r="P2627" s="21" t="s">
        <v>50</v>
      </c>
      <c r="Q2627" s="21" t="s">
        <v>1824</v>
      </c>
      <c r="R2627" s="21">
        <v>3020821</v>
      </c>
      <c r="S2627" s="21">
        <v>10019</v>
      </c>
      <c r="T2627" s="21">
        <v>-63.171123299999998</v>
      </c>
      <c r="U2627" s="21">
        <v>-17.750317500000001</v>
      </c>
      <c r="V2627" s="21" t="s">
        <v>1448</v>
      </c>
      <c r="W2627" s="21" t="s">
        <v>51</v>
      </c>
      <c r="X2627" s="21" t="s">
        <v>1869</v>
      </c>
      <c r="Y2627" s="23">
        <v>46246</v>
      </c>
      <c r="Z2627" s="24">
        <f>+E2627-Y2627</f>
        <v>51</v>
      </c>
      <c r="AA2627" s="25">
        <f>+Tabla_DatosExternos_142[[#This Row],[Saldo]]/Tabla_DatosExternos_142[[#This Row],[Importe]]</f>
        <v>1</v>
      </c>
      <c r="AB2627" s="21"/>
      <c r="AC2627" s="26">
        <f>IF(AND(-Z2627&gt;=1,-Z2627&lt;=30),D2627,0)</f>
        <v>0</v>
      </c>
      <c r="AD2627" s="26">
        <f>IF(AND(-Z2627&gt;=31,-Z2627&lt;=60),D2627,0)</f>
        <v>0</v>
      </c>
      <c r="AE2627" s="26">
        <f>IF(AND(-Z2627&gt;=61,-Z2627&lt;=90),D2627,0)</f>
        <v>0</v>
      </c>
      <c r="AF2627" s="26">
        <f>IF(AND(-Z2627&gt;=91,-Z2627&lt;=120),D2627,0)</f>
        <v>0</v>
      </c>
      <c r="AG2627" s="26">
        <f>IF(AND(-Z2627&gt;=121,-Z2627&lt;=150),D2627,0)</f>
        <v>0</v>
      </c>
      <c r="AH2627" s="26">
        <f>IF(AND(-Z2627&gt;=151,-Z2627&lt;=180),D2627,0)</f>
        <v>0</v>
      </c>
      <c r="AI2627" s="26">
        <f>IF(AND(-Z2627&gt;=181,-Z2627&lt;=210),D2627,0)</f>
        <v>0</v>
      </c>
      <c r="AJ2627" s="26">
        <f>IF(AND(-Z2627&gt;=211,-Z2627&lt;=250),D2627,0)</f>
        <v>0</v>
      </c>
      <c r="AK2627" s="26">
        <f>IF(-Z2627&gt;=251,D2627,0)</f>
        <v>0</v>
      </c>
      <c r="AL2627" s="26">
        <f>SUM(AE2627:AF2627)</f>
        <v>0</v>
      </c>
      <c r="AM2627" s="26">
        <f>SUM(AG2627:AK2627)</f>
        <v>0</v>
      </c>
      <c r="AN2627" s="26">
        <f>SUM(AI2627:AK2627)</f>
        <v>0</v>
      </c>
      <c r="AO2627" s="26">
        <f>+IF(SUM(AC2627:AK2627)=0,D2627,0)</f>
        <v>2849.76</v>
      </c>
      <c r="AP2627" s="26">
        <f>+SUM(AC2627:AK2627)</f>
        <v>0</v>
      </c>
      <c r="AQ2627" s="26">
        <f>+Tabla_DatosExternos_142[[#This Row],[Total Vigente]]+Tabla_DatosExternos_142[[#This Row],[Total Vencido]]</f>
        <v>2849.76</v>
      </c>
      <c r="AR2627" s="26">
        <f>SUM(AG2627:AK2627)</f>
        <v>0</v>
      </c>
      <c r="AS2627" s="27">
        <f>+Tabla_DatosExternos_142[[#This Row],[Fecha]]-Tabla_DatosExternos_142[[#This Row],[Vence]]</f>
        <v>-60</v>
      </c>
      <c r="AT2627" s="21"/>
      <c r="AU2627" s="28" t="e">
        <f>+AR2627-W2627</f>
        <v>#VALUE!</v>
      </c>
    </row>
    <row r="2628" spans="1:47" x14ac:dyDescent="0.35">
      <c r="A2628" s="20">
        <v>46237</v>
      </c>
      <c r="B2628" s="21">
        <v>293490</v>
      </c>
      <c r="C2628" s="21">
        <v>2236.14</v>
      </c>
      <c r="D2628" s="21">
        <v>2236.14</v>
      </c>
      <c r="E2628" s="22">
        <v>46297</v>
      </c>
      <c r="F2628" s="21">
        <v>51</v>
      </c>
      <c r="G2628" s="21" t="s">
        <v>96</v>
      </c>
      <c r="H2628" s="21" t="s">
        <v>95</v>
      </c>
      <c r="I2628" s="21" t="s">
        <v>1823</v>
      </c>
      <c r="J2628" s="21" t="s">
        <v>1378</v>
      </c>
      <c r="K2628" s="21" t="s">
        <v>1379</v>
      </c>
      <c r="L2628" s="21" t="s">
        <v>1380</v>
      </c>
      <c r="M2628" s="21" t="s">
        <v>1381</v>
      </c>
      <c r="N2628" s="21">
        <v>60</v>
      </c>
      <c r="O2628" s="20"/>
      <c r="P2628" s="21" t="s">
        <v>50</v>
      </c>
      <c r="Q2628" s="21" t="s">
        <v>1824</v>
      </c>
      <c r="R2628" s="21">
        <v>3020821</v>
      </c>
      <c r="S2628" s="21">
        <v>10019</v>
      </c>
      <c r="T2628" s="21">
        <v>-63.187922999999998</v>
      </c>
      <c r="U2628" s="21">
        <v>-17.7497486</v>
      </c>
      <c r="V2628" s="21" t="s">
        <v>1448</v>
      </c>
      <c r="W2628" s="21" t="s">
        <v>51</v>
      </c>
      <c r="X2628" s="21" t="s">
        <v>1870</v>
      </c>
      <c r="Y2628" s="23">
        <v>46246</v>
      </c>
      <c r="Z2628" s="24">
        <f>+E2628-Y2628</f>
        <v>51</v>
      </c>
      <c r="AA2628" s="25">
        <f>+Tabla_DatosExternos_142[[#This Row],[Saldo]]/Tabla_DatosExternos_142[[#This Row],[Importe]]</f>
        <v>1</v>
      </c>
      <c r="AB2628" s="21"/>
      <c r="AC2628" s="26">
        <f>IF(AND(-Z2628&gt;=1,-Z2628&lt;=30),D2628,0)</f>
        <v>0</v>
      </c>
      <c r="AD2628" s="26">
        <f>IF(AND(-Z2628&gt;=31,-Z2628&lt;=60),D2628,0)</f>
        <v>0</v>
      </c>
      <c r="AE2628" s="26">
        <f>IF(AND(-Z2628&gt;=61,-Z2628&lt;=90),D2628,0)</f>
        <v>0</v>
      </c>
      <c r="AF2628" s="26">
        <f>IF(AND(-Z2628&gt;=91,-Z2628&lt;=120),D2628,0)</f>
        <v>0</v>
      </c>
      <c r="AG2628" s="26">
        <f>IF(AND(-Z2628&gt;=121,-Z2628&lt;=150),D2628,0)</f>
        <v>0</v>
      </c>
      <c r="AH2628" s="26">
        <f>IF(AND(-Z2628&gt;=151,-Z2628&lt;=180),D2628,0)</f>
        <v>0</v>
      </c>
      <c r="AI2628" s="26">
        <f>IF(AND(-Z2628&gt;=181,-Z2628&lt;=210),D2628,0)</f>
        <v>0</v>
      </c>
      <c r="AJ2628" s="26">
        <f>IF(AND(-Z2628&gt;=211,-Z2628&lt;=250),D2628,0)</f>
        <v>0</v>
      </c>
      <c r="AK2628" s="26">
        <f>IF(-Z2628&gt;=251,D2628,0)</f>
        <v>0</v>
      </c>
      <c r="AL2628" s="26">
        <f>SUM(AE2628:AF2628)</f>
        <v>0</v>
      </c>
      <c r="AM2628" s="26">
        <f>SUM(AG2628:AK2628)</f>
        <v>0</v>
      </c>
      <c r="AN2628" s="26">
        <f>SUM(AI2628:AK2628)</f>
        <v>0</v>
      </c>
      <c r="AO2628" s="26">
        <f>+IF(SUM(AC2628:AK2628)=0,D2628,0)</f>
        <v>2236.14</v>
      </c>
      <c r="AP2628" s="26">
        <f>+SUM(AC2628:AK2628)</f>
        <v>0</v>
      </c>
      <c r="AQ2628" s="26">
        <f>+Tabla_DatosExternos_142[[#This Row],[Total Vigente]]+Tabla_DatosExternos_142[[#This Row],[Total Vencido]]</f>
        <v>2236.14</v>
      </c>
      <c r="AR2628" s="26">
        <f>SUM(AG2628:AK2628)</f>
        <v>0</v>
      </c>
      <c r="AS2628" s="27">
        <f>+Tabla_DatosExternos_142[[#This Row],[Fecha]]-Tabla_DatosExternos_142[[#This Row],[Vence]]</f>
        <v>-60</v>
      </c>
      <c r="AT2628" s="21"/>
      <c r="AU2628" s="28" t="e">
        <f>+AR2628-W2628</f>
        <v>#VALUE!</v>
      </c>
    </row>
    <row r="2629" spans="1:47" x14ac:dyDescent="0.35">
      <c r="A2629" s="20">
        <v>46237</v>
      </c>
      <c r="B2629" s="21">
        <v>293491</v>
      </c>
      <c r="C2629" s="21">
        <v>4048.18</v>
      </c>
      <c r="D2629" s="21">
        <v>4048.18</v>
      </c>
      <c r="E2629" s="22">
        <v>46297</v>
      </c>
      <c r="F2629" s="21">
        <v>51</v>
      </c>
      <c r="G2629" s="21" t="s">
        <v>96</v>
      </c>
      <c r="H2629" s="21" t="s">
        <v>95</v>
      </c>
      <c r="I2629" s="21" t="s">
        <v>1823</v>
      </c>
      <c r="J2629" s="21" t="s">
        <v>1378</v>
      </c>
      <c r="K2629" s="21" t="s">
        <v>1379</v>
      </c>
      <c r="L2629" s="21" t="s">
        <v>1380</v>
      </c>
      <c r="M2629" s="21" t="s">
        <v>1381</v>
      </c>
      <c r="N2629" s="21">
        <v>60</v>
      </c>
      <c r="O2629" s="20"/>
      <c r="P2629" s="21" t="s">
        <v>50</v>
      </c>
      <c r="Q2629" s="21" t="s">
        <v>1824</v>
      </c>
      <c r="R2629" s="21">
        <v>3020821</v>
      </c>
      <c r="S2629" s="21">
        <v>10019</v>
      </c>
      <c r="T2629" s="21">
        <v>-63.179277999999996</v>
      </c>
      <c r="U2629" s="21">
        <v>-17.749238500000001</v>
      </c>
      <c r="V2629" s="21" t="s">
        <v>1448</v>
      </c>
      <c r="W2629" s="21" t="s">
        <v>51</v>
      </c>
      <c r="X2629" s="21" t="s">
        <v>1872</v>
      </c>
      <c r="Y2629" s="23">
        <v>46246</v>
      </c>
      <c r="Z2629" s="24">
        <f>+E2629-Y2629</f>
        <v>51</v>
      </c>
      <c r="AA2629" s="25">
        <f>+Tabla_DatosExternos_142[[#This Row],[Saldo]]/Tabla_DatosExternos_142[[#This Row],[Importe]]</f>
        <v>1</v>
      </c>
      <c r="AB2629" s="21"/>
      <c r="AC2629" s="26">
        <f>IF(AND(-Z2629&gt;=1,-Z2629&lt;=30),D2629,0)</f>
        <v>0</v>
      </c>
      <c r="AD2629" s="26">
        <f>IF(AND(-Z2629&gt;=31,-Z2629&lt;=60),D2629,0)</f>
        <v>0</v>
      </c>
      <c r="AE2629" s="26">
        <f>IF(AND(-Z2629&gt;=61,-Z2629&lt;=90),D2629,0)</f>
        <v>0</v>
      </c>
      <c r="AF2629" s="26">
        <f>IF(AND(-Z2629&gt;=91,-Z2629&lt;=120),D2629,0)</f>
        <v>0</v>
      </c>
      <c r="AG2629" s="26">
        <f>IF(AND(-Z2629&gt;=121,-Z2629&lt;=150),D2629,0)</f>
        <v>0</v>
      </c>
      <c r="AH2629" s="26">
        <f>IF(AND(-Z2629&gt;=151,-Z2629&lt;=180),D2629,0)</f>
        <v>0</v>
      </c>
      <c r="AI2629" s="26">
        <f>IF(AND(-Z2629&gt;=181,-Z2629&lt;=210),D2629,0)</f>
        <v>0</v>
      </c>
      <c r="AJ2629" s="26">
        <f>IF(AND(-Z2629&gt;=211,-Z2629&lt;=250),D2629,0)</f>
        <v>0</v>
      </c>
      <c r="AK2629" s="26">
        <f>IF(-Z2629&gt;=251,D2629,0)</f>
        <v>0</v>
      </c>
      <c r="AL2629" s="26">
        <f>SUM(AE2629:AF2629)</f>
        <v>0</v>
      </c>
      <c r="AM2629" s="26">
        <f>SUM(AG2629:AK2629)</f>
        <v>0</v>
      </c>
      <c r="AN2629" s="26">
        <f>SUM(AI2629:AK2629)</f>
        <v>0</v>
      </c>
      <c r="AO2629" s="26">
        <f>+IF(SUM(AC2629:AK2629)=0,D2629,0)</f>
        <v>4048.18</v>
      </c>
      <c r="AP2629" s="26">
        <f>+SUM(AC2629:AK2629)</f>
        <v>0</v>
      </c>
      <c r="AQ2629" s="26">
        <f>+Tabla_DatosExternos_142[[#This Row],[Total Vigente]]+Tabla_DatosExternos_142[[#This Row],[Total Vencido]]</f>
        <v>4048.18</v>
      </c>
      <c r="AR2629" s="26">
        <f>SUM(AG2629:AK2629)</f>
        <v>0</v>
      </c>
      <c r="AS2629" s="27">
        <f>+Tabla_DatosExternos_142[[#This Row],[Fecha]]-Tabla_DatosExternos_142[[#This Row],[Vence]]</f>
        <v>-60</v>
      </c>
      <c r="AT2629" s="21"/>
      <c r="AU2629" s="28" t="e">
        <f>+AR2629-W2629</f>
        <v>#VALUE!</v>
      </c>
    </row>
    <row r="2630" spans="1:47" x14ac:dyDescent="0.35">
      <c r="A2630" s="20">
        <v>46237</v>
      </c>
      <c r="B2630" s="21">
        <v>293492</v>
      </c>
      <c r="C2630" s="21">
        <v>4485.66</v>
      </c>
      <c r="D2630" s="21">
        <v>4485.66</v>
      </c>
      <c r="E2630" s="22">
        <v>46297</v>
      </c>
      <c r="F2630" s="21">
        <v>51</v>
      </c>
      <c r="G2630" s="21" t="s">
        <v>96</v>
      </c>
      <c r="H2630" s="21" t="s">
        <v>95</v>
      </c>
      <c r="I2630" s="21" t="s">
        <v>1823</v>
      </c>
      <c r="J2630" s="21" t="s">
        <v>1378</v>
      </c>
      <c r="K2630" s="21" t="s">
        <v>1379</v>
      </c>
      <c r="L2630" s="21" t="s">
        <v>1380</v>
      </c>
      <c r="M2630" s="21" t="s">
        <v>1381</v>
      </c>
      <c r="N2630" s="21">
        <v>60</v>
      </c>
      <c r="O2630" s="20"/>
      <c r="P2630" s="21" t="s">
        <v>50</v>
      </c>
      <c r="Q2630" s="21" t="s">
        <v>1824</v>
      </c>
      <c r="R2630" s="21">
        <v>3020821</v>
      </c>
      <c r="S2630" s="21">
        <v>10019</v>
      </c>
      <c r="T2630" s="21">
        <v>-63.147013999999999</v>
      </c>
      <c r="U2630" s="21">
        <v>-17.742850700000002</v>
      </c>
      <c r="V2630" s="21" t="s">
        <v>1448</v>
      </c>
      <c r="W2630" s="21" t="s">
        <v>51</v>
      </c>
      <c r="X2630" s="21" t="s">
        <v>1852</v>
      </c>
      <c r="Y2630" s="23">
        <v>46246</v>
      </c>
      <c r="Z2630" s="24">
        <f>+E2630-Y2630</f>
        <v>51</v>
      </c>
      <c r="AA2630" s="25">
        <f>+Tabla_DatosExternos_142[[#This Row],[Saldo]]/Tabla_DatosExternos_142[[#This Row],[Importe]]</f>
        <v>1</v>
      </c>
      <c r="AB2630" s="21"/>
      <c r="AC2630" s="26">
        <f>IF(AND(-Z2630&gt;=1,-Z2630&lt;=30),D2630,0)</f>
        <v>0</v>
      </c>
      <c r="AD2630" s="26">
        <f>IF(AND(-Z2630&gt;=31,-Z2630&lt;=60),D2630,0)</f>
        <v>0</v>
      </c>
      <c r="AE2630" s="26">
        <f>IF(AND(-Z2630&gt;=61,-Z2630&lt;=90),D2630,0)</f>
        <v>0</v>
      </c>
      <c r="AF2630" s="26">
        <f>IF(AND(-Z2630&gt;=91,-Z2630&lt;=120),D2630,0)</f>
        <v>0</v>
      </c>
      <c r="AG2630" s="26">
        <f>IF(AND(-Z2630&gt;=121,-Z2630&lt;=150),D2630,0)</f>
        <v>0</v>
      </c>
      <c r="AH2630" s="26">
        <f>IF(AND(-Z2630&gt;=151,-Z2630&lt;=180),D2630,0)</f>
        <v>0</v>
      </c>
      <c r="AI2630" s="26">
        <f>IF(AND(-Z2630&gt;=181,-Z2630&lt;=210),D2630,0)</f>
        <v>0</v>
      </c>
      <c r="AJ2630" s="26">
        <f>IF(AND(-Z2630&gt;=211,-Z2630&lt;=250),D2630,0)</f>
        <v>0</v>
      </c>
      <c r="AK2630" s="26">
        <f>IF(-Z2630&gt;=251,D2630,0)</f>
        <v>0</v>
      </c>
      <c r="AL2630" s="26">
        <f>SUM(AE2630:AF2630)</f>
        <v>0</v>
      </c>
      <c r="AM2630" s="26">
        <f>SUM(AG2630:AK2630)</f>
        <v>0</v>
      </c>
      <c r="AN2630" s="26">
        <f>SUM(AI2630:AK2630)</f>
        <v>0</v>
      </c>
      <c r="AO2630" s="26">
        <f>+IF(SUM(AC2630:AK2630)=0,D2630,0)</f>
        <v>4485.66</v>
      </c>
      <c r="AP2630" s="26">
        <f>+SUM(AC2630:AK2630)</f>
        <v>0</v>
      </c>
      <c r="AQ2630" s="26">
        <f>+Tabla_DatosExternos_142[[#This Row],[Total Vigente]]+Tabla_DatosExternos_142[[#This Row],[Total Vencido]]</f>
        <v>4485.66</v>
      </c>
      <c r="AR2630" s="26">
        <f>SUM(AG2630:AK2630)</f>
        <v>0</v>
      </c>
      <c r="AS2630" s="27">
        <f>+Tabla_DatosExternos_142[[#This Row],[Fecha]]-Tabla_DatosExternos_142[[#This Row],[Vence]]</f>
        <v>-60</v>
      </c>
      <c r="AT2630" s="21"/>
      <c r="AU2630" s="28" t="e">
        <f>+AR2630-W2630</f>
        <v>#VALUE!</v>
      </c>
    </row>
    <row r="2631" spans="1:47" x14ac:dyDescent="0.35">
      <c r="A2631" s="20">
        <v>46237</v>
      </c>
      <c r="B2631" s="21">
        <v>293493</v>
      </c>
      <c r="C2631" s="21">
        <v>2301.48</v>
      </c>
      <c r="D2631" s="21">
        <v>2301.48</v>
      </c>
      <c r="E2631" s="22">
        <v>46297</v>
      </c>
      <c r="F2631" s="21">
        <v>51</v>
      </c>
      <c r="G2631" s="21" t="s">
        <v>96</v>
      </c>
      <c r="H2631" s="21" t="s">
        <v>95</v>
      </c>
      <c r="I2631" s="21" t="s">
        <v>1823</v>
      </c>
      <c r="J2631" s="21" t="s">
        <v>1378</v>
      </c>
      <c r="K2631" s="21" t="s">
        <v>1379</v>
      </c>
      <c r="L2631" s="21" t="s">
        <v>1380</v>
      </c>
      <c r="M2631" s="21" t="s">
        <v>1381</v>
      </c>
      <c r="N2631" s="21">
        <v>60</v>
      </c>
      <c r="O2631" s="20"/>
      <c r="P2631" s="21" t="s">
        <v>50</v>
      </c>
      <c r="Q2631" s="21" t="s">
        <v>1824</v>
      </c>
      <c r="R2631" s="21">
        <v>3020821</v>
      </c>
      <c r="S2631" s="21">
        <v>10019</v>
      </c>
      <c r="T2631" s="21">
        <v>-63.161494400000002</v>
      </c>
      <c r="U2631" s="21">
        <v>-17.765855599999998</v>
      </c>
      <c r="V2631" s="21" t="s">
        <v>1448</v>
      </c>
      <c r="W2631" s="21" t="s">
        <v>51</v>
      </c>
      <c r="X2631" s="21" t="s">
        <v>1876</v>
      </c>
      <c r="Y2631" s="23">
        <v>46246</v>
      </c>
      <c r="Z2631" s="24">
        <f>+E2631-Y2631</f>
        <v>51</v>
      </c>
      <c r="AA2631" s="25">
        <f>+Tabla_DatosExternos_142[[#This Row],[Saldo]]/Tabla_DatosExternos_142[[#This Row],[Importe]]</f>
        <v>1</v>
      </c>
      <c r="AB2631" s="21"/>
      <c r="AC2631" s="26">
        <f>IF(AND(-Z2631&gt;=1,-Z2631&lt;=30),D2631,0)</f>
        <v>0</v>
      </c>
      <c r="AD2631" s="26">
        <f>IF(AND(-Z2631&gt;=31,-Z2631&lt;=60),D2631,0)</f>
        <v>0</v>
      </c>
      <c r="AE2631" s="26">
        <f>IF(AND(-Z2631&gt;=61,-Z2631&lt;=90),D2631,0)</f>
        <v>0</v>
      </c>
      <c r="AF2631" s="26">
        <f>IF(AND(-Z2631&gt;=91,-Z2631&lt;=120),D2631,0)</f>
        <v>0</v>
      </c>
      <c r="AG2631" s="26">
        <f>IF(AND(-Z2631&gt;=121,-Z2631&lt;=150),D2631,0)</f>
        <v>0</v>
      </c>
      <c r="AH2631" s="26">
        <f>IF(AND(-Z2631&gt;=151,-Z2631&lt;=180),D2631,0)</f>
        <v>0</v>
      </c>
      <c r="AI2631" s="26">
        <f>IF(AND(-Z2631&gt;=181,-Z2631&lt;=210),D2631,0)</f>
        <v>0</v>
      </c>
      <c r="AJ2631" s="26">
        <f>IF(AND(-Z2631&gt;=211,-Z2631&lt;=250),D2631,0)</f>
        <v>0</v>
      </c>
      <c r="AK2631" s="26">
        <f>IF(-Z2631&gt;=251,D2631,0)</f>
        <v>0</v>
      </c>
      <c r="AL2631" s="26">
        <f>SUM(AE2631:AF2631)</f>
        <v>0</v>
      </c>
      <c r="AM2631" s="26">
        <f>SUM(AG2631:AK2631)</f>
        <v>0</v>
      </c>
      <c r="AN2631" s="26">
        <f>SUM(AI2631:AK2631)</f>
        <v>0</v>
      </c>
      <c r="AO2631" s="26">
        <f>+IF(SUM(AC2631:AK2631)=0,D2631,0)</f>
        <v>2301.48</v>
      </c>
      <c r="AP2631" s="26">
        <f>+SUM(AC2631:AK2631)</f>
        <v>0</v>
      </c>
      <c r="AQ2631" s="26">
        <f>+Tabla_DatosExternos_142[[#This Row],[Total Vigente]]+Tabla_DatosExternos_142[[#This Row],[Total Vencido]]</f>
        <v>2301.48</v>
      </c>
      <c r="AR2631" s="26">
        <f>SUM(AG2631:AK2631)</f>
        <v>0</v>
      </c>
      <c r="AS2631" s="27">
        <f>+Tabla_DatosExternos_142[[#This Row],[Fecha]]-Tabla_DatosExternos_142[[#This Row],[Vence]]</f>
        <v>-60</v>
      </c>
      <c r="AT2631" s="21"/>
      <c r="AU2631" s="28" t="e">
        <f>+AR2631-W2631</f>
        <v>#VALUE!</v>
      </c>
    </row>
    <row r="2632" spans="1:47" x14ac:dyDescent="0.35">
      <c r="A2632" s="20">
        <v>46237</v>
      </c>
      <c r="B2632" s="21">
        <v>293494</v>
      </c>
      <c r="C2632" s="21">
        <v>8825.94</v>
      </c>
      <c r="D2632" s="21">
        <v>8825.94</v>
      </c>
      <c r="E2632" s="22">
        <v>46297</v>
      </c>
      <c r="F2632" s="21">
        <v>51</v>
      </c>
      <c r="G2632" s="21" t="s">
        <v>96</v>
      </c>
      <c r="H2632" s="21" t="s">
        <v>95</v>
      </c>
      <c r="I2632" s="21" t="s">
        <v>1618</v>
      </c>
      <c r="J2632" s="21" t="s">
        <v>1378</v>
      </c>
      <c r="K2632" s="21" t="s">
        <v>1379</v>
      </c>
      <c r="L2632" s="21" t="s">
        <v>1380</v>
      </c>
      <c r="M2632" s="21" t="s">
        <v>1381</v>
      </c>
      <c r="N2632" s="21">
        <v>60</v>
      </c>
      <c r="O2632" s="20"/>
      <c r="P2632" s="21" t="s">
        <v>50</v>
      </c>
      <c r="Q2632" s="21" t="s">
        <v>1619</v>
      </c>
      <c r="R2632" s="21">
        <v>2500300</v>
      </c>
      <c r="S2632" s="21">
        <v>10019</v>
      </c>
      <c r="T2632" s="21">
        <v>-63.200928300000001</v>
      </c>
      <c r="U2632" s="21">
        <v>-17.7605811</v>
      </c>
      <c r="V2632" s="21" t="s">
        <v>1620</v>
      </c>
      <c r="W2632" s="21" t="s">
        <v>51</v>
      </c>
      <c r="X2632" s="21" t="s">
        <v>1622</v>
      </c>
      <c r="Y2632" s="23">
        <v>46246</v>
      </c>
      <c r="Z2632" s="24">
        <f>+E2632-Y2632</f>
        <v>51</v>
      </c>
      <c r="AA2632" s="25">
        <f>+Tabla_DatosExternos_142[[#This Row],[Saldo]]/Tabla_DatosExternos_142[[#This Row],[Importe]]</f>
        <v>1</v>
      </c>
      <c r="AB2632" s="21"/>
      <c r="AC2632" s="26">
        <f>IF(AND(-Z2632&gt;=1,-Z2632&lt;=30),D2632,0)</f>
        <v>0</v>
      </c>
      <c r="AD2632" s="26">
        <f>IF(AND(-Z2632&gt;=31,-Z2632&lt;=60),D2632,0)</f>
        <v>0</v>
      </c>
      <c r="AE2632" s="26">
        <f>IF(AND(-Z2632&gt;=61,-Z2632&lt;=90),D2632,0)</f>
        <v>0</v>
      </c>
      <c r="AF2632" s="26">
        <f>IF(AND(-Z2632&gt;=91,-Z2632&lt;=120),D2632,0)</f>
        <v>0</v>
      </c>
      <c r="AG2632" s="26">
        <f>IF(AND(-Z2632&gt;=121,-Z2632&lt;=150),D2632,0)</f>
        <v>0</v>
      </c>
      <c r="AH2632" s="26">
        <f>IF(AND(-Z2632&gt;=151,-Z2632&lt;=180),D2632,0)</f>
        <v>0</v>
      </c>
      <c r="AI2632" s="26">
        <f>IF(AND(-Z2632&gt;=181,-Z2632&lt;=210),D2632,0)</f>
        <v>0</v>
      </c>
      <c r="AJ2632" s="26">
        <f>IF(AND(-Z2632&gt;=211,-Z2632&lt;=250),D2632,0)</f>
        <v>0</v>
      </c>
      <c r="AK2632" s="26">
        <f>IF(-Z2632&gt;=251,D2632,0)</f>
        <v>0</v>
      </c>
      <c r="AL2632" s="26">
        <f>SUM(AE2632:AF2632)</f>
        <v>0</v>
      </c>
      <c r="AM2632" s="26">
        <f>SUM(AG2632:AK2632)</f>
        <v>0</v>
      </c>
      <c r="AN2632" s="26">
        <f>SUM(AI2632:AK2632)</f>
        <v>0</v>
      </c>
      <c r="AO2632" s="26">
        <f>+IF(SUM(AC2632:AK2632)=0,D2632,0)</f>
        <v>8825.94</v>
      </c>
      <c r="AP2632" s="26">
        <f>+SUM(AC2632:AK2632)</f>
        <v>0</v>
      </c>
      <c r="AQ2632" s="26">
        <f>+Tabla_DatosExternos_142[[#This Row],[Total Vigente]]+Tabla_DatosExternos_142[[#This Row],[Total Vencido]]</f>
        <v>8825.94</v>
      </c>
      <c r="AR2632" s="26">
        <f>SUM(AG2632:AK2632)</f>
        <v>0</v>
      </c>
      <c r="AS2632" s="27">
        <f>+Tabla_DatosExternos_142[[#This Row],[Fecha]]-Tabla_DatosExternos_142[[#This Row],[Vence]]</f>
        <v>-60</v>
      </c>
      <c r="AT2632" s="21"/>
      <c r="AU2632" s="28" t="e">
        <f>+AR2632-W2632</f>
        <v>#VALUE!</v>
      </c>
    </row>
    <row r="2633" spans="1:47" x14ac:dyDescent="0.35">
      <c r="A2633" s="20">
        <v>46238</v>
      </c>
      <c r="B2633" s="21">
        <v>5617</v>
      </c>
      <c r="C2633" s="21">
        <v>2945.94</v>
      </c>
      <c r="D2633" s="21">
        <v>2945.94</v>
      </c>
      <c r="E2633" s="22">
        <v>46298</v>
      </c>
      <c r="F2633" s="21">
        <v>52</v>
      </c>
      <c r="G2633" s="21" t="s">
        <v>96</v>
      </c>
      <c r="H2633" s="21" t="s">
        <v>95</v>
      </c>
      <c r="I2633" s="21" t="s">
        <v>1691</v>
      </c>
      <c r="J2633" s="21" t="s">
        <v>1378</v>
      </c>
      <c r="K2633" s="21" t="s">
        <v>1379</v>
      </c>
      <c r="L2633" s="21" t="s">
        <v>1380</v>
      </c>
      <c r="M2633" s="21" t="s">
        <v>1381</v>
      </c>
      <c r="N2633" s="21">
        <v>60</v>
      </c>
      <c r="O2633" s="20"/>
      <c r="P2633" s="21" t="s">
        <v>50</v>
      </c>
      <c r="Q2633" s="21" t="s">
        <v>1692</v>
      </c>
      <c r="R2633" s="21">
        <v>1205808</v>
      </c>
      <c r="S2633" s="21">
        <v>10019</v>
      </c>
      <c r="T2633" s="21">
        <v>-63.16666</v>
      </c>
      <c r="U2633" s="21">
        <v>-17.740443299999999</v>
      </c>
      <c r="V2633" s="21" t="s">
        <v>1693</v>
      </c>
      <c r="W2633" s="21" t="s">
        <v>51</v>
      </c>
      <c r="X2633" s="21" t="s">
        <v>1704</v>
      </c>
      <c r="Y2633" s="23">
        <v>46246</v>
      </c>
      <c r="Z2633" s="24">
        <f>+E2633-Y2633</f>
        <v>52</v>
      </c>
      <c r="AA2633" s="25">
        <f>+Tabla_DatosExternos_142[[#This Row],[Saldo]]/Tabla_DatosExternos_142[[#This Row],[Importe]]</f>
        <v>1</v>
      </c>
      <c r="AB2633" s="21"/>
      <c r="AC2633" s="26">
        <f>IF(AND(-Z2633&gt;=1,-Z2633&lt;=30),D2633,0)</f>
        <v>0</v>
      </c>
      <c r="AD2633" s="26">
        <f>IF(AND(-Z2633&gt;=31,-Z2633&lt;=60),D2633,0)</f>
        <v>0</v>
      </c>
      <c r="AE2633" s="26">
        <f>IF(AND(-Z2633&gt;=61,-Z2633&lt;=90),D2633,0)</f>
        <v>0</v>
      </c>
      <c r="AF2633" s="26">
        <f>IF(AND(-Z2633&gt;=91,-Z2633&lt;=120),D2633,0)</f>
        <v>0</v>
      </c>
      <c r="AG2633" s="26">
        <f>IF(AND(-Z2633&gt;=121,-Z2633&lt;=150),D2633,0)</f>
        <v>0</v>
      </c>
      <c r="AH2633" s="26">
        <f>IF(AND(-Z2633&gt;=151,-Z2633&lt;=180),D2633,0)</f>
        <v>0</v>
      </c>
      <c r="AI2633" s="26">
        <f>IF(AND(-Z2633&gt;=181,-Z2633&lt;=210),D2633,0)</f>
        <v>0</v>
      </c>
      <c r="AJ2633" s="26">
        <f>IF(AND(-Z2633&gt;=211,-Z2633&lt;=250),D2633,0)</f>
        <v>0</v>
      </c>
      <c r="AK2633" s="26">
        <f>IF(-Z2633&gt;=251,D2633,0)</f>
        <v>0</v>
      </c>
      <c r="AL2633" s="26">
        <f>SUM(AE2633:AF2633)</f>
        <v>0</v>
      </c>
      <c r="AM2633" s="26">
        <f>SUM(AG2633:AK2633)</f>
        <v>0</v>
      </c>
      <c r="AN2633" s="26">
        <f>SUM(AI2633:AK2633)</f>
        <v>0</v>
      </c>
      <c r="AO2633" s="26">
        <f>+IF(SUM(AC2633:AK2633)=0,D2633,0)</f>
        <v>2945.94</v>
      </c>
      <c r="AP2633" s="26">
        <f>+SUM(AC2633:AK2633)</f>
        <v>0</v>
      </c>
      <c r="AQ2633" s="26">
        <f>+Tabla_DatosExternos_142[[#This Row],[Total Vigente]]+Tabla_DatosExternos_142[[#This Row],[Total Vencido]]</f>
        <v>2945.94</v>
      </c>
      <c r="AR2633" s="26">
        <f>SUM(AG2633:AK2633)</f>
        <v>0</v>
      </c>
      <c r="AS2633" s="27">
        <f>+Tabla_DatosExternos_142[[#This Row],[Fecha]]-Tabla_DatosExternos_142[[#This Row],[Vence]]</f>
        <v>-60</v>
      </c>
      <c r="AT2633" s="21"/>
      <c r="AU2633" s="28" t="e">
        <f>+AR2633-W2633</f>
        <v>#VALUE!</v>
      </c>
    </row>
    <row r="2634" spans="1:47" x14ac:dyDescent="0.35">
      <c r="A2634" s="20">
        <v>46238</v>
      </c>
      <c r="B2634" s="21">
        <v>5618</v>
      </c>
      <c r="C2634" s="21">
        <v>9940.68</v>
      </c>
      <c r="D2634" s="21">
        <v>9940.68</v>
      </c>
      <c r="E2634" s="22">
        <v>46298</v>
      </c>
      <c r="F2634" s="21">
        <v>52</v>
      </c>
      <c r="G2634" s="21" t="s">
        <v>96</v>
      </c>
      <c r="H2634" s="21" t="s">
        <v>95</v>
      </c>
      <c r="I2634" s="21" t="s">
        <v>1691</v>
      </c>
      <c r="J2634" s="21" t="s">
        <v>1378</v>
      </c>
      <c r="K2634" s="21" t="s">
        <v>1379</v>
      </c>
      <c r="L2634" s="21" t="s">
        <v>1380</v>
      </c>
      <c r="M2634" s="21" t="s">
        <v>1381</v>
      </c>
      <c r="N2634" s="21">
        <v>60</v>
      </c>
      <c r="O2634" s="20"/>
      <c r="P2634" s="21" t="s">
        <v>50</v>
      </c>
      <c r="Q2634" s="21" t="s">
        <v>1692</v>
      </c>
      <c r="R2634" s="21">
        <v>1205808</v>
      </c>
      <c r="S2634" s="21">
        <v>10019</v>
      </c>
      <c r="T2634" s="21">
        <v>-63.107094500000002</v>
      </c>
      <c r="U2634" s="21">
        <v>-17.765671999999999</v>
      </c>
      <c r="V2634" s="21" t="s">
        <v>1693</v>
      </c>
      <c r="W2634" s="21" t="s">
        <v>51</v>
      </c>
      <c r="X2634" s="21" t="s">
        <v>1701</v>
      </c>
      <c r="Y2634" s="23">
        <v>46246</v>
      </c>
      <c r="Z2634" s="24">
        <f>+E2634-Y2634</f>
        <v>52</v>
      </c>
      <c r="AA2634" s="25">
        <f>+Tabla_DatosExternos_142[[#This Row],[Saldo]]/Tabla_DatosExternos_142[[#This Row],[Importe]]</f>
        <v>1</v>
      </c>
      <c r="AB2634" s="21"/>
      <c r="AC2634" s="26">
        <f>IF(AND(-Z2634&gt;=1,-Z2634&lt;=30),D2634,0)</f>
        <v>0</v>
      </c>
      <c r="AD2634" s="26">
        <f>IF(AND(-Z2634&gt;=31,-Z2634&lt;=60),D2634,0)</f>
        <v>0</v>
      </c>
      <c r="AE2634" s="26">
        <f>IF(AND(-Z2634&gt;=61,-Z2634&lt;=90),D2634,0)</f>
        <v>0</v>
      </c>
      <c r="AF2634" s="26">
        <f>IF(AND(-Z2634&gt;=91,-Z2634&lt;=120),D2634,0)</f>
        <v>0</v>
      </c>
      <c r="AG2634" s="26">
        <f>IF(AND(-Z2634&gt;=121,-Z2634&lt;=150),D2634,0)</f>
        <v>0</v>
      </c>
      <c r="AH2634" s="26">
        <f>IF(AND(-Z2634&gt;=151,-Z2634&lt;=180),D2634,0)</f>
        <v>0</v>
      </c>
      <c r="AI2634" s="26">
        <f>IF(AND(-Z2634&gt;=181,-Z2634&lt;=210),D2634,0)</f>
        <v>0</v>
      </c>
      <c r="AJ2634" s="26">
        <f>IF(AND(-Z2634&gt;=211,-Z2634&lt;=250),D2634,0)</f>
        <v>0</v>
      </c>
      <c r="AK2634" s="26">
        <f>IF(-Z2634&gt;=251,D2634,0)</f>
        <v>0</v>
      </c>
      <c r="AL2634" s="26">
        <f>SUM(AE2634:AF2634)</f>
        <v>0</v>
      </c>
      <c r="AM2634" s="26">
        <f>SUM(AG2634:AK2634)</f>
        <v>0</v>
      </c>
      <c r="AN2634" s="26">
        <f>SUM(AI2634:AK2634)</f>
        <v>0</v>
      </c>
      <c r="AO2634" s="26">
        <f>+IF(SUM(AC2634:AK2634)=0,D2634,0)</f>
        <v>9940.68</v>
      </c>
      <c r="AP2634" s="26">
        <f>+SUM(AC2634:AK2634)</f>
        <v>0</v>
      </c>
      <c r="AQ2634" s="26">
        <f>+Tabla_DatosExternos_142[[#This Row],[Total Vigente]]+Tabla_DatosExternos_142[[#This Row],[Total Vencido]]</f>
        <v>9940.68</v>
      </c>
      <c r="AR2634" s="26">
        <f>SUM(AG2634:AK2634)</f>
        <v>0</v>
      </c>
      <c r="AS2634" s="27">
        <f>+Tabla_DatosExternos_142[[#This Row],[Fecha]]-Tabla_DatosExternos_142[[#This Row],[Vence]]</f>
        <v>-60</v>
      </c>
      <c r="AT2634" s="21"/>
      <c r="AU2634" s="28" t="e">
        <f>+AR2634-W2634</f>
        <v>#VALUE!</v>
      </c>
    </row>
    <row r="2635" spans="1:47" x14ac:dyDescent="0.35">
      <c r="A2635" s="20">
        <v>46238</v>
      </c>
      <c r="B2635" s="21">
        <v>5619</v>
      </c>
      <c r="C2635" s="21">
        <v>2092.3200000000002</v>
      </c>
      <c r="D2635" s="21">
        <v>2092.3200000000002</v>
      </c>
      <c r="E2635" s="22">
        <v>46298</v>
      </c>
      <c r="F2635" s="21">
        <v>52</v>
      </c>
      <c r="G2635" s="21" t="s">
        <v>96</v>
      </c>
      <c r="H2635" s="21" t="s">
        <v>95</v>
      </c>
      <c r="I2635" s="21" t="s">
        <v>1691</v>
      </c>
      <c r="J2635" s="21" t="s">
        <v>1378</v>
      </c>
      <c r="K2635" s="21" t="s">
        <v>1379</v>
      </c>
      <c r="L2635" s="21" t="s">
        <v>1380</v>
      </c>
      <c r="M2635" s="21" t="s">
        <v>1381</v>
      </c>
      <c r="N2635" s="21">
        <v>60</v>
      </c>
      <c r="O2635" s="20"/>
      <c r="P2635" s="21" t="s">
        <v>50</v>
      </c>
      <c r="Q2635" s="21" t="s">
        <v>1692</v>
      </c>
      <c r="R2635" s="21">
        <v>1205808</v>
      </c>
      <c r="S2635" s="21">
        <v>10019</v>
      </c>
      <c r="T2635" s="21">
        <v>-63.188351099999998</v>
      </c>
      <c r="U2635" s="21">
        <v>-17.771374399999999</v>
      </c>
      <c r="V2635" s="21" t="s">
        <v>1693</v>
      </c>
      <c r="W2635" s="21" t="s">
        <v>51</v>
      </c>
      <c r="X2635" s="21" t="s">
        <v>2031</v>
      </c>
      <c r="Y2635" s="23">
        <v>46246</v>
      </c>
      <c r="Z2635" s="24">
        <f>+E2635-Y2635</f>
        <v>52</v>
      </c>
      <c r="AA2635" s="25">
        <f>+Tabla_DatosExternos_142[[#This Row],[Saldo]]/Tabla_DatosExternos_142[[#This Row],[Importe]]</f>
        <v>1</v>
      </c>
      <c r="AB2635" s="21"/>
      <c r="AC2635" s="26">
        <f>IF(AND(-Z2635&gt;=1,-Z2635&lt;=30),D2635,0)</f>
        <v>0</v>
      </c>
      <c r="AD2635" s="26">
        <f>IF(AND(-Z2635&gt;=31,-Z2635&lt;=60),D2635,0)</f>
        <v>0</v>
      </c>
      <c r="AE2635" s="26">
        <f>IF(AND(-Z2635&gt;=61,-Z2635&lt;=90),D2635,0)</f>
        <v>0</v>
      </c>
      <c r="AF2635" s="26">
        <f>IF(AND(-Z2635&gt;=91,-Z2635&lt;=120),D2635,0)</f>
        <v>0</v>
      </c>
      <c r="AG2635" s="26">
        <f>IF(AND(-Z2635&gt;=121,-Z2635&lt;=150),D2635,0)</f>
        <v>0</v>
      </c>
      <c r="AH2635" s="26">
        <f>IF(AND(-Z2635&gt;=151,-Z2635&lt;=180),D2635,0)</f>
        <v>0</v>
      </c>
      <c r="AI2635" s="26">
        <f>IF(AND(-Z2635&gt;=181,-Z2635&lt;=210),D2635,0)</f>
        <v>0</v>
      </c>
      <c r="AJ2635" s="26">
        <f>IF(AND(-Z2635&gt;=211,-Z2635&lt;=250),D2635,0)</f>
        <v>0</v>
      </c>
      <c r="AK2635" s="26">
        <f>IF(-Z2635&gt;=251,D2635,0)</f>
        <v>0</v>
      </c>
      <c r="AL2635" s="26">
        <f>SUM(AE2635:AF2635)</f>
        <v>0</v>
      </c>
      <c r="AM2635" s="26">
        <f>SUM(AG2635:AK2635)</f>
        <v>0</v>
      </c>
      <c r="AN2635" s="26">
        <f>SUM(AI2635:AK2635)</f>
        <v>0</v>
      </c>
      <c r="AO2635" s="26">
        <f>+IF(SUM(AC2635:AK2635)=0,D2635,0)</f>
        <v>2092.3200000000002</v>
      </c>
      <c r="AP2635" s="26">
        <f>+SUM(AC2635:AK2635)</f>
        <v>0</v>
      </c>
      <c r="AQ2635" s="26">
        <f>+Tabla_DatosExternos_142[[#This Row],[Total Vigente]]+Tabla_DatosExternos_142[[#This Row],[Total Vencido]]</f>
        <v>2092.3200000000002</v>
      </c>
      <c r="AR2635" s="26">
        <f>SUM(AG2635:AK2635)</f>
        <v>0</v>
      </c>
      <c r="AS2635" s="27">
        <f>+Tabla_DatosExternos_142[[#This Row],[Fecha]]-Tabla_DatosExternos_142[[#This Row],[Vence]]</f>
        <v>-60</v>
      </c>
      <c r="AT2635" s="21"/>
      <c r="AU2635" s="28" t="e">
        <f>+AR2635-W2635</f>
        <v>#VALUE!</v>
      </c>
    </row>
    <row r="2636" spans="1:47" x14ac:dyDescent="0.35">
      <c r="A2636" s="20">
        <v>46238</v>
      </c>
      <c r="B2636" s="21">
        <v>5620</v>
      </c>
      <c r="C2636" s="21">
        <v>4604.5200000000004</v>
      </c>
      <c r="D2636" s="21">
        <v>4604.5200000000004</v>
      </c>
      <c r="E2636" s="22">
        <v>46298</v>
      </c>
      <c r="F2636" s="21">
        <v>52</v>
      </c>
      <c r="G2636" s="21" t="s">
        <v>96</v>
      </c>
      <c r="H2636" s="21" t="s">
        <v>95</v>
      </c>
      <c r="I2636" s="21" t="s">
        <v>1691</v>
      </c>
      <c r="J2636" s="21" t="s">
        <v>1378</v>
      </c>
      <c r="K2636" s="21" t="s">
        <v>1379</v>
      </c>
      <c r="L2636" s="21" t="s">
        <v>1380</v>
      </c>
      <c r="M2636" s="21" t="s">
        <v>1381</v>
      </c>
      <c r="N2636" s="21">
        <v>60</v>
      </c>
      <c r="O2636" s="20"/>
      <c r="P2636" s="21" t="s">
        <v>50</v>
      </c>
      <c r="Q2636" s="21" t="s">
        <v>1692</v>
      </c>
      <c r="R2636" s="21">
        <v>1205808</v>
      </c>
      <c r="S2636" s="21">
        <v>10019</v>
      </c>
      <c r="T2636" s="21">
        <v>-63.180715399999997</v>
      </c>
      <c r="U2636" s="21">
        <v>-17.758477599999999</v>
      </c>
      <c r="V2636" s="21" t="s">
        <v>1693</v>
      </c>
      <c r="W2636" s="21" t="s">
        <v>51</v>
      </c>
      <c r="X2636" s="21" t="s">
        <v>1702</v>
      </c>
      <c r="Y2636" s="23">
        <v>46246</v>
      </c>
      <c r="Z2636" s="24">
        <f>+E2636-Y2636</f>
        <v>52</v>
      </c>
      <c r="AA2636" s="25">
        <f>+Tabla_DatosExternos_142[[#This Row],[Saldo]]/Tabla_DatosExternos_142[[#This Row],[Importe]]</f>
        <v>1</v>
      </c>
      <c r="AB2636" s="21"/>
      <c r="AC2636" s="26">
        <f>IF(AND(-Z2636&gt;=1,-Z2636&lt;=30),D2636,0)</f>
        <v>0</v>
      </c>
      <c r="AD2636" s="26">
        <f>IF(AND(-Z2636&gt;=31,-Z2636&lt;=60),D2636,0)</f>
        <v>0</v>
      </c>
      <c r="AE2636" s="26">
        <f>IF(AND(-Z2636&gt;=61,-Z2636&lt;=90),D2636,0)</f>
        <v>0</v>
      </c>
      <c r="AF2636" s="26">
        <f>IF(AND(-Z2636&gt;=91,-Z2636&lt;=120),D2636,0)</f>
        <v>0</v>
      </c>
      <c r="AG2636" s="26">
        <f>IF(AND(-Z2636&gt;=121,-Z2636&lt;=150),D2636,0)</f>
        <v>0</v>
      </c>
      <c r="AH2636" s="26">
        <f>IF(AND(-Z2636&gt;=151,-Z2636&lt;=180),D2636,0)</f>
        <v>0</v>
      </c>
      <c r="AI2636" s="26">
        <f>IF(AND(-Z2636&gt;=181,-Z2636&lt;=210),D2636,0)</f>
        <v>0</v>
      </c>
      <c r="AJ2636" s="26">
        <f>IF(AND(-Z2636&gt;=211,-Z2636&lt;=250),D2636,0)</f>
        <v>0</v>
      </c>
      <c r="AK2636" s="26">
        <f>IF(-Z2636&gt;=251,D2636,0)</f>
        <v>0</v>
      </c>
      <c r="AL2636" s="26">
        <f>SUM(AE2636:AF2636)</f>
        <v>0</v>
      </c>
      <c r="AM2636" s="26">
        <f>SUM(AG2636:AK2636)</f>
        <v>0</v>
      </c>
      <c r="AN2636" s="26">
        <f>SUM(AI2636:AK2636)</f>
        <v>0</v>
      </c>
      <c r="AO2636" s="26">
        <f>+IF(SUM(AC2636:AK2636)=0,D2636,0)</f>
        <v>4604.5200000000004</v>
      </c>
      <c r="AP2636" s="26">
        <f>+SUM(AC2636:AK2636)</f>
        <v>0</v>
      </c>
      <c r="AQ2636" s="26">
        <f>+Tabla_DatosExternos_142[[#This Row],[Total Vigente]]+Tabla_DatosExternos_142[[#This Row],[Total Vencido]]</f>
        <v>4604.5200000000004</v>
      </c>
      <c r="AR2636" s="26">
        <f>SUM(AG2636:AK2636)</f>
        <v>0</v>
      </c>
      <c r="AS2636" s="27">
        <f>+Tabla_DatosExternos_142[[#This Row],[Fecha]]-Tabla_DatosExternos_142[[#This Row],[Vence]]</f>
        <v>-60</v>
      </c>
      <c r="AT2636" s="21"/>
      <c r="AU2636" s="28" t="e">
        <f>+AR2636-W2636</f>
        <v>#VALUE!</v>
      </c>
    </row>
    <row r="2637" spans="1:47" x14ac:dyDescent="0.35">
      <c r="A2637" s="20">
        <v>46238</v>
      </c>
      <c r="B2637" s="21">
        <v>5623</v>
      </c>
      <c r="C2637" s="21">
        <v>7798.14</v>
      </c>
      <c r="D2637" s="21">
        <v>7798.14</v>
      </c>
      <c r="E2637" s="22">
        <v>46298</v>
      </c>
      <c r="F2637" s="21">
        <v>52</v>
      </c>
      <c r="G2637" s="21" t="s">
        <v>96</v>
      </c>
      <c r="H2637" s="21" t="s">
        <v>95</v>
      </c>
      <c r="I2637" s="21" t="s">
        <v>1691</v>
      </c>
      <c r="J2637" s="21" t="s">
        <v>1378</v>
      </c>
      <c r="K2637" s="21" t="s">
        <v>1379</v>
      </c>
      <c r="L2637" s="21" t="s">
        <v>1380</v>
      </c>
      <c r="M2637" s="21" t="s">
        <v>1381</v>
      </c>
      <c r="N2637" s="21">
        <v>60</v>
      </c>
      <c r="O2637" s="20"/>
      <c r="P2637" s="21" t="s">
        <v>50</v>
      </c>
      <c r="Q2637" s="21" t="s">
        <v>1692</v>
      </c>
      <c r="R2637" s="21">
        <v>1205808</v>
      </c>
      <c r="S2637" s="21">
        <v>10019</v>
      </c>
      <c r="T2637" s="21">
        <v>-63.176046999999997</v>
      </c>
      <c r="U2637" s="21">
        <v>-17.776323300000001</v>
      </c>
      <c r="V2637" s="21" t="s">
        <v>1693</v>
      </c>
      <c r="W2637" s="21" t="s">
        <v>51</v>
      </c>
      <c r="X2637" s="21" t="s">
        <v>1694</v>
      </c>
      <c r="Y2637" s="23">
        <v>46246</v>
      </c>
      <c r="Z2637" s="24">
        <f>+E2637-Y2637</f>
        <v>52</v>
      </c>
      <c r="AA2637" s="25">
        <f>+Tabla_DatosExternos_142[[#This Row],[Saldo]]/Tabla_DatosExternos_142[[#This Row],[Importe]]</f>
        <v>1</v>
      </c>
      <c r="AB2637" s="21"/>
      <c r="AC2637" s="26">
        <f>IF(AND(-Z2637&gt;=1,-Z2637&lt;=30),D2637,0)</f>
        <v>0</v>
      </c>
      <c r="AD2637" s="26">
        <f>IF(AND(-Z2637&gt;=31,-Z2637&lt;=60),D2637,0)</f>
        <v>0</v>
      </c>
      <c r="AE2637" s="26">
        <f>IF(AND(-Z2637&gt;=61,-Z2637&lt;=90),D2637,0)</f>
        <v>0</v>
      </c>
      <c r="AF2637" s="26">
        <f>IF(AND(-Z2637&gt;=91,-Z2637&lt;=120),D2637,0)</f>
        <v>0</v>
      </c>
      <c r="AG2637" s="26">
        <f>IF(AND(-Z2637&gt;=121,-Z2637&lt;=150),D2637,0)</f>
        <v>0</v>
      </c>
      <c r="AH2637" s="26">
        <f>IF(AND(-Z2637&gt;=151,-Z2637&lt;=180),D2637,0)</f>
        <v>0</v>
      </c>
      <c r="AI2637" s="26">
        <f>IF(AND(-Z2637&gt;=181,-Z2637&lt;=210),D2637,0)</f>
        <v>0</v>
      </c>
      <c r="AJ2637" s="26">
        <f>IF(AND(-Z2637&gt;=211,-Z2637&lt;=250),D2637,0)</f>
        <v>0</v>
      </c>
      <c r="AK2637" s="26">
        <f>IF(-Z2637&gt;=251,D2637,0)</f>
        <v>0</v>
      </c>
      <c r="AL2637" s="26">
        <f>SUM(AE2637:AF2637)</f>
        <v>0</v>
      </c>
      <c r="AM2637" s="26">
        <f>SUM(AG2637:AK2637)</f>
        <v>0</v>
      </c>
      <c r="AN2637" s="26">
        <f>SUM(AI2637:AK2637)</f>
        <v>0</v>
      </c>
      <c r="AO2637" s="26">
        <f>+IF(SUM(AC2637:AK2637)=0,D2637,0)</f>
        <v>7798.14</v>
      </c>
      <c r="AP2637" s="26">
        <f>+SUM(AC2637:AK2637)</f>
        <v>0</v>
      </c>
      <c r="AQ2637" s="26">
        <f>+Tabla_DatosExternos_142[[#This Row],[Total Vigente]]+Tabla_DatosExternos_142[[#This Row],[Total Vencido]]</f>
        <v>7798.14</v>
      </c>
      <c r="AR2637" s="26">
        <f>SUM(AG2637:AK2637)</f>
        <v>0</v>
      </c>
      <c r="AS2637" s="27">
        <f>+Tabla_DatosExternos_142[[#This Row],[Fecha]]-Tabla_DatosExternos_142[[#This Row],[Vence]]</f>
        <v>-60</v>
      </c>
      <c r="AT2637" s="21"/>
      <c r="AU2637" s="28" t="e">
        <f>+AR2637-W2637</f>
        <v>#VALUE!</v>
      </c>
    </row>
    <row r="2638" spans="1:47" x14ac:dyDescent="0.35">
      <c r="A2638" s="20">
        <v>46238</v>
      </c>
      <c r="B2638" s="21">
        <v>5624</v>
      </c>
      <c r="C2638" s="21">
        <v>2493.54</v>
      </c>
      <c r="D2638" s="21">
        <v>2493.54</v>
      </c>
      <c r="E2638" s="22">
        <v>46298</v>
      </c>
      <c r="F2638" s="21">
        <v>52</v>
      </c>
      <c r="G2638" s="21" t="s">
        <v>96</v>
      </c>
      <c r="H2638" s="21" t="s">
        <v>95</v>
      </c>
      <c r="I2638" s="21" t="s">
        <v>1823</v>
      </c>
      <c r="J2638" s="21" t="s">
        <v>1378</v>
      </c>
      <c r="K2638" s="21" t="s">
        <v>1379</v>
      </c>
      <c r="L2638" s="21" t="s">
        <v>1380</v>
      </c>
      <c r="M2638" s="21" t="s">
        <v>1381</v>
      </c>
      <c r="N2638" s="21">
        <v>60</v>
      </c>
      <c r="O2638" s="20"/>
      <c r="P2638" s="21" t="s">
        <v>50</v>
      </c>
      <c r="Q2638" s="21" t="s">
        <v>1824</v>
      </c>
      <c r="R2638" s="21">
        <v>3020821</v>
      </c>
      <c r="S2638" s="21">
        <v>10019</v>
      </c>
      <c r="T2638" s="21">
        <v>-63.274680199999999</v>
      </c>
      <c r="U2638" s="21">
        <v>-17.868077700000001</v>
      </c>
      <c r="V2638" s="21" t="s">
        <v>1448</v>
      </c>
      <c r="W2638" s="21" t="s">
        <v>51</v>
      </c>
      <c r="X2638" s="21" t="s">
        <v>1895</v>
      </c>
      <c r="Y2638" s="23">
        <v>46246</v>
      </c>
      <c r="Z2638" s="24">
        <f>+E2638-Y2638</f>
        <v>52</v>
      </c>
      <c r="AA2638" s="25">
        <f>+Tabla_DatosExternos_142[[#This Row],[Saldo]]/Tabla_DatosExternos_142[[#This Row],[Importe]]</f>
        <v>1</v>
      </c>
      <c r="AB2638" s="21"/>
      <c r="AC2638" s="26">
        <f>IF(AND(-Z2638&gt;=1,-Z2638&lt;=30),D2638,0)</f>
        <v>0</v>
      </c>
      <c r="AD2638" s="26">
        <f>IF(AND(-Z2638&gt;=31,-Z2638&lt;=60),D2638,0)</f>
        <v>0</v>
      </c>
      <c r="AE2638" s="26">
        <f>IF(AND(-Z2638&gt;=61,-Z2638&lt;=90),D2638,0)</f>
        <v>0</v>
      </c>
      <c r="AF2638" s="26">
        <f>IF(AND(-Z2638&gt;=91,-Z2638&lt;=120),D2638,0)</f>
        <v>0</v>
      </c>
      <c r="AG2638" s="26">
        <f>IF(AND(-Z2638&gt;=121,-Z2638&lt;=150),D2638,0)</f>
        <v>0</v>
      </c>
      <c r="AH2638" s="26">
        <f>IF(AND(-Z2638&gt;=151,-Z2638&lt;=180),D2638,0)</f>
        <v>0</v>
      </c>
      <c r="AI2638" s="26">
        <f>IF(AND(-Z2638&gt;=181,-Z2638&lt;=210),D2638,0)</f>
        <v>0</v>
      </c>
      <c r="AJ2638" s="26">
        <f>IF(AND(-Z2638&gt;=211,-Z2638&lt;=250),D2638,0)</f>
        <v>0</v>
      </c>
      <c r="AK2638" s="26">
        <f>IF(-Z2638&gt;=251,D2638,0)</f>
        <v>0</v>
      </c>
      <c r="AL2638" s="26">
        <f>SUM(AE2638:AF2638)</f>
        <v>0</v>
      </c>
      <c r="AM2638" s="26">
        <f>SUM(AG2638:AK2638)</f>
        <v>0</v>
      </c>
      <c r="AN2638" s="26">
        <f>SUM(AI2638:AK2638)</f>
        <v>0</v>
      </c>
      <c r="AO2638" s="26">
        <f>+IF(SUM(AC2638:AK2638)=0,D2638,0)</f>
        <v>2493.54</v>
      </c>
      <c r="AP2638" s="26">
        <f>+SUM(AC2638:AK2638)</f>
        <v>0</v>
      </c>
      <c r="AQ2638" s="26">
        <f>+Tabla_DatosExternos_142[[#This Row],[Total Vigente]]+Tabla_DatosExternos_142[[#This Row],[Total Vencido]]</f>
        <v>2493.54</v>
      </c>
      <c r="AR2638" s="26">
        <f>SUM(AG2638:AK2638)</f>
        <v>0</v>
      </c>
      <c r="AS2638" s="27">
        <f>+Tabla_DatosExternos_142[[#This Row],[Fecha]]-Tabla_DatosExternos_142[[#This Row],[Vence]]</f>
        <v>-60</v>
      </c>
      <c r="AT2638" s="21"/>
      <c r="AU2638" s="28" t="e">
        <f>+AR2638-W2638</f>
        <v>#VALUE!</v>
      </c>
    </row>
    <row r="2639" spans="1:47" x14ac:dyDescent="0.35">
      <c r="A2639" s="20">
        <v>46238</v>
      </c>
      <c r="B2639" s="21">
        <v>5625</v>
      </c>
      <c r="C2639" s="21">
        <v>3341.7</v>
      </c>
      <c r="D2639" s="21">
        <v>3341.7</v>
      </c>
      <c r="E2639" s="22">
        <v>46298</v>
      </c>
      <c r="F2639" s="21">
        <v>52</v>
      </c>
      <c r="G2639" s="21" t="s">
        <v>96</v>
      </c>
      <c r="H2639" s="21" t="s">
        <v>95</v>
      </c>
      <c r="I2639" s="21" t="s">
        <v>1823</v>
      </c>
      <c r="J2639" s="21" t="s">
        <v>1378</v>
      </c>
      <c r="K2639" s="21" t="s">
        <v>1379</v>
      </c>
      <c r="L2639" s="21" t="s">
        <v>1380</v>
      </c>
      <c r="M2639" s="21" t="s">
        <v>1381</v>
      </c>
      <c r="N2639" s="21">
        <v>60</v>
      </c>
      <c r="O2639" s="20"/>
      <c r="P2639" s="21" t="s">
        <v>50</v>
      </c>
      <c r="Q2639" s="21" t="s">
        <v>1824</v>
      </c>
      <c r="R2639" s="21">
        <v>3020821</v>
      </c>
      <c r="S2639" s="21">
        <v>10019</v>
      </c>
      <c r="T2639" s="21">
        <v>-63.134996600000001</v>
      </c>
      <c r="U2639" s="21">
        <v>-17.8356034</v>
      </c>
      <c r="V2639" s="21" t="s">
        <v>1448</v>
      </c>
      <c r="W2639" s="21" t="s">
        <v>51</v>
      </c>
      <c r="X2639" s="21" t="s">
        <v>1837</v>
      </c>
      <c r="Y2639" s="23">
        <v>46246</v>
      </c>
      <c r="Z2639" s="24">
        <f>+E2639-Y2639</f>
        <v>52</v>
      </c>
      <c r="AA2639" s="25">
        <f>+Tabla_DatosExternos_142[[#This Row],[Saldo]]/Tabla_DatosExternos_142[[#This Row],[Importe]]</f>
        <v>1</v>
      </c>
      <c r="AB2639" s="21"/>
      <c r="AC2639" s="26">
        <f>IF(AND(-Z2639&gt;=1,-Z2639&lt;=30),D2639,0)</f>
        <v>0</v>
      </c>
      <c r="AD2639" s="26">
        <f>IF(AND(-Z2639&gt;=31,-Z2639&lt;=60),D2639,0)</f>
        <v>0</v>
      </c>
      <c r="AE2639" s="26">
        <f>IF(AND(-Z2639&gt;=61,-Z2639&lt;=90),D2639,0)</f>
        <v>0</v>
      </c>
      <c r="AF2639" s="26">
        <f>IF(AND(-Z2639&gt;=91,-Z2639&lt;=120),D2639,0)</f>
        <v>0</v>
      </c>
      <c r="AG2639" s="26">
        <f>IF(AND(-Z2639&gt;=121,-Z2639&lt;=150),D2639,0)</f>
        <v>0</v>
      </c>
      <c r="AH2639" s="26">
        <f>IF(AND(-Z2639&gt;=151,-Z2639&lt;=180),D2639,0)</f>
        <v>0</v>
      </c>
      <c r="AI2639" s="26">
        <f>IF(AND(-Z2639&gt;=181,-Z2639&lt;=210),D2639,0)</f>
        <v>0</v>
      </c>
      <c r="AJ2639" s="26">
        <f>IF(AND(-Z2639&gt;=211,-Z2639&lt;=250),D2639,0)</f>
        <v>0</v>
      </c>
      <c r="AK2639" s="26">
        <f>IF(-Z2639&gt;=251,D2639,0)</f>
        <v>0</v>
      </c>
      <c r="AL2639" s="26">
        <f>SUM(AE2639:AF2639)</f>
        <v>0</v>
      </c>
      <c r="AM2639" s="26">
        <f>SUM(AG2639:AK2639)</f>
        <v>0</v>
      </c>
      <c r="AN2639" s="26">
        <f>SUM(AI2639:AK2639)</f>
        <v>0</v>
      </c>
      <c r="AO2639" s="26">
        <f>+IF(SUM(AC2639:AK2639)=0,D2639,0)</f>
        <v>3341.7</v>
      </c>
      <c r="AP2639" s="26">
        <f>+SUM(AC2639:AK2639)</f>
        <v>0</v>
      </c>
      <c r="AQ2639" s="26">
        <f>+Tabla_DatosExternos_142[[#This Row],[Total Vigente]]+Tabla_DatosExternos_142[[#This Row],[Total Vencido]]</f>
        <v>3341.7</v>
      </c>
      <c r="AR2639" s="26">
        <f>SUM(AG2639:AK2639)</f>
        <v>0</v>
      </c>
      <c r="AS2639" s="27">
        <f>+Tabla_DatosExternos_142[[#This Row],[Fecha]]-Tabla_DatosExternos_142[[#This Row],[Vence]]</f>
        <v>-60</v>
      </c>
      <c r="AT2639" s="21"/>
      <c r="AU2639" s="28" t="e">
        <f>+AR2639-W2639</f>
        <v>#VALUE!</v>
      </c>
    </row>
    <row r="2640" spans="1:47" x14ac:dyDescent="0.35">
      <c r="A2640" s="20">
        <v>46238</v>
      </c>
      <c r="B2640" s="21">
        <v>293973</v>
      </c>
      <c r="C2640" s="21">
        <v>1300.44</v>
      </c>
      <c r="D2640" s="21">
        <v>1300.44</v>
      </c>
      <c r="E2640" s="22">
        <v>46298</v>
      </c>
      <c r="F2640" s="21">
        <v>52</v>
      </c>
      <c r="G2640" s="21" t="s">
        <v>96</v>
      </c>
      <c r="H2640" s="21" t="s">
        <v>95</v>
      </c>
      <c r="I2640" s="21" t="s">
        <v>1709</v>
      </c>
      <c r="J2640" s="21" t="s">
        <v>1378</v>
      </c>
      <c r="K2640" s="21" t="s">
        <v>1379</v>
      </c>
      <c r="L2640" s="21" t="s">
        <v>1380</v>
      </c>
      <c r="M2640" s="21" t="s">
        <v>1381</v>
      </c>
      <c r="N2640" s="21">
        <v>60</v>
      </c>
      <c r="O2640" s="20"/>
      <c r="P2640" s="21" t="s">
        <v>50</v>
      </c>
      <c r="Q2640" s="21" t="s">
        <v>1710</v>
      </c>
      <c r="R2640" s="21">
        <v>800000</v>
      </c>
      <c r="S2640" s="21">
        <v>10019</v>
      </c>
      <c r="T2640" s="21">
        <v>-63.183771999999998</v>
      </c>
      <c r="U2640" s="21">
        <v>-17.816842000000001</v>
      </c>
      <c r="V2640" s="21" t="s">
        <v>262</v>
      </c>
      <c r="W2640" s="21" t="s">
        <v>51</v>
      </c>
      <c r="X2640" s="21" t="s">
        <v>1748</v>
      </c>
      <c r="Y2640" s="23">
        <v>46246</v>
      </c>
      <c r="Z2640" s="24">
        <f>+E2640-Y2640</f>
        <v>52</v>
      </c>
      <c r="AA2640" s="25">
        <f>+Tabla_DatosExternos_142[[#This Row],[Saldo]]/Tabla_DatosExternos_142[[#This Row],[Importe]]</f>
        <v>1</v>
      </c>
      <c r="AB2640" s="21"/>
      <c r="AC2640" s="26">
        <f>IF(AND(-Z2640&gt;=1,-Z2640&lt;=30),D2640,0)</f>
        <v>0</v>
      </c>
      <c r="AD2640" s="26">
        <f>IF(AND(-Z2640&gt;=31,-Z2640&lt;=60),D2640,0)</f>
        <v>0</v>
      </c>
      <c r="AE2640" s="26">
        <f>IF(AND(-Z2640&gt;=61,-Z2640&lt;=90),D2640,0)</f>
        <v>0</v>
      </c>
      <c r="AF2640" s="26">
        <f>IF(AND(-Z2640&gt;=91,-Z2640&lt;=120),D2640,0)</f>
        <v>0</v>
      </c>
      <c r="AG2640" s="26">
        <f>IF(AND(-Z2640&gt;=121,-Z2640&lt;=150),D2640,0)</f>
        <v>0</v>
      </c>
      <c r="AH2640" s="26">
        <f>IF(AND(-Z2640&gt;=151,-Z2640&lt;=180),D2640,0)</f>
        <v>0</v>
      </c>
      <c r="AI2640" s="26">
        <f>IF(AND(-Z2640&gt;=181,-Z2640&lt;=210),D2640,0)</f>
        <v>0</v>
      </c>
      <c r="AJ2640" s="26">
        <f>IF(AND(-Z2640&gt;=211,-Z2640&lt;=250),D2640,0)</f>
        <v>0</v>
      </c>
      <c r="AK2640" s="26">
        <f>IF(-Z2640&gt;=251,D2640,0)</f>
        <v>0</v>
      </c>
      <c r="AL2640" s="26">
        <f>SUM(AE2640:AF2640)</f>
        <v>0</v>
      </c>
      <c r="AM2640" s="26">
        <f>SUM(AG2640:AK2640)</f>
        <v>0</v>
      </c>
      <c r="AN2640" s="26">
        <f>SUM(AI2640:AK2640)</f>
        <v>0</v>
      </c>
      <c r="AO2640" s="26">
        <f>+IF(SUM(AC2640:AK2640)=0,D2640,0)</f>
        <v>1300.44</v>
      </c>
      <c r="AP2640" s="26">
        <f>+SUM(AC2640:AK2640)</f>
        <v>0</v>
      </c>
      <c r="AQ2640" s="26">
        <f>+Tabla_DatosExternos_142[[#This Row],[Total Vigente]]+Tabla_DatosExternos_142[[#This Row],[Total Vencido]]</f>
        <v>1300.44</v>
      </c>
      <c r="AR2640" s="26">
        <f>SUM(AG2640:AK2640)</f>
        <v>0</v>
      </c>
      <c r="AS2640" s="27">
        <f>+Tabla_DatosExternos_142[[#This Row],[Fecha]]-Tabla_DatosExternos_142[[#This Row],[Vence]]</f>
        <v>-60</v>
      </c>
      <c r="AT2640" s="21"/>
      <c r="AU2640" s="28" t="e">
        <f>+AR2640-W2640</f>
        <v>#VALUE!</v>
      </c>
    </row>
    <row r="2641" spans="1:47" x14ac:dyDescent="0.35">
      <c r="A2641" s="20">
        <v>46238</v>
      </c>
      <c r="B2641" s="21">
        <v>293974</v>
      </c>
      <c r="C2641" s="21">
        <v>1081.26</v>
      </c>
      <c r="D2641" s="21">
        <v>1081.26</v>
      </c>
      <c r="E2641" s="22">
        <v>46298</v>
      </c>
      <c r="F2641" s="21">
        <v>52</v>
      </c>
      <c r="G2641" s="21" t="s">
        <v>96</v>
      </c>
      <c r="H2641" s="21" t="s">
        <v>95</v>
      </c>
      <c r="I2641" s="21" t="s">
        <v>1709</v>
      </c>
      <c r="J2641" s="21" t="s">
        <v>1378</v>
      </c>
      <c r="K2641" s="21" t="s">
        <v>1379</v>
      </c>
      <c r="L2641" s="21" t="s">
        <v>1380</v>
      </c>
      <c r="M2641" s="21" t="s">
        <v>1381</v>
      </c>
      <c r="N2641" s="21">
        <v>60</v>
      </c>
      <c r="O2641" s="20"/>
      <c r="P2641" s="21" t="s">
        <v>50</v>
      </c>
      <c r="Q2641" s="21" t="s">
        <v>1710</v>
      </c>
      <c r="R2641" s="21">
        <v>110000</v>
      </c>
      <c r="S2641" s="21">
        <v>10019</v>
      </c>
      <c r="T2641" s="21">
        <v>-63.183771999999998</v>
      </c>
      <c r="U2641" s="21">
        <v>-17.816842000000001</v>
      </c>
      <c r="V2641" s="21" t="s">
        <v>262</v>
      </c>
      <c r="W2641" s="21" t="s">
        <v>51</v>
      </c>
      <c r="X2641" s="21" t="s">
        <v>1712</v>
      </c>
      <c r="Y2641" s="23">
        <v>46246</v>
      </c>
      <c r="Z2641" s="24">
        <f>+E2641-Y2641</f>
        <v>52</v>
      </c>
      <c r="AA2641" s="25">
        <f>+Tabla_DatosExternos_142[[#This Row],[Saldo]]/Tabla_DatosExternos_142[[#This Row],[Importe]]</f>
        <v>1</v>
      </c>
      <c r="AB2641" s="21"/>
      <c r="AC2641" s="26">
        <f>IF(AND(-Z2641&gt;=1,-Z2641&lt;=30),D2641,0)</f>
        <v>0</v>
      </c>
      <c r="AD2641" s="26">
        <f>IF(AND(-Z2641&gt;=31,-Z2641&lt;=60),D2641,0)</f>
        <v>0</v>
      </c>
      <c r="AE2641" s="26">
        <f>IF(AND(-Z2641&gt;=61,-Z2641&lt;=90),D2641,0)</f>
        <v>0</v>
      </c>
      <c r="AF2641" s="26">
        <f>IF(AND(-Z2641&gt;=91,-Z2641&lt;=120),D2641,0)</f>
        <v>0</v>
      </c>
      <c r="AG2641" s="26">
        <f>IF(AND(-Z2641&gt;=121,-Z2641&lt;=150),D2641,0)</f>
        <v>0</v>
      </c>
      <c r="AH2641" s="26">
        <f>IF(AND(-Z2641&gt;=151,-Z2641&lt;=180),D2641,0)</f>
        <v>0</v>
      </c>
      <c r="AI2641" s="26">
        <f>IF(AND(-Z2641&gt;=181,-Z2641&lt;=210),D2641,0)</f>
        <v>0</v>
      </c>
      <c r="AJ2641" s="26">
        <f>IF(AND(-Z2641&gt;=211,-Z2641&lt;=250),D2641,0)</f>
        <v>0</v>
      </c>
      <c r="AK2641" s="26">
        <f>IF(-Z2641&gt;=251,D2641,0)</f>
        <v>0</v>
      </c>
      <c r="AL2641" s="26">
        <f>SUM(AE2641:AF2641)</f>
        <v>0</v>
      </c>
      <c r="AM2641" s="26">
        <f>SUM(AG2641:AK2641)</f>
        <v>0</v>
      </c>
      <c r="AN2641" s="26">
        <f>SUM(AI2641:AK2641)</f>
        <v>0</v>
      </c>
      <c r="AO2641" s="26">
        <f>+IF(SUM(AC2641:AK2641)=0,D2641,0)</f>
        <v>1081.26</v>
      </c>
      <c r="AP2641" s="26">
        <f>+SUM(AC2641:AK2641)</f>
        <v>0</v>
      </c>
      <c r="AQ2641" s="26">
        <f>+Tabla_DatosExternos_142[[#This Row],[Total Vigente]]+Tabla_DatosExternos_142[[#This Row],[Total Vencido]]</f>
        <v>1081.26</v>
      </c>
      <c r="AR2641" s="26">
        <f>SUM(AG2641:AK2641)</f>
        <v>0</v>
      </c>
      <c r="AS2641" s="27">
        <f>+Tabla_DatosExternos_142[[#This Row],[Fecha]]-Tabla_DatosExternos_142[[#This Row],[Vence]]</f>
        <v>-60</v>
      </c>
      <c r="AT2641" s="21"/>
      <c r="AU2641" s="28" t="e">
        <f>+AR2641-W2641</f>
        <v>#VALUE!</v>
      </c>
    </row>
    <row r="2642" spans="1:47" x14ac:dyDescent="0.35">
      <c r="A2642" s="20">
        <v>46238</v>
      </c>
      <c r="B2642" s="21">
        <v>293975</v>
      </c>
      <c r="C2642" s="21">
        <v>419.16</v>
      </c>
      <c r="D2642" s="21">
        <v>419.16</v>
      </c>
      <c r="E2642" s="22">
        <v>46298</v>
      </c>
      <c r="F2642" s="21">
        <v>52</v>
      </c>
      <c r="G2642" s="21" t="s">
        <v>96</v>
      </c>
      <c r="H2642" s="21" t="s">
        <v>95</v>
      </c>
      <c r="I2642" s="21" t="s">
        <v>1709</v>
      </c>
      <c r="J2642" s="21" t="s">
        <v>1378</v>
      </c>
      <c r="K2642" s="21" t="s">
        <v>1379</v>
      </c>
      <c r="L2642" s="21" t="s">
        <v>1380</v>
      </c>
      <c r="M2642" s="21" t="s">
        <v>1381</v>
      </c>
      <c r="N2642" s="21">
        <v>60</v>
      </c>
      <c r="O2642" s="20"/>
      <c r="P2642" s="21" t="s">
        <v>50</v>
      </c>
      <c r="Q2642" s="21" t="s">
        <v>1710</v>
      </c>
      <c r="R2642" s="21">
        <v>110000</v>
      </c>
      <c r="S2642" s="21">
        <v>10019</v>
      </c>
      <c r="T2642" s="21">
        <v>-63.165480000000002</v>
      </c>
      <c r="U2642" s="21">
        <v>-17.804368</v>
      </c>
      <c r="V2642" s="21" t="s">
        <v>262</v>
      </c>
      <c r="W2642" s="21" t="s">
        <v>51</v>
      </c>
      <c r="X2642" s="21" t="s">
        <v>1714</v>
      </c>
      <c r="Y2642" s="23">
        <v>46246</v>
      </c>
      <c r="Z2642" s="24">
        <f>+E2642-Y2642</f>
        <v>52</v>
      </c>
      <c r="AA2642" s="25">
        <f>+Tabla_DatosExternos_142[[#This Row],[Saldo]]/Tabla_DatosExternos_142[[#This Row],[Importe]]</f>
        <v>1</v>
      </c>
      <c r="AB2642" s="21"/>
      <c r="AC2642" s="26">
        <f>IF(AND(-Z2642&gt;=1,-Z2642&lt;=30),D2642,0)</f>
        <v>0</v>
      </c>
      <c r="AD2642" s="26">
        <f>IF(AND(-Z2642&gt;=31,-Z2642&lt;=60),D2642,0)</f>
        <v>0</v>
      </c>
      <c r="AE2642" s="26">
        <f>IF(AND(-Z2642&gt;=61,-Z2642&lt;=90),D2642,0)</f>
        <v>0</v>
      </c>
      <c r="AF2642" s="26">
        <f>IF(AND(-Z2642&gt;=91,-Z2642&lt;=120),D2642,0)</f>
        <v>0</v>
      </c>
      <c r="AG2642" s="26">
        <f>IF(AND(-Z2642&gt;=121,-Z2642&lt;=150),D2642,0)</f>
        <v>0</v>
      </c>
      <c r="AH2642" s="26">
        <f>IF(AND(-Z2642&gt;=151,-Z2642&lt;=180),D2642,0)</f>
        <v>0</v>
      </c>
      <c r="AI2642" s="26">
        <f>IF(AND(-Z2642&gt;=181,-Z2642&lt;=210),D2642,0)</f>
        <v>0</v>
      </c>
      <c r="AJ2642" s="26">
        <f>IF(AND(-Z2642&gt;=211,-Z2642&lt;=250),D2642,0)</f>
        <v>0</v>
      </c>
      <c r="AK2642" s="26">
        <f>IF(-Z2642&gt;=251,D2642,0)</f>
        <v>0</v>
      </c>
      <c r="AL2642" s="26">
        <f>SUM(AE2642:AF2642)</f>
        <v>0</v>
      </c>
      <c r="AM2642" s="26">
        <f>SUM(AG2642:AK2642)</f>
        <v>0</v>
      </c>
      <c r="AN2642" s="26">
        <f>SUM(AI2642:AK2642)</f>
        <v>0</v>
      </c>
      <c r="AO2642" s="26">
        <f>+IF(SUM(AC2642:AK2642)=0,D2642,0)</f>
        <v>419.16</v>
      </c>
      <c r="AP2642" s="26">
        <f>+SUM(AC2642:AK2642)</f>
        <v>0</v>
      </c>
      <c r="AQ2642" s="26">
        <f>+Tabla_DatosExternos_142[[#This Row],[Total Vigente]]+Tabla_DatosExternos_142[[#This Row],[Total Vencido]]</f>
        <v>419.16</v>
      </c>
      <c r="AR2642" s="26">
        <f>SUM(AG2642:AK2642)</f>
        <v>0</v>
      </c>
      <c r="AS2642" s="27">
        <f>+Tabla_DatosExternos_142[[#This Row],[Fecha]]-Tabla_DatosExternos_142[[#This Row],[Vence]]</f>
        <v>-60</v>
      </c>
      <c r="AT2642" s="21"/>
      <c r="AU2642" s="28" t="e">
        <f>+AR2642-W2642</f>
        <v>#VALUE!</v>
      </c>
    </row>
    <row r="2643" spans="1:47" x14ac:dyDescent="0.35">
      <c r="A2643" s="20">
        <v>46238</v>
      </c>
      <c r="B2643" s="21">
        <v>293976</v>
      </c>
      <c r="C2643" s="21">
        <v>357</v>
      </c>
      <c r="D2643" s="21">
        <v>357</v>
      </c>
      <c r="E2643" s="22">
        <v>46298</v>
      </c>
      <c r="F2643" s="21">
        <v>52</v>
      </c>
      <c r="G2643" s="21" t="s">
        <v>96</v>
      </c>
      <c r="H2643" s="21" t="s">
        <v>95</v>
      </c>
      <c r="I2643" s="21" t="s">
        <v>1709</v>
      </c>
      <c r="J2643" s="21" t="s">
        <v>1378</v>
      </c>
      <c r="K2643" s="21" t="s">
        <v>1379</v>
      </c>
      <c r="L2643" s="21" t="s">
        <v>1380</v>
      </c>
      <c r="M2643" s="21" t="s">
        <v>1381</v>
      </c>
      <c r="N2643" s="21">
        <v>60</v>
      </c>
      <c r="O2643" s="20"/>
      <c r="P2643" s="21" t="s">
        <v>50</v>
      </c>
      <c r="Q2643" s="21" t="s">
        <v>1710</v>
      </c>
      <c r="R2643" s="21">
        <v>110000</v>
      </c>
      <c r="S2643" s="21">
        <v>10019</v>
      </c>
      <c r="T2643" s="21">
        <v>-63.135860999999998</v>
      </c>
      <c r="U2643" s="21">
        <v>-17.807611000000001</v>
      </c>
      <c r="V2643" s="21" t="s">
        <v>1715</v>
      </c>
      <c r="W2643" s="21" t="s">
        <v>51</v>
      </c>
      <c r="X2643" s="21" t="s">
        <v>1716</v>
      </c>
      <c r="Y2643" s="23">
        <v>46246</v>
      </c>
      <c r="Z2643" s="24">
        <f>+E2643-Y2643</f>
        <v>52</v>
      </c>
      <c r="AA2643" s="25">
        <f>+Tabla_DatosExternos_142[[#This Row],[Saldo]]/Tabla_DatosExternos_142[[#This Row],[Importe]]</f>
        <v>1</v>
      </c>
      <c r="AB2643" s="21"/>
      <c r="AC2643" s="26">
        <f>IF(AND(-Z2643&gt;=1,-Z2643&lt;=30),D2643,0)</f>
        <v>0</v>
      </c>
      <c r="AD2643" s="26">
        <f>IF(AND(-Z2643&gt;=31,-Z2643&lt;=60),D2643,0)</f>
        <v>0</v>
      </c>
      <c r="AE2643" s="26">
        <f>IF(AND(-Z2643&gt;=61,-Z2643&lt;=90),D2643,0)</f>
        <v>0</v>
      </c>
      <c r="AF2643" s="26">
        <f>IF(AND(-Z2643&gt;=91,-Z2643&lt;=120),D2643,0)</f>
        <v>0</v>
      </c>
      <c r="AG2643" s="26">
        <f>IF(AND(-Z2643&gt;=121,-Z2643&lt;=150),D2643,0)</f>
        <v>0</v>
      </c>
      <c r="AH2643" s="26">
        <f>IF(AND(-Z2643&gt;=151,-Z2643&lt;=180),D2643,0)</f>
        <v>0</v>
      </c>
      <c r="AI2643" s="26">
        <f>IF(AND(-Z2643&gt;=181,-Z2643&lt;=210),D2643,0)</f>
        <v>0</v>
      </c>
      <c r="AJ2643" s="26">
        <f>IF(AND(-Z2643&gt;=211,-Z2643&lt;=250),D2643,0)</f>
        <v>0</v>
      </c>
      <c r="AK2643" s="26">
        <f>IF(-Z2643&gt;=251,D2643,0)</f>
        <v>0</v>
      </c>
      <c r="AL2643" s="26">
        <f>SUM(AE2643:AF2643)</f>
        <v>0</v>
      </c>
      <c r="AM2643" s="26">
        <f>SUM(AG2643:AK2643)</f>
        <v>0</v>
      </c>
      <c r="AN2643" s="26">
        <f>SUM(AI2643:AK2643)</f>
        <v>0</v>
      </c>
      <c r="AO2643" s="26">
        <f>+IF(SUM(AC2643:AK2643)=0,D2643,0)</f>
        <v>357</v>
      </c>
      <c r="AP2643" s="26">
        <f>+SUM(AC2643:AK2643)</f>
        <v>0</v>
      </c>
      <c r="AQ2643" s="26">
        <f>+Tabla_DatosExternos_142[[#This Row],[Total Vigente]]+Tabla_DatosExternos_142[[#This Row],[Total Vencido]]</f>
        <v>357</v>
      </c>
      <c r="AR2643" s="26">
        <f>SUM(AG2643:AK2643)</f>
        <v>0</v>
      </c>
      <c r="AS2643" s="27">
        <f>+Tabla_DatosExternos_142[[#This Row],[Fecha]]-Tabla_DatosExternos_142[[#This Row],[Vence]]</f>
        <v>-60</v>
      </c>
      <c r="AT2643" s="21"/>
      <c r="AU2643" s="28" t="e">
        <f>+AR2643-W2643</f>
        <v>#VALUE!</v>
      </c>
    </row>
    <row r="2644" spans="1:47" x14ac:dyDescent="0.35">
      <c r="A2644" s="20">
        <v>46238</v>
      </c>
      <c r="B2644" s="21">
        <v>293977</v>
      </c>
      <c r="C2644" s="21">
        <v>669.12</v>
      </c>
      <c r="D2644" s="21">
        <v>669.12</v>
      </c>
      <c r="E2644" s="22">
        <v>46298</v>
      </c>
      <c r="F2644" s="21">
        <v>52</v>
      </c>
      <c r="G2644" s="21" t="s">
        <v>96</v>
      </c>
      <c r="H2644" s="21" t="s">
        <v>95</v>
      </c>
      <c r="I2644" s="21" t="s">
        <v>1709</v>
      </c>
      <c r="J2644" s="21" t="s">
        <v>1378</v>
      </c>
      <c r="K2644" s="21" t="s">
        <v>1379</v>
      </c>
      <c r="L2644" s="21" t="s">
        <v>1380</v>
      </c>
      <c r="M2644" s="21" t="s">
        <v>1381</v>
      </c>
      <c r="N2644" s="21">
        <v>60</v>
      </c>
      <c r="O2644" s="20"/>
      <c r="P2644" s="21" t="s">
        <v>50</v>
      </c>
      <c r="Q2644" s="21" t="s">
        <v>1710</v>
      </c>
      <c r="R2644" s="21">
        <v>110000</v>
      </c>
      <c r="S2644" s="21">
        <v>10019</v>
      </c>
      <c r="T2644" s="21">
        <v>-63.172030999999997</v>
      </c>
      <c r="U2644" s="21">
        <v>-17.829115000000002</v>
      </c>
      <c r="V2644" s="21" t="s">
        <v>1717</v>
      </c>
      <c r="W2644" s="21" t="s">
        <v>51</v>
      </c>
      <c r="X2644" s="21" t="s">
        <v>1718</v>
      </c>
      <c r="Y2644" s="23">
        <v>46246</v>
      </c>
      <c r="Z2644" s="24">
        <f>+E2644-Y2644</f>
        <v>52</v>
      </c>
      <c r="AA2644" s="25">
        <f>+Tabla_DatosExternos_142[[#This Row],[Saldo]]/Tabla_DatosExternos_142[[#This Row],[Importe]]</f>
        <v>1</v>
      </c>
      <c r="AB2644" s="21"/>
      <c r="AC2644" s="26">
        <f>IF(AND(-Z2644&gt;=1,-Z2644&lt;=30),D2644,0)</f>
        <v>0</v>
      </c>
      <c r="AD2644" s="26">
        <f>IF(AND(-Z2644&gt;=31,-Z2644&lt;=60),D2644,0)</f>
        <v>0</v>
      </c>
      <c r="AE2644" s="26">
        <f>IF(AND(-Z2644&gt;=61,-Z2644&lt;=90),D2644,0)</f>
        <v>0</v>
      </c>
      <c r="AF2644" s="26">
        <f>IF(AND(-Z2644&gt;=91,-Z2644&lt;=120),D2644,0)</f>
        <v>0</v>
      </c>
      <c r="AG2644" s="26">
        <f>IF(AND(-Z2644&gt;=121,-Z2644&lt;=150),D2644,0)</f>
        <v>0</v>
      </c>
      <c r="AH2644" s="26">
        <f>IF(AND(-Z2644&gt;=151,-Z2644&lt;=180),D2644,0)</f>
        <v>0</v>
      </c>
      <c r="AI2644" s="26">
        <f>IF(AND(-Z2644&gt;=181,-Z2644&lt;=210),D2644,0)</f>
        <v>0</v>
      </c>
      <c r="AJ2644" s="26">
        <f>IF(AND(-Z2644&gt;=211,-Z2644&lt;=250),D2644,0)</f>
        <v>0</v>
      </c>
      <c r="AK2644" s="26">
        <f>IF(-Z2644&gt;=251,D2644,0)</f>
        <v>0</v>
      </c>
      <c r="AL2644" s="26">
        <f>SUM(AE2644:AF2644)</f>
        <v>0</v>
      </c>
      <c r="AM2644" s="26">
        <f>SUM(AG2644:AK2644)</f>
        <v>0</v>
      </c>
      <c r="AN2644" s="26">
        <f>SUM(AI2644:AK2644)</f>
        <v>0</v>
      </c>
      <c r="AO2644" s="26">
        <f>+IF(SUM(AC2644:AK2644)=0,D2644,0)</f>
        <v>669.12</v>
      </c>
      <c r="AP2644" s="26">
        <f>+SUM(AC2644:AK2644)</f>
        <v>0</v>
      </c>
      <c r="AQ2644" s="26">
        <f>+Tabla_DatosExternos_142[[#This Row],[Total Vigente]]+Tabla_DatosExternos_142[[#This Row],[Total Vencido]]</f>
        <v>669.12</v>
      </c>
      <c r="AR2644" s="26">
        <f>SUM(AG2644:AK2644)</f>
        <v>0</v>
      </c>
      <c r="AS2644" s="27">
        <f>+Tabla_DatosExternos_142[[#This Row],[Fecha]]-Tabla_DatosExternos_142[[#This Row],[Vence]]</f>
        <v>-60</v>
      </c>
      <c r="AT2644" s="21"/>
      <c r="AU2644" s="28" t="e">
        <f>+AR2644-W2644</f>
        <v>#VALUE!</v>
      </c>
    </row>
    <row r="2645" spans="1:47" x14ac:dyDescent="0.35">
      <c r="A2645" s="20">
        <v>46238</v>
      </c>
      <c r="B2645" s="21">
        <v>293978</v>
      </c>
      <c r="C2645" s="21">
        <v>1231.68</v>
      </c>
      <c r="D2645" s="21">
        <v>1231.68</v>
      </c>
      <c r="E2645" s="22">
        <v>46298</v>
      </c>
      <c r="F2645" s="21">
        <v>52</v>
      </c>
      <c r="G2645" s="21" t="s">
        <v>96</v>
      </c>
      <c r="H2645" s="21" t="s">
        <v>95</v>
      </c>
      <c r="I2645" s="21" t="s">
        <v>1709</v>
      </c>
      <c r="J2645" s="21" t="s">
        <v>1378</v>
      </c>
      <c r="K2645" s="21" t="s">
        <v>1379</v>
      </c>
      <c r="L2645" s="21" t="s">
        <v>1380</v>
      </c>
      <c r="M2645" s="21" t="s">
        <v>1381</v>
      </c>
      <c r="N2645" s="21">
        <v>60</v>
      </c>
      <c r="O2645" s="20"/>
      <c r="P2645" s="21" t="s">
        <v>50</v>
      </c>
      <c r="Q2645" s="21" t="s">
        <v>1710</v>
      </c>
      <c r="R2645" s="21">
        <v>110000</v>
      </c>
      <c r="S2645" s="21">
        <v>10019</v>
      </c>
      <c r="T2645" s="21">
        <v>-63.160083</v>
      </c>
      <c r="U2645" s="21">
        <v>-17.863472000000002</v>
      </c>
      <c r="V2645" s="21" t="s">
        <v>1717</v>
      </c>
      <c r="W2645" s="21" t="s">
        <v>51</v>
      </c>
      <c r="X2645" s="21" t="s">
        <v>1719</v>
      </c>
      <c r="Y2645" s="23">
        <v>46246</v>
      </c>
      <c r="Z2645" s="24">
        <f>+E2645-Y2645</f>
        <v>52</v>
      </c>
      <c r="AA2645" s="25">
        <f>+Tabla_DatosExternos_142[[#This Row],[Saldo]]/Tabla_DatosExternos_142[[#This Row],[Importe]]</f>
        <v>1</v>
      </c>
      <c r="AB2645" s="21"/>
      <c r="AC2645" s="26">
        <f>IF(AND(-Z2645&gt;=1,-Z2645&lt;=30),D2645,0)</f>
        <v>0</v>
      </c>
      <c r="AD2645" s="26">
        <f>IF(AND(-Z2645&gt;=31,-Z2645&lt;=60),D2645,0)</f>
        <v>0</v>
      </c>
      <c r="AE2645" s="26">
        <f>IF(AND(-Z2645&gt;=61,-Z2645&lt;=90),D2645,0)</f>
        <v>0</v>
      </c>
      <c r="AF2645" s="26">
        <f>IF(AND(-Z2645&gt;=91,-Z2645&lt;=120),D2645,0)</f>
        <v>0</v>
      </c>
      <c r="AG2645" s="26">
        <f>IF(AND(-Z2645&gt;=121,-Z2645&lt;=150),D2645,0)</f>
        <v>0</v>
      </c>
      <c r="AH2645" s="26">
        <f>IF(AND(-Z2645&gt;=151,-Z2645&lt;=180),D2645,0)</f>
        <v>0</v>
      </c>
      <c r="AI2645" s="26">
        <f>IF(AND(-Z2645&gt;=181,-Z2645&lt;=210),D2645,0)</f>
        <v>0</v>
      </c>
      <c r="AJ2645" s="26">
        <f>IF(AND(-Z2645&gt;=211,-Z2645&lt;=250),D2645,0)</f>
        <v>0</v>
      </c>
      <c r="AK2645" s="26">
        <f>IF(-Z2645&gt;=251,D2645,0)</f>
        <v>0</v>
      </c>
      <c r="AL2645" s="26">
        <f>SUM(AE2645:AF2645)</f>
        <v>0</v>
      </c>
      <c r="AM2645" s="26">
        <f>SUM(AG2645:AK2645)</f>
        <v>0</v>
      </c>
      <c r="AN2645" s="26">
        <f>SUM(AI2645:AK2645)</f>
        <v>0</v>
      </c>
      <c r="AO2645" s="26">
        <f>+IF(SUM(AC2645:AK2645)=0,D2645,0)</f>
        <v>1231.68</v>
      </c>
      <c r="AP2645" s="26">
        <f>+SUM(AC2645:AK2645)</f>
        <v>0</v>
      </c>
      <c r="AQ2645" s="26">
        <f>+Tabla_DatosExternos_142[[#This Row],[Total Vigente]]+Tabla_DatosExternos_142[[#This Row],[Total Vencido]]</f>
        <v>1231.68</v>
      </c>
      <c r="AR2645" s="26">
        <f>SUM(AG2645:AK2645)</f>
        <v>0</v>
      </c>
      <c r="AS2645" s="27">
        <f>+Tabla_DatosExternos_142[[#This Row],[Fecha]]-Tabla_DatosExternos_142[[#This Row],[Vence]]</f>
        <v>-60</v>
      </c>
      <c r="AT2645" s="21"/>
      <c r="AU2645" s="28" t="e">
        <f>+AR2645-W2645</f>
        <v>#VALUE!</v>
      </c>
    </row>
    <row r="2646" spans="1:47" x14ac:dyDescent="0.35">
      <c r="A2646" s="20">
        <v>46238</v>
      </c>
      <c r="B2646" s="21">
        <v>293979</v>
      </c>
      <c r="C2646" s="21">
        <v>1820.7</v>
      </c>
      <c r="D2646" s="21">
        <v>1820.7</v>
      </c>
      <c r="E2646" s="22">
        <v>46298</v>
      </c>
      <c r="F2646" s="21">
        <v>52</v>
      </c>
      <c r="G2646" s="21" t="s">
        <v>96</v>
      </c>
      <c r="H2646" s="21" t="s">
        <v>95</v>
      </c>
      <c r="I2646" s="21" t="s">
        <v>1709</v>
      </c>
      <c r="J2646" s="21" t="s">
        <v>1378</v>
      </c>
      <c r="K2646" s="21" t="s">
        <v>1379</v>
      </c>
      <c r="L2646" s="21" t="s">
        <v>1380</v>
      </c>
      <c r="M2646" s="21" t="s">
        <v>1381</v>
      </c>
      <c r="N2646" s="21">
        <v>60</v>
      </c>
      <c r="O2646" s="20"/>
      <c r="P2646" s="21" t="s">
        <v>50</v>
      </c>
      <c r="Q2646" s="21" t="s">
        <v>1710</v>
      </c>
      <c r="R2646" s="21">
        <v>110000</v>
      </c>
      <c r="S2646" s="21">
        <v>10019</v>
      </c>
      <c r="T2646" s="21">
        <v>-63.118544999999997</v>
      </c>
      <c r="U2646" s="21">
        <v>-17.792090000000002</v>
      </c>
      <c r="V2646" s="21" t="s">
        <v>1717</v>
      </c>
      <c r="W2646" s="21" t="s">
        <v>51</v>
      </c>
      <c r="X2646" s="21" t="s">
        <v>1720</v>
      </c>
      <c r="Y2646" s="23">
        <v>46246</v>
      </c>
      <c r="Z2646" s="24">
        <f>+E2646-Y2646</f>
        <v>52</v>
      </c>
      <c r="AA2646" s="25">
        <f>+Tabla_DatosExternos_142[[#This Row],[Saldo]]/Tabla_DatosExternos_142[[#This Row],[Importe]]</f>
        <v>1</v>
      </c>
      <c r="AB2646" s="21"/>
      <c r="AC2646" s="26">
        <f>IF(AND(-Z2646&gt;=1,-Z2646&lt;=30),D2646,0)</f>
        <v>0</v>
      </c>
      <c r="AD2646" s="26">
        <f>IF(AND(-Z2646&gt;=31,-Z2646&lt;=60),D2646,0)</f>
        <v>0</v>
      </c>
      <c r="AE2646" s="26">
        <f>IF(AND(-Z2646&gt;=61,-Z2646&lt;=90),D2646,0)</f>
        <v>0</v>
      </c>
      <c r="AF2646" s="26">
        <f>IF(AND(-Z2646&gt;=91,-Z2646&lt;=120),D2646,0)</f>
        <v>0</v>
      </c>
      <c r="AG2646" s="26">
        <f>IF(AND(-Z2646&gt;=121,-Z2646&lt;=150),D2646,0)</f>
        <v>0</v>
      </c>
      <c r="AH2646" s="26">
        <f>IF(AND(-Z2646&gt;=151,-Z2646&lt;=180),D2646,0)</f>
        <v>0</v>
      </c>
      <c r="AI2646" s="26">
        <f>IF(AND(-Z2646&gt;=181,-Z2646&lt;=210),D2646,0)</f>
        <v>0</v>
      </c>
      <c r="AJ2646" s="26">
        <f>IF(AND(-Z2646&gt;=211,-Z2646&lt;=250),D2646,0)</f>
        <v>0</v>
      </c>
      <c r="AK2646" s="26">
        <f>IF(-Z2646&gt;=251,D2646,0)</f>
        <v>0</v>
      </c>
      <c r="AL2646" s="26">
        <f>SUM(AE2646:AF2646)</f>
        <v>0</v>
      </c>
      <c r="AM2646" s="26">
        <f>SUM(AG2646:AK2646)</f>
        <v>0</v>
      </c>
      <c r="AN2646" s="26">
        <f>SUM(AI2646:AK2646)</f>
        <v>0</v>
      </c>
      <c r="AO2646" s="26">
        <f>+IF(SUM(AC2646:AK2646)=0,D2646,0)</f>
        <v>1820.7</v>
      </c>
      <c r="AP2646" s="26">
        <f>+SUM(AC2646:AK2646)</f>
        <v>0</v>
      </c>
      <c r="AQ2646" s="26">
        <f>+Tabla_DatosExternos_142[[#This Row],[Total Vigente]]+Tabla_DatosExternos_142[[#This Row],[Total Vencido]]</f>
        <v>1820.7</v>
      </c>
      <c r="AR2646" s="26">
        <f>SUM(AG2646:AK2646)</f>
        <v>0</v>
      </c>
      <c r="AS2646" s="27">
        <f>+Tabla_DatosExternos_142[[#This Row],[Fecha]]-Tabla_DatosExternos_142[[#This Row],[Vence]]</f>
        <v>-60</v>
      </c>
      <c r="AT2646" s="21"/>
      <c r="AU2646" s="28" t="e">
        <f>+AR2646-W2646</f>
        <v>#VALUE!</v>
      </c>
    </row>
    <row r="2647" spans="1:47" x14ac:dyDescent="0.35">
      <c r="A2647" s="20">
        <v>46238</v>
      </c>
      <c r="B2647" s="21">
        <v>293980</v>
      </c>
      <c r="C2647" s="21">
        <v>934.08</v>
      </c>
      <c r="D2647" s="21">
        <v>934.08</v>
      </c>
      <c r="E2647" s="22">
        <v>46298</v>
      </c>
      <c r="F2647" s="21">
        <v>52</v>
      </c>
      <c r="G2647" s="21" t="s">
        <v>96</v>
      </c>
      <c r="H2647" s="21" t="s">
        <v>95</v>
      </c>
      <c r="I2647" s="21" t="s">
        <v>1709</v>
      </c>
      <c r="J2647" s="21" t="s">
        <v>1378</v>
      </c>
      <c r="K2647" s="21" t="s">
        <v>1379</v>
      </c>
      <c r="L2647" s="21" t="s">
        <v>1380</v>
      </c>
      <c r="M2647" s="21" t="s">
        <v>1381</v>
      </c>
      <c r="N2647" s="21">
        <v>60</v>
      </c>
      <c r="O2647" s="20"/>
      <c r="P2647" s="21" t="s">
        <v>50</v>
      </c>
      <c r="Q2647" s="21" t="s">
        <v>1710</v>
      </c>
      <c r="R2647" s="21">
        <v>110000</v>
      </c>
      <c r="S2647" s="21">
        <v>10019</v>
      </c>
      <c r="T2647" s="21">
        <v>-63.181055999999998</v>
      </c>
      <c r="U2647" s="21">
        <v>-17.843778</v>
      </c>
      <c r="V2647" s="21" t="s">
        <v>1717</v>
      </c>
      <c r="W2647" s="21" t="s">
        <v>51</v>
      </c>
      <c r="X2647" s="21" t="s">
        <v>1721</v>
      </c>
      <c r="Y2647" s="23">
        <v>46246</v>
      </c>
      <c r="Z2647" s="24">
        <f>+E2647-Y2647</f>
        <v>52</v>
      </c>
      <c r="AA2647" s="25">
        <f>+Tabla_DatosExternos_142[[#This Row],[Saldo]]/Tabla_DatosExternos_142[[#This Row],[Importe]]</f>
        <v>1</v>
      </c>
      <c r="AB2647" s="21"/>
      <c r="AC2647" s="26">
        <f>IF(AND(-Z2647&gt;=1,-Z2647&lt;=30),D2647,0)</f>
        <v>0</v>
      </c>
      <c r="AD2647" s="26">
        <f>IF(AND(-Z2647&gt;=31,-Z2647&lt;=60),D2647,0)</f>
        <v>0</v>
      </c>
      <c r="AE2647" s="26">
        <f>IF(AND(-Z2647&gt;=61,-Z2647&lt;=90),D2647,0)</f>
        <v>0</v>
      </c>
      <c r="AF2647" s="26">
        <f>IF(AND(-Z2647&gt;=91,-Z2647&lt;=120),D2647,0)</f>
        <v>0</v>
      </c>
      <c r="AG2647" s="26">
        <f>IF(AND(-Z2647&gt;=121,-Z2647&lt;=150),D2647,0)</f>
        <v>0</v>
      </c>
      <c r="AH2647" s="26">
        <f>IF(AND(-Z2647&gt;=151,-Z2647&lt;=180),D2647,0)</f>
        <v>0</v>
      </c>
      <c r="AI2647" s="26">
        <f>IF(AND(-Z2647&gt;=181,-Z2647&lt;=210),D2647,0)</f>
        <v>0</v>
      </c>
      <c r="AJ2647" s="26">
        <f>IF(AND(-Z2647&gt;=211,-Z2647&lt;=250),D2647,0)</f>
        <v>0</v>
      </c>
      <c r="AK2647" s="26">
        <f>IF(-Z2647&gt;=251,D2647,0)</f>
        <v>0</v>
      </c>
      <c r="AL2647" s="26">
        <f>SUM(AE2647:AF2647)</f>
        <v>0</v>
      </c>
      <c r="AM2647" s="26">
        <f>SUM(AG2647:AK2647)</f>
        <v>0</v>
      </c>
      <c r="AN2647" s="26">
        <f>SUM(AI2647:AK2647)</f>
        <v>0</v>
      </c>
      <c r="AO2647" s="26">
        <f>+IF(SUM(AC2647:AK2647)=0,D2647,0)</f>
        <v>934.08</v>
      </c>
      <c r="AP2647" s="26">
        <f>+SUM(AC2647:AK2647)</f>
        <v>0</v>
      </c>
      <c r="AQ2647" s="26">
        <f>+Tabla_DatosExternos_142[[#This Row],[Total Vigente]]+Tabla_DatosExternos_142[[#This Row],[Total Vencido]]</f>
        <v>934.08</v>
      </c>
      <c r="AR2647" s="26">
        <f>SUM(AG2647:AK2647)</f>
        <v>0</v>
      </c>
      <c r="AS2647" s="27">
        <f>+Tabla_DatosExternos_142[[#This Row],[Fecha]]-Tabla_DatosExternos_142[[#This Row],[Vence]]</f>
        <v>-60</v>
      </c>
      <c r="AT2647" s="21"/>
      <c r="AU2647" s="28" t="e">
        <f>+AR2647-W2647</f>
        <v>#VALUE!</v>
      </c>
    </row>
    <row r="2648" spans="1:47" x14ac:dyDescent="0.35">
      <c r="A2648" s="20">
        <v>46238</v>
      </c>
      <c r="B2648" s="21">
        <v>293981</v>
      </c>
      <c r="C2648" s="21">
        <v>623.76</v>
      </c>
      <c r="D2648" s="21">
        <v>623.76</v>
      </c>
      <c r="E2648" s="22">
        <v>46298</v>
      </c>
      <c r="F2648" s="21">
        <v>52</v>
      </c>
      <c r="G2648" s="21" t="s">
        <v>96</v>
      </c>
      <c r="H2648" s="21" t="s">
        <v>95</v>
      </c>
      <c r="I2648" s="21" t="s">
        <v>1709</v>
      </c>
      <c r="J2648" s="21" t="s">
        <v>1378</v>
      </c>
      <c r="K2648" s="21" t="s">
        <v>1379</v>
      </c>
      <c r="L2648" s="21" t="s">
        <v>1380</v>
      </c>
      <c r="M2648" s="21" t="s">
        <v>1381</v>
      </c>
      <c r="N2648" s="21">
        <v>60</v>
      </c>
      <c r="O2648" s="20"/>
      <c r="P2648" s="21" t="s">
        <v>50</v>
      </c>
      <c r="Q2648" s="21" t="s">
        <v>1710</v>
      </c>
      <c r="R2648" s="21">
        <v>110000</v>
      </c>
      <c r="S2648" s="21">
        <v>10019</v>
      </c>
      <c r="T2648" s="21">
        <v>-63.198073000000001</v>
      </c>
      <c r="U2648" s="21">
        <v>-17.844671999999999</v>
      </c>
      <c r="V2648" s="21" t="s">
        <v>1722</v>
      </c>
      <c r="W2648" s="21" t="s">
        <v>51</v>
      </c>
      <c r="X2648" s="21" t="s">
        <v>1723</v>
      </c>
      <c r="Y2648" s="23">
        <v>46246</v>
      </c>
      <c r="Z2648" s="24">
        <f>+E2648-Y2648</f>
        <v>52</v>
      </c>
      <c r="AA2648" s="25">
        <f>+Tabla_DatosExternos_142[[#This Row],[Saldo]]/Tabla_DatosExternos_142[[#This Row],[Importe]]</f>
        <v>1</v>
      </c>
      <c r="AB2648" s="21"/>
      <c r="AC2648" s="26">
        <f>IF(AND(-Z2648&gt;=1,-Z2648&lt;=30),D2648,0)</f>
        <v>0</v>
      </c>
      <c r="AD2648" s="26">
        <f>IF(AND(-Z2648&gt;=31,-Z2648&lt;=60),D2648,0)</f>
        <v>0</v>
      </c>
      <c r="AE2648" s="26">
        <f>IF(AND(-Z2648&gt;=61,-Z2648&lt;=90),D2648,0)</f>
        <v>0</v>
      </c>
      <c r="AF2648" s="26">
        <f>IF(AND(-Z2648&gt;=91,-Z2648&lt;=120),D2648,0)</f>
        <v>0</v>
      </c>
      <c r="AG2648" s="26">
        <f>IF(AND(-Z2648&gt;=121,-Z2648&lt;=150),D2648,0)</f>
        <v>0</v>
      </c>
      <c r="AH2648" s="26">
        <f>IF(AND(-Z2648&gt;=151,-Z2648&lt;=180),D2648,0)</f>
        <v>0</v>
      </c>
      <c r="AI2648" s="26">
        <f>IF(AND(-Z2648&gt;=181,-Z2648&lt;=210),D2648,0)</f>
        <v>0</v>
      </c>
      <c r="AJ2648" s="26">
        <f>IF(AND(-Z2648&gt;=211,-Z2648&lt;=250),D2648,0)</f>
        <v>0</v>
      </c>
      <c r="AK2648" s="26">
        <f>IF(-Z2648&gt;=251,D2648,0)</f>
        <v>0</v>
      </c>
      <c r="AL2648" s="26">
        <f>SUM(AE2648:AF2648)</f>
        <v>0</v>
      </c>
      <c r="AM2648" s="26">
        <f>SUM(AG2648:AK2648)</f>
        <v>0</v>
      </c>
      <c r="AN2648" s="26">
        <f>SUM(AI2648:AK2648)</f>
        <v>0</v>
      </c>
      <c r="AO2648" s="26">
        <f>+IF(SUM(AC2648:AK2648)=0,D2648,0)</f>
        <v>623.76</v>
      </c>
      <c r="AP2648" s="26">
        <f>+SUM(AC2648:AK2648)</f>
        <v>0</v>
      </c>
      <c r="AQ2648" s="26">
        <f>+Tabla_DatosExternos_142[[#This Row],[Total Vigente]]+Tabla_DatosExternos_142[[#This Row],[Total Vencido]]</f>
        <v>623.76</v>
      </c>
      <c r="AR2648" s="26">
        <f>SUM(AG2648:AK2648)</f>
        <v>0</v>
      </c>
      <c r="AS2648" s="27">
        <f>+Tabla_DatosExternos_142[[#This Row],[Fecha]]-Tabla_DatosExternos_142[[#This Row],[Vence]]</f>
        <v>-60</v>
      </c>
      <c r="AT2648" s="21"/>
      <c r="AU2648" s="28" t="e">
        <f>+AR2648-W2648</f>
        <v>#VALUE!</v>
      </c>
    </row>
    <row r="2649" spans="1:47" x14ac:dyDescent="0.35">
      <c r="A2649" s="20">
        <v>46238</v>
      </c>
      <c r="B2649" s="21">
        <v>293982</v>
      </c>
      <c r="C2649" s="21">
        <v>631.08000000000004</v>
      </c>
      <c r="D2649" s="21">
        <v>631.08000000000004</v>
      </c>
      <c r="E2649" s="22">
        <v>46298</v>
      </c>
      <c r="F2649" s="21">
        <v>52</v>
      </c>
      <c r="G2649" s="21" t="s">
        <v>96</v>
      </c>
      <c r="H2649" s="21" t="s">
        <v>95</v>
      </c>
      <c r="I2649" s="21" t="s">
        <v>1709</v>
      </c>
      <c r="J2649" s="21" t="s">
        <v>1378</v>
      </c>
      <c r="K2649" s="21" t="s">
        <v>1379</v>
      </c>
      <c r="L2649" s="21" t="s">
        <v>1380</v>
      </c>
      <c r="M2649" s="21" t="s">
        <v>1381</v>
      </c>
      <c r="N2649" s="21">
        <v>60</v>
      </c>
      <c r="O2649" s="20"/>
      <c r="P2649" s="21" t="s">
        <v>50</v>
      </c>
      <c r="Q2649" s="21" t="s">
        <v>1710</v>
      </c>
      <c r="R2649" s="21">
        <v>110000</v>
      </c>
      <c r="S2649" s="21">
        <v>10019</v>
      </c>
      <c r="T2649" s="21">
        <v>-63.187139299999998</v>
      </c>
      <c r="U2649" s="21">
        <v>-17.806441100000001</v>
      </c>
      <c r="V2649" s="21" t="s">
        <v>1722</v>
      </c>
      <c r="W2649" s="21" t="s">
        <v>51</v>
      </c>
      <c r="X2649" s="21" t="s">
        <v>1724</v>
      </c>
      <c r="Y2649" s="23">
        <v>46246</v>
      </c>
      <c r="Z2649" s="24">
        <f>+E2649-Y2649</f>
        <v>52</v>
      </c>
      <c r="AA2649" s="25">
        <f>+Tabla_DatosExternos_142[[#This Row],[Saldo]]/Tabla_DatosExternos_142[[#This Row],[Importe]]</f>
        <v>1</v>
      </c>
      <c r="AB2649" s="21"/>
      <c r="AC2649" s="26">
        <f>IF(AND(-Z2649&gt;=1,-Z2649&lt;=30),D2649,0)</f>
        <v>0</v>
      </c>
      <c r="AD2649" s="26">
        <f>IF(AND(-Z2649&gt;=31,-Z2649&lt;=60),D2649,0)</f>
        <v>0</v>
      </c>
      <c r="AE2649" s="26">
        <f>IF(AND(-Z2649&gt;=61,-Z2649&lt;=90),D2649,0)</f>
        <v>0</v>
      </c>
      <c r="AF2649" s="26">
        <f>IF(AND(-Z2649&gt;=91,-Z2649&lt;=120),D2649,0)</f>
        <v>0</v>
      </c>
      <c r="AG2649" s="26">
        <f>IF(AND(-Z2649&gt;=121,-Z2649&lt;=150),D2649,0)</f>
        <v>0</v>
      </c>
      <c r="AH2649" s="26">
        <f>IF(AND(-Z2649&gt;=151,-Z2649&lt;=180),D2649,0)</f>
        <v>0</v>
      </c>
      <c r="AI2649" s="26">
        <f>IF(AND(-Z2649&gt;=181,-Z2649&lt;=210),D2649,0)</f>
        <v>0</v>
      </c>
      <c r="AJ2649" s="26">
        <f>IF(AND(-Z2649&gt;=211,-Z2649&lt;=250),D2649,0)</f>
        <v>0</v>
      </c>
      <c r="AK2649" s="26">
        <f>IF(-Z2649&gt;=251,D2649,0)</f>
        <v>0</v>
      </c>
      <c r="AL2649" s="26">
        <f>SUM(AE2649:AF2649)</f>
        <v>0</v>
      </c>
      <c r="AM2649" s="26">
        <f>SUM(AG2649:AK2649)</f>
        <v>0</v>
      </c>
      <c r="AN2649" s="26">
        <f>SUM(AI2649:AK2649)</f>
        <v>0</v>
      </c>
      <c r="AO2649" s="26">
        <f>+IF(SUM(AC2649:AK2649)=0,D2649,0)</f>
        <v>631.08000000000004</v>
      </c>
      <c r="AP2649" s="26">
        <f>+SUM(AC2649:AK2649)</f>
        <v>0</v>
      </c>
      <c r="AQ2649" s="26">
        <f>+Tabla_DatosExternos_142[[#This Row],[Total Vigente]]+Tabla_DatosExternos_142[[#This Row],[Total Vencido]]</f>
        <v>631.08000000000004</v>
      </c>
      <c r="AR2649" s="26">
        <f>SUM(AG2649:AK2649)</f>
        <v>0</v>
      </c>
      <c r="AS2649" s="27">
        <f>+Tabla_DatosExternos_142[[#This Row],[Fecha]]-Tabla_DatosExternos_142[[#This Row],[Vence]]</f>
        <v>-60</v>
      </c>
      <c r="AT2649" s="21"/>
      <c r="AU2649" s="28" t="e">
        <f>+AR2649-W2649</f>
        <v>#VALUE!</v>
      </c>
    </row>
    <row r="2650" spans="1:47" x14ac:dyDescent="0.35">
      <c r="A2650" s="20">
        <v>46238</v>
      </c>
      <c r="B2650" s="21">
        <v>293983</v>
      </c>
      <c r="C2650" s="21">
        <v>490.26</v>
      </c>
      <c r="D2650" s="21">
        <v>490.26</v>
      </c>
      <c r="E2650" s="22">
        <v>46298</v>
      </c>
      <c r="F2650" s="21">
        <v>52</v>
      </c>
      <c r="G2650" s="21" t="s">
        <v>96</v>
      </c>
      <c r="H2650" s="21" t="s">
        <v>95</v>
      </c>
      <c r="I2650" s="21" t="s">
        <v>1709</v>
      </c>
      <c r="J2650" s="21" t="s">
        <v>1378</v>
      </c>
      <c r="K2650" s="21" t="s">
        <v>1379</v>
      </c>
      <c r="L2650" s="21" t="s">
        <v>1380</v>
      </c>
      <c r="M2650" s="21" t="s">
        <v>1381</v>
      </c>
      <c r="N2650" s="21">
        <v>60</v>
      </c>
      <c r="O2650" s="20"/>
      <c r="P2650" s="21" t="s">
        <v>50</v>
      </c>
      <c r="Q2650" s="21" t="s">
        <v>1710</v>
      </c>
      <c r="R2650" s="21">
        <v>110000</v>
      </c>
      <c r="S2650" s="21">
        <v>10019</v>
      </c>
      <c r="T2650" s="21">
        <v>-63.110754399999998</v>
      </c>
      <c r="U2650" s="21">
        <v>-17.842225200000001</v>
      </c>
      <c r="V2650" s="21" t="s">
        <v>1722</v>
      </c>
      <c r="W2650" s="21" t="s">
        <v>51</v>
      </c>
      <c r="X2650" s="21" t="s">
        <v>1725</v>
      </c>
      <c r="Y2650" s="23">
        <v>46246</v>
      </c>
      <c r="Z2650" s="24">
        <f>+E2650-Y2650</f>
        <v>52</v>
      </c>
      <c r="AA2650" s="25">
        <f>+Tabla_DatosExternos_142[[#This Row],[Saldo]]/Tabla_DatosExternos_142[[#This Row],[Importe]]</f>
        <v>1</v>
      </c>
      <c r="AB2650" s="21"/>
      <c r="AC2650" s="26">
        <f>IF(AND(-Z2650&gt;=1,-Z2650&lt;=30),D2650,0)</f>
        <v>0</v>
      </c>
      <c r="AD2650" s="26">
        <f>IF(AND(-Z2650&gt;=31,-Z2650&lt;=60),D2650,0)</f>
        <v>0</v>
      </c>
      <c r="AE2650" s="26">
        <f>IF(AND(-Z2650&gt;=61,-Z2650&lt;=90),D2650,0)</f>
        <v>0</v>
      </c>
      <c r="AF2650" s="26">
        <f>IF(AND(-Z2650&gt;=91,-Z2650&lt;=120),D2650,0)</f>
        <v>0</v>
      </c>
      <c r="AG2650" s="26">
        <f>IF(AND(-Z2650&gt;=121,-Z2650&lt;=150),D2650,0)</f>
        <v>0</v>
      </c>
      <c r="AH2650" s="26">
        <f>IF(AND(-Z2650&gt;=151,-Z2650&lt;=180),D2650,0)</f>
        <v>0</v>
      </c>
      <c r="AI2650" s="26">
        <f>IF(AND(-Z2650&gt;=181,-Z2650&lt;=210),D2650,0)</f>
        <v>0</v>
      </c>
      <c r="AJ2650" s="26">
        <f>IF(AND(-Z2650&gt;=211,-Z2650&lt;=250),D2650,0)</f>
        <v>0</v>
      </c>
      <c r="AK2650" s="26">
        <f>IF(-Z2650&gt;=251,D2650,0)</f>
        <v>0</v>
      </c>
      <c r="AL2650" s="26">
        <f>SUM(AE2650:AF2650)</f>
        <v>0</v>
      </c>
      <c r="AM2650" s="26">
        <f>SUM(AG2650:AK2650)</f>
        <v>0</v>
      </c>
      <c r="AN2650" s="26">
        <f>SUM(AI2650:AK2650)</f>
        <v>0</v>
      </c>
      <c r="AO2650" s="26">
        <f>+IF(SUM(AC2650:AK2650)=0,D2650,0)</f>
        <v>490.26</v>
      </c>
      <c r="AP2650" s="26">
        <f>+SUM(AC2650:AK2650)</f>
        <v>0</v>
      </c>
      <c r="AQ2650" s="26">
        <f>+Tabla_DatosExternos_142[[#This Row],[Total Vigente]]+Tabla_DatosExternos_142[[#This Row],[Total Vencido]]</f>
        <v>490.26</v>
      </c>
      <c r="AR2650" s="26">
        <f>SUM(AG2650:AK2650)</f>
        <v>0</v>
      </c>
      <c r="AS2650" s="27">
        <f>+Tabla_DatosExternos_142[[#This Row],[Fecha]]-Tabla_DatosExternos_142[[#This Row],[Vence]]</f>
        <v>-60</v>
      </c>
      <c r="AT2650" s="21"/>
      <c r="AU2650" s="28" t="e">
        <f>+AR2650-W2650</f>
        <v>#VALUE!</v>
      </c>
    </row>
    <row r="2651" spans="1:47" x14ac:dyDescent="0.35">
      <c r="A2651" s="20">
        <v>46238</v>
      </c>
      <c r="B2651" s="21">
        <v>293984</v>
      </c>
      <c r="C2651" s="21">
        <v>389.16</v>
      </c>
      <c r="D2651" s="21">
        <v>389.16</v>
      </c>
      <c r="E2651" s="22">
        <v>46298</v>
      </c>
      <c r="F2651" s="21">
        <v>52</v>
      </c>
      <c r="G2651" s="21" t="s">
        <v>96</v>
      </c>
      <c r="H2651" s="21" t="s">
        <v>95</v>
      </c>
      <c r="I2651" s="21" t="s">
        <v>1709</v>
      </c>
      <c r="J2651" s="21" t="s">
        <v>1378</v>
      </c>
      <c r="K2651" s="21" t="s">
        <v>1379</v>
      </c>
      <c r="L2651" s="21" t="s">
        <v>1380</v>
      </c>
      <c r="M2651" s="21" t="s">
        <v>1381</v>
      </c>
      <c r="N2651" s="21">
        <v>60</v>
      </c>
      <c r="O2651" s="20"/>
      <c r="P2651" s="21" t="s">
        <v>50</v>
      </c>
      <c r="Q2651" s="21" t="s">
        <v>1710</v>
      </c>
      <c r="R2651" s="21">
        <v>110000</v>
      </c>
      <c r="S2651" s="21">
        <v>10019</v>
      </c>
      <c r="T2651" s="21">
        <v>-63.125241600000003</v>
      </c>
      <c r="U2651" s="21">
        <v>-17.801042899999999</v>
      </c>
      <c r="V2651" s="21" t="s">
        <v>1722</v>
      </c>
      <c r="W2651" s="21" t="s">
        <v>51</v>
      </c>
      <c r="X2651" s="21" t="s">
        <v>1726</v>
      </c>
      <c r="Y2651" s="23">
        <v>46246</v>
      </c>
      <c r="Z2651" s="24">
        <f>+E2651-Y2651</f>
        <v>52</v>
      </c>
      <c r="AA2651" s="25">
        <f>+Tabla_DatosExternos_142[[#This Row],[Saldo]]/Tabla_DatosExternos_142[[#This Row],[Importe]]</f>
        <v>1</v>
      </c>
      <c r="AB2651" s="21"/>
      <c r="AC2651" s="26">
        <f>IF(AND(-Z2651&gt;=1,-Z2651&lt;=30),D2651,0)</f>
        <v>0</v>
      </c>
      <c r="AD2651" s="26">
        <f>IF(AND(-Z2651&gt;=31,-Z2651&lt;=60),D2651,0)</f>
        <v>0</v>
      </c>
      <c r="AE2651" s="26">
        <f>IF(AND(-Z2651&gt;=61,-Z2651&lt;=90),D2651,0)</f>
        <v>0</v>
      </c>
      <c r="AF2651" s="26">
        <f>IF(AND(-Z2651&gt;=91,-Z2651&lt;=120),D2651,0)</f>
        <v>0</v>
      </c>
      <c r="AG2651" s="26">
        <f>IF(AND(-Z2651&gt;=121,-Z2651&lt;=150),D2651,0)</f>
        <v>0</v>
      </c>
      <c r="AH2651" s="26">
        <f>IF(AND(-Z2651&gt;=151,-Z2651&lt;=180),D2651,0)</f>
        <v>0</v>
      </c>
      <c r="AI2651" s="26">
        <f>IF(AND(-Z2651&gt;=181,-Z2651&lt;=210),D2651,0)</f>
        <v>0</v>
      </c>
      <c r="AJ2651" s="26">
        <f>IF(AND(-Z2651&gt;=211,-Z2651&lt;=250),D2651,0)</f>
        <v>0</v>
      </c>
      <c r="AK2651" s="26">
        <f>IF(-Z2651&gt;=251,D2651,0)</f>
        <v>0</v>
      </c>
      <c r="AL2651" s="26">
        <f>SUM(AE2651:AF2651)</f>
        <v>0</v>
      </c>
      <c r="AM2651" s="26">
        <f>SUM(AG2651:AK2651)</f>
        <v>0</v>
      </c>
      <c r="AN2651" s="26">
        <f>SUM(AI2651:AK2651)</f>
        <v>0</v>
      </c>
      <c r="AO2651" s="26">
        <f>+IF(SUM(AC2651:AK2651)=0,D2651,0)</f>
        <v>389.16</v>
      </c>
      <c r="AP2651" s="26">
        <f>+SUM(AC2651:AK2651)</f>
        <v>0</v>
      </c>
      <c r="AQ2651" s="26">
        <f>+Tabla_DatosExternos_142[[#This Row],[Total Vigente]]+Tabla_DatosExternos_142[[#This Row],[Total Vencido]]</f>
        <v>389.16</v>
      </c>
      <c r="AR2651" s="26">
        <f>SUM(AG2651:AK2651)</f>
        <v>0</v>
      </c>
      <c r="AS2651" s="27">
        <f>+Tabla_DatosExternos_142[[#This Row],[Fecha]]-Tabla_DatosExternos_142[[#This Row],[Vence]]</f>
        <v>-60</v>
      </c>
      <c r="AT2651" s="21"/>
      <c r="AU2651" s="28" t="e">
        <f>+AR2651-W2651</f>
        <v>#VALUE!</v>
      </c>
    </row>
    <row r="2652" spans="1:47" x14ac:dyDescent="0.35">
      <c r="A2652" s="20">
        <v>46238</v>
      </c>
      <c r="B2652" s="21">
        <v>293985</v>
      </c>
      <c r="C2652" s="21">
        <v>296.04000000000002</v>
      </c>
      <c r="D2652" s="21">
        <v>296.04000000000002</v>
      </c>
      <c r="E2652" s="22">
        <v>46298</v>
      </c>
      <c r="F2652" s="21">
        <v>52</v>
      </c>
      <c r="G2652" s="21" t="s">
        <v>96</v>
      </c>
      <c r="H2652" s="21" t="s">
        <v>95</v>
      </c>
      <c r="I2652" s="21" t="s">
        <v>1709</v>
      </c>
      <c r="J2652" s="21" t="s">
        <v>1378</v>
      </c>
      <c r="K2652" s="21" t="s">
        <v>1379</v>
      </c>
      <c r="L2652" s="21" t="s">
        <v>1380</v>
      </c>
      <c r="M2652" s="21" t="s">
        <v>1381</v>
      </c>
      <c r="N2652" s="21">
        <v>60</v>
      </c>
      <c r="O2652" s="20"/>
      <c r="P2652" s="21" t="s">
        <v>50</v>
      </c>
      <c r="Q2652" s="21" t="s">
        <v>1710</v>
      </c>
      <c r="R2652" s="21">
        <v>110000</v>
      </c>
      <c r="S2652" s="21">
        <v>10019</v>
      </c>
      <c r="T2652" s="21">
        <v>-63.117978700000002</v>
      </c>
      <c r="U2652" s="21">
        <v>-17.817603800000001</v>
      </c>
      <c r="V2652" s="21" t="s">
        <v>1727</v>
      </c>
      <c r="W2652" s="21" t="s">
        <v>51</v>
      </c>
      <c r="X2652" s="21" t="s">
        <v>1728</v>
      </c>
      <c r="Y2652" s="23">
        <v>46246</v>
      </c>
      <c r="Z2652" s="24">
        <f>+E2652-Y2652</f>
        <v>52</v>
      </c>
      <c r="AA2652" s="25">
        <f>+Tabla_DatosExternos_142[[#This Row],[Saldo]]/Tabla_DatosExternos_142[[#This Row],[Importe]]</f>
        <v>1</v>
      </c>
      <c r="AB2652" s="21"/>
      <c r="AC2652" s="26">
        <f>IF(AND(-Z2652&gt;=1,-Z2652&lt;=30),D2652,0)</f>
        <v>0</v>
      </c>
      <c r="AD2652" s="26">
        <f>IF(AND(-Z2652&gt;=31,-Z2652&lt;=60),D2652,0)</f>
        <v>0</v>
      </c>
      <c r="AE2652" s="26">
        <f>IF(AND(-Z2652&gt;=61,-Z2652&lt;=90),D2652,0)</f>
        <v>0</v>
      </c>
      <c r="AF2652" s="26">
        <f>IF(AND(-Z2652&gt;=91,-Z2652&lt;=120),D2652,0)</f>
        <v>0</v>
      </c>
      <c r="AG2652" s="26">
        <f>IF(AND(-Z2652&gt;=121,-Z2652&lt;=150),D2652,0)</f>
        <v>0</v>
      </c>
      <c r="AH2652" s="26">
        <f>IF(AND(-Z2652&gt;=151,-Z2652&lt;=180),D2652,0)</f>
        <v>0</v>
      </c>
      <c r="AI2652" s="26">
        <f>IF(AND(-Z2652&gt;=181,-Z2652&lt;=210),D2652,0)</f>
        <v>0</v>
      </c>
      <c r="AJ2652" s="26">
        <f>IF(AND(-Z2652&gt;=211,-Z2652&lt;=250),D2652,0)</f>
        <v>0</v>
      </c>
      <c r="AK2652" s="26">
        <f>IF(-Z2652&gt;=251,D2652,0)</f>
        <v>0</v>
      </c>
      <c r="AL2652" s="26">
        <f>SUM(AE2652:AF2652)</f>
        <v>0</v>
      </c>
      <c r="AM2652" s="26">
        <f>SUM(AG2652:AK2652)</f>
        <v>0</v>
      </c>
      <c r="AN2652" s="26">
        <f>SUM(AI2652:AK2652)</f>
        <v>0</v>
      </c>
      <c r="AO2652" s="26">
        <f>+IF(SUM(AC2652:AK2652)=0,D2652,0)</f>
        <v>296.04000000000002</v>
      </c>
      <c r="AP2652" s="26">
        <f>+SUM(AC2652:AK2652)</f>
        <v>0</v>
      </c>
      <c r="AQ2652" s="26">
        <f>+Tabla_DatosExternos_142[[#This Row],[Total Vigente]]+Tabla_DatosExternos_142[[#This Row],[Total Vencido]]</f>
        <v>296.04000000000002</v>
      </c>
      <c r="AR2652" s="26">
        <f>SUM(AG2652:AK2652)</f>
        <v>0</v>
      </c>
      <c r="AS2652" s="27">
        <f>+Tabla_DatosExternos_142[[#This Row],[Fecha]]-Tabla_DatosExternos_142[[#This Row],[Vence]]</f>
        <v>-60</v>
      </c>
      <c r="AT2652" s="21"/>
      <c r="AU2652" s="28" t="e">
        <f>+AR2652-W2652</f>
        <v>#VALUE!</v>
      </c>
    </row>
    <row r="2653" spans="1:47" x14ac:dyDescent="0.35">
      <c r="A2653" s="20">
        <v>46238</v>
      </c>
      <c r="B2653" s="21">
        <v>293986</v>
      </c>
      <c r="C2653" s="21">
        <v>2099.6999999999998</v>
      </c>
      <c r="D2653" s="21">
        <v>2099.6999999999998</v>
      </c>
      <c r="E2653" s="22">
        <v>46298</v>
      </c>
      <c r="F2653" s="21">
        <v>52</v>
      </c>
      <c r="G2653" s="21" t="s">
        <v>96</v>
      </c>
      <c r="H2653" s="21" t="s">
        <v>95</v>
      </c>
      <c r="I2653" s="21" t="s">
        <v>1709</v>
      </c>
      <c r="J2653" s="21" t="s">
        <v>1378</v>
      </c>
      <c r="K2653" s="21" t="s">
        <v>1379</v>
      </c>
      <c r="L2653" s="21" t="s">
        <v>1380</v>
      </c>
      <c r="M2653" s="21" t="s">
        <v>1381</v>
      </c>
      <c r="N2653" s="21">
        <v>60</v>
      </c>
      <c r="O2653" s="20"/>
      <c r="P2653" s="21" t="s">
        <v>50</v>
      </c>
      <c r="Q2653" s="21" t="s">
        <v>1710</v>
      </c>
      <c r="R2653" s="21">
        <v>110000</v>
      </c>
      <c r="S2653" s="21">
        <v>10019</v>
      </c>
      <c r="T2653" s="21">
        <v>-63.169066299999997</v>
      </c>
      <c r="U2653" s="21">
        <v>-17.845849300000001</v>
      </c>
      <c r="V2653" s="21" t="s">
        <v>1727</v>
      </c>
      <c r="W2653" s="21" t="s">
        <v>51</v>
      </c>
      <c r="X2653" s="21" t="s">
        <v>1729</v>
      </c>
      <c r="Y2653" s="23">
        <v>46246</v>
      </c>
      <c r="Z2653" s="24">
        <f>+E2653-Y2653</f>
        <v>52</v>
      </c>
      <c r="AA2653" s="25">
        <f>+Tabla_DatosExternos_142[[#This Row],[Saldo]]/Tabla_DatosExternos_142[[#This Row],[Importe]]</f>
        <v>1</v>
      </c>
      <c r="AB2653" s="21"/>
      <c r="AC2653" s="26">
        <f>IF(AND(-Z2653&gt;=1,-Z2653&lt;=30),D2653,0)</f>
        <v>0</v>
      </c>
      <c r="AD2653" s="26">
        <f>IF(AND(-Z2653&gt;=31,-Z2653&lt;=60),D2653,0)</f>
        <v>0</v>
      </c>
      <c r="AE2653" s="26">
        <f>IF(AND(-Z2653&gt;=61,-Z2653&lt;=90),D2653,0)</f>
        <v>0</v>
      </c>
      <c r="AF2653" s="26">
        <f>IF(AND(-Z2653&gt;=91,-Z2653&lt;=120),D2653,0)</f>
        <v>0</v>
      </c>
      <c r="AG2653" s="26">
        <f>IF(AND(-Z2653&gt;=121,-Z2653&lt;=150),D2653,0)</f>
        <v>0</v>
      </c>
      <c r="AH2653" s="26">
        <f>IF(AND(-Z2653&gt;=151,-Z2653&lt;=180),D2653,0)</f>
        <v>0</v>
      </c>
      <c r="AI2653" s="26">
        <f>IF(AND(-Z2653&gt;=181,-Z2653&lt;=210),D2653,0)</f>
        <v>0</v>
      </c>
      <c r="AJ2653" s="26">
        <f>IF(AND(-Z2653&gt;=211,-Z2653&lt;=250),D2653,0)</f>
        <v>0</v>
      </c>
      <c r="AK2653" s="26">
        <f>IF(-Z2653&gt;=251,D2653,0)</f>
        <v>0</v>
      </c>
      <c r="AL2653" s="26">
        <f>SUM(AE2653:AF2653)</f>
        <v>0</v>
      </c>
      <c r="AM2653" s="26">
        <f>SUM(AG2653:AK2653)</f>
        <v>0</v>
      </c>
      <c r="AN2653" s="26">
        <f>SUM(AI2653:AK2653)</f>
        <v>0</v>
      </c>
      <c r="AO2653" s="26">
        <f>+IF(SUM(AC2653:AK2653)=0,D2653,0)</f>
        <v>2099.6999999999998</v>
      </c>
      <c r="AP2653" s="26">
        <f>+SUM(AC2653:AK2653)</f>
        <v>0</v>
      </c>
      <c r="AQ2653" s="26">
        <f>+Tabla_DatosExternos_142[[#This Row],[Total Vigente]]+Tabla_DatosExternos_142[[#This Row],[Total Vencido]]</f>
        <v>2099.6999999999998</v>
      </c>
      <c r="AR2653" s="26">
        <f>SUM(AG2653:AK2653)</f>
        <v>0</v>
      </c>
      <c r="AS2653" s="27">
        <f>+Tabla_DatosExternos_142[[#This Row],[Fecha]]-Tabla_DatosExternos_142[[#This Row],[Vence]]</f>
        <v>-60</v>
      </c>
      <c r="AT2653" s="21"/>
      <c r="AU2653" s="28" t="e">
        <f>+AR2653-W2653</f>
        <v>#VALUE!</v>
      </c>
    </row>
    <row r="2654" spans="1:47" x14ac:dyDescent="0.35">
      <c r="A2654" s="20">
        <v>46238</v>
      </c>
      <c r="B2654" s="21">
        <v>293987</v>
      </c>
      <c r="C2654" s="21">
        <v>919.44</v>
      </c>
      <c r="D2654" s="21">
        <v>919.44</v>
      </c>
      <c r="E2654" s="22">
        <v>46298</v>
      </c>
      <c r="F2654" s="21">
        <v>52</v>
      </c>
      <c r="G2654" s="21" t="s">
        <v>96</v>
      </c>
      <c r="H2654" s="21" t="s">
        <v>95</v>
      </c>
      <c r="I2654" s="21" t="s">
        <v>1709</v>
      </c>
      <c r="J2654" s="21" t="s">
        <v>1378</v>
      </c>
      <c r="K2654" s="21" t="s">
        <v>1379</v>
      </c>
      <c r="L2654" s="21" t="s">
        <v>1380</v>
      </c>
      <c r="M2654" s="21" t="s">
        <v>1381</v>
      </c>
      <c r="N2654" s="21">
        <v>60</v>
      </c>
      <c r="O2654" s="20"/>
      <c r="P2654" s="21" t="s">
        <v>50</v>
      </c>
      <c r="Q2654" s="21" t="s">
        <v>1710</v>
      </c>
      <c r="R2654" s="21">
        <v>110000</v>
      </c>
      <c r="S2654" s="21">
        <v>10019</v>
      </c>
      <c r="T2654" s="21">
        <v>-63.1291613</v>
      </c>
      <c r="U2654" s="21">
        <v>-17.829110100000001</v>
      </c>
      <c r="V2654" s="21" t="s">
        <v>1727</v>
      </c>
      <c r="W2654" s="21" t="s">
        <v>51</v>
      </c>
      <c r="X2654" s="21" t="s">
        <v>1730</v>
      </c>
      <c r="Y2654" s="23">
        <v>46246</v>
      </c>
      <c r="Z2654" s="24">
        <f>+E2654-Y2654</f>
        <v>52</v>
      </c>
      <c r="AA2654" s="25">
        <f>+Tabla_DatosExternos_142[[#This Row],[Saldo]]/Tabla_DatosExternos_142[[#This Row],[Importe]]</f>
        <v>1</v>
      </c>
      <c r="AB2654" s="21"/>
      <c r="AC2654" s="26">
        <f>IF(AND(-Z2654&gt;=1,-Z2654&lt;=30),D2654,0)</f>
        <v>0</v>
      </c>
      <c r="AD2654" s="26">
        <f>IF(AND(-Z2654&gt;=31,-Z2654&lt;=60),D2654,0)</f>
        <v>0</v>
      </c>
      <c r="AE2654" s="26">
        <f>IF(AND(-Z2654&gt;=61,-Z2654&lt;=90),D2654,0)</f>
        <v>0</v>
      </c>
      <c r="AF2654" s="26">
        <f>IF(AND(-Z2654&gt;=91,-Z2654&lt;=120),D2654,0)</f>
        <v>0</v>
      </c>
      <c r="AG2654" s="26">
        <f>IF(AND(-Z2654&gt;=121,-Z2654&lt;=150),D2654,0)</f>
        <v>0</v>
      </c>
      <c r="AH2654" s="26">
        <f>IF(AND(-Z2654&gt;=151,-Z2654&lt;=180),D2654,0)</f>
        <v>0</v>
      </c>
      <c r="AI2654" s="26">
        <f>IF(AND(-Z2654&gt;=181,-Z2654&lt;=210),D2654,0)</f>
        <v>0</v>
      </c>
      <c r="AJ2654" s="26">
        <f>IF(AND(-Z2654&gt;=211,-Z2654&lt;=250),D2654,0)</f>
        <v>0</v>
      </c>
      <c r="AK2654" s="26">
        <f>IF(-Z2654&gt;=251,D2654,0)</f>
        <v>0</v>
      </c>
      <c r="AL2654" s="26">
        <f>SUM(AE2654:AF2654)</f>
        <v>0</v>
      </c>
      <c r="AM2654" s="26">
        <f>SUM(AG2654:AK2654)</f>
        <v>0</v>
      </c>
      <c r="AN2654" s="26">
        <f>SUM(AI2654:AK2654)</f>
        <v>0</v>
      </c>
      <c r="AO2654" s="26">
        <f>+IF(SUM(AC2654:AK2654)=0,D2654,0)</f>
        <v>919.44</v>
      </c>
      <c r="AP2654" s="26">
        <f>+SUM(AC2654:AK2654)</f>
        <v>0</v>
      </c>
      <c r="AQ2654" s="26">
        <f>+Tabla_DatosExternos_142[[#This Row],[Total Vigente]]+Tabla_DatosExternos_142[[#This Row],[Total Vencido]]</f>
        <v>919.44</v>
      </c>
      <c r="AR2654" s="26">
        <f>SUM(AG2654:AK2654)</f>
        <v>0</v>
      </c>
      <c r="AS2654" s="27">
        <f>+Tabla_DatosExternos_142[[#This Row],[Fecha]]-Tabla_DatosExternos_142[[#This Row],[Vence]]</f>
        <v>-60</v>
      </c>
      <c r="AT2654" s="21"/>
      <c r="AU2654" s="28" t="e">
        <f>+AR2654-W2654</f>
        <v>#VALUE!</v>
      </c>
    </row>
    <row r="2655" spans="1:47" x14ac:dyDescent="0.35">
      <c r="A2655" s="20">
        <v>46238</v>
      </c>
      <c r="B2655" s="21">
        <v>293988</v>
      </c>
      <c r="C2655" s="21">
        <v>371.34</v>
      </c>
      <c r="D2655" s="21">
        <v>371.34</v>
      </c>
      <c r="E2655" s="22">
        <v>46298</v>
      </c>
      <c r="F2655" s="21">
        <v>52</v>
      </c>
      <c r="G2655" s="21" t="s">
        <v>96</v>
      </c>
      <c r="H2655" s="21" t="s">
        <v>95</v>
      </c>
      <c r="I2655" s="21" t="s">
        <v>1709</v>
      </c>
      <c r="J2655" s="21" t="s">
        <v>1378</v>
      </c>
      <c r="K2655" s="21" t="s">
        <v>1379</v>
      </c>
      <c r="L2655" s="21" t="s">
        <v>1380</v>
      </c>
      <c r="M2655" s="21" t="s">
        <v>1381</v>
      </c>
      <c r="N2655" s="21">
        <v>60</v>
      </c>
      <c r="O2655" s="20"/>
      <c r="P2655" s="21" t="s">
        <v>50</v>
      </c>
      <c r="Q2655" s="21" t="s">
        <v>1710</v>
      </c>
      <c r="R2655" s="21">
        <v>110000</v>
      </c>
      <c r="S2655" s="21">
        <v>10019</v>
      </c>
      <c r="T2655" s="21">
        <v>-63.214132300000003</v>
      </c>
      <c r="U2655" s="21">
        <v>-17.844051</v>
      </c>
      <c r="V2655" s="21" t="s">
        <v>1727</v>
      </c>
      <c r="W2655" s="21" t="s">
        <v>51</v>
      </c>
      <c r="X2655" s="21" t="s">
        <v>1731</v>
      </c>
      <c r="Y2655" s="23">
        <v>46246</v>
      </c>
      <c r="Z2655" s="24">
        <f>+E2655-Y2655</f>
        <v>52</v>
      </c>
      <c r="AA2655" s="25">
        <f>+Tabla_DatosExternos_142[[#This Row],[Saldo]]/Tabla_DatosExternos_142[[#This Row],[Importe]]</f>
        <v>1</v>
      </c>
      <c r="AB2655" s="21"/>
      <c r="AC2655" s="26">
        <f>IF(AND(-Z2655&gt;=1,-Z2655&lt;=30),D2655,0)</f>
        <v>0</v>
      </c>
      <c r="AD2655" s="26">
        <f>IF(AND(-Z2655&gt;=31,-Z2655&lt;=60),D2655,0)</f>
        <v>0</v>
      </c>
      <c r="AE2655" s="26">
        <f>IF(AND(-Z2655&gt;=61,-Z2655&lt;=90),D2655,0)</f>
        <v>0</v>
      </c>
      <c r="AF2655" s="26">
        <f>IF(AND(-Z2655&gt;=91,-Z2655&lt;=120),D2655,0)</f>
        <v>0</v>
      </c>
      <c r="AG2655" s="26">
        <f>IF(AND(-Z2655&gt;=121,-Z2655&lt;=150),D2655,0)</f>
        <v>0</v>
      </c>
      <c r="AH2655" s="26">
        <f>IF(AND(-Z2655&gt;=151,-Z2655&lt;=180),D2655,0)</f>
        <v>0</v>
      </c>
      <c r="AI2655" s="26">
        <f>IF(AND(-Z2655&gt;=181,-Z2655&lt;=210),D2655,0)</f>
        <v>0</v>
      </c>
      <c r="AJ2655" s="26">
        <f>IF(AND(-Z2655&gt;=211,-Z2655&lt;=250),D2655,0)</f>
        <v>0</v>
      </c>
      <c r="AK2655" s="26">
        <f>IF(-Z2655&gt;=251,D2655,0)</f>
        <v>0</v>
      </c>
      <c r="AL2655" s="26">
        <f>SUM(AE2655:AF2655)</f>
        <v>0</v>
      </c>
      <c r="AM2655" s="26">
        <f>SUM(AG2655:AK2655)</f>
        <v>0</v>
      </c>
      <c r="AN2655" s="26">
        <f>SUM(AI2655:AK2655)</f>
        <v>0</v>
      </c>
      <c r="AO2655" s="26">
        <f>+IF(SUM(AC2655:AK2655)=0,D2655,0)</f>
        <v>371.34</v>
      </c>
      <c r="AP2655" s="26">
        <f>+SUM(AC2655:AK2655)</f>
        <v>0</v>
      </c>
      <c r="AQ2655" s="26">
        <f>+Tabla_DatosExternos_142[[#This Row],[Total Vigente]]+Tabla_DatosExternos_142[[#This Row],[Total Vencido]]</f>
        <v>371.34</v>
      </c>
      <c r="AR2655" s="26">
        <f>SUM(AG2655:AK2655)</f>
        <v>0</v>
      </c>
      <c r="AS2655" s="27">
        <f>+Tabla_DatosExternos_142[[#This Row],[Fecha]]-Tabla_DatosExternos_142[[#This Row],[Vence]]</f>
        <v>-60</v>
      </c>
      <c r="AT2655" s="21"/>
      <c r="AU2655" s="28" t="e">
        <f>+AR2655-W2655</f>
        <v>#VALUE!</v>
      </c>
    </row>
    <row r="2656" spans="1:47" x14ac:dyDescent="0.35">
      <c r="A2656" s="20">
        <v>46238</v>
      </c>
      <c r="B2656" s="21">
        <v>293989</v>
      </c>
      <c r="C2656" s="21">
        <v>781.32</v>
      </c>
      <c r="D2656" s="21">
        <v>781.32</v>
      </c>
      <c r="E2656" s="22">
        <v>46298</v>
      </c>
      <c r="F2656" s="21">
        <v>52</v>
      </c>
      <c r="G2656" s="21" t="s">
        <v>96</v>
      </c>
      <c r="H2656" s="21" t="s">
        <v>95</v>
      </c>
      <c r="I2656" s="21" t="s">
        <v>1709</v>
      </c>
      <c r="J2656" s="21" t="s">
        <v>1378</v>
      </c>
      <c r="K2656" s="21" t="s">
        <v>1379</v>
      </c>
      <c r="L2656" s="21" t="s">
        <v>1380</v>
      </c>
      <c r="M2656" s="21" t="s">
        <v>1381</v>
      </c>
      <c r="N2656" s="21">
        <v>60</v>
      </c>
      <c r="O2656" s="20"/>
      <c r="P2656" s="21" t="s">
        <v>50</v>
      </c>
      <c r="Q2656" s="21" t="s">
        <v>1710</v>
      </c>
      <c r="R2656" s="21">
        <v>110000</v>
      </c>
      <c r="S2656" s="21">
        <v>10019</v>
      </c>
      <c r="T2656" s="21">
        <v>-63.099099099999997</v>
      </c>
      <c r="U2656" s="21">
        <v>-17.851478100000001</v>
      </c>
      <c r="V2656" s="21" t="s">
        <v>1727</v>
      </c>
      <c r="W2656" s="21" t="s">
        <v>51</v>
      </c>
      <c r="X2656" s="21" t="s">
        <v>1732</v>
      </c>
      <c r="Y2656" s="23">
        <v>46246</v>
      </c>
      <c r="Z2656" s="24">
        <f>+E2656-Y2656</f>
        <v>52</v>
      </c>
      <c r="AA2656" s="25">
        <f>+Tabla_DatosExternos_142[[#This Row],[Saldo]]/Tabla_DatosExternos_142[[#This Row],[Importe]]</f>
        <v>1</v>
      </c>
      <c r="AB2656" s="21"/>
      <c r="AC2656" s="26">
        <f>IF(AND(-Z2656&gt;=1,-Z2656&lt;=30),D2656,0)</f>
        <v>0</v>
      </c>
      <c r="AD2656" s="26">
        <f>IF(AND(-Z2656&gt;=31,-Z2656&lt;=60),D2656,0)</f>
        <v>0</v>
      </c>
      <c r="AE2656" s="26">
        <f>IF(AND(-Z2656&gt;=61,-Z2656&lt;=90),D2656,0)</f>
        <v>0</v>
      </c>
      <c r="AF2656" s="26">
        <f>IF(AND(-Z2656&gt;=91,-Z2656&lt;=120),D2656,0)</f>
        <v>0</v>
      </c>
      <c r="AG2656" s="26">
        <f>IF(AND(-Z2656&gt;=121,-Z2656&lt;=150),D2656,0)</f>
        <v>0</v>
      </c>
      <c r="AH2656" s="26">
        <f>IF(AND(-Z2656&gt;=151,-Z2656&lt;=180),D2656,0)</f>
        <v>0</v>
      </c>
      <c r="AI2656" s="26">
        <f>IF(AND(-Z2656&gt;=181,-Z2656&lt;=210),D2656,0)</f>
        <v>0</v>
      </c>
      <c r="AJ2656" s="26">
        <f>IF(AND(-Z2656&gt;=211,-Z2656&lt;=250),D2656,0)</f>
        <v>0</v>
      </c>
      <c r="AK2656" s="26">
        <f>IF(-Z2656&gt;=251,D2656,0)</f>
        <v>0</v>
      </c>
      <c r="AL2656" s="26">
        <f>SUM(AE2656:AF2656)</f>
        <v>0</v>
      </c>
      <c r="AM2656" s="26">
        <f>SUM(AG2656:AK2656)</f>
        <v>0</v>
      </c>
      <c r="AN2656" s="26">
        <f>SUM(AI2656:AK2656)</f>
        <v>0</v>
      </c>
      <c r="AO2656" s="26">
        <f>+IF(SUM(AC2656:AK2656)=0,D2656,0)</f>
        <v>781.32</v>
      </c>
      <c r="AP2656" s="26">
        <f>+SUM(AC2656:AK2656)</f>
        <v>0</v>
      </c>
      <c r="AQ2656" s="26">
        <f>+Tabla_DatosExternos_142[[#This Row],[Total Vigente]]+Tabla_DatosExternos_142[[#This Row],[Total Vencido]]</f>
        <v>781.32</v>
      </c>
      <c r="AR2656" s="26">
        <f>SUM(AG2656:AK2656)</f>
        <v>0</v>
      </c>
      <c r="AS2656" s="27">
        <f>+Tabla_DatosExternos_142[[#This Row],[Fecha]]-Tabla_DatosExternos_142[[#This Row],[Vence]]</f>
        <v>-60</v>
      </c>
      <c r="AT2656" s="21"/>
      <c r="AU2656" s="28" t="e">
        <f>+AR2656-W2656</f>
        <v>#VALUE!</v>
      </c>
    </row>
    <row r="2657" spans="1:47" x14ac:dyDescent="0.35">
      <c r="A2657" s="20">
        <v>46238</v>
      </c>
      <c r="B2657" s="21">
        <v>293990</v>
      </c>
      <c r="C2657" s="21">
        <v>288.06</v>
      </c>
      <c r="D2657" s="21">
        <v>288.06</v>
      </c>
      <c r="E2657" s="22">
        <v>46298</v>
      </c>
      <c r="F2657" s="21">
        <v>52</v>
      </c>
      <c r="G2657" s="21" t="s">
        <v>96</v>
      </c>
      <c r="H2657" s="21" t="s">
        <v>95</v>
      </c>
      <c r="I2657" s="21" t="s">
        <v>1709</v>
      </c>
      <c r="J2657" s="21" t="s">
        <v>1378</v>
      </c>
      <c r="K2657" s="21" t="s">
        <v>1379</v>
      </c>
      <c r="L2657" s="21" t="s">
        <v>1380</v>
      </c>
      <c r="M2657" s="21" t="s">
        <v>1381</v>
      </c>
      <c r="N2657" s="21">
        <v>60</v>
      </c>
      <c r="O2657" s="20"/>
      <c r="P2657" s="21" t="s">
        <v>50</v>
      </c>
      <c r="Q2657" s="21" t="s">
        <v>1710</v>
      </c>
      <c r="R2657" s="21">
        <v>110000</v>
      </c>
      <c r="S2657" s="21">
        <v>10019</v>
      </c>
      <c r="T2657" s="21">
        <v>-63.183771999999998</v>
      </c>
      <c r="U2657" s="21">
        <v>-17.816842000000001</v>
      </c>
      <c r="V2657" s="21" t="s">
        <v>262</v>
      </c>
      <c r="W2657" s="21" t="s">
        <v>51</v>
      </c>
      <c r="X2657" s="21" t="s">
        <v>1733</v>
      </c>
      <c r="Y2657" s="23">
        <v>46246</v>
      </c>
      <c r="Z2657" s="24">
        <f>+E2657-Y2657</f>
        <v>52</v>
      </c>
      <c r="AA2657" s="25">
        <f>+Tabla_DatosExternos_142[[#This Row],[Saldo]]/Tabla_DatosExternos_142[[#This Row],[Importe]]</f>
        <v>1</v>
      </c>
      <c r="AB2657" s="21"/>
      <c r="AC2657" s="26">
        <f>IF(AND(-Z2657&gt;=1,-Z2657&lt;=30),D2657,0)</f>
        <v>0</v>
      </c>
      <c r="AD2657" s="26">
        <f>IF(AND(-Z2657&gt;=31,-Z2657&lt;=60),D2657,0)</f>
        <v>0</v>
      </c>
      <c r="AE2657" s="26">
        <f>IF(AND(-Z2657&gt;=61,-Z2657&lt;=90),D2657,0)</f>
        <v>0</v>
      </c>
      <c r="AF2657" s="26">
        <f>IF(AND(-Z2657&gt;=91,-Z2657&lt;=120),D2657,0)</f>
        <v>0</v>
      </c>
      <c r="AG2657" s="26">
        <f>IF(AND(-Z2657&gt;=121,-Z2657&lt;=150),D2657,0)</f>
        <v>0</v>
      </c>
      <c r="AH2657" s="26">
        <f>IF(AND(-Z2657&gt;=151,-Z2657&lt;=180),D2657,0)</f>
        <v>0</v>
      </c>
      <c r="AI2657" s="26">
        <f>IF(AND(-Z2657&gt;=181,-Z2657&lt;=210),D2657,0)</f>
        <v>0</v>
      </c>
      <c r="AJ2657" s="26">
        <f>IF(AND(-Z2657&gt;=211,-Z2657&lt;=250),D2657,0)</f>
        <v>0</v>
      </c>
      <c r="AK2657" s="26">
        <f>IF(-Z2657&gt;=251,D2657,0)</f>
        <v>0</v>
      </c>
      <c r="AL2657" s="26">
        <f>SUM(AE2657:AF2657)</f>
        <v>0</v>
      </c>
      <c r="AM2657" s="26">
        <f>SUM(AG2657:AK2657)</f>
        <v>0</v>
      </c>
      <c r="AN2657" s="26">
        <f>SUM(AI2657:AK2657)</f>
        <v>0</v>
      </c>
      <c r="AO2657" s="26">
        <f>+IF(SUM(AC2657:AK2657)=0,D2657,0)</f>
        <v>288.06</v>
      </c>
      <c r="AP2657" s="26">
        <f>+SUM(AC2657:AK2657)</f>
        <v>0</v>
      </c>
      <c r="AQ2657" s="26">
        <f>+Tabla_DatosExternos_142[[#This Row],[Total Vigente]]+Tabla_DatosExternos_142[[#This Row],[Total Vencido]]</f>
        <v>288.06</v>
      </c>
      <c r="AR2657" s="26">
        <f>SUM(AG2657:AK2657)</f>
        <v>0</v>
      </c>
      <c r="AS2657" s="27">
        <f>+Tabla_DatosExternos_142[[#This Row],[Fecha]]-Tabla_DatosExternos_142[[#This Row],[Vence]]</f>
        <v>-60</v>
      </c>
      <c r="AT2657" s="21"/>
      <c r="AU2657" s="28" t="e">
        <f>+AR2657-W2657</f>
        <v>#VALUE!</v>
      </c>
    </row>
    <row r="2658" spans="1:47" x14ac:dyDescent="0.35">
      <c r="A2658" s="20">
        <v>46238</v>
      </c>
      <c r="B2658" s="21">
        <v>293991</v>
      </c>
      <c r="C2658" s="21">
        <v>699</v>
      </c>
      <c r="D2658" s="21">
        <v>699</v>
      </c>
      <c r="E2658" s="22">
        <v>46298</v>
      </c>
      <c r="F2658" s="21">
        <v>52</v>
      </c>
      <c r="G2658" s="21" t="s">
        <v>96</v>
      </c>
      <c r="H2658" s="21" t="s">
        <v>95</v>
      </c>
      <c r="I2658" s="21" t="s">
        <v>1709</v>
      </c>
      <c r="J2658" s="21" t="s">
        <v>1378</v>
      </c>
      <c r="K2658" s="21" t="s">
        <v>1379</v>
      </c>
      <c r="L2658" s="21" t="s">
        <v>1380</v>
      </c>
      <c r="M2658" s="21" t="s">
        <v>1381</v>
      </c>
      <c r="N2658" s="21">
        <v>60</v>
      </c>
      <c r="O2658" s="20"/>
      <c r="P2658" s="21" t="s">
        <v>50</v>
      </c>
      <c r="Q2658" s="21" t="s">
        <v>1710</v>
      </c>
      <c r="R2658" s="21">
        <v>110000</v>
      </c>
      <c r="S2658" s="21">
        <v>10019</v>
      </c>
      <c r="T2658" s="21">
        <v>-63.1478368</v>
      </c>
      <c r="U2658" s="21">
        <v>-17.811228499999999</v>
      </c>
      <c r="V2658" s="21" t="s">
        <v>1727</v>
      </c>
      <c r="W2658" s="21" t="s">
        <v>51</v>
      </c>
      <c r="X2658" s="21" t="s">
        <v>1734</v>
      </c>
      <c r="Y2658" s="23">
        <v>46246</v>
      </c>
      <c r="Z2658" s="24">
        <f>+E2658-Y2658</f>
        <v>52</v>
      </c>
      <c r="AA2658" s="25">
        <f>+Tabla_DatosExternos_142[[#This Row],[Saldo]]/Tabla_DatosExternos_142[[#This Row],[Importe]]</f>
        <v>1</v>
      </c>
      <c r="AB2658" s="21"/>
      <c r="AC2658" s="26">
        <f>IF(AND(-Z2658&gt;=1,-Z2658&lt;=30),D2658,0)</f>
        <v>0</v>
      </c>
      <c r="AD2658" s="26">
        <f>IF(AND(-Z2658&gt;=31,-Z2658&lt;=60),D2658,0)</f>
        <v>0</v>
      </c>
      <c r="AE2658" s="26">
        <f>IF(AND(-Z2658&gt;=61,-Z2658&lt;=90),D2658,0)</f>
        <v>0</v>
      </c>
      <c r="AF2658" s="26">
        <f>IF(AND(-Z2658&gt;=91,-Z2658&lt;=120),D2658,0)</f>
        <v>0</v>
      </c>
      <c r="AG2658" s="26">
        <f>IF(AND(-Z2658&gt;=121,-Z2658&lt;=150),D2658,0)</f>
        <v>0</v>
      </c>
      <c r="AH2658" s="26">
        <f>IF(AND(-Z2658&gt;=151,-Z2658&lt;=180),D2658,0)</f>
        <v>0</v>
      </c>
      <c r="AI2658" s="26">
        <f>IF(AND(-Z2658&gt;=181,-Z2658&lt;=210),D2658,0)</f>
        <v>0</v>
      </c>
      <c r="AJ2658" s="26">
        <f>IF(AND(-Z2658&gt;=211,-Z2658&lt;=250),D2658,0)</f>
        <v>0</v>
      </c>
      <c r="AK2658" s="26">
        <f>IF(-Z2658&gt;=251,D2658,0)</f>
        <v>0</v>
      </c>
      <c r="AL2658" s="26">
        <f>SUM(AE2658:AF2658)</f>
        <v>0</v>
      </c>
      <c r="AM2658" s="26">
        <f>SUM(AG2658:AK2658)</f>
        <v>0</v>
      </c>
      <c r="AN2658" s="26">
        <f>SUM(AI2658:AK2658)</f>
        <v>0</v>
      </c>
      <c r="AO2658" s="26">
        <f>+IF(SUM(AC2658:AK2658)=0,D2658,0)</f>
        <v>699</v>
      </c>
      <c r="AP2658" s="26">
        <f>+SUM(AC2658:AK2658)</f>
        <v>0</v>
      </c>
      <c r="AQ2658" s="26">
        <f>+Tabla_DatosExternos_142[[#This Row],[Total Vigente]]+Tabla_DatosExternos_142[[#This Row],[Total Vencido]]</f>
        <v>699</v>
      </c>
      <c r="AR2658" s="26">
        <f>SUM(AG2658:AK2658)</f>
        <v>0</v>
      </c>
      <c r="AS2658" s="27">
        <f>+Tabla_DatosExternos_142[[#This Row],[Fecha]]-Tabla_DatosExternos_142[[#This Row],[Vence]]</f>
        <v>-60</v>
      </c>
      <c r="AT2658" s="21"/>
      <c r="AU2658" s="28" t="e">
        <f>+AR2658-W2658</f>
        <v>#VALUE!</v>
      </c>
    </row>
    <row r="2659" spans="1:47" x14ac:dyDescent="0.35">
      <c r="A2659" s="20">
        <v>46238</v>
      </c>
      <c r="B2659" s="21">
        <v>293992</v>
      </c>
      <c r="C2659" s="21">
        <v>328.14</v>
      </c>
      <c r="D2659" s="21">
        <v>328.14</v>
      </c>
      <c r="E2659" s="22">
        <v>46298</v>
      </c>
      <c r="F2659" s="21">
        <v>52</v>
      </c>
      <c r="G2659" s="21" t="s">
        <v>96</v>
      </c>
      <c r="H2659" s="21" t="s">
        <v>95</v>
      </c>
      <c r="I2659" s="21" t="s">
        <v>1709</v>
      </c>
      <c r="J2659" s="21" t="s">
        <v>1378</v>
      </c>
      <c r="K2659" s="21" t="s">
        <v>1379</v>
      </c>
      <c r="L2659" s="21" t="s">
        <v>1380</v>
      </c>
      <c r="M2659" s="21" t="s">
        <v>1381</v>
      </c>
      <c r="N2659" s="21">
        <v>60</v>
      </c>
      <c r="O2659" s="20"/>
      <c r="P2659" s="21" t="s">
        <v>50</v>
      </c>
      <c r="Q2659" s="21" t="s">
        <v>1710</v>
      </c>
      <c r="R2659" s="21">
        <v>110000</v>
      </c>
      <c r="S2659" s="21">
        <v>10019</v>
      </c>
      <c r="T2659" s="21">
        <v>-63.183771999999998</v>
      </c>
      <c r="U2659" s="21">
        <v>-17.816842000000001</v>
      </c>
      <c r="V2659" s="21" t="s">
        <v>262</v>
      </c>
      <c r="W2659" s="21" t="s">
        <v>51</v>
      </c>
      <c r="X2659" s="21" t="s">
        <v>1735</v>
      </c>
      <c r="Y2659" s="23">
        <v>46246</v>
      </c>
      <c r="Z2659" s="24">
        <f>+E2659-Y2659</f>
        <v>52</v>
      </c>
      <c r="AA2659" s="25">
        <f>+Tabla_DatosExternos_142[[#This Row],[Saldo]]/Tabla_DatosExternos_142[[#This Row],[Importe]]</f>
        <v>1</v>
      </c>
      <c r="AB2659" s="21"/>
      <c r="AC2659" s="26">
        <f>IF(AND(-Z2659&gt;=1,-Z2659&lt;=30),D2659,0)</f>
        <v>0</v>
      </c>
      <c r="AD2659" s="26">
        <f>IF(AND(-Z2659&gt;=31,-Z2659&lt;=60),D2659,0)</f>
        <v>0</v>
      </c>
      <c r="AE2659" s="26">
        <f>IF(AND(-Z2659&gt;=61,-Z2659&lt;=90),D2659,0)</f>
        <v>0</v>
      </c>
      <c r="AF2659" s="26">
        <f>IF(AND(-Z2659&gt;=91,-Z2659&lt;=120),D2659,0)</f>
        <v>0</v>
      </c>
      <c r="AG2659" s="26">
        <f>IF(AND(-Z2659&gt;=121,-Z2659&lt;=150),D2659,0)</f>
        <v>0</v>
      </c>
      <c r="AH2659" s="26">
        <f>IF(AND(-Z2659&gt;=151,-Z2659&lt;=180),D2659,0)</f>
        <v>0</v>
      </c>
      <c r="AI2659" s="26">
        <f>IF(AND(-Z2659&gt;=181,-Z2659&lt;=210),D2659,0)</f>
        <v>0</v>
      </c>
      <c r="AJ2659" s="26">
        <f>IF(AND(-Z2659&gt;=211,-Z2659&lt;=250),D2659,0)</f>
        <v>0</v>
      </c>
      <c r="AK2659" s="26">
        <f>IF(-Z2659&gt;=251,D2659,0)</f>
        <v>0</v>
      </c>
      <c r="AL2659" s="26">
        <f>SUM(AE2659:AF2659)</f>
        <v>0</v>
      </c>
      <c r="AM2659" s="26">
        <f>SUM(AG2659:AK2659)</f>
        <v>0</v>
      </c>
      <c r="AN2659" s="26">
        <f>SUM(AI2659:AK2659)</f>
        <v>0</v>
      </c>
      <c r="AO2659" s="26">
        <f>+IF(SUM(AC2659:AK2659)=0,D2659,0)</f>
        <v>328.14</v>
      </c>
      <c r="AP2659" s="26">
        <f>+SUM(AC2659:AK2659)</f>
        <v>0</v>
      </c>
      <c r="AQ2659" s="26">
        <f>+Tabla_DatosExternos_142[[#This Row],[Total Vigente]]+Tabla_DatosExternos_142[[#This Row],[Total Vencido]]</f>
        <v>328.14</v>
      </c>
      <c r="AR2659" s="26">
        <f>SUM(AG2659:AK2659)</f>
        <v>0</v>
      </c>
      <c r="AS2659" s="27">
        <f>+Tabla_DatosExternos_142[[#This Row],[Fecha]]-Tabla_DatosExternos_142[[#This Row],[Vence]]</f>
        <v>-60</v>
      </c>
      <c r="AT2659" s="21"/>
      <c r="AU2659" s="28" t="e">
        <f>+AR2659-W2659</f>
        <v>#VALUE!</v>
      </c>
    </row>
    <row r="2660" spans="1:47" x14ac:dyDescent="0.35">
      <c r="A2660" s="20">
        <v>46238</v>
      </c>
      <c r="B2660" s="21">
        <v>293993</v>
      </c>
      <c r="C2660" s="21">
        <v>382.08</v>
      </c>
      <c r="D2660" s="21">
        <v>382.08</v>
      </c>
      <c r="E2660" s="22">
        <v>46298</v>
      </c>
      <c r="F2660" s="21">
        <v>52</v>
      </c>
      <c r="G2660" s="21" t="s">
        <v>96</v>
      </c>
      <c r="H2660" s="21" t="s">
        <v>95</v>
      </c>
      <c r="I2660" s="21" t="s">
        <v>1709</v>
      </c>
      <c r="J2660" s="21" t="s">
        <v>1378</v>
      </c>
      <c r="K2660" s="21" t="s">
        <v>1379</v>
      </c>
      <c r="L2660" s="21" t="s">
        <v>1380</v>
      </c>
      <c r="M2660" s="21" t="s">
        <v>1381</v>
      </c>
      <c r="N2660" s="21">
        <v>60</v>
      </c>
      <c r="O2660" s="20"/>
      <c r="P2660" s="21" t="s">
        <v>50</v>
      </c>
      <c r="Q2660" s="21" t="s">
        <v>1710</v>
      </c>
      <c r="R2660" s="21">
        <v>425000</v>
      </c>
      <c r="S2660" s="21">
        <v>10019</v>
      </c>
      <c r="T2660" s="21">
        <v>-63.164055599999998</v>
      </c>
      <c r="U2660" s="21">
        <v>-17.871055599999998</v>
      </c>
      <c r="V2660" s="21" t="s">
        <v>1736</v>
      </c>
      <c r="W2660" s="21" t="s">
        <v>51</v>
      </c>
      <c r="X2660" s="21" t="s">
        <v>1738</v>
      </c>
      <c r="Y2660" s="23">
        <v>46246</v>
      </c>
      <c r="Z2660" s="24">
        <f>+E2660-Y2660</f>
        <v>52</v>
      </c>
      <c r="AA2660" s="25">
        <f>+Tabla_DatosExternos_142[[#This Row],[Saldo]]/Tabla_DatosExternos_142[[#This Row],[Importe]]</f>
        <v>1</v>
      </c>
      <c r="AB2660" s="21"/>
      <c r="AC2660" s="26">
        <f>IF(AND(-Z2660&gt;=1,-Z2660&lt;=30),D2660,0)</f>
        <v>0</v>
      </c>
      <c r="AD2660" s="26">
        <f>IF(AND(-Z2660&gt;=31,-Z2660&lt;=60),D2660,0)</f>
        <v>0</v>
      </c>
      <c r="AE2660" s="26">
        <f>IF(AND(-Z2660&gt;=61,-Z2660&lt;=90),D2660,0)</f>
        <v>0</v>
      </c>
      <c r="AF2660" s="26">
        <f>IF(AND(-Z2660&gt;=91,-Z2660&lt;=120),D2660,0)</f>
        <v>0</v>
      </c>
      <c r="AG2660" s="26">
        <f>IF(AND(-Z2660&gt;=121,-Z2660&lt;=150),D2660,0)</f>
        <v>0</v>
      </c>
      <c r="AH2660" s="26">
        <f>IF(AND(-Z2660&gt;=151,-Z2660&lt;=180),D2660,0)</f>
        <v>0</v>
      </c>
      <c r="AI2660" s="26">
        <f>IF(AND(-Z2660&gt;=181,-Z2660&lt;=210),D2660,0)</f>
        <v>0</v>
      </c>
      <c r="AJ2660" s="26">
        <f>IF(AND(-Z2660&gt;=211,-Z2660&lt;=250),D2660,0)</f>
        <v>0</v>
      </c>
      <c r="AK2660" s="26">
        <f>IF(-Z2660&gt;=251,D2660,0)</f>
        <v>0</v>
      </c>
      <c r="AL2660" s="26">
        <f>SUM(AE2660:AF2660)</f>
        <v>0</v>
      </c>
      <c r="AM2660" s="26">
        <f>SUM(AG2660:AK2660)</f>
        <v>0</v>
      </c>
      <c r="AN2660" s="26">
        <f>SUM(AI2660:AK2660)</f>
        <v>0</v>
      </c>
      <c r="AO2660" s="26">
        <f>+IF(SUM(AC2660:AK2660)=0,D2660,0)</f>
        <v>382.08</v>
      </c>
      <c r="AP2660" s="26">
        <f>+SUM(AC2660:AK2660)</f>
        <v>0</v>
      </c>
      <c r="AQ2660" s="26">
        <f>+Tabla_DatosExternos_142[[#This Row],[Total Vigente]]+Tabla_DatosExternos_142[[#This Row],[Total Vencido]]</f>
        <v>382.08</v>
      </c>
      <c r="AR2660" s="26">
        <f>SUM(AG2660:AK2660)</f>
        <v>0</v>
      </c>
      <c r="AS2660" s="27">
        <f>+Tabla_DatosExternos_142[[#This Row],[Fecha]]-Tabla_DatosExternos_142[[#This Row],[Vence]]</f>
        <v>-60</v>
      </c>
      <c r="AT2660" s="21"/>
      <c r="AU2660" s="28" t="e">
        <f>+AR2660-W2660</f>
        <v>#VALUE!</v>
      </c>
    </row>
    <row r="2661" spans="1:47" x14ac:dyDescent="0.35">
      <c r="A2661" s="20">
        <v>46238</v>
      </c>
      <c r="B2661" s="21">
        <v>293994</v>
      </c>
      <c r="C2661" s="21">
        <v>1040.82</v>
      </c>
      <c r="D2661" s="21">
        <v>1040.82</v>
      </c>
      <c r="E2661" s="22">
        <v>46298</v>
      </c>
      <c r="F2661" s="21">
        <v>52</v>
      </c>
      <c r="G2661" s="21" t="s">
        <v>96</v>
      </c>
      <c r="H2661" s="21" t="s">
        <v>95</v>
      </c>
      <c r="I2661" s="21" t="s">
        <v>1709</v>
      </c>
      <c r="J2661" s="21" t="s">
        <v>1378</v>
      </c>
      <c r="K2661" s="21" t="s">
        <v>1379</v>
      </c>
      <c r="L2661" s="21" t="s">
        <v>1380</v>
      </c>
      <c r="M2661" s="21" t="s">
        <v>1381</v>
      </c>
      <c r="N2661" s="21">
        <v>60</v>
      </c>
      <c r="O2661" s="20"/>
      <c r="P2661" s="21" t="s">
        <v>50</v>
      </c>
      <c r="Q2661" s="21" t="s">
        <v>1710</v>
      </c>
      <c r="R2661" s="21">
        <v>425000</v>
      </c>
      <c r="S2661" s="21">
        <v>10019</v>
      </c>
      <c r="T2661" s="21">
        <v>-63.183757700000001</v>
      </c>
      <c r="U2661" s="21">
        <v>-17.851240499999999</v>
      </c>
      <c r="V2661" s="21" t="s">
        <v>1736</v>
      </c>
      <c r="W2661" s="21" t="s">
        <v>51</v>
      </c>
      <c r="X2661" s="21" t="s">
        <v>1739</v>
      </c>
      <c r="Y2661" s="23">
        <v>46246</v>
      </c>
      <c r="Z2661" s="24">
        <f>+E2661-Y2661</f>
        <v>52</v>
      </c>
      <c r="AA2661" s="25">
        <f>+Tabla_DatosExternos_142[[#This Row],[Saldo]]/Tabla_DatosExternos_142[[#This Row],[Importe]]</f>
        <v>1</v>
      </c>
      <c r="AB2661" s="21"/>
      <c r="AC2661" s="26">
        <f>IF(AND(-Z2661&gt;=1,-Z2661&lt;=30),D2661,0)</f>
        <v>0</v>
      </c>
      <c r="AD2661" s="26">
        <f>IF(AND(-Z2661&gt;=31,-Z2661&lt;=60),D2661,0)</f>
        <v>0</v>
      </c>
      <c r="AE2661" s="26">
        <f>IF(AND(-Z2661&gt;=61,-Z2661&lt;=90),D2661,0)</f>
        <v>0</v>
      </c>
      <c r="AF2661" s="26">
        <f>IF(AND(-Z2661&gt;=91,-Z2661&lt;=120),D2661,0)</f>
        <v>0</v>
      </c>
      <c r="AG2661" s="26">
        <f>IF(AND(-Z2661&gt;=121,-Z2661&lt;=150),D2661,0)</f>
        <v>0</v>
      </c>
      <c r="AH2661" s="26">
        <f>IF(AND(-Z2661&gt;=151,-Z2661&lt;=180),D2661,0)</f>
        <v>0</v>
      </c>
      <c r="AI2661" s="26">
        <f>IF(AND(-Z2661&gt;=181,-Z2661&lt;=210),D2661,0)</f>
        <v>0</v>
      </c>
      <c r="AJ2661" s="26">
        <f>IF(AND(-Z2661&gt;=211,-Z2661&lt;=250),D2661,0)</f>
        <v>0</v>
      </c>
      <c r="AK2661" s="26">
        <f>IF(-Z2661&gt;=251,D2661,0)</f>
        <v>0</v>
      </c>
      <c r="AL2661" s="26">
        <f>SUM(AE2661:AF2661)</f>
        <v>0</v>
      </c>
      <c r="AM2661" s="26">
        <f>SUM(AG2661:AK2661)</f>
        <v>0</v>
      </c>
      <c r="AN2661" s="26">
        <f>SUM(AI2661:AK2661)</f>
        <v>0</v>
      </c>
      <c r="AO2661" s="26">
        <f>+IF(SUM(AC2661:AK2661)=0,D2661,0)</f>
        <v>1040.82</v>
      </c>
      <c r="AP2661" s="26">
        <f>+SUM(AC2661:AK2661)</f>
        <v>0</v>
      </c>
      <c r="AQ2661" s="26">
        <f>+Tabla_DatosExternos_142[[#This Row],[Total Vigente]]+Tabla_DatosExternos_142[[#This Row],[Total Vencido]]</f>
        <v>1040.82</v>
      </c>
      <c r="AR2661" s="26">
        <f>SUM(AG2661:AK2661)</f>
        <v>0</v>
      </c>
      <c r="AS2661" s="27">
        <f>+Tabla_DatosExternos_142[[#This Row],[Fecha]]-Tabla_DatosExternos_142[[#This Row],[Vence]]</f>
        <v>-60</v>
      </c>
      <c r="AT2661" s="21"/>
      <c r="AU2661" s="28" t="e">
        <f>+AR2661-W2661</f>
        <v>#VALUE!</v>
      </c>
    </row>
    <row r="2662" spans="1:47" x14ac:dyDescent="0.35">
      <c r="A2662" s="20">
        <v>46238</v>
      </c>
      <c r="B2662" s="21">
        <v>293995</v>
      </c>
      <c r="C2662" s="21">
        <v>455.04</v>
      </c>
      <c r="D2662" s="21">
        <v>455.04</v>
      </c>
      <c r="E2662" s="22">
        <v>46298</v>
      </c>
      <c r="F2662" s="21">
        <v>52</v>
      </c>
      <c r="G2662" s="21" t="s">
        <v>96</v>
      </c>
      <c r="H2662" s="21" t="s">
        <v>95</v>
      </c>
      <c r="I2662" s="21" t="s">
        <v>1709</v>
      </c>
      <c r="J2662" s="21" t="s">
        <v>1378</v>
      </c>
      <c r="K2662" s="21" t="s">
        <v>1379</v>
      </c>
      <c r="L2662" s="21" t="s">
        <v>1380</v>
      </c>
      <c r="M2662" s="21" t="s">
        <v>1381</v>
      </c>
      <c r="N2662" s="21">
        <v>60</v>
      </c>
      <c r="O2662" s="20"/>
      <c r="P2662" s="21" t="s">
        <v>50</v>
      </c>
      <c r="Q2662" s="21" t="s">
        <v>1710</v>
      </c>
      <c r="R2662" s="21">
        <v>425000</v>
      </c>
      <c r="S2662" s="21">
        <v>10019</v>
      </c>
      <c r="T2662" s="21">
        <v>-63.199757400000003</v>
      </c>
      <c r="U2662" s="21">
        <v>-17.854918999999999</v>
      </c>
      <c r="V2662" s="21" t="s">
        <v>1736</v>
      </c>
      <c r="W2662" s="21" t="s">
        <v>51</v>
      </c>
      <c r="X2662" s="21" t="s">
        <v>1831</v>
      </c>
      <c r="Y2662" s="23">
        <v>46246</v>
      </c>
      <c r="Z2662" s="24">
        <f>+E2662-Y2662</f>
        <v>52</v>
      </c>
      <c r="AA2662" s="25">
        <f>+Tabla_DatosExternos_142[[#This Row],[Saldo]]/Tabla_DatosExternos_142[[#This Row],[Importe]]</f>
        <v>1</v>
      </c>
      <c r="AB2662" s="21"/>
      <c r="AC2662" s="26">
        <f>IF(AND(-Z2662&gt;=1,-Z2662&lt;=30),D2662,0)</f>
        <v>0</v>
      </c>
      <c r="AD2662" s="26">
        <f>IF(AND(-Z2662&gt;=31,-Z2662&lt;=60),D2662,0)</f>
        <v>0</v>
      </c>
      <c r="AE2662" s="26">
        <f>IF(AND(-Z2662&gt;=61,-Z2662&lt;=90),D2662,0)</f>
        <v>0</v>
      </c>
      <c r="AF2662" s="26">
        <f>IF(AND(-Z2662&gt;=91,-Z2662&lt;=120),D2662,0)</f>
        <v>0</v>
      </c>
      <c r="AG2662" s="26">
        <f>IF(AND(-Z2662&gt;=121,-Z2662&lt;=150),D2662,0)</f>
        <v>0</v>
      </c>
      <c r="AH2662" s="26">
        <f>IF(AND(-Z2662&gt;=151,-Z2662&lt;=180),D2662,0)</f>
        <v>0</v>
      </c>
      <c r="AI2662" s="26">
        <f>IF(AND(-Z2662&gt;=181,-Z2662&lt;=210),D2662,0)</f>
        <v>0</v>
      </c>
      <c r="AJ2662" s="26">
        <f>IF(AND(-Z2662&gt;=211,-Z2662&lt;=250),D2662,0)</f>
        <v>0</v>
      </c>
      <c r="AK2662" s="26">
        <f>IF(-Z2662&gt;=251,D2662,0)</f>
        <v>0</v>
      </c>
      <c r="AL2662" s="26">
        <f>SUM(AE2662:AF2662)</f>
        <v>0</v>
      </c>
      <c r="AM2662" s="26">
        <f>SUM(AG2662:AK2662)</f>
        <v>0</v>
      </c>
      <c r="AN2662" s="26">
        <f>SUM(AI2662:AK2662)</f>
        <v>0</v>
      </c>
      <c r="AO2662" s="26">
        <f>+IF(SUM(AC2662:AK2662)=0,D2662,0)</f>
        <v>455.04</v>
      </c>
      <c r="AP2662" s="26">
        <f>+SUM(AC2662:AK2662)</f>
        <v>0</v>
      </c>
      <c r="AQ2662" s="26">
        <f>+Tabla_DatosExternos_142[[#This Row],[Total Vigente]]+Tabla_DatosExternos_142[[#This Row],[Total Vencido]]</f>
        <v>455.04</v>
      </c>
      <c r="AR2662" s="26">
        <f>SUM(AG2662:AK2662)</f>
        <v>0</v>
      </c>
      <c r="AS2662" s="27">
        <f>+Tabla_DatosExternos_142[[#This Row],[Fecha]]-Tabla_DatosExternos_142[[#This Row],[Vence]]</f>
        <v>-60</v>
      </c>
      <c r="AT2662" s="21"/>
      <c r="AU2662" s="28" t="e">
        <f>+AR2662-W2662</f>
        <v>#VALUE!</v>
      </c>
    </row>
    <row r="2663" spans="1:47" x14ac:dyDescent="0.35">
      <c r="A2663" s="20">
        <v>46238</v>
      </c>
      <c r="B2663" s="21">
        <v>293996</v>
      </c>
      <c r="C2663" s="21">
        <v>497.22</v>
      </c>
      <c r="D2663" s="21">
        <v>497.22</v>
      </c>
      <c r="E2663" s="22">
        <v>46298</v>
      </c>
      <c r="F2663" s="21">
        <v>52</v>
      </c>
      <c r="G2663" s="21" t="s">
        <v>96</v>
      </c>
      <c r="H2663" s="21" t="s">
        <v>95</v>
      </c>
      <c r="I2663" s="21" t="s">
        <v>1709</v>
      </c>
      <c r="J2663" s="21" t="s">
        <v>1378</v>
      </c>
      <c r="K2663" s="21" t="s">
        <v>1379</v>
      </c>
      <c r="L2663" s="21" t="s">
        <v>1380</v>
      </c>
      <c r="M2663" s="21" t="s">
        <v>1381</v>
      </c>
      <c r="N2663" s="21">
        <v>60</v>
      </c>
      <c r="O2663" s="20"/>
      <c r="P2663" s="21" t="s">
        <v>50</v>
      </c>
      <c r="Q2663" s="21" t="s">
        <v>1710</v>
      </c>
      <c r="R2663" s="21">
        <v>425000</v>
      </c>
      <c r="S2663" s="21">
        <v>10019</v>
      </c>
      <c r="T2663" s="21">
        <v>-63.164942799999999</v>
      </c>
      <c r="U2663" s="21">
        <v>-17.823505699999998</v>
      </c>
      <c r="V2663" s="21" t="s">
        <v>1736</v>
      </c>
      <c r="W2663" s="21" t="s">
        <v>51</v>
      </c>
      <c r="X2663" s="21" t="s">
        <v>1817</v>
      </c>
      <c r="Y2663" s="23">
        <v>46246</v>
      </c>
      <c r="Z2663" s="24">
        <f>+E2663-Y2663</f>
        <v>52</v>
      </c>
      <c r="AA2663" s="25">
        <f>+Tabla_DatosExternos_142[[#This Row],[Saldo]]/Tabla_DatosExternos_142[[#This Row],[Importe]]</f>
        <v>1</v>
      </c>
      <c r="AB2663" s="21"/>
      <c r="AC2663" s="26">
        <f>IF(AND(-Z2663&gt;=1,-Z2663&lt;=30),D2663,0)</f>
        <v>0</v>
      </c>
      <c r="AD2663" s="26">
        <f>IF(AND(-Z2663&gt;=31,-Z2663&lt;=60),D2663,0)</f>
        <v>0</v>
      </c>
      <c r="AE2663" s="26">
        <f>IF(AND(-Z2663&gt;=61,-Z2663&lt;=90),D2663,0)</f>
        <v>0</v>
      </c>
      <c r="AF2663" s="26">
        <f>IF(AND(-Z2663&gt;=91,-Z2663&lt;=120),D2663,0)</f>
        <v>0</v>
      </c>
      <c r="AG2663" s="26">
        <f>IF(AND(-Z2663&gt;=121,-Z2663&lt;=150),D2663,0)</f>
        <v>0</v>
      </c>
      <c r="AH2663" s="26">
        <f>IF(AND(-Z2663&gt;=151,-Z2663&lt;=180),D2663,0)</f>
        <v>0</v>
      </c>
      <c r="AI2663" s="26">
        <f>IF(AND(-Z2663&gt;=181,-Z2663&lt;=210),D2663,0)</f>
        <v>0</v>
      </c>
      <c r="AJ2663" s="26">
        <f>IF(AND(-Z2663&gt;=211,-Z2663&lt;=250),D2663,0)</f>
        <v>0</v>
      </c>
      <c r="AK2663" s="26">
        <f>IF(-Z2663&gt;=251,D2663,0)</f>
        <v>0</v>
      </c>
      <c r="AL2663" s="26">
        <f>SUM(AE2663:AF2663)</f>
        <v>0</v>
      </c>
      <c r="AM2663" s="26">
        <f>SUM(AG2663:AK2663)</f>
        <v>0</v>
      </c>
      <c r="AN2663" s="26">
        <f>SUM(AI2663:AK2663)</f>
        <v>0</v>
      </c>
      <c r="AO2663" s="26">
        <f>+IF(SUM(AC2663:AK2663)=0,D2663,0)</f>
        <v>497.22</v>
      </c>
      <c r="AP2663" s="26">
        <f>+SUM(AC2663:AK2663)</f>
        <v>0</v>
      </c>
      <c r="AQ2663" s="26">
        <f>+Tabla_DatosExternos_142[[#This Row],[Total Vigente]]+Tabla_DatosExternos_142[[#This Row],[Total Vencido]]</f>
        <v>497.22</v>
      </c>
      <c r="AR2663" s="26">
        <f>SUM(AG2663:AK2663)</f>
        <v>0</v>
      </c>
      <c r="AS2663" s="27">
        <f>+Tabla_DatosExternos_142[[#This Row],[Fecha]]-Tabla_DatosExternos_142[[#This Row],[Vence]]</f>
        <v>-60</v>
      </c>
      <c r="AT2663" s="21"/>
      <c r="AU2663" s="28" t="e">
        <f>+AR2663-W2663</f>
        <v>#VALUE!</v>
      </c>
    </row>
    <row r="2664" spans="1:47" x14ac:dyDescent="0.35">
      <c r="A2664" s="20">
        <v>46238</v>
      </c>
      <c r="B2664" s="21">
        <v>293997</v>
      </c>
      <c r="C2664" s="21">
        <v>525.84</v>
      </c>
      <c r="D2664" s="21">
        <v>525.84</v>
      </c>
      <c r="E2664" s="22">
        <v>46298</v>
      </c>
      <c r="F2664" s="21">
        <v>52</v>
      </c>
      <c r="G2664" s="21" t="s">
        <v>96</v>
      </c>
      <c r="H2664" s="21" t="s">
        <v>95</v>
      </c>
      <c r="I2664" s="21" t="s">
        <v>1709</v>
      </c>
      <c r="J2664" s="21" t="s">
        <v>1378</v>
      </c>
      <c r="K2664" s="21" t="s">
        <v>1379</v>
      </c>
      <c r="L2664" s="21" t="s">
        <v>1380</v>
      </c>
      <c r="M2664" s="21" t="s">
        <v>1381</v>
      </c>
      <c r="N2664" s="21">
        <v>60</v>
      </c>
      <c r="O2664" s="20"/>
      <c r="P2664" s="21" t="s">
        <v>50</v>
      </c>
      <c r="Q2664" s="21" t="s">
        <v>1710</v>
      </c>
      <c r="R2664" s="21">
        <v>0</v>
      </c>
      <c r="S2664" s="21">
        <v>10019</v>
      </c>
      <c r="T2664" s="21">
        <v>-63.171535300000002</v>
      </c>
      <c r="U2664" s="21">
        <v>-17.807540299999999</v>
      </c>
      <c r="V2664" s="21" t="s">
        <v>1736</v>
      </c>
      <c r="W2664" s="21" t="s">
        <v>51</v>
      </c>
      <c r="X2664" s="21" t="s">
        <v>1743</v>
      </c>
      <c r="Y2664" s="23">
        <v>46246</v>
      </c>
      <c r="Z2664" s="24">
        <f>+E2664-Y2664</f>
        <v>52</v>
      </c>
      <c r="AA2664" s="25">
        <f>+Tabla_DatosExternos_142[[#This Row],[Saldo]]/Tabla_DatosExternos_142[[#This Row],[Importe]]</f>
        <v>1</v>
      </c>
      <c r="AB2664" s="21"/>
      <c r="AC2664" s="26">
        <f>IF(AND(-Z2664&gt;=1,-Z2664&lt;=30),D2664,0)</f>
        <v>0</v>
      </c>
      <c r="AD2664" s="26">
        <f>IF(AND(-Z2664&gt;=31,-Z2664&lt;=60),D2664,0)</f>
        <v>0</v>
      </c>
      <c r="AE2664" s="26">
        <f>IF(AND(-Z2664&gt;=61,-Z2664&lt;=90),D2664,0)</f>
        <v>0</v>
      </c>
      <c r="AF2664" s="26">
        <f>IF(AND(-Z2664&gt;=91,-Z2664&lt;=120),D2664,0)</f>
        <v>0</v>
      </c>
      <c r="AG2664" s="26">
        <f>IF(AND(-Z2664&gt;=121,-Z2664&lt;=150),D2664,0)</f>
        <v>0</v>
      </c>
      <c r="AH2664" s="26">
        <f>IF(AND(-Z2664&gt;=151,-Z2664&lt;=180),D2664,0)</f>
        <v>0</v>
      </c>
      <c r="AI2664" s="26">
        <f>IF(AND(-Z2664&gt;=181,-Z2664&lt;=210),D2664,0)</f>
        <v>0</v>
      </c>
      <c r="AJ2664" s="26">
        <f>IF(AND(-Z2664&gt;=211,-Z2664&lt;=250),D2664,0)</f>
        <v>0</v>
      </c>
      <c r="AK2664" s="26">
        <f>IF(-Z2664&gt;=251,D2664,0)</f>
        <v>0</v>
      </c>
      <c r="AL2664" s="26">
        <f>SUM(AE2664:AF2664)</f>
        <v>0</v>
      </c>
      <c r="AM2664" s="26">
        <f>SUM(AG2664:AK2664)</f>
        <v>0</v>
      </c>
      <c r="AN2664" s="26">
        <f>SUM(AI2664:AK2664)</f>
        <v>0</v>
      </c>
      <c r="AO2664" s="26">
        <f>+IF(SUM(AC2664:AK2664)=0,D2664,0)</f>
        <v>525.84</v>
      </c>
      <c r="AP2664" s="26">
        <f>+SUM(AC2664:AK2664)</f>
        <v>0</v>
      </c>
      <c r="AQ2664" s="26">
        <f>+Tabla_DatosExternos_142[[#This Row],[Total Vigente]]+Tabla_DatosExternos_142[[#This Row],[Total Vencido]]</f>
        <v>525.84</v>
      </c>
      <c r="AR2664" s="26">
        <f>SUM(AG2664:AK2664)</f>
        <v>0</v>
      </c>
      <c r="AS2664" s="27">
        <f>+Tabla_DatosExternos_142[[#This Row],[Fecha]]-Tabla_DatosExternos_142[[#This Row],[Vence]]</f>
        <v>-60</v>
      </c>
      <c r="AT2664" s="21"/>
      <c r="AU2664" s="28" t="e">
        <f>+AR2664-W2664</f>
        <v>#VALUE!</v>
      </c>
    </row>
    <row r="2665" spans="1:47" x14ac:dyDescent="0.35">
      <c r="A2665" s="20">
        <v>46238</v>
      </c>
      <c r="B2665" s="21">
        <v>293998</v>
      </c>
      <c r="C2665" s="21">
        <v>595.91999999999996</v>
      </c>
      <c r="D2665" s="21">
        <v>595.91999999999996</v>
      </c>
      <c r="E2665" s="22">
        <v>46298</v>
      </c>
      <c r="F2665" s="21">
        <v>52</v>
      </c>
      <c r="G2665" s="21" t="s">
        <v>96</v>
      </c>
      <c r="H2665" s="21" t="s">
        <v>95</v>
      </c>
      <c r="I2665" s="21" t="s">
        <v>1709</v>
      </c>
      <c r="J2665" s="21" t="s">
        <v>1378</v>
      </c>
      <c r="K2665" s="21" t="s">
        <v>1379</v>
      </c>
      <c r="L2665" s="21" t="s">
        <v>1380</v>
      </c>
      <c r="M2665" s="21" t="s">
        <v>1381</v>
      </c>
      <c r="N2665" s="21">
        <v>60</v>
      </c>
      <c r="O2665" s="20"/>
      <c r="P2665" s="21" t="s">
        <v>50</v>
      </c>
      <c r="Q2665" s="21" t="s">
        <v>1710</v>
      </c>
      <c r="R2665" s="21">
        <v>5000</v>
      </c>
      <c r="S2665" s="21">
        <v>10019</v>
      </c>
      <c r="T2665" s="21">
        <v>-63.145361100000002</v>
      </c>
      <c r="U2665" s="21">
        <v>-17.8223333</v>
      </c>
      <c r="V2665" s="21" t="s">
        <v>1746</v>
      </c>
      <c r="W2665" s="21" t="s">
        <v>51</v>
      </c>
      <c r="X2665" s="21" t="s">
        <v>1747</v>
      </c>
      <c r="Y2665" s="23">
        <v>46246</v>
      </c>
      <c r="Z2665" s="24">
        <f>+E2665-Y2665</f>
        <v>52</v>
      </c>
      <c r="AA2665" s="25">
        <f>+Tabla_DatosExternos_142[[#This Row],[Saldo]]/Tabla_DatosExternos_142[[#This Row],[Importe]]</f>
        <v>1</v>
      </c>
      <c r="AB2665" s="21"/>
      <c r="AC2665" s="26">
        <f>IF(AND(-Z2665&gt;=1,-Z2665&lt;=30),D2665,0)</f>
        <v>0</v>
      </c>
      <c r="AD2665" s="26">
        <f>IF(AND(-Z2665&gt;=31,-Z2665&lt;=60),D2665,0)</f>
        <v>0</v>
      </c>
      <c r="AE2665" s="26">
        <f>IF(AND(-Z2665&gt;=61,-Z2665&lt;=90),D2665,0)</f>
        <v>0</v>
      </c>
      <c r="AF2665" s="26">
        <f>IF(AND(-Z2665&gt;=91,-Z2665&lt;=120),D2665,0)</f>
        <v>0</v>
      </c>
      <c r="AG2665" s="26">
        <f>IF(AND(-Z2665&gt;=121,-Z2665&lt;=150),D2665,0)</f>
        <v>0</v>
      </c>
      <c r="AH2665" s="26">
        <f>IF(AND(-Z2665&gt;=151,-Z2665&lt;=180),D2665,0)</f>
        <v>0</v>
      </c>
      <c r="AI2665" s="26">
        <f>IF(AND(-Z2665&gt;=181,-Z2665&lt;=210),D2665,0)</f>
        <v>0</v>
      </c>
      <c r="AJ2665" s="26">
        <f>IF(AND(-Z2665&gt;=211,-Z2665&lt;=250),D2665,0)</f>
        <v>0</v>
      </c>
      <c r="AK2665" s="26">
        <f>IF(-Z2665&gt;=251,D2665,0)</f>
        <v>0</v>
      </c>
      <c r="AL2665" s="26">
        <f>SUM(AE2665:AF2665)</f>
        <v>0</v>
      </c>
      <c r="AM2665" s="26">
        <f>SUM(AG2665:AK2665)</f>
        <v>0</v>
      </c>
      <c r="AN2665" s="26">
        <f>SUM(AI2665:AK2665)</f>
        <v>0</v>
      </c>
      <c r="AO2665" s="26">
        <f>+IF(SUM(AC2665:AK2665)=0,D2665,0)</f>
        <v>595.91999999999996</v>
      </c>
      <c r="AP2665" s="26">
        <f>+SUM(AC2665:AK2665)</f>
        <v>0</v>
      </c>
      <c r="AQ2665" s="26">
        <f>+Tabla_DatosExternos_142[[#This Row],[Total Vigente]]+Tabla_DatosExternos_142[[#This Row],[Total Vencido]]</f>
        <v>595.91999999999996</v>
      </c>
      <c r="AR2665" s="26">
        <f>SUM(AG2665:AK2665)</f>
        <v>0</v>
      </c>
      <c r="AS2665" s="27">
        <f>+Tabla_DatosExternos_142[[#This Row],[Fecha]]-Tabla_DatosExternos_142[[#This Row],[Vence]]</f>
        <v>-60</v>
      </c>
      <c r="AT2665" s="21"/>
      <c r="AU2665" s="28" t="e">
        <f>+AR2665-W2665</f>
        <v>#VALUE!</v>
      </c>
    </row>
    <row r="2666" spans="1:47" x14ac:dyDescent="0.35">
      <c r="A2666" s="20">
        <v>46238</v>
      </c>
      <c r="B2666" s="21">
        <v>293999</v>
      </c>
      <c r="C2666" s="21">
        <v>357</v>
      </c>
      <c r="D2666" s="21">
        <v>357</v>
      </c>
      <c r="E2666" s="22">
        <v>46298</v>
      </c>
      <c r="F2666" s="21">
        <v>52</v>
      </c>
      <c r="G2666" s="21" t="s">
        <v>96</v>
      </c>
      <c r="H2666" s="21" t="s">
        <v>95</v>
      </c>
      <c r="I2666" s="21" t="s">
        <v>1709</v>
      </c>
      <c r="J2666" s="21" t="s">
        <v>1378</v>
      </c>
      <c r="K2666" s="21" t="s">
        <v>1379</v>
      </c>
      <c r="L2666" s="21" t="s">
        <v>1380</v>
      </c>
      <c r="M2666" s="21" t="s">
        <v>1381</v>
      </c>
      <c r="N2666" s="21">
        <v>60</v>
      </c>
      <c r="O2666" s="20"/>
      <c r="P2666" s="21" t="s">
        <v>50</v>
      </c>
      <c r="Q2666" s="21" t="s">
        <v>1710</v>
      </c>
      <c r="R2666" s="21">
        <v>5000</v>
      </c>
      <c r="S2666" s="21">
        <v>10019</v>
      </c>
      <c r="T2666" s="21">
        <v>-63.128774499999999</v>
      </c>
      <c r="U2666" s="21">
        <v>-17.812276000000001</v>
      </c>
      <c r="V2666" s="21" t="s">
        <v>1818</v>
      </c>
      <c r="W2666" s="21" t="s">
        <v>51</v>
      </c>
      <c r="X2666" s="21" t="s">
        <v>1819</v>
      </c>
      <c r="Y2666" s="23">
        <v>46246</v>
      </c>
      <c r="Z2666" s="24">
        <f>+E2666-Y2666</f>
        <v>52</v>
      </c>
      <c r="AA2666" s="25">
        <f>+Tabla_DatosExternos_142[[#This Row],[Saldo]]/Tabla_DatosExternos_142[[#This Row],[Importe]]</f>
        <v>1</v>
      </c>
      <c r="AB2666" s="21"/>
      <c r="AC2666" s="26">
        <f>IF(AND(-Z2666&gt;=1,-Z2666&lt;=30),D2666,0)</f>
        <v>0</v>
      </c>
      <c r="AD2666" s="26">
        <f>IF(AND(-Z2666&gt;=31,-Z2666&lt;=60),D2666,0)</f>
        <v>0</v>
      </c>
      <c r="AE2666" s="26">
        <f>IF(AND(-Z2666&gt;=61,-Z2666&lt;=90),D2666,0)</f>
        <v>0</v>
      </c>
      <c r="AF2666" s="26">
        <f>IF(AND(-Z2666&gt;=91,-Z2666&lt;=120),D2666,0)</f>
        <v>0</v>
      </c>
      <c r="AG2666" s="26">
        <f>IF(AND(-Z2666&gt;=121,-Z2666&lt;=150),D2666,0)</f>
        <v>0</v>
      </c>
      <c r="AH2666" s="26">
        <f>IF(AND(-Z2666&gt;=151,-Z2666&lt;=180),D2666,0)</f>
        <v>0</v>
      </c>
      <c r="AI2666" s="26">
        <f>IF(AND(-Z2666&gt;=181,-Z2666&lt;=210),D2666,0)</f>
        <v>0</v>
      </c>
      <c r="AJ2666" s="26">
        <f>IF(AND(-Z2666&gt;=211,-Z2666&lt;=250),D2666,0)</f>
        <v>0</v>
      </c>
      <c r="AK2666" s="26">
        <f>IF(-Z2666&gt;=251,D2666,0)</f>
        <v>0</v>
      </c>
      <c r="AL2666" s="26">
        <f>SUM(AE2666:AF2666)</f>
        <v>0</v>
      </c>
      <c r="AM2666" s="26">
        <f>SUM(AG2666:AK2666)</f>
        <v>0</v>
      </c>
      <c r="AN2666" s="26">
        <f>SUM(AI2666:AK2666)</f>
        <v>0</v>
      </c>
      <c r="AO2666" s="26">
        <f>+IF(SUM(AC2666:AK2666)=0,D2666,0)</f>
        <v>357</v>
      </c>
      <c r="AP2666" s="26">
        <f>+SUM(AC2666:AK2666)</f>
        <v>0</v>
      </c>
      <c r="AQ2666" s="26">
        <f>+Tabla_DatosExternos_142[[#This Row],[Total Vigente]]+Tabla_DatosExternos_142[[#This Row],[Total Vencido]]</f>
        <v>357</v>
      </c>
      <c r="AR2666" s="26">
        <f>SUM(AG2666:AK2666)</f>
        <v>0</v>
      </c>
      <c r="AS2666" s="27">
        <f>+Tabla_DatosExternos_142[[#This Row],[Fecha]]-Tabla_DatosExternos_142[[#This Row],[Vence]]</f>
        <v>-60</v>
      </c>
      <c r="AT2666" s="21"/>
      <c r="AU2666" s="28" t="e">
        <f>+AR2666-W2666</f>
        <v>#VALUE!</v>
      </c>
    </row>
    <row r="2667" spans="1:47" x14ac:dyDescent="0.35">
      <c r="A2667" s="20">
        <v>46238</v>
      </c>
      <c r="B2667" s="21">
        <v>294000</v>
      </c>
      <c r="C2667" s="21">
        <v>2622.3</v>
      </c>
      <c r="D2667" s="21">
        <v>2622.3</v>
      </c>
      <c r="E2667" s="22">
        <v>46298</v>
      </c>
      <c r="F2667" s="21">
        <v>52</v>
      </c>
      <c r="G2667" s="21" t="s">
        <v>96</v>
      </c>
      <c r="H2667" s="21" t="s">
        <v>95</v>
      </c>
      <c r="I2667" s="21" t="s">
        <v>1709</v>
      </c>
      <c r="J2667" s="21" t="s">
        <v>1378</v>
      </c>
      <c r="K2667" s="21" t="s">
        <v>1379</v>
      </c>
      <c r="L2667" s="21" t="s">
        <v>1380</v>
      </c>
      <c r="M2667" s="21" t="s">
        <v>1381</v>
      </c>
      <c r="N2667" s="21">
        <v>60</v>
      </c>
      <c r="O2667" s="20"/>
      <c r="P2667" s="21" t="s">
        <v>50</v>
      </c>
      <c r="Q2667" s="21" t="s">
        <v>1710</v>
      </c>
      <c r="R2667" s="21">
        <v>5000</v>
      </c>
      <c r="S2667" s="21">
        <v>10019</v>
      </c>
      <c r="T2667" s="21">
        <v>-63.191916200000001</v>
      </c>
      <c r="U2667" s="21">
        <v>-17.874040300000001</v>
      </c>
      <c r="V2667" s="21" t="s">
        <v>1818</v>
      </c>
      <c r="W2667" s="21" t="s">
        <v>51</v>
      </c>
      <c r="X2667" s="21" t="s">
        <v>2699</v>
      </c>
      <c r="Y2667" s="23">
        <v>46246</v>
      </c>
      <c r="Z2667" s="24">
        <f>+E2667-Y2667</f>
        <v>52</v>
      </c>
      <c r="AA2667" s="25">
        <f>+Tabla_DatosExternos_142[[#This Row],[Saldo]]/Tabla_DatosExternos_142[[#This Row],[Importe]]</f>
        <v>1</v>
      </c>
      <c r="AB2667" s="21"/>
      <c r="AC2667" s="26">
        <f>IF(AND(-Z2667&gt;=1,-Z2667&lt;=30),D2667,0)</f>
        <v>0</v>
      </c>
      <c r="AD2667" s="26">
        <f>IF(AND(-Z2667&gt;=31,-Z2667&lt;=60),D2667,0)</f>
        <v>0</v>
      </c>
      <c r="AE2667" s="26">
        <f>IF(AND(-Z2667&gt;=61,-Z2667&lt;=90),D2667,0)</f>
        <v>0</v>
      </c>
      <c r="AF2667" s="26">
        <f>IF(AND(-Z2667&gt;=91,-Z2667&lt;=120),D2667,0)</f>
        <v>0</v>
      </c>
      <c r="AG2667" s="26">
        <f>IF(AND(-Z2667&gt;=121,-Z2667&lt;=150),D2667,0)</f>
        <v>0</v>
      </c>
      <c r="AH2667" s="26">
        <f>IF(AND(-Z2667&gt;=151,-Z2667&lt;=180),D2667,0)</f>
        <v>0</v>
      </c>
      <c r="AI2667" s="26">
        <f>IF(AND(-Z2667&gt;=181,-Z2667&lt;=210),D2667,0)</f>
        <v>0</v>
      </c>
      <c r="AJ2667" s="26">
        <f>IF(AND(-Z2667&gt;=211,-Z2667&lt;=250),D2667,0)</f>
        <v>0</v>
      </c>
      <c r="AK2667" s="26">
        <f>IF(-Z2667&gt;=251,D2667,0)</f>
        <v>0</v>
      </c>
      <c r="AL2667" s="26">
        <f>SUM(AE2667:AF2667)</f>
        <v>0</v>
      </c>
      <c r="AM2667" s="26">
        <f>SUM(AG2667:AK2667)</f>
        <v>0</v>
      </c>
      <c r="AN2667" s="26">
        <f>SUM(AI2667:AK2667)</f>
        <v>0</v>
      </c>
      <c r="AO2667" s="26">
        <f>+IF(SUM(AC2667:AK2667)=0,D2667,0)</f>
        <v>2622.3</v>
      </c>
      <c r="AP2667" s="26">
        <f>+SUM(AC2667:AK2667)</f>
        <v>0</v>
      </c>
      <c r="AQ2667" s="26">
        <f>+Tabla_DatosExternos_142[[#This Row],[Total Vigente]]+Tabla_DatosExternos_142[[#This Row],[Total Vencido]]</f>
        <v>2622.3</v>
      </c>
      <c r="AR2667" s="26">
        <f>SUM(AG2667:AK2667)</f>
        <v>0</v>
      </c>
      <c r="AS2667" s="27">
        <f>+Tabla_DatosExternos_142[[#This Row],[Fecha]]-Tabla_DatosExternos_142[[#This Row],[Vence]]</f>
        <v>-60</v>
      </c>
      <c r="AT2667" s="21"/>
      <c r="AU2667" s="28" t="e">
        <f>+AR2667-W2667</f>
        <v>#VALUE!</v>
      </c>
    </row>
    <row r="2668" spans="1:47" x14ac:dyDescent="0.35">
      <c r="A2668" s="20">
        <v>46238</v>
      </c>
      <c r="B2668" s="21">
        <v>294001</v>
      </c>
      <c r="C2668" s="21">
        <v>456.3</v>
      </c>
      <c r="D2668" s="21">
        <v>456.3</v>
      </c>
      <c r="E2668" s="22">
        <v>46298</v>
      </c>
      <c r="F2668" s="21">
        <v>52</v>
      </c>
      <c r="G2668" s="21" t="s">
        <v>96</v>
      </c>
      <c r="H2668" s="21" t="s">
        <v>95</v>
      </c>
      <c r="I2668" s="21" t="s">
        <v>1709</v>
      </c>
      <c r="J2668" s="21" t="s">
        <v>1378</v>
      </c>
      <c r="K2668" s="21" t="s">
        <v>1379</v>
      </c>
      <c r="L2668" s="21" t="s">
        <v>1380</v>
      </c>
      <c r="M2668" s="21" t="s">
        <v>1381</v>
      </c>
      <c r="N2668" s="21">
        <v>60</v>
      </c>
      <c r="O2668" s="20"/>
      <c r="P2668" s="21" t="s">
        <v>50</v>
      </c>
      <c r="Q2668" s="21" t="s">
        <v>1710</v>
      </c>
      <c r="R2668" s="21">
        <v>5000</v>
      </c>
      <c r="S2668" s="21">
        <v>10019</v>
      </c>
      <c r="T2668" s="21">
        <v>-63.107947600000003</v>
      </c>
      <c r="U2668" s="21">
        <v>-17.777871999999999</v>
      </c>
      <c r="V2668" s="21" t="s">
        <v>1818</v>
      </c>
      <c r="W2668" s="21" t="s">
        <v>51</v>
      </c>
      <c r="X2668" s="21" t="s">
        <v>2643</v>
      </c>
      <c r="Y2668" s="23">
        <v>46246</v>
      </c>
      <c r="Z2668" s="24">
        <f>+E2668-Y2668</f>
        <v>52</v>
      </c>
      <c r="AA2668" s="25">
        <f>+Tabla_DatosExternos_142[[#This Row],[Saldo]]/Tabla_DatosExternos_142[[#This Row],[Importe]]</f>
        <v>1</v>
      </c>
      <c r="AB2668" s="21"/>
      <c r="AC2668" s="26">
        <f>IF(AND(-Z2668&gt;=1,-Z2668&lt;=30),D2668,0)</f>
        <v>0</v>
      </c>
      <c r="AD2668" s="26">
        <f>IF(AND(-Z2668&gt;=31,-Z2668&lt;=60),D2668,0)</f>
        <v>0</v>
      </c>
      <c r="AE2668" s="26">
        <f>IF(AND(-Z2668&gt;=61,-Z2668&lt;=90),D2668,0)</f>
        <v>0</v>
      </c>
      <c r="AF2668" s="26">
        <f>IF(AND(-Z2668&gt;=91,-Z2668&lt;=120),D2668,0)</f>
        <v>0</v>
      </c>
      <c r="AG2668" s="26">
        <f>IF(AND(-Z2668&gt;=121,-Z2668&lt;=150),D2668,0)</f>
        <v>0</v>
      </c>
      <c r="AH2668" s="26">
        <f>IF(AND(-Z2668&gt;=151,-Z2668&lt;=180),D2668,0)</f>
        <v>0</v>
      </c>
      <c r="AI2668" s="26">
        <f>IF(AND(-Z2668&gt;=181,-Z2668&lt;=210),D2668,0)</f>
        <v>0</v>
      </c>
      <c r="AJ2668" s="26">
        <f>IF(AND(-Z2668&gt;=211,-Z2668&lt;=250),D2668,0)</f>
        <v>0</v>
      </c>
      <c r="AK2668" s="26">
        <f>IF(-Z2668&gt;=251,D2668,0)</f>
        <v>0</v>
      </c>
      <c r="AL2668" s="26">
        <f>SUM(AE2668:AF2668)</f>
        <v>0</v>
      </c>
      <c r="AM2668" s="26">
        <f>SUM(AG2668:AK2668)</f>
        <v>0</v>
      </c>
      <c r="AN2668" s="26">
        <f>SUM(AI2668:AK2668)</f>
        <v>0</v>
      </c>
      <c r="AO2668" s="26">
        <f>+IF(SUM(AC2668:AK2668)=0,D2668,0)</f>
        <v>456.3</v>
      </c>
      <c r="AP2668" s="26">
        <f>+SUM(AC2668:AK2668)</f>
        <v>0</v>
      </c>
      <c r="AQ2668" s="26">
        <f>+Tabla_DatosExternos_142[[#This Row],[Total Vigente]]+Tabla_DatosExternos_142[[#This Row],[Total Vencido]]</f>
        <v>456.3</v>
      </c>
      <c r="AR2668" s="26">
        <f>SUM(AG2668:AK2668)</f>
        <v>0</v>
      </c>
      <c r="AS2668" s="27">
        <f>+Tabla_DatosExternos_142[[#This Row],[Fecha]]-Tabla_DatosExternos_142[[#This Row],[Vence]]</f>
        <v>-60</v>
      </c>
      <c r="AT2668" s="21"/>
      <c r="AU2668" s="28" t="e">
        <f>+AR2668-W2668</f>
        <v>#VALUE!</v>
      </c>
    </row>
    <row r="2669" spans="1:47" x14ac:dyDescent="0.35">
      <c r="A2669" s="20">
        <v>46238</v>
      </c>
      <c r="B2669" s="21">
        <v>294003</v>
      </c>
      <c r="C2669" s="21">
        <v>646.38</v>
      </c>
      <c r="D2669" s="21">
        <v>646.38</v>
      </c>
      <c r="E2669" s="22">
        <v>46298</v>
      </c>
      <c r="F2669" s="21">
        <v>52</v>
      </c>
      <c r="G2669" s="21" t="s">
        <v>96</v>
      </c>
      <c r="H2669" s="21" t="s">
        <v>95</v>
      </c>
      <c r="I2669" s="21" t="s">
        <v>1709</v>
      </c>
      <c r="J2669" s="21" t="s">
        <v>1378</v>
      </c>
      <c r="K2669" s="21" t="s">
        <v>1379</v>
      </c>
      <c r="L2669" s="21" t="s">
        <v>1380</v>
      </c>
      <c r="M2669" s="21" t="s">
        <v>1381</v>
      </c>
      <c r="N2669" s="21">
        <v>60</v>
      </c>
      <c r="O2669" s="20"/>
      <c r="P2669" s="21" t="s">
        <v>50</v>
      </c>
      <c r="Q2669" s="21" t="s">
        <v>1710</v>
      </c>
      <c r="R2669" s="21">
        <v>110000</v>
      </c>
      <c r="S2669" s="21">
        <v>10019</v>
      </c>
      <c r="T2669" s="21">
        <v>-63.251972000000002</v>
      </c>
      <c r="U2669" s="21">
        <v>-17.850193999999998</v>
      </c>
      <c r="V2669" s="21" t="s">
        <v>1715</v>
      </c>
      <c r="W2669" s="21" t="s">
        <v>51</v>
      </c>
      <c r="X2669" s="21" t="s">
        <v>1774</v>
      </c>
      <c r="Y2669" s="23">
        <v>46246</v>
      </c>
      <c r="Z2669" s="24">
        <f>+E2669-Y2669</f>
        <v>52</v>
      </c>
      <c r="AA2669" s="25">
        <f>+Tabla_DatosExternos_142[[#This Row],[Saldo]]/Tabla_DatosExternos_142[[#This Row],[Importe]]</f>
        <v>1</v>
      </c>
      <c r="AB2669" s="21"/>
      <c r="AC2669" s="26">
        <f>IF(AND(-Z2669&gt;=1,-Z2669&lt;=30),D2669,0)</f>
        <v>0</v>
      </c>
      <c r="AD2669" s="26">
        <f>IF(AND(-Z2669&gt;=31,-Z2669&lt;=60),D2669,0)</f>
        <v>0</v>
      </c>
      <c r="AE2669" s="26">
        <f>IF(AND(-Z2669&gt;=61,-Z2669&lt;=90),D2669,0)</f>
        <v>0</v>
      </c>
      <c r="AF2669" s="26">
        <f>IF(AND(-Z2669&gt;=91,-Z2669&lt;=120),D2669,0)</f>
        <v>0</v>
      </c>
      <c r="AG2669" s="26">
        <f>IF(AND(-Z2669&gt;=121,-Z2669&lt;=150),D2669,0)</f>
        <v>0</v>
      </c>
      <c r="AH2669" s="26">
        <f>IF(AND(-Z2669&gt;=151,-Z2669&lt;=180),D2669,0)</f>
        <v>0</v>
      </c>
      <c r="AI2669" s="26">
        <f>IF(AND(-Z2669&gt;=181,-Z2669&lt;=210),D2669,0)</f>
        <v>0</v>
      </c>
      <c r="AJ2669" s="26">
        <f>IF(AND(-Z2669&gt;=211,-Z2669&lt;=250),D2669,0)</f>
        <v>0</v>
      </c>
      <c r="AK2669" s="26">
        <f>IF(-Z2669&gt;=251,D2669,0)</f>
        <v>0</v>
      </c>
      <c r="AL2669" s="26">
        <f>SUM(AE2669:AF2669)</f>
        <v>0</v>
      </c>
      <c r="AM2669" s="26">
        <f>SUM(AG2669:AK2669)</f>
        <v>0</v>
      </c>
      <c r="AN2669" s="26">
        <f>SUM(AI2669:AK2669)</f>
        <v>0</v>
      </c>
      <c r="AO2669" s="26">
        <f>+IF(SUM(AC2669:AK2669)=0,D2669,0)</f>
        <v>646.38</v>
      </c>
      <c r="AP2669" s="26">
        <f>+SUM(AC2669:AK2669)</f>
        <v>0</v>
      </c>
      <c r="AQ2669" s="26">
        <f>+Tabla_DatosExternos_142[[#This Row],[Total Vigente]]+Tabla_DatosExternos_142[[#This Row],[Total Vencido]]</f>
        <v>646.38</v>
      </c>
      <c r="AR2669" s="26">
        <f>SUM(AG2669:AK2669)</f>
        <v>0</v>
      </c>
      <c r="AS2669" s="27">
        <f>+Tabla_DatosExternos_142[[#This Row],[Fecha]]-Tabla_DatosExternos_142[[#This Row],[Vence]]</f>
        <v>-60</v>
      </c>
      <c r="AT2669" s="21"/>
      <c r="AU2669" s="28" t="e">
        <f>+AR2669-W2669</f>
        <v>#VALUE!</v>
      </c>
    </row>
    <row r="2670" spans="1:47" x14ac:dyDescent="0.35">
      <c r="A2670" s="20">
        <v>46238</v>
      </c>
      <c r="B2670" s="21">
        <v>294004</v>
      </c>
      <c r="C2670" s="21">
        <v>715.62</v>
      </c>
      <c r="D2670" s="21">
        <v>715.62</v>
      </c>
      <c r="E2670" s="22">
        <v>46298</v>
      </c>
      <c r="F2670" s="21">
        <v>52</v>
      </c>
      <c r="G2670" s="21" t="s">
        <v>96</v>
      </c>
      <c r="H2670" s="21" t="s">
        <v>95</v>
      </c>
      <c r="I2670" s="21" t="s">
        <v>1709</v>
      </c>
      <c r="J2670" s="21" t="s">
        <v>1378</v>
      </c>
      <c r="K2670" s="21" t="s">
        <v>1379</v>
      </c>
      <c r="L2670" s="21" t="s">
        <v>1380</v>
      </c>
      <c r="M2670" s="21" t="s">
        <v>1381</v>
      </c>
      <c r="N2670" s="21">
        <v>60</v>
      </c>
      <c r="O2670" s="20"/>
      <c r="P2670" s="21" t="s">
        <v>50</v>
      </c>
      <c r="Q2670" s="21" t="s">
        <v>1710</v>
      </c>
      <c r="R2670" s="21">
        <v>425000</v>
      </c>
      <c r="S2670" s="21">
        <v>10019</v>
      </c>
      <c r="T2670" s="21">
        <v>-63.227249700000002</v>
      </c>
      <c r="U2670" s="21">
        <v>-17.828539299999999</v>
      </c>
      <c r="V2670" s="21" t="s">
        <v>1736</v>
      </c>
      <c r="W2670" s="21" t="s">
        <v>51</v>
      </c>
      <c r="X2670" s="21" t="s">
        <v>1737</v>
      </c>
      <c r="Y2670" s="23">
        <v>46246</v>
      </c>
      <c r="Z2670" s="24">
        <f>+E2670-Y2670</f>
        <v>52</v>
      </c>
      <c r="AA2670" s="25">
        <f>+Tabla_DatosExternos_142[[#This Row],[Saldo]]/Tabla_DatosExternos_142[[#This Row],[Importe]]</f>
        <v>1</v>
      </c>
      <c r="AB2670" s="21"/>
      <c r="AC2670" s="26">
        <f>IF(AND(-Z2670&gt;=1,-Z2670&lt;=30),D2670,0)</f>
        <v>0</v>
      </c>
      <c r="AD2670" s="26">
        <f>IF(AND(-Z2670&gt;=31,-Z2670&lt;=60),D2670,0)</f>
        <v>0</v>
      </c>
      <c r="AE2670" s="26">
        <f>IF(AND(-Z2670&gt;=61,-Z2670&lt;=90),D2670,0)</f>
        <v>0</v>
      </c>
      <c r="AF2670" s="26">
        <f>IF(AND(-Z2670&gt;=91,-Z2670&lt;=120),D2670,0)</f>
        <v>0</v>
      </c>
      <c r="AG2670" s="26">
        <f>IF(AND(-Z2670&gt;=121,-Z2670&lt;=150),D2670,0)</f>
        <v>0</v>
      </c>
      <c r="AH2670" s="26">
        <f>IF(AND(-Z2670&gt;=151,-Z2670&lt;=180),D2670,0)</f>
        <v>0</v>
      </c>
      <c r="AI2670" s="26">
        <f>IF(AND(-Z2670&gt;=181,-Z2670&lt;=210),D2670,0)</f>
        <v>0</v>
      </c>
      <c r="AJ2670" s="26">
        <f>IF(AND(-Z2670&gt;=211,-Z2670&lt;=250),D2670,0)</f>
        <v>0</v>
      </c>
      <c r="AK2670" s="26">
        <f>IF(-Z2670&gt;=251,D2670,0)</f>
        <v>0</v>
      </c>
      <c r="AL2670" s="26">
        <f>SUM(AE2670:AF2670)</f>
        <v>0</v>
      </c>
      <c r="AM2670" s="26">
        <f>SUM(AG2670:AK2670)</f>
        <v>0</v>
      </c>
      <c r="AN2670" s="26">
        <f>SUM(AI2670:AK2670)</f>
        <v>0</v>
      </c>
      <c r="AO2670" s="26">
        <f>+IF(SUM(AC2670:AK2670)=0,D2670,0)</f>
        <v>715.62</v>
      </c>
      <c r="AP2670" s="26">
        <f>+SUM(AC2670:AK2670)</f>
        <v>0</v>
      </c>
      <c r="AQ2670" s="26">
        <f>+Tabla_DatosExternos_142[[#This Row],[Total Vigente]]+Tabla_DatosExternos_142[[#This Row],[Total Vencido]]</f>
        <v>715.62</v>
      </c>
      <c r="AR2670" s="26">
        <f>SUM(AG2670:AK2670)</f>
        <v>0</v>
      </c>
      <c r="AS2670" s="27">
        <f>+Tabla_DatosExternos_142[[#This Row],[Fecha]]-Tabla_DatosExternos_142[[#This Row],[Vence]]</f>
        <v>-60</v>
      </c>
      <c r="AT2670" s="21"/>
      <c r="AU2670" s="28" t="e">
        <f>+AR2670-W2670</f>
        <v>#VALUE!</v>
      </c>
    </row>
    <row r="2671" spans="1:47" x14ac:dyDescent="0.35">
      <c r="A2671" s="20">
        <v>46238</v>
      </c>
      <c r="B2671" s="21">
        <v>294005</v>
      </c>
      <c r="C2671" s="21">
        <v>856.14</v>
      </c>
      <c r="D2671" s="21">
        <v>856.14</v>
      </c>
      <c r="E2671" s="22">
        <v>46298</v>
      </c>
      <c r="F2671" s="21">
        <v>52</v>
      </c>
      <c r="G2671" s="21" t="s">
        <v>96</v>
      </c>
      <c r="H2671" s="21" t="s">
        <v>95</v>
      </c>
      <c r="I2671" s="21" t="s">
        <v>1709</v>
      </c>
      <c r="J2671" s="21" t="s">
        <v>1378</v>
      </c>
      <c r="K2671" s="21" t="s">
        <v>1379</v>
      </c>
      <c r="L2671" s="21" t="s">
        <v>1380</v>
      </c>
      <c r="M2671" s="21" t="s">
        <v>1381</v>
      </c>
      <c r="N2671" s="21">
        <v>60</v>
      </c>
      <c r="O2671" s="20"/>
      <c r="P2671" s="21" t="s">
        <v>50</v>
      </c>
      <c r="Q2671" s="21" t="s">
        <v>1710</v>
      </c>
      <c r="R2671" s="21">
        <v>5000</v>
      </c>
      <c r="S2671" s="21">
        <v>10019</v>
      </c>
      <c r="T2671" s="21">
        <v>-63.2227459</v>
      </c>
      <c r="U2671" s="21">
        <v>-17.814352100000001</v>
      </c>
      <c r="V2671" s="21" t="s">
        <v>1744</v>
      </c>
      <c r="W2671" s="21" t="s">
        <v>51</v>
      </c>
      <c r="X2671" s="21" t="s">
        <v>1745</v>
      </c>
      <c r="Y2671" s="23">
        <v>46246</v>
      </c>
      <c r="Z2671" s="24">
        <f>+E2671-Y2671</f>
        <v>52</v>
      </c>
      <c r="AA2671" s="25">
        <f>+Tabla_DatosExternos_142[[#This Row],[Saldo]]/Tabla_DatosExternos_142[[#This Row],[Importe]]</f>
        <v>1</v>
      </c>
      <c r="AB2671" s="21"/>
      <c r="AC2671" s="26">
        <f>IF(AND(-Z2671&gt;=1,-Z2671&lt;=30),D2671,0)</f>
        <v>0</v>
      </c>
      <c r="AD2671" s="26">
        <f>IF(AND(-Z2671&gt;=31,-Z2671&lt;=60),D2671,0)</f>
        <v>0</v>
      </c>
      <c r="AE2671" s="26">
        <f>IF(AND(-Z2671&gt;=61,-Z2671&lt;=90),D2671,0)</f>
        <v>0</v>
      </c>
      <c r="AF2671" s="26">
        <f>IF(AND(-Z2671&gt;=91,-Z2671&lt;=120),D2671,0)</f>
        <v>0</v>
      </c>
      <c r="AG2671" s="26">
        <f>IF(AND(-Z2671&gt;=121,-Z2671&lt;=150),D2671,0)</f>
        <v>0</v>
      </c>
      <c r="AH2671" s="26">
        <f>IF(AND(-Z2671&gt;=151,-Z2671&lt;=180),D2671,0)</f>
        <v>0</v>
      </c>
      <c r="AI2671" s="26">
        <f>IF(AND(-Z2671&gt;=181,-Z2671&lt;=210),D2671,0)</f>
        <v>0</v>
      </c>
      <c r="AJ2671" s="26">
        <f>IF(AND(-Z2671&gt;=211,-Z2671&lt;=250),D2671,0)</f>
        <v>0</v>
      </c>
      <c r="AK2671" s="26">
        <f>IF(-Z2671&gt;=251,D2671,0)</f>
        <v>0</v>
      </c>
      <c r="AL2671" s="26">
        <f>SUM(AE2671:AF2671)</f>
        <v>0</v>
      </c>
      <c r="AM2671" s="26">
        <f>SUM(AG2671:AK2671)</f>
        <v>0</v>
      </c>
      <c r="AN2671" s="26">
        <f>SUM(AI2671:AK2671)</f>
        <v>0</v>
      </c>
      <c r="AO2671" s="26">
        <f>+IF(SUM(AC2671:AK2671)=0,D2671,0)</f>
        <v>856.14</v>
      </c>
      <c r="AP2671" s="26">
        <f>+SUM(AC2671:AK2671)</f>
        <v>0</v>
      </c>
      <c r="AQ2671" s="26">
        <f>+Tabla_DatosExternos_142[[#This Row],[Total Vigente]]+Tabla_DatosExternos_142[[#This Row],[Total Vencido]]</f>
        <v>856.14</v>
      </c>
      <c r="AR2671" s="26">
        <f>SUM(AG2671:AK2671)</f>
        <v>0</v>
      </c>
      <c r="AS2671" s="27">
        <f>+Tabla_DatosExternos_142[[#This Row],[Fecha]]-Tabla_DatosExternos_142[[#This Row],[Vence]]</f>
        <v>-60</v>
      </c>
      <c r="AT2671" s="21"/>
      <c r="AU2671" s="28" t="e">
        <f>+AR2671-W2671</f>
        <v>#VALUE!</v>
      </c>
    </row>
    <row r="2672" spans="1:47" x14ac:dyDescent="0.35">
      <c r="A2672" s="20">
        <v>46238</v>
      </c>
      <c r="B2672" s="21">
        <v>294007</v>
      </c>
      <c r="C2672" s="21">
        <v>5669.22</v>
      </c>
      <c r="D2672" s="21">
        <v>5669.22</v>
      </c>
      <c r="E2672" s="22">
        <v>46298</v>
      </c>
      <c r="F2672" s="21">
        <v>52</v>
      </c>
      <c r="G2672" s="21" t="s">
        <v>96</v>
      </c>
      <c r="H2672" s="21" t="s">
        <v>95</v>
      </c>
      <c r="I2672" s="21" t="s">
        <v>1782</v>
      </c>
      <c r="J2672" s="21" t="s">
        <v>1378</v>
      </c>
      <c r="K2672" s="21" t="s">
        <v>1379</v>
      </c>
      <c r="L2672" s="21" t="s">
        <v>1380</v>
      </c>
      <c r="M2672" s="21" t="s">
        <v>1381</v>
      </c>
      <c r="N2672" s="21">
        <v>60</v>
      </c>
      <c r="O2672" s="20"/>
      <c r="P2672" s="21" t="s">
        <v>50</v>
      </c>
      <c r="Q2672" s="21" t="s">
        <v>1783</v>
      </c>
      <c r="R2672" s="21">
        <v>165000</v>
      </c>
      <c r="S2672" s="21">
        <v>10019</v>
      </c>
      <c r="T2672" s="21">
        <v>-63.150064499999999</v>
      </c>
      <c r="U2672" s="21">
        <v>-17.765085599999999</v>
      </c>
      <c r="V2672" s="21" t="s">
        <v>1784</v>
      </c>
      <c r="W2672" s="21" t="s">
        <v>51</v>
      </c>
      <c r="X2672" s="21" t="s">
        <v>1785</v>
      </c>
      <c r="Y2672" s="23">
        <v>46246</v>
      </c>
      <c r="Z2672" s="24">
        <f>+E2672-Y2672</f>
        <v>52</v>
      </c>
      <c r="AA2672" s="25">
        <f>+Tabla_DatosExternos_142[[#This Row],[Saldo]]/Tabla_DatosExternos_142[[#This Row],[Importe]]</f>
        <v>1</v>
      </c>
      <c r="AB2672" s="21"/>
      <c r="AC2672" s="26">
        <f>IF(AND(-Z2672&gt;=1,-Z2672&lt;=30),D2672,0)</f>
        <v>0</v>
      </c>
      <c r="AD2672" s="26">
        <f>IF(AND(-Z2672&gt;=31,-Z2672&lt;=60),D2672,0)</f>
        <v>0</v>
      </c>
      <c r="AE2672" s="26">
        <f>IF(AND(-Z2672&gt;=61,-Z2672&lt;=90),D2672,0)</f>
        <v>0</v>
      </c>
      <c r="AF2672" s="26">
        <f>IF(AND(-Z2672&gt;=91,-Z2672&lt;=120),D2672,0)</f>
        <v>0</v>
      </c>
      <c r="AG2672" s="26">
        <f>IF(AND(-Z2672&gt;=121,-Z2672&lt;=150),D2672,0)</f>
        <v>0</v>
      </c>
      <c r="AH2672" s="26">
        <f>IF(AND(-Z2672&gt;=151,-Z2672&lt;=180),D2672,0)</f>
        <v>0</v>
      </c>
      <c r="AI2672" s="26">
        <f>IF(AND(-Z2672&gt;=181,-Z2672&lt;=210),D2672,0)</f>
        <v>0</v>
      </c>
      <c r="AJ2672" s="26">
        <f>IF(AND(-Z2672&gt;=211,-Z2672&lt;=250),D2672,0)</f>
        <v>0</v>
      </c>
      <c r="AK2672" s="26">
        <f>IF(-Z2672&gt;=251,D2672,0)</f>
        <v>0</v>
      </c>
      <c r="AL2672" s="26">
        <f>SUM(AE2672:AF2672)</f>
        <v>0</v>
      </c>
      <c r="AM2672" s="26">
        <f>SUM(AG2672:AK2672)</f>
        <v>0</v>
      </c>
      <c r="AN2672" s="26">
        <f>SUM(AI2672:AK2672)</f>
        <v>0</v>
      </c>
      <c r="AO2672" s="26">
        <f>+IF(SUM(AC2672:AK2672)=0,D2672,0)</f>
        <v>5669.22</v>
      </c>
      <c r="AP2672" s="26">
        <f>+SUM(AC2672:AK2672)</f>
        <v>0</v>
      </c>
      <c r="AQ2672" s="26">
        <f>+Tabla_DatosExternos_142[[#This Row],[Total Vigente]]+Tabla_DatosExternos_142[[#This Row],[Total Vencido]]</f>
        <v>5669.22</v>
      </c>
      <c r="AR2672" s="26">
        <f>SUM(AG2672:AK2672)</f>
        <v>0</v>
      </c>
      <c r="AS2672" s="27">
        <f>+Tabla_DatosExternos_142[[#This Row],[Fecha]]-Tabla_DatosExternos_142[[#This Row],[Vence]]</f>
        <v>-60</v>
      </c>
      <c r="AT2672" s="21"/>
      <c r="AU2672" s="28" t="e">
        <f>+AR2672-W2672</f>
        <v>#VALUE!</v>
      </c>
    </row>
    <row r="2673" spans="1:47" x14ac:dyDescent="0.35">
      <c r="A2673" s="20">
        <v>46238</v>
      </c>
      <c r="B2673" s="21">
        <v>294009</v>
      </c>
      <c r="C2673" s="21">
        <v>723.84</v>
      </c>
      <c r="D2673" s="21">
        <v>723.84</v>
      </c>
      <c r="E2673" s="22">
        <v>46298</v>
      </c>
      <c r="F2673" s="21">
        <v>52</v>
      </c>
      <c r="G2673" s="21" t="s">
        <v>96</v>
      </c>
      <c r="H2673" s="21" t="s">
        <v>95</v>
      </c>
      <c r="I2673" s="21" t="s">
        <v>1709</v>
      </c>
      <c r="J2673" s="21" t="s">
        <v>1378</v>
      </c>
      <c r="K2673" s="21" t="s">
        <v>1379</v>
      </c>
      <c r="L2673" s="21" t="s">
        <v>1380</v>
      </c>
      <c r="M2673" s="21" t="s">
        <v>1381</v>
      </c>
      <c r="N2673" s="21">
        <v>60</v>
      </c>
      <c r="O2673" s="20"/>
      <c r="P2673" s="21" t="s">
        <v>50</v>
      </c>
      <c r="Q2673" s="21" t="s">
        <v>1710</v>
      </c>
      <c r="R2673" s="21">
        <v>110000</v>
      </c>
      <c r="S2673" s="21">
        <v>10019</v>
      </c>
      <c r="T2673" s="21">
        <v>-63.183771999999998</v>
      </c>
      <c r="U2673" s="21">
        <v>-17.816842000000001</v>
      </c>
      <c r="V2673" s="21" t="s">
        <v>262</v>
      </c>
      <c r="W2673" s="21" t="s">
        <v>51</v>
      </c>
      <c r="X2673" s="21" t="s">
        <v>1749</v>
      </c>
      <c r="Y2673" s="23">
        <v>46246</v>
      </c>
      <c r="Z2673" s="24">
        <f>+E2673-Y2673</f>
        <v>52</v>
      </c>
      <c r="AA2673" s="25">
        <f>+Tabla_DatosExternos_142[[#This Row],[Saldo]]/Tabla_DatosExternos_142[[#This Row],[Importe]]</f>
        <v>1</v>
      </c>
      <c r="AB2673" s="21"/>
      <c r="AC2673" s="26">
        <f>IF(AND(-Z2673&gt;=1,-Z2673&lt;=30),D2673,0)</f>
        <v>0</v>
      </c>
      <c r="AD2673" s="26">
        <f>IF(AND(-Z2673&gt;=31,-Z2673&lt;=60),D2673,0)</f>
        <v>0</v>
      </c>
      <c r="AE2673" s="26">
        <f>IF(AND(-Z2673&gt;=61,-Z2673&lt;=90),D2673,0)</f>
        <v>0</v>
      </c>
      <c r="AF2673" s="26">
        <f>IF(AND(-Z2673&gt;=91,-Z2673&lt;=120),D2673,0)</f>
        <v>0</v>
      </c>
      <c r="AG2673" s="26">
        <f>IF(AND(-Z2673&gt;=121,-Z2673&lt;=150),D2673,0)</f>
        <v>0</v>
      </c>
      <c r="AH2673" s="26">
        <f>IF(AND(-Z2673&gt;=151,-Z2673&lt;=180),D2673,0)</f>
        <v>0</v>
      </c>
      <c r="AI2673" s="26">
        <f>IF(AND(-Z2673&gt;=181,-Z2673&lt;=210),D2673,0)</f>
        <v>0</v>
      </c>
      <c r="AJ2673" s="26">
        <f>IF(AND(-Z2673&gt;=211,-Z2673&lt;=250),D2673,0)</f>
        <v>0</v>
      </c>
      <c r="AK2673" s="26">
        <f>IF(-Z2673&gt;=251,D2673,0)</f>
        <v>0</v>
      </c>
      <c r="AL2673" s="26">
        <f>SUM(AE2673:AF2673)</f>
        <v>0</v>
      </c>
      <c r="AM2673" s="26">
        <f>SUM(AG2673:AK2673)</f>
        <v>0</v>
      </c>
      <c r="AN2673" s="26">
        <f>SUM(AI2673:AK2673)</f>
        <v>0</v>
      </c>
      <c r="AO2673" s="26">
        <f>+IF(SUM(AC2673:AK2673)=0,D2673,0)</f>
        <v>723.84</v>
      </c>
      <c r="AP2673" s="26">
        <f>+SUM(AC2673:AK2673)</f>
        <v>0</v>
      </c>
      <c r="AQ2673" s="26">
        <f>+Tabla_DatosExternos_142[[#This Row],[Total Vigente]]+Tabla_DatosExternos_142[[#This Row],[Total Vencido]]</f>
        <v>723.84</v>
      </c>
      <c r="AR2673" s="26">
        <f>SUM(AG2673:AK2673)</f>
        <v>0</v>
      </c>
      <c r="AS2673" s="27">
        <f>+Tabla_DatosExternos_142[[#This Row],[Fecha]]-Tabla_DatosExternos_142[[#This Row],[Vence]]</f>
        <v>-60</v>
      </c>
      <c r="AT2673" s="21"/>
      <c r="AU2673" s="28" t="e">
        <f>+AR2673-W2673</f>
        <v>#VALUE!</v>
      </c>
    </row>
    <row r="2674" spans="1:47" x14ac:dyDescent="0.35">
      <c r="A2674" s="20">
        <v>46238</v>
      </c>
      <c r="B2674" s="21">
        <v>294010</v>
      </c>
      <c r="C2674" s="21">
        <v>1010.28</v>
      </c>
      <c r="D2674" s="21">
        <v>1010.28</v>
      </c>
      <c r="E2674" s="22">
        <v>46298</v>
      </c>
      <c r="F2674" s="21">
        <v>52</v>
      </c>
      <c r="G2674" s="21" t="s">
        <v>96</v>
      </c>
      <c r="H2674" s="21" t="s">
        <v>95</v>
      </c>
      <c r="I2674" s="21" t="s">
        <v>1709</v>
      </c>
      <c r="J2674" s="21" t="s">
        <v>1378</v>
      </c>
      <c r="K2674" s="21" t="s">
        <v>1379</v>
      </c>
      <c r="L2674" s="21" t="s">
        <v>1380</v>
      </c>
      <c r="M2674" s="21" t="s">
        <v>1381</v>
      </c>
      <c r="N2674" s="21">
        <v>60</v>
      </c>
      <c r="O2674" s="20"/>
      <c r="P2674" s="21" t="s">
        <v>50</v>
      </c>
      <c r="Q2674" s="21" t="s">
        <v>1710</v>
      </c>
      <c r="R2674" s="21">
        <v>110000</v>
      </c>
      <c r="S2674" s="21">
        <v>10019</v>
      </c>
      <c r="T2674" s="21">
        <v>-63.183771999999998</v>
      </c>
      <c r="U2674" s="21">
        <v>-17.816842000000001</v>
      </c>
      <c r="V2674" s="21" t="s">
        <v>262</v>
      </c>
      <c r="W2674" s="21" t="s">
        <v>51</v>
      </c>
      <c r="X2674" s="21" t="s">
        <v>1750</v>
      </c>
      <c r="Y2674" s="23">
        <v>46246</v>
      </c>
      <c r="Z2674" s="24">
        <f>+E2674-Y2674</f>
        <v>52</v>
      </c>
      <c r="AA2674" s="25">
        <f>+Tabla_DatosExternos_142[[#This Row],[Saldo]]/Tabla_DatosExternos_142[[#This Row],[Importe]]</f>
        <v>1</v>
      </c>
      <c r="AB2674" s="21"/>
      <c r="AC2674" s="26">
        <f>IF(AND(-Z2674&gt;=1,-Z2674&lt;=30),D2674,0)</f>
        <v>0</v>
      </c>
      <c r="AD2674" s="26">
        <f>IF(AND(-Z2674&gt;=31,-Z2674&lt;=60),D2674,0)</f>
        <v>0</v>
      </c>
      <c r="AE2674" s="26">
        <f>IF(AND(-Z2674&gt;=61,-Z2674&lt;=90),D2674,0)</f>
        <v>0</v>
      </c>
      <c r="AF2674" s="26">
        <f>IF(AND(-Z2674&gt;=91,-Z2674&lt;=120),D2674,0)</f>
        <v>0</v>
      </c>
      <c r="AG2674" s="26">
        <f>IF(AND(-Z2674&gt;=121,-Z2674&lt;=150),D2674,0)</f>
        <v>0</v>
      </c>
      <c r="AH2674" s="26">
        <f>IF(AND(-Z2674&gt;=151,-Z2674&lt;=180),D2674,0)</f>
        <v>0</v>
      </c>
      <c r="AI2674" s="26">
        <f>IF(AND(-Z2674&gt;=181,-Z2674&lt;=210),D2674,0)</f>
        <v>0</v>
      </c>
      <c r="AJ2674" s="26">
        <f>IF(AND(-Z2674&gt;=211,-Z2674&lt;=250),D2674,0)</f>
        <v>0</v>
      </c>
      <c r="AK2674" s="26">
        <f>IF(-Z2674&gt;=251,D2674,0)</f>
        <v>0</v>
      </c>
      <c r="AL2674" s="26">
        <f>SUM(AE2674:AF2674)</f>
        <v>0</v>
      </c>
      <c r="AM2674" s="26">
        <f>SUM(AG2674:AK2674)</f>
        <v>0</v>
      </c>
      <c r="AN2674" s="26">
        <f>SUM(AI2674:AK2674)</f>
        <v>0</v>
      </c>
      <c r="AO2674" s="26">
        <f>+IF(SUM(AC2674:AK2674)=0,D2674,0)</f>
        <v>1010.28</v>
      </c>
      <c r="AP2674" s="26">
        <f>+SUM(AC2674:AK2674)</f>
        <v>0</v>
      </c>
      <c r="AQ2674" s="26">
        <f>+Tabla_DatosExternos_142[[#This Row],[Total Vigente]]+Tabla_DatosExternos_142[[#This Row],[Total Vencido]]</f>
        <v>1010.28</v>
      </c>
      <c r="AR2674" s="26">
        <f>SUM(AG2674:AK2674)</f>
        <v>0</v>
      </c>
      <c r="AS2674" s="27">
        <f>+Tabla_DatosExternos_142[[#This Row],[Fecha]]-Tabla_DatosExternos_142[[#This Row],[Vence]]</f>
        <v>-60</v>
      </c>
      <c r="AT2674" s="21"/>
      <c r="AU2674" s="28" t="e">
        <f>+AR2674-W2674</f>
        <v>#VALUE!</v>
      </c>
    </row>
    <row r="2675" spans="1:47" x14ac:dyDescent="0.35">
      <c r="A2675" s="20">
        <v>46238</v>
      </c>
      <c r="B2675" s="21">
        <v>294011</v>
      </c>
      <c r="C2675" s="21">
        <v>887.4</v>
      </c>
      <c r="D2675" s="21">
        <v>887.4</v>
      </c>
      <c r="E2675" s="22">
        <v>46298</v>
      </c>
      <c r="F2675" s="21">
        <v>52</v>
      </c>
      <c r="G2675" s="21" t="s">
        <v>96</v>
      </c>
      <c r="H2675" s="21" t="s">
        <v>95</v>
      </c>
      <c r="I2675" s="21" t="s">
        <v>1709</v>
      </c>
      <c r="J2675" s="21" t="s">
        <v>1378</v>
      </c>
      <c r="K2675" s="21" t="s">
        <v>1379</v>
      </c>
      <c r="L2675" s="21" t="s">
        <v>1380</v>
      </c>
      <c r="M2675" s="21" t="s">
        <v>1381</v>
      </c>
      <c r="N2675" s="21">
        <v>60</v>
      </c>
      <c r="O2675" s="20"/>
      <c r="P2675" s="21" t="s">
        <v>50</v>
      </c>
      <c r="Q2675" s="21" t="s">
        <v>1710</v>
      </c>
      <c r="R2675" s="21">
        <v>110000</v>
      </c>
      <c r="S2675" s="21">
        <v>10019</v>
      </c>
      <c r="T2675" s="21">
        <v>-63.183771999999998</v>
      </c>
      <c r="U2675" s="21">
        <v>-17.816842000000001</v>
      </c>
      <c r="V2675" s="21" t="s">
        <v>262</v>
      </c>
      <c r="W2675" s="21" t="s">
        <v>51</v>
      </c>
      <c r="X2675" s="21" t="s">
        <v>1751</v>
      </c>
      <c r="Y2675" s="23">
        <v>46246</v>
      </c>
      <c r="Z2675" s="24">
        <f>+E2675-Y2675</f>
        <v>52</v>
      </c>
      <c r="AA2675" s="25">
        <f>+Tabla_DatosExternos_142[[#This Row],[Saldo]]/Tabla_DatosExternos_142[[#This Row],[Importe]]</f>
        <v>1</v>
      </c>
      <c r="AB2675" s="21"/>
      <c r="AC2675" s="26">
        <f>IF(AND(-Z2675&gt;=1,-Z2675&lt;=30),D2675,0)</f>
        <v>0</v>
      </c>
      <c r="AD2675" s="26">
        <f>IF(AND(-Z2675&gt;=31,-Z2675&lt;=60),D2675,0)</f>
        <v>0</v>
      </c>
      <c r="AE2675" s="26">
        <f>IF(AND(-Z2675&gt;=61,-Z2675&lt;=90),D2675,0)</f>
        <v>0</v>
      </c>
      <c r="AF2675" s="26">
        <f>IF(AND(-Z2675&gt;=91,-Z2675&lt;=120),D2675,0)</f>
        <v>0</v>
      </c>
      <c r="AG2675" s="26">
        <f>IF(AND(-Z2675&gt;=121,-Z2675&lt;=150),D2675,0)</f>
        <v>0</v>
      </c>
      <c r="AH2675" s="26">
        <f>IF(AND(-Z2675&gt;=151,-Z2675&lt;=180),D2675,0)</f>
        <v>0</v>
      </c>
      <c r="AI2675" s="26">
        <f>IF(AND(-Z2675&gt;=181,-Z2675&lt;=210),D2675,0)</f>
        <v>0</v>
      </c>
      <c r="AJ2675" s="26">
        <f>IF(AND(-Z2675&gt;=211,-Z2675&lt;=250),D2675,0)</f>
        <v>0</v>
      </c>
      <c r="AK2675" s="26">
        <f>IF(-Z2675&gt;=251,D2675,0)</f>
        <v>0</v>
      </c>
      <c r="AL2675" s="26">
        <f>SUM(AE2675:AF2675)</f>
        <v>0</v>
      </c>
      <c r="AM2675" s="26">
        <f>SUM(AG2675:AK2675)</f>
        <v>0</v>
      </c>
      <c r="AN2675" s="26">
        <f>SUM(AI2675:AK2675)</f>
        <v>0</v>
      </c>
      <c r="AO2675" s="26">
        <f>+IF(SUM(AC2675:AK2675)=0,D2675,0)</f>
        <v>887.4</v>
      </c>
      <c r="AP2675" s="26">
        <f>+SUM(AC2675:AK2675)</f>
        <v>0</v>
      </c>
      <c r="AQ2675" s="26">
        <f>+Tabla_DatosExternos_142[[#This Row],[Total Vigente]]+Tabla_DatosExternos_142[[#This Row],[Total Vencido]]</f>
        <v>887.4</v>
      </c>
      <c r="AR2675" s="26">
        <f>SUM(AG2675:AK2675)</f>
        <v>0</v>
      </c>
      <c r="AS2675" s="27">
        <f>+Tabla_DatosExternos_142[[#This Row],[Fecha]]-Tabla_DatosExternos_142[[#This Row],[Vence]]</f>
        <v>-60</v>
      </c>
      <c r="AT2675" s="21"/>
      <c r="AU2675" s="28" t="e">
        <f>+AR2675-W2675</f>
        <v>#VALUE!</v>
      </c>
    </row>
    <row r="2676" spans="1:47" x14ac:dyDescent="0.35">
      <c r="A2676" s="20">
        <v>46238</v>
      </c>
      <c r="B2676" s="21">
        <v>294012</v>
      </c>
      <c r="C2676" s="21">
        <v>348.84</v>
      </c>
      <c r="D2676" s="21">
        <v>348.84</v>
      </c>
      <c r="E2676" s="22">
        <v>46298</v>
      </c>
      <c r="F2676" s="21">
        <v>52</v>
      </c>
      <c r="G2676" s="21" t="s">
        <v>96</v>
      </c>
      <c r="H2676" s="21" t="s">
        <v>95</v>
      </c>
      <c r="I2676" s="21" t="s">
        <v>1709</v>
      </c>
      <c r="J2676" s="21" t="s">
        <v>1378</v>
      </c>
      <c r="K2676" s="21" t="s">
        <v>1379</v>
      </c>
      <c r="L2676" s="21" t="s">
        <v>1380</v>
      </c>
      <c r="M2676" s="21" t="s">
        <v>1381</v>
      </c>
      <c r="N2676" s="21">
        <v>60</v>
      </c>
      <c r="O2676" s="20"/>
      <c r="P2676" s="21" t="s">
        <v>50</v>
      </c>
      <c r="Q2676" s="21" t="s">
        <v>1710</v>
      </c>
      <c r="R2676" s="21">
        <v>110000</v>
      </c>
      <c r="S2676" s="21">
        <v>10019</v>
      </c>
      <c r="T2676" s="21">
        <v>-63.183771999999998</v>
      </c>
      <c r="U2676" s="21">
        <v>-17.816842000000001</v>
      </c>
      <c r="V2676" s="21" t="s">
        <v>262</v>
      </c>
      <c r="W2676" s="21" t="s">
        <v>51</v>
      </c>
      <c r="X2676" s="21" t="s">
        <v>1711</v>
      </c>
      <c r="Y2676" s="23">
        <v>46246</v>
      </c>
      <c r="Z2676" s="24">
        <f>+E2676-Y2676</f>
        <v>52</v>
      </c>
      <c r="AA2676" s="25">
        <f>+Tabla_DatosExternos_142[[#This Row],[Saldo]]/Tabla_DatosExternos_142[[#This Row],[Importe]]</f>
        <v>1</v>
      </c>
      <c r="AB2676" s="21"/>
      <c r="AC2676" s="26">
        <f>IF(AND(-Z2676&gt;=1,-Z2676&lt;=30),D2676,0)</f>
        <v>0</v>
      </c>
      <c r="AD2676" s="26">
        <f>IF(AND(-Z2676&gt;=31,-Z2676&lt;=60),D2676,0)</f>
        <v>0</v>
      </c>
      <c r="AE2676" s="26">
        <f>IF(AND(-Z2676&gt;=61,-Z2676&lt;=90),D2676,0)</f>
        <v>0</v>
      </c>
      <c r="AF2676" s="26">
        <f>IF(AND(-Z2676&gt;=91,-Z2676&lt;=120),D2676,0)</f>
        <v>0</v>
      </c>
      <c r="AG2676" s="26">
        <f>IF(AND(-Z2676&gt;=121,-Z2676&lt;=150),D2676,0)</f>
        <v>0</v>
      </c>
      <c r="AH2676" s="26">
        <f>IF(AND(-Z2676&gt;=151,-Z2676&lt;=180),D2676,0)</f>
        <v>0</v>
      </c>
      <c r="AI2676" s="26">
        <f>IF(AND(-Z2676&gt;=181,-Z2676&lt;=210),D2676,0)</f>
        <v>0</v>
      </c>
      <c r="AJ2676" s="26">
        <f>IF(AND(-Z2676&gt;=211,-Z2676&lt;=250),D2676,0)</f>
        <v>0</v>
      </c>
      <c r="AK2676" s="26">
        <f>IF(-Z2676&gt;=251,D2676,0)</f>
        <v>0</v>
      </c>
      <c r="AL2676" s="26">
        <f>SUM(AE2676:AF2676)</f>
        <v>0</v>
      </c>
      <c r="AM2676" s="26">
        <f>SUM(AG2676:AK2676)</f>
        <v>0</v>
      </c>
      <c r="AN2676" s="26">
        <f>SUM(AI2676:AK2676)</f>
        <v>0</v>
      </c>
      <c r="AO2676" s="26">
        <f>+IF(SUM(AC2676:AK2676)=0,D2676,0)</f>
        <v>348.84</v>
      </c>
      <c r="AP2676" s="26">
        <f>+SUM(AC2676:AK2676)</f>
        <v>0</v>
      </c>
      <c r="AQ2676" s="26">
        <f>+Tabla_DatosExternos_142[[#This Row],[Total Vigente]]+Tabla_DatosExternos_142[[#This Row],[Total Vencido]]</f>
        <v>348.84</v>
      </c>
      <c r="AR2676" s="26">
        <f>SUM(AG2676:AK2676)</f>
        <v>0</v>
      </c>
      <c r="AS2676" s="27">
        <f>+Tabla_DatosExternos_142[[#This Row],[Fecha]]-Tabla_DatosExternos_142[[#This Row],[Vence]]</f>
        <v>-60</v>
      </c>
      <c r="AT2676" s="21"/>
      <c r="AU2676" s="28" t="e">
        <f>+AR2676-W2676</f>
        <v>#VALUE!</v>
      </c>
    </row>
    <row r="2677" spans="1:47" x14ac:dyDescent="0.35">
      <c r="A2677" s="20">
        <v>46238</v>
      </c>
      <c r="B2677" s="21">
        <v>294013</v>
      </c>
      <c r="C2677" s="21">
        <v>728.82</v>
      </c>
      <c r="D2677" s="21">
        <v>728.82</v>
      </c>
      <c r="E2677" s="22">
        <v>46298</v>
      </c>
      <c r="F2677" s="21">
        <v>52</v>
      </c>
      <c r="G2677" s="21" t="s">
        <v>96</v>
      </c>
      <c r="H2677" s="21" t="s">
        <v>95</v>
      </c>
      <c r="I2677" s="21" t="s">
        <v>1709</v>
      </c>
      <c r="J2677" s="21" t="s">
        <v>1378</v>
      </c>
      <c r="K2677" s="21" t="s">
        <v>1379</v>
      </c>
      <c r="L2677" s="21" t="s">
        <v>1380</v>
      </c>
      <c r="M2677" s="21" t="s">
        <v>1381</v>
      </c>
      <c r="N2677" s="21">
        <v>60</v>
      </c>
      <c r="O2677" s="20"/>
      <c r="P2677" s="21" t="s">
        <v>50</v>
      </c>
      <c r="Q2677" s="21" t="s">
        <v>1710</v>
      </c>
      <c r="R2677" s="21">
        <v>110000</v>
      </c>
      <c r="S2677" s="21">
        <v>10019</v>
      </c>
      <c r="T2677" s="21">
        <v>-63.183771999999998</v>
      </c>
      <c r="U2677" s="21">
        <v>-17.816842000000001</v>
      </c>
      <c r="V2677" s="21" t="s">
        <v>262</v>
      </c>
      <c r="W2677" s="21" t="s">
        <v>51</v>
      </c>
      <c r="X2677" s="21" t="s">
        <v>1752</v>
      </c>
      <c r="Y2677" s="23">
        <v>46246</v>
      </c>
      <c r="Z2677" s="24">
        <f>+E2677-Y2677</f>
        <v>52</v>
      </c>
      <c r="AA2677" s="25">
        <f>+Tabla_DatosExternos_142[[#This Row],[Saldo]]/Tabla_DatosExternos_142[[#This Row],[Importe]]</f>
        <v>1</v>
      </c>
      <c r="AB2677" s="21"/>
      <c r="AC2677" s="26">
        <f>IF(AND(-Z2677&gt;=1,-Z2677&lt;=30),D2677,0)</f>
        <v>0</v>
      </c>
      <c r="AD2677" s="26">
        <f>IF(AND(-Z2677&gt;=31,-Z2677&lt;=60),D2677,0)</f>
        <v>0</v>
      </c>
      <c r="AE2677" s="26">
        <f>IF(AND(-Z2677&gt;=61,-Z2677&lt;=90),D2677,0)</f>
        <v>0</v>
      </c>
      <c r="AF2677" s="26">
        <f>IF(AND(-Z2677&gt;=91,-Z2677&lt;=120),D2677,0)</f>
        <v>0</v>
      </c>
      <c r="AG2677" s="26">
        <f>IF(AND(-Z2677&gt;=121,-Z2677&lt;=150),D2677,0)</f>
        <v>0</v>
      </c>
      <c r="AH2677" s="26">
        <f>IF(AND(-Z2677&gt;=151,-Z2677&lt;=180),D2677,0)</f>
        <v>0</v>
      </c>
      <c r="AI2677" s="26">
        <f>IF(AND(-Z2677&gt;=181,-Z2677&lt;=210),D2677,0)</f>
        <v>0</v>
      </c>
      <c r="AJ2677" s="26">
        <f>IF(AND(-Z2677&gt;=211,-Z2677&lt;=250),D2677,0)</f>
        <v>0</v>
      </c>
      <c r="AK2677" s="26">
        <f>IF(-Z2677&gt;=251,D2677,0)</f>
        <v>0</v>
      </c>
      <c r="AL2677" s="26">
        <f>SUM(AE2677:AF2677)</f>
        <v>0</v>
      </c>
      <c r="AM2677" s="26">
        <f>SUM(AG2677:AK2677)</f>
        <v>0</v>
      </c>
      <c r="AN2677" s="26">
        <f>SUM(AI2677:AK2677)</f>
        <v>0</v>
      </c>
      <c r="AO2677" s="26">
        <f>+IF(SUM(AC2677:AK2677)=0,D2677,0)</f>
        <v>728.82</v>
      </c>
      <c r="AP2677" s="26">
        <f>+SUM(AC2677:AK2677)</f>
        <v>0</v>
      </c>
      <c r="AQ2677" s="26">
        <f>+Tabla_DatosExternos_142[[#This Row],[Total Vigente]]+Tabla_DatosExternos_142[[#This Row],[Total Vencido]]</f>
        <v>728.82</v>
      </c>
      <c r="AR2677" s="26">
        <f>SUM(AG2677:AK2677)</f>
        <v>0</v>
      </c>
      <c r="AS2677" s="27">
        <f>+Tabla_DatosExternos_142[[#This Row],[Fecha]]-Tabla_DatosExternos_142[[#This Row],[Vence]]</f>
        <v>-60</v>
      </c>
      <c r="AT2677" s="21"/>
      <c r="AU2677" s="28" t="e">
        <f>+AR2677-W2677</f>
        <v>#VALUE!</v>
      </c>
    </row>
    <row r="2678" spans="1:47" x14ac:dyDescent="0.35">
      <c r="A2678" s="20">
        <v>46238</v>
      </c>
      <c r="B2678" s="21">
        <v>294014</v>
      </c>
      <c r="C2678" s="21">
        <v>981.78</v>
      </c>
      <c r="D2678" s="21">
        <v>981.78</v>
      </c>
      <c r="E2678" s="22">
        <v>46298</v>
      </c>
      <c r="F2678" s="21">
        <v>52</v>
      </c>
      <c r="G2678" s="21" t="s">
        <v>96</v>
      </c>
      <c r="H2678" s="21" t="s">
        <v>95</v>
      </c>
      <c r="I2678" s="21" t="s">
        <v>1709</v>
      </c>
      <c r="J2678" s="21" t="s">
        <v>1378</v>
      </c>
      <c r="K2678" s="21" t="s">
        <v>1379</v>
      </c>
      <c r="L2678" s="21" t="s">
        <v>1380</v>
      </c>
      <c r="M2678" s="21" t="s">
        <v>1381</v>
      </c>
      <c r="N2678" s="21">
        <v>60</v>
      </c>
      <c r="O2678" s="20"/>
      <c r="P2678" s="21" t="s">
        <v>50</v>
      </c>
      <c r="Q2678" s="21" t="s">
        <v>1710</v>
      </c>
      <c r="R2678" s="21">
        <v>110000</v>
      </c>
      <c r="S2678" s="21">
        <v>10019</v>
      </c>
      <c r="T2678" s="21">
        <v>-63.183771999999998</v>
      </c>
      <c r="U2678" s="21">
        <v>-17.816842000000001</v>
      </c>
      <c r="V2678" s="21" t="s">
        <v>262</v>
      </c>
      <c r="W2678" s="21" t="s">
        <v>51</v>
      </c>
      <c r="X2678" s="21" t="s">
        <v>1713</v>
      </c>
      <c r="Y2678" s="23">
        <v>46246</v>
      </c>
      <c r="Z2678" s="24">
        <f>+E2678-Y2678</f>
        <v>52</v>
      </c>
      <c r="AA2678" s="25">
        <f>+Tabla_DatosExternos_142[[#This Row],[Saldo]]/Tabla_DatosExternos_142[[#This Row],[Importe]]</f>
        <v>1</v>
      </c>
      <c r="AB2678" s="21"/>
      <c r="AC2678" s="26">
        <f>IF(AND(-Z2678&gt;=1,-Z2678&lt;=30),D2678,0)</f>
        <v>0</v>
      </c>
      <c r="AD2678" s="26">
        <f>IF(AND(-Z2678&gt;=31,-Z2678&lt;=60),D2678,0)</f>
        <v>0</v>
      </c>
      <c r="AE2678" s="26">
        <f>IF(AND(-Z2678&gt;=61,-Z2678&lt;=90),D2678,0)</f>
        <v>0</v>
      </c>
      <c r="AF2678" s="26">
        <f>IF(AND(-Z2678&gt;=91,-Z2678&lt;=120),D2678,0)</f>
        <v>0</v>
      </c>
      <c r="AG2678" s="26">
        <f>IF(AND(-Z2678&gt;=121,-Z2678&lt;=150),D2678,0)</f>
        <v>0</v>
      </c>
      <c r="AH2678" s="26">
        <f>IF(AND(-Z2678&gt;=151,-Z2678&lt;=180),D2678,0)</f>
        <v>0</v>
      </c>
      <c r="AI2678" s="26">
        <f>IF(AND(-Z2678&gt;=181,-Z2678&lt;=210),D2678,0)</f>
        <v>0</v>
      </c>
      <c r="AJ2678" s="26">
        <f>IF(AND(-Z2678&gt;=211,-Z2678&lt;=250),D2678,0)</f>
        <v>0</v>
      </c>
      <c r="AK2678" s="26">
        <f>IF(-Z2678&gt;=251,D2678,0)</f>
        <v>0</v>
      </c>
      <c r="AL2678" s="26">
        <f>SUM(AE2678:AF2678)</f>
        <v>0</v>
      </c>
      <c r="AM2678" s="26">
        <f>SUM(AG2678:AK2678)</f>
        <v>0</v>
      </c>
      <c r="AN2678" s="26">
        <f>SUM(AI2678:AK2678)</f>
        <v>0</v>
      </c>
      <c r="AO2678" s="26">
        <f>+IF(SUM(AC2678:AK2678)=0,D2678,0)</f>
        <v>981.78</v>
      </c>
      <c r="AP2678" s="26">
        <f>+SUM(AC2678:AK2678)</f>
        <v>0</v>
      </c>
      <c r="AQ2678" s="26">
        <f>+Tabla_DatosExternos_142[[#This Row],[Total Vigente]]+Tabla_DatosExternos_142[[#This Row],[Total Vencido]]</f>
        <v>981.78</v>
      </c>
      <c r="AR2678" s="26">
        <f>SUM(AG2678:AK2678)</f>
        <v>0</v>
      </c>
      <c r="AS2678" s="27">
        <f>+Tabla_DatosExternos_142[[#This Row],[Fecha]]-Tabla_DatosExternos_142[[#This Row],[Vence]]</f>
        <v>-60</v>
      </c>
      <c r="AT2678" s="21"/>
      <c r="AU2678" s="28" t="e">
        <f>+AR2678-W2678</f>
        <v>#VALUE!</v>
      </c>
    </row>
    <row r="2679" spans="1:47" x14ac:dyDescent="0.35">
      <c r="A2679" s="20">
        <v>46238</v>
      </c>
      <c r="B2679" s="21">
        <v>294015</v>
      </c>
      <c r="C2679" s="21">
        <v>868.2</v>
      </c>
      <c r="D2679" s="21">
        <v>868.2</v>
      </c>
      <c r="E2679" s="22">
        <v>46298</v>
      </c>
      <c r="F2679" s="21">
        <v>52</v>
      </c>
      <c r="G2679" s="21" t="s">
        <v>96</v>
      </c>
      <c r="H2679" s="21" t="s">
        <v>95</v>
      </c>
      <c r="I2679" s="21" t="s">
        <v>1709</v>
      </c>
      <c r="J2679" s="21" t="s">
        <v>1378</v>
      </c>
      <c r="K2679" s="21" t="s">
        <v>1379</v>
      </c>
      <c r="L2679" s="21" t="s">
        <v>1380</v>
      </c>
      <c r="M2679" s="21" t="s">
        <v>1381</v>
      </c>
      <c r="N2679" s="21">
        <v>60</v>
      </c>
      <c r="O2679" s="20"/>
      <c r="P2679" s="21" t="s">
        <v>50</v>
      </c>
      <c r="Q2679" s="21" t="s">
        <v>1710</v>
      </c>
      <c r="R2679" s="21">
        <v>110000</v>
      </c>
      <c r="S2679" s="21">
        <v>10019</v>
      </c>
      <c r="T2679" s="21">
        <v>-63.187750000000001</v>
      </c>
      <c r="U2679" s="21">
        <v>-17.746972</v>
      </c>
      <c r="V2679" s="21" t="s">
        <v>1753</v>
      </c>
      <c r="W2679" s="21" t="s">
        <v>51</v>
      </c>
      <c r="X2679" s="21" t="s">
        <v>1755</v>
      </c>
      <c r="Y2679" s="23">
        <v>46246</v>
      </c>
      <c r="Z2679" s="24">
        <f>+E2679-Y2679</f>
        <v>52</v>
      </c>
      <c r="AA2679" s="25">
        <f>+Tabla_DatosExternos_142[[#This Row],[Saldo]]/Tabla_DatosExternos_142[[#This Row],[Importe]]</f>
        <v>1</v>
      </c>
      <c r="AB2679" s="21"/>
      <c r="AC2679" s="26">
        <f>IF(AND(-Z2679&gt;=1,-Z2679&lt;=30),D2679,0)</f>
        <v>0</v>
      </c>
      <c r="AD2679" s="26">
        <f>IF(AND(-Z2679&gt;=31,-Z2679&lt;=60),D2679,0)</f>
        <v>0</v>
      </c>
      <c r="AE2679" s="26">
        <f>IF(AND(-Z2679&gt;=61,-Z2679&lt;=90),D2679,0)</f>
        <v>0</v>
      </c>
      <c r="AF2679" s="26">
        <f>IF(AND(-Z2679&gt;=91,-Z2679&lt;=120),D2679,0)</f>
        <v>0</v>
      </c>
      <c r="AG2679" s="26">
        <f>IF(AND(-Z2679&gt;=121,-Z2679&lt;=150),D2679,0)</f>
        <v>0</v>
      </c>
      <c r="AH2679" s="26">
        <f>IF(AND(-Z2679&gt;=151,-Z2679&lt;=180),D2679,0)</f>
        <v>0</v>
      </c>
      <c r="AI2679" s="26">
        <f>IF(AND(-Z2679&gt;=181,-Z2679&lt;=210),D2679,0)</f>
        <v>0</v>
      </c>
      <c r="AJ2679" s="26">
        <f>IF(AND(-Z2679&gt;=211,-Z2679&lt;=250),D2679,0)</f>
        <v>0</v>
      </c>
      <c r="AK2679" s="26">
        <f>IF(-Z2679&gt;=251,D2679,0)</f>
        <v>0</v>
      </c>
      <c r="AL2679" s="26">
        <f>SUM(AE2679:AF2679)</f>
        <v>0</v>
      </c>
      <c r="AM2679" s="26">
        <f>SUM(AG2679:AK2679)</f>
        <v>0</v>
      </c>
      <c r="AN2679" s="26">
        <f>SUM(AI2679:AK2679)</f>
        <v>0</v>
      </c>
      <c r="AO2679" s="26">
        <f>+IF(SUM(AC2679:AK2679)=0,D2679,0)</f>
        <v>868.2</v>
      </c>
      <c r="AP2679" s="26">
        <f>+SUM(AC2679:AK2679)</f>
        <v>0</v>
      </c>
      <c r="AQ2679" s="26">
        <f>+Tabla_DatosExternos_142[[#This Row],[Total Vigente]]+Tabla_DatosExternos_142[[#This Row],[Total Vencido]]</f>
        <v>868.2</v>
      </c>
      <c r="AR2679" s="26">
        <f>SUM(AG2679:AK2679)</f>
        <v>0</v>
      </c>
      <c r="AS2679" s="27">
        <f>+Tabla_DatosExternos_142[[#This Row],[Fecha]]-Tabla_DatosExternos_142[[#This Row],[Vence]]</f>
        <v>-60</v>
      </c>
      <c r="AT2679" s="21"/>
      <c r="AU2679" s="28" t="e">
        <f>+AR2679-W2679</f>
        <v>#VALUE!</v>
      </c>
    </row>
    <row r="2680" spans="1:47" x14ac:dyDescent="0.35">
      <c r="A2680" s="20">
        <v>46238</v>
      </c>
      <c r="B2680" s="21">
        <v>294016</v>
      </c>
      <c r="C2680" s="21">
        <v>492</v>
      </c>
      <c r="D2680" s="21">
        <v>492</v>
      </c>
      <c r="E2680" s="22">
        <v>46298</v>
      </c>
      <c r="F2680" s="21">
        <v>52</v>
      </c>
      <c r="G2680" s="21" t="s">
        <v>96</v>
      </c>
      <c r="H2680" s="21" t="s">
        <v>95</v>
      </c>
      <c r="I2680" s="21" t="s">
        <v>1709</v>
      </c>
      <c r="J2680" s="21" t="s">
        <v>1378</v>
      </c>
      <c r="K2680" s="21" t="s">
        <v>1379</v>
      </c>
      <c r="L2680" s="21" t="s">
        <v>1380</v>
      </c>
      <c r="M2680" s="21" t="s">
        <v>1381</v>
      </c>
      <c r="N2680" s="21">
        <v>60</v>
      </c>
      <c r="O2680" s="20"/>
      <c r="P2680" s="21" t="s">
        <v>50</v>
      </c>
      <c r="Q2680" s="21" t="s">
        <v>1710</v>
      </c>
      <c r="R2680" s="21">
        <v>110000</v>
      </c>
      <c r="S2680" s="21">
        <v>10019</v>
      </c>
      <c r="T2680" s="21">
        <v>-63.188777000000002</v>
      </c>
      <c r="U2680" s="21">
        <v>-17.759373</v>
      </c>
      <c r="V2680" s="21" t="s">
        <v>262</v>
      </c>
      <c r="W2680" s="21" t="s">
        <v>51</v>
      </c>
      <c r="X2680" s="21" t="s">
        <v>1756</v>
      </c>
      <c r="Y2680" s="23">
        <v>46246</v>
      </c>
      <c r="Z2680" s="24">
        <f>+E2680-Y2680</f>
        <v>52</v>
      </c>
      <c r="AA2680" s="25">
        <f>+Tabla_DatosExternos_142[[#This Row],[Saldo]]/Tabla_DatosExternos_142[[#This Row],[Importe]]</f>
        <v>1</v>
      </c>
      <c r="AB2680" s="21"/>
      <c r="AC2680" s="26">
        <f>IF(AND(-Z2680&gt;=1,-Z2680&lt;=30),D2680,0)</f>
        <v>0</v>
      </c>
      <c r="AD2680" s="26">
        <f>IF(AND(-Z2680&gt;=31,-Z2680&lt;=60),D2680,0)</f>
        <v>0</v>
      </c>
      <c r="AE2680" s="26">
        <f>IF(AND(-Z2680&gt;=61,-Z2680&lt;=90),D2680,0)</f>
        <v>0</v>
      </c>
      <c r="AF2680" s="26">
        <f>IF(AND(-Z2680&gt;=91,-Z2680&lt;=120),D2680,0)</f>
        <v>0</v>
      </c>
      <c r="AG2680" s="26">
        <f>IF(AND(-Z2680&gt;=121,-Z2680&lt;=150),D2680,0)</f>
        <v>0</v>
      </c>
      <c r="AH2680" s="26">
        <f>IF(AND(-Z2680&gt;=151,-Z2680&lt;=180),D2680,0)</f>
        <v>0</v>
      </c>
      <c r="AI2680" s="26">
        <f>IF(AND(-Z2680&gt;=181,-Z2680&lt;=210),D2680,0)</f>
        <v>0</v>
      </c>
      <c r="AJ2680" s="26">
        <f>IF(AND(-Z2680&gt;=211,-Z2680&lt;=250),D2680,0)</f>
        <v>0</v>
      </c>
      <c r="AK2680" s="26">
        <f>IF(-Z2680&gt;=251,D2680,0)</f>
        <v>0</v>
      </c>
      <c r="AL2680" s="26">
        <f>SUM(AE2680:AF2680)</f>
        <v>0</v>
      </c>
      <c r="AM2680" s="26">
        <f>SUM(AG2680:AK2680)</f>
        <v>0</v>
      </c>
      <c r="AN2680" s="26">
        <f>SUM(AI2680:AK2680)</f>
        <v>0</v>
      </c>
      <c r="AO2680" s="26">
        <f>+IF(SUM(AC2680:AK2680)=0,D2680,0)</f>
        <v>492</v>
      </c>
      <c r="AP2680" s="26">
        <f>+SUM(AC2680:AK2680)</f>
        <v>0</v>
      </c>
      <c r="AQ2680" s="26">
        <f>+Tabla_DatosExternos_142[[#This Row],[Total Vigente]]+Tabla_DatosExternos_142[[#This Row],[Total Vencido]]</f>
        <v>492</v>
      </c>
      <c r="AR2680" s="26">
        <f>SUM(AG2680:AK2680)</f>
        <v>0</v>
      </c>
      <c r="AS2680" s="27">
        <f>+Tabla_DatosExternos_142[[#This Row],[Fecha]]-Tabla_DatosExternos_142[[#This Row],[Vence]]</f>
        <v>-60</v>
      </c>
      <c r="AT2680" s="21"/>
      <c r="AU2680" s="28" t="e">
        <f>+AR2680-W2680</f>
        <v>#VALUE!</v>
      </c>
    </row>
    <row r="2681" spans="1:47" x14ac:dyDescent="0.35">
      <c r="A2681" s="20">
        <v>46238</v>
      </c>
      <c r="B2681" s="21">
        <v>294017</v>
      </c>
      <c r="C2681" s="21">
        <v>1048.56</v>
      </c>
      <c r="D2681" s="21">
        <v>1048.56</v>
      </c>
      <c r="E2681" s="22">
        <v>46298</v>
      </c>
      <c r="F2681" s="21">
        <v>52</v>
      </c>
      <c r="G2681" s="21" t="s">
        <v>96</v>
      </c>
      <c r="H2681" s="21" t="s">
        <v>95</v>
      </c>
      <c r="I2681" s="21" t="s">
        <v>1709</v>
      </c>
      <c r="J2681" s="21" t="s">
        <v>1378</v>
      </c>
      <c r="K2681" s="21" t="s">
        <v>1379</v>
      </c>
      <c r="L2681" s="21" t="s">
        <v>1380</v>
      </c>
      <c r="M2681" s="21" t="s">
        <v>1381</v>
      </c>
      <c r="N2681" s="21">
        <v>60</v>
      </c>
      <c r="O2681" s="20"/>
      <c r="P2681" s="21" t="s">
        <v>50</v>
      </c>
      <c r="Q2681" s="21" t="s">
        <v>1710</v>
      </c>
      <c r="R2681" s="21">
        <v>110000</v>
      </c>
      <c r="S2681" s="21">
        <v>10019</v>
      </c>
      <c r="T2681" s="21">
        <v>-63.183771999999998</v>
      </c>
      <c r="U2681" s="21">
        <v>-17.816842000000001</v>
      </c>
      <c r="V2681" s="21" t="s">
        <v>1722</v>
      </c>
      <c r="W2681" s="21" t="s">
        <v>51</v>
      </c>
      <c r="X2681" s="21" t="s">
        <v>1757</v>
      </c>
      <c r="Y2681" s="23">
        <v>46246</v>
      </c>
      <c r="Z2681" s="24">
        <f>+E2681-Y2681</f>
        <v>52</v>
      </c>
      <c r="AA2681" s="25">
        <f>+Tabla_DatosExternos_142[[#This Row],[Saldo]]/Tabla_DatosExternos_142[[#This Row],[Importe]]</f>
        <v>1</v>
      </c>
      <c r="AB2681" s="21"/>
      <c r="AC2681" s="26">
        <f>IF(AND(-Z2681&gt;=1,-Z2681&lt;=30),D2681,0)</f>
        <v>0</v>
      </c>
      <c r="AD2681" s="26">
        <f>IF(AND(-Z2681&gt;=31,-Z2681&lt;=60),D2681,0)</f>
        <v>0</v>
      </c>
      <c r="AE2681" s="26">
        <f>IF(AND(-Z2681&gt;=61,-Z2681&lt;=90),D2681,0)</f>
        <v>0</v>
      </c>
      <c r="AF2681" s="26">
        <f>IF(AND(-Z2681&gt;=91,-Z2681&lt;=120),D2681,0)</f>
        <v>0</v>
      </c>
      <c r="AG2681" s="26">
        <f>IF(AND(-Z2681&gt;=121,-Z2681&lt;=150),D2681,0)</f>
        <v>0</v>
      </c>
      <c r="AH2681" s="26">
        <f>IF(AND(-Z2681&gt;=151,-Z2681&lt;=180),D2681,0)</f>
        <v>0</v>
      </c>
      <c r="AI2681" s="26">
        <f>IF(AND(-Z2681&gt;=181,-Z2681&lt;=210),D2681,0)</f>
        <v>0</v>
      </c>
      <c r="AJ2681" s="26">
        <f>IF(AND(-Z2681&gt;=211,-Z2681&lt;=250),D2681,0)</f>
        <v>0</v>
      </c>
      <c r="AK2681" s="26">
        <f>IF(-Z2681&gt;=251,D2681,0)</f>
        <v>0</v>
      </c>
      <c r="AL2681" s="26">
        <f>SUM(AE2681:AF2681)</f>
        <v>0</v>
      </c>
      <c r="AM2681" s="26">
        <f>SUM(AG2681:AK2681)</f>
        <v>0</v>
      </c>
      <c r="AN2681" s="26">
        <f>SUM(AI2681:AK2681)</f>
        <v>0</v>
      </c>
      <c r="AO2681" s="26">
        <f>+IF(SUM(AC2681:AK2681)=0,D2681,0)</f>
        <v>1048.56</v>
      </c>
      <c r="AP2681" s="26">
        <f>+SUM(AC2681:AK2681)</f>
        <v>0</v>
      </c>
      <c r="AQ2681" s="26">
        <f>+Tabla_DatosExternos_142[[#This Row],[Total Vigente]]+Tabla_DatosExternos_142[[#This Row],[Total Vencido]]</f>
        <v>1048.56</v>
      </c>
      <c r="AR2681" s="26">
        <f>SUM(AG2681:AK2681)</f>
        <v>0</v>
      </c>
      <c r="AS2681" s="27">
        <f>+Tabla_DatosExternos_142[[#This Row],[Fecha]]-Tabla_DatosExternos_142[[#This Row],[Vence]]</f>
        <v>-60</v>
      </c>
      <c r="AT2681" s="21"/>
      <c r="AU2681" s="28" t="e">
        <f>+AR2681-W2681</f>
        <v>#VALUE!</v>
      </c>
    </row>
    <row r="2682" spans="1:47" x14ac:dyDescent="0.35">
      <c r="A2682" s="20">
        <v>46238</v>
      </c>
      <c r="B2682" s="21">
        <v>294018</v>
      </c>
      <c r="C2682" s="21">
        <v>1254.48</v>
      </c>
      <c r="D2682" s="21">
        <v>1254.48</v>
      </c>
      <c r="E2682" s="22">
        <v>46298</v>
      </c>
      <c r="F2682" s="21">
        <v>52</v>
      </c>
      <c r="G2682" s="21" t="s">
        <v>96</v>
      </c>
      <c r="H2682" s="21" t="s">
        <v>95</v>
      </c>
      <c r="I2682" s="21" t="s">
        <v>1709</v>
      </c>
      <c r="J2682" s="21" t="s">
        <v>1378</v>
      </c>
      <c r="K2682" s="21" t="s">
        <v>1379</v>
      </c>
      <c r="L2682" s="21" t="s">
        <v>1380</v>
      </c>
      <c r="M2682" s="21" t="s">
        <v>1381</v>
      </c>
      <c r="N2682" s="21">
        <v>60</v>
      </c>
      <c r="O2682" s="20"/>
      <c r="P2682" s="21" t="s">
        <v>50</v>
      </c>
      <c r="Q2682" s="21" t="s">
        <v>1710</v>
      </c>
      <c r="R2682" s="21">
        <v>110000</v>
      </c>
      <c r="S2682" s="21">
        <v>10019</v>
      </c>
      <c r="T2682" s="21">
        <v>-63.1718172</v>
      </c>
      <c r="U2682" s="21">
        <v>-17.7291378</v>
      </c>
      <c r="V2682" s="21" t="s">
        <v>1727</v>
      </c>
      <c r="W2682" s="21" t="s">
        <v>51</v>
      </c>
      <c r="X2682" s="21" t="s">
        <v>1758</v>
      </c>
      <c r="Y2682" s="23">
        <v>46246</v>
      </c>
      <c r="Z2682" s="24">
        <f>+E2682-Y2682</f>
        <v>52</v>
      </c>
      <c r="AA2682" s="25">
        <f>+Tabla_DatosExternos_142[[#This Row],[Saldo]]/Tabla_DatosExternos_142[[#This Row],[Importe]]</f>
        <v>1</v>
      </c>
      <c r="AB2682" s="21"/>
      <c r="AC2682" s="26">
        <f>IF(AND(-Z2682&gt;=1,-Z2682&lt;=30),D2682,0)</f>
        <v>0</v>
      </c>
      <c r="AD2682" s="26">
        <f>IF(AND(-Z2682&gt;=31,-Z2682&lt;=60),D2682,0)</f>
        <v>0</v>
      </c>
      <c r="AE2682" s="26">
        <f>IF(AND(-Z2682&gt;=61,-Z2682&lt;=90),D2682,0)</f>
        <v>0</v>
      </c>
      <c r="AF2682" s="26">
        <f>IF(AND(-Z2682&gt;=91,-Z2682&lt;=120),D2682,0)</f>
        <v>0</v>
      </c>
      <c r="AG2682" s="26">
        <f>IF(AND(-Z2682&gt;=121,-Z2682&lt;=150),D2682,0)</f>
        <v>0</v>
      </c>
      <c r="AH2682" s="26">
        <f>IF(AND(-Z2682&gt;=151,-Z2682&lt;=180),D2682,0)</f>
        <v>0</v>
      </c>
      <c r="AI2682" s="26">
        <f>IF(AND(-Z2682&gt;=181,-Z2682&lt;=210),D2682,0)</f>
        <v>0</v>
      </c>
      <c r="AJ2682" s="26">
        <f>IF(AND(-Z2682&gt;=211,-Z2682&lt;=250),D2682,0)</f>
        <v>0</v>
      </c>
      <c r="AK2682" s="26">
        <f>IF(-Z2682&gt;=251,D2682,0)</f>
        <v>0</v>
      </c>
      <c r="AL2682" s="26">
        <f>SUM(AE2682:AF2682)</f>
        <v>0</v>
      </c>
      <c r="AM2682" s="26">
        <f>SUM(AG2682:AK2682)</f>
        <v>0</v>
      </c>
      <c r="AN2682" s="26">
        <f>SUM(AI2682:AK2682)</f>
        <v>0</v>
      </c>
      <c r="AO2682" s="26">
        <f>+IF(SUM(AC2682:AK2682)=0,D2682,0)</f>
        <v>1254.48</v>
      </c>
      <c r="AP2682" s="26">
        <f>+SUM(AC2682:AK2682)</f>
        <v>0</v>
      </c>
      <c r="AQ2682" s="26">
        <f>+Tabla_DatosExternos_142[[#This Row],[Total Vigente]]+Tabla_DatosExternos_142[[#This Row],[Total Vencido]]</f>
        <v>1254.48</v>
      </c>
      <c r="AR2682" s="26">
        <f>SUM(AG2682:AK2682)</f>
        <v>0</v>
      </c>
      <c r="AS2682" s="27">
        <f>+Tabla_DatosExternos_142[[#This Row],[Fecha]]-Tabla_DatosExternos_142[[#This Row],[Vence]]</f>
        <v>-60</v>
      </c>
      <c r="AT2682" s="21"/>
      <c r="AU2682" s="28" t="e">
        <f>+AR2682-W2682</f>
        <v>#VALUE!</v>
      </c>
    </row>
    <row r="2683" spans="1:47" x14ac:dyDescent="0.35">
      <c r="A2683" s="20">
        <v>46238</v>
      </c>
      <c r="B2683" s="21">
        <v>294019</v>
      </c>
      <c r="C2683" s="21">
        <v>494.1</v>
      </c>
      <c r="D2683" s="21">
        <v>494.1</v>
      </c>
      <c r="E2683" s="22">
        <v>46298</v>
      </c>
      <c r="F2683" s="21">
        <v>52</v>
      </c>
      <c r="G2683" s="21" t="s">
        <v>96</v>
      </c>
      <c r="H2683" s="21" t="s">
        <v>95</v>
      </c>
      <c r="I2683" s="21" t="s">
        <v>1709</v>
      </c>
      <c r="J2683" s="21" t="s">
        <v>1378</v>
      </c>
      <c r="K2683" s="21" t="s">
        <v>1379</v>
      </c>
      <c r="L2683" s="21" t="s">
        <v>1380</v>
      </c>
      <c r="M2683" s="21" t="s">
        <v>1381</v>
      </c>
      <c r="N2683" s="21">
        <v>60</v>
      </c>
      <c r="O2683" s="20"/>
      <c r="P2683" s="21" t="s">
        <v>50</v>
      </c>
      <c r="Q2683" s="21" t="s">
        <v>1710</v>
      </c>
      <c r="R2683" s="21">
        <v>110000</v>
      </c>
      <c r="S2683" s="21">
        <v>10019</v>
      </c>
      <c r="T2683" s="21">
        <v>-63.158055599999997</v>
      </c>
      <c r="U2683" s="21">
        <v>-17.761138899999999</v>
      </c>
      <c r="V2683" s="21" t="s">
        <v>1727</v>
      </c>
      <c r="W2683" s="21" t="s">
        <v>51</v>
      </c>
      <c r="X2683" s="21" t="s">
        <v>1759</v>
      </c>
      <c r="Y2683" s="23">
        <v>46246</v>
      </c>
      <c r="Z2683" s="24">
        <f>+E2683-Y2683</f>
        <v>52</v>
      </c>
      <c r="AA2683" s="25">
        <f>+Tabla_DatosExternos_142[[#This Row],[Saldo]]/Tabla_DatosExternos_142[[#This Row],[Importe]]</f>
        <v>1</v>
      </c>
      <c r="AB2683" s="21"/>
      <c r="AC2683" s="26">
        <f>IF(AND(-Z2683&gt;=1,-Z2683&lt;=30),D2683,0)</f>
        <v>0</v>
      </c>
      <c r="AD2683" s="26">
        <f>IF(AND(-Z2683&gt;=31,-Z2683&lt;=60),D2683,0)</f>
        <v>0</v>
      </c>
      <c r="AE2683" s="26">
        <f>IF(AND(-Z2683&gt;=61,-Z2683&lt;=90),D2683,0)</f>
        <v>0</v>
      </c>
      <c r="AF2683" s="26">
        <f>IF(AND(-Z2683&gt;=91,-Z2683&lt;=120),D2683,0)</f>
        <v>0</v>
      </c>
      <c r="AG2683" s="26">
        <f>IF(AND(-Z2683&gt;=121,-Z2683&lt;=150),D2683,0)</f>
        <v>0</v>
      </c>
      <c r="AH2683" s="26">
        <f>IF(AND(-Z2683&gt;=151,-Z2683&lt;=180),D2683,0)</f>
        <v>0</v>
      </c>
      <c r="AI2683" s="26">
        <f>IF(AND(-Z2683&gt;=181,-Z2683&lt;=210),D2683,0)</f>
        <v>0</v>
      </c>
      <c r="AJ2683" s="26">
        <f>IF(AND(-Z2683&gt;=211,-Z2683&lt;=250),D2683,0)</f>
        <v>0</v>
      </c>
      <c r="AK2683" s="26">
        <f>IF(-Z2683&gt;=251,D2683,0)</f>
        <v>0</v>
      </c>
      <c r="AL2683" s="26">
        <f>SUM(AE2683:AF2683)</f>
        <v>0</v>
      </c>
      <c r="AM2683" s="26">
        <f>SUM(AG2683:AK2683)</f>
        <v>0</v>
      </c>
      <c r="AN2683" s="26">
        <f>SUM(AI2683:AK2683)</f>
        <v>0</v>
      </c>
      <c r="AO2683" s="26">
        <f>+IF(SUM(AC2683:AK2683)=0,D2683,0)</f>
        <v>494.1</v>
      </c>
      <c r="AP2683" s="26">
        <f>+SUM(AC2683:AK2683)</f>
        <v>0</v>
      </c>
      <c r="AQ2683" s="26">
        <f>+Tabla_DatosExternos_142[[#This Row],[Total Vigente]]+Tabla_DatosExternos_142[[#This Row],[Total Vencido]]</f>
        <v>494.1</v>
      </c>
      <c r="AR2683" s="26">
        <f>SUM(AG2683:AK2683)</f>
        <v>0</v>
      </c>
      <c r="AS2683" s="27">
        <f>+Tabla_DatosExternos_142[[#This Row],[Fecha]]-Tabla_DatosExternos_142[[#This Row],[Vence]]</f>
        <v>-60</v>
      </c>
      <c r="AT2683" s="21"/>
      <c r="AU2683" s="28" t="e">
        <f>+AR2683-W2683</f>
        <v>#VALUE!</v>
      </c>
    </row>
    <row r="2684" spans="1:47" x14ac:dyDescent="0.35">
      <c r="A2684" s="20">
        <v>46238</v>
      </c>
      <c r="B2684" s="21">
        <v>294020</v>
      </c>
      <c r="C2684" s="21">
        <v>1865.94</v>
      </c>
      <c r="D2684" s="21">
        <v>1865.94</v>
      </c>
      <c r="E2684" s="22">
        <v>46298</v>
      </c>
      <c r="F2684" s="21">
        <v>52</v>
      </c>
      <c r="G2684" s="21" t="s">
        <v>96</v>
      </c>
      <c r="H2684" s="21" t="s">
        <v>95</v>
      </c>
      <c r="I2684" s="21" t="s">
        <v>1709</v>
      </c>
      <c r="J2684" s="21" t="s">
        <v>1378</v>
      </c>
      <c r="K2684" s="21" t="s">
        <v>1379</v>
      </c>
      <c r="L2684" s="21" t="s">
        <v>1380</v>
      </c>
      <c r="M2684" s="21" t="s">
        <v>1381</v>
      </c>
      <c r="N2684" s="21">
        <v>60</v>
      </c>
      <c r="O2684" s="20"/>
      <c r="P2684" s="21" t="s">
        <v>50</v>
      </c>
      <c r="Q2684" s="21" t="s">
        <v>1710</v>
      </c>
      <c r="R2684" s="21">
        <v>110000</v>
      </c>
      <c r="S2684" s="21">
        <v>10019</v>
      </c>
      <c r="T2684" s="21">
        <v>-63.206972200000003</v>
      </c>
      <c r="U2684" s="21">
        <v>-17.777388899999998</v>
      </c>
      <c r="V2684" s="21" t="s">
        <v>1727</v>
      </c>
      <c r="W2684" s="21" t="s">
        <v>51</v>
      </c>
      <c r="X2684" s="21" t="s">
        <v>1760</v>
      </c>
      <c r="Y2684" s="23">
        <v>46246</v>
      </c>
      <c r="Z2684" s="24">
        <f>+E2684-Y2684</f>
        <v>52</v>
      </c>
      <c r="AA2684" s="25">
        <f>+Tabla_DatosExternos_142[[#This Row],[Saldo]]/Tabla_DatosExternos_142[[#This Row],[Importe]]</f>
        <v>1</v>
      </c>
      <c r="AB2684" s="21"/>
      <c r="AC2684" s="26">
        <f>IF(AND(-Z2684&gt;=1,-Z2684&lt;=30),D2684,0)</f>
        <v>0</v>
      </c>
      <c r="AD2684" s="26">
        <f>IF(AND(-Z2684&gt;=31,-Z2684&lt;=60),D2684,0)</f>
        <v>0</v>
      </c>
      <c r="AE2684" s="26">
        <f>IF(AND(-Z2684&gt;=61,-Z2684&lt;=90),D2684,0)</f>
        <v>0</v>
      </c>
      <c r="AF2684" s="26">
        <f>IF(AND(-Z2684&gt;=91,-Z2684&lt;=120),D2684,0)</f>
        <v>0</v>
      </c>
      <c r="AG2684" s="26">
        <f>IF(AND(-Z2684&gt;=121,-Z2684&lt;=150),D2684,0)</f>
        <v>0</v>
      </c>
      <c r="AH2684" s="26">
        <f>IF(AND(-Z2684&gt;=151,-Z2684&lt;=180),D2684,0)</f>
        <v>0</v>
      </c>
      <c r="AI2684" s="26">
        <f>IF(AND(-Z2684&gt;=181,-Z2684&lt;=210),D2684,0)</f>
        <v>0</v>
      </c>
      <c r="AJ2684" s="26">
        <f>IF(AND(-Z2684&gt;=211,-Z2684&lt;=250),D2684,0)</f>
        <v>0</v>
      </c>
      <c r="AK2684" s="26">
        <f>IF(-Z2684&gt;=251,D2684,0)</f>
        <v>0</v>
      </c>
      <c r="AL2684" s="26">
        <f>SUM(AE2684:AF2684)</f>
        <v>0</v>
      </c>
      <c r="AM2684" s="26">
        <f>SUM(AG2684:AK2684)</f>
        <v>0</v>
      </c>
      <c r="AN2684" s="26">
        <f>SUM(AI2684:AK2684)</f>
        <v>0</v>
      </c>
      <c r="AO2684" s="26">
        <f>+IF(SUM(AC2684:AK2684)=0,D2684,0)</f>
        <v>1865.94</v>
      </c>
      <c r="AP2684" s="26">
        <f>+SUM(AC2684:AK2684)</f>
        <v>0</v>
      </c>
      <c r="AQ2684" s="26">
        <f>+Tabla_DatosExternos_142[[#This Row],[Total Vigente]]+Tabla_DatosExternos_142[[#This Row],[Total Vencido]]</f>
        <v>1865.94</v>
      </c>
      <c r="AR2684" s="26">
        <f>SUM(AG2684:AK2684)</f>
        <v>0</v>
      </c>
      <c r="AS2684" s="27">
        <f>+Tabla_DatosExternos_142[[#This Row],[Fecha]]-Tabla_DatosExternos_142[[#This Row],[Vence]]</f>
        <v>-60</v>
      </c>
      <c r="AT2684" s="21"/>
      <c r="AU2684" s="28" t="e">
        <f>+AR2684-W2684</f>
        <v>#VALUE!</v>
      </c>
    </row>
    <row r="2685" spans="1:47" x14ac:dyDescent="0.35">
      <c r="A2685" s="20">
        <v>46238</v>
      </c>
      <c r="B2685" s="21">
        <v>294021</v>
      </c>
      <c r="C2685" s="21">
        <v>1180.5</v>
      </c>
      <c r="D2685" s="21">
        <v>1180.5</v>
      </c>
      <c r="E2685" s="22">
        <v>46298</v>
      </c>
      <c r="F2685" s="21">
        <v>52</v>
      </c>
      <c r="G2685" s="21" t="s">
        <v>96</v>
      </c>
      <c r="H2685" s="21" t="s">
        <v>95</v>
      </c>
      <c r="I2685" s="21" t="s">
        <v>1709</v>
      </c>
      <c r="J2685" s="21" t="s">
        <v>1378</v>
      </c>
      <c r="K2685" s="21" t="s">
        <v>1379</v>
      </c>
      <c r="L2685" s="21" t="s">
        <v>1380</v>
      </c>
      <c r="M2685" s="21" t="s">
        <v>1381</v>
      </c>
      <c r="N2685" s="21">
        <v>60</v>
      </c>
      <c r="O2685" s="20"/>
      <c r="P2685" s="21" t="s">
        <v>50</v>
      </c>
      <c r="Q2685" s="21" t="s">
        <v>1710</v>
      </c>
      <c r="R2685" s="21">
        <v>30000</v>
      </c>
      <c r="S2685" s="21">
        <v>10019</v>
      </c>
      <c r="T2685" s="21">
        <v>-63.183771999999998</v>
      </c>
      <c r="U2685" s="21">
        <v>-17.816842000000001</v>
      </c>
      <c r="V2685" s="21" t="s">
        <v>262</v>
      </c>
      <c r="W2685" s="21" t="s">
        <v>51</v>
      </c>
      <c r="X2685" s="21" t="s">
        <v>1761</v>
      </c>
      <c r="Y2685" s="23">
        <v>46246</v>
      </c>
      <c r="Z2685" s="24">
        <f>+E2685-Y2685</f>
        <v>52</v>
      </c>
      <c r="AA2685" s="25">
        <f>+Tabla_DatosExternos_142[[#This Row],[Saldo]]/Tabla_DatosExternos_142[[#This Row],[Importe]]</f>
        <v>1</v>
      </c>
      <c r="AB2685" s="21"/>
      <c r="AC2685" s="26">
        <f>IF(AND(-Z2685&gt;=1,-Z2685&lt;=30),D2685,0)</f>
        <v>0</v>
      </c>
      <c r="AD2685" s="26">
        <f>IF(AND(-Z2685&gt;=31,-Z2685&lt;=60),D2685,0)</f>
        <v>0</v>
      </c>
      <c r="AE2685" s="26">
        <f>IF(AND(-Z2685&gt;=61,-Z2685&lt;=90),D2685,0)</f>
        <v>0</v>
      </c>
      <c r="AF2685" s="26">
        <f>IF(AND(-Z2685&gt;=91,-Z2685&lt;=120),D2685,0)</f>
        <v>0</v>
      </c>
      <c r="AG2685" s="26">
        <f>IF(AND(-Z2685&gt;=121,-Z2685&lt;=150),D2685,0)</f>
        <v>0</v>
      </c>
      <c r="AH2685" s="26">
        <f>IF(AND(-Z2685&gt;=151,-Z2685&lt;=180),D2685,0)</f>
        <v>0</v>
      </c>
      <c r="AI2685" s="26">
        <f>IF(AND(-Z2685&gt;=181,-Z2685&lt;=210),D2685,0)</f>
        <v>0</v>
      </c>
      <c r="AJ2685" s="26">
        <f>IF(AND(-Z2685&gt;=211,-Z2685&lt;=250),D2685,0)</f>
        <v>0</v>
      </c>
      <c r="AK2685" s="26">
        <f>IF(-Z2685&gt;=251,D2685,0)</f>
        <v>0</v>
      </c>
      <c r="AL2685" s="26">
        <f>SUM(AE2685:AF2685)</f>
        <v>0</v>
      </c>
      <c r="AM2685" s="26">
        <f>SUM(AG2685:AK2685)</f>
        <v>0</v>
      </c>
      <c r="AN2685" s="26">
        <f>SUM(AI2685:AK2685)</f>
        <v>0</v>
      </c>
      <c r="AO2685" s="26">
        <f>+IF(SUM(AC2685:AK2685)=0,D2685,0)</f>
        <v>1180.5</v>
      </c>
      <c r="AP2685" s="26">
        <f>+SUM(AC2685:AK2685)</f>
        <v>0</v>
      </c>
      <c r="AQ2685" s="26">
        <f>+Tabla_DatosExternos_142[[#This Row],[Total Vigente]]+Tabla_DatosExternos_142[[#This Row],[Total Vencido]]</f>
        <v>1180.5</v>
      </c>
      <c r="AR2685" s="26">
        <f>SUM(AG2685:AK2685)</f>
        <v>0</v>
      </c>
      <c r="AS2685" s="27">
        <f>+Tabla_DatosExternos_142[[#This Row],[Fecha]]-Tabla_DatosExternos_142[[#This Row],[Vence]]</f>
        <v>-60</v>
      </c>
      <c r="AT2685" s="21"/>
      <c r="AU2685" s="28" t="e">
        <f>+AR2685-W2685</f>
        <v>#VALUE!</v>
      </c>
    </row>
    <row r="2686" spans="1:47" x14ac:dyDescent="0.35">
      <c r="A2686" s="20">
        <v>46238</v>
      </c>
      <c r="B2686" s="21">
        <v>294022</v>
      </c>
      <c r="C2686" s="21">
        <v>515.04</v>
      </c>
      <c r="D2686" s="21">
        <v>515.04</v>
      </c>
      <c r="E2686" s="22">
        <v>46298</v>
      </c>
      <c r="F2686" s="21">
        <v>52</v>
      </c>
      <c r="G2686" s="21" t="s">
        <v>96</v>
      </c>
      <c r="H2686" s="21" t="s">
        <v>95</v>
      </c>
      <c r="I2686" s="21" t="s">
        <v>1709</v>
      </c>
      <c r="J2686" s="21" t="s">
        <v>1378</v>
      </c>
      <c r="K2686" s="21" t="s">
        <v>1379</v>
      </c>
      <c r="L2686" s="21" t="s">
        <v>1380</v>
      </c>
      <c r="M2686" s="21" t="s">
        <v>1381</v>
      </c>
      <c r="N2686" s="21">
        <v>60</v>
      </c>
      <c r="O2686" s="20"/>
      <c r="P2686" s="21" t="s">
        <v>50</v>
      </c>
      <c r="Q2686" s="21" t="s">
        <v>1710</v>
      </c>
      <c r="R2686" s="21">
        <v>110000</v>
      </c>
      <c r="S2686" s="21">
        <v>10019</v>
      </c>
      <c r="T2686" s="21">
        <v>-63.128910900000001</v>
      </c>
      <c r="U2686" s="21">
        <v>-17.752011799999998</v>
      </c>
      <c r="V2686" s="21" t="s">
        <v>1736</v>
      </c>
      <c r="W2686" s="21" t="s">
        <v>51</v>
      </c>
      <c r="X2686" s="21" t="s">
        <v>1762</v>
      </c>
      <c r="Y2686" s="23">
        <v>46246</v>
      </c>
      <c r="Z2686" s="24">
        <f>+E2686-Y2686</f>
        <v>52</v>
      </c>
      <c r="AA2686" s="25">
        <f>+Tabla_DatosExternos_142[[#This Row],[Saldo]]/Tabla_DatosExternos_142[[#This Row],[Importe]]</f>
        <v>1</v>
      </c>
      <c r="AB2686" s="21"/>
      <c r="AC2686" s="26">
        <f>IF(AND(-Z2686&gt;=1,-Z2686&lt;=30),D2686,0)</f>
        <v>0</v>
      </c>
      <c r="AD2686" s="26">
        <f>IF(AND(-Z2686&gt;=31,-Z2686&lt;=60),D2686,0)</f>
        <v>0</v>
      </c>
      <c r="AE2686" s="26">
        <f>IF(AND(-Z2686&gt;=61,-Z2686&lt;=90),D2686,0)</f>
        <v>0</v>
      </c>
      <c r="AF2686" s="26">
        <f>IF(AND(-Z2686&gt;=91,-Z2686&lt;=120),D2686,0)</f>
        <v>0</v>
      </c>
      <c r="AG2686" s="26">
        <f>IF(AND(-Z2686&gt;=121,-Z2686&lt;=150),D2686,0)</f>
        <v>0</v>
      </c>
      <c r="AH2686" s="26">
        <f>IF(AND(-Z2686&gt;=151,-Z2686&lt;=180),D2686,0)</f>
        <v>0</v>
      </c>
      <c r="AI2686" s="26">
        <f>IF(AND(-Z2686&gt;=181,-Z2686&lt;=210),D2686,0)</f>
        <v>0</v>
      </c>
      <c r="AJ2686" s="26">
        <f>IF(AND(-Z2686&gt;=211,-Z2686&lt;=250),D2686,0)</f>
        <v>0</v>
      </c>
      <c r="AK2686" s="26">
        <f>IF(-Z2686&gt;=251,D2686,0)</f>
        <v>0</v>
      </c>
      <c r="AL2686" s="26">
        <f>SUM(AE2686:AF2686)</f>
        <v>0</v>
      </c>
      <c r="AM2686" s="26">
        <f>SUM(AG2686:AK2686)</f>
        <v>0</v>
      </c>
      <c r="AN2686" s="26">
        <f>SUM(AI2686:AK2686)</f>
        <v>0</v>
      </c>
      <c r="AO2686" s="26">
        <f>+IF(SUM(AC2686:AK2686)=0,D2686,0)</f>
        <v>515.04</v>
      </c>
      <c r="AP2686" s="26">
        <f>+SUM(AC2686:AK2686)</f>
        <v>0</v>
      </c>
      <c r="AQ2686" s="26">
        <f>+Tabla_DatosExternos_142[[#This Row],[Total Vigente]]+Tabla_DatosExternos_142[[#This Row],[Total Vencido]]</f>
        <v>515.04</v>
      </c>
      <c r="AR2686" s="26">
        <f>SUM(AG2686:AK2686)</f>
        <v>0</v>
      </c>
      <c r="AS2686" s="27">
        <f>+Tabla_DatosExternos_142[[#This Row],[Fecha]]-Tabla_DatosExternos_142[[#This Row],[Vence]]</f>
        <v>-60</v>
      </c>
      <c r="AT2686" s="21"/>
      <c r="AU2686" s="28" t="e">
        <f>+AR2686-W2686</f>
        <v>#VALUE!</v>
      </c>
    </row>
    <row r="2687" spans="1:47" x14ac:dyDescent="0.35">
      <c r="A2687" s="20">
        <v>46238</v>
      </c>
      <c r="B2687" s="21">
        <v>294023</v>
      </c>
      <c r="C2687" s="21">
        <v>1182.48</v>
      </c>
      <c r="D2687" s="21">
        <v>1182.48</v>
      </c>
      <c r="E2687" s="22">
        <v>46298</v>
      </c>
      <c r="F2687" s="21">
        <v>52</v>
      </c>
      <c r="G2687" s="21" t="s">
        <v>96</v>
      </c>
      <c r="H2687" s="21" t="s">
        <v>95</v>
      </c>
      <c r="I2687" s="21" t="s">
        <v>1709</v>
      </c>
      <c r="J2687" s="21" t="s">
        <v>1378</v>
      </c>
      <c r="K2687" s="21" t="s">
        <v>1379</v>
      </c>
      <c r="L2687" s="21" t="s">
        <v>1380</v>
      </c>
      <c r="M2687" s="21" t="s">
        <v>1381</v>
      </c>
      <c r="N2687" s="21">
        <v>60</v>
      </c>
      <c r="O2687" s="20"/>
      <c r="P2687" s="21" t="s">
        <v>50</v>
      </c>
      <c r="Q2687" s="21" t="s">
        <v>1710</v>
      </c>
      <c r="R2687" s="21">
        <v>110000</v>
      </c>
      <c r="S2687" s="21">
        <v>10019</v>
      </c>
      <c r="T2687" s="21">
        <v>-63.166332699999998</v>
      </c>
      <c r="U2687" s="21">
        <v>-17.715595199999999</v>
      </c>
      <c r="V2687" s="21" t="s">
        <v>1736</v>
      </c>
      <c r="W2687" s="21" t="s">
        <v>51</v>
      </c>
      <c r="X2687" s="21" t="s">
        <v>1763</v>
      </c>
      <c r="Y2687" s="23">
        <v>46246</v>
      </c>
      <c r="Z2687" s="24">
        <f>+E2687-Y2687</f>
        <v>52</v>
      </c>
      <c r="AA2687" s="25">
        <f>+Tabla_DatosExternos_142[[#This Row],[Saldo]]/Tabla_DatosExternos_142[[#This Row],[Importe]]</f>
        <v>1</v>
      </c>
      <c r="AB2687" s="21"/>
      <c r="AC2687" s="26">
        <f>IF(AND(-Z2687&gt;=1,-Z2687&lt;=30),D2687,0)</f>
        <v>0</v>
      </c>
      <c r="AD2687" s="26">
        <f>IF(AND(-Z2687&gt;=31,-Z2687&lt;=60),D2687,0)</f>
        <v>0</v>
      </c>
      <c r="AE2687" s="26">
        <f>IF(AND(-Z2687&gt;=61,-Z2687&lt;=90),D2687,0)</f>
        <v>0</v>
      </c>
      <c r="AF2687" s="26">
        <f>IF(AND(-Z2687&gt;=91,-Z2687&lt;=120),D2687,0)</f>
        <v>0</v>
      </c>
      <c r="AG2687" s="26">
        <f>IF(AND(-Z2687&gt;=121,-Z2687&lt;=150),D2687,0)</f>
        <v>0</v>
      </c>
      <c r="AH2687" s="26">
        <f>IF(AND(-Z2687&gt;=151,-Z2687&lt;=180),D2687,0)</f>
        <v>0</v>
      </c>
      <c r="AI2687" s="26">
        <f>IF(AND(-Z2687&gt;=181,-Z2687&lt;=210),D2687,0)</f>
        <v>0</v>
      </c>
      <c r="AJ2687" s="26">
        <f>IF(AND(-Z2687&gt;=211,-Z2687&lt;=250),D2687,0)</f>
        <v>0</v>
      </c>
      <c r="AK2687" s="26">
        <f>IF(-Z2687&gt;=251,D2687,0)</f>
        <v>0</v>
      </c>
      <c r="AL2687" s="26">
        <f>SUM(AE2687:AF2687)</f>
        <v>0</v>
      </c>
      <c r="AM2687" s="26">
        <f>SUM(AG2687:AK2687)</f>
        <v>0</v>
      </c>
      <c r="AN2687" s="26">
        <f>SUM(AI2687:AK2687)</f>
        <v>0</v>
      </c>
      <c r="AO2687" s="26">
        <f>+IF(SUM(AC2687:AK2687)=0,D2687,0)</f>
        <v>1182.48</v>
      </c>
      <c r="AP2687" s="26">
        <f>+SUM(AC2687:AK2687)</f>
        <v>0</v>
      </c>
      <c r="AQ2687" s="26">
        <f>+Tabla_DatosExternos_142[[#This Row],[Total Vigente]]+Tabla_DatosExternos_142[[#This Row],[Total Vencido]]</f>
        <v>1182.48</v>
      </c>
      <c r="AR2687" s="26">
        <f>SUM(AG2687:AK2687)</f>
        <v>0</v>
      </c>
      <c r="AS2687" s="27">
        <f>+Tabla_DatosExternos_142[[#This Row],[Fecha]]-Tabla_DatosExternos_142[[#This Row],[Vence]]</f>
        <v>-60</v>
      </c>
      <c r="AT2687" s="21"/>
      <c r="AU2687" s="28" t="e">
        <f>+AR2687-W2687</f>
        <v>#VALUE!</v>
      </c>
    </row>
    <row r="2688" spans="1:47" x14ac:dyDescent="0.35">
      <c r="A2688" s="20">
        <v>46238</v>
      </c>
      <c r="B2688" s="21">
        <v>294024</v>
      </c>
      <c r="C2688" s="21">
        <v>748.74</v>
      </c>
      <c r="D2688" s="21">
        <v>748.74</v>
      </c>
      <c r="E2688" s="22">
        <v>46298</v>
      </c>
      <c r="F2688" s="21">
        <v>52</v>
      </c>
      <c r="G2688" s="21" t="s">
        <v>96</v>
      </c>
      <c r="H2688" s="21" t="s">
        <v>95</v>
      </c>
      <c r="I2688" s="21" t="s">
        <v>1709</v>
      </c>
      <c r="J2688" s="21" t="s">
        <v>1378</v>
      </c>
      <c r="K2688" s="21" t="s">
        <v>1379</v>
      </c>
      <c r="L2688" s="21" t="s">
        <v>1380</v>
      </c>
      <c r="M2688" s="21" t="s">
        <v>1381</v>
      </c>
      <c r="N2688" s="21">
        <v>60</v>
      </c>
      <c r="O2688" s="20"/>
      <c r="P2688" s="21" t="s">
        <v>50</v>
      </c>
      <c r="Q2688" s="21" t="s">
        <v>1710</v>
      </c>
      <c r="R2688" s="21">
        <v>425000</v>
      </c>
      <c r="S2688" s="21">
        <v>10019</v>
      </c>
      <c r="T2688" s="21">
        <v>-63.199295499999998</v>
      </c>
      <c r="U2688" s="21">
        <v>-17.791985100000002</v>
      </c>
      <c r="V2688" s="21" t="s">
        <v>1736</v>
      </c>
      <c r="W2688" s="21" t="s">
        <v>51</v>
      </c>
      <c r="X2688" s="21" t="s">
        <v>1764</v>
      </c>
      <c r="Y2688" s="23">
        <v>46246</v>
      </c>
      <c r="Z2688" s="24">
        <f>+E2688-Y2688</f>
        <v>52</v>
      </c>
      <c r="AA2688" s="25">
        <f>+Tabla_DatosExternos_142[[#This Row],[Saldo]]/Tabla_DatosExternos_142[[#This Row],[Importe]]</f>
        <v>1</v>
      </c>
      <c r="AB2688" s="21"/>
      <c r="AC2688" s="26">
        <f>IF(AND(-Z2688&gt;=1,-Z2688&lt;=30),D2688,0)</f>
        <v>0</v>
      </c>
      <c r="AD2688" s="26">
        <f>IF(AND(-Z2688&gt;=31,-Z2688&lt;=60),D2688,0)</f>
        <v>0</v>
      </c>
      <c r="AE2688" s="26">
        <f>IF(AND(-Z2688&gt;=61,-Z2688&lt;=90),D2688,0)</f>
        <v>0</v>
      </c>
      <c r="AF2688" s="26">
        <f>IF(AND(-Z2688&gt;=91,-Z2688&lt;=120),D2688,0)</f>
        <v>0</v>
      </c>
      <c r="AG2688" s="26">
        <f>IF(AND(-Z2688&gt;=121,-Z2688&lt;=150),D2688,0)</f>
        <v>0</v>
      </c>
      <c r="AH2688" s="26">
        <f>IF(AND(-Z2688&gt;=151,-Z2688&lt;=180),D2688,0)</f>
        <v>0</v>
      </c>
      <c r="AI2688" s="26">
        <f>IF(AND(-Z2688&gt;=181,-Z2688&lt;=210),D2688,0)</f>
        <v>0</v>
      </c>
      <c r="AJ2688" s="26">
        <f>IF(AND(-Z2688&gt;=211,-Z2688&lt;=250),D2688,0)</f>
        <v>0</v>
      </c>
      <c r="AK2688" s="26">
        <f>IF(-Z2688&gt;=251,D2688,0)</f>
        <v>0</v>
      </c>
      <c r="AL2688" s="26">
        <f>SUM(AE2688:AF2688)</f>
        <v>0</v>
      </c>
      <c r="AM2688" s="26">
        <f>SUM(AG2688:AK2688)</f>
        <v>0</v>
      </c>
      <c r="AN2688" s="26">
        <f>SUM(AI2688:AK2688)</f>
        <v>0</v>
      </c>
      <c r="AO2688" s="26">
        <f>+IF(SUM(AC2688:AK2688)=0,D2688,0)</f>
        <v>748.74</v>
      </c>
      <c r="AP2688" s="26">
        <f>+SUM(AC2688:AK2688)</f>
        <v>0</v>
      </c>
      <c r="AQ2688" s="26">
        <f>+Tabla_DatosExternos_142[[#This Row],[Total Vigente]]+Tabla_DatosExternos_142[[#This Row],[Total Vencido]]</f>
        <v>748.74</v>
      </c>
      <c r="AR2688" s="26">
        <f>SUM(AG2688:AK2688)</f>
        <v>0</v>
      </c>
      <c r="AS2688" s="27">
        <f>+Tabla_DatosExternos_142[[#This Row],[Fecha]]-Tabla_DatosExternos_142[[#This Row],[Vence]]</f>
        <v>-60</v>
      </c>
      <c r="AT2688" s="21"/>
      <c r="AU2688" s="28" t="e">
        <f>+AR2688-W2688</f>
        <v>#VALUE!</v>
      </c>
    </row>
    <row r="2689" spans="1:47" x14ac:dyDescent="0.35">
      <c r="A2689" s="20">
        <v>46238</v>
      </c>
      <c r="B2689" s="21">
        <v>294025</v>
      </c>
      <c r="C2689" s="21">
        <v>928.14</v>
      </c>
      <c r="D2689" s="21">
        <v>928.14</v>
      </c>
      <c r="E2689" s="22">
        <v>46298</v>
      </c>
      <c r="F2689" s="21">
        <v>52</v>
      </c>
      <c r="G2689" s="21" t="s">
        <v>96</v>
      </c>
      <c r="H2689" s="21" t="s">
        <v>95</v>
      </c>
      <c r="I2689" s="21" t="s">
        <v>1709</v>
      </c>
      <c r="J2689" s="21" t="s">
        <v>1378</v>
      </c>
      <c r="K2689" s="21" t="s">
        <v>1379</v>
      </c>
      <c r="L2689" s="21" t="s">
        <v>1380</v>
      </c>
      <c r="M2689" s="21" t="s">
        <v>1381</v>
      </c>
      <c r="N2689" s="21">
        <v>60</v>
      </c>
      <c r="O2689" s="20"/>
      <c r="P2689" s="21" t="s">
        <v>50</v>
      </c>
      <c r="Q2689" s="21" t="s">
        <v>1710</v>
      </c>
      <c r="R2689" s="21">
        <v>425000</v>
      </c>
      <c r="S2689" s="21">
        <v>10019</v>
      </c>
      <c r="T2689" s="21">
        <v>-63.154083300000003</v>
      </c>
      <c r="U2689" s="21">
        <v>-17.736944399999999</v>
      </c>
      <c r="V2689" s="21" t="s">
        <v>1736</v>
      </c>
      <c r="W2689" s="21" t="s">
        <v>51</v>
      </c>
      <c r="X2689" s="21" t="s">
        <v>1765</v>
      </c>
      <c r="Y2689" s="23">
        <v>46246</v>
      </c>
      <c r="Z2689" s="24">
        <f>+E2689-Y2689</f>
        <v>52</v>
      </c>
      <c r="AA2689" s="25">
        <f>+Tabla_DatosExternos_142[[#This Row],[Saldo]]/Tabla_DatosExternos_142[[#This Row],[Importe]]</f>
        <v>1</v>
      </c>
      <c r="AB2689" s="21"/>
      <c r="AC2689" s="26">
        <f>IF(AND(-Z2689&gt;=1,-Z2689&lt;=30),D2689,0)</f>
        <v>0</v>
      </c>
      <c r="AD2689" s="26">
        <f>IF(AND(-Z2689&gt;=31,-Z2689&lt;=60),D2689,0)</f>
        <v>0</v>
      </c>
      <c r="AE2689" s="26">
        <f>IF(AND(-Z2689&gt;=61,-Z2689&lt;=90),D2689,0)</f>
        <v>0</v>
      </c>
      <c r="AF2689" s="26">
        <f>IF(AND(-Z2689&gt;=91,-Z2689&lt;=120),D2689,0)</f>
        <v>0</v>
      </c>
      <c r="AG2689" s="26">
        <f>IF(AND(-Z2689&gt;=121,-Z2689&lt;=150),D2689,0)</f>
        <v>0</v>
      </c>
      <c r="AH2689" s="26">
        <f>IF(AND(-Z2689&gt;=151,-Z2689&lt;=180),D2689,0)</f>
        <v>0</v>
      </c>
      <c r="AI2689" s="26">
        <f>IF(AND(-Z2689&gt;=181,-Z2689&lt;=210),D2689,0)</f>
        <v>0</v>
      </c>
      <c r="AJ2689" s="26">
        <f>IF(AND(-Z2689&gt;=211,-Z2689&lt;=250),D2689,0)</f>
        <v>0</v>
      </c>
      <c r="AK2689" s="26">
        <f>IF(-Z2689&gt;=251,D2689,0)</f>
        <v>0</v>
      </c>
      <c r="AL2689" s="26">
        <f>SUM(AE2689:AF2689)</f>
        <v>0</v>
      </c>
      <c r="AM2689" s="26">
        <f>SUM(AG2689:AK2689)</f>
        <v>0</v>
      </c>
      <c r="AN2689" s="26">
        <f>SUM(AI2689:AK2689)</f>
        <v>0</v>
      </c>
      <c r="AO2689" s="26">
        <f>+IF(SUM(AC2689:AK2689)=0,D2689,0)</f>
        <v>928.14</v>
      </c>
      <c r="AP2689" s="26">
        <f>+SUM(AC2689:AK2689)</f>
        <v>0</v>
      </c>
      <c r="AQ2689" s="26">
        <f>+Tabla_DatosExternos_142[[#This Row],[Total Vigente]]+Tabla_DatosExternos_142[[#This Row],[Total Vencido]]</f>
        <v>928.14</v>
      </c>
      <c r="AR2689" s="26">
        <f>SUM(AG2689:AK2689)</f>
        <v>0</v>
      </c>
      <c r="AS2689" s="27">
        <f>+Tabla_DatosExternos_142[[#This Row],[Fecha]]-Tabla_DatosExternos_142[[#This Row],[Vence]]</f>
        <v>-60</v>
      </c>
      <c r="AT2689" s="21"/>
      <c r="AU2689" s="28" t="e">
        <f>+AR2689-W2689</f>
        <v>#VALUE!</v>
      </c>
    </row>
    <row r="2690" spans="1:47" x14ac:dyDescent="0.35">
      <c r="A2690" s="20">
        <v>46238</v>
      </c>
      <c r="B2690" s="21">
        <v>294026</v>
      </c>
      <c r="C2690" s="21">
        <v>633.05999999999995</v>
      </c>
      <c r="D2690" s="21">
        <v>633.05999999999995</v>
      </c>
      <c r="E2690" s="22">
        <v>46298</v>
      </c>
      <c r="F2690" s="21">
        <v>52</v>
      </c>
      <c r="G2690" s="21" t="s">
        <v>96</v>
      </c>
      <c r="H2690" s="21" t="s">
        <v>95</v>
      </c>
      <c r="I2690" s="21" t="s">
        <v>1709</v>
      </c>
      <c r="J2690" s="21" t="s">
        <v>1378</v>
      </c>
      <c r="K2690" s="21" t="s">
        <v>1379</v>
      </c>
      <c r="L2690" s="21" t="s">
        <v>1380</v>
      </c>
      <c r="M2690" s="21" t="s">
        <v>1381</v>
      </c>
      <c r="N2690" s="21">
        <v>60</v>
      </c>
      <c r="O2690" s="20"/>
      <c r="P2690" s="21" t="s">
        <v>50</v>
      </c>
      <c r="Q2690" s="21" t="s">
        <v>1710</v>
      </c>
      <c r="R2690" s="21">
        <v>425000</v>
      </c>
      <c r="S2690" s="21">
        <v>10019</v>
      </c>
      <c r="T2690" s="21">
        <v>-63.148280100000001</v>
      </c>
      <c r="U2690" s="21">
        <v>-17.741374400000002</v>
      </c>
      <c r="V2690" s="21" t="s">
        <v>1736</v>
      </c>
      <c r="W2690" s="21" t="s">
        <v>51</v>
      </c>
      <c r="X2690" s="21" t="s">
        <v>1766</v>
      </c>
      <c r="Y2690" s="23">
        <v>46246</v>
      </c>
      <c r="Z2690" s="24">
        <f>+E2690-Y2690</f>
        <v>52</v>
      </c>
      <c r="AA2690" s="25">
        <f>+Tabla_DatosExternos_142[[#This Row],[Saldo]]/Tabla_DatosExternos_142[[#This Row],[Importe]]</f>
        <v>1</v>
      </c>
      <c r="AB2690" s="21"/>
      <c r="AC2690" s="26">
        <f>IF(AND(-Z2690&gt;=1,-Z2690&lt;=30),D2690,0)</f>
        <v>0</v>
      </c>
      <c r="AD2690" s="26">
        <f>IF(AND(-Z2690&gt;=31,-Z2690&lt;=60),D2690,0)</f>
        <v>0</v>
      </c>
      <c r="AE2690" s="26">
        <f>IF(AND(-Z2690&gt;=61,-Z2690&lt;=90),D2690,0)</f>
        <v>0</v>
      </c>
      <c r="AF2690" s="26">
        <f>IF(AND(-Z2690&gt;=91,-Z2690&lt;=120),D2690,0)</f>
        <v>0</v>
      </c>
      <c r="AG2690" s="26">
        <f>IF(AND(-Z2690&gt;=121,-Z2690&lt;=150),D2690,0)</f>
        <v>0</v>
      </c>
      <c r="AH2690" s="26">
        <f>IF(AND(-Z2690&gt;=151,-Z2690&lt;=180),D2690,0)</f>
        <v>0</v>
      </c>
      <c r="AI2690" s="26">
        <f>IF(AND(-Z2690&gt;=181,-Z2690&lt;=210),D2690,0)</f>
        <v>0</v>
      </c>
      <c r="AJ2690" s="26">
        <f>IF(AND(-Z2690&gt;=211,-Z2690&lt;=250),D2690,0)</f>
        <v>0</v>
      </c>
      <c r="AK2690" s="26">
        <f>IF(-Z2690&gt;=251,D2690,0)</f>
        <v>0</v>
      </c>
      <c r="AL2690" s="26">
        <f>SUM(AE2690:AF2690)</f>
        <v>0</v>
      </c>
      <c r="AM2690" s="26">
        <f>SUM(AG2690:AK2690)</f>
        <v>0</v>
      </c>
      <c r="AN2690" s="26">
        <f>SUM(AI2690:AK2690)</f>
        <v>0</v>
      </c>
      <c r="AO2690" s="26">
        <f>+IF(SUM(AC2690:AK2690)=0,D2690,0)</f>
        <v>633.05999999999995</v>
      </c>
      <c r="AP2690" s="26">
        <f>+SUM(AC2690:AK2690)</f>
        <v>0</v>
      </c>
      <c r="AQ2690" s="26">
        <f>+Tabla_DatosExternos_142[[#This Row],[Total Vigente]]+Tabla_DatosExternos_142[[#This Row],[Total Vencido]]</f>
        <v>633.05999999999995</v>
      </c>
      <c r="AR2690" s="26">
        <f>SUM(AG2690:AK2690)</f>
        <v>0</v>
      </c>
      <c r="AS2690" s="27">
        <f>+Tabla_DatosExternos_142[[#This Row],[Fecha]]-Tabla_DatosExternos_142[[#This Row],[Vence]]</f>
        <v>-60</v>
      </c>
      <c r="AT2690" s="21"/>
      <c r="AU2690" s="28" t="e">
        <f>+AR2690-W2690</f>
        <v>#VALUE!</v>
      </c>
    </row>
    <row r="2691" spans="1:47" x14ac:dyDescent="0.35">
      <c r="A2691" s="20">
        <v>46238</v>
      </c>
      <c r="B2691" s="21">
        <v>294027</v>
      </c>
      <c r="C2691" s="21">
        <v>276.77999999999997</v>
      </c>
      <c r="D2691" s="21">
        <v>276.77999999999997</v>
      </c>
      <c r="E2691" s="22">
        <v>46298</v>
      </c>
      <c r="F2691" s="21">
        <v>52</v>
      </c>
      <c r="G2691" s="21" t="s">
        <v>96</v>
      </c>
      <c r="H2691" s="21" t="s">
        <v>95</v>
      </c>
      <c r="I2691" s="21" t="s">
        <v>1709</v>
      </c>
      <c r="J2691" s="21" t="s">
        <v>1378</v>
      </c>
      <c r="K2691" s="21" t="s">
        <v>1379</v>
      </c>
      <c r="L2691" s="21" t="s">
        <v>1380</v>
      </c>
      <c r="M2691" s="21" t="s">
        <v>1381</v>
      </c>
      <c r="N2691" s="21">
        <v>60</v>
      </c>
      <c r="O2691" s="20"/>
      <c r="P2691" s="21" t="s">
        <v>50</v>
      </c>
      <c r="Q2691" s="21" t="s">
        <v>1710</v>
      </c>
      <c r="R2691" s="21">
        <v>425000</v>
      </c>
      <c r="S2691" s="21">
        <v>10019</v>
      </c>
      <c r="T2691" s="21">
        <v>-63.1881111</v>
      </c>
      <c r="U2691" s="21">
        <v>-17.703944400000001</v>
      </c>
      <c r="V2691" s="21" t="s">
        <v>1736</v>
      </c>
      <c r="W2691" s="21" t="s">
        <v>51</v>
      </c>
      <c r="X2691" s="21" t="s">
        <v>1767</v>
      </c>
      <c r="Y2691" s="23">
        <v>46246</v>
      </c>
      <c r="Z2691" s="24">
        <f>+E2691-Y2691</f>
        <v>52</v>
      </c>
      <c r="AA2691" s="25">
        <f>+Tabla_DatosExternos_142[[#This Row],[Saldo]]/Tabla_DatosExternos_142[[#This Row],[Importe]]</f>
        <v>1</v>
      </c>
      <c r="AB2691" s="21"/>
      <c r="AC2691" s="26">
        <f>IF(AND(-Z2691&gt;=1,-Z2691&lt;=30),D2691,0)</f>
        <v>0</v>
      </c>
      <c r="AD2691" s="26">
        <f>IF(AND(-Z2691&gt;=31,-Z2691&lt;=60),D2691,0)</f>
        <v>0</v>
      </c>
      <c r="AE2691" s="26">
        <f>IF(AND(-Z2691&gt;=61,-Z2691&lt;=90),D2691,0)</f>
        <v>0</v>
      </c>
      <c r="AF2691" s="26">
        <f>IF(AND(-Z2691&gt;=91,-Z2691&lt;=120),D2691,0)</f>
        <v>0</v>
      </c>
      <c r="AG2691" s="26">
        <f>IF(AND(-Z2691&gt;=121,-Z2691&lt;=150),D2691,0)</f>
        <v>0</v>
      </c>
      <c r="AH2691" s="26">
        <f>IF(AND(-Z2691&gt;=151,-Z2691&lt;=180),D2691,0)</f>
        <v>0</v>
      </c>
      <c r="AI2691" s="26">
        <f>IF(AND(-Z2691&gt;=181,-Z2691&lt;=210),D2691,0)</f>
        <v>0</v>
      </c>
      <c r="AJ2691" s="26">
        <f>IF(AND(-Z2691&gt;=211,-Z2691&lt;=250),D2691,0)</f>
        <v>0</v>
      </c>
      <c r="AK2691" s="26">
        <f>IF(-Z2691&gt;=251,D2691,0)</f>
        <v>0</v>
      </c>
      <c r="AL2691" s="26">
        <f>SUM(AE2691:AF2691)</f>
        <v>0</v>
      </c>
      <c r="AM2691" s="26">
        <f>SUM(AG2691:AK2691)</f>
        <v>0</v>
      </c>
      <c r="AN2691" s="26">
        <f>SUM(AI2691:AK2691)</f>
        <v>0</v>
      </c>
      <c r="AO2691" s="26">
        <f>+IF(SUM(AC2691:AK2691)=0,D2691,0)</f>
        <v>276.77999999999997</v>
      </c>
      <c r="AP2691" s="26">
        <f>+SUM(AC2691:AK2691)</f>
        <v>0</v>
      </c>
      <c r="AQ2691" s="26">
        <f>+Tabla_DatosExternos_142[[#This Row],[Total Vigente]]+Tabla_DatosExternos_142[[#This Row],[Total Vencido]]</f>
        <v>276.77999999999997</v>
      </c>
      <c r="AR2691" s="26">
        <f>SUM(AG2691:AK2691)</f>
        <v>0</v>
      </c>
      <c r="AS2691" s="27">
        <f>+Tabla_DatosExternos_142[[#This Row],[Fecha]]-Tabla_DatosExternos_142[[#This Row],[Vence]]</f>
        <v>-60</v>
      </c>
      <c r="AT2691" s="21"/>
      <c r="AU2691" s="28" t="e">
        <f>+AR2691-W2691</f>
        <v>#VALUE!</v>
      </c>
    </row>
    <row r="2692" spans="1:47" x14ac:dyDescent="0.35">
      <c r="A2692" s="20">
        <v>46238</v>
      </c>
      <c r="B2692" s="21">
        <v>294028</v>
      </c>
      <c r="C2692" s="21">
        <v>769.8</v>
      </c>
      <c r="D2692" s="21">
        <v>769.8</v>
      </c>
      <c r="E2692" s="22">
        <v>46298</v>
      </c>
      <c r="F2692" s="21">
        <v>52</v>
      </c>
      <c r="G2692" s="21" t="s">
        <v>96</v>
      </c>
      <c r="H2692" s="21" t="s">
        <v>95</v>
      </c>
      <c r="I2692" s="21" t="s">
        <v>1709</v>
      </c>
      <c r="J2692" s="21" t="s">
        <v>1378</v>
      </c>
      <c r="K2692" s="21" t="s">
        <v>1379</v>
      </c>
      <c r="L2692" s="21" t="s">
        <v>1380</v>
      </c>
      <c r="M2692" s="21" t="s">
        <v>1381</v>
      </c>
      <c r="N2692" s="21">
        <v>60</v>
      </c>
      <c r="O2692" s="20"/>
      <c r="P2692" s="21" t="s">
        <v>50</v>
      </c>
      <c r="Q2692" s="21" t="s">
        <v>1710</v>
      </c>
      <c r="R2692" s="21">
        <v>425000</v>
      </c>
      <c r="S2692" s="21">
        <v>10019</v>
      </c>
      <c r="T2692" s="21">
        <v>-63.2359437</v>
      </c>
      <c r="U2692" s="21">
        <v>-17.7632698</v>
      </c>
      <c r="V2692" s="21" t="s">
        <v>1736</v>
      </c>
      <c r="W2692" s="21" t="s">
        <v>51</v>
      </c>
      <c r="X2692" s="21" t="s">
        <v>1768</v>
      </c>
      <c r="Y2692" s="23">
        <v>46246</v>
      </c>
      <c r="Z2692" s="24">
        <f>+E2692-Y2692</f>
        <v>52</v>
      </c>
      <c r="AA2692" s="25">
        <f>+Tabla_DatosExternos_142[[#This Row],[Saldo]]/Tabla_DatosExternos_142[[#This Row],[Importe]]</f>
        <v>1</v>
      </c>
      <c r="AB2692" s="21"/>
      <c r="AC2692" s="26">
        <f>IF(AND(-Z2692&gt;=1,-Z2692&lt;=30),D2692,0)</f>
        <v>0</v>
      </c>
      <c r="AD2692" s="26">
        <f>IF(AND(-Z2692&gt;=31,-Z2692&lt;=60),D2692,0)</f>
        <v>0</v>
      </c>
      <c r="AE2692" s="26">
        <f>IF(AND(-Z2692&gt;=61,-Z2692&lt;=90),D2692,0)</f>
        <v>0</v>
      </c>
      <c r="AF2692" s="26">
        <f>IF(AND(-Z2692&gt;=91,-Z2692&lt;=120),D2692,0)</f>
        <v>0</v>
      </c>
      <c r="AG2692" s="26">
        <f>IF(AND(-Z2692&gt;=121,-Z2692&lt;=150),D2692,0)</f>
        <v>0</v>
      </c>
      <c r="AH2692" s="26">
        <f>IF(AND(-Z2692&gt;=151,-Z2692&lt;=180),D2692,0)</f>
        <v>0</v>
      </c>
      <c r="AI2692" s="26">
        <f>IF(AND(-Z2692&gt;=181,-Z2692&lt;=210),D2692,0)</f>
        <v>0</v>
      </c>
      <c r="AJ2692" s="26">
        <f>IF(AND(-Z2692&gt;=211,-Z2692&lt;=250),D2692,0)</f>
        <v>0</v>
      </c>
      <c r="AK2692" s="26">
        <f>IF(-Z2692&gt;=251,D2692,0)</f>
        <v>0</v>
      </c>
      <c r="AL2692" s="26">
        <f>SUM(AE2692:AF2692)</f>
        <v>0</v>
      </c>
      <c r="AM2692" s="26">
        <f>SUM(AG2692:AK2692)</f>
        <v>0</v>
      </c>
      <c r="AN2692" s="26">
        <f>SUM(AI2692:AK2692)</f>
        <v>0</v>
      </c>
      <c r="AO2692" s="26">
        <f>+IF(SUM(AC2692:AK2692)=0,D2692,0)</f>
        <v>769.8</v>
      </c>
      <c r="AP2692" s="26">
        <f>+SUM(AC2692:AK2692)</f>
        <v>0</v>
      </c>
      <c r="AQ2692" s="26">
        <f>+Tabla_DatosExternos_142[[#This Row],[Total Vigente]]+Tabla_DatosExternos_142[[#This Row],[Total Vencido]]</f>
        <v>769.8</v>
      </c>
      <c r="AR2692" s="26">
        <f>SUM(AG2692:AK2692)</f>
        <v>0</v>
      </c>
      <c r="AS2692" s="27">
        <f>+Tabla_DatosExternos_142[[#This Row],[Fecha]]-Tabla_DatosExternos_142[[#This Row],[Vence]]</f>
        <v>-60</v>
      </c>
      <c r="AT2692" s="21"/>
      <c r="AU2692" s="28" t="e">
        <f>+AR2692-W2692</f>
        <v>#VALUE!</v>
      </c>
    </row>
    <row r="2693" spans="1:47" x14ac:dyDescent="0.35">
      <c r="A2693" s="20">
        <v>46238</v>
      </c>
      <c r="B2693" s="21">
        <v>294029</v>
      </c>
      <c r="C2693" s="21">
        <v>566.70000000000005</v>
      </c>
      <c r="D2693" s="21">
        <v>566.70000000000005</v>
      </c>
      <c r="E2693" s="22">
        <v>46298</v>
      </c>
      <c r="F2693" s="21">
        <v>52</v>
      </c>
      <c r="G2693" s="21" t="s">
        <v>96</v>
      </c>
      <c r="H2693" s="21" t="s">
        <v>95</v>
      </c>
      <c r="I2693" s="21" t="s">
        <v>1709</v>
      </c>
      <c r="J2693" s="21" t="s">
        <v>1378</v>
      </c>
      <c r="K2693" s="21" t="s">
        <v>1379</v>
      </c>
      <c r="L2693" s="21" t="s">
        <v>1380</v>
      </c>
      <c r="M2693" s="21" t="s">
        <v>1381</v>
      </c>
      <c r="N2693" s="21">
        <v>60</v>
      </c>
      <c r="O2693" s="20"/>
      <c r="P2693" s="21" t="s">
        <v>50</v>
      </c>
      <c r="Q2693" s="21" t="s">
        <v>1710</v>
      </c>
      <c r="R2693" s="21">
        <v>10000</v>
      </c>
      <c r="S2693" s="21">
        <v>10019</v>
      </c>
      <c r="T2693" s="21">
        <v>-63.183771999999998</v>
      </c>
      <c r="U2693" s="21">
        <v>-17.816842000000001</v>
      </c>
      <c r="V2693" s="21" t="s">
        <v>262</v>
      </c>
      <c r="W2693" s="21" t="s">
        <v>51</v>
      </c>
      <c r="X2693" s="21" t="s">
        <v>1769</v>
      </c>
      <c r="Y2693" s="23">
        <v>46246</v>
      </c>
      <c r="Z2693" s="24">
        <f>+E2693-Y2693</f>
        <v>52</v>
      </c>
      <c r="AA2693" s="25">
        <f>+Tabla_DatosExternos_142[[#This Row],[Saldo]]/Tabla_DatosExternos_142[[#This Row],[Importe]]</f>
        <v>1</v>
      </c>
      <c r="AB2693" s="21"/>
      <c r="AC2693" s="26">
        <f>IF(AND(-Z2693&gt;=1,-Z2693&lt;=30),D2693,0)</f>
        <v>0</v>
      </c>
      <c r="AD2693" s="26">
        <f>IF(AND(-Z2693&gt;=31,-Z2693&lt;=60),D2693,0)</f>
        <v>0</v>
      </c>
      <c r="AE2693" s="26">
        <f>IF(AND(-Z2693&gt;=61,-Z2693&lt;=90),D2693,0)</f>
        <v>0</v>
      </c>
      <c r="AF2693" s="26">
        <f>IF(AND(-Z2693&gt;=91,-Z2693&lt;=120),D2693,0)</f>
        <v>0</v>
      </c>
      <c r="AG2693" s="26">
        <f>IF(AND(-Z2693&gt;=121,-Z2693&lt;=150),D2693,0)</f>
        <v>0</v>
      </c>
      <c r="AH2693" s="26">
        <f>IF(AND(-Z2693&gt;=151,-Z2693&lt;=180),D2693,0)</f>
        <v>0</v>
      </c>
      <c r="AI2693" s="26">
        <f>IF(AND(-Z2693&gt;=181,-Z2693&lt;=210),D2693,0)</f>
        <v>0</v>
      </c>
      <c r="AJ2693" s="26">
        <f>IF(AND(-Z2693&gt;=211,-Z2693&lt;=250),D2693,0)</f>
        <v>0</v>
      </c>
      <c r="AK2693" s="26">
        <f>IF(-Z2693&gt;=251,D2693,0)</f>
        <v>0</v>
      </c>
      <c r="AL2693" s="26">
        <f>SUM(AE2693:AF2693)</f>
        <v>0</v>
      </c>
      <c r="AM2693" s="26">
        <f>SUM(AG2693:AK2693)</f>
        <v>0</v>
      </c>
      <c r="AN2693" s="26">
        <f>SUM(AI2693:AK2693)</f>
        <v>0</v>
      </c>
      <c r="AO2693" s="26">
        <f>+IF(SUM(AC2693:AK2693)=0,D2693,0)</f>
        <v>566.70000000000005</v>
      </c>
      <c r="AP2693" s="26">
        <f>+SUM(AC2693:AK2693)</f>
        <v>0</v>
      </c>
      <c r="AQ2693" s="26">
        <f>+Tabla_DatosExternos_142[[#This Row],[Total Vigente]]+Tabla_DatosExternos_142[[#This Row],[Total Vencido]]</f>
        <v>566.70000000000005</v>
      </c>
      <c r="AR2693" s="26">
        <f>SUM(AG2693:AK2693)</f>
        <v>0</v>
      </c>
      <c r="AS2693" s="27">
        <f>+Tabla_DatosExternos_142[[#This Row],[Fecha]]-Tabla_DatosExternos_142[[#This Row],[Vence]]</f>
        <v>-60</v>
      </c>
      <c r="AT2693" s="21"/>
      <c r="AU2693" s="28" t="e">
        <f>+AR2693-W2693</f>
        <v>#VALUE!</v>
      </c>
    </row>
    <row r="2694" spans="1:47" x14ac:dyDescent="0.35">
      <c r="A2694" s="20">
        <v>46238</v>
      </c>
      <c r="B2694" s="21">
        <v>294030</v>
      </c>
      <c r="C2694" s="21">
        <v>527.22</v>
      </c>
      <c r="D2694" s="21">
        <v>527.22</v>
      </c>
      <c r="E2694" s="22">
        <v>46298</v>
      </c>
      <c r="F2694" s="21">
        <v>52</v>
      </c>
      <c r="G2694" s="21" t="s">
        <v>96</v>
      </c>
      <c r="H2694" s="21" t="s">
        <v>95</v>
      </c>
      <c r="I2694" s="21" t="s">
        <v>1709</v>
      </c>
      <c r="J2694" s="21" t="s">
        <v>1378</v>
      </c>
      <c r="K2694" s="21" t="s">
        <v>1379</v>
      </c>
      <c r="L2694" s="21" t="s">
        <v>1380</v>
      </c>
      <c r="M2694" s="21" t="s">
        <v>1381</v>
      </c>
      <c r="N2694" s="21">
        <v>60</v>
      </c>
      <c r="O2694" s="20"/>
      <c r="P2694" s="21" t="s">
        <v>50</v>
      </c>
      <c r="Q2694" s="21" t="s">
        <v>1710</v>
      </c>
      <c r="R2694" s="21">
        <v>10000</v>
      </c>
      <c r="S2694" s="21">
        <v>10019</v>
      </c>
      <c r="T2694" s="21">
        <v>-63.119921499999997</v>
      </c>
      <c r="U2694" s="21">
        <v>-17.745701700000001</v>
      </c>
      <c r="V2694" s="21" t="s">
        <v>1736</v>
      </c>
      <c r="W2694" s="21" t="s">
        <v>51</v>
      </c>
      <c r="X2694" s="21" t="s">
        <v>1770</v>
      </c>
      <c r="Y2694" s="23">
        <v>46246</v>
      </c>
      <c r="Z2694" s="24">
        <f>+E2694-Y2694</f>
        <v>52</v>
      </c>
      <c r="AA2694" s="25">
        <f>+Tabla_DatosExternos_142[[#This Row],[Saldo]]/Tabla_DatosExternos_142[[#This Row],[Importe]]</f>
        <v>1</v>
      </c>
      <c r="AB2694" s="21"/>
      <c r="AC2694" s="26">
        <f>IF(AND(-Z2694&gt;=1,-Z2694&lt;=30),D2694,0)</f>
        <v>0</v>
      </c>
      <c r="AD2694" s="26">
        <f>IF(AND(-Z2694&gt;=31,-Z2694&lt;=60),D2694,0)</f>
        <v>0</v>
      </c>
      <c r="AE2694" s="26">
        <f>IF(AND(-Z2694&gt;=61,-Z2694&lt;=90),D2694,0)</f>
        <v>0</v>
      </c>
      <c r="AF2694" s="26">
        <f>IF(AND(-Z2694&gt;=91,-Z2694&lt;=120),D2694,0)</f>
        <v>0</v>
      </c>
      <c r="AG2694" s="26">
        <f>IF(AND(-Z2694&gt;=121,-Z2694&lt;=150),D2694,0)</f>
        <v>0</v>
      </c>
      <c r="AH2694" s="26">
        <f>IF(AND(-Z2694&gt;=151,-Z2694&lt;=180),D2694,0)</f>
        <v>0</v>
      </c>
      <c r="AI2694" s="26">
        <f>IF(AND(-Z2694&gt;=181,-Z2694&lt;=210),D2694,0)</f>
        <v>0</v>
      </c>
      <c r="AJ2694" s="26">
        <f>IF(AND(-Z2694&gt;=211,-Z2694&lt;=250),D2694,0)</f>
        <v>0</v>
      </c>
      <c r="AK2694" s="26">
        <f>IF(-Z2694&gt;=251,D2694,0)</f>
        <v>0</v>
      </c>
      <c r="AL2694" s="26">
        <f>SUM(AE2694:AF2694)</f>
        <v>0</v>
      </c>
      <c r="AM2694" s="26">
        <f>SUM(AG2694:AK2694)</f>
        <v>0</v>
      </c>
      <c r="AN2694" s="26">
        <f>SUM(AI2694:AK2694)</f>
        <v>0</v>
      </c>
      <c r="AO2694" s="26">
        <f>+IF(SUM(AC2694:AK2694)=0,D2694,0)</f>
        <v>527.22</v>
      </c>
      <c r="AP2694" s="26">
        <f>+SUM(AC2694:AK2694)</f>
        <v>0</v>
      </c>
      <c r="AQ2694" s="26">
        <f>+Tabla_DatosExternos_142[[#This Row],[Total Vigente]]+Tabla_DatosExternos_142[[#This Row],[Total Vencido]]</f>
        <v>527.22</v>
      </c>
      <c r="AR2694" s="26">
        <f>SUM(AG2694:AK2694)</f>
        <v>0</v>
      </c>
      <c r="AS2694" s="27">
        <f>+Tabla_DatosExternos_142[[#This Row],[Fecha]]-Tabla_DatosExternos_142[[#This Row],[Vence]]</f>
        <v>-60</v>
      </c>
      <c r="AT2694" s="21"/>
      <c r="AU2694" s="28" t="e">
        <f>+AR2694-W2694</f>
        <v>#VALUE!</v>
      </c>
    </row>
    <row r="2695" spans="1:47" x14ac:dyDescent="0.35">
      <c r="A2695" s="20">
        <v>46238</v>
      </c>
      <c r="B2695" s="21">
        <v>294031</v>
      </c>
      <c r="C2695" s="21">
        <v>289.02</v>
      </c>
      <c r="D2695" s="21">
        <v>289.02</v>
      </c>
      <c r="E2695" s="22">
        <v>46298</v>
      </c>
      <c r="F2695" s="21">
        <v>52</v>
      </c>
      <c r="G2695" s="21" t="s">
        <v>96</v>
      </c>
      <c r="H2695" s="21" t="s">
        <v>95</v>
      </c>
      <c r="I2695" s="21" t="s">
        <v>1709</v>
      </c>
      <c r="J2695" s="21" t="s">
        <v>1378</v>
      </c>
      <c r="K2695" s="21" t="s">
        <v>1379</v>
      </c>
      <c r="L2695" s="21" t="s">
        <v>1380</v>
      </c>
      <c r="M2695" s="21" t="s">
        <v>1381</v>
      </c>
      <c r="N2695" s="21">
        <v>60</v>
      </c>
      <c r="O2695" s="20"/>
      <c r="P2695" s="21" t="s">
        <v>50</v>
      </c>
      <c r="Q2695" s="21" t="s">
        <v>1710</v>
      </c>
      <c r="R2695" s="21">
        <v>10000</v>
      </c>
      <c r="S2695" s="21">
        <v>10019</v>
      </c>
      <c r="T2695" s="21">
        <v>-63.117647499999997</v>
      </c>
      <c r="U2695" s="21">
        <v>-17.754691699999999</v>
      </c>
      <c r="V2695" s="21" t="s">
        <v>1736</v>
      </c>
      <c r="W2695" s="21" t="s">
        <v>51</v>
      </c>
      <c r="X2695" s="21" t="s">
        <v>1771</v>
      </c>
      <c r="Y2695" s="23">
        <v>46246</v>
      </c>
      <c r="Z2695" s="24">
        <f>+E2695-Y2695</f>
        <v>52</v>
      </c>
      <c r="AA2695" s="25">
        <f>+Tabla_DatosExternos_142[[#This Row],[Saldo]]/Tabla_DatosExternos_142[[#This Row],[Importe]]</f>
        <v>1</v>
      </c>
      <c r="AB2695" s="21"/>
      <c r="AC2695" s="26">
        <f>IF(AND(-Z2695&gt;=1,-Z2695&lt;=30),D2695,0)</f>
        <v>0</v>
      </c>
      <c r="AD2695" s="26">
        <f>IF(AND(-Z2695&gt;=31,-Z2695&lt;=60),D2695,0)</f>
        <v>0</v>
      </c>
      <c r="AE2695" s="26">
        <f>IF(AND(-Z2695&gt;=61,-Z2695&lt;=90),D2695,0)</f>
        <v>0</v>
      </c>
      <c r="AF2695" s="26">
        <f>IF(AND(-Z2695&gt;=91,-Z2695&lt;=120),D2695,0)</f>
        <v>0</v>
      </c>
      <c r="AG2695" s="26">
        <f>IF(AND(-Z2695&gt;=121,-Z2695&lt;=150),D2695,0)</f>
        <v>0</v>
      </c>
      <c r="AH2695" s="26">
        <f>IF(AND(-Z2695&gt;=151,-Z2695&lt;=180),D2695,0)</f>
        <v>0</v>
      </c>
      <c r="AI2695" s="26">
        <f>IF(AND(-Z2695&gt;=181,-Z2695&lt;=210),D2695,0)</f>
        <v>0</v>
      </c>
      <c r="AJ2695" s="26">
        <f>IF(AND(-Z2695&gt;=211,-Z2695&lt;=250),D2695,0)</f>
        <v>0</v>
      </c>
      <c r="AK2695" s="26">
        <f>IF(-Z2695&gt;=251,D2695,0)</f>
        <v>0</v>
      </c>
      <c r="AL2695" s="26">
        <f>SUM(AE2695:AF2695)</f>
        <v>0</v>
      </c>
      <c r="AM2695" s="26">
        <f>SUM(AG2695:AK2695)</f>
        <v>0</v>
      </c>
      <c r="AN2695" s="26">
        <f>SUM(AI2695:AK2695)</f>
        <v>0</v>
      </c>
      <c r="AO2695" s="26">
        <f>+IF(SUM(AC2695:AK2695)=0,D2695,0)</f>
        <v>289.02</v>
      </c>
      <c r="AP2695" s="26">
        <f>+SUM(AC2695:AK2695)</f>
        <v>0</v>
      </c>
      <c r="AQ2695" s="26">
        <f>+Tabla_DatosExternos_142[[#This Row],[Total Vigente]]+Tabla_DatosExternos_142[[#This Row],[Total Vencido]]</f>
        <v>289.02</v>
      </c>
      <c r="AR2695" s="26">
        <f>SUM(AG2695:AK2695)</f>
        <v>0</v>
      </c>
      <c r="AS2695" s="27">
        <f>+Tabla_DatosExternos_142[[#This Row],[Fecha]]-Tabla_DatosExternos_142[[#This Row],[Vence]]</f>
        <v>-60</v>
      </c>
      <c r="AT2695" s="21"/>
      <c r="AU2695" s="28" t="e">
        <f>+AR2695-W2695</f>
        <v>#VALUE!</v>
      </c>
    </row>
    <row r="2696" spans="1:47" x14ac:dyDescent="0.35">
      <c r="A2696" s="20">
        <v>46238</v>
      </c>
      <c r="B2696" s="21">
        <v>294032</v>
      </c>
      <c r="C2696" s="21">
        <v>815.04</v>
      </c>
      <c r="D2696" s="21">
        <v>815.04</v>
      </c>
      <c r="E2696" s="22">
        <v>46298</v>
      </c>
      <c r="F2696" s="21">
        <v>52</v>
      </c>
      <c r="G2696" s="21" t="s">
        <v>96</v>
      </c>
      <c r="H2696" s="21" t="s">
        <v>95</v>
      </c>
      <c r="I2696" s="21" t="s">
        <v>1709</v>
      </c>
      <c r="J2696" s="21" t="s">
        <v>1378</v>
      </c>
      <c r="K2696" s="21" t="s">
        <v>1379</v>
      </c>
      <c r="L2696" s="21" t="s">
        <v>1380</v>
      </c>
      <c r="M2696" s="21" t="s">
        <v>1381</v>
      </c>
      <c r="N2696" s="21">
        <v>60</v>
      </c>
      <c r="O2696" s="20"/>
      <c r="P2696" s="21" t="s">
        <v>50</v>
      </c>
      <c r="Q2696" s="21" t="s">
        <v>1710</v>
      </c>
      <c r="R2696" s="21">
        <v>5000</v>
      </c>
      <c r="S2696" s="21">
        <v>10019</v>
      </c>
      <c r="T2696" s="21">
        <v>-63.190270099999999</v>
      </c>
      <c r="U2696" s="21">
        <v>-17.754781000000001</v>
      </c>
      <c r="V2696" s="21" t="s">
        <v>1736</v>
      </c>
      <c r="W2696" s="21" t="s">
        <v>51</v>
      </c>
      <c r="X2696" s="21" t="s">
        <v>1772</v>
      </c>
      <c r="Y2696" s="23">
        <v>46246</v>
      </c>
      <c r="Z2696" s="24">
        <f>+E2696-Y2696</f>
        <v>52</v>
      </c>
      <c r="AA2696" s="25">
        <f>+Tabla_DatosExternos_142[[#This Row],[Saldo]]/Tabla_DatosExternos_142[[#This Row],[Importe]]</f>
        <v>1</v>
      </c>
      <c r="AB2696" s="21"/>
      <c r="AC2696" s="26">
        <f>IF(AND(-Z2696&gt;=1,-Z2696&lt;=30),D2696,0)</f>
        <v>0</v>
      </c>
      <c r="AD2696" s="26">
        <f>IF(AND(-Z2696&gt;=31,-Z2696&lt;=60),D2696,0)</f>
        <v>0</v>
      </c>
      <c r="AE2696" s="26">
        <f>IF(AND(-Z2696&gt;=61,-Z2696&lt;=90),D2696,0)</f>
        <v>0</v>
      </c>
      <c r="AF2696" s="26">
        <f>IF(AND(-Z2696&gt;=91,-Z2696&lt;=120),D2696,0)</f>
        <v>0</v>
      </c>
      <c r="AG2696" s="26">
        <f>IF(AND(-Z2696&gt;=121,-Z2696&lt;=150),D2696,0)</f>
        <v>0</v>
      </c>
      <c r="AH2696" s="26">
        <f>IF(AND(-Z2696&gt;=151,-Z2696&lt;=180),D2696,0)</f>
        <v>0</v>
      </c>
      <c r="AI2696" s="26">
        <f>IF(AND(-Z2696&gt;=181,-Z2696&lt;=210),D2696,0)</f>
        <v>0</v>
      </c>
      <c r="AJ2696" s="26">
        <f>IF(AND(-Z2696&gt;=211,-Z2696&lt;=250),D2696,0)</f>
        <v>0</v>
      </c>
      <c r="AK2696" s="26">
        <f>IF(-Z2696&gt;=251,D2696,0)</f>
        <v>0</v>
      </c>
      <c r="AL2696" s="26">
        <f>SUM(AE2696:AF2696)</f>
        <v>0</v>
      </c>
      <c r="AM2696" s="26">
        <f>SUM(AG2696:AK2696)</f>
        <v>0</v>
      </c>
      <c r="AN2696" s="26">
        <f>SUM(AI2696:AK2696)</f>
        <v>0</v>
      </c>
      <c r="AO2696" s="26">
        <f>+IF(SUM(AC2696:AK2696)=0,D2696,0)</f>
        <v>815.04</v>
      </c>
      <c r="AP2696" s="26">
        <f>+SUM(AC2696:AK2696)</f>
        <v>0</v>
      </c>
      <c r="AQ2696" s="26">
        <f>+Tabla_DatosExternos_142[[#This Row],[Total Vigente]]+Tabla_DatosExternos_142[[#This Row],[Total Vencido]]</f>
        <v>815.04</v>
      </c>
      <c r="AR2696" s="26">
        <f>SUM(AG2696:AK2696)</f>
        <v>0</v>
      </c>
      <c r="AS2696" s="27">
        <f>+Tabla_DatosExternos_142[[#This Row],[Fecha]]-Tabla_DatosExternos_142[[#This Row],[Vence]]</f>
        <v>-60</v>
      </c>
      <c r="AT2696" s="21"/>
      <c r="AU2696" s="28" t="e">
        <f>+AR2696-W2696</f>
        <v>#VALUE!</v>
      </c>
    </row>
    <row r="2697" spans="1:47" x14ac:dyDescent="0.35">
      <c r="A2697" s="20">
        <v>46238</v>
      </c>
      <c r="B2697" s="21">
        <v>294033</v>
      </c>
      <c r="C2697" s="21">
        <v>416.82</v>
      </c>
      <c r="D2697" s="21">
        <v>416.82</v>
      </c>
      <c r="E2697" s="22">
        <v>46298</v>
      </c>
      <c r="F2697" s="21">
        <v>52</v>
      </c>
      <c r="G2697" s="21" t="s">
        <v>96</v>
      </c>
      <c r="H2697" s="21" t="s">
        <v>95</v>
      </c>
      <c r="I2697" s="21" t="s">
        <v>1709</v>
      </c>
      <c r="J2697" s="21" t="s">
        <v>1378</v>
      </c>
      <c r="K2697" s="21" t="s">
        <v>1379</v>
      </c>
      <c r="L2697" s="21" t="s">
        <v>1380</v>
      </c>
      <c r="M2697" s="21" t="s">
        <v>1381</v>
      </c>
      <c r="N2697" s="21">
        <v>60</v>
      </c>
      <c r="O2697" s="20"/>
      <c r="P2697" s="21" t="s">
        <v>50</v>
      </c>
      <c r="Q2697" s="21" t="s">
        <v>1710</v>
      </c>
      <c r="R2697" s="21">
        <v>5000</v>
      </c>
      <c r="S2697" s="21">
        <v>10019</v>
      </c>
      <c r="T2697" s="21">
        <v>-63.136187999999997</v>
      </c>
      <c r="U2697" s="21">
        <v>-17.775711000000001</v>
      </c>
      <c r="V2697" s="21" t="s">
        <v>1744</v>
      </c>
      <c r="W2697" s="21" t="s">
        <v>51</v>
      </c>
      <c r="X2697" s="21" t="s">
        <v>1773</v>
      </c>
      <c r="Y2697" s="23">
        <v>46246</v>
      </c>
      <c r="Z2697" s="24">
        <f>+E2697-Y2697</f>
        <v>52</v>
      </c>
      <c r="AA2697" s="25">
        <f>+Tabla_DatosExternos_142[[#This Row],[Saldo]]/Tabla_DatosExternos_142[[#This Row],[Importe]]</f>
        <v>1</v>
      </c>
      <c r="AB2697" s="21"/>
      <c r="AC2697" s="26">
        <f>IF(AND(-Z2697&gt;=1,-Z2697&lt;=30),D2697,0)</f>
        <v>0</v>
      </c>
      <c r="AD2697" s="26">
        <f>IF(AND(-Z2697&gt;=31,-Z2697&lt;=60),D2697,0)</f>
        <v>0</v>
      </c>
      <c r="AE2697" s="26">
        <f>IF(AND(-Z2697&gt;=61,-Z2697&lt;=90),D2697,0)</f>
        <v>0</v>
      </c>
      <c r="AF2697" s="26">
        <f>IF(AND(-Z2697&gt;=91,-Z2697&lt;=120),D2697,0)</f>
        <v>0</v>
      </c>
      <c r="AG2697" s="26">
        <f>IF(AND(-Z2697&gt;=121,-Z2697&lt;=150),D2697,0)</f>
        <v>0</v>
      </c>
      <c r="AH2697" s="26">
        <f>IF(AND(-Z2697&gt;=151,-Z2697&lt;=180),D2697,0)</f>
        <v>0</v>
      </c>
      <c r="AI2697" s="26">
        <f>IF(AND(-Z2697&gt;=181,-Z2697&lt;=210),D2697,0)</f>
        <v>0</v>
      </c>
      <c r="AJ2697" s="26">
        <f>IF(AND(-Z2697&gt;=211,-Z2697&lt;=250),D2697,0)</f>
        <v>0</v>
      </c>
      <c r="AK2697" s="26">
        <f>IF(-Z2697&gt;=251,D2697,0)</f>
        <v>0</v>
      </c>
      <c r="AL2697" s="26">
        <f>SUM(AE2697:AF2697)</f>
        <v>0</v>
      </c>
      <c r="AM2697" s="26">
        <f>SUM(AG2697:AK2697)</f>
        <v>0</v>
      </c>
      <c r="AN2697" s="26">
        <f>SUM(AI2697:AK2697)</f>
        <v>0</v>
      </c>
      <c r="AO2697" s="26">
        <f>+IF(SUM(AC2697:AK2697)=0,D2697,0)</f>
        <v>416.82</v>
      </c>
      <c r="AP2697" s="26">
        <f>+SUM(AC2697:AK2697)</f>
        <v>0</v>
      </c>
      <c r="AQ2697" s="26">
        <f>+Tabla_DatosExternos_142[[#This Row],[Total Vigente]]+Tabla_DatosExternos_142[[#This Row],[Total Vencido]]</f>
        <v>416.82</v>
      </c>
      <c r="AR2697" s="26">
        <f>SUM(AG2697:AK2697)</f>
        <v>0</v>
      </c>
      <c r="AS2697" s="27">
        <f>+Tabla_DatosExternos_142[[#This Row],[Fecha]]-Tabla_DatosExternos_142[[#This Row],[Vence]]</f>
        <v>-60</v>
      </c>
      <c r="AT2697" s="21"/>
      <c r="AU2697" s="28" t="e">
        <f>+AR2697-W2697</f>
        <v>#VALUE!</v>
      </c>
    </row>
    <row r="2698" spans="1:47" x14ac:dyDescent="0.35">
      <c r="A2698" s="20">
        <v>46238</v>
      </c>
      <c r="B2698" s="21">
        <v>294035</v>
      </c>
      <c r="C2698" s="21">
        <v>5144.1000000000004</v>
      </c>
      <c r="D2698" s="21">
        <v>5144.1000000000004</v>
      </c>
      <c r="E2698" s="22">
        <v>46298</v>
      </c>
      <c r="F2698" s="21">
        <v>52</v>
      </c>
      <c r="G2698" s="21" t="s">
        <v>96</v>
      </c>
      <c r="H2698" s="21" t="s">
        <v>95</v>
      </c>
      <c r="I2698" s="21" t="s">
        <v>1377</v>
      </c>
      <c r="J2698" s="21" t="s">
        <v>1378</v>
      </c>
      <c r="K2698" s="21" t="s">
        <v>1379</v>
      </c>
      <c r="L2698" s="21" t="s">
        <v>1380</v>
      </c>
      <c r="M2698" s="21" t="s">
        <v>1381</v>
      </c>
      <c r="N2698" s="21">
        <v>60</v>
      </c>
      <c r="O2698" s="20"/>
      <c r="P2698" s="21" t="s">
        <v>50</v>
      </c>
      <c r="Q2698" s="21" t="s">
        <v>1382</v>
      </c>
      <c r="R2698" s="21">
        <v>100000</v>
      </c>
      <c r="S2698" s="21">
        <v>10019</v>
      </c>
      <c r="T2698" s="21">
        <v>-63.173200700000002</v>
      </c>
      <c r="U2698" s="21">
        <v>-17.758105700000002</v>
      </c>
      <c r="V2698" s="21" t="s">
        <v>1409</v>
      </c>
      <c r="W2698" s="21" t="s">
        <v>51</v>
      </c>
      <c r="X2698" s="21" t="s">
        <v>1410</v>
      </c>
      <c r="Y2698" s="23">
        <v>46246</v>
      </c>
      <c r="Z2698" s="24">
        <f>+E2698-Y2698</f>
        <v>52</v>
      </c>
      <c r="AA2698" s="25">
        <f>+Tabla_DatosExternos_142[[#This Row],[Saldo]]/Tabla_DatosExternos_142[[#This Row],[Importe]]</f>
        <v>1</v>
      </c>
      <c r="AB2698" s="21"/>
      <c r="AC2698" s="26">
        <f>IF(AND(-Z2698&gt;=1,-Z2698&lt;=30),D2698,0)</f>
        <v>0</v>
      </c>
      <c r="AD2698" s="26">
        <f>IF(AND(-Z2698&gt;=31,-Z2698&lt;=60),D2698,0)</f>
        <v>0</v>
      </c>
      <c r="AE2698" s="26">
        <f>IF(AND(-Z2698&gt;=61,-Z2698&lt;=90),D2698,0)</f>
        <v>0</v>
      </c>
      <c r="AF2698" s="26">
        <f>IF(AND(-Z2698&gt;=91,-Z2698&lt;=120),D2698,0)</f>
        <v>0</v>
      </c>
      <c r="AG2698" s="26">
        <f>IF(AND(-Z2698&gt;=121,-Z2698&lt;=150),D2698,0)</f>
        <v>0</v>
      </c>
      <c r="AH2698" s="26">
        <f>IF(AND(-Z2698&gt;=151,-Z2698&lt;=180),D2698,0)</f>
        <v>0</v>
      </c>
      <c r="AI2698" s="26">
        <f>IF(AND(-Z2698&gt;=181,-Z2698&lt;=210),D2698,0)</f>
        <v>0</v>
      </c>
      <c r="AJ2698" s="26">
        <f>IF(AND(-Z2698&gt;=211,-Z2698&lt;=250),D2698,0)</f>
        <v>0</v>
      </c>
      <c r="AK2698" s="26">
        <f>IF(-Z2698&gt;=251,D2698,0)</f>
        <v>0</v>
      </c>
      <c r="AL2698" s="26">
        <f>SUM(AE2698:AF2698)</f>
        <v>0</v>
      </c>
      <c r="AM2698" s="26">
        <f>SUM(AG2698:AK2698)</f>
        <v>0</v>
      </c>
      <c r="AN2698" s="26">
        <f>SUM(AI2698:AK2698)</f>
        <v>0</v>
      </c>
      <c r="AO2698" s="26">
        <f>+IF(SUM(AC2698:AK2698)=0,D2698,0)</f>
        <v>5144.1000000000004</v>
      </c>
      <c r="AP2698" s="26">
        <f>+SUM(AC2698:AK2698)</f>
        <v>0</v>
      </c>
      <c r="AQ2698" s="26">
        <f>+Tabla_DatosExternos_142[[#This Row],[Total Vigente]]+Tabla_DatosExternos_142[[#This Row],[Total Vencido]]</f>
        <v>5144.1000000000004</v>
      </c>
      <c r="AR2698" s="26">
        <f>SUM(AG2698:AK2698)</f>
        <v>0</v>
      </c>
      <c r="AS2698" s="27">
        <f>+Tabla_DatosExternos_142[[#This Row],[Fecha]]-Tabla_DatosExternos_142[[#This Row],[Vence]]</f>
        <v>-60</v>
      </c>
      <c r="AT2698" s="21"/>
      <c r="AU2698" s="28" t="e">
        <f>+AR2698-W2698</f>
        <v>#VALUE!</v>
      </c>
    </row>
    <row r="2699" spans="1:47" x14ac:dyDescent="0.35">
      <c r="A2699" s="20">
        <v>46238</v>
      </c>
      <c r="B2699" s="21">
        <v>294039</v>
      </c>
      <c r="C2699" s="21">
        <v>8434.92</v>
      </c>
      <c r="D2699" s="21">
        <v>8434.92</v>
      </c>
      <c r="E2699" s="22">
        <v>46298</v>
      </c>
      <c r="F2699" s="21">
        <v>52</v>
      </c>
      <c r="G2699" s="21" t="s">
        <v>96</v>
      </c>
      <c r="H2699" s="21" t="s">
        <v>95</v>
      </c>
      <c r="I2699" s="21" t="s">
        <v>1618</v>
      </c>
      <c r="J2699" s="21" t="s">
        <v>1378</v>
      </c>
      <c r="K2699" s="21" t="s">
        <v>1379</v>
      </c>
      <c r="L2699" s="21" t="s">
        <v>1380</v>
      </c>
      <c r="M2699" s="21" t="s">
        <v>1381</v>
      </c>
      <c r="N2699" s="21">
        <v>60</v>
      </c>
      <c r="O2699" s="20"/>
      <c r="P2699" s="21" t="s">
        <v>50</v>
      </c>
      <c r="Q2699" s="21" t="s">
        <v>1619</v>
      </c>
      <c r="R2699" s="21">
        <v>2500300</v>
      </c>
      <c r="S2699" s="21">
        <v>10019</v>
      </c>
      <c r="T2699" s="21">
        <v>-63.217713699999997</v>
      </c>
      <c r="U2699" s="21">
        <v>-17.749024599999998</v>
      </c>
      <c r="V2699" s="21" t="s">
        <v>1620</v>
      </c>
      <c r="W2699" s="21" t="s">
        <v>51</v>
      </c>
      <c r="X2699" s="21" t="s">
        <v>1700</v>
      </c>
      <c r="Y2699" s="23">
        <v>46246</v>
      </c>
      <c r="Z2699" s="24">
        <f>+E2699-Y2699</f>
        <v>52</v>
      </c>
      <c r="AA2699" s="25">
        <f>+Tabla_DatosExternos_142[[#This Row],[Saldo]]/Tabla_DatosExternos_142[[#This Row],[Importe]]</f>
        <v>1</v>
      </c>
      <c r="AB2699" s="21"/>
      <c r="AC2699" s="26">
        <f>IF(AND(-Z2699&gt;=1,-Z2699&lt;=30),D2699,0)</f>
        <v>0</v>
      </c>
      <c r="AD2699" s="26">
        <f>IF(AND(-Z2699&gt;=31,-Z2699&lt;=60),D2699,0)</f>
        <v>0</v>
      </c>
      <c r="AE2699" s="26">
        <f>IF(AND(-Z2699&gt;=61,-Z2699&lt;=90),D2699,0)</f>
        <v>0</v>
      </c>
      <c r="AF2699" s="26">
        <f>IF(AND(-Z2699&gt;=91,-Z2699&lt;=120),D2699,0)</f>
        <v>0</v>
      </c>
      <c r="AG2699" s="26">
        <f>IF(AND(-Z2699&gt;=121,-Z2699&lt;=150),D2699,0)</f>
        <v>0</v>
      </c>
      <c r="AH2699" s="26">
        <f>IF(AND(-Z2699&gt;=151,-Z2699&lt;=180),D2699,0)</f>
        <v>0</v>
      </c>
      <c r="AI2699" s="26">
        <f>IF(AND(-Z2699&gt;=181,-Z2699&lt;=210),D2699,0)</f>
        <v>0</v>
      </c>
      <c r="AJ2699" s="26">
        <f>IF(AND(-Z2699&gt;=211,-Z2699&lt;=250),D2699,0)</f>
        <v>0</v>
      </c>
      <c r="AK2699" s="26">
        <f>IF(-Z2699&gt;=251,D2699,0)</f>
        <v>0</v>
      </c>
      <c r="AL2699" s="26">
        <f>SUM(AE2699:AF2699)</f>
        <v>0</v>
      </c>
      <c r="AM2699" s="26">
        <f>SUM(AG2699:AK2699)</f>
        <v>0</v>
      </c>
      <c r="AN2699" s="26">
        <f>SUM(AI2699:AK2699)</f>
        <v>0</v>
      </c>
      <c r="AO2699" s="26">
        <f>+IF(SUM(AC2699:AK2699)=0,D2699,0)</f>
        <v>8434.92</v>
      </c>
      <c r="AP2699" s="26">
        <f>+SUM(AC2699:AK2699)</f>
        <v>0</v>
      </c>
      <c r="AQ2699" s="26">
        <f>+Tabla_DatosExternos_142[[#This Row],[Total Vigente]]+Tabla_DatosExternos_142[[#This Row],[Total Vencido]]</f>
        <v>8434.92</v>
      </c>
      <c r="AR2699" s="26">
        <f>SUM(AG2699:AK2699)</f>
        <v>0</v>
      </c>
      <c r="AS2699" s="27">
        <f>+Tabla_DatosExternos_142[[#This Row],[Fecha]]-Tabla_DatosExternos_142[[#This Row],[Vence]]</f>
        <v>-60</v>
      </c>
      <c r="AT2699" s="21"/>
      <c r="AU2699" s="28" t="e">
        <f>+AR2699-W2699</f>
        <v>#VALUE!</v>
      </c>
    </row>
    <row r="2700" spans="1:47" x14ac:dyDescent="0.35">
      <c r="A2700" s="20">
        <v>46238</v>
      </c>
      <c r="B2700" s="21">
        <v>294771</v>
      </c>
      <c r="C2700" s="21">
        <v>288.3</v>
      </c>
      <c r="D2700" s="21">
        <v>288.3</v>
      </c>
      <c r="E2700" s="22">
        <v>46298</v>
      </c>
      <c r="F2700" s="21">
        <v>52</v>
      </c>
      <c r="G2700" s="21" t="s">
        <v>96</v>
      </c>
      <c r="H2700" s="21" t="s">
        <v>95</v>
      </c>
      <c r="I2700" s="21" t="s">
        <v>1709</v>
      </c>
      <c r="J2700" s="21" t="s">
        <v>1378</v>
      </c>
      <c r="K2700" s="21" t="s">
        <v>1379</v>
      </c>
      <c r="L2700" s="21" t="s">
        <v>1380</v>
      </c>
      <c r="M2700" s="21" t="s">
        <v>1381</v>
      </c>
      <c r="N2700" s="21">
        <v>60</v>
      </c>
      <c r="O2700" s="20"/>
      <c r="P2700" s="21" t="s">
        <v>50</v>
      </c>
      <c r="Q2700" s="21" t="s">
        <v>1710</v>
      </c>
      <c r="R2700" s="21">
        <v>110000</v>
      </c>
      <c r="S2700" s="21">
        <v>10019</v>
      </c>
      <c r="T2700" s="21">
        <v>-63.096998999999997</v>
      </c>
      <c r="U2700" s="21">
        <v>-17.746296000000001</v>
      </c>
      <c r="V2700" s="21" t="s">
        <v>1717</v>
      </c>
      <c r="W2700" s="21" t="s">
        <v>51</v>
      </c>
      <c r="X2700" s="21" t="s">
        <v>1779</v>
      </c>
      <c r="Y2700" s="23">
        <v>46246</v>
      </c>
      <c r="Z2700" s="24">
        <f>+E2700-Y2700</f>
        <v>52</v>
      </c>
      <c r="AA2700" s="25">
        <f>+Tabla_DatosExternos_142[[#This Row],[Saldo]]/Tabla_DatosExternos_142[[#This Row],[Importe]]</f>
        <v>1</v>
      </c>
      <c r="AB2700" s="21"/>
      <c r="AC2700" s="26">
        <f>IF(AND(-Z2700&gt;=1,-Z2700&lt;=30),D2700,0)</f>
        <v>0</v>
      </c>
      <c r="AD2700" s="26">
        <f>IF(AND(-Z2700&gt;=31,-Z2700&lt;=60),D2700,0)</f>
        <v>0</v>
      </c>
      <c r="AE2700" s="26">
        <f>IF(AND(-Z2700&gt;=61,-Z2700&lt;=90),D2700,0)</f>
        <v>0</v>
      </c>
      <c r="AF2700" s="26">
        <f>IF(AND(-Z2700&gt;=91,-Z2700&lt;=120),D2700,0)</f>
        <v>0</v>
      </c>
      <c r="AG2700" s="26">
        <f>IF(AND(-Z2700&gt;=121,-Z2700&lt;=150),D2700,0)</f>
        <v>0</v>
      </c>
      <c r="AH2700" s="26">
        <f>IF(AND(-Z2700&gt;=151,-Z2700&lt;=180),D2700,0)</f>
        <v>0</v>
      </c>
      <c r="AI2700" s="26">
        <f>IF(AND(-Z2700&gt;=181,-Z2700&lt;=210),D2700,0)</f>
        <v>0</v>
      </c>
      <c r="AJ2700" s="26">
        <f>IF(AND(-Z2700&gt;=211,-Z2700&lt;=250),D2700,0)</f>
        <v>0</v>
      </c>
      <c r="AK2700" s="26">
        <f>IF(-Z2700&gt;=251,D2700,0)</f>
        <v>0</v>
      </c>
      <c r="AL2700" s="26">
        <f>SUM(AE2700:AF2700)</f>
        <v>0</v>
      </c>
      <c r="AM2700" s="26">
        <f>SUM(AG2700:AK2700)</f>
        <v>0</v>
      </c>
      <c r="AN2700" s="26">
        <f>SUM(AI2700:AK2700)</f>
        <v>0</v>
      </c>
      <c r="AO2700" s="26">
        <f>+IF(SUM(AC2700:AK2700)=0,D2700,0)</f>
        <v>288.3</v>
      </c>
      <c r="AP2700" s="26">
        <f>+SUM(AC2700:AK2700)</f>
        <v>0</v>
      </c>
      <c r="AQ2700" s="26">
        <f>+Tabla_DatosExternos_142[[#This Row],[Total Vigente]]+Tabla_DatosExternos_142[[#This Row],[Total Vencido]]</f>
        <v>288.3</v>
      </c>
      <c r="AR2700" s="26">
        <f>SUM(AG2700:AK2700)</f>
        <v>0</v>
      </c>
      <c r="AS2700" s="27">
        <f>+Tabla_DatosExternos_142[[#This Row],[Fecha]]-Tabla_DatosExternos_142[[#This Row],[Vence]]</f>
        <v>-60</v>
      </c>
      <c r="AT2700" s="21"/>
      <c r="AU2700" s="28" t="e">
        <f>+AR2700-W2700</f>
        <v>#VALUE!</v>
      </c>
    </row>
    <row r="2701" spans="1:47" x14ac:dyDescent="0.35">
      <c r="A2701" s="20">
        <v>46238</v>
      </c>
      <c r="B2701" s="21">
        <v>294772</v>
      </c>
      <c r="C2701" s="21">
        <v>990.72</v>
      </c>
      <c r="D2701" s="21">
        <v>990.72</v>
      </c>
      <c r="E2701" s="22">
        <v>46298</v>
      </c>
      <c r="F2701" s="21">
        <v>52</v>
      </c>
      <c r="G2701" s="21" t="s">
        <v>96</v>
      </c>
      <c r="H2701" s="21" t="s">
        <v>95</v>
      </c>
      <c r="I2701" s="21" t="s">
        <v>1709</v>
      </c>
      <c r="J2701" s="21" t="s">
        <v>1378</v>
      </c>
      <c r="K2701" s="21" t="s">
        <v>1379</v>
      </c>
      <c r="L2701" s="21" t="s">
        <v>1380</v>
      </c>
      <c r="M2701" s="21" t="s">
        <v>1381</v>
      </c>
      <c r="N2701" s="21">
        <v>60</v>
      </c>
      <c r="O2701" s="20"/>
      <c r="P2701" s="21" t="s">
        <v>50</v>
      </c>
      <c r="Q2701" s="21" t="s">
        <v>1710</v>
      </c>
      <c r="R2701" s="21">
        <v>425000</v>
      </c>
      <c r="S2701" s="21">
        <v>10019</v>
      </c>
      <c r="T2701" s="21">
        <v>-63.094124399999998</v>
      </c>
      <c r="U2701" s="21">
        <v>-17.7519545</v>
      </c>
      <c r="V2701" s="21" t="s">
        <v>1736</v>
      </c>
      <c r="W2701" s="21" t="s">
        <v>51</v>
      </c>
      <c r="X2701" s="21" t="s">
        <v>1780</v>
      </c>
      <c r="Y2701" s="23">
        <v>46246</v>
      </c>
      <c r="Z2701" s="24">
        <f>+E2701-Y2701</f>
        <v>52</v>
      </c>
      <c r="AA2701" s="25">
        <f>+Tabla_DatosExternos_142[[#This Row],[Saldo]]/Tabla_DatosExternos_142[[#This Row],[Importe]]</f>
        <v>1</v>
      </c>
      <c r="AB2701" s="21"/>
      <c r="AC2701" s="26">
        <f>IF(AND(-Z2701&gt;=1,-Z2701&lt;=30),D2701,0)</f>
        <v>0</v>
      </c>
      <c r="AD2701" s="26">
        <f>IF(AND(-Z2701&gt;=31,-Z2701&lt;=60),D2701,0)</f>
        <v>0</v>
      </c>
      <c r="AE2701" s="26">
        <f>IF(AND(-Z2701&gt;=61,-Z2701&lt;=90),D2701,0)</f>
        <v>0</v>
      </c>
      <c r="AF2701" s="26">
        <f>IF(AND(-Z2701&gt;=91,-Z2701&lt;=120),D2701,0)</f>
        <v>0</v>
      </c>
      <c r="AG2701" s="26">
        <f>IF(AND(-Z2701&gt;=121,-Z2701&lt;=150),D2701,0)</f>
        <v>0</v>
      </c>
      <c r="AH2701" s="26">
        <f>IF(AND(-Z2701&gt;=151,-Z2701&lt;=180),D2701,0)</f>
        <v>0</v>
      </c>
      <c r="AI2701" s="26">
        <f>IF(AND(-Z2701&gt;=181,-Z2701&lt;=210),D2701,0)</f>
        <v>0</v>
      </c>
      <c r="AJ2701" s="26">
        <f>IF(AND(-Z2701&gt;=211,-Z2701&lt;=250),D2701,0)</f>
        <v>0</v>
      </c>
      <c r="AK2701" s="26">
        <f>IF(-Z2701&gt;=251,D2701,0)</f>
        <v>0</v>
      </c>
      <c r="AL2701" s="26">
        <f>SUM(AE2701:AF2701)</f>
        <v>0</v>
      </c>
      <c r="AM2701" s="26">
        <f>SUM(AG2701:AK2701)</f>
        <v>0</v>
      </c>
      <c r="AN2701" s="26">
        <f>SUM(AI2701:AK2701)</f>
        <v>0</v>
      </c>
      <c r="AO2701" s="26">
        <f>+IF(SUM(AC2701:AK2701)=0,D2701,0)</f>
        <v>990.72</v>
      </c>
      <c r="AP2701" s="26">
        <f>+SUM(AC2701:AK2701)</f>
        <v>0</v>
      </c>
      <c r="AQ2701" s="26">
        <f>+Tabla_DatosExternos_142[[#This Row],[Total Vigente]]+Tabla_DatosExternos_142[[#This Row],[Total Vencido]]</f>
        <v>990.72</v>
      </c>
      <c r="AR2701" s="26">
        <f>SUM(AG2701:AK2701)</f>
        <v>0</v>
      </c>
      <c r="AS2701" s="27">
        <f>+Tabla_DatosExternos_142[[#This Row],[Fecha]]-Tabla_DatosExternos_142[[#This Row],[Vence]]</f>
        <v>-60</v>
      </c>
      <c r="AT2701" s="21"/>
      <c r="AU2701" s="28" t="e">
        <f>+AR2701-W2701</f>
        <v>#VALUE!</v>
      </c>
    </row>
    <row r="2702" spans="1:47" x14ac:dyDescent="0.35">
      <c r="A2702" s="20">
        <v>46238</v>
      </c>
      <c r="B2702" s="21">
        <v>294773</v>
      </c>
      <c r="C2702" s="21">
        <v>592.20000000000005</v>
      </c>
      <c r="D2702" s="21">
        <v>592.20000000000005</v>
      </c>
      <c r="E2702" s="22">
        <v>46298</v>
      </c>
      <c r="F2702" s="21">
        <v>52</v>
      </c>
      <c r="G2702" s="21" t="s">
        <v>96</v>
      </c>
      <c r="H2702" s="21" t="s">
        <v>95</v>
      </c>
      <c r="I2702" s="21" t="s">
        <v>1709</v>
      </c>
      <c r="J2702" s="21" t="s">
        <v>1378</v>
      </c>
      <c r="K2702" s="21" t="s">
        <v>1379</v>
      </c>
      <c r="L2702" s="21" t="s">
        <v>1380</v>
      </c>
      <c r="M2702" s="21" t="s">
        <v>1381</v>
      </c>
      <c r="N2702" s="21">
        <v>60</v>
      </c>
      <c r="O2702" s="20"/>
      <c r="P2702" s="21" t="s">
        <v>50</v>
      </c>
      <c r="Q2702" s="21" t="s">
        <v>1710</v>
      </c>
      <c r="R2702" s="21">
        <v>5000</v>
      </c>
      <c r="S2702" s="21">
        <v>10019</v>
      </c>
      <c r="T2702" s="21">
        <v>-63.074126300000003</v>
      </c>
      <c r="U2702" s="21">
        <v>-17.740249800000001</v>
      </c>
      <c r="V2702" s="21" t="s">
        <v>1736</v>
      </c>
      <c r="W2702" s="21" t="s">
        <v>51</v>
      </c>
      <c r="X2702" s="21" t="s">
        <v>1781</v>
      </c>
      <c r="Y2702" s="23">
        <v>46246</v>
      </c>
      <c r="Z2702" s="24">
        <f>+E2702-Y2702</f>
        <v>52</v>
      </c>
      <c r="AA2702" s="25">
        <f>+Tabla_DatosExternos_142[[#This Row],[Saldo]]/Tabla_DatosExternos_142[[#This Row],[Importe]]</f>
        <v>1</v>
      </c>
      <c r="AB2702" s="21"/>
      <c r="AC2702" s="26">
        <f>IF(AND(-Z2702&gt;=1,-Z2702&lt;=30),D2702,0)</f>
        <v>0</v>
      </c>
      <c r="AD2702" s="26">
        <f>IF(AND(-Z2702&gt;=31,-Z2702&lt;=60),D2702,0)</f>
        <v>0</v>
      </c>
      <c r="AE2702" s="26">
        <f>IF(AND(-Z2702&gt;=61,-Z2702&lt;=90),D2702,0)</f>
        <v>0</v>
      </c>
      <c r="AF2702" s="26">
        <f>IF(AND(-Z2702&gt;=91,-Z2702&lt;=120),D2702,0)</f>
        <v>0</v>
      </c>
      <c r="AG2702" s="26">
        <f>IF(AND(-Z2702&gt;=121,-Z2702&lt;=150),D2702,0)</f>
        <v>0</v>
      </c>
      <c r="AH2702" s="26">
        <f>IF(AND(-Z2702&gt;=151,-Z2702&lt;=180),D2702,0)</f>
        <v>0</v>
      </c>
      <c r="AI2702" s="26">
        <f>IF(AND(-Z2702&gt;=181,-Z2702&lt;=210),D2702,0)</f>
        <v>0</v>
      </c>
      <c r="AJ2702" s="26">
        <f>IF(AND(-Z2702&gt;=211,-Z2702&lt;=250),D2702,0)</f>
        <v>0</v>
      </c>
      <c r="AK2702" s="26">
        <f>IF(-Z2702&gt;=251,D2702,0)</f>
        <v>0</v>
      </c>
      <c r="AL2702" s="26">
        <f>SUM(AE2702:AF2702)</f>
        <v>0</v>
      </c>
      <c r="AM2702" s="26">
        <f>SUM(AG2702:AK2702)</f>
        <v>0</v>
      </c>
      <c r="AN2702" s="26">
        <f>SUM(AI2702:AK2702)</f>
        <v>0</v>
      </c>
      <c r="AO2702" s="26">
        <f>+IF(SUM(AC2702:AK2702)=0,D2702,0)</f>
        <v>592.20000000000005</v>
      </c>
      <c r="AP2702" s="26">
        <f>+SUM(AC2702:AK2702)</f>
        <v>0</v>
      </c>
      <c r="AQ2702" s="26">
        <f>+Tabla_DatosExternos_142[[#This Row],[Total Vigente]]+Tabla_DatosExternos_142[[#This Row],[Total Vencido]]</f>
        <v>592.20000000000005</v>
      </c>
      <c r="AR2702" s="26">
        <f>SUM(AG2702:AK2702)</f>
        <v>0</v>
      </c>
      <c r="AS2702" s="27">
        <f>+Tabla_DatosExternos_142[[#This Row],[Fecha]]-Tabla_DatosExternos_142[[#This Row],[Vence]]</f>
        <v>-60</v>
      </c>
      <c r="AT2702" s="21"/>
      <c r="AU2702" s="28" t="e">
        <f>+AR2702-W2702</f>
        <v>#VALUE!</v>
      </c>
    </row>
    <row r="2703" spans="1:47" x14ac:dyDescent="0.35">
      <c r="A2703" s="20">
        <v>46238</v>
      </c>
      <c r="B2703" s="21">
        <v>294828</v>
      </c>
      <c r="C2703" s="21">
        <v>330.48</v>
      </c>
      <c r="D2703" s="21">
        <v>330.48</v>
      </c>
      <c r="E2703" s="22">
        <v>46298</v>
      </c>
      <c r="F2703" s="21">
        <v>52</v>
      </c>
      <c r="G2703" s="21" t="s">
        <v>96</v>
      </c>
      <c r="H2703" s="21" t="s">
        <v>95</v>
      </c>
      <c r="I2703" s="21" t="s">
        <v>1941</v>
      </c>
      <c r="J2703" s="21" t="s">
        <v>1378</v>
      </c>
      <c r="K2703" s="21" t="s">
        <v>1379</v>
      </c>
      <c r="L2703" s="21" t="s">
        <v>1380</v>
      </c>
      <c r="M2703" s="21" t="s">
        <v>1381</v>
      </c>
      <c r="N2703" s="21">
        <v>60</v>
      </c>
      <c r="O2703" s="20"/>
      <c r="P2703" s="21" t="s">
        <v>50</v>
      </c>
      <c r="Q2703" s="21" t="s">
        <v>3295</v>
      </c>
      <c r="R2703" s="21">
        <v>200000</v>
      </c>
      <c r="S2703" s="21">
        <v>10019</v>
      </c>
      <c r="T2703" s="21">
        <v>-63.221490000000003</v>
      </c>
      <c r="U2703" s="21">
        <v>-17.823399999999999</v>
      </c>
      <c r="V2703" s="21" t="s">
        <v>262</v>
      </c>
      <c r="W2703" s="21" t="s">
        <v>51</v>
      </c>
      <c r="X2703" s="21" t="s">
        <v>3296</v>
      </c>
      <c r="Y2703" s="23">
        <v>46246</v>
      </c>
      <c r="Z2703" s="24">
        <f>+E2703-Y2703</f>
        <v>52</v>
      </c>
      <c r="AA2703" s="25">
        <f>+Tabla_DatosExternos_142[[#This Row],[Saldo]]/Tabla_DatosExternos_142[[#This Row],[Importe]]</f>
        <v>1</v>
      </c>
      <c r="AB2703" s="21"/>
      <c r="AC2703" s="26">
        <f>IF(AND(-Z2703&gt;=1,-Z2703&lt;=30),D2703,0)</f>
        <v>0</v>
      </c>
      <c r="AD2703" s="26">
        <f>IF(AND(-Z2703&gt;=31,-Z2703&lt;=60),D2703,0)</f>
        <v>0</v>
      </c>
      <c r="AE2703" s="26">
        <f>IF(AND(-Z2703&gt;=61,-Z2703&lt;=90),D2703,0)</f>
        <v>0</v>
      </c>
      <c r="AF2703" s="26">
        <f>IF(AND(-Z2703&gt;=91,-Z2703&lt;=120),D2703,0)</f>
        <v>0</v>
      </c>
      <c r="AG2703" s="26">
        <f>IF(AND(-Z2703&gt;=121,-Z2703&lt;=150),D2703,0)</f>
        <v>0</v>
      </c>
      <c r="AH2703" s="26">
        <f>IF(AND(-Z2703&gt;=151,-Z2703&lt;=180),D2703,0)</f>
        <v>0</v>
      </c>
      <c r="AI2703" s="26">
        <f>IF(AND(-Z2703&gt;=181,-Z2703&lt;=210),D2703,0)</f>
        <v>0</v>
      </c>
      <c r="AJ2703" s="26">
        <f>IF(AND(-Z2703&gt;=211,-Z2703&lt;=250),D2703,0)</f>
        <v>0</v>
      </c>
      <c r="AK2703" s="26">
        <f>IF(-Z2703&gt;=251,D2703,0)</f>
        <v>0</v>
      </c>
      <c r="AL2703" s="26">
        <f>SUM(AE2703:AF2703)</f>
        <v>0</v>
      </c>
      <c r="AM2703" s="26">
        <f>SUM(AG2703:AK2703)</f>
        <v>0</v>
      </c>
      <c r="AN2703" s="26">
        <f>SUM(AI2703:AK2703)</f>
        <v>0</v>
      </c>
      <c r="AO2703" s="26">
        <f>+IF(SUM(AC2703:AK2703)=0,D2703,0)</f>
        <v>330.48</v>
      </c>
      <c r="AP2703" s="26">
        <f>+SUM(AC2703:AK2703)</f>
        <v>0</v>
      </c>
      <c r="AQ2703" s="26">
        <f>+Tabla_DatosExternos_142[[#This Row],[Total Vigente]]+Tabla_DatosExternos_142[[#This Row],[Total Vencido]]</f>
        <v>330.48</v>
      </c>
      <c r="AR2703" s="26">
        <f>SUM(AG2703:AK2703)</f>
        <v>0</v>
      </c>
      <c r="AS2703" s="27">
        <f>+Tabla_DatosExternos_142[[#This Row],[Fecha]]-Tabla_DatosExternos_142[[#This Row],[Vence]]</f>
        <v>-60</v>
      </c>
      <c r="AT2703" s="21"/>
      <c r="AU2703" s="28" t="e">
        <f>+AR2703-W2703</f>
        <v>#VALUE!</v>
      </c>
    </row>
    <row r="2704" spans="1:47" x14ac:dyDescent="0.35">
      <c r="A2704" s="20">
        <v>46238</v>
      </c>
      <c r="B2704" s="21">
        <v>294829</v>
      </c>
      <c r="C2704" s="21">
        <v>110.16</v>
      </c>
      <c r="D2704" s="21">
        <v>110.16</v>
      </c>
      <c r="E2704" s="22">
        <v>46298</v>
      </c>
      <c r="F2704" s="21">
        <v>52</v>
      </c>
      <c r="G2704" s="21" t="s">
        <v>96</v>
      </c>
      <c r="H2704" s="21" t="s">
        <v>95</v>
      </c>
      <c r="I2704" s="21" t="s">
        <v>1941</v>
      </c>
      <c r="J2704" s="21" t="s">
        <v>1378</v>
      </c>
      <c r="K2704" s="21" t="s">
        <v>1379</v>
      </c>
      <c r="L2704" s="21" t="s">
        <v>1380</v>
      </c>
      <c r="M2704" s="21" t="s">
        <v>1381</v>
      </c>
      <c r="N2704" s="21">
        <v>60</v>
      </c>
      <c r="O2704" s="20"/>
      <c r="P2704" s="21" t="s">
        <v>50</v>
      </c>
      <c r="Q2704" s="21" t="s">
        <v>3295</v>
      </c>
      <c r="R2704" s="21">
        <v>200000</v>
      </c>
      <c r="S2704" s="21">
        <v>10019</v>
      </c>
      <c r="T2704" s="21">
        <v>-63.180280000000003</v>
      </c>
      <c r="U2704" s="21">
        <v>-17.80228</v>
      </c>
      <c r="V2704" s="21" t="s">
        <v>262</v>
      </c>
      <c r="W2704" s="21" t="s">
        <v>51</v>
      </c>
      <c r="X2704" s="21" t="s">
        <v>3297</v>
      </c>
      <c r="Y2704" s="23">
        <v>46246</v>
      </c>
      <c r="Z2704" s="24">
        <f>+E2704-Y2704</f>
        <v>52</v>
      </c>
      <c r="AA2704" s="25">
        <f>+Tabla_DatosExternos_142[[#This Row],[Saldo]]/Tabla_DatosExternos_142[[#This Row],[Importe]]</f>
        <v>1</v>
      </c>
      <c r="AB2704" s="21"/>
      <c r="AC2704" s="26">
        <f>IF(AND(-Z2704&gt;=1,-Z2704&lt;=30),D2704,0)</f>
        <v>0</v>
      </c>
      <c r="AD2704" s="26">
        <f>IF(AND(-Z2704&gt;=31,-Z2704&lt;=60),D2704,0)</f>
        <v>0</v>
      </c>
      <c r="AE2704" s="26">
        <f>IF(AND(-Z2704&gt;=61,-Z2704&lt;=90),D2704,0)</f>
        <v>0</v>
      </c>
      <c r="AF2704" s="26">
        <f>IF(AND(-Z2704&gt;=91,-Z2704&lt;=120),D2704,0)</f>
        <v>0</v>
      </c>
      <c r="AG2704" s="26">
        <f>IF(AND(-Z2704&gt;=121,-Z2704&lt;=150),D2704,0)</f>
        <v>0</v>
      </c>
      <c r="AH2704" s="26">
        <f>IF(AND(-Z2704&gt;=151,-Z2704&lt;=180),D2704,0)</f>
        <v>0</v>
      </c>
      <c r="AI2704" s="26">
        <f>IF(AND(-Z2704&gt;=181,-Z2704&lt;=210),D2704,0)</f>
        <v>0</v>
      </c>
      <c r="AJ2704" s="26">
        <f>IF(AND(-Z2704&gt;=211,-Z2704&lt;=250),D2704,0)</f>
        <v>0</v>
      </c>
      <c r="AK2704" s="26">
        <f>IF(-Z2704&gt;=251,D2704,0)</f>
        <v>0</v>
      </c>
      <c r="AL2704" s="26">
        <f>SUM(AE2704:AF2704)</f>
        <v>0</v>
      </c>
      <c r="AM2704" s="26">
        <f>SUM(AG2704:AK2704)</f>
        <v>0</v>
      </c>
      <c r="AN2704" s="26">
        <f>SUM(AI2704:AK2704)</f>
        <v>0</v>
      </c>
      <c r="AO2704" s="26">
        <f>+IF(SUM(AC2704:AK2704)=0,D2704,0)</f>
        <v>110.16</v>
      </c>
      <c r="AP2704" s="26">
        <f>+SUM(AC2704:AK2704)</f>
        <v>0</v>
      </c>
      <c r="AQ2704" s="26">
        <f>+Tabla_DatosExternos_142[[#This Row],[Total Vigente]]+Tabla_DatosExternos_142[[#This Row],[Total Vencido]]</f>
        <v>110.16</v>
      </c>
      <c r="AR2704" s="26">
        <f>SUM(AG2704:AK2704)</f>
        <v>0</v>
      </c>
      <c r="AS2704" s="27">
        <f>+Tabla_DatosExternos_142[[#This Row],[Fecha]]-Tabla_DatosExternos_142[[#This Row],[Vence]]</f>
        <v>-60</v>
      </c>
      <c r="AT2704" s="21"/>
      <c r="AU2704" s="28" t="e">
        <f>+AR2704-W2704</f>
        <v>#VALUE!</v>
      </c>
    </row>
    <row r="2705" spans="1:47" x14ac:dyDescent="0.35">
      <c r="A2705" s="20">
        <v>46238</v>
      </c>
      <c r="B2705" s="21">
        <v>294830</v>
      </c>
      <c r="C2705" s="21">
        <v>110.16</v>
      </c>
      <c r="D2705" s="21">
        <v>110.16</v>
      </c>
      <c r="E2705" s="22">
        <v>46298</v>
      </c>
      <c r="F2705" s="21">
        <v>52</v>
      </c>
      <c r="G2705" s="21" t="s">
        <v>96</v>
      </c>
      <c r="H2705" s="21" t="s">
        <v>95</v>
      </c>
      <c r="I2705" s="21" t="s">
        <v>1941</v>
      </c>
      <c r="J2705" s="21" t="s">
        <v>1378</v>
      </c>
      <c r="K2705" s="21" t="s">
        <v>1379</v>
      </c>
      <c r="L2705" s="21" t="s">
        <v>1380</v>
      </c>
      <c r="M2705" s="21" t="s">
        <v>1381</v>
      </c>
      <c r="N2705" s="21">
        <v>60</v>
      </c>
      <c r="O2705" s="20"/>
      <c r="P2705" s="21" t="s">
        <v>50</v>
      </c>
      <c r="Q2705" s="21" t="s">
        <v>3295</v>
      </c>
      <c r="R2705" s="21">
        <v>200000</v>
      </c>
      <c r="S2705" s="21">
        <v>10019</v>
      </c>
      <c r="T2705" s="21">
        <v>-63.204120000000003</v>
      </c>
      <c r="U2705" s="21">
        <v>-17.78125</v>
      </c>
      <c r="V2705" s="21" t="s">
        <v>262</v>
      </c>
      <c r="W2705" s="21" t="s">
        <v>51</v>
      </c>
      <c r="X2705" s="21" t="s">
        <v>3298</v>
      </c>
      <c r="Y2705" s="23">
        <v>46246</v>
      </c>
      <c r="Z2705" s="24">
        <f>+E2705-Y2705</f>
        <v>52</v>
      </c>
      <c r="AA2705" s="25">
        <f>+Tabla_DatosExternos_142[[#This Row],[Saldo]]/Tabla_DatosExternos_142[[#This Row],[Importe]]</f>
        <v>1</v>
      </c>
      <c r="AB2705" s="21"/>
      <c r="AC2705" s="26">
        <f>IF(AND(-Z2705&gt;=1,-Z2705&lt;=30),D2705,0)</f>
        <v>0</v>
      </c>
      <c r="AD2705" s="26">
        <f>IF(AND(-Z2705&gt;=31,-Z2705&lt;=60),D2705,0)</f>
        <v>0</v>
      </c>
      <c r="AE2705" s="26">
        <f>IF(AND(-Z2705&gt;=61,-Z2705&lt;=90),D2705,0)</f>
        <v>0</v>
      </c>
      <c r="AF2705" s="26">
        <f>IF(AND(-Z2705&gt;=91,-Z2705&lt;=120),D2705,0)</f>
        <v>0</v>
      </c>
      <c r="AG2705" s="26">
        <f>IF(AND(-Z2705&gt;=121,-Z2705&lt;=150),D2705,0)</f>
        <v>0</v>
      </c>
      <c r="AH2705" s="26">
        <f>IF(AND(-Z2705&gt;=151,-Z2705&lt;=180),D2705,0)</f>
        <v>0</v>
      </c>
      <c r="AI2705" s="26">
        <f>IF(AND(-Z2705&gt;=181,-Z2705&lt;=210),D2705,0)</f>
        <v>0</v>
      </c>
      <c r="AJ2705" s="26">
        <f>IF(AND(-Z2705&gt;=211,-Z2705&lt;=250),D2705,0)</f>
        <v>0</v>
      </c>
      <c r="AK2705" s="26">
        <f>IF(-Z2705&gt;=251,D2705,0)</f>
        <v>0</v>
      </c>
      <c r="AL2705" s="26">
        <f>SUM(AE2705:AF2705)</f>
        <v>0</v>
      </c>
      <c r="AM2705" s="26">
        <f>SUM(AG2705:AK2705)</f>
        <v>0</v>
      </c>
      <c r="AN2705" s="26">
        <f>SUM(AI2705:AK2705)</f>
        <v>0</v>
      </c>
      <c r="AO2705" s="26">
        <f>+IF(SUM(AC2705:AK2705)=0,D2705,0)</f>
        <v>110.16</v>
      </c>
      <c r="AP2705" s="26">
        <f>+SUM(AC2705:AK2705)</f>
        <v>0</v>
      </c>
      <c r="AQ2705" s="26">
        <f>+Tabla_DatosExternos_142[[#This Row],[Total Vigente]]+Tabla_DatosExternos_142[[#This Row],[Total Vencido]]</f>
        <v>110.16</v>
      </c>
      <c r="AR2705" s="26">
        <f>SUM(AG2705:AK2705)</f>
        <v>0</v>
      </c>
      <c r="AS2705" s="27">
        <f>+Tabla_DatosExternos_142[[#This Row],[Fecha]]-Tabla_DatosExternos_142[[#This Row],[Vence]]</f>
        <v>-60</v>
      </c>
      <c r="AT2705" s="21"/>
      <c r="AU2705" s="28" t="e">
        <f>+AR2705-W2705</f>
        <v>#VALUE!</v>
      </c>
    </row>
    <row r="2706" spans="1:47" x14ac:dyDescent="0.35">
      <c r="A2706" s="20">
        <v>46238</v>
      </c>
      <c r="B2706" s="21">
        <v>294831</v>
      </c>
      <c r="C2706" s="21">
        <v>200.16</v>
      </c>
      <c r="D2706" s="21">
        <v>200.16</v>
      </c>
      <c r="E2706" s="22">
        <v>46298</v>
      </c>
      <c r="F2706" s="21">
        <v>52</v>
      </c>
      <c r="G2706" s="21" t="s">
        <v>96</v>
      </c>
      <c r="H2706" s="21" t="s">
        <v>95</v>
      </c>
      <c r="I2706" s="21" t="s">
        <v>1941</v>
      </c>
      <c r="J2706" s="21" t="s">
        <v>1378</v>
      </c>
      <c r="K2706" s="21" t="s">
        <v>1379</v>
      </c>
      <c r="L2706" s="21" t="s">
        <v>1380</v>
      </c>
      <c r="M2706" s="21" t="s">
        <v>1381</v>
      </c>
      <c r="N2706" s="21">
        <v>60</v>
      </c>
      <c r="O2706" s="20"/>
      <c r="P2706" s="21" t="s">
        <v>50</v>
      </c>
      <c r="Q2706" s="21" t="s">
        <v>3295</v>
      </c>
      <c r="R2706" s="21">
        <v>200000</v>
      </c>
      <c r="S2706" s="21">
        <v>10019</v>
      </c>
      <c r="T2706" s="21">
        <v>-63.19923</v>
      </c>
      <c r="U2706" s="21">
        <v>-17.830459999999999</v>
      </c>
      <c r="V2706" s="21" t="s">
        <v>262</v>
      </c>
      <c r="W2706" s="21" t="s">
        <v>51</v>
      </c>
      <c r="X2706" s="21" t="s">
        <v>3299</v>
      </c>
      <c r="Y2706" s="23">
        <v>46246</v>
      </c>
      <c r="Z2706" s="24">
        <f>+E2706-Y2706</f>
        <v>52</v>
      </c>
      <c r="AA2706" s="25">
        <f>+Tabla_DatosExternos_142[[#This Row],[Saldo]]/Tabla_DatosExternos_142[[#This Row],[Importe]]</f>
        <v>1</v>
      </c>
      <c r="AB2706" s="21"/>
      <c r="AC2706" s="26">
        <f>IF(AND(-Z2706&gt;=1,-Z2706&lt;=30),D2706,0)</f>
        <v>0</v>
      </c>
      <c r="AD2706" s="26">
        <f>IF(AND(-Z2706&gt;=31,-Z2706&lt;=60),D2706,0)</f>
        <v>0</v>
      </c>
      <c r="AE2706" s="26">
        <f>IF(AND(-Z2706&gt;=61,-Z2706&lt;=90),D2706,0)</f>
        <v>0</v>
      </c>
      <c r="AF2706" s="26">
        <f>IF(AND(-Z2706&gt;=91,-Z2706&lt;=120),D2706,0)</f>
        <v>0</v>
      </c>
      <c r="AG2706" s="26">
        <f>IF(AND(-Z2706&gt;=121,-Z2706&lt;=150),D2706,0)</f>
        <v>0</v>
      </c>
      <c r="AH2706" s="26">
        <f>IF(AND(-Z2706&gt;=151,-Z2706&lt;=180),D2706,0)</f>
        <v>0</v>
      </c>
      <c r="AI2706" s="26">
        <f>IF(AND(-Z2706&gt;=181,-Z2706&lt;=210),D2706,0)</f>
        <v>0</v>
      </c>
      <c r="AJ2706" s="26">
        <f>IF(AND(-Z2706&gt;=211,-Z2706&lt;=250),D2706,0)</f>
        <v>0</v>
      </c>
      <c r="AK2706" s="26">
        <f>IF(-Z2706&gt;=251,D2706,0)</f>
        <v>0</v>
      </c>
      <c r="AL2706" s="26">
        <f>SUM(AE2706:AF2706)</f>
        <v>0</v>
      </c>
      <c r="AM2706" s="26">
        <f>SUM(AG2706:AK2706)</f>
        <v>0</v>
      </c>
      <c r="AN2706" s="26">
        <f>SUM(AI2706:AK2706)</f>
        <v>0</v>
      </c>
      <c r="AO2706" s="26">
        <f>+IF(SUM(AC2706:AK2706)=0,D2706,0)</f>
        <v>200.16</v>
      </c>
      <c r="AP2706" s="26">
        <f>+SUM(AC2706:AK2706)</f>
        <v>0</v>
      </c>
      <c r="AQ2706" s="26">
        <f>+Tabla_DatosExternos_142[[#This Row],[Total Vigente]]+Tabla_DatosExternos_142[[#This Row],[Total Vencido]]</f>
        <v>200.16</v>
      </c>
      <c r="AR2706" s="26">
        <f>SUM(AG2706:AK2706)</f>
        <v>0</v>
      </c>
      <c r="AS2706" s="27">
        <f>+Tabla_DatosExternos_142[[#This Row],[Fecha]]-Tabla_DatosExternos_142[[#This Row],[Vence]]</f>
        <v>-60</v>
      </c>
      <c r="AT2706" s="21"/>
      <c r="AU2706" s="28" t="e">
        <f>+AR2706-W2706</f>
        <v>#VALUE!</v>
      </c>
    </row>
    <row r="2707" spans="1:47" x14ac:dyDescent="0.35">
      <c r="A2707" s="20">
        <v>46238</v>
      </c>
      <c r="B2707" s="21">
        <v>294832</v>
      </c>
      <c r="C2707" s="21">
        <v>220.32</v>
      </c>
      <c r="D2707" s="21">
        <v>220.32</v>
      </c>
      <c r="E2707" s="22">
        <v>46298</v>
      </c>
      <c r="F2707" s="21">
        <v>52</v>
      </c>
      <c r="G2707" s="21" t="s">
        <v>96</v>
      </c>
      <c r="H2707" s="21" t="s">
        <v>95</v>
      </c>
      <c r="I2707" s="21" t="s">
        <v>1941</v>
      </c>
      <c r="J2707" s="21" t="s">
        <v>1378</v>
      </c>
      <c r="K2707" s="21" t="s">
        <v>1379</v>
      </c>
      <c r="L2707" s="21" t="s">
        <v>1380</v>
      </c>
      <c r="M2707" s="21" t="s">
        <v>1381</v>
      </c>
      <c r="N2707" s="21">
        <v>60</v>
      </c>
      <c r="O2707" s="20"/>
      <c r="P2707" s="21" t="s">
        <v>50</v>
      </c>
      <c r="Q2707" s="21" t="s">
        <v>3295</v>
      </c>
      <c r="R2707" s="21">
        <v>200000</v>
      </c>
      <c r="S2707" s="21">
        <v>10019</v>
      </c>
      <c r="T2707" s="21">
        <v>-63.18441</v>
      </c>
      <c r="U2707" s="21">
        <v>-17.834489999999999</v>
      </c>
      <c r="V2707" s="21" t="s">
        <v>262</v>
      </c>
      <c r="W2707" s="21" t="s">
        <v>51</v>
      </c>
      <c r="X2707" s="21" t="s">
        <v>3300</v>
      </c>
      <c r="Y2707" s="23">
        <v>46246</v>
      </c>
      <c r="Z2707" s="24">
        <f>+E2707-Y2707</f>
        <v>52</v>
      </c>
      <c r="AA2707" s="25">
        <f>+Tabla_DatosExternos_142[[#This Row],[Saldo]]/Tabla_DatosExternos_142[[#This Row],[Importe]]</f>
        <v>1</v>
      </c>
      <c r="AB2707" s="21"/>
      <c r="AC2707" s="26">
        <f>IF(AND(-Z2707&gt;=1,-Z2707&lt;=30),D2707,0)</f>
        <v>0</v>
      </c>
      <c r="AD2707" s="26">
        <f>IF(AND(-Z2707&gt;=31,-Z2707&lt;=60),D2707,0)</f>
        <v>0</v>
      </c>
      <c r="AE2707" s="26">
        <f>IF(AND(-Z2707&gt;=61,-Z2707&lt;=90),D2707,0)</f>
        <v>0</v>
      </c>
      <c r="AF2707" s="26">
        <f>IF(AND(-Z2707&gt;=91,-Z2707&lt;=120),D2707,0)</f>
        <v>0</v>
      </c>
      <c r="AG2707" s="26">
        <f>IF(AND(-Z2707&gt;=121,-Z2707&lt;=150),D2707,0)</f>
        <v>0</v>
      </c>
      <c r="AH2707" s="26">
        <f>IF(AND(-Z2707&gt;=151,-Z2707&lt;=180),D2707,0)</f>
        <v>0</v>
      </c>
      <c r="AI2707" s="26">
        <f>IF(AND(-Z2707&gt;=181,-Z2707&lt;=210),D2707,0)</f>
        <v>0</v>
      </c>
      <c r="AJ2707" s="26">
        <f>IF(AND(-Z2707&gt;=211,-Z2707&lt;=250),D2707,0)</f>
        <v>0</v>
      </c>
      <c r="AK2707" s="26">
        <f>IF(-Z2707&gt;=251,D2707,0)</f>
        <v>0</v>
      </c>
      <c r="AL2707" s="26">
        <f>SUM(AE2707:AF2707)</f>
        <v>0</v>
      </c>
      <c r="AM2707" s="26">
        <f>SUM(AG2707:AK2707)</f>
        <v>0</v>
      </c>
      <c r="AN2707" s="26">
        <f>SUM(AI2707:AK2707)</f>
        <v>0</v>
      </c>
      <c r="AO2707" s="26">
        <f>+IF(SUM(AC2707:AK2707)=0,D2707,0)</f>
        <v>220.32</v>
      </c>
      <c r="AP2707" s="26">
        <f>+SUM(AC2707:AK2707)</f>
        <v>0</v>
      </c>
      <c r="AQ2707" s="26">
        <f>+Tabla_DatosExternos_142[[#This Row],[Total Vigente]]+Tabla_DatosExternos_142[[#This Row],[Total Vencido]]</f>
        <v>220.32</v>
      </c>
      <c r="AR2707" s="26">
        <f>SUM(AG2707:AK2707)</f>
        <v>0</v>
      </c>
      <c r="AS2707" s="27">
        <f>+Tabla_DatosExternos_142[[#This Row],[Fecha]]-Tabla_DatosExternos_142[[#This Row],[Vence]]</f>
        <v>-60</v>
      </c>
      <c r="AT2707" s="21"/>
      <c r="AU2707" s="28" t="e">
        <f>+AR2707-W2707</f>
        <v>#VALUE!</v>
      </c>
    </row>
    <row r="2708" spans="1:47" x14ac:dyDescent="0.35">
      <c r="A2708" s="20">
        <v>46238</v>
      </c>
      <c r="B2708" s="21">
        <v>294833</v>
      </c>
      <c r="C2708" s="21">
        <v>300.24</v>
      </c>
      <c r="D2708" s="21">
        <v>300.24</v>
      </c>
      <c r="E2708" s="22">
        <v>46298</v>
      </c>
      <c r="F2708" s="21">
        <v>52</v>
      </c>
      <c r="G2708" s="21" t="s">
        <v>96</v>
      </c>
      <c r="H2708" s="21" t="s">
        <v>95</v>
      </c>
      <c r="I2708" s="21" t="s">
        <v>1941</v>
      </c>
      <c r="J2708" s="21" t="s">
        <v>1378</v>
      </c>
      <c r="K2708" s="21" t="s">
        <v>1379</v>
      </c>
      <c r="L2708" s="21" t="s">
        <v>1380</v>
      </c>
      <c r="M2708" s="21" t="s">
        <v>1381</v>
      </c>
      <c r="N2708" s="21">
        <v>60</v>
      </c>
      <c r="O2708" s="20"/>
      <c r="P2708" s="21" t="s">
        <v>50</v>
      </c>
      <c r="Q2708" s="21" t="s">
        <v>3295</v>
      </c>
      <c r="R2708" s="21">
        <v>200000</v>
      </c>
      <c r="S2708" s="21">
        <v>10019</v>
      </c>
      <c r="T2708" s="21">
        <v>-63.113079999999997</v>
      </c>
      <c r="U2708" s="21">
        <v>-17.76754</v>
      </c>
      <c r="V2708" s="21" t="s">
        <v>262</v>
      </c>
      <c r="W2708" s="21" t="s">
        <v>51</v>
      </c>
      <c r="X2708" s="21" t="s">
        <v>3301</v>
      </c>
      <c r="Y2708" s="23">
        <v>46246</v>
      </c>
      <c r="Z2708" s="24">
        <f>+E2708-Y2708</f>
        <v>52</v>
      </c>
      <c r="AA2708" s="25">
        <f>+Tabla_DatosExternos_142[[#This Row],[Saldo]]/Tabla_DatosExternos_142[[#This Row],[Importe]]</f>
        <v>1</v>
      </c>
      <c r="AB2708" s="21"/>
      <c r="AC2708" s="26">
        <f>IF(AND(-Z2708&gt;=1,-Z2708&lt;=30),D2708,0)</f>
        <v>0</v>
      </c>
      <c r="AD2708" s="26">
        <f>IF(AND(-Z2708&gt;=31,-Z2708&lt;=60),D2708,0)</f>
        <v>0</v>
      </c>
      <c r="AE2708" s="26">
        <f>IF(AND(-Z2708&gt;=61,-Z2708&lt;=90),D2708,0)</f>
        <v>0</v>
      </c>
      <c r="AF2708" s="26">
        <f>IF(AND(-Z2708&gt;=91,-Z2708&lt;=120),D2708,0)</f>
        <v>0</v>
      </c>
      <c r="AG2708" s="26">
        <f>IF(AND(-Z2708&gt;=121,-Z2708&lt;=150),D2708,0)</f>
        <v>0</v>
      </c>
      <c r="AH2708" s="26">
        <f>IF(AND(-Z2708&gt;=151,-Z2708&lt;=180),D2708,0)</f>
        <v>0</v>
      </c>
      <c r="AI2708" s="26">
        <f>IF(AND(-Z2708&gt;=181,-Z2708&lt;=210),D2708,0)</f>
        <v>0</v>
      </c>
      <c r="AJ2708" s="26">
        <f>IF(AND(-Z2708&gt;=211,-Z2708&lt;=250),D2708,0)</f>
        <v>0</v>
      </c>
      <c r="AK2708" s="26">
        <f>IF(-Z2708&gt;=251,D2708,0)</f>
        <v>0</v>
      </c>
      <c r="AL2708" s="26">
        <f>SUM(AE2708:AF2708)</f>
        <v>0</v>
      </c>
      <c r="AM2708" s="26">
        <f>SUM(AG2708:AK2708)</f>
        <v>0</v>
      </c>
      <c r="AN2708" s="26">
        <f>SUM(AI2708:AK2708)</f>
        <v>0</v>
      </c>
      <c r="AO2708" s="26">
        <f>+IF(SUM(AC2708:AK2708)=0,D2708,0)</f>
        <v>300.24</v>
      </c>
      <c r="AP2708" s="26">
        <f>+SUM(AC2708:AK2708)</f>
        <v>0</v>
      </c>
      <c r="AQ2708" s="26">
        <f>+Tabla_DatosExternos_142[[#This Row],[Total Vigente]]+Tabla_DatosExternos_142[[#This Row],[Total Vencido]]</f>
        <v>300.24</v>
      </c>
      <c r="AR2708" s="26">
        <f>SUM(AG2708:AK2708)</f>
        <v>0</v>
      </c>
      <c r="AS2708" s="27">
        <f>+Tabla_DatosExternos_142[[#This Row],[Fecha]]-Tabla_DatosExternos_142[[#This Row],[Vence]]</f>
        <v>-60</v>
      </c>
      <c r="AT2708" s="21"/>
      <c r="AU2708" s="28" t="e">
        <f>+AR2708-W2708</f>
        <v>#VALUE!</v>
      </c>
    </row>
    <row r="2709" spans="1:47" x14ac:dyDescent="0.35">
      <c r="A2709" s="20">
        <v>46238</v>
      </c>
      <c r="B2709" s="21">
        <v>294834</v>
      </c>
      <c r="C2709" s="21">
        <v>100.08</v>
      </c>
      <c r="D2709" s="21">
        <v>100.08</v>
      </c>
      <c r="E2709" s="22">
        <v>46298</v>
      </c>
      <c r="F2709" s="21">
        <v>52</v>
      </c>
      <c r="G2709" s="21" t="s">
        <v>96</v>
      </c>
      <c r="H2709" s="21" t="s">
        <v>95</v>
      </c>
      <c r="I2709" s="21" t="s">
        <v>1941</v>
      </c>
      <c r="J2709" s="21" t="s">
        <v>1378</v>
      </c>
      <c r="K2709" s="21" t="s">
        <v>1379</v>
      </c>
      <c r="L2709" s="21" t="s">
        <v>1380</v>
      </c>
      <c r="M2709" s="21" t="s">
        <v>1381</v>
      </c>
      <c r="N2709" s="21">
        <v>60</v>
      </c>
      <c r="O2709" s="20"/>
      <c r="P2709" s="21" t="s">
        <v>50</v>
      </c>
      <c r="Q2709" s="21" t="s">
        <v>3295</v>
      </c>
      <c r="R2709" s="21">
        <v>200000</v>
      </c>
      <c r="S2709" s="21">
        <v>10019</v>
      </c>
      <c r="T2709" s="21">
        <v>-63.178809999999999</v>
      </c>
      <c r="U2709" s="21">
        <v>-17.735939999999999</v>
      </c>
      <c r="V2709" s="21" t="s">
        <v>262</v>
      </c>
      <c r="W2709" s="21" t="s">
        <v>51</v>
      </c>
      <c r="X2709" s="21" t="s">
        <v>3302</v>
      </c>
      <c r="Y2709" s="23">
        <v>46246</v>
      </c>
      <c r="Z2709" s="24">
        <f>+E2709-Y2709</f>
        <v>52</v>
      </c>
      <c r="AA2709" s="25">
        <f>+Tabla_DatosExternos_142[[#This Row],[Saldo]]/Tabla_DatosExternos_142[[#This Row],[Importe]]</f>
        <v>1</v>
      </c>
      <c r="AB2709" s="21"/>
      <c r="AC2709" s="26">
        <f>IF(AND(-Z2709&gt;=1,-Z2709&lt;=30),D2709,0)</f>
        <v>0</v>
      </c>
      <c r="AD2709" s="26">
        <f>IF(AND(-Z2709&gt;=31,-Z2709&lt;=60),D2709,0)</f>
        <v>0</v>
      </c>
      <c r="AE2709" s="26">
        <f>IF(AND(-Z2709&gt;=61,-Z2709&lt;=90),D2709,0)</f>
        <v>0</v>
      </c>
      <c r="AF2709" s="26">
        <f>IF(AND(-Z2709&gt;=91,-Z2709&lt;=120),D2709,0)</f>
        <v>0</v>
      </c>
      <c r="AG2709" s="26">
        <f>IF(AND(-Z2709&gt;=121,-Z2709&lt;=150),D2709,0)</f>
        <v>0</v>
      </c>
      <c r="AH2709" s="26">
        <f>IF(AND(-Z2709&gt;=151,-Z2709&lt;=180),D2709,0)</f>
        <v>0</v>
      </c>
      <c r="AI2709" s="26">
        <f>IF(AND(-Z2709&gt;=181,-Z2709&lt;=210),D2709,0)</f>
        <v>0</v>
      </c>
      <c r="AJ2709" s="26">
        <f>IF(AND(-Z2709&gt;=211,-Z2709&lt;=250),D2709,0)</f>
        <v>0</v>
      </c>
      <c r="AK2709" s="26">
        <f>IF(-Z2709&gt;=251,D2709,0)</f>
        <v>0</v>
      </c>
      <c r="AL2709" s="26">
        <f>SUM(AE2709:AF2709)</f>
        <v>0</v>
      </c>
      <c r="AM2709" s="26">
        <f>SUM(AG2709:AK2709)</f>
        <v>0</v>
      </c>
      <c r="AN2709" s="26">
        <f>SUM(AI2709:AK2709)</f>
        <v>0</v>
      </c>
      <c r="AO2709" s="26">
        <f>+IF(SUM(AC2709:AK2709)=0,D2709,0)</f>
        <v>100.08</v>
      </c>
      <c r="AP2709" s="26">
        <f>+SUM(AC2709:AK2709)</f>
        <v>0</v>
      </c>
      <c r="AQ2709" s="26">
        <f>+Tabla_DatosExternos_142[[#This Row],[Total Vigente]]+Tabla_DatosExternos_142[[#This Row],[Total Vencido]]</f>
        <v>100.08</v>
      </c>
      <c r="AR2709" s="26">
        <f>SUM(AG2709:AK2709)</f>
        <v>0</v>
      </c>
      <c r="AS2709" s="27">
        <f>+Tabla_DatosExternos_142[[#This Row],[Fecha]]-Tabla_DatosExternos_142[[#This Row],[Vence]]</f>
        <v>-60</v>
      </c>
      <c r="AT2709" s="21"/>
      <c r="AU2709" s="28" t="e">
        <f>+AR2709-W2709</f>
        <v>#VALUE!</v>
      </c>
    </row>
    <row r="2710" spans="1:47" x14ac:dyDescent="0.35">
      <c r="A2710" s="20">
        <v>46238</v>
      </c>
      <c r="B2710" s="21">
        <v>294835</v>
      </c>
      <c r="C2710" s="21">
        <v>110.16</v>
      </c>
      <c r="D2710" s="21">
        <v>110.16</v>
      </c>
      <c r="E2710" s="22">
        <v>46298</v>
      </c>
      <c r="F2710" s="21">
        <v>52</v>
      </c>
      <c r="G2710" s="21" t="s">
        <v>96</v>
      </c>
      <c r="H2710" s="21" t="s">
        <v>95</v>
      </c>
      <c r="I2710" s="21" t="s">
        <v>1941</v>
      </c>
      <c r="J2710" s="21" t="s">
        <v>1378</v>
      </c>
      <c r="K2710" s="21" t="s">
        <v>1379</v>
      </c>
      <c r="L2710" s="21" t="s">
        <v>1380</v>
      </c>
      <c r="M2710" s="21" t="s">
        <v>1381</v>
      </c>
      <c r="N2710" s="21">
        <v>60</v>
      </c>
      <c r="O2710" s="20"/>
      <c r="P2710" s="21" t="s">
        <v>50</v>
      </c>
      <c r="Q2710" s="21" t="s">
        <v>3295</v>
      </c>
      <c r="R2710" s="21">
        <v>200000</v>
      </c>
      <c r="S2710" s="21">
        <v>10019</v>
      </c>
      <c r="T2710" s="21">
        <v>-63.196460000000002</v>
      </c>
      <c r="U2710" s="21">
        <v>-17.84149</v>
      </c>
      <c r="V2710" s="21" t="s">
        <v>262</v>
      </c>
      <c r="W2710" s="21" t="s">
        <v>51</v>
      </c>
      <c r="X2710" s="21" t="s">
        <v>3303</v>
      </c>
      <c r="Y2710" s="23">
        <v>46246</v>
      </c>
      <c r="Z2710" s="24">
        <f>+E2710-Y2710</f>
        <v>52</v>
      </c>
      <c r="AA2710" s="25">
        <f>+Tabla_DatosExternos_142[[#This Row],[Saldo]]/Tabla_DatosExternos_142[[#This Row],[Importe]]</f>
        <v>1</v>
      </c>
      <c r="AB2710" s="21"/>
      <c r="AC2710" s="26">
        <f>IF(AND(-Z2710&gt;=1,-Z2710&lt;=30),D2710,0)</f>
        <v>0</v>
      </c>
      <c r="AD2710" s="26">
        <f>IF(AND(-Z2710&gt;=31,-Z2710&lt;=60),D2710,0)</f>
        <v>0</v>
      </c>
      <c r="AE2710" s="26">
        <f>IF(AND(-Z2710&gt;=61,-Z2710&lt;=90),D2710,0)</f>
        <v>0</v>
      </c>
      <c r="AF2710" s="26">
        <f>IF(AND(-Z2710&gt;=91,-Z2710&lt;=120),D2710,0)</f>
        <v>0</v>
      </c>
      <c r="AG2710" s="26">
        <f>IF(AND(-Z2710&gt;=121,-Z2710&lt;=150),D2710,0)</f>
        <v>0</v>
      </c>
      <c r="AH2710" s="26">
        <f>IF(AND(-Z2710&gt;=151,-Z2710&lt;=180),D2710,0)</f>
        <v>0</v>
      </c>
      <c r="AI2710" s="26">
        <f>IF(AND(-Z2710&gt;=181,-Z2710&lt;=210),D2710,0)</f>
        <v>0</v>
      </c>
      <c r="AJ2710" s="26">
        <f>IF(AND(-Z2710&gt;=211,-Z2710&lt;=250),D2710,0)</f>
        <v>0</v>
      </c>
      <c r="AK2710" s="26">
        <f>IF(-Z2710&gt;=251,D2710,0)</f>
        <v>0</v>
      </c>
      <c r="AL2710" s="26">
        <f>SUM(AE2710:AF2710)</f>
        <v>0</v>
      </c>
      <c r="AM2710" s="26">
        <f>SUM(AG2710:AK2710)</f>
        <v>0</v>
      </c>
      <c r="AN2710" s="26">
        <f>SUM(AI2710:AK2710)</f>
        <v>0</v>
      </c>
      <c r="AO2710" s="26">
        <f>+IF(SUM(AC2710:AK2710)=0,D2710,0)</f>
        <v>110.16</v>
      </c>
      <c r="AP2710" s="26">
        <f>+SUM(AC2710:AK2710)</f>
        <v>0</v>
      </c>
      <c r="AQ2710" s="26">
        <f>+Tabla_DatosExternos_142[[#This Row],[Total Vigente]]+Tabla_DatosExternos_142[[#This Row],[Total Vencido]]</f>
        <v>110.16</v>
      </c>
      <c r="AR2710" s="26">
        <f>SUM(AG2710:AK2710)</f>
        <v>0</v>
      </c>
      <c r="AS2710" s="27">
        <f>+Tabla_DatosExternos_142[[#This Row],[Fecha]]-Tabla_DatosExternos_142[[#This Row],[Vence]]</f>
        <v>-60</v>
      </c>
      <c r="AT2710" s="21"/>
      <c r="AU2710" s="28" t="e">
        <f>+AR2710-W2710</f>
        <v>#VALUE!</v>
      </c>
    </row>
    <row r="2711" spans="1:47" x14ac:dyDescent="0.35">
      <c r="A2711" s="20">
        <v>46238</v>
      </c>
      <c r="B2711" s="21">
        <v>294837</v>
      </c>
      <c r="C2711" s="21">
        <v>660.96</v>
      </c>
      <c r="D2711" s="21">
        <v>660.96</v>
      </c>
      <c r="E2711" s="22">
        <v>46298</v>
      </c>
      <c r="F2711" s="21">
        <v>52</v>
      </c>
      <c r="G2711" s="21" t="s">
        <v>96</v>
      </c>
      <c r="H2711" s="21" t="s">
        <v>95</v>
      </c>
      <c r="I2711" s="21" t="s">
        <v>1941</v>
      </c>
      <c r="J2711" s="21" t="s">
        <v>1378</v>
      </c>
      <c r="K2711" s="21" t="s">
        <v>1379</v>
      </c>
      <c r="L2711" s="21" t="s">
        <v>1380</v>
      </c>
      <c r="M2711" s="21" t="s">
        <v>1381</v>
      </c>
      <c r="N2711" s="21">
        <v>60</v>
      </c>
      <c r="O2711" s="20"/>
      <c r="P2711" s="21" t="s">
        <v>50</v>
      </c>
      <c r="Q2711" s="21" t="s">
        <v>3295</v>
      </c>
      <c r="R2711" s="21">
        <v>200000</v>
      </c>
      <c r="S2711" s="21">
        <v>10019</v>
      </c>
      <c r="T2711" s="21">
        <v>-63.143230000000003</v>
      </c>
      <c r="U2711" s="21">
        <v>-17.824680000000001</v>
      </c>
      <c r="V2711" s="21" t="s">
        <v>262</v>
      </c>
      <c r="W2711" s="21" t="s">
        <v>51</v>
      </c>
      <c r="X2711" s="21" t="s">
        <v>3304</v>
      </c>
      <c r="Y2711" s="23">
        <v>46246</v>
      </c>
      <c r="Z2711" s="24">
        <f>+E2711-Y2711</f>
        <v>52</v>
      </c>
      <c r="AA2711" s="25">
        <f>+Tabla_DatosExternos_142[[#This Row],[Saldo]]/Tabla_DatosExternos_142[[#This Row],[Importe]]</f>
        <v>1</v>
      </c>
      <c r="AB2711" s="21"/>
      <c r="AC2711" s="26">
        <f>IF(AND(-Z2711&gt;=1,-Z2711&lt;=30),D2711,0)</f>
        <v>0</v>
      </c>
      <c r="AD2711" s="26">
        <f>IF(AND(-Z2711&gt;=31,-Z2711&lt;=60),D2711,0)</f>
        <v>0</v>
      </c>
      <c r="AE2711" s="26">
        <f>IF(AND(-Z2711&gt;=61,-Z2711&lt;=90),D2711,0)</f>
        <v>0</v>
      </c>
      <c r="AF2711" s="26">
        <f>IF(AND(-Z2711&gt;=91,-Z2711&lt;=120),D2711,0)</f>
        <v>0</v>
      </c>
      <c r="AG2711" s="26">
        <f>IF(AND(-Z2711&gt;=121,-Z2711&lt;=150),D2711,0)</f>
        <v>0</v>
      </c>
      <c r="AH2711" s="26">
        <f>IF(AND(-Z2711&gt;=151,-Z2711&lt;=180),D2711,0)</f>
        <v>0</v>
      </c>
      <c r="AI2711" s="26">
        <f>IF(AND(-Z2711&gt;=181,-Z2711&lt;=210),D2711,0)</f>
        <v>0</v>
      </c>
      <c r="AJ2711" s="26">
        <f>IF(AND(-Z2711&gt;=211,-Z2711&lt;=250),D2711,0)</f>
        <v>0</v>
      </c>
      <c r="AK2711" s="26">
        <f>IF(-Z2711&gt;=251,D2711,0)</f>
        <v>0</v>
      </c>
      <c r="AL2711" s="26">
        <f>SUM(AE2711:AF2711)</f>
        <v>0</v>
      </c>
      <c r="AM2711" s="26">
        <f>SUM(AG2711:AK2711)</f>
        <v>0</v>
      </c>
      <c r="AN2711" s="26">
        <f>SUM(AI2711:AK2711)</f>
        <v>0</v>
      </c>
      <c r="AO2711" s="26">
        <f>+IF(SUM(AC2711:AK2711)=0,D2711,0)</f>
        <v>660.96</v>
      </c>
      <c r="AP2711" s="26">
        <f>+SUM(AC2711:AK2711)</f>
        <v>0</v>
      </c>
      <c r="AQ2711" s="26">
        <f>+Tabla_DatosExternos_142[[#This Row],[Total Vigente]]+Tabla_DatosExternos_142[[#This Row],[Total Vencido]]</f>
        <v>660.96</v>
      </c>
      <c r="AR2711" s="26">
        <f>SUM(AG2711:AK2711)</f>
        <v>0</v>
      </c>
      <c r="AS2711" s="27">
        <f>+Tabla_DatosExternos_142[[#This Row],[Fecha]]-Tabla_DatosExternos_142[[#This Row],[Vence]]</f>
        <v>-60</v>
      </c>
      <c r="AT2711" s="21"/>
      <c r="AU2711" s="28" t="e">
        <f>+AR2711-W2711</f>
        <v>#VALUE!</v>
      </c>
    </row>
    <row r="2712" spans="1:47" x14ac:dyDescent="0.35">
      <c r="A2712" s="20">
        <v>46238</v>
      </c>
      <c r="B2712" s="21">
        <v>294838</v>
      </c>
      <c r="C2712" s="21">
        <v>320.39999999999998</v>
      </c>
      <c r="D2712" s="21">
        <v>320.39999999999998</v>
      </c>
      <c r="E2712" s="22">
        <v>46298</v>
      </c>
      <c r="F2712" s="21">
        <v>52</v>
      </c>
      <c r="G2712" s="21" t="s">
        <v>96</v>
      </c>
      <c r="H2712" s="21" t="s">
        <v>95</v>
      </c>
      <c r="I2712" s="21" t="s">
        <v>1941</v>
      </c>
      <c r="J2712" s="21" t="s">
        <v>1378</v>
      </c>
      <c r="K2712" s="21" t="s">
        <v>1379</v>
      </c>
      <c r="L2712" s="21" t="s">
        <v>1380</v>
      </c>
      <c r="M2712" s="21" t="s">
        <v>1381</v>
      </c>
      <c r="N2712" s="21">
        <v>60</v>
      </c>
      <c r="O2712" s="20"/>
      <c r="P2712" s="21" t="s">
        <v>50</v>
      </c>
      <c r="Q2712" s="21" t="s">
        <v>3295</v>
      </c>
      <c r="R2712" s="21">
        <v>200000</v>
      </c>
      <c r="S2712" s="21">
        <v>10019</v>
      </c>
      <c r="T2712" s="21">
        <v>-63.168399999999998</v>
      </c>
      <c r="U2712" s="21">
        <v>-17.847619999999999</v>
      </c>
      <c r="V2712" s="21" t="s">
        <v>262</v>
      </c>
      <c r="W2712" s="21" t="s">
        <v>51</v>
      </c>
      <c r="X2712" s="21" t="s">
        <v>3305</v>
      </c>
      <c r="Y2712" s="23">
        <v>46246</v>
      </c>
      <c r="Z2712" s="24">
        <f>+E2712-Y2712</f>
        <v>52</v>
      </c>
      <c r="AA2712" s="25">
        <f>+Tabla_DatosExternos_142[[#This Row],[Saldo]]/Tabla_DatosExternos_142[[#This Row],[Importe]]</f>
        <v>1</v>
      </c>
      <c r="AB2712" s="21"/>
      <c r="AC2712" s="26">
        <f>IF(AND(-Z2712&gt;=1,-Z2712&lt;=30),D2712,0)</f>
        <v>0</v>
      </c>
      <c r="AD2712" s="26">
        <f>IF(AND(-Z2712&gt;=31,-Z2712&lt;=60),D2712,0)</f>
        <v>0</v>
      </c>
      <c r="AE2712" s="26">
        <f>IF(AND(-Z2712&gt;=61,-Z2712&lt;=90),D2712,0)</f>
        <v>0</v>
      </c>
      <c r="AF2712" s="26">
        <f>IF(AND(-Z2712&gt;=91,-Z2712&lt;=120),D2712,0)</f>
        <v>0</v>
      </c>
      <c r="AG2712" s="26">
        <f>IF(AND(-Z2712&gt;=121,-Z2712&lt;=150),D2712,0)</f>
        <v>0</v>
      </c>
      <c r="AH2712" s="26">
        <f>IF(AND(-Z2712&gt;=151,-Z2712&lt;=180),D2712,0)</f>
        <v>0</v>
      </c>
      <c r="AI2712" s="26">
        <f>IF(AND(-Z2712&gt;=181,-Z2712&lt;=210),D2712,0)</f>
        <v>0</v>
      </c>
      <c r="AJ2712" s="26">
        <f>IF(AND(-Z2712&gt;=211,-Z2712&lt;=250),D2712,0)</f>
        <v>0</v>
      </c>
      <c r="AK2712" s="26">
        <f>IF(-Z2712&gt;=251,D2712,0)</f>
        <v>0</v>
      </c>
      <c r="AL2712" s="26">
        <f>SUM(AE2712:AF2712)</f>
        <v>0</v>
      </c>
      <c r="AM2712" s="26">
        <f>SUM(AG2712:AK2712)</f>
        <v>0</v>
      </c>
      <c r="AN2712" s="26">
        <f>SUM(AI2712:AK2712)</f>
        <v>0</v>
      </c>
      <c r="AO2712" s="26">
        <f>+IF(SUM(AC2712:AK2712)=0,D2712,0)</f>
        <v>320.39999999999998</v>
      </c>
      <c r="AP2712" s="26">
        <f>+SUM(AC2712:AK2712)</f>
        <v>0</v>
      </c>
      <c r="AQ2712" s="26">
        <f>+Tabla_DatosExternos_142[[#This Row],[Total Vigente]]+Tabla_DatosExternos_142[[#This Row],[Total Vencido]]</f>
        <v>320.39999999999998</v>
      </c>
      <c r="AR2712" s="26">
        <f>SUM(AG2712:AK2712)</f>
        <v>0</v>
      </c>
      <c r="AS2712" s="27">
        <f>+Tabla_DatosExternos_142[[#This Row],[Fecha]]-Tabla_DatosExternos_142[[#This Row],[Vence]]</f>
        <v>-60</v>
      </c>
      <c r="AT2712" s="21"/>
      <c r="AU2712" s="28" t="e">
        <f>+AR2712-W2712</f>
        <v>#VALUE!</v>
      </c>
    </row>
    <row r="2713" spans="1:47" x14ac:dyDescent="0.35">
      <c r="A2713" s="20">
        <v>46238</v>
      </c>
      <c r="B2713" s="21">
        <v>294839</v>
      </c>
      <c r="C2713" s="21">
        <v>110.16</v>
      </c>
      <c r="D2713" s="21">
        <v>110.16</v>
      </c>
      <c r="E2713" s="22">
        <v>46298</v>
      </c>
      <c r="F2713" s="21">
        <v>52</v>
      </c>
      <c r="G2713" s="21" t="s">
        <v>96</v>
      </c>
      <c r="H2713" s="21" t="s">
        <v>95</v>
      </c>
      <c r="I2713" s="21" t="s">
        <v>1941</v>
      </c>
      <c r="J2713" s="21" t="s">
        <v>1378</v>
      </c>
      <c r="K2713" s="21" t="s">
        <v>1379</v>
      </c>
      <c r="L2713" s="21" t="s">
        <v>1380</v>
      </c>
      <c r="M2713" s="21" t="s">
        <v>1381</v>
      </c>
      <c r="N2713" s="21">
        <v>60</v>
      </c>
      <c r="O2713" s="20"/>
      <c r="P2713" s="21" t="s">
        <v>50</v>
      </c>
      <c r="Q2713" s="21" t="s">
        <v>3295</v>
      </c>
      <c r="R2713" s="21">
        <v>200000</v>
      </c>
      <c r="S2713" s="21">
        <v>10019</v>
      </c>
      <c r="T2713" s="21">
        <v>-63.145659999999999</v>
      </c>
      <c r="U2713" s="21">
        <v>-17.72429</v>
      </c>
      <c r="V2713" s="21" t="s">
        <v>262</v>
      </c>
      <c r="W2713" s="21" t="s">
        <v>51</v>
      </c>
      <c r="X2713" s="21" t="s">
        <v>3306</v>
      </c>
      <c r="Y2713" s="23">
        <v>46246</v>
      </c>
      <c r="Z2713" s="24">
        <f>+E2713-Y2713</f>
        <v>52</v>
      </c>
      <c r="AA2713" s="25">
        <f>+Tabla_DatosExternos_142[[#This Row],[Saldo]]/Tabla_DatosExternos_142[[#This Row],[Importe]]</f>
        <v>1</v>
      </c>
      <c r="AB2713" s="21"/>
      <c r="AC2713" s="26">
        <f>IF(AND(-Z2713&gt;=1,-Z2713&lt;=30),D2713,0)</f>
        <v>0</v>
      </c>
      <c r="AD2713" s="26">
        <f>IF(AND(-Z2713&gt;=31,-Z2713&lt;=60),D2713,0)</f>
        <v>0</v>
      </c>
      <c r="AE2713" s="26">
        <f>IF(AND(-Z2713&gt;=61,-Z2713&lt;=90),D2713,0)</f>
        <v>0</v>
      </c>
      <c r="AF2713" s="26">
        <f>IF(AND(-Z2713&gt;=91,-Z2713&lt;=120),D2713,0)</f>
        <v>0</v>
      </c>
      <c r="AG2713" s="26">
        <f>IF(AND(-Z2713&gt;=121,-Z2713&lt;=150),D2713,0)</f>
        <v>0</v>
      </c>
      <c r="AH2713" s="26">
        <f>IF(AND(-Z2713&gt;=151,-Z2713&lt;=180),D2713,0)</f>
        <v>0</v>
      </c>
      <c r="AI2713" s="26">
        <f>IF(AND(-Z2713&gt;=181,-Z2713&lt;=210),D2713,0)</f>
        <v>0</v>
      </c>
      <c r="AJ2713" s="26">
        <f>IF(AND(-Z2713&gt;=211,-Z2713&lt;=250),D2713,0)</f>
        <v>0</v>
      </c>
      <c r="AK2713" s="26">
        <f>IF(-Z2713&gt;=251,D2713,0)</f>
        <v>0</v>
      </c>
      <c r="AL2713" s="26">
        <f>SUM(AE2713:AF2713)</f>
        <v>0</v>
      </c>
      <c r="AM2713" s="26">
        <f>SUM(AG2713:AK2713)</f>
        <v>0</v>
      </c>
      <c r="AN2713" s="26">
        <f>SUM(AI2713:AK2713)</f>
        <v>0</v>
      </c>
      <c r="AO2713" s="26">
        <f>+IF(SUM(AC2713:AK2713)=0,D2713,0)</f>
        <v>110.16</v>
      </c>
      <c r="AP2713" s="26">
        <f>+SUM(AC2713:AK2713)</f>
        <v>0</v>
      </c>
      <c r="AQ2713" s="26">
        <f>+Tabla_DatosExternos_142[[#This Row],[Total Vigente]]+Tabla_DatosExternos_142[[#This Row],[Total Vencido]]</f>
        <v>110.16</v>
      </c>
      <c r="AR2713" s="26">
        <f>SUM(AG2713:AK2713)</f>
        <v>0</v>
      </c>
      <c r="AS2713" s="27">
        <f>+Tabla_DatosExternos_142[[#This Row],[Fecha]]-Tabla_DatosExternos_142[[#This Row],[Vence]]</f>
        <v>-60</v>
      </c>
      <c r="AT2713" s="21"/>
      <c r="AU2713" s="28" t="e">
        <f>+AR2713-W2713</f>
        <v>#VALUE!</v>
      </c>
    </row>
    <row r="2714" spans="1:47" x14ac:dyDescent="0.35">
      <c r="A2714" s="20">
        <v>46238</v>
      </c>
      <c r="B2714" s="21">
        <v>294840</v>
      </c>
      <c r="C2714" s="21">
        <v>881.28</v>
      </c>
      <c r="D2714" s="21">
        <v>881.28</v>
      </c>
      <c r="E2714" s="22">
        <v>46298</v>
      </c>
      <c r="F2714" s="21">
        <v>52</v>
      </c>
      <c r="G2714" s="21" t="s">
        <v>96</v>
      </c>
      <c r="H2714" s="21" t="s">
        <v>95</v>
      </c>
      <c r="I2714" s="21" t="s">
        <v>1941</v>
      </c>
      <c r="J2714" s="21" t="s">
        <v>1378</v>
      </c>
      <c r="K2714" s="21" t="s">
        <v>1379</v>
      </c>
      <c r="L2714" s="21" t="s">
        <v>1380</v>
      </c>
      <c r="M2714" s="21" t="s">
        <v>1381</v>
      </c>
      <c r="N2714" s="21">
        <v>60</v>
      </c>
      <c r="O2714" s="20"/>
      <c r="P2714" s="21" t="s">
        <v>50</v>
      </c>
      <c r="Q2714" s="21" t="s">
        <v>3295</v>
      </c>
      <c r="R2714" s="21">
        <v>200000</v>
      </c>
      <c r="S2714" s="21">
        <v>10019</v>
      </c>
      <c r="T2714" s="21">
        <v>-63.135849999999998</v>
      </c>
      <c r="U2714" s="21">
        <v>-17.778549999999999</v>
      </c>
      <c r="V2714" s="21" t="s">
        <v>262</v>
      </c>
      <c r="W2714" s="21" t="s">
        <v>51</v>
      </c>
      <c r="X2714" s="21" t="s">
        <v>3307</v>
      </c>
      <c r="Y2714" s="23">
        <v>46246</v>
      </c>
      <c r="Z2714" s="24">
        <f>+E2714-Y2714</f>
        <v>52</v>
      </c>
      <c r="AA2714" s="25">
        <f>+Tabla_DatosExternos_142[[#This Row],[Saldo]]/Tabla_DatosExternos_142[[#This Row],[Importe]]</f>
        <v>1</v>
      </c>
      <c r="AB2714" s="21"/>
      <c r="AC2714" s="26">
        <f>IF(AND(-Z2714&gt;=1,-Z2714&lt;=30),D2714,0)</f>
        <v>0</v>
      </c>
      <c r="AD2714" s="26">
        <f>IF(AND(-Z2714&gt;=31,-Z2714&lt;=60),D2714,0)</f>
        <v>0</v>
      </c>
      <c r="AE2714" s="26">
        <f>IF(AND(-Z2714&gt;=61,-Z2714&lt;=90),D2714,0)</f>
        <v>0</v>
      </c>
      <c r="AF2714" s="26">
        <f>IF(AND(-Z2714&gt;=91,-Z2714&lt;=120),D2714,0)</f>
        <v>0</v>
      </c>
      <c r="AG2714" s="26">
        <f>IF(AND(-Z2714&gt;=121,-Z2714&lt;=150),D2714,0)</f>
        <v>0</v>
      </c>
      <c r="AH2714" s="26">
        <f>IF(AND(-Z2714&gt;=151,-Z2714&lt;=180),D2714,0)</f>
        <v>0</v>
      </c>
      <c r="AI2714" s="26">
        <f>IF(AND(-Z2714&gt;=181,-Z2714&lt;=210),D2714,0)</f>
        <v>0</v>
      </c>
      <c r="AJ2714" s="26">
        <f>IF(AND(-Z2714&gt;=211,-Z2714&lt;=250),D2714,0)</f>
        <v>0</v>
      </c>
      <c r="AK2714" s="26">
        <f>IF(-Z2714&gt;=251,D2714,0)</f>
        <v>0</v>
      </c>
      <c r="AL2714" s="26">
        <f>SUM(AE2714:AF2714)</f>
        <v>0</v>
      </c>
      <c r="AM2714" s="26">
        <f>SUM(AG2714:AK2714)</f>
        <v>0</v>
      </c>
      <c r="AN2714" s="26">
        <f>SUM(AI2714:AK2714)</f>
        <v>0</v>
      </c>
      <c r="AO2714" s="26">
        <f>+IF(SUM(AC2714:AK2714)=0,D2714,0)</f>
        <v>881.28</v>
      </c>
      <c r="AP2714" s="26">
        <f>+SUM(AC2714:AK2714)</f>
        <v>0</v>
      </c>
      <c r="AQ2714" s="26">
        <f>+Tabla_DatosExternos_142[[#This Row],[Total Vigente]]+Tabla_DatosExternos_142[[#This Row],[Total Vencido]]</f>
        <v>881.28</v>
      </c>
      <c r="AR2714" s="26">
        <f>SUM(AG2714:AK2714)</f>
        <v>0</v>
      </c>
      <c r="AS2714" s="27">
        <f>+Tabla_DatosExternos_142[[#This Row],[Fecha]]-Tabla_DatosExternos_142[[#This Row],[Vence]]</f>
        <v>-60</v>
      </c>
      <c r="AT2714" s="21"/>
      <c r="AU2714" s="28" t="e">
        <f>+AR2714-W2714</f>
        <v>#VALUE!</v>
      </c>
    </row>
    <row r="2715" spans="1:47" x14ac:dyDescent="0.35">
      <c r="A2715" s="20">
        <v>46238</v>
      </c>
      <c r="B2715" s="21">
        <v>294841</v>
      </c>
      <c r="C2715" s="21">
        <v>100.08</v>
      </c>
      <c r="D2715" s="21">
        <v>100.08</v>
      </c>
      <c r="E2715" s="22">
        <v>46298</v>
      </c>
      <c r="F2715" s="21">
        <v>52</v>
      </c>
      <c r="G2715" s="21" t="s">
        <v>96</v>
      </c>
      <c r="H2715" s="21" t="s">
        <v>95</v>
      </c>
      <c r="I2715" s="21" t="s">
        <v>1941</v>
      </c>
      <c r="J2715" s="21" t="s">
        <v>1378</v>
      </c>
      <c r="K2715" s="21" t="s">
        <v>1379</v>
      </c>
      <c r="L2715" s="21" t="s">
        <v>1380</v>
      </c>
      <c r="M2715" s="21" t="s">
        <v>1381</v>
      </c>
      <c r="N2715" s="21">
        <v>60</v>
      </c>
      <c r="O2715" s="20"/>
      <c r="P2715" s="21" t="s">
        <v>50</v>
      </c>
      <c r="Q2715" s="21" t="s">
        <v>3295</v>
      </c>
      <c r="R2715" s="21">
        <v>200000</v>
      </c>
      <c r="S2715" s="21">
        <v>10019</v>
      </c>
      <c r="T2715" s="21">
        <v>-63.162649999999999</v>
      </c>
      <c r="U2715" s="21">
        <v>-17.717210000000001</v>
      </c>
      <c r="V2715" s="21" t="s">
        <v>262</v>
      </c>
      <c r="W2715" s="21" t="s">
        <v>51</v>
      </c>
      <c r="X2715" s="21" t="s">
        <v>3308</v>
      </c>
      <c r="Y2715" s="23">
        <v>46246</v>
      </c>
      <c r="Z2715" s="24">
        <f>+E2715-Y2715</f>
        <v>52</v>
      </c>
      <c r="AA2715" s="25">
        <f>+Tabla_DatosExternos_142[[#This Row],[Saldo]]/Tabla_DatosExternos_142[[#This Row],[Importe]]</f>
        <v>1</v>
      </c>
      <c r="AB2715" s="21"/>
      <c r="AC2715" s="26">
        <f>IF(AND(-Z2715&gt;=1,-Z2715&lt;=30),D2715,0)</f>
        <v>0</v>
      </c>
      <c r="AD2715" s="26">
        <f>IF(AND(-Z2715&gt;=31,-Z2715&lt;=60),D2715,0)</f>
        <v>0</v>
      </c>
      <c r="AE2715" s="26">
        <f>IF(AND(-Z2715&gt;=61,-Z2715&lt;=90),D2715,0)</f>
        <v>0</v>
      </c>
      <c r="AF2715" s="26">
        <f>IF(AND(-Z2715&gt;=91,-Z2715&lt;=120),D2715,0)</f>
        <v>0</v>
      </c>
      <c r="AG2715" s="26">
        <f>IF(AND(-Z2715&gt;=121,-Z2715&lt;=150),D2715,0)</f>
        <v>0</v>
      </c>
      <c r="AH2715" s="26">
        <f>IF(AND(-Z2715&gt;=151,-Z2715&lt;=180),D2715,0)</f>
        <v>0</v>
      </c>
      <c r="AI2715" s="26">
        <f>IF(AND(-Z2715&gt;=181,-Z2715&lt;=210),D2715,0)</f>
        <v>0</v>
      </c>
      <c r="AJ2715" s="26">
        <f>IF(AND(-Z2715&gt;=211,-Z2715&lt;=250),D2715,0)</f>
        <v>0</v>
      </c>
      <c r="AK2715" s="26">
        <f>IF(-Z2715&gt;=251,D2715,0)</f>
        <v>0</v>
      </c>
      <c r="AL2715" s="26">
        <f>SUM(AE2715:AF2715)</f>
        <v>0</v>
      </c>
      <c r="AM2715" s="26">
        <f>SUM(AG2715:AK2715)</f>
        <v>0</v>
      </c>
      <c r="AN2715" s="26">
        <f>SUM(AI2715:AK2715)</f>
        <v>0</v>
      </c>
      <c r="AO2715" s="26">
        <f>+IF(SUM(AC2715:AK2715)=0,D2715,0)</f>
        <v>100.08</v>
      </c>
      <c r="AP2715" s="26">
        <f>+SUM(AC2715:AK2715)</f>
        <v>0</v>
      </c>
      <c r="AQ2715" s="26">
        <f>+Tabla_DatosExternos_142[[#This Row],[Total Vigente]]+Tabla_DatosExternos_142[[#This Row],[Total Vencido]]</f>
        <v>100.08</v>
      </c>
      <c r="AR2715" s="26">
        <f>SUM(AG2715:AK2715)</f>
        <v>0</v>
      </c>
      <c r="AS2715" s="27">
        <f>+Tabla_DatosExternos_142[[#This Row],[Fecha]]-Tabla_DatosExternos_142[[#This Row],[Vence]]</f>
        <v>-60</v>
      </c>
      <c r="AT2715" s="21"/>
      <c r="AU2715" s="28" t="e">
        <f>+AR2715-W2715</f>
        <v>#VALUE!</v>
      </c>
    </row>
    <row r="2716" spans="1:47" x14ac:dyDescent="0.35">
      <c r="A2716" s="20">
        <v>46238</v>
      </c>
      <c r="B2716" s="21">
        <v>294842</v>
      </c>
      <c r="C2716" s="21">
        <v>110.16</v>
      </c>
      <c r="D2716" s="21">
        <v>110.16</v>
      </c>
      <c r="E2716" s="22">
        <v>46298</v>
      </c>
      <c r="F2716" s="21">
        <v>52</v>
      </c>
      <c r="G2716" s="21" t="s">
        <v>96</v>
      </c>
      <c r="H2716" s="21" t="s">
        <v>95</v>
      </c>
      <c r="I2716" s="21" t="s">
        <v>1941</v>
      </c>
      <c r="J2716" s="21" t="s">
        <v>1378</v>
      </c>
      <c r="K2716" s="21" t="s">
        <v>1379</v>
      </c>
      <c r="L2716" s="21" t="s">
        <v>1380</v>
      </c>
      <c r="M2716" s="21" t="s">
        <v>1381</v>
      </c>
      <c r="N2716" s="21">
        <v>60</v>
      </c>
      <c r="O2716" s="20"/>
      <c r="P2716" s="21" t="s">
        <v>50</v>
      </c>
      <c r="Q2716" s="21" t="s">
        <v>3295</v>
      </c>
      <c r="R2716" s="21">
        <v>200000</v>
      </c>
      <c r="S2716" s="21">
        <v>10019</v>
      </c>
      <c r="T2716" s="21">
        <v>-63.196570000000001</v>
      </c>
      <c r="U2716" s="21">
        <v>-17.784829999999999</v>
      </c>
      <c r="V2716" s="21" t="s">
        <v>262</v>
      </c>
      <c r="W2716" s="21" t="s">
        <v>51</v>
      </c>
      <c r="X2716" s="21" t="s">
        <v>3309</v>
      </c>
      <c r="Y2716" s="23">
        <v>46246</v>
      </c>
      <c r="Z2716" s="24">
        <f>+E2716-Y2716</f>
        <v>52</v>
      </c>
      <c r="AA2716" s="25">
        <f>+Tabla_DatosExternos_142[[#This Row],[Saldo]]/Tabla_DatosExternos_142[[#This Row],[Importe]]</f>
        <v>1</v>
      </c>
      <c r="AB2716" s="21"/>
      <c r="AC2716" s="26">
        <f>IF(AND(-Z2716&gt;=1,-Z2716&lt;=30),D2716,0)</f>
        <v>0</v>
      </c>
      <c r="AD2716" s="26">
        <f>IF(AND(-Z2716&gt;=31,-Z2716&lt;=60),D2716,0)</f>
        <v>0</v>
      </c>
      <c r="AE2716" s="26">
        <f>IF(AND(-Z2716&gt;=61,-Z2716&lt;=90),D2716,0)</f>
        <v>0</v>
      </c>
      <c r="AF2716" s="26">
        <f>IF(AND(-Z2716&gt;=91,-Z2716&lt;=120),D2716,0)</f>
        <v>0</v>
      </c>
      <c r="AG2716" s="26">
        <f>IF(AND(-Z2716&gt;=121,-Z2716&lt;=150),D2716,0)</f>
        <v>0</v>
      </c>
      <c r="AH2716" s="26">
        <f>IF(AND(-Z2716&gt;=151,-Z2716&lt;=180),D2716,0)</f>
        <v>0</v>
      </c>
      <c r="AI2716" s="26">
        <f>IF(AND(-Z2716&gt;=181,-Z2716&lt;=210),D2716,0)</f>
        <v>0</v>
      </c>
      <c r="AJ2716" s="26">
        <f>IF(AND(-Z2716&gt;=211,-Z2716&lt;=250),D2716,0)</f>
        <v>0</v>
      </c>
      <c r="AK2716" s="26">
        <f>IF(-Z2716&gt;=251,D2716,0)</f>
        <v>0</v>
      </c>
      <c r="AL2716" s="26">
        <f>SUM(AE2716:AF2716)</f>
        <v>0</v>
      </c>
      <c r="AM2716" s="26">
        <f>SUM(AG2716:AK2716)</f>
        <v>0</v>
      </c>
      <c r="AN2716" s="26">
        <f>SUM(AI2716:AK2716)</f>
        <v>0</v>
      </c>
      <c r="AO2716" s="26">
        <f>+IF(SUM(AC2716:AK2716)=0,D2716,0)</f>
        <v>110.16</v>
      </c>
      <c r="AP2716" s="26">
        <f>+SUM(AC2716:AK2716)</f>
        <v>0</v>
      </c>
      <c r="AQ2716" s="26">
        <f>+Tabla_DatosExternos_142[[#This Row],[Total Vigente]]+Tabla_DatosExternos_142[[#This Row],[Total Vencido]]</f>
        <v>110.16</v>
      </c>
      <c r="AR2716" s="26">
        <f>SUM(AG2716:AK2716)</f>
        <v>0</v>
      </c>
      <c r="AS2716" s="27">
        <f>+Tabla_DatosExternos_142[[#This Row],[Fecha]]-Tabla_DatosExternos_142[[#This Row],[Vence]]</f>
        <v>-60</v>
      </c>
      <c r="AT2716" s="21"/>
      <c r="AU2716" s="28" t="e">
        <f>+AR2716-W2716</f>
        <v>#VALUE!</v>
      </c>
    </row>
    <row r="2717" spans="1:47" x14ac:dyDescent="0.35">
      <c r="A2717" s="20">
        <v>46238</v>
      </c>
      <c r="B2717" s="21">
        <v>294844</v>
      </c>
      <c r="C2717" s="21">
        <v>110.16</v>
      </c>
      <c r="D2717" s="21">
        <v>110.16</v>
      </c>
      <c r="E2717" s="22">
        <v>46298</v>
      </c>
      <c r="F2717" s="21">
        <v>52</v>
      </c>
      <c r="G2717" s="21" t="s">
        <v>96</v>
      </c>
      <c r="H2717" s="21" t="s">
        <v>95</v>
      </c>
      <c r="I2717" s="21" t="s">
        <v>1941</v>
      </c>
      <c r="J2717" s="21" t="s">
        <v>1378</v>
      </c>
      <c r="K2717" s="21" t="s">
        <v>1379</v>
      </c>
      <c r="L2717" s="21" t="s">
        <v>1380</v>
      </c>
      <c r="M2717" s="21" t="s">
        <v>1381</v>
      </c>
      <c r="N2717" s="21">
        <v>60</v>
      </c>
      <c r="O2717" s="20"/>
      <c r="P2717" s="21" t="s">
        <v>50</v>
      </c>
      <c r="Q2717" s="21" t="s">
        <v>3295</v>
      </c>
      <c r="R2717" s="21">
        <v>200000</v>
      </c>
      <c r="S2717" s="21">
        <v>10019</v>
      </c>
      <c r="T2717" s="21">
        <v>-63.176569999999998</v>
      </c>
      <c r="U2717" s="21">
        <v>-17.82226</v>
      </c>
      <c r="V2717" s="21" t="s">
        <v>262</v>
      </c>
      <c r="W2717" s="21" t="s">
        <v>51</v>
      </c>
      <c r="X2717" s="21" t="s">
        <v>3310</v>
      </c>
      <c r="Y2717" s="23">
        <v>46246</v>
      </c>
      <c r="Z2717" s="24">
        <f>+E2717-Y2717</f>
        <v>52</v>
      </c>
      <c r="AA2717" s="25">
        <f>+Tabla_DatosExternos_142[[#This Row],[Saldo]]/Tabla_DatosExternos_142[[#This Row],[Importe]]</f>
        <v>1</v>
      </c>
      <c r="AB2717" s="21"/>
      <c r="AC2717" s="26">
        <f>IF(AND(-Z2717&gt;=1,-Z2717&lt;=30),D2717,0)</f>
        <v>0</v>
      </c>
      <c r="AD2717" s="26">
        <f>IF(AND(-Z2717&gt;=31,-Z2717&lt;=60),D2717,0)</f>
        <v>0</v>
      </c>
      <c r="AE2717" s="26">
        <f>IF(AND(-Z2717&gt;=61,-Z2717&lt;=90),D2717,0)</f>
        <v>0</v>
      </c>
      <c r="AF2717" s="26">
        <f>IF(AND(-Z2717&gt;=91,-Z2717&lt;=120),D2717,0)</f>
        <v>0</v>
      </c>
      <c r="AG2717" s="26">
        <f>IF(AND(-Z2717&gt;=121,-Z2717&lt;=150),D2717,0)</f>
        <v>0</v>
      </c>
      <c r="AH2717" s="26">
        <f>IF(AND(-Z2717&gt;=151,-Z2717&lt;=180),D2717,0)</f>
        <v>0</v>
      </c>
      <c r="AI2717" s="26">
        <f>IF(AND(-Z2717&gt;=181,-Z2717&lt;=210),D2717,0)</f>
        <v>0</v>
      </c>
      <c r="AJ2717" s="26">
        <f>IF(AND(-Z2717&gt;=211,-Z2717&lt;=250),D2717,0)</f>
        <v>0</v>
      </c>
      <c r="AK2717" s="26">
        <f>IF(-Z2717&gt;=251,D2717,0)</f>
        <v>0</v>
      </c>
      <c r="AL2717" s="26">
        <f>SUM(AE2717:AF2717)</f>
        <v>0</v>
      </c>
      <c r="AM2717" s="26">
        <f>SUM(AG2717:AK2717)</f>
        <v>0</v>
      </c>
      <c r="AN2717" s="26">
        <f>SUM(AI2717:AK2717)</f>
        <v>0</v>
      </c>
      <c r="AO2717" s="26">
        <f>+IF(SUM(AC2717:AK2717)=0,D2717,0)</f>
        <v>110.16</v>
      </c>
      <c r="AP2717" s="26">
        <f>+SUM(AC2717:AK2717)</f>
        <v>0</v>
      </c>
      <c r="AQ2717" s="26">
        <f>+Tabla_DatosExternos_142[[#This Row],[Total Vigente]]+Tabla_DatosExternos_142[[#This Row],[Total Vencido]]</f>
        <v>110.16</v>
      </c>
      <c r="AR2717" s="26">
        <f>SUM(AG2717:AK2717)</f>
        <v>0</v>
      </c>
      <c r="AS2717" s="27">
        <f>+Tabla_DatosExternos_142[[#This Row],[Fecha]]-Tabla_DatosExternos_142[[#This Row],[Vence]]</f>
        <v>-60</v>
      </c>
      <c r="AT2717" s="21"/>
      <c r="AU2717" s="28" t="e">
        <f>+AR2717-W2717</f>
        <v>#VALUE!</v>
      </c>
    </row>
    <row r="2718" spans="1:47" x14ac:dyDescent="0.35">
      <c r="A2718" s="20">
        <v>46238</v>
      </c>
      <c r="B2718" s="21">
        <v>294845</v>
      </c>
      <c r="C2718" s="21">
        <v>220.32</v>
      </c>
      <c r="D2718" s="21">
        <v>220.32</v>
      </c>
      <c r="E2718" s="22">
        <v>46298</v>
      </c>
      <c r="F2718" s="21">
        <v>52</v>
      </c>
      <c r="G2718" s="21" t="s">
        <v>96</v>
      </c>
      <c r="H2718" s="21" t="s">
        <v>95</v>
      </c>
      <c r="I2718" s="21" t="s">
        <v>1941</v>
      </c>
      <c r="J2718" s="21" t="s">
        <v>1378</v>
      </c>
      <c r="K2718" s="21" t="s">
        <v>1379</v>
      </c>
      <c r="L2718" s="21" t="s">
        <v>1380</v>
      </c>
      <c r="M2718" s="21" t="s">
        <v>1381</v>
      </c>
      <c r="N2718" s="21">
        <v>60</v>
      </c>
      <c r="O2718" s="20"/>
      <c r="P2718" s="21" t="s">
        <v>50</v>
      </c>
      <c r="Q2718" s="21" t="s">
        <v>3295</v>
      </c>
      <c r="R2718" s="21">
        <v>200000</v>
      </c>
      <c r="S2718" s="21">
        <v>10019</v>
      </c>
      <c r="T2718" s="21">
        <v>-63.134709999999998</v>
      </c>
      <c r="U2718" s="21">
        <v>-17.801390000000001</v>
      </c>
      <c r="V2718" s="21" t="s">
        <v>262</v>
      </c>
      <c r="W2718" s="21" t="s">
        <v>51</v>
      </c>
      <c r="X2718" s="21" t="s">
        <v>3311</v>
      </c>
      <c r="Y2718" s="23">
        <v>46246</v>
      </c>
      <c r="Z2718" s="24">
        <f>+E2718-Y2718</f>
        <v>52</v>
      </c>
      <c r="AA2718" s="25">
        <f>+Tabla_DatosExternos_142[[#This Row],[Saldo]]/Tabla_DatosExternos_142[[#This Row],[Importe]]</f>
        <v>1</v>
      </c>
      <c r="AB2718" s="21"/>
      <c r="AC2718" s="26">
        <f>IF(AND(-Z2718&gt;=1,-Z2718&lt;=30),D2718,0)</f>
        <v>0</v>
      </c>
      <c r="AD2718" s="26">
        <f>IF(AND(-Z2718&gt;=31,-Z2718&lt;=60),D2718,0)</f>
        <v>0</v>
      </c>
      <c r="AE2718" s="26">
        <f>IF(AND(-Z2718&gt;=61,-Z2718&lt;=90),D2718,0)</f>
        <v>0</v>
      </c>
      <c r="AF2718" s="26">
        <f>IF(AND(-Z2718&gt;=91,-Z2718&lt;=120),D2718,0)</f>
        <v>0</v>
      </c>
      <c r="AG2718" s="26">
        <f>IF(AND(-Z2718&gt;=121,-Z2718&lt;=150),D2718,0)</f>
        <v>0</v>
      </c>
      <c r="AH2718" s="26">
        <f>IF(AND(-Z2718&gt;=151,-Z2718&lt;=180),D2718,0)</f>
        <v>0</v>
      </c>
      <c r="AI2718" s="26">
        <f>IF(AND(-Z2718&gt;=181,-Z2718&lt;=210),D2718,0)</f>
        <v>0</v>
      </c>
      <c r="AJ2718" s="26">
        <f>IF(AND(-Z2718&gt;=211,-Z2718&lt;=250),D2718,0)</f>
        <v>0</v>
      </c>
      <c r="AK2718" s="26">
        <f>IF(-Z2718&gt;=251,D2718,0)</f>
        <v>0</v>
      </c>
      <c r="AL2718" s="26">
        <f>SUM(AE2718:AF2718)</f>
        <v>0</v>
      </c>
      <c r="AM2718" s="26">
        <f>SUM(AG2718:AK2718)</f>
        <v>0</v>
      </c>
      <c r="AN2718" s="26">
        <f>SUM(AI2718:AK2718)</f>
        <v>0</v>
      </c>
      <c r="AO2718" s="26">
        <f>+IF(SUM(AC2718:AK2718)=0,D2718,0)</f>
        <v>220.32</v>
      </c>
      <c r="AP2718" s="26">
        <f>+SUM(AC2718:AK2718)</f>
        <v>0</v>
      </c>
      <c r="AQ2718" s="26">
        <f>+Tabla_DatosExternos_142[[#This Row],[Total Vigente]]+Tabla_DatosExternos_142[[#This Row],[Total Vencido]]</f>
        <v>220.32</v>
      </c>
      <c r="AR2718" s="26">
        <f>SUM(AG2718:AK2718)</f>
        <v>0</v>
      </c>
      <c r="AS2718" s="27">
        <f>+Tabla_DatosExternos_142[[#This Row],[Fecha]]-Tabla_DatosExternos_142[[#This Row],[Vence]]</f>
        <v>-60</v>
      </c>
      <c r="AT2718" s="21"/>
      <c r="AU2718" s="28" t="e">
        <f>+AR2718-W2718</f>
        <v>#VALUE!</v>
      </c>
    </row>
    <row r="2719" spans="1:47" x14ac:dyDescent="0.35">
      <c r="A2719" s="20">
        <v>46238</v>
      </c>
      <c r="B2719" s="21">
        <v>294846</v>
      </c>
      <c r="C2719" s="21">
        <v>330.48</v>
      </c>
      <c r="D2719" s="21">
        <v>330.48</v>
      </c>
      <c r="E2719" s="22">
        <v>46298</v>
      </c>
      <c r="F2719" s="21">
        <v>52</v>
      </c>
      <c r="G2719" s="21" t="s">
        <v>96</v>
      </c>
      <c r="H2719" s="21" t="s">
        <v>95</v>
      </c>
      <c r="I2719" s="21" t="s">
        <v>1941</v>
      </c>
      <c r="J2719" s="21" t="s">
        <v>1378</v>
      </c>
      <c r="K2719" s="21" t="s">
        <v>1379</v>
      </c>
      <c r="L2719" s="21" t="s">
        <v>1380</v>
      </c>
      <c r="M2719" s="21" t="s">
        <v>1381</v>
      </c>
      <c r="N2719" s="21">
        <v>60</v>
      </c>
      <c r="O2719" s="20"/>
      <c r="P2719" s="21" t="s">
        <v>50</v>
      </c>
      <c r="Q2719" s="21" t="s">
        <v>3295</v>
      </c>
      <c r="R2719" s="21">
        <v>200000</v>
      </c>
      <c r="S2719" s="21">
        <v>10019</v>
      </c>
      <c r="T2719" s="21">
        <v>-63.199379999999998</v>
      </c>
      <c r="U2719" s="21">
        <v>-17.792020000000001</v>
      </c>
      <c r="V2719" s="21" t="s">
        <v>262</v>
      </c>
      <c r="W2719" s="21" t="s">
        <v>51</v>
      </c>
      <c r="X2719" s="21" t="s">
        <v>3312</v>
      </c>
      <c r="Y2719" s="23">
        <v>46246</v>
      </c>
      <c r="Z2719" s="24">
        <f>+E2719-Y2719</f>
        <v>52</v>
      </c>
      <c r="AA2719" s="25">
        <f>+Tabla_DatosExternos_142[[#This Row],[Saldo]]/Tabla_DatosExternos_142[[#This Row],[Importe]]</f>
        <v>1</v>
      </c>
      <c r="AB2719" s="21"/>
      <c r="AC2719" s="26">
        <f>IF(AND(-Z2719&gt;=1,-Z2719&lt;=30),D2719,0)</f>
        <v>0</v>
      </c>
      <c r="AD2719" s="26">
        <f>IF(AND(-Z2719&gt;=31,-Z2719&lt;=60),D2719,0)</f>
        <v>0</v>
      </c>
      <c r="AE2719" s="26">
        <f>IF(AND(-Z2719&gt;=61,-Z2719&lt;=90),D2719,0)</f>
        <v>0</v>
      </c>
      <c r="AF2719" s="26">
        <f>IF(AND(-Z2719&gt;=91,-Z2719&lt;=120),D2719,0)</f>
        <v>0</v>
      </c>
      <c r="AG2719" s="26">
        <f>IF(AND(-Z2719&gt;=121,-Z2719&lt;=150),D2719,0)</f>
        <v>0</v>
      </c>
      <c r="AH2719" s="26">
        <f>IF(AND(-Z2719&gt;=151,-Z2719&lt;=180),D2719,0)</f>
        <v>0</v>
      </c>
      <c r="AI2719" s="26">
        <f>IF(AND(-Z2719&gt;=181,-Z2719&lt;=210),D2719,0)</f>
        <v>0</v>
      </c>
      <c r="AJ2719" s="26">
        <f>IF(AND(-Z2719&gt;=211,-Z2719&lt;=250),D2719,0)</f>
        <v>0</v>
      </c>
      <c r="AK2719" s="26">
        <f>IF(-Z2719&gt;=251,D2719,0)</f>
        <v>0</v>
      </c>
      <c r="AL2719" s="26">
        <f>SUM(AE2719:AF2719)</f>
        <v>0</v>
      </c>
      <c r="AM2719" s="26">
        <f>SUM(AG2719:AK2719)</f>
        <v>0</v>
      </c>
      <c r="AN2719" s="26">
        <f>SUM(AI2719:AK2719)</f>
        <v>0</v>
      </c>
      <c r="AO2719" s="26">
        <f>+IF(SUM(AC2719:AK2719)=0,D2719,0)</f>
        <v>330.48</v>
      </c>
      <c r="AP2719" s="26">
        <f>+SUM(AC2719:AK2719)</f>
        <v>0</v>
      </c>
      <c r="AQ2719" s="26">
        <f>+Tabla_DatosExternos_142[[#This Row],[Total Vigente]]+Tabla_DatosExternos_142[[#This Row],[Total Vencido]]</f>
        <v>330.48</v>
      </c>
      <c r="AR2719" s="26">
        <f>SUM(AG2719:AK2719)</f>
        <v>0</v>
      </c>
      <c r="AS2719" s="27">
        <f>+Tabla_DatosExternos_142[[#This Row],[Fecha]]-Tabla_DatosExternos_142[[#This Row],[Vence]]</f>
        <v>-60</v>
      </c>
      <c r="AT2719" s="21"/>
      <c r="AU2719" s="28" t="e">
        <f>+AR2719-W2719</f>
        <v>#VALUE!</v>
      </c>
    </row>
    <row r="2720" spans="1:47" x14ac:dyDescent="0.35">
      <c r="A2720" s="20">
        <v>46238</v>
      </c>
      <c r="B2720" s="21">
        <v>294847</v>
      </c>
      <c r="C2720" s="21">
        <v>410.4</v>
      </c>
      <c r="D2720" s="21">
        <v>410.4</v>
      </c>
      <c r="E2720" s="22">
        <v>46298</v>
      </c>
      <c r="F2720" s="21">
        <v>52</v>
      </c>
      <c r="G2720" s="21" t="s">
        <v>96</v>
      </c>
      <c r="H2720" s="21" t="s">
        <v>95</v>
      </c>
      <c r="I2720" s="21" t="s">
        <v>1941</v>
      </c>
      <c r="J2720" s="21" t="s">
        <v>1378</v>
      </c>
      <c r="K2720" s="21" t="s">
        <v>1379</v>
      </c>
      <c r="L2720" s="21" t="s">
        <v>1380</v>
      </c>
      <c r="M2720" s="21" t="s">
        <v>1381</v>
      </c>
      <c r="N2720" s="21">
        <v>60</v>
      </c>
      <c r="O2720" s="20"/>
      <c r="P2720" s="21" t="s">
        <v>50</v>
      </c>
      <c r="Q2720" s="21" t="s">
        <v>3295</v>
      </c>
      <c r="R2720" s="21">
        <v>200000</v>
      </c>
      <c r="S2720" s="21">
        <v>10019</v>
      </c>
      <c r="T2720" s="21">
        <v>-63.16039</v>
      </c>
      <c r="U2720" s="21">
        <v>-17.74305</v>
      </c>
      <c r="V2720" s="21" t="s">
        <v>262</v>
      </c>
      <c r="W2720" s="21" t="s">
        <v>51</v>
      </c>
      <c r="X2720" s="21" t="s">
        <v>3313</v>
      </c>
      <c r="Y2720" s="23">
        <v>46246</v>
      </c>
      <c r="Z2720" s="24">
        <f>+E2720-Y2720</f>
        <v>52</v>
      </c>
      <c r="AA2720" s="25">
        <f>+Tabla_DatosExternos_142[[#This Row],[Saldo]]/Tabla_DatosExternos_142[[#This Row],[Importe]]</f>
        <v>1</v>
      </c>
      <c r="AB2720" s="21"/>
      <c r="AC2720" s="26">
        <f>IF(AND(-Z2720&gt;=1,-Z2720&lt;=30),D2720,0)</f>
        <v>0</v>
      </c>
      <c r="AD2720" s="26">
        <f>IF(AND(-Z2720&gt;=31,-Z2720&lt;=60),D2720,0)</f>
        <v>0</v>
      </c>
      <c r="AE2720" s="26">
        <f>IF(AND(-Z2720&gt;=61,-Z2720&lt;=90),D2720,0)</f>
        <v>0</v>
      </c>
      <c r="AF2720" s="26">
        <f>IF(AND(-Z2720&gt;=91,-Z2720&lt;=120),D2720,0)</f>
        <v>0</v>
      </c>
      <c r="AG2720" s="26">
        <f>IF(AND(-Z2720&gt;=121,-Z2720&lt;=150),D2720,0)</f>
        <v>0</v>
      </c>
      <c r="AH2720" s="26">
        <f>IF(AND(-Z2720&gt;=151,-Z2720&lt;=180),D2720,0)</f>
        <v>0</v>
      </c>
      <c r="AI2720" s="26">
        <f>IF(AND(-Z2720&gt;=181,-Z2720&lt;=210),D2720,0)</f>
        <v>0</v>
      </c>
      <c r="AJ2720" s="26">
        <f>IF(AND(-Z2720&gt;=211,-Z2720&lt;=250),D2720,0)</f>
        <v>0</v>
      </c>
      <c r="AK2720" s="26">
        <f>IF(-Z2720&gt;=251,D2720,0)</f>
        <v>0</v>
      </c>
      <c r="AL2720" s="26">
        <f>SUM(AE2720:AF2720)</f>
        <v>0</v>
      </c>
      <c r="AM2720" s="26">
        <f>SUM(AG2720:AK2720)</f>
        <v>0</v>
      </c>
      <c r="AN2720" s="26">
        <f>SUM(AI2720:AK2720)</f>
        <v>0</v>
      </c>
      <c r="AO2720" s="26">
        <f>+IF(SUM(AC2720:AK2720)=0,D2720,0)</f>
        <v>410.4</v>
      </c>
      <c r="AP2720" s="26">
        <f>+SUM(AC2720:AK2720)</f>
        <v>0</v>
      </c>
      <c r="AQ2720" s="26">
        <f>+Tabla_DatosExternos_142[[#This Row],[Total Vigente]]+Tabla_DatosExternos_142[[#This Row],[Total Vencido]]</f>
        <v>410.4</v>
      </c>
      <c r="AR2720" s="26">
        <f>SUM(AG2720:AK2720)</f>
        <v>0</v>
      </c>
      <c r="AS2720" s="27">
        <f>+Tabla_DatosExternos_142[[#This Row],[Fecha]]-Tabla_DatosExternos_142[[#This Row],[Vence]]</f>
        <v>-60</v>
      </c>
      <c r="AT2720" s="21"/>
      <c r="AU2720" s="28" t="e">
        <f>+AR2720-W2720</f>
        <v>#VALUE!</v>
      </c>
    </row>
    <row r="2721" spans="1:47" x14ac:dyDescent="0.35">
      <c r="A2721" s="20">
        <v>46238</v>
      </c>
      <c r="B2721" s="21">
        <v>294848</v>
      </c>
      <c r="C2721" s="21">
        <v>100.08</v>
      </c>
      <c r="D2721" s="21">
        <v>100.08</v>
      </c>
      <c r="E2721" s="22">
        <v>46298</v>
      </c>
      <c r="F2721" s="21">
        <v>52</v>
      </c>
      <c r="G2721" s="21" t="s">
        <v>96</v>
      </c>
      <c r="H2721" s="21" t="s">
        <v>95</v>
      </c>
      <c r="I2721" s="21" t="s">
        <v>1941</v>
      </c>
      <c r="J2721" s="21" t="s">
        <v>1378</v>
      </c>
      <c r="K2721" s="21" t="s">
        <v>1379</v>
      </c>
      <c r="L2721" s="21" t="s">
        <v>1380</v>
      </c>
      <c r="M2721" s="21" t="s">
        <v>1381</v>
      </c>
      <c r="N2721" s="21">
        <v>60</v>
      </c>
      <c r="O2721" s="20"/>
      <c r="P2721" s="21" t="s">
        <v>50</v>
      </c>
      <c r="Q2721" s="21" t="s">
        <v>3295</v>
      </c>
      <c r="R2721" s="21">
        <v>200000</v>
      </c>
      <c r="S2721" s="21">
        <v>10019</v>
      </c>
      <c r="T2721" s="21">
        <v>-63.195880000000002</v>
      </c>
      <c r="U2721" s="21">
        <v>-17.753129999999999</v>
      </c>
      <c r="V2721" s="21" t="s">
        <v>262</v>
      </c>
      <c r="W2721" s="21" t="s">
        <v>51</v>
      </c>
      <c r="X2721" s="21" t="s">
        <v>3314</v>
      </c>
      <c r="Y2721" s="23">
        <v>46246</v>
      </c>
      <c r="Z2721" s="24">
        <f>+E2721-Y2721</f>
        <v>52</v>
      </c>
      <c r="AA2721" s="25">
        <f>+Tabla_DatosExternos_142[[#This Row],[Saldo]]/Tabla_DatosExternos_142[[#This Row],[Importe]]</f>
        <v>1</v>
      </c>
      <c r="AB2721" s="21"/>
      <c r="AC2721" s="26">
        <f>IF(AND(-Z2721&gt;=1,-Z2721&lt;=30),D2721,0)</f>
        <v>0</v>
      </c>
      <c r="AD2721" s="26">
        <f>IF(AND(-Z2721&gt;=31,-Z2721&lt;=60),D2721,0)</f>
        <v>0</v>
      </c>
      <c r="AE2721" s="26">
        <f>IF(AND(-Z2721&gt;=61,-Z2721&lt;=90),D2721,0)</f>
        <v>0</v>
      </c>
      <c r="AF2721" s="26">
        <f>IF(AND(-Z2721&gt;=91,-Z2721&lt;=120),D2721,0)</f>
        <v>0</v>
      </c>
      <c r="AG2721" s="26">
        <f>IF(AND(-Z2721&gt;=121,-Z2721&lt;=150),D2721,0)</f>
        <v>0</v>
      </c>
      <c r="AH2721" s="26">
        <f>IF(AND(-Z2721&gt;=151,-Z2721&lt;=180),D2721,0)</f>
        <v>0</v>
      </c>
      <c r="AI2721" s="26">
        <f>IF(AND(-Z2721&gt;=181,-Z2721&lt;=210),D2721,0)</f>
        <v>0</v>
      </c>
      <c r="AJ2721" s="26">
        <f>IF(AND(-Z2721&gt;=211,-Z2721&lt;=250),D2721,0)</f>
        <v>0</v>
      </c>
      <c r="AK2721" s="26">
        <f>IF(-Z2721&gt;=251,D2721,0)</f>
        <v>0</v>
      </c>
      <c r="AL2721" s="26">
        <f>SUM(AE2721:AF2721)</f>
        <v>0</v>
      </c>
      <c r="AM2721" s="26">
        <f>SUM(AG2721:AK2721)</f>
        <v>0</v>
      </c>
      <c r="AN2721" s="26">
        <f>SUM(AI2721:AK2721)</f>
        <v>0</v>
      </c>
      <c r="AO2721" s="26">
        <f>+IF(SUM(AC2721:AK2721)=0,D2721,0)</f>
        <v>100.08</v>
      </c>
      <c r="AP2721" s="26">
        <f>+SUM(AC2721:AK2721)</f>
        <v>0</v>
      </c>
      <c r="AQ2721" s="26">
        <f>+Tabla_DatosExternos_142[[#This Row],[Total Vigente]]+Tabla_DatosExternos_142[[#This Row],[Total Vencido]]</f>
        <v>100.08</v>
      </c>
      <c r="AR2721" s="26">
        <f>SUM(AG2721:AK2721)</f>
        <v>0</v>
      </c>
      <c r="AS2721" s="27">
        <f>+Tabla_DatosExternos_142[[#This Row],[Fecha]]-Tabla_DatosExternos_142[[#This Row],[Vence]]</f>
        <v>-60</v>
      </c>
      <c r="AT2721" s="21"/>
      <c r="AU2721" s="28" t="e">
        <f>+AR2721-W2721</f>
        <v>#VALUE!</v>
      </c>
    </row>
    <row r="2722" spans="1:47" x14ac:dyDescent="0.35">
      <c r="A2722" s="20">
        <v>46238</v>
      </c>
      <c r="B2722" s="21">
        <v>294849</v>
      </c>
      <c r="C2722" s="21">
        <v>100.08</v>
      </c>
      <c r="D2722" s="21">
        <v>100.08</v>
      </c>
      <c r="E2722" s="22">
        <v>46298</v>
      </c>
      <c r="F2722" s="21">
        <v>52</v>
      </c>
      <c r="G2722" s="21" t="s">
        <v>96</v>
      </c>
      <c r="H2722" s="21" t="s">
        <v>95</v>
      </c>
      <c r="I2722" s="21" t="s">
        <v>1941</v>
      </c>
      <c r="J2722" s="21" t="s">
        <v>1378</v>
      </c>
      <c r="K2722" s="21" t="s">
        <v>1379</v>
      </c>
      <c r="L2722" s="21" t="s">
        <v>1380</v>
      </c>
      <c r="M2722" s="21" t="s">
        <v>1381</v>
      </c>
      <c r="N2722" s="21">
        <v>60</v>
      </c>
      <c r="O2722" s="20"/>
      <c r="P2722" s="21" t="s">
        <v>50</v>
      </c>
      <c r="Q2722" s="21" t="s">
        <v>3295</v>
      </c>
      <c r="R2722" s="21">
        <v>200000</v>
      </c>
      <c r="S2722" s="21">
        <v>10019</v>
      </c>
      <c r="T2722" s="21">
        <v>-63.165179999999999</v>
      </c>
      <c r="U2722" s="21">
        <v>-17.754349999999999</v>
      </c>
      <c r="V2722" s="21" t="s">
        <v>262</v>
      </c>
      <c r="W2722" s="21" t="s">
        <v>51</v>
      </c>
      <c r="X2722" s="21" t="s">
        <v>3315</v>
      </c>
      <c r="Y2722" s="23">
        <v>46246</v>
      </c>
      <c r="Z2722" s="24">
        <f>+E2722-Y2722</f>
        <v>52</v>
      </c>
      <c r="AA2722" s="25">
        <f>+Tabla_DatosExternos_142[[#This Row],[Saldo]]/Tabla_DatosExternos_142[[#This Row],[Importe]]</f>
        <v>1</v>
      </c>
      <c r="AB2722" s="21"/>
      <c r="AC2722" s="26">
        <f>IF(AND(-Z2722&gt;=1,-Z2722&lt;=30),D2722,0)</f>
        <v>0</v>
      </c>
      <c r="AD2722" s="26">
        <f>IF(AND(-Z2722&gt;=31,-Z2722&lt;=60),D2722,0)</f>
        <v>0</v>
      </c>
      <c r="AE2722" s="26">
        <f>IF(AND(-Z2722&gt;=61,-Z2722&lt;=90),D2722,0)</f>
        <v>0</v>
      </c>
      <c r="AF2722" s="26">
        <f>IF(AND(-Z2722&gt;=91,-Z2722&lt;=120),D2722,0)</f>
        <v>0</v>
      </c>
      <c r="AG2722" s="26">
        <f>IF(AND(-Z2722&gt;=121,-Z2722&lt;=150),D2722,0)</f>
        <v>0</v>
      </c>
      <c r="AH2722" s="26">
        <f>IF(AND(-Z2722&gt;=151,-Z2722&lt;=180),D2722,0)</f>
        <v>0</v>
      </c>
      <c r="AI2722" s="26">
        <f>IF(AND(-Z2722&gt;=181,-Z2722&lt;=210),D2722,0)</f>
        <v>0</v>
      </c>
      <c r="AJ2722" s="26">
        <f>IF(AND(-Z2722&gt;=211,-Z2722&lt;=250),D2722,0)</f>
        <v>0</v>
      </c>
      <c r="AK2722" s="26">
        <f>IF(-Z2722&gt;=251,D2722,0)</f>
        <v>0</v>
      </c>
      <c r="AL2722" s="26">
        <f>SUM(AE2722:AF2722)</f>
        <v>0</v>
      </c>
      <c r="AM2722" s="26">
        <f>SUM(AG2722:AK2722)</f>
        <v>0</v>
      </c>
      <c r="AN2722" s="26">
        <f>SUM(AI2722:AK2722)</f>
        <v>0</v>
      </c>
      <c r="AO2722" s="26">
        <f>+IF(SUM(AC2722:AK2722)=0,D2722,0)</f>
        <v>100.08</v>
      </c>
      <c r="AP2722" s="26">
        <f>+SUM(AC2722:AK2722)</f>
        <v>0</v>
      </c>
      <c r="AQ2722" s="26">
        <f>+Tabla_DatosExternos_142[[#This Row],[Total Vigente]]+Tabla_DatosExternos_142[[#This Row],[Total Vencido]]</f>
        <v>100.08</v>
      </c>
      <c r="AR2722" s="26">
        <f>SUM(AG2722:AK2722)</f>
        <v>0</v>
      </c>
      <c r="AS2722" s="27">
        <f>+Tabla_DatosExternos_142[[#This Row],[Fecha]]-Tabla_DatosExternos_142[[#This Row],[Vence]]</f>
        <v>-60</v>
      </c>
      <c r="AT2722" s="21"/>
      <c r="AU2722" s="28" t="e">
        <f>+AR2722-W2722</f>
        <v>#VALUE!</v>
      </c>
    </row>
    <row r="2723" spans="1:47" x14ac:dyDescent="0.35">
      <c r="A2723" s="20">
        <v>46238</v>
      </c>
      <c r="B2723" s="21">
        <v>294850</v>
      </c>
      <c r="C2723" s="21">
        <v>220.32</v>
      </c>
      <c r="D2723" s="21">
        <v>220.32</v>
      </c>
      <c r="E2723" s="22">
        <v>46298</v>
      </c>
      <c r="F2723" s="21">
        <v>52</v>
      </c>
      <c r="G2723" s="21" t="s">
        <v>96</v>
      </c>
      <c r="H2723" s="21" t="s">
        <v>95</v>
      </c>
      <c r="I2723" s="21" t="s">
        <v>1941</v>
      </c>
      <c r="J2723" s="21" t="s">
        <v>1378</v>
      </c>
      <c r="K2723" s="21" t="s">
        <v>1379</v>
      </c>
      <c r="L2723" s="21" t="s">
        <v>1380</v>
      </c>
      <c r="M2723" s="21" t="s">
        <v>1381</v>
      </c>
      <c r="N2723" s="21">
        <v>60</v>
      </c>
      <c r="O2723" s="20"/>
      <c r="P2723" s="21" t="s">
        <v>50</v>
      </c>
      <c r="Q2723" s="21" t="s">
        <v>3295</v>
      </c>
      <c r="R2723" s="21">
        <v>200000</v>
      </c>
      <c r="S2723" s="21">
        <v>10019</v>
      </c>
      <c r="T2723" s="21">
        <v>-63.153109999999998</v>
      </c>
      <c r="U2723" s="21">
        <v>-17.76812</v>
      </c>
      <c r="V2723" s="21" t="s">
        <v>262</v>
      </c>
      <c r="W2723" s="21" t="s">
        <v>51</v>
      </c>
      <c r="X2723" s="21" t="s">
        <v>3316</v>
      </c>
      <c r="Y2723" s="23">
        <v>46246</v>
      </c>
      <c r="Z2723" s="24">
        <f>+E2723-Y2723</f>
        <v>52</v>
      </c>
      <c r="AA2723" s="25">
        <f>+Tabla_DatosExternos_142[[#This Row],[Saldo]]/Tabla_DatosExternos_142[[#This Row],[Importe]]</f>
        <v>1</v>
      </c>
      <c r="AB2723" s="21"/>
      <c r="AC2723" s="26">
        <f>IF(AND(-Z2723&gt;=1,-Z2723&lt;=30),D2723,0)</f>
        <v>0</v>
      </c>
      <c r="AD2723" s="26">
        <f>IF(AND(-Z2723&gt;=31,-Z2723&lt;=60),D2723,0)</f>
        <v>0</v>
      </c>
      <c r="AE2723" s="26">
        <f>IF(AND(-Z2723&gt;=61,-Z2723&lt;=90),D2723,0)</f>
        <v>0</v>
      </c>
      <c r="AF2723" s="26">
        <f>IF(AND(-Z2723&gt;=91,-Z2723&lt;=120),D2723,0)</f>
        <v>0</v>
      </c>
      <c r="AG2723" s="26">
        <f>IF(AND(-Z2723&gt;=121,-Z2723&lt;=150),D2723,0)</f>
        <v>0</v>
      </c>
      <c r="AH2723" s="26">
        <f>IF(AND(-Z2723&gt;=151,-Z2723&lt;=180),D2723,0)</f>
        <v>0</v>
      </c>
      <c r="AI2723" s="26">
        <f>IF(AND(-Z2723&gt;=181,-Z2723&lt;=210),D2723,0)</f>
        <v>0</v>
      </c>
      <c r="AJ2723" s="26">
        <f>IF(AND(-Z2723&gt;=211,-Z2723&lt;=250),D2723,0)</f>
        <v>0</v>
      </c>
      <c r="AK2723" s="26">
        <f>IF(-Z2723&gt;=251,D2723,0)</f>
        <v>0</v>
      </c>
      <c r="AL2723" s="26">
        <f>SUM(AE2723:AF2723)</f>
        <v>0</v>
      </c>
      <c r="AM2723" s="26">
        <f>SUM(AG2723:AK2723)</f>
        <v>0</v>
      </c>
      <c r="AN2723" s="26">
        <f>SUM(AI2723:AK2723)</f>
        <v>0</v>
      </c>
      <c r="AO2723" s="26">
        <f>+IF(SUM(AC2723:AK2723)=0,D2723,0)</f>
        <v>220.32</v>
      </c>
      <c r="AP2723" s="26">
        <f>+SUM(AC2723:AK2723)</f>
        <v>0</v>
      </c>
      <c r="AQ2723" s="26">
        <f>+Tabla_DatosExternos_142[[#This Row],[Total Vigente]]+Tabla_DatosExternos_142[[#This Row],[Total Vencido]]</f>
        <v>220.32</v>
      </c>
      <c r="AR2723" s="26">
        <f>SUM(AG2723:AK2723)</f>
        <v>0</v>
      </c>
      <c r="AS2723" s="27">
        <f>+Tabla_DatosExternos_142[[#This Row],[Fecha]]-Tabla_DatosExternos_142[[#This Row],[Vence]]</f>
        <v>-60</v>
      </c>
      <c r="AT2723" s="21"/>
      <c r="AU2723" s="28" t="e">
        <f>+AR2723-W2723</f>
        <v>#VALUE!</v>
      </c>
    </row>
    <row r="2724" spans="1:47" x14ac:dyDescent="0.35">
      <c r="A2724" s="20">
        <v>46238</v>
      </c>
      <c r="B2724" s="21">
        <v>294851</v>
      </c>
      <c r="C2724" s="21">
        <v>300.24</v>
      </c>
      <c r="D2724" s="21">
        <v>300.24</v>
      </c>
      <c r="E2724" s="22">
        <v>46298</v>
      </c>
      <c r="F2724" s="21">
        <v>52</v>
      </c>
      <c r="G2724" s="21" t="s">
        <v>96</v>
      </c>
      <c r="H2724" s="21" t="s">
        <v>95</v>
      </c>
      <c r="I2724" s="21" t="s">
        <v>1941</v>
      </c>
      <c r="J2724" s="21" t="s">
        <v>1378</v>
      </c>
      <c r="K2724" s="21" t="s">
        <v>1379</v>
      </c>
      <c r="L2724" s="21" t="s">
        <v>1380</v>
      </c>
      <c r="M2724" s="21" t="s">
        <v>1381</v>
      </c>
      <c r="N2724" s="21">
        <v>60</v>
      </c>
      <c r="O2724" s="20"/>
      <c r="P2724" s="21" t="s">
        <v>50</v>
      </c>
      <c r="Q2724" s="21" t="s">
        <v>3295</v>
      </c>
      <c r="R2724" s="21">
        <v>200000</v>
      </c>
      <c r="S2724" s="21">
        <v>10019</v>
      </c>
      <c r="T2724" s="21">
        <v>-63.217860000000002</v>
      </c>
      <c r="U2724" s="21">
        <v>-17.798069999999999</v>
      </c>
      <c r="V2724" s="21" t="s">
        <v>262</v>
      </c>
      <c r="W2724" s="21" t="s">
        <v>51</v>
      </c>
      <c r="X2724" s="21" t="s">
        <v>3317</v>
      </c>
      <c r="Y2724" s="23">
        <v>46246</v>
      </c>
      <c r="Z2724" s="24">
        <f>+E2724-Y2724</f>
        <v>52</v>
      </c>
      <c r="AA2724" s="25">
        <f>+Tabla_DatosExternos_142[[#This Row],[Saldo]]/Tabla_DatosExternos_142[[#This Row],[Importe]]</f>
        <v>1</v>
      </c>
      <c r="AB2724" s="21"/>
      <c r="AC2724" s="26">
        <f>IF(AND(-Z2724&gt;=1,-Z2724&lt;=30),D2724,0)</f>
        <v>0</v>
      </c>
      <c r="AD2724" s="26">
        <f>IF(AND(-Z2724&gt;=31,-Z2724&lt;=60),D2724,0)</f>
        <v>0</v>
      </c>
      <c r="AE2724" s="26">
        <f>IF(AND(-Z2724&gt;=61,-Z2724&lt;=90),D2724,0)</f>
        <v>0</v>
      </c>
      <c r="AF2724" s="26">
        <f>IF(AND(-Z2724&gt;=91,-Z2724&lt;=120),D2724,0)</f>
        <v>0</v>
      </c>
      <c r="AG2724" s="26">
        <f>IF(AND(-Z2724&gt;=121,-Z2724&lt;=150),D2724,0)</f>
        <v>0</v>
      </c>
      <c r="AH2724" s="26">
        <f>IF(AND(-Z2724&gt;=151,-Z2724&lt;=180),D2724,0)</f>
        <v>0</v>
      </c>
      <c r="AI2724" s="26">
        <f>IF(AND(-Z2724&gt;=181,-Z2724&lt;=210),D2724,0)</f>
        <v>0</v>
      </c>
      <c r="AJ2724" s="26">
        <f>IF(AND(-Z2724&gt;=211,-Z2724&lt;=250),D2724,0)</f>
        <v>0</v>
      </c>
      <c r="AK2724" s="26">
        <f>IF(-Z2724&gt;=251,D2724,0)</f>
        <v>0</v>
      </c>
      <c r="AL2724" s="26">
        <f>SUM(AE2724:AF2724)</f>
        <v>0</v>
      </c>
      <c r="AM2724" s="26">
        <f>SUM(AG2724:AK2724)</f>
        <v>0</v>
      </c>
      <c r="AN2724" s="26">
        <f>SUM(AI2724:AK2724)</f>
        <v>0</v>
      </c>
      <c r="AO2724" s="26">
        <f>+IF(SUM(AC2724:AK2724)=0,D2724,0)</f>
        <v>300.24</v>
      </c>
      <c r="AP2724" s="26">
        <f>+SUM(AC2724:AK2724)</f>
        <v>0</v>
      </c>
      <c r="AQ2724" s="26">
        <f>+Tabla_DatosExternos_142[[#This Row],[Total Vigente]]+Tabla_DatosExternos_142[[#This Row],[Total Vencido]]</f>
        <v>300.24</v>
      </c>
      <c r="AR2724" s="26">
        <f>SUM(AG2724:AK2724)</f>
        <v>0</v>
      </c>
      <c r="AS2724" s="27">
        <f>+Tabla_DatosExternos_142[[#This Row],[Fecha]]-Tabla_DatosExternos_142[[#This Row],[Vence]]</f>
        <v>-60</v>
      </c>
      <c r="AT2724" s="21"/>
      <c r="AU2724" s="28" t="e">
        <f>+AR2724-W2724</f>
        <v>#VALUE!</v>
      </c>
    </row>
    <row r="2725" spans="1:47" x14ac:dyDescent="0.35">
      <c r="A2725" s="20">
        <v>46238</v>
      </c>
      <c r="B2725" s="21">
        <v>294852</v>
      </c>
      <c r="C2725" s="21">
        <v>320.39999999999998</v>
      </c>
      <c r="D2725" s="21">
        <v>320.39999999999998</v>
      </c>
      <c r="E2725" s="22">
        <v>46298</v>
      </c>
      <c r="F2725" s="21">
        <v>52</v>
      </c>
      <c r="G2725" s="21" t="s">
        <v>96</v>
      </c>
      <c r="H2725" s="21" t="s">
        <v>95</v>
      </c>
      <c r="I2725" s="21" t="s">
        <v>1941</v>
      </c>
      <c r="J2725" s="21" t="s">
        <v>1378</v>
      </c>
      <c r="K2725" s="21" t="s">
        <v>1379</v>
      </c>
      <c r="L2725" s="21" t="s">
        <v>1380</v>
      </c>
      <c r="M2725" s="21" t="s">
        <v>1381</v>
      </c>
      <c r="N2725" s="21">
        <v>60</v>
      </c>
      <c r="O2725" s="20"/>
      <c r="P2725" s="21" t="s">
        <v>50</v>
      </c>
      <c r="Q2725" s="21" t="s">
        <v>3295</v>
      </c>
      <c r="R2725" s="21">
        <v>200000</v>
      </c>
      <c r="S2725" s="21">
        <v>10019</v>
      </c>
      <c r="T2725" s="21">
        <v>-63.220700000000001</v>
      </c>
      <c r="U2725" s="21">
        <v>-17.813179999999999</v>
      </c>
      <c r="V2725" s="21" t="s">
        <v>262</v>
      </c>
      <c r="W2725" s="21" t="s">
        <v>51</v>
      </c>
      <c r="X2725" s="21" t="s">
        <v>3318</v>
      </c>
      <c r="Y2725" s="23">
        <v>46246</v>
      </c>
      <c r="Z2725" s="24">
        <f>+E2725-Y2725</f>
        <v>52</v>
      </c>
      <c r="AA2725" s="25">
        <f>+Tabla_DatosExternos_142[[#This Row],[Saldo]]/Tabla_DatosExternos_142[[#This Row],[Importe]]</f>
        <v>1</v>
      </c>
      <c r="AB2725" s="21"/>
      <c r="AC2725" s="26">
        <f>IF(AND(-Z2725&gt;=1,-Z2725&lt;=30),D2725,0)</f>
        <v>0</v>
      </c>
      <c r="AD2725" s="26">
        <f>IF(AND(-Z2725&gt;=31,-Z2725&lt;=60),D2725,0)</f>
        <v>0</v>
      </c>
      <c r="AE2725" s="26">
        <f>IF(AND(-Z2725&gt;=61,-Z2725&lt;=90),D2725,0)</f>
        <v>0</v>
      </c>
      <c r="AF2725" s="26">
        <f>IF(AND(-Z2725&gt;=91,-Z2725&lt;=120),D2725,0)</f>
        <v>0</v>
      </c>
      <c r="AG2725" s="26">
        <f>IF(AND(-Z2725&gt;=121,-Z2725&lt;=150),D2725,0)</f>
        <v>0</v>
      </c>
      <c r="AH2725" s="26">
        <f>IF(AND(-Z2725&gt;=151,-Z2725&lt;=180),D2725,0)</f>
        <v>0</v>
      </c>
      <c r="AI2725" s="26">
        <f>IF(AND(-Z2725&gt;=181,-Z2725&lt;=210),D2725,0)</f>
        <v>0</v>
      </c>
      <c r="AJ2725" s="26">
        <f>IF(AND(-Z2725&gt;=211,-Z2725&lt;=250),D2725,0)</f>
        <v>0</v>
      </c>
      <c r="AK2725" s="26">
        <f>IF(-Z2725&gt;=251,D2725,0)</f>
        <v>0</v>
      </c>
      <c r="AL2725" s="26">
        <f>SUM(AE2725:AF2725)</f>
        <v>0</v>
      </c>
      <c r="AM2725" s="26">
        <f>SUM(AG2725:AK2725)</f>
        <v>0</v>
      </c>
      <c r="AN2725" s="26">
        <f>SUM(AI2725:AK2725)</f>
        <v>0</v>
      </c>
      <c r="AO2725" s="26">
        <f>+IF(SUM(AC2725:AK2725)=0,D2725,0)</f>
        <v>320.39999999999998</v>
      </c>
      <c r="AP2725" s="26">
        <f>+SUM(AC2725:AK2725)</f>
        <v>0</v>
      </c>
      <c r="AQ2725" s="26">
        <f>+Tabla_DatosExternos_142[[#This Row],[Total Vigente]]+Tabla_DatosExternos_142[[#This Row],[Total Vencido]]</f>
        <v>320.39999999999998</v>
      </c>
      <c r="AR2725" s="26">
        <f>SUM(AG2725:AK2725)</f>
        <v>0</v>
      </c>
      <c r="AS2725" s="27">
        <f>+Tabla_DatosExternos_142[[#This Row],[Fecha]]-Tabla_DatosExternos_142[[#This Row],[Vence]]</f>
        <v>-60</v>
      </c>
      <c r="AT2725" s="21"/>
      <c r="AU2725" s="28" t="e">
        <f>+AR2725-W2725</f>
        <v>#VALUE!</v>
      </c>
    </row>
    <row r="2726" spans="1:47" x14ac:dyDescent="0.35">
      <c r="A2726" s="20">
        <v>46238</v>
      </c>
      <c r="B2726" s="21">
        <v>294853</v>
      </c>
      <c r="C2726" s="21">
        <v>520.55999999999995</v>
      </c>
      <c r="D2726" s="21">
        <v>520.55999999999995</v>
      </c>
      <c r="E2726" s="22">
        <v>46298</v>
      </c>
      <c r="F2726" s="21">
        <v>52</v>
      </c>
      <c r="G2726" s="21" t="s">
        <v>96</v>
      </c>
      <c r="H2726" s="21" t="s">
        <v>95</v>
      </c>
      <c r="I2726" s="21" t="s">
        <v>1941</v>
      </c>
      <c r="J2726" s="21" t="s">
        <v>1378</v>
      </c>
      <c r="K2726" s="21" t="s">
        <v>1379</v>
      </c>
      <c r="L2726" s="21" t="s">
        <v>1380</v>
      </c>
      <c r="M2726" s="21" t="s">
        <v>1381</v>
      </c>
      <c r="N2726" s="21">
        <v>60</v>
      </c>
      <c r="O2726" s="20"/>
      <c r="P2726" s="21" t="s">
        <v>50</v>
      </c>
      <c r="Q2726" s="21" t="s">
        <v>3295</v>
      </c>
      <c r="R2726" s="21">
        <v>200000</v>
      </c>
      <c r="S2726" s="21">
        <v>10019</v>
      </c>
      <c r="T2726" s="21">
        <v>-63.16583</v>
      </c>
      <c r="U2726" s="21">
        <v>-17.660060000000001</v>
      </c>
      <c r="V2726" s="21" t="s">
        <v>262</v>
      </c>
      <c r="W2726" s="21" t="s">
        <v>51</v>
      </c>
      <c r="X2726" s="21" t="s">
        <v>3319</v>
      </c>
      <c r="Y2726" s="23">
        <v>46246</v>
      </c>
      <c r="Z2726" s="24">
        <f>+E2726-Y2726</f>
        <v>52</v>
      </c>
      <c r="AA2726" s="25">
        <f>+Tabla_DatosExternos_142[[#This Row],[Saldo]]/Tabla_DatosExternos_142[[#This Row],[Importe]]</f>
        <v>1</v>
      </c>
      <c r="AB2726" s="21"/>
      <c r="AC2726" s="26">
        <f>IF(AND(-Z2726&gt;=1,-Z2726&lt;=30),D2726,0)</f>
        <v>0</v>
      </c>
      <c r="AD2726" s="26">
        <f>IF(AND(-Z2726&gt;=31,-Z2726&lt;=60),D2726,0)</f>
        <v>0</v>
      </c>
      <c r="AE2726" s="26">
        <f>IF(AND(-Z2726&gt;=61,-Z2726&lt;=90),D2726,0)</f>
        <v>0</v>
      </c>
      <c r="AF2726" s="26">
        <f>IF(AND(-Z2726&gt;=91,-Z2726&lt;=120),D2726,0)</f>
        <v>0</v>
      </c>
      <c r="AG2726" s="26">
        <f>IF(AND(-Z2726&gt;=121,-Z2726&lt;=150),D2726,0)</f>
        <v>0</v>
      </c>
      <c r="AH2726" s="26">
        <f>IF(AND(-Z2726&gt;=151,-Z2726&lt;=180),D2726,0)</f>
        <v>0</v>
      </c>
      <c r="AI2726" s="26">
        <f>IF(AND(-Z2726&gt;=181,-Z2726&lt;=210),D2726,0)</f>
        <v>0</v>
      </c>
      <c r="AJ2726" s="26">
        <f>IF(AND(-Z2726&gt;=211,-Z2726&lt;=250),D2726,0)</f>
        <v>0</v>
      </c>
      <c r="AK2726" s="26">
        <f>IF(-Z2726&gt;=251,D2726,0)</f>
        <v>0</v>
      </c>
      <c r="AL2726" s="26">
        <f>SUM(AE2726:AF2726)</f>
        <v>0</v>
      </c>
      <c r="AM2726" s="26">
        <f>SUM(AG2726:AK2726)</f>
        <v>0</v>
      </c>
      <c r="AN2726" s="26">
        <f>SUM(AI2726:AK2726)</f>
        <v>0</v>
      </c>
      <c r="AO2726" s="26">
        <f>+IF(SUM(AC2726:AK2726)=0,D2726,0)</f>
        <v>520.55999999999995</v>
      </c>
      <c r="AP2726" s="26">
        <f>+SUM(AC2726:AK2726)</f>
        <v>0</v>
      </c>
      <c r="AQ2726" s="26">
        <f>+Tabla_DatosExternos_142[[#This Row],[Total Vigente]]+Tabla_DatosExternos_142[[#This Row],[Total Vencido]]</f>
        <v>520.55999999999995</v>
      </c>
      <c r="AR2726" s="26">
        <f>SUM(AG2726:AK2726)</f>
        <v>0</v>
      </c>
      <c r="AS2726" s="27">
        <f>+Tabla_DatosExternos_142[[#This Row],[Fecha]]-Tabla_DatosExternos_142[[#This Row],[Vence]]</f>
        <v>-60</v>
      </c>
      <c r="AT2726" s="21"/>
      <c r="AU2726" s="28" t="e">
        <f>+AR2726-W2726</f>
        <v>#VALUE!</v>
      </c>
    </row>
    <row r="2727" spans="1:47" x14ac:dyDescent="0.35">
      <c r="A2727" s="20">
        <v>46238</v>
      </c>
      <c r="B2727" s="21">
        <v>294854</v>
      </c>
      <c r="C2727" s="21">
        <v>220.32</v>
      </c>
      <c r="D2727" s="21">
        <v>220.32</v>
      </c>
      <c r="E2727" s="22">
        <v>46298</v>
      </c>
      <c r="F2727" s="21">
        <v>52</v>
      </c>
      <c r="G2727" s="21" t="s">
        <v>96</v>
      </c>
      <c r="H2727" s="21" t="s">
        <v>95</v>
      </c>
      <c r="I2727" s="21" t="s">
        <v>1941</v>
      </c>
      <c r="J2727" s="21" t="s">
        <v>1378</v>
      </c>
      <c r="K2727" s="21" t="s">
        <v>1379</v>
      </c>
      <c r="L2727" s="21" t="s">
        <v>1380</v>
      </c>
      <c r="M2727" s="21" t="s">
        <v>1381</v>
      </c>
      <c r="N2727" s="21">
        <v>60</v>
      </c>
      <c r="O2727" s="20"/>
      <c r="P2727" s="21" t="s">
        <v>50</v>
      </c>
      <c r="Q2727" s="21" t="s">
        <v>3295</v>
      </c>
      <c r="R2727" s="21">
        <v>200000</v>
      </c>
      <c r="S2727" s="21">
        <v>10019</v>
      </c>
      <c r="T2727" s="21">
        <v>-63.192570000000003</v>
      </c>
      <c r="U2727" s="21">
        <v>-17.803190000000001</v>
      </c>
      <c r="V2727" s="21" t="s">
        <v>262</v>
      </c>
      <c r="W2727" s="21" t="s">
        <v>51</v>
      </c>
      <c r="X2727" s="21" t="s">
        <v>3320</v>
      </c>
      <c r="Y2727" s="23">
        <v>46246</v>
      </c>
      <c r="Z2727" s="24">
        <f>+E2727-Y2727</f>
        <v>52</v>
      </c>
      <c r="AA2727" s="25">
        <f>+Tabla_DatosExternos_142[[#This Row],[Saldo]]/Tabla_DatosExternos_142[[#This Row],[Importe]]</f>
        <v>1</v>
      </c>
      <c r="AB2727" s="21"/>
      <c r="AC2727" s="26">
        <f>IF(AND(-Z2727&gt;=1,-Z2727&lt;=30),D2727,0)</f>
        <v>0</v>
      </c>
      <c r="AD2727" s="26">
        <f>IF(AND(-Z2727&gt;=31,-Z2727&lt;=60),D2727,0)</f>
        <v>0</v>
      </c>
      <c r="AE2727" s="26">
        <f>IF(AND(-Z2727&gt;=61,-Z2727&lt;=90),D2727,0)</f>
        <v>0</v>
      </c>
      <c r="AF2727" s="26">
        <f>IF(AND(-Z2727&gt;=91,-Z2727&lt;=120),D2727,0)</f>
        <v>0</v>
      </c>
      <c r="AG2727" s="26">
        <f>IF(AND(-Z2727&gt;=121,-Z2727&lt;=150),D2727,0)</f>
        <v>0</v>
      </c>
      <c r="AH2727" s="26">
        <f>IF(AND(-Z2727&gt;=151,-Z2727&lt;=180),D2727,0)</f>
        <v>0</v>
      </c>
      <c r="AI2727" s="26">
        <f>IF(AND(-Z2727&gt;=181,-Z2727&lt;=210),D2727,0)</f>
        <v>0</v>
      </c>
      <c r="AJ2727" s="26">
        <f>IF(AND(-Z2727&gt;=211,-Z2727&lt;=250),D2727,0)</f>
        <v>0</v>
      </c>
      <c r="AK2727" s="26">
        <f>IF(-Z2727&gt;=251,D2727,0)</f>
        <v>0</v>
      </c>
      <c r="AL2727" s="26">
        <f>SUM(AE2727:AF2727)</f>
        <v>0</v>
      </c>
      <c r="AM2727" s="26">
        <f>SUM(AG2727:AK2727)</f>
        <v>0</v>
      </c>
      <c r="AN2727" s="26">
        <f>SUM(AI2727:AK2727)</f>
        <v>0</v>
      </c>
      <c r="AO2727" s="26">
        <f>+IF(SUM(AC2727:AK2727)=0,D2727,0)</f>
        <v>220.32</v>
      </c>
      <c r="AP2727" s="26">
        <f>+SUM(AC2727:AK2727)</f>
        <v>0</v>
      </c>
      <c r="AQ2727" s="26">
        <f>+Tabla_DatosExternos_142[[#This Row],[Total Vigente]]+Tabla_DatosExternos_142[[#This Row],[Total Vencido]]</f>
        <v>220.32</v>
      </c>
      <c r="AR2727" s="26">
        <f>SUM(AG2727:AK2727)</f>
        <v>0</v>
      </c>
      <c r="AS2727" s="27">
        <f>+Tabla_DatosExternos_142[[#This Row],[Fecha]]-Tabla_DatosExternos_142[[#This Row],[Vence]]</f>
        <v>-60</v>
      </c>
      <c r="AT2727" s="21"/>
      <c r="AU2727" s="28" t="e">
        <f>+AR2727-W2727</f>
        <v>#VALUE!</v>
      </c>
    </row>
    <row r="2728" spans="1:47" x14ac:dyDescent="0.35">
      <c r="A2728" s="20">
        <v>46238</v>
      </c>
      <c r="B2728" s="21">
        <v>294855</v>
      </c>
      <c r="C2728" s="21">
        <v>100.08</v>
      </c>
      <c r="D2728" s="21">
        <v>100.08</v>
      </c>
      <c r="E2728" s="22">
        <v>46298</v>
      </c>
      <c r="F2728" s="21">
        <v>52</v>
      </c>
      <c r="G2728" s="21" t="s">
        <v>96</v>
      </c>
      <c r="H2728" s="21" t="s">
        <v>95</v>
      </c>
      <c r="I2728" s="21" t="s">
        <v>1941</v>
      </c>
      <c r="J2728" s="21" t="s">
        <v>1378</v>
      </c>
      <c r="K2728" s="21" t="s">
        <v>1379</v>
      </c>
      <c r="L2728" s="21" t="s">
        <v>1380</v>
      </c>
      <c r="M2728" s="21" t="s">
        <v>1381</v>
      </c>
      <c r="N2728" s="21">
        <v>60</v>
      </c>
      <c r="O2728" s="20"/>
      <c r="P2728" s="21" t="s">
        <v>50</v>
      </c>
      <c r="Q2728" s="21" t="s">
        <v>3295</v>
      </c>
      <c r="R2728" s="21">
        <v>200000</v>
      </c>
      <c r="S2728" s="21">
        <v>10019</v>
      </c>
      <c r="T2728" s="21">
        <v>-63.177497000000002</v>
      </c>
      <c r="U2728" s="21">
        <v>-17.702214999999999</v>
      </c>
      <c r="V2728" s="21" t="s">
        <v>262</v>
      </c>
      <c r="W2728" s="21" t="s">
        <v>51</v>
      </c>
      <c r="X2728" s="21" t="s">
        <v>3321</v>
      </c>
      <c r="Y2728" s="23">
        <v>46246</v>
      </c>
      <c r="Z2728" s="24">
        <f>+E2728-Y2728</f>
        <v>52</v>
      </c>
      <c r="AA2728" s="25">
        <f>+Tabla_DatosExternos_142[[#This Row],[Saldo]]/Tabla_DatosExternos_142[[#This Row],[Importe]]</f>
        <v>1</v>
      </c>
      <c r="AB2728" s="21"/>
      <c r="AC2728" s="26">
        <f>IF(AND(-Z2728&gt;=1,-Z2728&lt;=30),D2728,0)</f>
        <v>0</v>
      </c>
      <c r="AD2728" s="26">
        <f>IF(AND(-Z2728&gt;=31,-Z2728&lt;=60),D2728,0)</f>
        <v>0</v>
      </c>
      <c r="AE2728" s="26">
        <f>IF(AND(-Z2728&gt;=61,-Z2728&lt;=90),D2728,0)</f>
        <v>0</v>
      </c>
      <c r="AF2728" s="26">
        <f>IF(AND(-Z2728&gt;=91,-Z2728&lt;=120),D2728,0)</f>
        <v>0</v>
      </c>
      <c r="AG2728" s="26">
        <f>IF(AND(-Z2728&gt;=121,-Z2728&lt;=150),D2728,0)</f>
        <v>0</v>
      </c>
      <c r="AH2728" s="26">
        <f>IF(AND(-Z2728&gt;=151,-Z2728&lt;=180),D2728,0)</f>
        <v>0</v>
      </c>
      <c r="AI2728" s="26">
        <f>IF(AND(-Z2728&gt;=181,-Z2728&lt;=210),D2728,0)</f>
        <v>0</v>
      </c>
      <c r="AJ2728" s="26">
        <f>IF(AND(-Z2728&gt;=211,-Z2728&lt;=250),D2728,0)</f>
        <v>0</v>
      </c>
      <c r="AK2728" s="26">
        <f>IF(-Z2728&gt;=251,D2728,0)</f>
        <v>0</v>
      </c>
      <c r="AL2728" s="26">
        <f>SUM(AE2728:AF2728)</f>
        <v>0</v>
      </c>
      <c r="AM2728" s="26">
        <f>SUM(AG2728:AK2728)</f>
        <v>0</v>
      </c>
      <c r="AN2728" s="26">
        <f>SUM(AI2728:AK2728)</f>
        <v>0</v>
      </c>
      <c r="AO2728" s="26">
        <f>+IF(SUM(AC2728:AK2728)=0,D2728,0)</f>
        <v>100.08</v>
      </c>
      <c r="AP2728" s="26">
        <f>+SUM(AC2728:AK2728)</f>
        <v>0</v>
      </c>
      <c r="AQ2728" s="26">
        <f>+Tabla_DatosExternos_142[[#This Row],[Total Vigente]]+Tabla_DatosExternos_142[[#This Row],[Total Vencido]]</f>
        <v>100.08</v>
      </c>
      <c r="AR2728" s="26">
        <f>SUM(AG2728:AK2728)</f>
        <v>0</v>
      </c>
      <c r="AS2728" s="27">
        <f>+Tabla_DatosExternos_142[[#This Row],[Fecha]]-Tabla_DatosExternos_142[[#This Row],[Vence]]</f>
        <v>-60</v>
      </c>
      <c r="AT2728" s="21"/>
      <c r="AU2728" s="28" t="e">
        <f>+AR2728-W2728</f>
        <v>#VALUE!</v>
      </c>
    </row>
    <row r="2729" spans="1:47" x14ac:dyDescent="0.35">
      <c r="A2729" s="20">
        <v>46239</v>
      </c>
      <c r="B2729" s="21">
        <v>294856</v>
      </c>
      <c r="C2729" s="21">
        <v>2382.7199999999998</v>
      </c>
      <c r="D2729" s="21">
        <v>2382.7199999999998</v>
      </c>
      <c r="E2729" s="22">
        <v>46299</v>
      </c>
      <c r="F2729" s="21">
        <v>53</v>
      </c>
      <c r="G2729" s="21" t="s">
        <v>96</v>
      </c>
      <c r="H2729" s="21" t="s">
        <v>95</v>
      </c>
      <c r="I2729" s="21" t="s">
        <v>1823</v>
      </c>
      <c r="J2729" s="21" t="s">
        <v>1378</v>
      </c>
      <c r="K2729" s="21" t="s">
        <v>1379</v>
      </c>
      <c r="L2729" s="21" t="s">
        <v>1380</v>
      </c>
      <c r="M2729" s="21" t="s">
        <v>1381</v>
      </c>
      <c r="N2729" s="21">
        <v>60</v>
      </c>
      <c r="O2729" s="20"/>
      <c r="P2729" s="21" t="s">
        <v>50</v>
      </c>
      <c r="Q2729" s="21" t="s">
        <v>1824</v>
      </c>
      <c r="R2729" s="21">
        <v>3020821</v>
      </c>
      <c r="S2729" s="21">
        <v>10019</v>
      </c>
      <c r="T2729" s="21">
        <v>-63.136834200000003</v>
      </c>
      <c r="U2729" s="21">
        <v>-17.797857199999999</v>
      </c>
      <c r="V2729" s="21" t="s">
        <v>1448</v>
      </c>
      <c r="W2729" s="21" t="s">
        <v>51</v>
      </c>
      <c r="X2729" s="21" t="s">
        <v>1875</v>
      </c>
      <c r="Y2729" s="23">
        <v>46246</v>
      </c>
      <c r="Z2729" s="24">
        <f>+E2729-Y2729</f>
        <v>53</v>
      </c>
      <c r="AA2729" s="25">
        <f>+Tabla_DatosExternos_142[[#This Row],[Saldo]]/Tabla_DatosExternos_142[[#This Row],[Importe]]</f>
        <v>1</v>
      </c>
      <c r="AB2729" s="21"/>
      <c r="AC2729" s="26">
        <f>IF(AND(-Z2729&gt;=1,-Z2729&lt;=30),D2729,0)</f>
        <v>0</v>
      </c>
      <c r="AD2729" s="26">
        <f>IF(AND(-Z2729&gt;=31,-Z2729&lt;=60),D2729,0)</f>
        <v>0</v>
      </c>
      <c r="AE2729" s="26">
        <f>IF(AND(-Z2729&gt;=61,-Z2729&lt;=90),D2729,0)</f>
        <v>0</v>
      </c>
      <c r="AF2729" s="26">
        <f>IF(AND(-Z2729&gt;=91,-Z2729&lt;=120),D2729,0)</f>
        <v>0</v>
      </c>
      <c r="AG2729" s="26">
        <f>IF(AND(-Z2729&gt;=121,-Z2729&lt;=150),D2729,0)</f>
        <v>0</v>
      </c>
      <c r="AH2729" s="26">
        <f>IF(AND(-Z2729&gt;=151,-Z2729&lt;=180),D2729,0)</f>
        <v>0</v>
      </c>
      <c r="AI2729" s="26">
        <f>IF(AND(-Z2729&gt;=181,-Z2729&lt;=210),D2729,0)</f>
        <v>0</v>
      </c>
      <c r="AJ2729" s="26">
        <f>IF(AND(-Z2729&gt;=211,-Z2729&lt;=250),D2729,0)</f>
        <v>0</v>
      </c>
      <c r="AK2729" s="26">
        <f>IF(-Z2729&gt;=251,D2729,0)</f>
        <v>0</v>
      </c>
      <c r="AL2729" s="26">
        <f>SUM(AE2729:AF2729)</f>
        <v>0</v>
      </c>
      <c r="AM2729" s="26">
        <f>SUM(AG2729:AK2729)</f>
        <v>0</v>
      </c>
      <c r="AN2729" s="26">
        <f>SUM(AI2729:AK2729)</f>
        <v>0</v>
      </c>
      <c r="AO2729" s="26">
        <f>+IF(SUM(AC2729:AK2729)=0,D2729,0)</f>
        <v>2382.7199999999998</v>
      </c>
      <c r="AP2729" s="26">
        <f>+SUM(AC2729:AK2729)</f>
        <v>0</v>
      </c>
      <c r="AQ2729" s="26">
        <f>+Tabla_DatosExternos_142[[#This Row],[Total Vigente]]+Tabla_DatosExternos_142[[#This Row],[Total Vencido]]</f>
        <v>2382.7199999999998</v>
      </c>
      <c r="AR2729" s="26">
        <f>SUM(AG2729:AK2729)</f>
        <v>0</v>
      </c>
      <c r="AS2729" s="27">
        <f>+Tabla_DatosExternos_142[[#This Row],[Fecha]]-Tabla_DatosExternos_142[[#This Row],[Vence]]</f>
        <v>-60</v>
      </c>
      <c r="AT2729" s="21"/>
      <c r="AU2729" s="28" t="e">
        <f>+AR2729-W2729</f>
        <v>#VALUE!</v>
      </c>
    </row>
    <row r="2730" spans="1:47" x14ac:dyDescent="0.35">
      <c r="A2730" s="20">
        <v>46239</v>
      </c>
      <c r="B2730" s="21">
        <v>294857</v>
      </c>
      <c r="C2730" s="21">
        <v>9349.56</v>
      </c>
      <c r="D2730" s="21">
        <v>9349.56</v>
      </c>
      <c r="E2730" s="22">
        <v>46329</v>
      </c>
      <c r="F2730" s="21">
        <v>83</v>
      </c>
      <c r="G2730" s="21" t="s">
        <v>81</v>
      </c>
      <c r="H2730" s="21" t="s">
        <v>95</v>
      </c>
      <c r="I2730" s="21" t="s">
        <v>1545</v>
      </c>
      <c r="J2730" s="21" t="s">
        <v>1378</v>
      </c>
      <c r="K2730" s="21" t="s">
        <v>1379</v>
      </c>
      <c r="L2730" s="21" t="s">
        <v>1380</v>
      </c>
      <c r="M2730" s="21" t="s">
        <v>1381</v>
      </c>
      <c r="N2730" s="21">
        <v>90</v>
      </c>
      <c r="O2730" s="20"/>
      <c r="P2730" s="21" t="s">
        <v>50</v>
      </c>
      <c r="Q2730" s="21" t="s">
        <v>1546</v>
      </c>
      <c r="R2730" s="21">
        <v>1000300</v>
      </c>
      <c r="S2730" s="21">
        <v>10019</v>
      </c>
      <c r="T2730" s="21">
        <v>-63.206342399999997</v>
      </c>
      <c r="U2730" s="21">
        <v>-17.773146400000002</v>
      </c>
      <c r="V2730" s="21" t="s">
        <v>1547</v>
      </c>
      <c r="W2730" s="21" t="s">
        <v>51</v>
      </c>
      <c r="X2730" s="21" t="s">
        <v>1548</v>
      </c>
      <c r="Y2730" s="23">
        <v>46246</v>
      </c>
      <c r="Z2730" s="24">
        <f>+E2730-Y2730</f>
        <v>83</v>
      </c>
      <c r="AA2730" s="25">
        <f>+Tabla_DatosExternos_142[[#This Row],[Saldo]]/Tabla_DatosExternos_142[[#This Row],[Importe]]</f>
        <v>1</v>
      </c>
      <c r="AB2730" s="21"/>
      <c r="AC2730" s="26">
        <f>IF(AND(-Z2730&gt;=1,-Z2730&lt;=30),D2730,0)</f>
        <v>0</v>
      </c>
      <c r="AD2730" s="26">
        <f>IF(AND(-Z2730&gt;=31,-Z2730&lt;=60),D2730,0)</f>
        <v>0</v>
      </c>
      <c r="AE2730" s="26">
        <f>IF(AND(-Z2730&gt;=61,-Z2730&lt;=90),D2730,0)</f>
        <v>0</v>
      </c>
      <c r="AF2730" s="26">
        <f>IF(AND(-Z2730&gt;=91,-Z2730&lt;=120),D2730,0)</f>
        <v>0</v>
      </c>
      <c r="AG2730" s="26">
        <f>IF(AND(-Z2730&gt;=121,-Z2730&lt;=150),D2730,0)</f>
        <v>0</v>
      </c>
      <c r="AH2730" s="26">
        <f>IF(AND(-Z2730&gt;=151,-Z2730&lt;=180),D2730,0)</f>
        <v>0</v>
      </c>
      <c r="AI2730" s="26">
        <f>IF(AND(-Z2730&gt;=181,-Z2730&lt;=210),D2730,0)</f>
        <v>0</v>
      </c>
      <c r="AJ2730" s="26">
        <f>IF(AND(-Z2730&gt;=211,-Z2730&lt;=250),D2730,0)</f>
        <v>0</v>
      </c>
      <c r="AK2730" s="26">
        <f>IF(-Z2730&gt;=251,D2730,0)</f>
        <v>0</v>
      </c>
      <c r="AL2730" s="26">
        <f>SUM(AE2730:AF2730)</f>
        <v>0</v>
      </c>
      <c r="AM2730" s="26">
        <f>SUM(AG2730:AK2730)</f>
        <v>0</v>
      </c>
      <c r="AN2730" s="26">
        <f>SUM(AI2730:AK2730)</f>
        <v>0</v>
      </c>
      <c r="AO2730" s="26">
        <f>+IF(SUM(AC2730:AK2730)=0,D2730,0)</f>
        <v>9349.56</v>
      </c>
      <c r="AP2730" s="26">
        <f>+SUM(AC2730:AK2730)</f>
        <v>0</v>
      </c>
      <c r="AQ2730" s="26">
        <f>+Tabla_DatosExternos_142[[#This Row],[Total Vigente]]+Tabla_DatosExternos_142[[#This Row],[Total Vencido]]</f>
        <v>9349.56</v>
      </c>
      <c r="AR2730" s="26">
        <f>SUM(AG2730:AK2730)</f>
        <v>0</v>
      </c>
      <c r="AS2730" s="27">
        <f>+Tabla_DatosExternos_142[[#This Row],[Fecha]]-Tabla_DatosExternos_142[[#This Row],[Vence]]</f>
        <v>-90</v>
      </c>
      <c r="AT2730" s="21"/>
      <c r="AU2730" s="28" t="e">
        <f>+AR2730-W2730</f>
        <v>#VALUE!</v>
      </c>
    </row>
    <row r="2731" spans="1:47" x14ac:dyDescent="0.35">
      <c r="A2731" s="20">
        <v>46239</v>
      </c>
      <c r="B2731" s="21">
        <v>294858</v>
      </c>
      <c r="C2731" s="21">
        <v>6595.2</v>
      </c>
      <c r="D2731" s="21">
        <v>6595.2</v>
      </c>
      <c r="E2731" s="22">
        <v>46329</v>
      </c>
      <c r="F2731" s="21">
        <v>83</v>
      </c>
      <c r="G2731" s="21" t="s">
        <v>81</v>
      </c>
      <c r="H2731" s="21" t="s">
        <v>95</v>
      </c>
      <c r="I2731" s="21" t="s">
        <v>1545</v>
      </c>
      <c r="J2731" s="21" t="s">
        <v>1378</v>
      </c>
      <c r="K2731" s="21" t="s">
        <v>1379</v>
      </c>
      <c r="L2731" s="21" t="s">
        <v>1380</v>
      </c>
      <c r="M2731" s="21" t="s">
        <v>1381</v>
      </c>
      <c r="N2731" s="21">
        <v>90</v>
      </c>
      <c r="O2731" s="20"/>
      <c r="P2731" s="21" t="s">
        <v>50</v>
      </c>
      <c r="Q2731" s="21" t="s">
        <v>1546</v>
      </c>
      <c r="R2731" s="21">
        <v>1000300</v>
      </c>
      <c r="S2731" s="21">
        <v>10019</v>
      </c>
      <c r="T2731" s="21">
        <v>-63.206342399999997</v>
      </c>
      <c r="U2731" s="21">
        <v>-17.773146400000002</v>
      </c>
      <c r="V2731" s="21" t="s">
        <v>1547</v>
      </c>
      <c r="W2731" s="21" t="s">
        <v>51</v>
      </c>
      <c r="X2731" s="21" t="s">
        <v>1548</v>
      </c>
      <c r="Y2731" s="23">
        <v>46246</v>
      </c>
      <c r="Z2731" s="24">
        <f>+E2731-Y2731</f>
        <v>83</v>
      </c>
      <c r="AA2731" s="25">
        <f>+Tabla_DatosExternos_142[[#This Row],[Saldo]]/Tabla_DatosExternos_142[[#This Row],[Importe]]</f>
        <v>1</v>
      </c>
      <c r="AB2731" s="21"/>
      <c r="AC2731" s="26">
        <f>IF(AND(-Z2731&gt;=1,-Z2731&lt;=30),D2731,0)</f>
        <v>0</v>
      </c>
      <c r="AD2731" s="26">
        <f>IF(AND(-Z2731&gt;=31,-Z2731&lt;=60),D2731,0)</f>
        <v>0</v>
      </c>
      <c r="AE2731" s="26">
        <f>IF(AND(-Z2731&gt;=61,-Z2731&lt;=90),D2731,0)</f>
        <v>0</v>
      </c>
      <c r="AF2731" s="26">
        <f>IF(AND(-Z2731&gt;=91,-Z2731&lt;=120),D2731,0)</f>
        <v>0</v>
      </c>
      <c r="AG2731" s="26">
        <f>IF(AND(-Z2731&gt;=121,-Z2731&lt;=150),D2731,0)</f>
        <v>0</v>
      </c>
      <c r="AH2731" s="26">
        <f>IF(AND(-Z2731&gt;=151,-Z2731&lt;=180),D2731,0)</f>
        <v>0</v>
      </c>
      <c r="AI2731" s="26">
        <f>IF(AND(-Z2731&gt;=181,-Z2731&lt;=210),D2731,0)</f>
        <v>0</v>
      </c>
      <c r="AJ2731" s="26">
        <f>IF(AND(-Z2731&gt;=211,-Z2731&lt;=250),D2731,0)</f>
        <v>0</v>
      </c>
      <c r="AK2731" s="26">
        <f>IF(-Z2731&gt;=251,D2731,0)</f>
        <v>0</v>
      </c>
      <c r="AL2731" s="26">
        <f>SUM(AE2731:AF2731)</f>
        <v>0</v>
      </c>
      <c r="AM2731" s="26">
        <f>SUM(AG2731:AK2731)</f>
        <v>0</v>
      </c>
      <c r="AN2731" s="26">
        <f>SUM(AI2731:AK2731)</f>
        <v>0</v>
      </c>
      <c r="AO2731" s="26">
        <f>+IF(SUM(AC2731:AK2731)=0,D2731,0)</f>
        <v>6595.2</v>
      </c>
      <c r="AP2731" s="26">
        <f>+SUM(AC2731:AK2731)</f>
        <v>0</v>
      </c>
      <c r="AQ2731" s="26">
        <f>+Tabla_DatosExternos_142[[#This Row],[Total Vigente]]+Tabla_DatosExternos_142[[#This Row],[Total Vencido]]</f>
        <v>6595.2</v>
      </c>
      <c r="AR2731" s="26">
        <f>SUM(AG2731:AK2731)</f>
        <v>0</v>
      </c>
      <c r="AS2731" s="27">
        <f>+Tabla_DatosExternos_142[[#This Row],[Fecha]]-Tabla_DatosExternos_142[[#This Row],[Vence]]</f>
        <v>-90</v>
      </c>
      <c r="AT2731" s="21"/>
      <c r="AU2731" s="28" t="e">
        <f>+AR2731-W2731</f>
        <v>#VALUE!</v>
      </c>
    </row>
    <row r="2732" spans="1:47" x14ac:dyDescent="0.35">
      <c r="A2732" s="20">
        <v>46239</v>
      </c>
      <c r="B2732" s="21">
        <v>294859</v>
      </c>
      <c r="C2732" s="21">
        <v>9436.2000000000007</v>
      </c>
      <c r="D2732" s="21">
        <v>9436.2000000000007</v>
      </c>
      <c r="E2732" s="22">
        <v>46329</v>
      </c>
      <c r="F2732" s="21">
        <v>83</v>
      </c>
      <c r="G2732" s="21" t="s">
        <v>81</v>
      </c>
      <c r="H2732" s="21" t="s">
        <v>95</v>
      </c>
      <c r="I2732" s="21" t="s">
        <v>1545</v>
      </c>
      <c r="J2732" s="21" t="s">
        <v>1378</v>
      </c>
      <c r="K2732" s="21" t="s">
        <v>1379</v>
      </c>
      <c r="L2732" s="21" t="s">
        <v>1380</v>
      </c>
      <c r="M2732" s="21" t="s">
        <v>1381</v>
      </c>
      <c r="N2732" s="21">
        <v>90</v>
      </c>
      <c r="O2732" s="20"/>
      <c r="P2732" s="21" t="s">
        <v>50</v>
      </c>
      <c r="Q2732" s="21" t="s">
        <v>1546</v>
      </c>
      <c r="R2732" s="21">
        <v>1000300</v>
      </c>
      <c r="S2732" s="21">
        <v>10019</v>
      </c>
      <c r="T2732" s="21">
        <v>-63.206342399999997</v>
      </c>
      <c r="U2732" s="21">
        <v>-17.773146400000002</v>
      </c>
      <c r="V2732" s="21" t="s">
        <v>1547</v>
      </c>
      <c r="W2732" s="21" t="s">
        <v>51</v>
      </c>
      <c r="X2732" s="21" t="s">
        <v>1548</v>
      </c>
      <c r="Y2732" s="23">
        <v>46246</v>
      </c>
      <c r="Z2732" s="24">
        <f>+E2732-Y2732</f>
        <v>83</v>
      </c>
      <c r="AA2732" s="25">
        <f>+Tabla_DatosExternos_142[[#This Row],[Saldo]]/Tabla_DatosExternos_142[[#This Row],[Importe]]</f>
        <v>1</v>
      </c>
      <c r="AB2732" s="21"/>
      <c r="AC2732" s="26">
        <f>IF(AND(-Z2732&gt;=1,-Z2732&lt;=30),D2732,0)</f>
        <v>0</v>
      </c>
      <c r="AD2732" s="26">
        <f>IF(AND(-Z2732&gt;=31,-Z2732&lt;=60),D2732,0)</f>
        <v>0</v>
      </c>
      <c r="AE2732" s="26">
        <f>IF(AND(-Z2732&gt;=61,-Z2732&lt;=90),D2732,0)</f>
        <v>0</v>
      </c>
      <c r="AF2732" s="26">
        <f>IF(AND(-Z2732&gt;=91,-Z2732&lt;=120),D2732,0)</f>
        <v>0</v>
      </c>
      <c r="AG2732" s="26">
        <f>IF(AND(-Z2732&gt;=121,-Z2732&lt;=150),D2732,0)</f>
        <v>0</v>
      </c>
      <c r="AH2732" s="26">
        <f>IF(AND(-Z2732&gt;=151,-Z2732&lt;=180),D2732,0)</f>
        <v>0</v>
      </c>
      <c r="AI2732" s="26">
        <f>IF(AND(-Z2732&gt;=181,-Z2732&lt;=210),D2732,0)</f>
        <v>0</v>
      </c>
      <c r="AJ2732" s="26">
        <f>IF(AND(-Z2732&gt;=211,-Z2732&lt;=250),D2732,0)</f>
        <v>0</v>
      </c>
      <c r="AK2732" s="26">
        <f>IF(-Z2732&gt;=251,D2732,0)</f>
        <v>0</v>
      </c>
      <c r="AL2732" s="26">
        <f>SUM(AE2732:AF2732)</f>
        <v>0</v>
      </c>
      <c r="AM2732" s="26">
        <f>SUM(AG2732:AK2732)</f>
        <v>0</v>
      </c>
      <c r="AN2732" s="26">
        <f>SUM(AI2732:AK2732)</f>
        <v>0</v>
      </c>
      <c r="AO2732" s="26">
        <f>+IF(SUM(AC2732:AK2732)=0,D2732,0)</f>
        <v>9436.2000000000007</v>
      </c>
      <c r="AP2732" s="26">
        <f>+SUM(AC2732:AK2732)</f>
        <v>0</v>
      </c>
      <c r="AQ2732" s="26">
        <f>+Tabla_DatosExternos_142[[#This Row],[Total Vigente]]+Tabla_DatosExternos_142[[#This Row],[Total Vencido]]</f>
        <v>9436.2000000000007</v>
      </c>
      <c r="AR2732" s="26">
        <f>SUM(AG2732:AK2732)</f>
        <v>0</v>
      </c>
      <c r="AS2732" s="27">
        <f>+Tabla_DatosExternos_142[[#This Row],[Fecha]]-Tabla_DatosExternos_142[[#This Row],[Vence]]</f>
        <v>-90</v>
      </c>
      <c r="AT2732" s="21"/>
      <c r="AU2732" s="28" t="e">
        <f>+AR2732-W2732</f>
        <v>#VALUE!</v>
      </c>
    </row>
    <row r="2733" spans="1:47" x14ac:dyDescent="0.35">
      <c r="A2733" s="20">
        <v>46239</v>
      </c>
      <c r="B2733" s="21">
        <v>294860</v>
      </c>
      <c r="C2733" s="21">
        <v>1033.5999999999999</v>
      </c>
      <c r="D2733" s="21">
        <v>1033.5999999999999</v>
      </c>
      <c r="E2733" s="22">
        <v>46299</v>
      </c>
      <c r="F2733" s="21">
        <v>53</v>
      </c>
      <c r="G2733" s="21" t="s">
        <v>96</v>
      </c>
      <c r="H2733" s="21" t="s">
        <v>95</v>
      </c>
      <c r="I2733" s="21" t="s">
        <v>1823</v>
      </c>
      <c r="J2733" s="21" t="s">
        <v>1378</v>
      </c>
      <c r="K2733" s="21" t="s">
        <v>1379</v>
      </c>
      <c r="L2733" s="21" t="s">
        <v>1380</v>
      </c>
      <c r="M2733" s="21" t="s">
        <v>1381</v>
      </c>
      <c r="N2733" s="21">
        <v>60</v>
      </c>
      <c r="O2733" s="20"/>
      <c r="P2733" s="21" t="s">
        <v>50</v>
      </c>
      <c r="Q2733" s="21" t="s">
        <v>1824</v>
      </c>
      <c r="R2733" s="21">
        <v>3020821</v>
      </c>
      <c r="S2733" s="21">
        <v>10019</v>
      </c>
      <c r="T2733" s="21">
        <v>-63.211114299999998</v>
      </c>
      <c r="U2733" s="21">
        <v>-17.8105388</v>
      </c>
      <c r="V2733" s="21" t="s">
        <v>1448</v>
      </c>
      <c r="W2733" s="21" t="s">
        <v>51</v>
      </c>
      <c r="X2733" s="21" t="s">
        <v>1838</v>
      </c>
      <c r="Y2733" s="23">
        <v>46246</v>
      </c>
      <c r="Z2733" s="24">
        <f>+E2733-Y2733</f>
        <v>53</v>
      </c>
      <c r="AA2733" s="25">
        <f>+Tabla_DatosExternos_142[[#This Row],[Saldo]]/Tabla_DatosExternos_142[[#This Row],[Importe]]</f>
        <v>1</v>
      </c>
      <c r="AB2733" s="21"/>
      <c r="AC2733" s="26">
        <f>IF(AND(-Z2733&gt;=1,-Z2733&lt;=30),D2733,0)</f>
        <v>0</v>
      </c>
      <c r="AD2733" s="26">
        <f>IF(AND(-Z2733&gt;=31,-Z2733&lt;=60),D2733,0)</f>
        <v>0</v>
      </c>
      <c r="AE2733" s="26">
        <f>IF(AND(-Z2733&gt;=61,-Z2733&lt;=90),D2733,0)</f>
        <v>0</v>
      </c>
      <c r="AF2733" s="26">
        <f>IF(AND(-Z2733&gt;=91,-Z2733&lt;=120),D2733,0)</f>
        <v>0</v>
      </c>
      <c r="AG2733" s="26">
        <f>IF(AND(-Z2733&gt;=121,-Z2733&lt;=150),D2733,0)</f>
        <v>0</v>
      </c>
      <c r="AH2733" s="26">
        <f>IF(AND(-Z2733&gt;=151,-Z2733&lt;=180),D2733,0)</f>
        <v>0</v>
      </c>
      <c r="AI2733" s="26">
        <f>IF(AND(-Z2733&gt;=181,-Z2733&lt;=210),D2733,0)</f>
        <v>0</v>
      </c>
      <c r="AJ2733" s="26">
        <f>IF(AND(-Z2733&gt;=211,-Z2733&lt;=250),D2733,0)</f>
        <v>0</v>
      </c>
      <c r="AK2733" s="26">
        <f>IF(-Z2733&gt;=251,D2733,0)</f>
        <v>0</v>
      </c>
      <c r="AL2733" s="26">
        <f>SUM(AE2733:AF2733)</f>
        <v>0</v>
      </c>
      <c r="AM2733" s="26">
        <f>SUM(AG2733:AK2733)</f>
        <v>0</v>
      </c>
      <c r="AN2733" s="26">
        <f>SUM(AI2733:AK2733)</f>
        <v>0</v>
      </c>
      <c r="AO2733" s="26">
        <f>+IF(SUM(AC2733:AK2733)=0,D2733,0)</f>
        <v>1033.5999999999999</v>
      </c>
      <c r="AP2733" s="26">
        <f>+SUM(AC2733:AK2733)</f>
        <v>0</v>
      </c>
      <c r="AQ2733" s="26">
        <f>+Tabla_DatosExternos_142[[#This Row],[Total Vigente]]+Tabla_DatosExternos_142[[#This Row],[Total Vencido]]</f>
        <v>1033.5999999999999</v>
      </c>
      <c r="AR2733" s="26">
        <f>SUM(AG2733:AK2733)</f>
        <v>0</v>
      </c>
      <c r="AS2733" s="27">
        <f>+Tabla_DatosExternos_142[[#This Row],[Fecha]]-Tabla_DatosExternos_142[[#This Row],[Vence]]</f>
        <v>-60</v>
      </c>
      <c r="AT2733" s="21"/>
      <c r="AU2733" s="28" t="e">
        <f>+AR2733-W2733</f>
        <v>#VALUE!</v>
      </c>
    </row>
    <row r="2734" spans="1:47" x14ac:dyDescent="0.35">
      <c r="A2734" s="20">
        <v>46239</v>
      </c>
      <c r="B2734" s="21">
        <v>294861</v>
      </c>
      <c r="C2734" s="21">
        <v>1089.54</v>
      </c>
      <c r="D2734" s="21">
        <v>1089.54</v>
      </c>
      <c r="E2734" s="22">
        <v>46299</v>
      </c>
      <c r="F2734" s="21">
        <v>53</v>
      </c>
      <c r="G2734" s="21" t="s">
        <v>96</v>
      </c>
      <c r="H2734" s="21" t="s">
        <v>95</v>
      </c>
      <c r="I2734" s="21" t="s">
        <v>1823</v>
      </c>
      <c r="J2734" s="21" t="s">
        <v>1378</v>
      </c>
      <c r="K2734" s="21" t="s">
        <v>1379</v>
      </c>
      <c r="L2734" s="21" t="s">
        <v>1380</v>
      </c>
      <c r="M2734" s="21" t="s">
        <v>1381</v>
      </c>
      <c r="N2734" s="21">
        <v>60</v>
      </c>
      <c r="O2734" s="20"/>
      <c r="P2734" s="21" t="s">
        <v>50</v>
      </c>
      <c r="Q2734" s="21" t="s">
        <v>1824</v>
      </c>
      <c r="R2734" s="21">
        <v>3020821</v>
      </c>
      <c r="S2734" s="21">
        <v>10019</v>
      </c>
      <c r="T2734" s="21">
        <v>-63.211114299999998</v>
      </c>
      <c r="U2734" s="21">
        <v>-17.8105388</v>
      </c>
      <c r="V2734" s="21" t="s">
        <v>1448</v>
      </c>
      <c r="W2734" s="21" t="s">
        <v>51</v>
      </c>
      <c r="X2734" s="21" t="s">
        <v>1838</v>
      </c>
      <c r="Y2734" s="23">
        <v>46246</v>
      </c>
      <c r="Z2734" s="24">
        <f>+E2734-Y2734</f>
        <v>53</v>
      </c>
      <c r="AA2734" s="25">
        <f>+Tabla_DatosExternos_142[[#This Row],[Saldo]]/Tabla_DatosExternos_142[[#This Row],[Importe]]</f>
        <v>1</v>
      </c>
      <c r="AB2734" s="21"/>
      <c r="AC2734" s="26">
        <f>IF(AND(-Z2734&gt;=1,-Z2734&lt;=30),D2734,0)</f>
        <v>0</v>
      </c>
      <c r="AD2734" s="26">
        <f>IF(AND(-Z2734&gt;=31,-Z2734&lt;=60),D2734,0)</f>
        <v>0</v>
      </c>
      <c r="AE2734" s="26">
        <f>IF(AND(-Z2734&gt;=61,-Z2734&lt;=90),D2734,0)</f>
        <v>0</v>
      </c>
      <c r="AF2734" s="26">
        <f>IF(AND(-Z2734&gt;=91,-Z2734&lt;=120),D2734,0)</f>
        <v>0</v>
      </c>
      <c r="AG2734" s="26">
        <f>IF(AND(-Z2734&gt;=121,-Z2734&lt;=150),D2734,0)</f>
        <v>0</v>
      </c>
      <c r="AH2734" s="26">
        <f>IF(AND(-Z2734&gt;=151,-Z2734&lt;=180),D2734,0)</f>
        <v>0</v>
      </c>
      <c r="AI2734" s="26">
        <f>IF(AND(-Z2734&gt;=181,-Z2734&lt;=210),D2734,0)</f>
        <v>0</v>
      </c>
      <c r="AJ2734" s="26">
        <f>IF(AND(-Z2734&gt;=211,-Z2734&lt;=250),D2734,0)</f>
        <v>0</v>
      </c>
      <c r="AK2734" s="26">
        <f>IF(-Z2734&gt;=251,D2734,0)</f>
        <v>0</v>
      </c>
      <c r="AL2734" s="26">
        <f>SUM(AE2734:AF2734)</f>
        <v>0</v>
      </c>
      <c r="AM2734" s="26">
        <f>SUM(AG2734:AK2734)</f>
        <v>0</v>
      </c>
      <c r="AN2734" s="26">
        <f>SUM(AI2734:AK2734)</f>
        <v>0</v>
      </c>
      <c r="AO2734" s="26">
        <f>+IF(SUM(AC2734:AK2734)=0,D2734,0)</f>
        <v>1089.54</v>
      </c>
      <c r="AP2734" s="26">
        <f>+SUM(AC2734:AK2734)</f>
        <v>0</v>
      </c>
      <c r="AQ2734" s="26">
        <f>+Tabla_DatosExternos_142[[#This Row],[Total Vigente]]+Tabla_DatosExternos_142[[#This Row],[Total Vencido]]</f>
        <v>1089.54</v>
      </c>
      <c r="AR2734" s="26">
        <f>SUM(AG2734:AK2734)</f>
        <v>0</v>
      </c>
      <c r="AS2734" s="27">
        <f>+Tabla_DatosExternos_142[[#This Row],[Fecha]]-Tabla_DatosExternos_142[[#This Row],[Vence]]</f>
        <v>-60</v>
      </c>
      <c r="AT2734" s="21"/>
      <c r="AU2734" s="28" t="e">
        <f>+AR2734-W2734</f>
        <v>#VALUE!</v>
      </c>
    </row>
    <row r="2735" spans="1:47" x14ac:dyDescent="0.35">
      <c r="A2735" s="20">
        <v>46239</v>
      </c>
      <c r="B2735" s="21">
        <v>294862</v>
      </c>
      <c r="C2735" s="21">
        <v>1824</v>
      </c>
      <c r="D2735" s="21">
        <v>1824</v>
      </c>
      <c r="E2735" s="22">
        <v>46299</v>
      </c>
      <c r="F2735" s="21">
        <v>53</v>
      </c>
      <c r="G2735" s="21" t="s">
        <v>96</v>
      </c>
      <c r="H2735" s="21" t="s">
        <v>95</v>
      </c>
      <c r="I2735" s="21" t="s">
        <v>1823</v>
      </c>
      <c r="J2735" s="21" t="s">
        <v>1378</v>
      </c>
      <c r="K2735" s="21" t="s">
        <v>1379</v>
      </c>
      <c r="L2735" s="21" t="s">
        <v>1380</v>
      </c>
      <c r="M2735" s="21" t="s">
        <v>1381</v>
      </c>
      <c r="N2735" s="21">
        <v>60</v>
      </c>
      <c r="O2735" s="20"/>
      <c r="P2735" s="21" t="s">
        <v>50</v>
      </c>
      <c r="Q2735" s="21" t="s">
        <v>1824</v>
      </c>
      <c r="R2735" s="21">
        <v>3020821</v>
      </c>
      <c r="S2735" s="21">
        <v>10019</v>
      </c>
      <c r="T2735" s="21">
        <v>-63.202550500000001</v>
      </c>
      <c r="U2735" s="21">
        <v>-17.756794899999999</v>
      </c>
      <c r="V2735" s="21" t="s">
        <v>1448</v>
      </c>
      <c r="W2735" s="21" t="s">
        <v>51</v>
      </c>
      <c r="X2735" s="21" t="s">
        <v>1857</v>
      </c>
      <c r="Y2735" s="23">
        <v>46246</v>
      </c>
      <c r="Z2735" s="24">
        <f>+E2735-Y2735</f>
        <v>53</v>
      </c>
      <c r="AA2735" s="25">
        <f>+Tabla_DatosExternos_142[[#This Row],[Saldo]]/Tabla_DatosExternos_142[[#This Row],[Importe]]</f>
        <v>1</v>
      </c>
      <c r="AB2735" s="21"/>
      <c r="AC2735" s="26">
        <f>IF(AND(-Z2735&gt;=1,-Z2735&lt;=30),D2735,0)</f>
        <v>0</v>
      </c>
      <c r="AD2735" s="26">
        <f>IF(AND(-Z2735&gt;=31,-Z2735&lt;=60),D2735,0)</f>
        <v>0</v>
      </c>
      <c r="AE2735" s="26">
        <f>IF(AND(-Z2735&gt;=61,-Z2735&lt;=90),D2735,0)</f>
        <v>0</v>
      </c>
      <c r="AF2735" s="26">
        <f>IF(AND(-Z2735&gt;=91,-Z2735&lt;=120),D2735,0)</f>
        <v>0</v>
      </c>
      <c r="AG2735" s="26">
        <f>IF(AND(-Z2735&gt;=121,-Z2735&lt;=150),D2735,0)</f>
        <v>0</v>
      </c>
      <c r="AH2735" s="26">
        <f>IF(AND(-Z2735&gt;=151,-Z2735&lt;=180),D2735,0)</f>
        <v>0</v>
      </c>
      <c r="AI2735" s="26">
        <f>IF(AND(-Z2735&gt;=181,-Z2735&lt;=210),D2735,0)</f>
        <v>0</v>
      </c>
      <c r="AJ2735" s="26">
        <f>IF(AND(-Z2735&gt;=211,-Z2735&lt;=250),D2735,0)</f>
        <v>0</v>
      </c>
      <c r="AK2735" s="26">
        <f>IF(-Z2735&gt;=251,D2735,0)</f>
        <v>0</v>
      </c>
      <c r="AL2735" s="26">
        <f>SUM(AE2735:AF2735)</f>
        <v>0</v>
      </c>
      <c r="AM2735" s="26">
        <f>SUM(AG2735:AK2735)</f>
        <v>0</v>
      </c>
      <c r="AN2735" s="26">
        <f>SUM(AI2735:AK2735)</f>
        <v>0</v>
      </c>
      <c r="AO2735" s="26">
        <f>+IF(SUM(AC2735:AK2735)=0,D2735,0)</f>
        <v>1824</v>
      </c>
      <c r="AP2735" s="26">
        <f>+SUM(AC2735:AK2735)</f>
        <v>0</v>
      </c>
      <c r="AQ2735" s="26">
        <f>+Tabla_DatosExternos_142[[#This Row],[Total Vigente]]+Tabla_DatosExternos_142[[#This Row],[Total Vencido]]</f>
        <v>1824</v>
      </c>
      <c r="AR2735" s="26">
        <f>SUM(AG2735:AK2735)</f>
        <v>0</v>
      </c>
      <c r="AS2735" s="27">
        <f>+Tabla_DatosExternos_142[[#This Row],[Fecha]]-Tabla_DatosExternos_142[[#This Row],[Vence]]</f>
        <v>-60</v>
      </c>
      <c r="AT2735" s="21"/>
      <c r="AU2735" s="28" t="e">
        <f>+AR2735-W2735</f>
        <v>#VALUE!</v>
      </c>
    </row>
    <row r="2736" spans="1:47" x14ac:dyDescent="0.35">
      <c r="A2736" s="20">
        <v>46239</v>
      </c>
      <c r="B2736" s="21">
        <v>294863</v>
      </c>
      <c r="C2736" s="21">
        <v>871.86</v>
      </c>
      <c r="D2736" s="21">
        <v>871.86</v>
      </c>
      <c r="E2736" s="22">
        <v>46299</v>
      </c>
      <c r="F2736" s="21">
        <v>53</v>
      </c>
      <c r="G2736" s="21" t="s">
        <v>96</v>
      </c>
      <c r="H2736" s="21" t="s">
        <v>95</v>
      </c>
      <c r="I2736" s="21" t="s">
        <v>1823</v>
      </c>
      <c r="J2736" s="21" t="s">
        <v>1378</v>
      </c>
      <c r="K2736" s="21" t="s">
        <v>1379</v>
      </c>
      <c r="L2736" s="21" t="s">
        <v>1380</v>
      </c>
      <c r="M2736" s="21" t="s">
        <v>1381</v>
      </c>
      <c r="N2736" s="21">
        <v>60</v>
      </c>
      <c r="O2736" s="20"/>
      <c r="P2736" s="21" t="s">
        <v>50</v>
      </c>
      <c r="Q2736" s="21" t="s">
        <v>1824</v>
      </c>
      <c r="R2736" s="21">
        <v>3020821</v>
      </c>
      <c r="S2736" s="21">
        <v>10019</v>
      </c>
      <c r="T2736" s="21">
        <v>-63.202550500000001</v>
      </c>
      <c r="U2736" s="21">
        <v>-17.756794899999999</v>
      </c>
      <c r="V2736" s="21" t="s">
        <v>1448</v>
      </c>
      <c r="W2736" s="21" t="s">
        <v>51</v>
      </c>
      <c r="X2736" s="21" t="s">
        <v>1857</v>
      </c>
      <c r="Y2736" s="23">
        <v>46246</v>
      </c>
      <c r="Z2736" s="24">
        <f>+E2736-Y2736</f>
        <v>53</v>
      </c>
      <c r="AA2736" s="25">
        <f>+Tabla_DatosExternos_142[[#This Row],[Saldo]]/Tabla_DatosExternos_142[[#This Row],[Importe]]</f>
        <v>1</v>
      </c>
      <c r="AB2736" s="21"/>
      <c r="AC2736" s="26">
        <f>IF(AND(-Z2736&gt;=1,-Z2736&lt;=30),D2736,0)</f>
        <v>0</v>
      </c>
      <c r="AD2736" s="26">
        <f>IF(AND(-Z2736&gt;=31,-Z2736&lt;=60),D2736,0)</f>
        <v>0</v>
      </c>
      <c r="AE2736" s="26">
        <f>IF(AND(-Z2736&gt;=61,-Z2736&lt;=90),D2736,0)</f>
        <v>0</v>
      </c>
      <c r="AF2736" s="26">
        <f>IF(AND(-Z2736&gt;=91,-Z2736&lt;=120),D2736,0)</f>
        <v>0</v>
      </c>
      <c r="AG2736" s="26">
        <f>IF(AND(-Z2736&gt;=121,-Z2736&lt;=150),D2736,0)</f>
        <v>0</v>
      </c>
      <c r="AH2736" s="26">
        <f>IF(AND(-Z2736&gt;=151,-Z2736&lt;=180),D2736,0)</f>
        <v>0</v>
      </c>
      <c r="AI2736" s="26">
        <f>IF(AND(-Z2736&gt;=181,-Z2736&lt;=210),D2736,0)</f>
        <v>0</v>
      </c>
      <c r="AJ2736" s="26">
        <f>IF(AND(-Z2736&gt;=211,-Z2736&lt;=250),D2736,0)</f>
        <v>0</v>
      </c>
      <c r="AK2736" s="26">
        <f>IF(-Z2736&gt;=251,D2736,0)</f>
        <v>0</v>
      </c>
      <c r="AL2736" s="26">
        <f>SUM(AE2736:AF2736)</f>
        <v>0</v>
      </c>
      <c r="AM2736" s="26">
        <f>SUM(AG2736:AK2736)</f>
        <v>0</v>
      </c>
      <c r="AN2736" s="26">
        <f>SUM(AI2736:AK2736)</f>
        <v>0</v>
      </c>
      <c r="AO2736" s="26">
        <f>+IF(SUM(AC2736:AK2736)=0,D2736,0)</f>
        <v>871.86</v>
      </c>
      <c r="AP2736" s="26">
        <f>+SUM(AC2736:AK2736)</f>
        <v>0</v>
      </c>
      <c r="AQ2736" s="26">
        <f>+Tabla_DatosExternos_142[[#This Row],[Total Vigente]]+Tabla_DatosExternos_142[[#This Row],[Total Vencido]]</f>
        <v>871.86</v>
      </c>
      <c r="AR2736" s="26">
        <f>SUM(AG2736:AK2736)</f>
        <v>0</v>
      </c>
      <c r="AS2736" s="27">
        <f>+Tabla_DatosExternos_142[[#This Row],[Fecha]]-Tabla_DatosExternos_142[[#This Row],[Vence]]</f>
        <v>-60</v>
      </c>
      <c r="AT2736" s="21"/>
      <c r="AU2736" s="28" t="e">
        <f>+AR2736-W2736</f>
        <v>#VALUE!</v>
      </c>
    </row>
    <row r="2737" spans="1:47" x14ac:dyDescent="0.35">
      <c r="A2737" s="20">
        <v>46239</v>
      </c>
      <c r="B2737" s="21">
        <v>294864</v>
      </c>
      <c r="C2737" s="21">
        <v>912</v>
      </c>
      <c r="D2737" s="21">
        <v>912</v>
      </c>
      <c r="E2737" s="22">
        <v>46299</v>
      </c>
      <c r="F2737" s="21">
        <v>53</v>
      </c>
      <c r="G2737" s="21" t="s">
        <v>96</v>
      </c>
      <c r="H2737" s="21" t="s">
        <v>95</v>
      </c>
      <c r="I2737" s="21" t="s">
        <v>1823</v>
      </c>
      <c r="J2737" s="21" t="s">
        <v>1378</v>
      </c>
      <c r="K2737" s="21" t="s">
        <v>1379</v>
      </c>
      <c r="L2737" s="21" t="s">
        <v>1380</v>
      </c>
      <c r="M2737" s="21" t="s">
        <v>1381</v>
      </c>
      <c r="N2737" s="21">
        <v>60</v>
      </c>
      <c r="O2737" s="20"/>
      <c r="P2737" s="21" t="s">
        <v>50</v>
      </c>
      <c r="Q2737" s="21" t="s">
        <v>1824</v>
      </c>
      <c r="R2737" s="21">
        <v>3020821</v>
      </c>
      <c r="S2737" s="21">
        <v>10019</v>
      </c>
      <c r="T2737" s="21">
        <v>-63.187081800000001</v>
      </c>
      <c r="U2737" s="21">
        <v>-17.813688200000001</v>
      </c>
      <c r="V2737" s="21" t="s">
        <v>1448</v>
      </c>
      <c r="W2737" s="21" t="s">
        <v>51</v>
      </c>
      <c r="X2737" s="21" t="s">
        <v>1839</v>
      </c>
      <c r="Y2737" s="23">
        <v>46246</v>
      </c>
      <c r="Z2737" s="24">
        <f>+E2737-Y2737</f>
        <v>53</v>
      </c>
      <c r="AA2737" s="25">
        <f>+Tabla_DatosExternos_142[[#This Row],[Saldo]]/Tabla_DatosExternos_142[[#This Row],[Importe]]</f>
        <v>1</v>
      </c>
      <c r="AB2737" s="21"/>
      <c r="AC2737" s="26">
        <f>IF(AND(-Z2737&gt;=1,-Z2737&lt;=30),D2737,0)</f>
        <v>0</v>
      </c>
      <c r="AD2737" s="26">
        <f>IF(AND(-Z2737&gt;=31,-Z2737&lt;=60),D2737,0)</f>
        <v>0</v>
      </c>
      <c r="AE2737" s="26">
        <f>IF(AND(-Z2737&gt;=61,-Z2737&lt;=90),D2737,0)</f>
        <v>0</v>
      </c>
      <c r="AF2737" s="26">
        <f>IF(AND(-Z2737&gt;=91,-Z2737&lt;=120),D2737,0)</f>
        <v>0</v>
      </c>
      <c r="AG2737" s="26">
        <f>IF(AND(-Z2737&gt;=121,-Z2737&lt;=150),D2737,0)</f>
        <v>0</v>
      </c>
      <c r="AH2737" s="26">
        <f>IF(AND(-Z2737&gt;=151,-Z2737&lt;=180),D2737,0)</f>
        <v>0</v>
      </c>
      <c r="AI2737" s="26">
        <f>IF(AND(-Z2737&gt;=181,-Z2737&lt;=210),D2737,0)</f>
        <v>0</v>
      </c>
      <c r="AJ2737" s="26">
        <f>IF(AND(-Z2737&gt;=211,-Z2737&lt;=250),D2737,0)</f>
        <v>0</v>
      </c>
      <c r="AK2737" s="26">
        <f>IF(-Z2737&gt;=251,D2737,0)</f>
        <v>0</v>
      </c>
      <c r="AL2737" s="26">
        <f>SUM(AE2737:AF2737)</f>
        <v>0</v>
      </c>
      <c r="AM2737" s="26">
        <f>SUM(AG2737:AK2737)</f>
        <v>0</v>
      </c>
      <c r="AN2737" s="26">
        <f>SUM(AI2737:AK2737)</f>
        <v>0</v>
      </c>
      <c r="AO2737" s="26">
        <f>+IF(SUM(AC2737:AK2737)=0,D2737,0)</f>
        <v>912</v>
      </c>
      <c r="AP2737" s="26">
        <f>+SUM(AC2737:AK2737)</f>
        <v>0</v>
      </c>
      <c r="AQ2737" s="26">
        <f>+Tabla_DatosExternos_142[[#This Row],[Total Vigente]]+Tabla_DatosExternos_142[[#This Row],[Total Vencido]]</f>
        <v>912</v>
      </c>
      <c r="AR2737" s="26">
        <f>SUM(AG2737:AK2737)</f>
        <v>0</v>
      </c>
      <c r="AS2737" s="27">
        <f>+Tabla_DatosExternos_142[[#This Row],[Fecha]]-Tabla_DatosExternos_142[[#This Row],[Vence]]</f>
        <v>-60</v>
      </c>
      <c r="AT2737" s="21"/>
      <c r="AU2737" s="28" t="e">
        <f>+AR2737-W2737</f>
        <v>#VALUE!</v>
      </c>
    </row>
    <row r="2738" spans="1:47" x14ac:dyDescent="0.35">
      <c r="A2738" s="20">
        <v>46239</v>
      </c>
      <c r="B2738" s="21">
        <v>294865</v>
      </c>
      <c r="C2738" s="21">
        <v>2034.66</v>
      </c>
      <c r="D2738" s="21">
        <v>2034.66</v>
      </c>
      <c r="E2738" s="22">
        <v>46299</v>
      </c>
      <c r="F2738" s="21">
        <v>53</v>
      </c>
      <c r="G2738" s="21" t="s">
        <v>96</v>
      </c>
      <c r="H2738" s="21" t="s">
        <v>95</v>
      </c>
      <c r="I2738" s="21" t="s">
        <v>1823</v>
      </c>
      <c r="J2738" s="21" t="s">
        <v>1378</v>
      </c>
      <c r="K2738" s="21" t="s">
        <v>1379</v>
      </c>
      <c r="L2738" s="21" t="s">
        <v>1380</v>
      </c>
      <c r="M2738" s="21" t="s">
        <v>1381</v>
      </c>
      <c r="N2738" s="21">
        <v>60</v>
      </c>
      <c r="O2738" s="20"/>
      <c r="P2738" s="21" t="s">
        <v>50</v>
      </c>
      <c r="Q2738" s="21" t="s">
        <v>1824</v>
      </c>
      <c r="R2738" s="21">
        <v>3020821</v>
      </c>
      <c r="S2738" s="21">
        <v>10019</v>
      </c>
      <c r="T2738" s="21">
        <v>-63.187081800000001</v>
      </c>
      <c r="U2738" s="21">
        <v>-17.813688200000001</v>
      </c>
      <c r="V2738" s="21" t="s">
        <v>1448</v>
      </c>
      <c r="W2738" s="21" t="s">
        <v>51</v>
      </c>
      <c r="X2738" s="21" t="s">
        <v>1839</v>
      </c>
      <c r="Y2738" s="23">
        <v>46246</v>
      </c>
      <c r="Z2738" s="24">
        <f>+E2738-Y2738</f>
        <v>53</v>
      </c>
      <c r="AA2738" s="25">
        <f>+Tabla_DatosExternos_142[[#This Row],[Saldo]]/Tabla_DatosExternos_142[[#This Row],[Importe]]</f>
        <v>1</v>
      </c>
      <c r="AB2738" s="21"/>
      <c r="AC2738" s="26">
        <f>IF(AND(-Z2738&gt;=1,-Z2738&lt;=30),D2738,0)</f>
        <v>0</v>
      </c>
      <c r="AD2738" s="26">
        <f>IF(AND(-Z2738&gt;=31,-Z2738&lt;=60),D2738,0)</f>
        <v>0</v>
      </c>
      <c r="AE2738" s="26">
        <f>IF(AND(-Z2738&gt;=61,-Z2738&lt;=90),D2738,0)</f>
        <v>0</v>
      </c>
      <c r="AF2738" s="26">
        <f>IF(AND(-Z2738&gt;=91,-Z2738&lt;=120),D2738,0)</f>
        <v>0</v>
      </c>
      <c r="AG2738" s="26">
        <f>IF(AND(-Z2738&gt;=121,-Z2738&lt;=150),D2738,0)</f>
        <v>0</v>
      </c>
      <c r="AH2738" s="26">
        <f>IF(AND(-Z2738&gt;=151,-Z2738&lt;=180),D2738,0)</f>
        <v>0</v>
      </c>
      <c r="AI2738" s="26">
        <f>IF(AND(-Z2738&gt;=181,-Z2738&lt;=210),D2738,0)</f>
        <v>0</v>
      </c>
      <c r="AJ2738" s="26">
        <f>IF(AND(-Z2738&gt;=211,-Z2738&lt;=250),D2738,0)</f>
        <v>0</v>
      </c>
      <c r="AK2738" s="26">
        <f>IF(-Z2738&gt;=251,D2738,0)</f>
        <v>0</v>
      </c>
      <c r="AL2738" s="26">
        <f>SUM(AE2738:AF2738)</f>
        <v>0</v>
      </c>
      <c r="AM2738" s="26">
        <f>SUM(AG2738:AK2738)</f>
        <v>0</v>
      </c>
      <c r="AN2738" s="26">
        <f>SUM(AI2738:AK2738)</f>
        <v>0</v>
      </c>
      <c r="AO2738" s="26">
        <f>+IF(SUM(AC2738:AK2738)=0,D2738,0)</f>
        <v>2034.66</v>
      </c>
      <c r="AP2738" s="26">
        <f>+SUM(AC2738:AK2738)</f>
        <v>0</v>
      </c>
      <c r="AQ2738" s="26">
        <f>+Tabla_DatosExternos_142[[#This Row],[Total Vigente]]+Tabla_DatosExternos_142[[#This Row],[Total Vencido]]</f>
        <v>2034.66</v>
      </c>
      <c r="AR2738" s="26">
        <f>SUM(AG2738:AK2738)</f>
        <v>0</v>
      </c>
      <c r="AS2738" s="27">
        <f>+Tabla_DatosExternos_142[[#This Row],[Fecha]]-Tabla_DatosExternos_142[[#This Row],[Vence]]</f>
        <v>-60</v>
      </c>
      <c r="AT2738" s="21"/>
      <c r="AU2738" s="28" t="e">
        <f>+AR2738-W2738</f>
        <v>#VALUE!</v>
      </c>
    </row>
    <row r="2739" spans="1:47" x14ac:dyDescent="0.35">
      <c r="A2739" s="20">
        <v>46239</v>
      </c>
      <c r="B2739" s="21">
        <v>294874</v>
      </c>
      <c r="C2739" s="21">
        <v>8174.94</v>
      </c>
      <c r="D2739" s="21">
        <v>8174.94</v>
      </c>
      <c r="E2739" s="22">
        <v>46299</v>
      </c>
      <c r="F2739" s="21">
        <v>53</v>
      </c>
      <c r="G2739" s="21" t="s">
        <v>96</v>
      </c>
      <c r="H2739" s="21" t="s">
        <v>95</v>
      </c>
      <c r="I2739" s="21" t="s">
        <v>1377</v>
      </c>
      <c r="J2739" s="21" t="s">
        <v>1378</v>
      </c>
      <c r="K2739" s="21" t="s">
        <v>1379</v>
      </c>
      <c r="L2739" s="21" t="s">
        <v>1380</v>
      </c>
      <c r="M2739" s="21" t="s">
        <v>1381</v>
      </c>
      <c r="N2739" s="21">
        <v>60</v>
      </c>
      <c r="O2739" s="20"/>
      <c r="P2739" s="21" t="s">
        <v>50</v>
      </c>
      <c r="Q2739" s="21" t="s">
        <v>1382</v>
      </c>
      <c r="R2739" s="21">
        <v>802159</v>
      </c>
      <c r="S2739" s="21">
        <v>10019</v>
      </c>
      <c r="T2739" s="21">
        <v>-63.155708300000001</v>
      </c>
      <c r="U2739" s="21">
        <v>-17.781547799999998</v>
      </c>
      <c r="V2739" s="21" t="s">
        <v>1383</v>
      </c>
      <c r="W2739" s="21" t="s">
        <v>51</v>
      </c>
      <c r="X2739" s="21" t="s">
        <v>1407</v>
      </c>
      <c r="Y2739" s="23">
        <v>46246</v>
      </c>
      <c r="Z2739" s="24">
        <f>+E2739-Y2739</f>
        <v>53</v>
      </c>
      <c r="AA2739" s="25">
        <f>+Tabla_DatosExternos_142[[#This Row],[Saldo]]/Tabla_DatosExternos_142[[#This Row],[Importe]]</f>
        <v>1</v>
      </c>
      <c r="AB2739" s="21"/>
      <c r="AC2739" s="26">
        <f>IF(AND(-Z2739&gt;=1,-Z2739&lt;=30),D2739,0)</f>
        <v>0</v>
      </c>
      <c r="AD2739" s="26">
        <f>IF(AND(-Z2739&gt;=31,-Z2739&lt;=60),D2739,0)</f>
        <v>0</v>
      </c>
      <c r="AE2739" s="26">
        <f>IF(AND(-Z2739&gt;=61,-Z2739&lt;=90),D2739,0)</f>
        <v>0</v>
      </c>
      <c r="AF2739" s="26">
        <f>IF(AND(-Z2739&gt;=91,-Z2739&lt;=120),D2739,0)</f>
        <v>0</v>
      </c>
      <c r="AG2739" s="26">
        <f>IF(AND(-Z2739&gt;=121,-Z2739&lt;=150),D2739,0)</f>
        <v>0</v>
      </c>
      <c r="AH2739" s="26">
        <f>IF(AND(-Z2739&gt;=151,-Z2739&lt;=180),D2739,0)</f>
        <v>0</v>
      </c>
      <c r="AI2739" s="26">
        <f>IF(AND(-Z2739&gt;=181,-Z2739&lt;=210),D2739,0)</f>
        <v>0</v>
      </c>
      <c r="AJ2739" s="26">
        <f>IF(AND(-Z2739&gt;=211,-Z2739&lt;=250),D2739,0)</f>
        <v>0</v>
      </c>
      <c r="AK2739" s="26">
        <f>IF(-Z2739&gt;=251,D2739,0)</f>
        <v>0</v>
      </c>
      <c r="AL2739" s="26">
        <f>SUM(AE2739:AF2739)</f>
        <v>0</v>
      </c>
      <c r="AM2739" s="26">
        <f>SUM(AG2739:AK2739)</f>
        <v>0</v>
      </c>
      <c r="AN2739" s="26">
        <f>SUM(AI2739:AK2739)</f>
        <v>0</v>
      </c>
      <c r="AO2739" s="26">
        <f>+IF(SUM(AC2739:AK2739)=0,D2739,0)</f>
        <v>8174.94</v>
      </c>
      <c r="AP2739" s="26">
        <f>+SUM(AC2739:AK2739)</f>
        <v>0</v>
      </c>
      <c r="AQ2739" s="26">
        <f>+Tabla_DatosExternos_142[[#This Row],[Total Vigente]]+Tabla_DatosExternos_142[[#This Row],[Total Vencido]]</f>
        <v>8174.94</v>
      </c>
      <c r="AR2739" s="26">
        <f>SUM(AG2739:AK2739)</f>
        <v>0</v>
      </c>
      <c r="AS2739" s="27">
        <f>+Tabla_DatosExternos_142[[#This Row],[Fecha]]-Tabla_DatosExternos_142[[#This Row],[Vence]]</f>
        <v>-60</v>
      </c>
      <c r="AT2739" s="21"/>
      <c r="AU2739" s="28" t="e">
        <f>+AR2739-W2739</f>
        <v>#VALUE!</v>
      </c>
    </row>
    <row r="2740" spans="1:47" x14ac:dyDescent="0.35">
      <c r="A2740" s="20">
        <v>46239</v>
      </c>
      <c r="B2740" s="21">
        <v>294875</v>
      </c>
      <c r="C2740" s="21">
        <v>3805.68</v>
      </c>
      <c r="D2740" s="21">
        <v>3805.68</v>
      </c>
      <c r="E2740" s="22">
        <v>46299</v>
      </c>
      <c r="F2740" s="21">
        <v>53</v>
      </c>
      <c r="G2740" s="21" t="s">
        <v>96</v>
      </c>
      <c r="H2740" s="21" t="s">
        <v>95</v>
      </c>
      <c r="I2740" s="21" t="s">
        <v>1587</v>
      </c>
      <c r="J2740" s="21" t="s">
        <v>1378</v>
      </c>
      <c r="K2740" s="21" t="s">
        <v>1379</v>
      </c>
      <c r="L2740" s="21" t="s">
        <v>1380</v>
      </c>
      <c r="M2740" s="21" t="s">
        <v>1381</v>
      </c>
      <c r="N2740" s="21">
        <v>60</v>
      </c>
      <c r="O2740" s="20"/>
      <c r="P2740" s="21" t="s">
        <v>50</v>
      </c>
      <c r="Q2740" s="21" t="s">
        <v>1588</v>
      </c>
      <c r="R2740" s="21">
        <v>70000</v>
      </c>
      <c r="S2740" s="21">
        <v>10019</v>
      </c>
      <c r="T2740" s="21">
        <v>-63.154957000000003</v>
      </c>
      <c r="U2740" s="21">
        <v>-17.785691</v>
      </c>
      <c r="V2740" s="21" t="s">
        <v>262</v>
      </c>
      <c r="W2740" s="21" t="s">
        <v>51</v>
      </c>
      <c r="X2740" s="21" t="s">
        <v>1589</v>
      </c>
      <c r="Y2740" s="23">
        <v>46246</v>
      </c>
      <c r="Z2740" s="24">
        <f>+E2740-Y2740</f>
        <v>53</v>
      </c>
      <c r="AA2740" s="25">
        <f>+Tabla_DatosExternos_142[[#This Row],[Saldo]]/Tabla_DatosExternos_142[[#This Row],[Importe]]</f>
        <v>1</v>
      </c>
      <c r="AB2740" s="21"/>
      <c r="AC2740" s="26">
        <f>IF(AND(-Z2740&gt;=1,-Z2740&lt;=30),D2740,0)</f>
        <v>0</v>
      </c>
      <c r="AD2740" s="26">
        <f>IF(AND(-Z2740&gt;=31,-Z2740&lt;=60),D2740,0)</f>
        <v>0</v>
      </c>
      <c r="AE2740" s="26">
        <f>IF(AND(-Z2740&gt;=61,-Z2740&lt;=90),D2740,0)</f>
        <v>0</v>
      </c>
      <c r="AF2740" s="26">
        <f>IF(AND(-Z2740&gt;=91,-Z2740&lt;=120),D2740,0)</f>
        <v>0</v>
      </c>
      <c r="AG2740" s="26">
        <f>IF(AND(-Z2740&gt;=121,-Z2740&lt;=150),D2740,0)</f>
        <v>0</v>
      </c>
      <c r="AH2740" s="26">
        <f>IF(AND(-Z2740&gt;=151,-Z2740&lt;=180),D2740,0)</f>
        <v>0</v>
      </c>
      <c r="AI2740" s="26">
        <f>IF(AND(-Z2740&gt;=181,-Z2740&lt;=210),D2740,0)</f>
        <v>0</v>
      </c>
      <c r="AJ2740" s="26">
        <f>IF(AND(-Z2740&gt;=211,-Z2740&lt;=250),D2740,0)</f>
        <v>0</v>
      </c>
      <c r="AK2740" s="26">
        <f>IF(-Z2740&gt;=251,D2740,0)</f>
        <v>0</v>
      </c>
      <c r="AL2740" s="26">
        <f>SUM(AE2740:AF2740)</f>
        <v>0</v>
      </c>
      <c r="AM2740" s="26">
        <f>SUM(AG2740:AK2740)</f>
        <v>0</v>
      </c>
      <c r="AN2740" s="26">
        <f>SUM(AI2740:AK2740)</f>
        <v>0</v>
      </c>
      <c r="AO2740" s="26">
        <f>+IF(SUM(AC2740:AK2740)=0,D2740,0)</f>
        <v>3805.68</v>
      </c>
      <c r="AP2740" s="26">
        <f>+SUM(AC2740:AK2740)</f>
        <v>0</v>
      </c>
      <c r="AQ2740" s="26">
        <f>+Tabla_DatosExternos_142[[#This Row],[Total Vigente]]+Tabla_DatosExternos_142[[#This Row],[Total Vencido]]</f>
        <v>3805.68</v>
      </c>
      <c r="AR2740" s="26">
        <f>SUM(AG2740:AK2740)</f>
        <v>0</v>
      </c>
      <c r="AS2740" s="27">
        <f>+Tabla_DatosExternos_142[[#This Row],[Fecha]]-Tabla_DatosExternos_142[[#This Row],[Vence]]</f>
        <v>-60</v>
      </c>
      <c r="AT2740" s="21"/>
      <c r="AU2740" s="28" t="e">
        <f>+AR2740-W2740</f>
        <v>#VALUE!</v>
      </c>
    </row>
    <row r="2741" spans="1:47" x14ac:dyDescent="0.35">
      <c r="A2741" s="20">
        <v>46239</v>
      </c>
      <c r="B2741" s="21">
        <v>294876</v>
      </c>
      <c r="C2741" s="21">
        <v>9784.74</v>
      </c>
      <c r="D2741" s="21">
        <v>9784.74</v>
      </c>
      <c r="E2741" s="22">
        <v>46299</v>
      </c>
      <c r="F2741" s="21">
        <v>53</v>
      </c>
      <c r="G2741" s="21" t="s">
        <v>96</v>
      </c>
      <c r="H2741" s="21" t="s">
        <v>95</v>
      </c>
      <c r="I2741" s="21" t="s">
        <v>1377</v>
      </c>
      <c r="J2741" s="21" t="s">
        <v>1378</v>
      </c>
      <c r="K2741" s="21" t="s">
        <v>1379</v>
      </c>
      <c r="L2741" s="21" t="s">
        <v>1380</v>
      </c>
      <c r="M2741" s="21" t="s">
        <v>1381</v>
      </c>
      <c r="N2741" s="21">
        <v>60</v>
      </c>
      <c r="O2741" s="20"/>
      <c r="P2741" s="21" t="s">
        <v>50</v>
      </c>
      <c r="Q2741" s="21" t="s">
        <v>1382</v>
      </c>
      <c r="R2741" s="21">
        <v>802159</v>
      </c>
      <c r="S2741" s="21">
        <v>10019</v>
      </c>
      <c r="T2741" s="21">
        <v>-63.1844149</v>
      </c>
      <c r="U2741" s="21">
        <v>-17.778733899999999</v>
      </c>
      <c r="V2741" s="21" t="s">
        <v>1383</v>
      </c>
      <c r="W2741" s="21" t="s">
        <v>51</v>
      </c>
      <c r="X2741" s="21" t="s">
        <v>1408</v>
      </c>
      <c r="Y2741" s="23">
        <v>46246</v>
      </c>
      <c r="Z2741" s="24">
        <f>+E2741-Y2741</f>
        <v>53</v>
      </c>
      <c r="AA2741" s="25">
        <f>+Tabla_DatosExternos_142[[#This Row],[Saldo]]/Tabla_DatosExternos_142[[#This Row],[Importe]]</f>
        <v>1</v>
      </c>
      <c r="AB2741" s="21"/>
      <c r="AC2741" s="26">
        <f>IF(AND(-Z2741&gt;=1,-Z2741&lt;=30),D2741,0)</f>
        <v>0</v>
      </c>
      <c r="AD2741" s="26">
        <f>IF(AND(-Z2741&gt;=31,-Z2741&lt;=60),D2741,0)</f>
        <v>0</v>
      </c>
      <c r="AE2741" s="26">
        <f>IF(AND(-Z2741&gt;=61,-Z2741&lt;=90),D2741,0)</f>
        <v>0</v>
      </c>
      <c r="AF2741" s="26">
        <f>IF(AND(-Z2741&gt;=91,-Z2741&lt;=120),D2741,0)</f>
        <v>0</v>
      </c>
      <c r="AG2741" s="26">
        <f>IF(AND(-Z2741&gt;=121,-Z2741&lt;=150),D2741,0)</f>
        <v>0</v>
      </c>
      <c r="AH2741" s="26">
        <f>IF(AND(-Z2741&gt;=151,-Z2741&lt;=180),D2741,0)</f>
        <v>0</v>
      </c>
      <c r="AI2741" s="26">
        <f>IF(AND(-Z2741&gt;=181,-Z2741&lt;=210),D2741,0)</f>
        <v>0</v>
      </c>
      <c r="AJ2741" s="26">
        <f>IF(AND(-Z2741&gt;=211,-Z2741&lt;=250),D2741,0)</f>
        <v>0</v>
      </c>
      <c r="AK2741" s="26">
        <f>IF(-Z2741&gt;=251,D2741,0)</f>
        <v>0</v>
      </c>
      <c r="AL2741" s="26">
        <f>SUM(AE2741:AF2741)</f>
        <v>0</v>
      </c>
      <c r="AM2741" s="26">
        <f>SUM(AG2741:AK2741)</f>
        <v>0</v>
      </c>
      <c r="AN2741" s="26">
        <f>SUM(AI2741:AK2741)</f>
        <v>0</v>
      </c>
      <c r="AO2741" s="26">
        <f>+IF(SUM(AC2741:AK2741)=0,D2741,0)</f>
        <v>9784.74</v>
      </c>
      <c r="AP2741" s="26">
        <f>+SUM(AC2741:AK2741)</f>
        <v>0</v>
      </c>
      <c r="AQ2741" s="26">
        <f>+Tabla_DatosExternos_142[[#This Row],[Total Vigente]]+Tabla_DatosExternos_142[[#This Row],[Total Vencido]]</f>
        <v>9784.74</v>
      </c>
      <c r="AR2741" s="26">
        <f>SUM(AG2741:AK2741)</f>
        <v>0</v>
      </c>
      <c r="AS2741" s="27">
        <f>+Tabla_DatosExternos_142[[#This Row],[Fecha]]-Tabla_DatosExternos_142[[#This Row],[Vence]]</f>
        <v>-60</v>
      </c>
      <c r="AT2741" s="21"/>
      <c r="AU2741" s="28" t="e">
        <f>+AR2741-W2741</f>
        <v>#VALUE!</v>
      </c>
    </row>
    <row r="2742" spans="1:47" x14ac:dyDescent="0.35">
      <c r="A2742" s="20">
        <v>46239</v>
      </c>
      <c r="B2742" s="21">
        <v>294877</v>
      </c>
      <c r="C2742" s="21">
        <v>1216</v>
      </c>
      <c r="D2742" s="21">
        <v>1216</v>
      </c>
      <c r="E2742" s="22">
        <v>46299</v>
      </c>
      <c r="F2742" s="21">
        <v>53</v>
      </c>
      <c r="G2742" s="21" t="s">
        <v>96</v>
      </c>
      <c r="H2742" s="21" t="s">
        <v>95</v>
      </c>
      <c r="I2742" s="21" t="s">
        <v>1823</v>
      </c>
      <c r="J2742" s="21" t="s">
        <v>1378</v>
      </c>
      <c r="K2742" s="21" t="s">
        <v>1379</v>
      </c>
      <c r="L2742" s="21" t="s">
        <v>1380</v>
      </c>
      <c r="M2742" s="21" t="s">
        <v>1381</v>
      </c>
      <c r="N2742" s="21">
        <v>60</v>
      </c>
      <c r="O2742" s="20"/>
      <c r="P2742" s="21" t="s">
        <v>50</v>
      </c>
      <c r="Q2742" s="21" t="s">
        <v>1824</v>
      </c>
      <c r="R2742" s="21">
        <v>3020821</v>
      </c>
      <c r="S2742" s="21">
        <v>10019</v>
      </c>
      <c r="T2742" s="21">
        <v>-63.161494400000002</v>
      </c>
      <c r="U2742" s="21">
        <v>-17.765855599999998</v>
      </c>
      <c r="V2742" s="21" t="s">
        <v>1448</v>
      </c>
      <c r="W2742" s="21" t="s">
        <v>51</v>
      </c>
      <c r="X2742" s="21" t="s">
        <v>1876</v>
      </c>
      <c r="Y2742" s="23">
        <v>46246</v>
      </c>
      <c r="Z2742" s="24">
        <f>+E2742-Y2742</f>
        <v>53</v>
      </c>
      <c r="AA2742" s="25">
        <f>+Tabla_DatosExternos_142[[#This Row],[Saldo]]/Tabla_DatosExternos_142[[#This Row],[Importe]]</f>
        <v>1</v>
      </c>
      <c r="AB2742" s="21"/>
      <c r="AC2742" s="26">
        <f>IF(AND(-Z2742&gt;=1,-Z2742&lt;=30),D2742,0)</f>
        <v>0</v>
      </c>
      <c r="AD2742" s="26">
        <f>IF(AND(-Z2742&gt;=31,-Z2742&lt;=60),D2742,0)</f>
        <v>0</v>
      </c>
      <c r="AE2742" s="26">
        <f>IF(AND(-Z2742&gt;=61,-Z2742&lt;=90),D2742,0)</f>
        <v>0</v>
      </c>
      <c r="AF2742" s="26">
        <f>IF(AND(-Z2742&gt;=91,-Z2742&lt;=120),D2742,0)</f>
        <v>0</v>
      </c>
      <c r="AG2742" s="26">
        <f>IF(AND(-Z2742&gt;=121,-Z2742&lt;=150),D2742,0)</f>
        <v>0</v>
      </c>
      <c r="AH2742" s="26">
        <f>IF(AND(-Z2742&gt;=151,-Z2742&lt;=180),D2742,0)</f>
        <v>0</v>
      </c>
      <c r="AI2742" s="26">
        <f>IF(AND(-Z2742&gt;=181,-Z2742&lt;=210),D2742,0)</f>
        <v>0</v>
      </c>
      <c r="AJ2742" s="26">
        <f>IF(AND(-Z2742&gt;=211,-Z2742&lt;=250),D2742,0)</f>
        <v>0</v>
      </c>
      <c r="AK2742" s="26">
        <f>IF(-Z2742&gt;=251,D2742,0)</f>
        <v>0</v>
      </c>
      <c r="AL2742" s="26">
        <f>SUM(AE2742:AF2742)</f>
        <v>0</v>
      </c>
      <c r="AM2742" s="26">
        <f>SUM(AG2742:AK2742)</f>
        <v>0</v>
      </c>
      <c r="AN2742" s="26">
        <f>SUM(AI2742:AK2742)</f>
        <v>0</v>
      </c>
      <c r="AO2742" s="26">
        <f>+IF(SUM(AC2742:AK2742)=0,D2742,0)</f>
        <v>1216</v>
      </c>
      <c r="AP2742" s="26">
        <f>+SUM(AC2742:AK2742)</f>
        <v>0</v>
      </c>
      <c r="AQ2742" s="26">
        <f>+Tabla_DatosExternos_142[[#This Row],[Total Vigente]]+Tabla_DatosExternos_142[[#This Row],[Total Vencido]]</f>
        <v>1216</v>
      </c>
      <c r="AR2742" s="26">
        <f>SUM(AG2742:AK2742)</f>
        <v>0</v>
      </c>
      <c r="AS2742" s="27">
        <f>+Tabla_DatosExternos_142[[#This Row],[Fecha]]-Tabla_DatosExternos_142[[#This Row],[Vence]]</f>
        <v>-60</v>
      </c>
      <c r="AT2742" s="21"/>
      <c r="AU2742" s="28" t="e">
        <f>+AR2742-W2742</f>
        <v>#VALUE!</v>
      </c>
    </row>
    <row r="2743" spans="1:47" x14ac:dyDescent="0.35">
      <c r="A2743" s="20">
        <v>46239</v>
      </c>
      <c r="B2743" s="21">
        <v>294878</v>
      </c>
      <c r="C2743" s="21">
        <v>120</v>
      </c>
      <c r="D2743" s="21">
        <v>120</v>
      </c>
      <c r="E2743" s="22">
        <v>46299</v>
      </c>
      <c r="F2743" s="21">
        <v>53</v>
      </c>
      <c r="G2743" s="21" t="s">
        <v>96</v>
      </c>
      <c r="H2743" s="21" t="s">
        <v>95</v>
      </c>
      <c r="I2743" s="21" t="s">
        <v>1823</v>
      </c>
      <c r="J2743" s="21" t="s">
        <v>1378</v>
      </c>
      <c r="K2743" s="21" t="s">
        <v>1379</v>
      </c>
      <c r="L2743" s="21" t="s">
        <v>1380</v>
      </c>
      <c r="M2743" s="21" t="s">
        <v>1381</v>
      </c>
      <c r="N2743" s="21">
        <v>60</v>
      </c>
      <c r="O2743" s="20"/>
      <c r="P2743" s="21" t="s">
        <v>50</v>
      </c>
      <c r="Q2743" s="21" t="s">
        <v>1824</v>
      </c>
      <c r="R2743" s="21">
        <v>3020821</v>
      </c>
      <c r="S2743" s="21">
        <v>10019</v>
      </c>
      <c r="T2743" s="21">
        <v>-63.161494400000002</v>
      </c>
      <c r="U2743" s="21">
        <v>-17.765855599999998</v>
      </c>
      <c r="V2743" s="21" t="s">
        <v>1448</v>
      </c>
      <c r="W2743" s="21" t="s">
        <v>51</v>
      </c>
      <c r="X2743" s="21" t="s">
        <v>1876</v>
      </c>
      <c r="Y2743" s="23">
        <v>46246</v>
      </c>
      <c r="Z2743" s="24">
        <f>+E2743-Y2743</f>
        <v>53</v>
      </c>
      <c r="AA2743" s="25">
        <f>+Tabla_DatosExternos_142[[#This Row],[Saldo]]/Tabla_DatosExternos_142[[#This Row],[Importe]]</f>
        <v>1</v>
      </c>
      <c r="AB2743" s="21"/>
      <c r="AC2743" s="26">
        <f>IF(AND(-Z2743&gt;=1,-Z2743&lt;=30),D2743,0)</f>
        <v>0</v>
      </c>
      <c r="AD2743" s="26">
        <f>IF(AND(-Z2743&gt;=31,-Z2743&lt;=60),D2743,0)</f>
        <v>0</v>
      </c>
      <c r="AE2743" s="26">
        <f>IF(AND(-Z2743&gt;=61,-Z2743&lt;=90),D2743,0)</f>
        <v>0</v>
      </c>
      <c r="AF2743" s="26">
        <f>IF(AND(-Z2743&gt;=91,-Z2743&lt;=120),D2743,0)</f>
        <v>0</v>
      </c>
      <c r="AG2743" s="26">
        <f>IF(AND(-Z2743&gt;=121,-Z2743&lt;=150),D2743,0)</f>
        <v>0</v>
      </c>
      <c r="AH2743" s="26">
        <f>IF(AND(-Z2743&gt;=151,-Z2743&lt;=180),D2743,0)</f>
        <v>0</v>
      </c>
      <c r="AI2743" s="26">
        <f>IF(AND(-Z2743&gt;=181,-Z2743&lt;=210),D2743,0)</f>
        <v>0</v>
      </c>
      <c r="AJ2743" s="26">
        <f>IF(AND(-Z2743&gt;=211,-Z2743&lt;=250),D2743,0)</f>
        <v>0</v>
      </c>
      <c r="AK2743" s="26">
        <f>IF(-Z2743&gt;=251,D2743,0)</f>
        <v>0</v>
      </c>
      <c r="AL2743" s="26">
        <f>SUM(AE2743:AF2743)</f>
        <v>0</v>
      </c>
      <c r="AM2743" s="26">
        <f>SUM(AG2743:AK2743)</f>
        <v>0</v>
      </c>
      <c r="AN2743" s="26">
        <f>SUM(AI2743:AK2743)</f>
        <v>0</v>
      </c>
      <c r="AO2743" s="26">
        <f>+IF(SUM(AC2743:AK2743)=0,D2743,0)</f>
        <v>120</v>
      </c>
      <c r="AP2743" s="26">
        <f>+SUM(AC2743:AK2743)</f>
        <v>0</v>
      </c>
      <c r="AQ2743" s="26">
        <f>+Tabla_DatosExternos_142[[#This Row],[Total Vigente]]+Tabla_DatosExternos_142[[#This Row],[Total Vencido]]</f>
        <v>120</v>
      </c>
      <c r="AR2743" s="26">
        <f>SUM(AG2743:AK2743)</f>
        <v>0</v>
      </c>
      <c r="AS2743" s="27">
        <f>+Tabla_DatosExternos_142[[#This Row],[Fecha]]-Tabla_DatosExternos_142[[#This Row],[Vence]]</f>
        <v>-60</v>
      </c>
      <c r="AT2743" s="21"/>
      <c r="AU2743" s="28" t="e">
        <f>+AR2743-W2743</f>
        <v>#VALUE!</v>
      </c>
    </row>
    <row r="2744" spans="1:47" x14ac:dyDescent="0.35">
      <c r="A2744" s="20">
        <v>46239</v>
      </c>
      <c r="B2744" s="21">
        <v>295576</v>
      </c>
      <c r="C2744" s="21">
        <v>438.12</v>
      </c>
      <c r="D2744" s="21">
        <v>438.12</v>
      </c>
      <c r="E2744" s="22">
        <v>46269</v>
      </c>
      <c r="F2744" s="21">
        <v>23</v>
      </c>
      <c r="G2744" s="21" t="s">
        <v>90</v>
      </c>
      <c r="H2744" s="21" t="s">
        <v>95</v>
      </c>
      <c r="I2744" s="21" t="s">
        <v>1853</v>
      </c>
      <c r="J2744" s="21" t="s">
        <v>52</v>
      </c>
      <c r="K2744" s="21" t="s">
        <v>1379</v>
      </c>
      <c r="L2744" s="21" t="s">
        <v>1380</v>
      </c>
      <c r="M2744" s="21" t="s">
        <v>1381</v>
      </c>
      <c r="N2744" s="21">
        <v>30</v>
      </c>
      <c r="O2744" s="20"/>
      <c r="P2744" s="21" t="s">
        <v>50</v>
      </c>
      <c r="Q2744" s="21" t="s">
        <v>1854</v>
      </c>
      <c r="R2744" s="21">
        <v>20000</v>
      </c>
      <c r="S2744" s="21">
        <v>10019</v>
      </c>
      <c r="T2744" s="21">
        <v>-63.240789999999997</v>
      </c>
      <c r="U2744" s="21">
        <v>-17.837945999999999</v>
      </c>
      <c r="V2744" s="21" t="s">
        <v>1855</v>
      </c>
      <c r="W2744" s="21" t="s">
        <v>51</v>
      </c>
      <c r="X2744" s="21" t="s">
        <v>3342</v>
      </c>
      <c r="Y2744" s="23">
        <v>46246</v>
      </c>
      <c r="Z2744" s="24">
        <f>+E2744-Y2744</f>
        <v>23</v>
      </c>
      <c r="AA2744" s="25">
        <f>+Tabla_DatosExternos_142[[#This Row],[Saldo]]/Tabla_DatosExternos_142[[#This Row],[Importe]]</f>
        <v>1</v>
      </c>
      <c r="AB2744" s="21"/>
      <c r="AC2744" s="26">
        <f>IF(AND(-Z2744&gt;=1,-Z2744&lt;=30),D2744,0)</f>
        <v>0</v>
      </c>
      <c r="AD2744" s="26">
        <f>IF(AND(-Z2744&gt;=31,-Z2744&lt;=60),D2744,0)</f>
        <v>0</v>
      </c>
      <c r="AE2744" s="26">
        <f>IF(AND(-Z2744&gt;=61,-Z2744&lt;=90),D2744,0)</f>
        <v>0</v>
      </c>
      <c r="AF2744" s="26">
        <f>IF(AND(-Z2744&gt;=91,-Z2744&lt;=120),D2744,0)</f>
        <v>0</v>
      </c>
      <c r="AG2744" s="26">
        <f>IF(AND(-Z2744&gt;=121,-Z2744&lt;=150),D2744,0)</f>
        <v>0</v>
      </c>
      <c r="AH2744" s="26">
        <f>IF(AND(-Z2744&gt;=151,-Z2744&lt;=180),D2744,0)</f>
        <v>0</v>
      </c>
      <c r="AI2744" s="26">
        <f>IF(AND(-Z2744&gt;=181,-Z2744&lt;=210),D2744,0)</f>
        <v>0</v>
      </c>
      <c r="AJ2744" s="26">
        <f>IF(AND(-Z2744&gt;=211,-Z2744&lt;=250),D2744,0)</f>
        <v>0</v>
      </c>
      <c r="AK2744" s="26">
        <f>IF(-Z2744&gt;=251,D2744,0)</f>
        <v>0</v>
      </c>
      <c r="AL2744" s="26">
        <f>SUM(AE2744:AF2744)</f>
        <v>0</v>
      </c>
      <c r="AM2744" s="26">
        <f>SUM(AG2744:AK2744)</f>
        <v>0</v>
      </c>
      <c r="AN2744" s="26">
        <f>SUM(AI2744:AK2744)</f>
        <v>0</v>
      </c>
      <c r="AO2744" s="26">
        <f>+IF(SUM(AC2744:AK2744)=0,D2744,0)</f>
        <v>438.12</v>
      </c>
      <c r="AP2744" s="26">
        <f>+SUM(AC2744:AK2744)</f>
        <v>0</v>
      </c>
      <c r="AQ2744" s="26">
        <f>+Tabla_DatosExternos_142[[#This Row],[Total Vigente]]+Tabla_DatosExternos_142[[#This Row],[Total Vencido]]</f>
        <v>438.12</v>
      </c>
      <c r="AR2744" s="26">
        <f>SUM(AG2744:AK2744)</f>
        <v>0</v>
      </c>
      <c r="AS2744" s="27">
        <f>+Tabla_DatosExternos_142[[#This Row],[Fecha]]-Tabla_DatosExternos_142[[#This Row],[Vence]]</f>
        <v>-30</v>
      </c>
      <c r="AT2744" s="21"/>
      <c r="AU2744" s="28" t="e">
        <f>+AR2744-W2744</f>
        <v>#VALUE!</v>
      </c>
    </row>
    <row r="2745" spans="1:47" x14ac:dyDescent="0.35">
      <c r="A2745" s="20">
        <v>46242</v>
      </c>
      <c r="B2745" s="21">
        <v>295693</v>
      </c>
      <c r="C2745" s="21">
        <v>1087.2</v>
      </c>
      <c r="D2745" s="21">
        <v>1087.2</v>
      </c>
      <c r="E2745" s="22">
        <v>46302</v>
      </c>
      <c r="F2745" s="21">
        <v>56</v>
      </c>
      <c r="G2745" s="21" t="s">
        <v>96</v>
      </c>
      <c r="H2745" s="21" t="s">
        <v>95</v>
      </c>
      <c r="I2745" s="21" t="s">
        <v>1000</v>
      </c>
      <c r="J2745" s="21" t="s">
        <v>1378</v>
      </c>
      <c r="K2745" s="21" t="s">
        <v>1379</v>
      </c>
      <c r="L2745" s="21" t="s">
        <v>1380</v>
      </c>
      <c r="M2745" s="21" t="s">
        <v>1381</v>
      </c>
      <c r="N2745" s="21">
        <v>60</v>
      </c>
      <c r="O2745" s="20"/>
      <c r="P2745" s="21" t="s">
        <v>50</v>
      </c>
      <c r="Q2745" s="21" t="s">
        <v>1615</v>
      </c>
      <c r="R2745" s="21">
        <v>380033</v>
      </c>
      <c r="S2745" s="21">
        <v>10019</v>
      </c>
      <c r="T2745" s="21">
        <v>-63.1909621</v>
      </c>
      <c r="U2745" s="21">
        <v>-17.779115900000001</v>
      </c>
      <c r="V2745" s="21" t="s">
        <v>1616</v>
      </c>
      <c r="W2745" s="21" t="s">
        <v>51</v>
      </c>
      <c r="X2745" s="21" t="s">
        <v>1617</v>
      </c>
      <c r="Y2745" s="23">
        <v>46246</v>
      </c>
      <c r="Z2745" s="24">
        <f>+E2745-Y2745</f>
        <v>56</v>
      </c>
      <c r="AA2745" s="25">
        <f>+Tabla_DatosExternos_142[[#This Row],[Saldo]]/Tabla_DatosExternos_142[[#This Row],[Importe]]</f>
        <v>1</v>
      </c>
      <c r="AB2745" s="21"/>
      <c r="AC2745" s="26">
        <f>IF(AND(-Z2745&gt;=1,-Z2745&lt;=30),D2745,0)</f>
        <v>0</v>
      </c>
      <c r="AD2745" s="26">
        <f>IF(AND(-Z2745&gt;=31,-Z2745&lt;=60),D2745,0)</f>
        <v>0</v>
      </c>
      <c r="AE2745" s="26">
        <f>IF(AND(-Z2745&gt;=61,-Z2745&lt;=90),D2745,0)</f>
        <v>0</v>
      </c>
      <c r="AF2745" s="26">
        <f>IF(AND(-Z2745&gt;=91,-Z2745&lt;=120),D2745,0)</f>
        <v>0</v>
      </c>
      <c r="AG2745" s="26">
        <f>IF(AND(-Z2745&gt;=121,-Z2745&lt;=150),D2745,0)</f>
        <v>0</v>
      </c>
      <c r="AH2745" s="26">
        <f>IF(AND(-Z2745&gt;=151,-Z2745&lt;=180),D2745,0)</f>
        <v>0</v>
      </c>
      <c r="AI2745" s="26">
        <f>IF(AND(-Z2745&gt;=181,-Z2745&lt;=210),D2745,0)</f>
        <v>0</v>
      </c>
      <c r="AJ2745" s="26">
        <f>IF(AND(-Z2745&gt;=211,-Z2745&lt;=250),D2745,0)</f>
        <v>0</v>
      </c>
      <c r="AK2745" s="26">
        <f>IF(-Z2745&gt;=251,D2745,0)</f>
        <v>0</v>
      </c>
      <c r="AL2745" s="26">
        <f>SUM(AE2745:AF2745)</f>
        <v>0</v>
      </c>
      <c r="AM2745" s="26">
        <f>SUM(AG2745:AK2745)</f>
        <v>0</v>
      </c>
      <c r="AN2745" s="26">
        <f>SUM(AI2745:AK2745)</f>
        <v>0</v>
      </c>
      <c r="AO2745" s="26">
        <f>+IF(SUM(AC2745:AK2745)=0,D2745,0)</f>
        <v>1087.2</v>
      </c>
      <c r="AP2745" s="26">
        <f>+SUM(AC2745:AK2745)</f>
        <v>0</v>
      </c>
      <c r="AQ2745" s="26">
        <f>+Tabla_DatosExternos_142[[#This Row],[Total Vigente]]+Tabla_DatosExternos_142[[#This Row],[Total Vencido]]</f>
        <v>1087.2</v>
      </c>
      <c r="AR2745" s="26">
        <f>SUM(AG2745:AK2745)</f>
        <v>0</v>
      </c>
      <c r="AS2745" s="27">
        <f>+Tabla_DatosExternos_142[[#This Row],[Fecha]]-Tabla_DatosExternos_142[[#This Row],[Vence]]</f>
        <v>-60</v>
      </c>
      <c r="AT2745" s="21"/>
      <c r="AU2745" s="28" t="e">
        <f>+AR2745-W2745</f>
        <v>#VALUE!</v>
      </c>
    </row>
    <row r="2746" spans="1:47" x14ac:dyDescent="0.35">
      <c r="A2746" s="20">
        <v>46242</v>
      </c>
      <c r="B2746" s="21">
        <v>295694</v>
      </c>
      <c r="C2746" s="21">
        <v>499.98</v>
      </c>
      <c r="D2746" s="21">
        <v>499.98</v>
      </c>
      <c r="E2746" s="22">
        <v>46302</v>
      </c>
      <c r="F2746" s="21">
        <v>56</v>
      </c>
      <c r="G2746" s="21" t="s">
        <v>96</v>
      </c>
      <c r="H2746" s="21" t="s">
        <v>95</v>
      </c>
      <c r="I2746" s="21" t="s">
        <v>1823</v>
      </c>
      <c r="J2746" s="21" t="s">
        <v>1378</v>
      </c>
      <c r="K2746" s="21" t="s">
        <v>1379</v>
      </c>
      <c r="L2746" s="21" t="s">
        <v>1380</v>
      </c>
      <c r="M2746" s="21" t="s">
        <v>1381</v>
      </c>
      <c r="N2746" s="21">
        <v>60</v>
      </c>
      <c r="O2746" s="20"/>
      <c r="P2746" s="21" t="s">
        <v>50</v>
      </c>
      <c r="Q2746" s="21" t="s">
        <v>1824</v>
      </c>
      <c r="R2746" s="21">
        <v>3020821</v>
      </c>
      <c r="S2746" s="21">
        <v>10019</v>
      </c>
      <c r="T2746" s="21">
        <v>-63.184010899999997</v>
      </c>
      <c r="U2746" s="21">
        <v>-17.794257900000002</v>
      </c>
      <c r="V2746" s="21" t="s">
        <v>1448</v>
      </c>
      <c r="W2746" s="21" t="s">
        <v>51</v>
      </c>
      <c r="X2746" s="21" t="s">
        <v>1825</v>
      </c>
      <c r="Y2746" s="23">
        <v>46246</v>
      </c>
      <c r="Z2746" s="24">
        <f>+E2746-Y2746</f>
        <v>56</v>
      </c>
      <c r="AA2746" s="25">
        <f>+Tabla_DatosExternos_142[[#This Row],[Saldo]]/Tabla_DatosExternos_142[[#This Row],[Importe]]</f>
        <v>1</v>
      </c>
      <c r="AB2746" s="21"/>
      <c r="AC2746" s="26">
        <f>IF(AND(-Z2746&gt;=1,-Z2746&lt;=30),D2746,0)</f>
        <v>0</v>
      </c>
      <c r="AD2746" s="26">
        <f>IF(AND(-Z2746&gt;=31,-Z2746&lt;=60),D2746,0)</f>
        <v>0</v>
      </c>
      <c r="AE2746" s="26">
        <f>IF(AND(-Z2746&gt;=61,-Z2746&lt;=90),D2746,0)</f>
        <v>0</v>
      </c>
      <c r="AF2746" s="26">
        <f>IF(AND(-Z2746&gt;=91,-Z2746&lt;=120),D2746,0)</f>
        <v>0</v>
      </c>
      <c r="AG2746" s="26">
        <f>IF(AND(-Z2746&gt;=121,-Z2746&lt;=150),D2746,0)</f>
        <v>0</v>
      </c>
      <c r="AH2746" s="26">
        <f>IF(AND(-Z2746&gt;=151,-Z2746&lt;=180),D2746,0)</f>
        <v>0</v>
      </c>
      <c r="AI2746" s="26">
        <f>IF(AND(-Z2746&gt;=181,-Z2746&lt;=210),D2746,0)</f>
        <v>0</v>
      </c>
      <c r="AJ2746" s="26">
        <f>IF(AND(-Z2746&gt;=211,-Z2746&lt;=250),D2746,0)</f>
        <v>0</v>
      </c>
      <c r="AK2746" s="26">
        <f>IF(-Z2746&gt;=251,D2746,0)</f>
        <v>0</v>
      </c>
      <c r="AL2746" s="26">
        <f>SUM(AE2746:AF2746)</f>
        <v>0</v>
      </c>
      <c r="AM2746" s="26">
        <f>SUM(AG2746:AK2746)</f>
        <v>0</v>
      </c>
      <c r="AN2746" s="26">
        <f>SUM(AI2746:AK2746)</f>
        <v>0</v>
      </c>
      <c r="AO2746" s="26">
        <f>+IF(SUM(AC2746:AK2746)=0,D2746,0)</f>
        <v>499.98</v>
      </c>
      <c r="AP2746" s="26">
        <f>+SUM(AC2746:AK2746)</f>
        <v>0</v>
      </c>
      <c r="AQ2746" s="26">
        <f>+Tabla_DatosExternos_142[[#This Row],[Total Vigente]]+Tabla_DatosExternos_142[[#This Row],[Total Vencido]]</f>
        <v>499.98</v>
      </c>
      <c r="AR2746" s="26">
        <f>SUM(AG2746:AK2746)</f>
        <v>0</v>
      </c>
      <c r="AS2746" s="27">
        <f>+Tabla_DatosExternos_142[[#This Row],[Fecha]]-Tabla_DatosExternos_142[[#This Row],[Vence]]</f>
        <v>-60</v>
      </c>
      <c r="AT2746" s="21"/>
      <c r="AU2746" s="28" t="e">
        <f>+AR2746-W2746</f>
        <v>#VALUE!</v>
      </c>
    </row>
    <row r="2747" spans="1:47" x14ac:dyDescent="0.35">
      <c r="A2747" s="20">
        <v>46242</v>
      </c>
      <c r="B2747" s="21">
        <v>295695</v>
      </c>
      <c r="C2747" s="21">
        <v>476.34</v>
      </c>
      <c r="D2747" s="21">
        <v>476.34</v>
      </c>
      <c r="E2747" s="22">
        <v>46302</v>
      </c>
      <c r="F2747" s="21">
        <v>56</v>
      </c>
      <c r="G2747" s="21" t="s">
        <v>96</v>
      </c>
      <c r="H2747" s="21" t="s">
        <v>95</v>
      </c>
      <c r="I2747" s="21" t="s">
        <v>1823</v>
      </c>
      <c r="J2747" s="21" t="s">
        <v>1378</v>
      </c>
      <c r="K2747" s="21" t="s">
        <v>1379</v>
      </c>
      <c r="L2747" s="21" t="s">
        <v>1380</v>
      </c>
      <c r="M2747" s="21" t="s">
        <v>1381</v>
      </c>
      <c r="N2747" s="21">
        <v>60</v>
      </c>
      <c r="O2747" s="20"/>
      <c r="P2747" s="21" t="s">
        <v>50</v>
      </c>
      <c r="Q2747" s="21" t="s">
        <v>1824</v>
      </c>
      <c r="R2747" s="21">
        <v>3020821</v>
      </c>
      <c r="S2747" s="21">
        <v>10019</v>
      </c>
      <c r="T2747" s="21">
        <v>-63.1815906</v>
      </c>
      <c r="U2747" s="21">
        <v>-17.7884542</v>
      </c>
      <c r="V2747" s="21" t="s">
        <v>1448</v>
      </c>
      <c r="W2747" s="21" t="s">
        <v>51</v>
      </c>
      <c r="X2747" s="21" t="s">
        <v>1861</v>
      </c>
      <c r="Y2747" s="23">
        <v>46246</v>
      </c>
      <c r="Z2747" s="24">
        <f>+E2747-Y2747</f>
        <v>56</v>
      </c>
      <c r="AA2747" s="25">
        <f>+Tabla_DatosExternos_142[[#This Row],[Saldo]]/Tabla_DatosExternos_142[[#This Row],[Importe]]</f>
        <v>1</v>
      </c>
      <c r="AB2747" s="21"/>
      <c r="AC2747" s="26">
        <f>IF(AND(-Z2747&gt;=1,-Z2747&lt;=30),D2747,0)</f>
        <v>0</v>
      </c>
      <c r="AD2747" s="26">
        <f>IF(AND(-Z2747&gt;=31,-Z2747&lt;=60),D2747,0)</f>
        <v>0</v>
      </c>
      <c r="AE2747" s="26">
        <f>IF(AND(-Z2747&gt;=61,-Z2747&lt;=90),D2747,0)</f>
        <v>0</v>
      </c>
      <c r="AF2747" s="26">
        <f>IF(AND(-Z2747&gt;=91,-Z2747&lt;=120),D2747,0)</f>
        <v>0</v>
      </c>
      <c r="AG2747" s="26">
        <f>IF(AND(-Z2747&gt;=121,-Z2747&lt;=150),D2747,0)</f>
        <v>0</v>
      </c>
      <c r="AH2747" s="26">
        <f>IF(AND(-Z2747&gt;=151,-Z2747&lt;=180),D2747,0)</f>
        <v>0</v>
      </c>
      <c r="AI2747" s="26">
        <f>IF(AND(-Z2747&gt;=181,-Z2747&lt;=210),D2747,0)</f>
        <v>0</v>
      </c>
      <c r="AJ2747" s="26">
        <f>IF(AND(-Z2747&gt;=211,-Z2747&lt;=250),D2747,0)</f>
        <v>0</v>
      </c>
      <c r="AK2747" s="26">
        <f>IF(-Z2747&gt;=251,D2747,0)</f>
        <v>0</v>
      </c>
      <c r="AL2747" s="26">
        <f>SUM(AE2747:AF2747)</f>
        <v>0</v>
      </c>
      <c r="AM2747" s="26">
        <f>SUM(AG2747:AK2747)</f>
        <v>0</v>
      </c>
      <c r="AN2747" s="26">
        <f>SUM(AI2747:AK2747)</f>
        <v>0</v>
      </c>
      <c r="AO2747" s="26">
        <f>+IF(SUM(AC2747:AK2747)=0,D2747,0)</f>
        <v>476.34</v>
      </c>
      <c r="AP2747" s="26">
        <f>+SUM(AC2747:AK2747)</f>
        <v>0</v>
      </c>
      <c r="AQ2747" s="26">
        <f>+Tabla_DatosExternos_142[[#This Row],[Total Vigente]]+Tabla_DatosExternos_142[[#This Row],[Total Vencido]]</f>
        <v>476.34</v>
      </c>
      <c r="AR2747" s="26">
        <f>SUM(AG2747:AK2747)</f>
        <v>0</v>
      </c>
      <c r="AS2747" s="27">
        <f>+Tabla_DatosExternos_142[[#This Row],[Fecha]]-Tabla_DatosExternos_142[[#This Row],[Vence]]</f>
        <v>-60</v>
      </c>
      <c r="AT2747" s="21"/>
      <c r="AU2747" s="28" t="e">
        <f>+AR2747-W2747</f>
        <v>#VALUE!</v>
      </c>
    </row>
    <row r="2748" spans="1:47" x14ac:dyDescent="0.35">
      <c r="A2748" s="20">
        <v>46242</v>
      </c>
      <c r="B2748" s="21">
        <v>295696</v>
      </c>
      <c r="C2748" s="21">
        <v>912</v>
      </c>
      <c r="D2748" s="21">
        <v>912</v>
      </c>
      <c r="E2748" s="22">
        <v>46302</v>
      </c>
      <c r="F2748" s="21">
        <v>56</v>
      </c>
      <c r="G2748" s="21" t="s">
        <v>96</v>
      </c>
      <c r="H2748" s="21" t="s">
        <v>95</v>
      </c>
      <c r="I2748" s="21" t="s">
        <v>1823</v>
      </c>
      <c r="J2748" s="21" t="s">
        <v>1378</v>
      </c>
      <c r="K2748" s="21" t="s">
        <v>1379</v>
      </c>
      <c r="L2748" s="21" t="s">
        <v>1380</v>
      </c>
      <c r="M2748" s="21" t="s">
        <v>1381</v>
      </c>
      <c r="N2748" s="21">
        <v>60</v>
      </c>
      <c r="O2748" s="20"/>
      <c r="P2748" s="21" t="s">
        <v>50</v>
      </c>
      <c r="Q2748" s="21" t="s">
        <v>1824</v>
      </c>
      <c r="R2748" s="21">
        <v>3020821</v>
      </c>
      <c r="S2748" s="21">
        <v>10019</v>
      </c>
      <c r="T2748" s="21">
        <v>-63.186185000000002</v>
      </c>
      <c r="U2748" s="21">
        <v>-17.781941400000001</v>
      </c>
      <c r="V2748" s="21" t="s">
        <v>1448</v>
      </c>
      <c r="W2748" s="21" t="s">
        <v>51</v>
      </c>
      <c r="X2748" s="21" t="s">
        <v>1862</v>
      </c>
      <c r="Y2748" s="23">
        <v>46246</v>
      </c>
      <c r="Z2748" s="24">
        <f>+E2748-Y2748</f>
        <v>56</v>
      </c>
      <c r="AA2748" s="25">
        <f>+Tabla_DatosExternos_142[[#This Row],[Saldo]]/Tabla_DatosExternos_142[[#This Row],[Importe]]</f>
        <v>1</v>
      </c>
      <c r="AB2748" s="21"/>
      <c r="AC2748" s="26">
        <f>IF(AND(-Z2748&gt;=1,-Z2748&lt;=30),D2748,0)</f>
        <v>0</v>
      </c>
      <c r="AD2748" s="26">
        <f>IF(AND(-Z2748&gt;=31,-Z2748&lt;=60),D2748,0)</f>
        <v>0</v>
      </c>
      <c r="AE2748" s="26">
        <f>IF(AND(-Z2748&gt;=61,-Z2748&lt;=90),D2748,0)</f>
        <v>0</v>
      </c>
      <c r="AF2748" s="26">
        <f>IF(AND(-Z2748&gt;=91,-Z2748&lt;=120),D2748,0)</f>
        <v>0</v>
      </c>
      <c r="AG2748" s="26">
        <f>IF(AND(-Z2748&gt;=121,-Z2748&lt;=150),D2748,0)</f>
        <v>0</v>
      </c>
      <c r="AH2748" s="26">
        <f>IF(AND(-Z2748&gt;=151,-Z2748&lt;=180),D2748,0)</f>
        <v>0</v>
      </c>
      <c r="AI2748" s="26">
        <f>IF(AND(-Z2748&gt;=181,-Z2748&lt;=210),D2748,0)</f>
        <v>0</v>
      </c>
      <c r="AJ2748" s="26">
        <f>IF(AND(-Z2748&gt;=211,-Z2748&lt;=250),D2748,0)</f>
        <v>0</v>
      </c>
      <c r="AK2748" s="26">
        <f>IF(-Z2748&gt;=251,D2748,0)</f>
        <v>0</v>
      </c>
      <c r="AL2748" s="26">
        <f>SUM(AE2748:AF2748)</f>
        <v>0</v>
      </c>
      <c r="AM2748" s="26">
        <f>SUM(AG2748:AK2748)</f>
        <v>0</v>
      </c>
      <c r="AN2748" s="26">
        <f>SUM(AI2748:AK2748)</f>
        <v>0</v>
      </c>
      <c r="AO2748" s="26">
        <f>+IF(SUM(AC2748:AK2748)=0,D2748,0)</f>
        <v>912</v>
      </c>
      <c r="AP2748" s="26">
        <f>+SUM(AC2748:AK2748)</f>
        <v>0</v>
      </c>
      <c r="AQ2748" s="26">
        <f>+Tabla_DatosExternos_142[[#This Row],[Total Vigente]]+Tabla_DatosExternos_142[[#This Row],[Total Vencido]]</f>
        <v>912</v>
      </c>
      <c r="AR2748" s="26">
        <f>SUM(AG2748:AK2748)</f>
        <v>0</v>
      </c>
      <c r="AS2748" s="27">
        <f>+Tabla_DatosExternos_142[[#This Row],[Fecha]]-Tabla_DatosExternos_142[[#This Row],[Vence]]</f>
        <v>-60</v>
      </c>
      <c r="AT2748" s="21"/>
      <c r="AU2748" s="28" t="e">
        <f>+AR2748-W2748</f>
        <v>#VALUE!</v>
      </c>
    </row>
    <row r="2749" spans="1:47" x14ac:dyDescent="0.35">
      <c r="A2749" s="20">
        <v>46242</v>
      </c>
      <c r="B2749" s="21">
        <v>295697</v>
      </c>
      <c r="C2749" s="21">
        <v>1905</v>
      </c>
      <c r="D2749" s="21">
        <v>1905</v>
      </c>
      <c r="E2749" s="22">
        <v>46302</v>
      </c>
      <c r="F2749" s="21">
        <v>56</v>
      </c>
      <c r="G2749" s="21" t="s">
        <v>96</v>
      </c>
      <c r="H2749" s="21" t="s">
        <v>95</v>
      </c>
      <c r="I2749" s="21" t="s">
        <v>1823</v>
      </c>
      <c r="J2749" s="21" t="s">
        <v>1378</v>
      </c>
      <c r="K2749" s="21" t="s">
        <v>1379</v>
      </c>
      <c r="L2749" s="21" t="s">
        <v>1380</v>
      </c>
      <c r="M2749" s="21" t="s">
        <v>1381</v>
      </c>
      <c r="N2749" s="21">
        <v>60</v>
      </c>
      <c r="O2749" s="20"/>
      <c r="P2749" s="21" t="s">
        <v>50</v>
      </c>
      <c r="Q2749" s="21" t="s">
        <v>1824</v>
      </c>
      <c r="R2749" s="21">
        <v>3020821</v>
      </c>
      <c r="S2749" s="21">
        <v>10019</v>
      </c>
      <c r="T2749" s="21">
        <v>-63.186185000000002</v>
      </c>
      <c r="U2749" s="21">
        <v>-17.781941400000001</v>
      </c>
      <c r="V2749" s="21" t="s">
        <v>1448</v>
      </c>
      <c r="W2749" s="21" t="s">
        <v>51</v>
      </c>
      <c r="X2749" s="21" t="s">
        <v>1862</v>
      </c>
      <c r="Y2749" s="23">
        <v>46246</v>
      </c>
      <c r="Z2749" s="24">
        <f>+E2749-Y2749</f>
        <v>56</v>
      </c>
      <c r="AA2749" s="25">
        <f>+Tabla_DatosExternos_142[[#This Row],[Saldo]]/Tabla_DatosExternos_142[[#This Row],[Importe]]</f>
        <v>1</v>
      </c>
      <c r="AB2749" s="21"/>
      <c r="AC2749" s="26">
        <f>IF(AND(-Z2749&gt;=1,-Z2749&lt;=30),D2749,0)</f>
        <v>0</v>
      </c>
      <c r="AD2749" s="26">
        <f>IF(AND(-Z2749&gt;=31,-Z2749&lt;=60),D2749,0)</f>
        <v>0</v>
      </c>
      <c r="AE2749" s="26">
        <f>IF(AND(-Z2749&gt;=61,-Z2749&lt;=90),D2749,0)</f>
        <v>0</v>
      </c>
      <c r="AF2749" s="26">
        <f>IF(AND(-Z2749&gt;=91,-Z2749&lt;=120),D2749,0)</f>
        <v>0</v>
      </c>
      <c r="AG2749" s="26">
        <f>IF(AND(-Z2749&gt;=121,-Z2749&lt;=150),D2749,0)</f>
        <v>0</v>
      </c>
      <c r="AH2749" s="26">
        <f>IF(AND(-Z2749&gt;=151,-Z2749&lt;=180),D2749,0)</f>
        <v>0</v>
      </c>
      <c r="AI2749" s="26">
        <f>IF(AND(-Z2749&gt;=181,-Z2749&lt;=210),D2749,0)</f>
        <v>0</v>
      </c>
      <c r="AJ2749" s="26">
        <f>IF(AND(-Z2749&gt;=211,-Z2749&lt;=250),D2749,0)</f>
        <v>0</v>
      </c>
      <c r="AK2749" s="26">
        <f>IF(-Z2749&gt;=251,D2749,0)</f>
        <v>0</v>
      </c>
      <c r="AL2749" s="26">
        <f>SUM(AE2749:AF2749)</f>
        <v>0</v>
      </c>
      <c r="AM2749" s="26">
        <f>SUM(AG2749:AK2749)</f>
        <v>0</v>
      </c>
      <c r="AN2749" s="26">
        <f>SUM(AI2749:AK2749)</f>
        <v>0</v>
      </c>
      <c r="AO2749" s="26">
        <f>+IF(SUM(AC2749:AK2749)=0,D2749,0)</f>
        <v>1905</v>
      </c>
      <c r="AP2749" s="26">
        <f>+SUM(AC2749:AK2749)</f>
        <v>0</v>
      </c>
      <c r="AQ2749" s="26">
        <f>+Tabla_DatosExternos_142[[#This Row],[Total Vigente]]+Tabla_DatosExternos_142[[#This Row],[Total Vencido]]</f>
        <v>1905</v>
      </c>
      <c r="AR2749" s="26">
        <f>SUM(AG2749:AK2749)</f>
        <v>0</v>
      </c>
      <c r="AS2749" s="27">
        <f>+Tabla_DatosExternos_142[[#This Row],[Fecha]]-Tabla_DatosExternos_142[[#This Row],[Vence]]</f>
        <v>-60</v>
      </c>
      <c r="AT2749" s="21"/>
      <c r="AU2749" s="28" t="e">
        <f>+AR2749-W2749</f>
        <v>#VALUE!</v>
      </c>
    </row>
    <row r="2750" spans="1:47" x14ac:dyDescent="0.35">
      <c r="A2750" s="20">
        <v>46242</v>
      </c>
      <c r="B2750" s="21">
        <v>295699</v>
      </c>
      <c r="C2750" s="21">
        <v>220.08</v>
      </c>
      <c r="D2750" s="21">
        <v>220.08</v>
      </c>
      <c r="E2750" s="22">
        <v>46272</v>
      </c>
      <c r="F2750" s="21">
        <v>26</v>
      </c>
      <c r="G2750" s="21" t="s">
        <v>90</v>
      </c>
      <c r="H2750" s="21" t="s">
        <v>95</v>
      </c>
      <c r="I2750" s="21" t="s">
        <v>1853</v>
      </c>
      <c r="J2750" s="21" t="s">
        <v>52</v>
      </c>
      <c r="K2750" s="21" t="s">
        <v>1379</v>
      </c>
      <c r="L2750" s="21" t="s">
        <v>1380</v>
      </c>
      <c r="M2750" s="21" t="s">
        <v>1381</v>
      </c>
      <c r="N2750" s="21">
        <v>30</v>
      </c>
      <c r="O2750" s="20"/>
      <c r="P2750" s="21" t="s">
        <v>50</v>
      </c>
      <c r="Q2750" s="21" t="s">
        <v>1854</v>
      </c>
      <c r="R2750" s="21">
        <v>20000</v>
      </c>
      <c r="S2750" s="21">
        <v>10019</v>
      </c>
      <c r="T2750" s="21">
        <v>-63.183176000000003</v>
      </c>
      <c r="U2750" s="21">
        <v>-17.799728000000002</v>
      </c>
      <c r="V2750" s="21" t="s">
        <v>1855</v>
      </c>
      <c r="W2750" s="21" t="s">
        <v>51</v>
      </c>
      <c r="X2750" s="21" t="s">
        <v>1856</v>
      </c>
      <c r="Y2750" s="23">
        <v>46246</v>
      </c>
      <c r="Z2750" s="24">
        <f>+E2750-Y2750</f>
        <v>26</v>
      </c>
      <c r="AA2750" s="25">
        <f>+Tabla_DatosExternos_142[[#This Row],[Saldo]]/Tabla_DatosExternos_142[[#This Row],[Importe]]</f>
        <v>1</v>
      </c>
      <c r="AB2750" s="21"/>
      <c r="AC2750" s="26">
        <f>IF(AND(-Z2750&gt;=1,-Z2750&lt;=30),D2750,0)</f>
        <v>0</v>
      </c>
      <c r="AD2750" s="26">
        <f>IF(AND(-Z2750&gt;=31,-Z2750&lt;=60),D2750,0)</f>
        <v>0</v>
      </c>
      <c r="AE2750" s="26">
        <f>IF(AND(-Z2750&gt;=61,-Z2750&lt;=90),D2750,0)</f>
        <v>0</v>
      </c>
      <c r="AF2750" s="26">
        <f>IF(AND(-Z2750&gt;=91,-Z2750&lt;=120),D2750,0)</f>
        <v>0</v>
      </c>
      <c r="AG2750" s="26">
        <f>IF(AND(-Z2750&gt;=121,-Z2750&lt;=150),D2750,0)</f>
        <v>0</v>
      </c>
      <c r="AH2750" s="26">
        <f>IF(AND(-Z2750&gt;=151,-Z2750&lt;=180),D2750,0)</f>
        <v>0</v>
      </c>
      <c r="AI2750" s="26">
        <f>IF(AND(-Z2750&gt;=181,-Z2750&lt;=210),D2750,0)</f>
        <v>0</v>
      </c>
      <c r="AJ2750" s="26">
        <f>IF(AND(-Z2750&gt;=211,-Z2750&lt;=250),D2750,0)</f>
        <v>0</v>
      </c>
      <c r="AK2750" s="26">
        <f>IF(-Z2750&gt;=251,D2750,0)</f>
        <v>0</v>
      </c>
      <c r="AL2750" s="26">
        <f>SUM(AE2750:AF2750)</f>
        <v>0</v>
      </c>
      <c r="AM2750" s="26">
        <f>SUM(AG2750:AK2750)</f>
        <v>0</v>
      </c>
      <c r="AN2750" s="26">
        <f>SUM(AI2750:AK2750)</f>
        <v>0</v>
      </c>
      <c r="AO2750" s="26">
        <f>+IF(SUM(AC2750:AK2750)=0,D2750,0)</f>
        <v>220.08</v>
      </c>
      <c r="AP2750" s="26">
        <f>+SUM(AC2750:AK2750)</f>
        <v>0</v>
      </c>
      <c r="AQ2750" s="26">
        <f>+Tabla_DatosExternos_142[[#This Row],[Total Vigente]]+Tabla_DatosExternos_142[[#This Row],[Total Vencido]]</f>
        <v>220.08</v>
      </c>
      <c r="AR2750" s="26">
        <f>SUM(AG2750:AK2750)</f>
        <v>0</v>
      </c>
      <c r="AS2750" s="27">
        <f>+Tabla_DatosExternos_142[[#This Row],[Fecha]]-Tabla_DatosExternos_142[[#This Row],[Vence]]</f>
        <v>-30</v>
      </c>
      <c r="AT2750" s="21"/>
      <c r="AU2750" s="28" t="e">
        <f>+AR2750-W2750</f>
        <v>#VALUE!</v>
      </c>
    </row>
    <row r="2751" spans="1:47" x14ac:dyDescent="0.35">
      <c r="A2751" s="20">
        <v>46244</v>
      </c>
      <c r="B2751" s="21">
        <v>296385</v>
      </c>
      <c r="C2751" s="21">
        <v>1329.96</v>
      </c>
      <c r="D2751" s="21">
        <v>1329.96</v>
      </c>
      <c r="E2751" s="22">
        <v>46304</v>
      </c>
      <c r="F2751" s="21">
        <v>58</v>
      </c>
      <c r="G2751" s="21" t="s">
        <v>96</v>
      </c>
      <c r="H2751" s="21" t="s">
        <v>95</v>
      </c>
      <c r="I2751" s="21" t="s">
        <v>1823</v>
      </c>
      <c r="J2751" s="21" t="s">
        <v>1378</v>
      </c>
      <c r="K2751" s="21" t="s">
        <v>1379</v>
      </c>
      <c r="L2751" s="21" t="s">
        <v>1380</v>
      </c>
      <c r="M2751" s="21" t="s">
        <v>1381</v>
      </c>
      <c r="N2751" s="21">
        <v>60</v>
      </c>
      <c r="O2751" s="20"/>
      <c r="P2751" s="21" t="s">
        <v>50</v>
      </c>
      <c r="Q2751" s="21" t="s">
        <v>1824</v>
      </c>
      <c r="R2751" s="21">
        <v>3020821</v>
      </c>
      <c r="S2751" s="21">
        <v>10019</v>
      </c>
      <c r="T2751" s="21">
        <v>-63.134996600000001</v>
      </c>
      <c r="U2751" s="21">
        <v>-17.8356034</v>
      </c>
      <c r="V2751" s="21" t="s">
        <v>1448</v>
      </c>
      <c r="W2751" s="21" t="s">
        <v>51</v>
      </c>
      <c r="X2751" s="21" t="s">
        <v>1837</v>
      </c>
      <c r="Y2751" s="23">
        <v>46246</v>
      </c>
      <c r="Z2751" s="24">
        <f>+E2751-Y2751</f>
        <v>58</v>
      </c>
      <c r="AA2751" s="25">
        <f>+Tabla_DatosExternos_142[[#This Row],[Saldo]]/Tabla_DatosExternos_142[[#This Row],[Importe]]</f>
        <v>1</v>
      </c>
      <c r="AB2751" s="21"/>
      <c r="AC2751" s="26">
        <f>IF(AND(-Z2751&gt;=1,-Z2751&lt;=30),D2751,0)</f>
        <v>0</v>
      </c>
      <c r="AD2751" s="26">
        <f>IF(AND(-Z2751&gt;=31,-Z2751&lt;=60),D2751,0)</f>
        <v>0</v>
      </c>
      <c r="AE2751" s="26">
        <f>IF(AND(-Z2751&gt;=61,-Z2751&lt;=90),D2751,0)</f>
        <v>0</v>
      </c>
      <c r="AF2751" s="26">
        <f>IF(AND(-Z2751&gt;=91,-Z2751&lt;=120),D2751,0)</f>
        <v>0</v>
      </c>
      <c r="AG2751" s="26">
        <f>IF(AND(-Z2751&gt;=121,-Z2751&lt;=150),D2751,0)</f>
        <v>0</v>
      </c>
      <c r="AH2751" s="26">
        <f>IF(AND(-Z2751&gt;=151,-Z2751&lt;=180),D2751,0)</f>
        <v>0</v>
      </c>
      <c r="AI2751" s="26">
        <f>IF(AND(-Z2751&gt;=181,-Z2751&lt;=210),D2751,0)</f>
        <v>0</v>
      </c>
      <c r="AJ2751" s="26">
        <f>IF(AND(-Z2751&gt;=211,-Z2751&lt;=250),D2751,0)</f>
        <v>0</v>
      </c>
      <c r="AK2751" s="26">
        <f>IF(-Z2751&gt;=251,D2751,0)</f>
        <v>0</v>
      </c>
      <c r="AL2751" s="26">
        <f>SUM(AE2751:AF2751)</f>
        <v>0</v>
      </c>
      <c r="AM2751" s="26">
        <f>SUM(AG2751:AK2751)</f>
        <v>0</v>
      </c>
      <c r="AN2751" s="26">
        <f>SUM(AI2751:AK2751)</f>
        <v>0</v>
      </c>
      <c r="AO2751" s="26">
        <f>+IF(SUM(AC2751:AK2751)=0,D2751,0)</f>
        <v>1329.96</v>
      </c>
      <c r="AP2751" s="26">
        <f>+SUM(AC2751:AK2751)</f>
        <v>0</v>
      </c>
      <c r="AQ2751" s="26">
        <f>+Tabla_DatosExternos_142[[#This Row],[Total Vigente]]+Tabla_DatosExternos_142[[#This Row],[Total Vencido]]</f>
        <v>1329.96</v>
      </c>
      <c r="AR2751" s="26">
        <f>SUM(AG2751:AK2751)</f>
        <v>0</v>
      </c>
      <c r="AS2751" s="27">
        <f>+Tabla_DatosExternos_142[[#This Row],[Fecha]]-Tabla_DatosExternos_142[[#This Row],[Vence]]</f>
        <v>-60</v>
      </c>
      <c r="AT2751" s="21"/>
      <c r="AU2751" s="28" t="e">
        <f>+AR2751-W2751</f>
        <v>#VALUE!</v>
      </c>
    </row>
    <row r="2752" spans="1:47" x14ac:dyDescent="0.35">
      <c r="A2752" s="20">
        <v>46244</v>
      </c>
      <c r="B2752" s="21">
        <v>296386</v>
      </c>
      <c r="C2752" s="21">
        <v>1371.48</v>
      </c>
      <c r="D2752" s="21">
        <v>1371.48</v>
      </c>
      <c r="E2752" s="22">
        <v>46304</v>
      </c>
      <c r="F2752" s="21">
        <v>58</v>
      </c>
      <c r="G2752" s="21" t="s">
        <v>96</v>
      </c>
      <c r="H2752" s="21" t="s">
        <v>95</v>
      </c>
      <c r="I2752" s="21" t="s">
        <v>1823</v>
      </c>
      <c r="J2752" s="21" t="s">
        <v>1378</v>
      </c>
      <c r="K2752" s="21" t="s">
        <v>1379</v>
      </c>
      <c r="L2752" s="21" t="s">
        <v>1380</v>
      </c>
      <c r="M2752" s="21" t="s">
        <v>1381</v>
      </c>
      <c r="N2752" s="21">
        <v>60</v>
      </c>
      <c r="O2752" s="20"/>
      <c r="P2752" s="21" t="s">
        <v>50</v>
      </c>
      <c r="Q2752" s="21" t="s">
        <v>1824</v>
      </c>
      <c r="R2752" s="21">
        <v>3020821</v>
      </c>
      <c r="S2752" s="21">
        <v>10019</v>
      </c>
      <c r="T2752" s="21">
        <v>-63.136834200000003</v>
      </c>
      <c r="U2752" s="21">
        <v>-17.797857199999999</v>
      </c>
      <c r="V2752" s="21" t="s">
        <v>1448</v>
      </c>
      <c r="W2752" s="21" t="s">
        <v>51</v>
      </c>
      <c r="X2752" s="21" t="s">
        <v>1875</v>
      </c>
      <c r="Y2752" s="23">
        <v>46246</v>
      </c>
      <c r="Z2752" s="24">
        <f>+E2752-Y2752</f>
        <v>58</v>
      </c>
      <c r="AA2752" s="25">
        <f>+Tabla_DatosExternos_142[[#This Row],[Saldo]]/Tabla_DatosExternos_142[[#This Row],[Importe]]</f>
        <v>1</v>
      </c>
      <c r="AB2752" s="21"/>
      <c r="AC2752" s="26">
        <f>IF(AND(-Z2752&gt;=1,-Z2752&lt;=30),D2752,0)</f>
        <v>0</v>
      </c>
      <c r="AD2752" s="26">
        <f>IF(AND(-Z2752&gt;=31,-Z2752&lt;=60),D2752,0)</f>
        <v>0</v>
      </c>
      <c r="AE2752" s="26">
        <f>IF(AND(-Z2752&gt;=61,-Z2752&lt;=90),D2752,0)</f>
        <v>0</v>
      </c>
      <c r="AF2752" s="26">
        <f>IF(AND(-Z2752&gt;=91,-Z2752&lt;=120),D2752,0)</f>
        <v>0</v>
      </c>
      <c r="AG2752" s="26">
        <f>IF(AND(-Z2752&gt;=121,-Z2752&lt;=150),D2752,0)</f>
        <v>0</v>
      </c>
      <c r="AH2752" s="26">
        <f>IF(AND(-Z2752&gt;=151,-Z2752&lt;=180),D2752,0)</f>
        <v>0</v>
      </c>
      <c r="AI2752" s="26">
        <f>IF(AND(-Z2752&gt;=181,-Z2752&lt;=210),D2752,0)</f>
        <v>0</v>
      </c>
      <c r="AJ2752" s="26">
        <f>IF(AND(-Z2752&gt;=211,-Z2752&lt;=250),D2752,0)</f>
        <v>0</v>
      </c>
      <c r="AK2752" s="26">
        <f>IF(-Z2752&gt;=251,D2752,0)</f>
        <v>0</v>
      </c>
      <c r="AL2752" s="26">
        <f>SUM(AE2752:AF2752)</f>
        <v>0</v>
      </c>
      <c r="AM2752" s="26">
        <f>SUM(AG2752:AK2752)</f>
        <v>0</v>
      </c>
      <c r="AN2752" s="26">
        <f>SUM(AI2752:AK2752)</f>
        <v>0</v>
      </c>
      <c r="AO2752" s="26">
        <f>+IF(SUM(AC2752:AK2752)=0,D2752,0)</f>
        <v>1371.48</v>
      </c>
      <c r="AP2752" s="26">
        <f>+SUM(AC2752:AK2752)</f>
        <v>0</v>
      </c>
      <c r="AQ2752" s="26">
        <f>+Tabla_DatosExternos_142[[#This Row],[Total Vigente]]+Tabla_DatosExternos_142[[#This Row],[Total Vencido]]</f>
        <v>1371.48</v>
      </c>
      <c r="AR2752" s="26">
        <f>SUM(AG2752:AK2752)</f>
        <v>0</v>
      </c>
      <c r="AS2752" s="27">
        <f>+Tabla_DatosExternos_142[[#This Row],[Fecha]]-Tabla_DatosExternos_142[[#This Row],[Vence]]</f>
        <v>-60</v>
      </c>
      <c r="AT2752" s="21"/>
      <c r="AU2752" s="28" t="e">
        <f>+AR2752-W2752</f>
        <v>#VALUE!</v>
      </c>
    </row>
    <row r="2753" spans="1:47" x14ac:dyDescent="0.35">
      <c r="A2753" s="20">
        <v>46244</v>
      </c>
      <c r="B2753" s="21">
        <v>296387</v>
      </c>
      <c r="C2753" s="21">
        <v>607.91999999999996</v>
      </c>
      <c r="D2753" s="21">
        <v>607.91999999999996</v>
      </c>
      <c r="E2753" s="22">
        <v>46304</v>
      </c>
      <c r="F2753" s="21">
        <v>58</v>
      </c>
      <c r="G2753" s="21" t="s">
        <v>96</v>
      </c>
      <c r="H2753" s="21" t="s">
        <v>95</v>
      </c>
      <c r="I2753" s="21" t="s">
        <v>1823</v>
      </c>
      <c r="J2753" s="21" t="s">
        <v>1378</v>
      </c>
      <c r="K2753" s="21" t="s">
        <v>1379</v>
      </c>
      <c r="L2753" s="21" t="s">
        <v>1380</v>
      </c>
      <c r="M2753" s="21" t="s">
        <v>1381</v>
      </c>
      <c r="N2753" s="21">
        <v>60</v>
      </c>
      <c r="O2753" s="20"/>
      <c r="P2753" s="21" t="s">
        <v>50</v>
      </c>
      <c r="Q2753" s="21" t="s">
        <v>1824</v>
      </c>
      <c r="R2753" s="21">
        <v>3020821</v>
      </c>
      <c r="S2753" s="21">
        <v>10019</v>
      </c>
      <c r="T2753" s="21">
        <v>-63.211114299999998</v>
      </c>
      <c r="U2753" s="21">
        <v>-17.8105388</v>
      </c>
      <c r="V2753" s="21" t="s">
        <v>1448</v>
      </c>
      <c r="W2753" s="21" t="s">
        <v>51</v>
      </c>
      <c r="X2753" s="21" t="s">
        <v>1838</v>
      </c>
      <c r="Y2753" s="23">
        <v>46246</v>
      </c>
      <c r="Z2753" s="24">
        <f>+E2753-Y2753</f>
        <v>58</v>
      </c>
      <c r="AA2753" s="25">
        <f>+Tabla_DatosExternos_142[[#This Row],[Saldo]]/Tabla_DatosExternos_142[[#This Row],[Importe]]</f>
        <v>1</v>
      </c>
      <c r="AB2753" s="21"/>
      <c r="AC2753" s="26">
        <f>IF(AND(-Z2753&gt;=1,-Z2753&lt;=30),D2753,0)</f>
        <v>0</v>
      </c>
      <c r="AD2753" s="26">
        <f>IF(AND(-Z2753&gt;=31,-Z2753&lt;=60),D2753,0)</f>
        <v>0</v>
      </c>
      <c r="AE2753" s="26">
        <f>IF(AND(-Z2753&gt;=61,-Z2753&lt;=90),D2753,0)</f>
        <v>0</v>
      </c>
      <c r="AF2753" s="26">
        <f>IF(AND(-Z2753&gt;=91,-Z2753&lt;=120),D2753,0)</f>
        <v>0</v>
      </c>
      <c r="AG2753" s="26">
        <f>IF(AND(-Z2753&gt;=121,-Z2753&lt;=150),D2753,0)</f>
        <v>0</v>
      </c>
      <c r="AH2753" s="26">
        <f>IF(AND(-Z2753&gt;=151,-Z2753&lt;=180),D2753,0)</f>
        <v>0</v>
      </c>
      <c r="AI2753" s="26">
        <f>IF(AND(-Z2753&gt;=181,-Z2753&lt;=210),D2753,0)</f>
        <v>0</v>
      </c>
      <c r="AJ2753" s="26">
        <f>IF(AND(-Z2753&gt;=211,-Z2753&lt;=250),D2753,0)</f>
        <v>0</v>
      </c>
      <c r="AK2753" s="26">
        <f>IF(-Z2753&gt;=251,D2753,0)</f>
        <v>0</v>
      </c>
      <c r="AL2753" s="26">
        <f>SUM(AE2753:AF2753)</f>
        <v>0</v>
      </c>
      <c r="AM2753" s="26">
        <f>SUM(AG2753:AK2753)</f>
        <v>0</v>
      </c>
      <c r="AN2753" s="26">
        <f>SUM(AI2753:AK2753)</f>
        <v>0</v>
      </c>
      <c r="AO2753" s="26">
        <f>+IF(SUM(AC2753:AK2753)=0,D2753,0)</f>
        <v>607.91999999999996</v>
      </c>
      <c r="AP2753" s="26">
        <f>+SUM(AC2753:AK2753)</f>
        <v>0</v>
      </c>
      <c r="AQ2753" s="26">
        <f>+Tabla_DatosExternos_142[[#This Row],[Total Vigente]]+Tabla_DatosExternos_142[[#This Row],[Total Vencido]]</f>
        <v>607.91999999999996</v>
      </c>
      <c r="AR2753" s="26">
        <f>SUM(AG2753:AK2753)</f>
        <v>0</v>
      </c>
      <c r="AS2753" s="27">
        <f>+Tabla_DatosExternos_142[[#This Row],[Fecha]]-Tabla_DatosExternos_142[[#This Row],[Vence]]</f>
        <v>-60</v>
      </c>
      <c r="AT2753" s="21"/>
      <c r="AU2753" s="28" t="e">
        <f>+AR2753-W2753</f>
        <v>#VALUE!</v>
      </c>
    </row>
    <row r="2754" spans="1:47" x14ac:dyDescent="0.35">
      <c r="A2754" s="20">
        <v>46244</v>
      </c>
      <c r="B2754" s="21">
        <v>296388</v>
      </c>
      <c r="C2754" s="21">
        <v>1676.52</v>
      </c>
      <c r="D2754" s="21">
        <v>1676.52</v>
      </c>
      <c r="E2754" s="22">
        <v>46304</v>
      </c>
      <c r="F2754" s="21">
        <v>58</v>
      </c>
      <c r="G2754" s="21" t="s">
        <v>96</v>
      </c>
      <c r="H2754" s="21" t="s">
        <v>95</v>
      </c>
      <c r="I2754" s="21" t="s">
        <v>1823</v>
      </c>
      <c r="J2754" s="21" t="s">
        <v>1378</v>
      </c>
      <c r="K2754" s="21" t="s">
        <v>1379</v>
      </c>
      <c r="L2754" s="21" t="s">
        <v>1380</v>
      </c>
      <c r="M2754" s="21" t="s">
        <v>1381</v>
      </c>
      <c r="N2754" s="21">
        <v>60</v>
      </c>
      <c r="O2754" s="20"/>
      <c r="P2754" s="21" t="s">
        <v>50</v>
      </c>
      <c r="Q2754" s="21" t="s">
        <v>1824</v>
      </c>
      <c r="R2754" s="21">
        <v>3020821</v>
      </c>
      <c r="S2754" s="21">
        <v>10019</v>
      </c>
      <c r="T2754" s="21">
        <v>-63.190816099999999</v>
      </c>
      <c r="U2754" s="21">
        <v>-17.778849099999999</v>
      </c>
      <c r="V2754" s="21" t="s">
        <v>1448</v>
      </c>
      <c r="W2754" s="21" t="s">
        <v>51</v>
      </c>
      <c r="X2754" s="21" t="s">
        <v>1830</v>
      </c>
      <c r="Y2754" s="23">
        <v>46246</v>
      </c>
      <c r="Z2754" s="24">
        <f>+E2754-Y2754</f>
        <v>58</v>
      </c>
      <c r="AA2754" s="25">
        <f>+Tabla_DatosExternos_142[[#This Row],[Saldo]]/Tabla_DatosExternos_142[[#This Row],[Importe]]</f>
        <v>1</v>
      </c>
      <c r="AB2754" s="21"/>
      <c r="AC2754" s="26">
        <f>IF(AND(-Z2754&gt;=1,-Z2754&lt;=30),D2754,0)</f>
        <v>0</v>
      </c>
      <c r="AD2754" s="26">
        <f>IF(AND(-Z2754&gt;=31,-Z2754&lt;=60),D2754,0)</f>
        <v>0</v>
      </c>
      <c r="AE2754" s="26">
        <f>IF(AND(-Z2754&gt;=61,-Z2754&lt;=90),D2754,0)</f>
        <v>0</v>
      </c>
      <c r="AF2754" s="26">
        <f>IF(AND(-Z2754&gt;=91,-Z2754&lt;=120),D2754,0)</f>
        <v>0</v>
      </c>
      <c r="AG2754" s="26">
        <f>IF(AND(-Z2754&gt;=121,-Z2754&lt;=150),D2754,0)</f>
        <v>0</v>
      </c>
      <c r="AH2754" s="26">
        <f>IF(AND(-Z2754&gt;=151,-Z2754&lt;=180),D2754,0)</f>
        <v>0</v>
      </c>
      <c r="AI2754" s="26">
        <f>IF(AND(-Z2754&gt;=181,-Z2754&lt;=210),D2754,0)</f>
        <v>0</v>
      </c>
      <c r="AJ2754" s="26">
        <f>IF(AND(-Z2754&gt;=211,-Z2754&lt;=250),D2754,0)</f>
        <v>0</v>
      </c>
      <c r="AK2754" s="26">
        <f>IF(-Z2754&gt;=251,D2754,0)</f>
        <v>0</v>
      </c>
      <c r="AL2754" s="26">
        <f>SUM(AE2754:AF2754)</f>
        <v>0</v>
      </c>
      <c r="AM2754" s="26">
        <f>SUM(AG2754:AK2754)</f>
        <v>0</v>
      </c>
      <c r="AN2754" s="26">
        <f>SUM(AI2754:AK2754)</f>
        <v>0</v>
      </c>
      <c r="AO2754" s="26">
        <f>+IF(SUM(AC2754:AK2754)=0,D2754,0)</f>
        <v>1676.52</v>
      </c>
      <c r="AP2754" s="26">
        <f>+SUM(AC2754:AK2754)</f>
        <v>0</v>
      </c>
      <c r="AQ2754" s="26">
        <f>+Tabla_DatosExternos_142[[#This Row],[Total Vigente]]+Tabla_DatosExternos_142[[#This Row],[Total Vencido]]</f>
        <v>1676.52</v>
      </c>
      <c r="AR2754" s="26">
        <f>SUM(AG2754:AK2754)</f>
        <v>0</v>
      </c>
      <c r="AS2754" s="27">
        <f>+Tabla_DatosExternos_142[[#This Row],[Fecha]]-Tabla_DatosExternos_142[[#This Row],[Vence]]</f>
        <v>-60</v>
      </c>
      <c r="AT2754" s="21"/>
      <c r="AU2754" s="28" t="e">
        <f>+AR2754-W2754</f>
        <v>#VALUE!</v>
      </c>
    </row>
    <row r="2755" spans="1:47" x14ac:dyDescent="0.35">
      <c r="A2755" s="20">
        <v>46244</v>
      </c>
      <c r="B2755" s="21">
        <v>296389</v>
      </c>
      <c r="C2755" s="21">
        <v>608</v>
      </c>
      <c r="D2755" s="21">
        <v>608</v>
      </c>
      <c r="E2755" s="22">
        <v>46304</v>
      </c>
      <c r="F2755" s="21">
        <v>58</v>
      </c>
      <c r="G2755" s="21" t="s">
        <v>96</v>
      </c>
      <c r="H2755" s="21" t="s">
        <v>95</v>
      </c>
      <c r="I2755" s="21" t="s">
        <v>1823</v>
      </c>
      <c r="J2755" s="21" t="s">
        <v>1378</v>
      </c>
      <c r="K2755" s="21" t="s">
        <v>1379</v>
      </c>
      <c r="L2755" s="21" t="s">
        <v>1380</v>
      </c>
      <c r="M2755" s="21" t="s">
        <v>1381</v>
      </c>
      <c r="N2755" s="21">
        <v>60</v>
      </c>
      <c r="O2755" s="20"/>
      <c r="P2755" s="21" t="s">
        <v>50</v>
      </c>
      <c r="Q2755" s="21" t="s">
        <v>1824</v>
      </c>
      <c r="R2755" s="21">
        <v>3020821</v>
      </c>
      <c r="S2755" s="21">
        <v>10019</v>
      </c>
      <c r="T2755" s="21">
        <v>-63.190816099999999</v>
      </c>
      <c r="U2755" s="21">
        <v>-17.778849099999999</v>
      </c>
      <c r="V2755" s="21" t="s">
        <v>1448</v>
      </c>
      <c r="W2755" s="21" t="s">
        <v>51</v>
      </c>
      <c r="X2755" s="21" t="s">
        <v>1830</v>
      </c>
      <c r="Y2755" s="23">
        <v>46246</v>
      </c>
      <c r="Z2755" s="24">
        <f>+E2755-Y2755</f>
        <v>58</v>
      </c>
      <c r="AA2755" s="25">
        <f>+Tabla_DatosExternos_142[[#This Row],[Saldo]]/Tabla_DatosExternos_142[[#This Row],[Importe]]</f>
        <v>1</v>
      </c>
      <c r="AB2755" s="21"/>
      <c r="AC2755" s="26">
        <f>IF(AND(-Z2755&gt;=1,-Z2755&lt;=30),D2755,0)</f>
        <v>0</v>
      </c>
      <c r="AD2755" s="26">
        <f>IF(AND(-Z2755&gt;=31,-Z2755&lt;=60),D2755,0)</f>
        <v>0</v>
      </c>
      <c r="AE2755" s="26">
        <f>IF(AND(-Z2755&gt;=61,-Z2755&lt;=90),D2755,0)</f>
        <v>0</v>
      </c>
      <c r="AF2755" s="26">
        <f>IF(AND(-Z2755&gt;=91,-Z2755&lt;=120),D2755,0)</f>
        <v>0</v>
      </c>
      <c r="AG2755" s="26">
        <f>IF(AND(-Z2755&gt;=121,-Z2755&lt;=150),D2755,0)</f>
        <v>0</v>
      </c>
      <c r="AH2755" s="26">
        <f>IF(AND(-Z2755&gt;=151,-Z2755&lt;=180),D2755,0)</f>
        <v>0</v>
      </c>
      <c r="AI2755" s="26">
        <f>IF(AND(-Z2755&gt;=181,-Z2755&lt;=210),D2755,0)</f>
        <v>0</v>
      </c>
      <c r="AJ2755" s="26">
        <f>IF(AND(-Z2755&gt;=211,-Z2755&lt;=250),D2755,0)</f>
        <v>0</v>
      </c>
      <c r="AK2755" s="26">
        <f>IF(-Z2755&gt;=251,D2755,0)</f>
        <v>0</v>
      </c>
      <c r="AL2755" s="26">
        <f>SUM(AE2755:AF2755)</f>
        <v>0</v>
      </c>
      <c r="AM2755" s="26">
        <f>SUM(AG2755:AK2755)</f>
        <v>0</v>
      </c>
      <c r="AN2755" s="26">
        <f>SUM(AI2755:AK2755)</f>
        <v>0</v>
      </c>
      <c r="AO2755" s="26">
        <f>+IF(SUM(AC2755:AK2755)=0,D2755,0)</f>
        <v>608</v>
      </c>
      <c r="AP2755" s="26">
        <f>+SUM(AC2755:AK2755)</f>
        <v>0</v>
      </c>
      <c r="AQ2755" s="26">
        <f>+Tabla_DatosExternos_142[[#This Row],[Total Vigente]]+Tabla_DatosExternos_142[[#This Row],[Total Vencido]]</f>
        <v>608</v>
      </c>
      <c r="AR2755" s="26">
        <f>SUM(AG2755:AK2755)</f>
        <v>0</v>
      </c>
      <c r="AS2755" s="27">
        <f>+Tabla_DatosExternos_142[[#This Row],[Fecha]]-Tabla_DatosExternos_142[[#This Row],[Vence]]</f>
        <v>-60</v>
      </c>
      <c r="AT2755" s="21"/>
      <c r="AU2755" s="28" t="e">
        <f>+AR2755-W2755</f>
        <v>#VALUE!</v>
      </c>
    </row>
    <row r="2756" spans="1:47" x14ac:dyDescent="0.35">
      <c r="A2756" s="20">
        <v>46244</v>
      </c>
      <c r="B2756" s="21">
        <v>296390</v>
      </c>
      <c r="C2756" s="21">
        <v>2876.48</v>
      </c>
      <c r="D2756" s="21">
        <v>2876.48</v>
      </c>
      <c r="E2756" s="22">
        <v>46304</v>
      </c>
      <c r="F2756" s="21">
        <v>58</v>
      </c>
      <c r="G2756" s="21" t="s">
        <v>96</v>
      </c>
      <c r="H2756" s="21" t="s">
        <v>95</v>
      </c>
      <c r="I2756" s="21" t="s">
        <v>1823</v>
      </c>
      <c r="J2756" s="21" t="s">
        <v>1378</v>
      </c>
      <c r="K2756" s="21" t="s">
        <v>1379</v>
      </c>
      <c r="L2756" s="21" t="s">
        <v>1380</v>
      </c>
      <c r="M2756" s="21" t="s">
        <v>1381</v>
      </c>
      <c r="N2756" s="21">
        <v>60</v>
      </c>
      <c r="O2756" s="20"/>
      <c r="P2756" s="21" t="s">
        <v>50</v>
      </c>
      <c r="Q2756" s="21" t="s">
        <v>1824</v>
      </c>
      <c r="R2756" s="21">
        <v>3020821</v>
      </c>
      <c r="S2756" s="21">
        <v>10019</v>
      </c>
      <c r="T2756" s="21">
        <v>-63.214422900000002</v>
      </c>
      <c r="U2756" s="21">
        <v>-17.784923299999999</v>
      </c>
      <c r="V2756" s="21" t="s">
        <v>1448</v>
      </c>
      <c r="W2756" s="21" t="s">
        <v>51</v>
      </c>
      <c r="X2756" s="21" t="s">
        <v>1871</v>
      </c>
      <c r="Y2756" s="23">
        <v>46246</v>
      </c>
      <c r="Z2756" s="24">
        <f>+E2756-Y2756</f>
        <v>58</v>
      </c>
      <c r="AA2756" s="25">
        <f>+Tabla_DatosExternos_142[[#This Row],[Saldo]]/Tabla_DatosExternos_142[[#This Row],[Importe]]</f>
        <v>1</v>
      </c>
      <c r="AB2756" s="21"/>
      <c r="AC2756" s="26">
        <f>IF(AND(-Z2756&gt;=1,-Z2756&lt;=30),D2756,0)</f>
        <v>0</v>
      </c>
      <c r="AD2756" s="26">
        <f>IF(AND(-Z2756&gt;=31,-Z2756&lt;=60),D2756,0)</f>
        <v>0</v>
      </c>
      <c r="AE2756" s="26">
        <f>IF(AND(-Z2756&gt;=61,-Z2756&lt;=90),D2756,0)</f>
        <v>0</v>
      </c>
      <c r="AF2756" s="26">
        <f>IF(AND(-Z2756&gt;=91,-Z2756&lt;=120),D2756,0)</f>
        <v>0</v>
      </c>
      <c r="AG2756" s="26">
        <f>IF(AND(-Z2756&gt;=121,-Z2756&lt;=150),D2756,0)</f>
        <v>0</v>
      </c>
      <c r="AH2756" s="26">
        <f>IF(AND(-Z2756&gt;=151,-Z2756&lt;=180),D2756,0)</f>
        <v>0</v>
      </c>
      <c r="AI2756" s="26">
        <f>IF(AND(-Z2756&gt;=181,-Z2756&lt;=210),D2756,0)</f>
        <v>0</v>
      </c>
      <c r="AJ2756" s="26">
        <f>IF(AND(-Z2756&gt;=211,-Z2756&lt;=250),D2756,0)</f>
        <v>0</v>
      </c>
      <c r="AK2756" s="26">
        <f>IF(-Z2756&gt;=251,D2756,0)</f>
        <v>0</v>
      </c>
      <c r="AL2756" s="26">
        <f>SUM(AE2756:AF2756)</f>
        <v>0</v>
      </c>
      <c r="AM2756" s="26">
        <f>SUM(AG2756:AK2756)</f>
        <v>0</v>
      </c>
      <c r="AN2756" s="26">
        <f>SUM(AI2756:AK2756)</f>
        <v>0</v>
      </c>
      <c r="AO2756" s="26">
        <f>+IF(SUM(AC2756:AK2756)=0,D2756,0)</f>
        <v>2876.48</v>
      </c>
      <c r="AP2756" s="26">
        <f>+SUM(AC2756:AK2756)</f>
        <v>0</v>
      </c>
      <c r="AQ2756" s="26">
        <f>+Tabla_DatosExternos_142[[#This Row],[Total Vigente]]+Tabla_DatosExternos_142[[#This Row],[Total Vencido]]</f>
        <v>2876.48</v>
      </c>
      <c r="AR2756" s="26">
        <f>SUM(AG2756:AK2756)</f>
        <v>0</v>
      </c>
      <c r="AS2756" s="27">
        <f>+Tabla_DatosExternos_142[[#This Row],[Fecha]]-Tabla_DatosExternos_142[[#This Row],[Vence]]</f>
        <v>-60</v>
      </c>
      <c r="AT2756" s="21"/>
      <c r="AU2756" s="28" t="e">
        <f>+AR2756-W2756</f>
        <v>#VALUE!</v>
      </c>
    </row>
    <row r="2757" spans="1:47" x14ac:dyDescent="0.35">
      <c r="A2757" s="20">
        <v>46244</v>
      </c>
      <c r="B2757" s="21">
        <v>296391</v>
      </c>
      <c r="C2757" s="21">
        <v>1095.3</v>
      </c>
      <c r="D2757" s="21">
        <v>1095.3</v>
      </c>
      <c r="E2757" s="22">
        <v>46304</v>
      </c>
      <c r="F2757" s="21">
        <v>58</v>
      </c>
      <c r="G2757" s="21" t="s">
        <v>96</v>
      </c>
      <c r="H2757" s="21" t="s">
        <v>95</v>
      </c>
      <c r="I2757" s="21" t="s">
        <v>1823</v>
      </c>
      <c r="J2757" s="21" t="s">
        <v>1378</v>
      </c>
      <c r="K2757" s="21" t="s">
        <v>1379</v>
      </c>
      <c r="L2757" s="21" t="s">
        <v>1380</v>
      </c>
      <c r="M2757" s="21" t="s">
        <v>1381</v>
      </c>
      <c r="N2757" s="21">
        <v>60</v>
      </c>
      <c r="O2757" s="20"/>
      <c r="P2757" s="21" t="s">
        <v>50</v>
      </c>
      <c r="Q2757" s="21" t="s">
        <v>1824</v>
      </c>
      <c r="R2757" s="21">
        <v>3020821</v>
      </c>
      <c r="S2757" s="21">
        <v>10019</v>
      </c>
      <c r="T2757" s="21">
        <v>-63.187081800000001</v>
      </c>
      <c r="U2757" s="21">
        <v>-17.813688200000001</v>
      </c>
      <c r="V2757" s="21" t="s">
        <v>1448</v>
      </c>
      <c r="W2757" s="21" t="s">
        <v>51</v>
      </c>
      <c r="X2757" s="21" t="s">
        <v>1839</v>
      </c>
      <c r="Y2757" s="23">
        <v>46246</v>
      </c>
      <c r="Z2757" s="24">
        <f>+E2757-Y2757</f>
        <v>58</v>
      </c>
      <c r="AA2757" s="25">
        <f>+Tabla_DatosExternos_142[[#This Row],[Saldo]]/Tabla_DatosExternos_142[[#This Row],[Importe]]</f>
        <v>1</v>
      </c>
      <c r="AB2757" s="21"/>
      <c r="AC2757" s="26">
        <f>IF(AND(-Z2757&gt;=1,-Z2757&lt;=30),D2757,0)</f>
        <v>0</v>
      </c>
      <c r="AD2757" s="26">
        <f>IF(AND(-Z2757&gt;=31,-Z2757&lt;=60),D2757,0)</f>
        <v>0</v>
      </c>
      <c r="AE2757" s="26">
        <f>IF(AND(-Z2757&gt;=61,-Z2757&lt;=90),D2757,0)</f>
        <v>0</v>
      </c>
      <c r="AF2757" s="26">
        <f>IF(AND(-Z2757&gt;=91,-Z2757&lt;=120),D2757,0)</f>
        <v>0</v>
      </c>
      <c r="AG2757" s="26">
        <f>IF(AND(-Z2757&gt;=121,-Z2757&lt;=150),D2757,0)</f>
        <v>0</v>
      </c>
      <c r="AH2757" s="26">
        <f>IF(AND(-Z2757&gt;=151,-Z2757&lt;=180),D2757,0)</f>
        <v>0</v>
      </c>
      <c r="AI2757" s="26">
        <f>IF(AND(-Z2757&gt;=181,-Z2757&lt;=210),D2757,0)</f>
        <v>0</v>
      </c>
      <c r="AJ2757" s="26">
        <f>IF(AND(-Z2757&gt;=211,-Z2757&lt;=250),D2757,0)</f>
        <v>0</v>
      </c>
      <c r="AK2757" s="26">
        <f>IF(-Z2757&gt;=251,D2757,0)</f>
        <v>0</v>
      </c>
      <c r="AL2757" s="26">
        <f>SUM(AE2757:AF2757)</f>
        <v>0</v>
      </c>
      <c r="AM2757" s="26">
        <f>SUM(AG2757:AK2757)</f>
        <v>0</v>
      </c>
      <c r="AN2757" s="26">
        <f>SUM(AI2757:AK2757)</f>
        <v>0</v>
      </c>
      <c r="AO2757" s="26">
        <f>+IF(SUM(AC2757:AK2757)=0,D2757,0)</f>
        <v>1095.3</v>
      </c>
      <c r="AP2757" s="26">
        <f>+SUM(AC2757:AK2757)</f>
        <v>0</v>
      </c>
      <c r="AQ2757" s="26">
        <f>+Tabla_DatosExternos_142[[#This Row],[Total Vigente]]+Tabla_DatosExternos_142[[#This Row],[Total Vencido]]</f>
        <v>1095.3</v>
      </c>
      <c r="AR2757" s="26">
        <f>SUM(AG2757:AK2757)</f>
        <v>0</v>
      </c>
      <c r="AS2757" s="27">
        <f>+Tabla_DatosExternos_142[[#This Row],[Fecha]]-Tabla_DatosExternos_142[[#This Row],[Vence]]</f>
        <v>-60</v>
      </c>
      <c r="AT2757" s="21"/>
      <c r="AU2757" s="28" t="e">
        <f>+AR2757-W2757</f>
        <v>#VALUE!</v>
      </c>
    </row>
    <row r="2758" spans="1:47" x14ac:dyDescent="0.35">
      <c r="A2758" s="20">
        <v>46244</v>
      </c>
      <c r="B2758" s="21">
        <v>296392</v>
      </c>
      <c r="C2758" s="21">
        <v>1103.94</v>
      </c>
      <c r="D2758" s="21">
        <v>1103.94</v>
      </c>
      <c r="E2758" s="22">
        <v>46304</v>
      </c>
      <c r="F2758" s="21">
        <v>58</v>
      </c>
      <c r="G2758" s="21" t="s">
        <v>96</v>
      </c>
      <c r="H2758" s="21" t="s">
        <v>95</v>
      </c>
      <c r="I2758" s="21" t="s">
        <v>1823</v>
      </c>
      <c r="J2758" s="21" t="s">
        <v>1378</v>
      </c>
      <c r="K2758" s="21" t="s">
        <v>1379</v>
      </c>
      <c r="L2758" s="21" t="s">
        <v>1380</v>
      </c>
      <c r="M2758" s="21" t="s">
        <v>1381</v>
      </c>
      <c r="N2758" s="21">
        <v>60</v>
      </c>
      <c r="O2758" s="20"/>
      <c r="P2758" s="21" t="s">
        <v>50</v>
      </c>
      <c r="Q2758" s="21" t="s">
        <v>1824</v>
      </c>
      <c r="R2758" s="21">
        <v>3020821</v>
      </c>
      <c r="S2758" s="21">
        <v>10019</v>
      </c>
      <c r="T2758" s="21">
        <v>-63.274680199999999</v>
      </c>
      <c r="U2758" s="21">
        <v>-17.868077700000001</v>
      </c>
      <c r="V2758" s="21" t="s">
        <v>1448</v>
      </c>
      <c r="W2758" s="21" t="s">
        <v>51</v>
      </c>
      <c r="X2758" s="21" t="s">
        <v>1895</v>
      </c>
      <c r="Y2758" s="23">
        <v>46246</v>
      </c>
      <c r="Z2758" s="24">
        <f>+E2758-Y2758</f>
        <v>58</v>
      </c>
      <c r="AA2758" s="25">
        <f>+Tabla_DatosExternos_142[[#This Row],[Saldo]]/Tabla_DatosExternos_142[[#This Row],[Importe]]</f>
        <v>1</v>
      </c>
      <c r="AB2758" s="21"/>
      <c r="AC2758" s="26">
        <f>IF(AND(-Z2758&gt;=1,-Z2758&lt;=30),D2758,0)</f>
        <v>0</v>
      </c>
      <c r="AD2758" s="26">
        <f>IF(AND(-Z2758&gt;=31,-Z2758&lt;=60),D2758,0)</f>
        <v>0</v>
      </c>
      <c r="AE2758" s="26">
        <f>IF(AND(-Z2758&gt;=61,-Z2758&lt;=90),D2758,0)</f>
        <v>0</v>
      </c>
      <c r="AF2758" s="26">
        <f>IF(AND(-Z2758&gt;=91,-Z2758&lt;=120),D2758,0)</f>
        <v>0</v>
      </c>
      <c r="AG2758" s="26">
        <f>IF(AND(-Z2758&gt;=121,-Z2758&lt;=150),D2758,0)</f>
        <v>0</v>
      </c>
      <c r="AH2758" s="26">
        <f>IF(AND(-Z2758&gt;=151,-Z2758&lt;=180),D2758,0)</f>
        <v>0</v>
      </c>
      <c r="AI2758" s="26">
        <f>IF(AND(-Z2758&gt;=181,-Z2758&lt;=210),D2758,0)</f>
        <v>0</v>
      </c>
      <c r="AJ2758" s="26">
        <f>IF(AND(-Z2758&gt;=211,-Z2758&lt;=250),D2758,0)</f>
        <v>0</v>
      </c>
      <c r="AK2758" s="26">
        <f>IF(-Z2758&gt;=251,D2758,0)</f>
        <v>0</v>
      </c>
      <c r="AL2758" s="26">
        <f>SUM(AE2758:AF2758)</f>
        <v>0</v>
      </c>
      <c r="AM2758" s="26">
        <f>SUM(AG2758:AK2758)</f>
        <v>0</v>
      </c>
      <c r="AN2758" s="26">
        <f>SUM(AI2758:AK2758)</f>
        <v>0</v>
      </c>
      <c r="AO2758" s="26">
        <f>+IF(SUM(AC2758:AK2758)=0,D2758,0)</f>
        <v>1103.94</v>
      </c>
      <c r="AP2758" s="26">
        <f>+SUM(AC2758:AK2758)</f>
        <v>0</v>
      </c>
      <c r="AQ2758" s="26">
        <f>+Tabla_DatosExternos_142[[#This Row],[Total Vigente]]+Tabla_DatosExternos_142[[#This Row],[Total Vencido]]</f>
        <v>1103.94</v>
      </c>
      <c r="AR2758" s="26">
        <f>SUM(AG2758:AK2758)</f>
        <v>0</v>
      </c>
      <c r="AS2758" s="27">
        <f>+Tabla_DatosExternos_142[[#This Row],[Fecha]]-Tabla_DatosExternos_142[[#This Row],[Vence]]</f>
        <v>-60</v>
      </c>
      <c r="AT2758" s="21"/>
      <c r="AU2758" s="28" t="e">
        <f>+AR2758-W2758</f>
        <v>#VALUE!</v>
      </c>
    </row>
    <row r="2759" spans="1:47" x14ac:dyDescent="0.35">
      <c r="A2759" s="20">
        <v>46244</v>
      </c>
      <c r="B2759" s="21">
        <v>296393</v>
      </c>
      <c r="C2759" s="21">
        <v>1165.44</v>
      </c>
      <c r="D2759" s="21">
        <v>1165.44</v>
      </c>
      <c r="E2759" s="22">
        <v>46304</v>
      </c>
      <c r="F2759" s="21">
        <v>58</v>
      </c>
      <c r="G2759" s="21" t="s">
        <v>96</v>
      </c>
      <c r="H2759" s="21" t="s">
        <v>95</v>
      </c>
      <c r="I2759" s="21" t="s">
        <v>1823</v>
      </c>
      <c r="J2759" s="21" t="s">
        <v>1378</v>
      </c>
      <c r="K2759" s="21" t="s">
        <v>1379</v>
      </c>
      <c r="L2759" s="21" t="s">
        <v>1380</v>
      </c>
      <c r="M2759" s="21" t="s">
        <v>1381</v>
      </c>
      <c r="N2759" s="21">
        <v>60</v>
      </c>
      <c r="O2759" s="20"/>
      <c r="P2759" s="21" t="s">
        <v>50</v>
      </c>
      <c r="Q2759" s="21" t="s">
        <v>1824</v>
      </c>
      <c r="R2759" s="21">
        <v>3020821</v>
      </c>
      <c r="S2759" s="21">
        <v>10019</v>
      </c>
      <c r="T2759" s="21">
        <v>-63.274680199999999</v>
      </c>
      <c r="U2759" s="21">
        <v>-17.868077700000001</v>
      </c>
      <c r="V2759" s="21" t="s">
        <v>1448</v>
      </c>
      <c r="W2759" s="21" t="s">
        <v>51</v>
      </c>
      <c r="X2759" s="21" t="s">
        <v>1895</v>
      </c>
      <c r="Y2759" s="23">
        <v>46246</v>
      </c>
      <c r="Z2759" s="24">
        <f>+E2759-Y2759</f>
        <v>58</v>
      </c>
      <c r="AA2759" s="25">
        <f>+Tabla_DatosExternos_142[[#This Row],[Saldo]]/Tabla_DatosExternos_142[[#This Row],[Importe]]</f>
        <v>1</v>
      </c>
      <c r="AB2759" s="21"/>
      <c r="AC2759" s="26">
        <f>IF(AND(-Z2759&gt;=1,-Z2759&lt;=30),D2759,0)</f>
        <v>0</v>
      </c>
      <c r="AD2759" s="26">
        <f>IF(AND(-Z2759&gt;=31,-Z2759&lt;=60),D2759,0)</f>
        <v>0</v>
      </c>
      <c r="AE2759" s="26">
        <f>IF(AND(-Z2759&gt;=61,-Z2759&lt;=90),D2759,0)</f>
        <v>0</v>
      </c>
      <c r="AF2759" s="26">
        <f>IF(AND(-Z2759&gt;=91,-Z2759&lt;=120),D2759,0)</f>
        <v>0</v>
      </c>
      <c r="AG2759" s="26">
        <f>IF(AND(-Z2759&gt;=121,-Z2759&lt;=150),D2759,0)</f>
        <v>0</v>
      </c>
      <c r="AH2759" s="26">
        <f>IF(AND(-Z2759&gt;=151,-Z2759&lt;=180),D2759,0)</f>
        <v>0</v>
      </c>
      <c r="AI2759" s="26">
        <f>IF(AND(-Z2759&gt;=181,-Z2759&lt;=210),D2759,0)</f>
        <v>0</v>
      </c>
      <c r="AJ2759" s="26">
        <f>IF(AND(-Z2759&gt;=211,-Z2759&lt;=250),D2759,0)</f>
        <v>0</v>
      </c>
      <c r="AK2759" s="26">
        <f>IF(-Z2759&gt;=251,D2759,0)</f>
        <v>0</v>
      </c>
      <c r="AL2759" s="26">
        <f>SUM(AE2759:AF2759)</f>
        <v>0</v>
      </c>
      <c r="AM2759" s="26">
        <f>SUM(AG2759:AK2759)</f>
        <v>0</v>
      </c>
      <c r="AN2759" s="26">
        <f>SUM(AI2759:AK2759)</f>
        <v>0</v>
      </c>
      <c r="AO2759" s="26">
        <f>+IF(SUM(AC2759:AK2759)=0,D2759,0)</f>
        <v>1165.44</v>
      </c>
      <c r="AP2759" s="26">
        <f>+SUM(AC2759:AK2759)</f>
        <v>0</v>
      </c>
      <c r="AQ2759" s="26">
        <f>+Tabla_DatosExternos_142[[#This Row],[Total Vigente]]+Tabla_DatosExternos_142[[#This Row],[Total Vencido]]</f>
        <v>1165.44</v>
      </c>
      <c r="AR2759" s="26">
        <f>SUM(AG2759:AK2759)</f>
        <v>0</v>
      </c>
      <c r="AS2759" s="27">
        <f>+Tabla_DatosExternos_142[[#This Row],[Fecha]]-Tabla_DatosExternos_142[[#This Row],[Vence]]</f>
        <v>-60</v>
      </c>
      <c r="AT2759" s="21"/>
      <c r="AU2759" s="28" t="e">
        <f>+AR2759-W2759</f>
        <v>#VALUE!</v>
      </c>
    </row>
    <row r="2760" spans="1:47" x14ac:dyDescent="0.35">
      <c r="A2760" s="20">
        <v>46244</v>
      </c>
      <c r="B2760" s="21">
        <v>296394</v>
      </c>
      <c r="C2760" s="21">
        <v>681.12</v>
      </c>
      <c r="D2760" s="21">
        <v>681.12</v>
      </c>
      <c r="E2760" s="22">
        <v>46304</v>
      </c>
      <c r="F2760" s="21">
        <v>58</v>
      </c>
      <c r="G2760" s="21" t="s">
        <v>96</v>
      </c>
      <c r="H2760" s="21" t="s">
        <v>95</v>
      </c>
      <c r="I2760" s="21" t="s">
        <v>1823</v>
      </c>
      <c r="J2760" s="21" t="s">
        <v>1378</v>
      </c>
      <c r="K2760" s="21" t="s">
        <v>1379</v>
      </c>
      <c r="L2760" s="21" t="s">
        <v>1380</v>
      </c>
      <c r="M2760" s="21" t="s">
        <v>1381</v>
      </c>
      <c r="N2760" s="21">
        <v>60</v>
      </c>
      <c r="O2760" s="20"/>
      <c r="P2760" s="21" t="s">
        <v>50</v>
      </c>
      <c r="Q2760" s="21" t="s">
        <v>1824</v>
      </c>
      <c r="R2760" s="21">
        <v>3020821</v>
      </c>
      <c r="S2760" s="21">
        <v>10019</v>
      </c>
      <c r="T2760" s="21">
        <v>-63.180986500000003</v>
      </c>
      <c r="U2760" s="21">
        <v>-17.760050799999998</v>
      </c>
      <c r="V2760" s="21" t="s">
        <v>1448</v>
      </c>
      <c r="W2760" s="21" t="s">
        <v>51</v>
      </c>
      <c r="X2760" s="21" t="s">
        <v>1702</v>
      </c>
      <c r="Y2760" s="23">
        <v>46246</v>
      </c>
      <c r="Z2760" s="24">
        <f>+E2760-Y2760</f>
        <v>58</v>
      </c>
      <c r="AA2760" s="25">
        <f>+Tabla_DatosExternos_142[[#This Row],[Saldo]]/Tabla_DatosExternos_142[[#This Row],[Importe]]</f>
        <v>1</v>
      </c>
      <c r="AB2760" s="21"/>
      <c r="AC2760" s="26">
        <f>IF(AND(-Z2760&gt;=1,-Z2760&lt;=30),D2760,0)</f>
        <v>0</v>
      </c>
      <c r="AD2760" s="26">
        <f>IF(AND(-Z2760&gt;=31,-Z2760&lt;=60),D2760,0)</f>
        <v>0</v>
      </c>
      <c r="AE2760" s="26">
        <f>IF(AND(-Z2760&gt;=61,-Z2760&lt;=90),D2760,0)</f>
        <v>0</v>
      </c>
      <c r="AF2760" s="26">
        <f>IF(AND(-Z2760&gt;=91,-Z2760&lt;=120),D2760,0)</f>
        <v>0</v>
      </c>
      <c r="AG2760" s="26">
        <f>IF(AND(-Z2760&gt;=121,-Z2760&lt;=150),D2760,0)</f>
        <v>0</v>
      </c>
      <c r="AH2760" s="26">
        <f>IF(AND(-Z2760&gt;=151,-Z2760&lt;=180),D2760,0)</f>
        <v>0</v>
      </c>
      <c r="AI2760" s="26">
        <f>IF(AND(-Z2760&gt;=181,-Z2760&lt;=210),D2760,0)</f>
        <v>0</v>
      </c>
      <c r="AJ2760" s="26">
        <f>IF(AND(-Z2760&gt;=211,-Z2760&lt;=250),D2760,0)</f>
        <v>0</v>
      </c>
      <c r="AK2760" s="26">
        <f>IF(-Z2760&gt;=251,D2760,0)</f>
        <v>0</v>
      </c>
      <c r="AL2760" s="26">
        <f>SUM(AE2760:AF2760)</f>
        <v>0</v>
      </c>
      <c r="AM2760" s="26">
        <f>SUM(AG2760:AK2760)</f>
        <v>0</v>
      </c>
      <c r="AN2760" s="26">
        <f>SUM(AI2760:AK2760)</f>
        <v>0</v>
      </c>
      <c r="AO2760" s="26">
        <f>+IF(SUM(AC2760:AK2760)=0,D2760,0)</f>
        <v>681.12</v>
      </c>
      <c r="AP2760" s="26">
        <f>+SUM(AC2760:AK2760)</f>
        <v>0</v>
      </c>
      <c r="AQ2760" s="26">
        <f>+Tabla_DatosExternos_142[[#This Row],[Total Vigente]]+Tabla_DatosExternos_142[[#This Row],[Total Vencido]]</f>
        <v>681.12</v>
      </c>
      <c r="AR2760" s="26">
        <f>SUM(AG2760:AK2760)</f>
        <v>0</v>
      </c>
      <c r="AS2760" s="27">
        <f>+Tabla_DatosExternos_142[[#This Row],[Fecha]]-Tabla_DatosExternos_142[[#This Row],[Vence]]</f>
        <v>-60</v>
      </c>
      <c r="AT2760" s="21"/>
      <c r="AU2760" s="28" t="e">
        <f>+AR2760-W2760</f>
        <v>#VALUE!</v>
      </c>
    </row>
    <row r="2761" spans="1:47" x14ac:dyDescent="0.35">
      <c r="A2761" s="20">
        <v>46244</v>
      </c>
      <c r="B2761" s="21">
        <v>296395</v>
      </c>
      <c r="C2761" s="21">
        <v>1784.1</v>
      </c>
      <c r="D2761" s="21">
        <v>1784.1</v>
      </c>
      <c r="E2761" s="22">
        <v>46304</v>
      </c>
      <c r="F2761" s="21">
        <v>58</v>
      </c>
      <c r="G2761" s="21" t="s">
        <v>96</v>
      </c>
      <c r="H2761" s="21" t="s">
        <v>95</v>
      </c>
      <c r="I2761" s="21" t="s">
        <v>1823</v>
      </c>
      <c r="J2761" s="21" t="s">
        <v>1378</v>
      </c>
      <c r="K2761" s="21" t="s">
        <v>1379</v>
      </c>
      <c r="L2761" s="21" t="s">
        <v>1380</v>
      </c>
      <c r="M2761" s="21" t="s">
        <v>1381</v>
      </c>
      <c r="N2761" s="21">
        <v>60</v>
      </c>
      <c r="O2761" s="20"/>
      <c r="P2761" s="21" t="s">
        <v>50</v>
      </c>
      <c r="Q2761" s="21" t="s">
        <v>1824</v>
      </c>
      <c r="R2761" s="21">
        <v>3020821</v>
      </c>
      <c r="S2761" s="21">
        <v>10019</v>
      </c>
      <c r="T2761" s="21">
        <v>-63.168590000000002</v>
      </c>
      <c r="U2761" s="21">
        <v>-17.728815999999998</v>
      </c>
      <c r="V2761" s="21" t="s">
        <v>1448</v>
      </c>
      <c r="W2761" s="21" t="s">
        <v>51</v>
      </c>
      <c r="X2761" s="21" t="s">
        <v>1836</v>
      </c>
      <c r="Y2761" s="23">
        <v>46246</v>
      </c>
      <c r="Z2761" s="24">
        <f>+E2761-Y2761</f>
        <v>58</v>
      </c>
      <c r="AA2761" s="25">
        <f>+Tabla_DatosExternos_142[[#This Row],[Saldo]]/Tabla_DatosExternos_142[[#This Row],[Importe]]</f>
        <v>1</v>
      </c>
      <c r="AB2761" s="21"/>
      <c r="AC2761" s="26">
        <f>IF(AND(-Z2761&gt;=1,-Z2761&lt;=30),D2761,0)</f>
        <v>0</v>
      </c>
      <c r="AD2761" s="26">
        <f>IF(AND(-Z2761&gt;=31,-Z2761&lt;=60),D2761,0)</f>
        <v>0</v>
      </c>
      <c r="AE2761" s="26">
        <f>IF(AND(-Z2761&gt;=61,-Z2761&lt;=90),D2761,0)</f>
        <v>0</v>
      </c>
      <c r="AF2761" s="26">
        <f>IF(AND(-Z2761&gt;=91,-Z2761&lt;=120),D2761,0)</f>
        <v>0</v>
      </c>
      <c r="AG2761" s="26">
        <f>IF(AND(-Z2761&gt;=121,-Z2761&lt;=150),D2761,0)</f>
        <v>0</v>
      </c>
      <c r="AH2761" s="26">
        <f>IF(AND(-Z2761&gt;=151,-Z2761&lt;=180),D2761,0)</f>
        <v>0</v>
      </c>
      <c r="AI2761" s="26">
        <f>IF(AND(-Z2761&gt;=181,-Z2761&lt;=210),D2761,0)</f>
        <v>0</v>
      </c>
      <c r="AJ2761" s="26">
        <f>IF(AND(-Z2761&gt;=211,-Z2761&lt;=250),D2761,0)</f>
        <v>0</v>
      </c>
      <c r="AK2761" s="26">
        <f>IF(-Z2761&gt;=251,D2761,0)</f>
        <v>0</v>
      </c>
      <c r="AL2761" s="26">
        <f>SUM(AE2761:AF2761)</f>
        <v>0</v>
      </c>
      <c r="AM2761" s="26">
        <f>SUM(AG2761:AK2761)</f>
        <v>0</v>
      </c>
      <c r="AN2761" s="26">
        <f>SUM(AI2761:AK2761)</f>
        <v>0</v>
      </c>
      <c r="AO2761" s="26">
        <f>+IF(SUM(AC2761:AK2761)=0,D2761,0)</f>
        <v>1784.1</v>
      </c>
      <c r="AP2761" s="26">
        <f>+SUM(AC2761:AK2761)</f>
        <v>0</v>
      </c>
      <c r="AQ2761" s="26">
        <f>+Tabla_DatosExternos_142[[#This Row],[Total Vigente]]+Tabla_DatosExternos_142[[#This Row],[Total Vencido]]</f>
        <v>1784.1</v>
      </c>
      <c r="AR2761" s="26">
        <f>SUM(AG2761:AK2761)</f>
        <v>0</v>
      </c>
      <c r="AS2761" s="27">
        <f>+Tabla_DatosExternos_142[[#This Row],[Fecha]]-Tabla_DatosExternos_142[[#This Row],[Vence]]</f>
        <v>-60</v>
      </c>
      <c r="AT2761" s="21"/>
      <c r="AU2761" s="28" t="e">
        <f>+AR2761-W2761</f>
        <v>#VALUE!</v>
      </c>
    </row>
    <row r="2762" spans="1:47" x14ac:dyDescent="0.35">
      <c r="A2762" s="20">
        <v>46244</v>
      </c>
      <c r="B2762" s="21">
        <v>296396</v>
      </c>
      <c r="C2762" s="21">
        <v>443.94</v>
      </c>
      <c r="D2762" s="21">
        <v>443.94</v>
      </c>
      <c r="E2762" s="22">
        <v>46304</v>
      </c>
      <c r="F2762" s="21">
        <v>58</v>
      </c>
      <c r="G2762" s="21" t="s">
        <v>96</v>
      </c>
      <c r="H2762" s="21" t="s">
        <v>95</v>
      </c>
      <c r="I2762" s="21" t="s">
        <v>1823</v>
      </c>
      <c r="J2762" s="21" t="s">
        <v>1378</v>
      </c>
      <c r="K2762" s="21" t="s">
        <v>1379</v>
      </c>
      <c r="L2762" s="21" t="s">
        <v>1380</v>
      </c>
      <c r="M2762" s="21" t="s">
        <v>1381</v>
      </c>
      <c r="N2762" s="21">
        <v>60</v>
      </c>
      <c r="O2762" s="20"/>
      <c r="P2762" s="21" t="s">
        <v>50</v>
      </c>
      <c r="Q2762" s="21" t="s">
        <v>1824</v>
      </c>
      <c r="R2762" s="21">
        <v>3020821</v>
      </c>
      <c r="S2762" s="21">
        <v>10019</v>
      </c>
      <c r="T2762" s="21">
        <v>-63.202550500000001</v>
      </c>
      <c r="U2762" s="21">
        <v>-17.756794899999999</v>
      </c>
      <c r="V2762" s="21" t="s">
        <v>1448</v>
      </c>
      <c r="W2762" s="21" t="s">
        <v>51</v>
      </c>
      <c r="X2762" s="21" t="s">
        <v>1857</v>
      </c>
      <c r="Y2762" s="23">
        <v>46246</v>
      </c>
      <c r="Z2762" s="24">
        <f>+E2762-Y2762</f>
        <v>58</v>
      </c>
      <c r="AA2762" s="25">
        <f>+Tabla_DatosExternos_142[[#This Row],[Saldo]]/Tabla_DatosExternos_142[[#This Row],[Importe]]</f>
        <v>1</v>
      </c>
      <c r="AB2762" s="21"/>
      <c r="AC2762" s="26">
        <f>IF(AND(-Z2762&gt;=1,-Z2762&lt;=30),D2762,0)</f>
        <v>0</v>
      </c>
      <c r="AD2762" s="26">
        <f>IF(AND(-Z2762&gt;=31,-Z2762&lt;=60),D2762,0)</f>
        <v>0</v>
      </c>
      <c r="AE2762" s="26">
        <f>IF(AND(-Z2762&gt;=61,-Z2762&lt;=90),D2762,0)</f>
        <v>0</v>
      </c>
      <c r="AF2762" s="26">
        <f>IF(AND(-Z2762&gt;=91,-Z2762&lt;=120),D2762,0)</f>
        <v>0</v>
      </c>
      <c r="AG2762" s="26">
        <f>IF(AND(-Z2762&gt;=121,-Z2762&lt;=150),D2762,0)</f>
        <v>0</v>
      </c>
      <c r="AH2762" s="26">
        <f>IF(AND(-Z2762&gt;=151,-Z2762&lt;=180),D2762,0)</f>
        <v>0</v>
      </c>
      <c r="AI2762" s="26">
        <f>IF(AND(-Z2762&gt;=181,-Z2762&lt;=210),D2762,0)</f>
        <v>0</v>
      </c>
      <c r="AJ2762" s="26">
        <f>IF(AND(-Z2762&gt;=211,-Z2762&lt;=250),D2762,0)</f>
        <v>0</v>
      </c>
      <c r="AK2762" s="26">
        <f>IF(-Z2762&gt;=251,D2762,0)</f>
        <v>0</v>
      </c>
      <c r="AL2762" s="26">
        <f>SUM(AE2762:AF2762)</f>
        <v>0</v>
      </c>
      <c r="AM2762" s="26">
        <f>SUM(AG2762:AK2762)</f>
        <v>0</v>
      </c>
      <c r="AN2762" s="26">
        <f>SUM(AI2762:AK2762)</f>
        <v>0</v>
      </c>
      <c r="AO2762" s="26">
        <f>+IF(SUM(AC2762:AK2762)=0,D2762,0)</f>
        <v>443.94</v>
      </c>
      <c r="AP2762" s="26">
        <f>+SUM(AC2762:AK2762)</f>
        <v>0</v>
      </c>
      <c r="AQ2762" s="26">
        <f>+Tabla_DatosExternos_142[[#This Row],[Total Vigente]]+Tabla_DatosExternos_142[[#This Row],[Total Vencido]]</f>
        <v>443.94</v>
      </c>
      <c r="AR2762" s="26">
        <f>SUM(AG2762:AK2762)</f>
        <v>0</v>
      </c>
      <c r="AS2762" s="27">
        <f>+Tabla_DatosExternos_142[[#This Row],[Fecha]]-Tabla_DatosExternos_142[[#This Row],[Vence]]</f>
        <v>-60</v>
      </c>
      <c r="AT2762" s="21"/>
      <c r="AU2762" s="28" t="e">
        <f>+AR2762-W2762</f>
        <v>#VALUE!</v>
      </c>
    </row>
    <row r="2763" spans="1:47" x14ac:dyDescent="0.35">
      <c r="A2763" s="20">
        <v>46244</v>
      </c>
      <c r="B2763" s="21">
        <v>296397</v>
      </c>
      <c r="C2763" s="21">
        <v>1410</v>
      </c>
      <c r="D2763" s="21">
        <v>1410</v>
      </c>
      <c r="E2763" s="22">
        <v>46304</v>
      </c>
      <c r="F2763" s="21">
        <v>58</v>
      </c>
      <c r="G2763" s="21" t="s">
        <v>96</v>
      </c>
      <c r="H2763" s="21" t="s">
        <v>95</v>
      </c>
      <c r="I2763" s="21" t="s">
        <v>1823</v>
      </c>
      <c r="J2763" s="21" t="s">
        <v>1378</v>
      </c>
      <c r="K2763" s="21" t="s">
        <v>1379</v>
      </c>
      <c r="L2763" s="21" t="s">
        <v>1380</v>
      </c>
      <c r="M2763" s="21" t="s">
        <v>1381</v>
      </c>
      <c r="N2763" s="21">
        <v>60</v>
      </c>
      <c r="O2763" s="20"/>
      <c r="P2763" s="21" t="s">
        <v>50</v>
      </c>
      <c r="Q2763" s="21" t="s">
        <v>1824</v>
      </c>
      <c r="R2763" s="21">
        <v>3020821</v>
      </c>
      <c r="S2763" s="21">
        <v>10019</v>
      </c>
      <c r="T2763" s="21">
        <v>-63.179277999999996</v>
      </c>
      <c r="U2763" s="21">
        <v>-17.749238500000001</v>
      </c>
      <c r="V2763" s="21" t="s">
        <v>1448</v>
      </c>
      <c r="W2763" s="21" t="s">
        <v>51</v>
      </c>
      <c r="X2763" s="21" t="s">
        <v>1872</v>
      </c>
      <c r="Y2763" s="23">
        <v>46246</v>
      </c>
      <c r="Z2763" s="24">
        <f>+E2763-Y2763</f>
        <v>58</v>
      </c>
      <c r="AA2763" s="25">
        <f>+Tabla_DatosExternos_142[[#This Row],[Saldo]]/Tabla_DatosExternos_142[[#This Row],[Importe]]</f>
        <v>1</v>
      </c>
      <c r="AB2763" s="21"/>
      <c r="AC2763" s="26">
        <f>IF(AND(-Z2763&gt;=1,-Z2763&lt;=30),D2763,0)</f>
        <v>0</v>
      </c>
      <c r="AD2763" s="26">
        <f>IF(AND(-Z2763&gt;=31,-Z2763&lt;=60),D2763,0)</f>
        <v>0</v>
      </c>
      <c r="AE2763" s="26">
        <f>IF(AND(-Z2763&gt;=61,-Z2763&lt;=90),D2763,0)</f>
        <v>0</v>
      </c>
      <c r="AF2763" s="26">
        <f>IF(AND(-Z2763&gt;=91,-Z2763&lt;=120),D2763,0)</f>
        <v>0</v>
      </c>
      <c r="AG2763" s="26">
        <f>IF(AND(-Z2763&gt;=121,-Z2763&lt;=150),D2763,0)</f>
        <v>0</v>
      </c>
      <c r="AH2763" s="26">
        <f>IF(AND(-Z2763&gt;=151,-Z2763&lt;=180),D2763,0)</f>
        <v>0</v>
      </c>
      <c r="AI2763" s="26">
        <f>IF(AND(-Z2763&gt;=181,-Z2763&lt;=210),D2763,0)</f>
        <v>0</v>
      </c>
      <c r="AJ2763" s="26">
        <f>IF(AND(-Z2763&gt;=211,-Z2763&lt;=250),D2763,0)</f>
        <v>0</v>
      </c>
      <c r="AK2763" s="26">
        <f>IF(-Z2763&gt;=251,D2763,0)</f>
        <v>0</v>
      </c>
      <c r="AL2763" s="26">
        <f>SUM(AE2763:AF2763)</f>
        <v>0</v>
      </c>
      <c r="AM2763" s="26">
        <f>SUM(AG2763:AK2763)</f>
        <v>0</v>
      </c>
      <c r="AN2763" s="26">
        <f>SUM(AI2763:AK2763)</f>
        <v>0</v>
      </c>
      <c r="AO2763" s="26">
        <f>+IF(SUM(AC2763:AK2763)=0,D2763,0)</f>
        <v>1410</v>
      </c>
      <c r="AP2763" s="26">
        <f>+SUM(AC2763:AK2763)</f>
        <v>0</v>
      </c>
      <c r="AQ2763" s="26">
        <f>+Tabla_DatosExternos_142[[#This Row],[Total Vigente]]+Tabla_DatosExternos_142[[#This Row],[Total Vencido]]</f>
        <v>1410</v>
      </c>
      <c r="AR2763" s="26">
        <f>SUM(AG2763:AK2763)</f>
        <v>0</v>
      </c>
      <c r="AS2763" s="27">
        <f>+Tabla_DatosExternos_142[[#This Row],[Fecha]]-Tabla_DatosExternos_142[[#This Row],[Vence]]</f>
        <v>-60</v>
      </c>
      <c r="AT2763" s="21"/>
      <c r="AU2763" s="28" t="e">
        <f>+AR2763-W2763</f>
        <v>#VALUE!</v>
      </c>
    </row>
    <row r="2764" spans="1:47" x14ac:dyDescent="0.35">
      <c r="A2764" s="20">
        <v>46244</v>
      </c>
      <c r="B2764" s="21">
        <v>296398</v>
      </c>
      <c r="C2764" s="21">
        <v>2075.88</v>
      </c>
      <c r="D2764" s="21">
        <v>2075.88</v>
      </c>
      <c r="E2764" s="22">
        <v>46304</v>
      </c>
      <c r="F2764" s="21">
        <v>58</v>
      </c>
      <c r="G2764" s="21" t="s">
        <v>96</v>
      </c>
      <c r="H2764" s="21" t="s">
        <v>95</v>
      </c>
      <c r="I2764" s="21" t="s">
        <v>1823</v>
      </c>
      <c r="J2764" s="21" t="s">
        <v>1378</v>
      </c>
      <c r="K2764" s="21" t="s">
        <v>1379</v>
      </c>
      <c r="L2764" s="21" t="s">
        <v>1380</v>
      </c>
      <c r="M2764" s="21" t="s">
        <v>1381</v>
      </c>
      <c r="N2764" s="21">
        <v>60</v>
      </c>
      <c r="O2764" s="20"/>
      <c r="P2764" s="21" t="s">
        <v>50</v>
      </c>
      <c r="Q2764" s="21" t="s">
        <v>1824</v>
      </c>
      <c r="R2764" s="21">
        <v>3020821</v>
      </c>
      <c r="S2764" s="21">
        <v>10019</v>
      </c>
      <c r="T2764" s="21">
        <v>-63.179277999999996</v>
      </c>
      <c r="U2764" s="21">
        <v>-17.749238500000001</v>
      </c>
      <c r="V2764" s="21" t="s">
        <v>1448</v>
      </c>
      <c r="W2764" s="21" t="s">
        <v>51</v>
      </c>
      <c r="X2764" s="21" t="s">
        <v>1872</v>
      </c>
      <c r="Y2764" s="23">
        <v>46246</v>
      </c>
      <c r="Z2764" s="24">
        <f>+E2764-Y2764</f>
        <v>58</v>
      </c>
      <c r="AA2764" s="25">
        <f>+Tabla_DatosExternos_142[[#This Row],[Saldo]]/Tabla_DatosExternos_142[[#This Row],[Importe]]</f>
        <v>1</v>
      </c>
      <c r="AB2764" s="21"/>
      <c r="AC2764" s="26">
        <f>IF(AND(-Z2764&gt;=1,-Z2764&lt;=30),D2764,0)</f>
        <v>0</v>
      </c>
      <c r="AD2764" s="26">
        <f>IF(AND(-Z2764&gt;=31,-Z2764&lt;=60),D2764,0)</f>
        <v>0</v>
      </c>
      <c r="AE2764" s="26">
        <f>IF(AND(-Z2764&gt;=61,-Z2764&lt;=90),D2764,0)</f>
        <v>0</v>
      </c>
      <c r="AF2764" s="26">
        <f>IF(AND(-Z2764&gt;=91,-Z2764&lt;=120),D2764,0)</f>
        <v>0</v>
      </c>
      <c r="AG2764" s="26">
        <f>IF(AND(-Z2764&gt;=121,-Z2764&lt;=150),D2764,0)</f>
        <v>0</v>
      </c>
      <c r="AH2764" s="26">
        <f>IF(AND(-Z2764&gt;=151,-Z2764&lt;=180),D2764,0)</f>
        <v>0</v>
      </c>
      <c r="AI2764" s="26">
        <f>IF(AND(-Z2764&gt;=181,-Z2764&lt;=210),D2764,0)</f>
        <v>0</v>
      </c>
      <c r="AJ2764" s="26">
        <f>IF(AND(-Z2764&gt;=211,-Z2764&lt;=250),D2764,0)</f>
        <v>0</v>
      </c>
      <c r="AK2764" s="26">
        <f>IF(-Z2764&gt;=251,D2764,0)</f>
        <v>0</v>
      </c>
      <c r="AL2764" s="26">
        <f>SUM(AE2764:AF2764)</f>
        <v>0</v>
      </c>
      <c r="AM2764" s="26">
        <f>SUM(AG2764:AK2764)</f>
        <v>0</v>
      </c>
      <c r="AN2764" s="26">
        <f>SUM(AI2764:AK2764)</f>
        <v>0</v>
      </c>
      <c r="AO2764" s="26">
        <f>+IF(SUM(AC2764:AK2764)=0,D2764,0)</f>
        <v>2075.88</v>
      </c>
      <c r="AP2764" s="26">
        <f>+SUM(AC2764:AK2764)</f>
        <v>0</v>
      </c>
      <c r="AQ2764" s="26">
        <f>+Tabla_DatosExternos_142[[#This Row],[Total Vigente]]+Tabla_DatosExternos_142[[#This Row],[Total Vencido]]</f>
        <v>2075.88</v>
      </c>
      <c r="AR2764" s="26">
        <f>SUM(AG2764:AK2764)</f>
        <v>0</v>
      </c>
      <c r="AS2764" s="27">
        <f>+Tabla_DatosExternos_142[[#This Row],[Fecha]]-Tabla_DatosExternos_142[[#This Row],[Vence]]</f>
        <v>-60</v>
      </c>
      <c r="AT2764" s="21"/>
      <c r="AU2764" s="28" t="e">
        <f>+AR2764-W2764</f>
        <v>#VALUE!</v>
      </c>
    </row>
    <row r="2765" spans="1:47" x14ac:dyDescent="0.35">
      <c r="A2765" s="20">
        <v>46244</v>
      </c>
      <c r="B2765" s="21">
        <v>296399</v>
      </c>
      <c r="C2765" s="21">
        <v>608</v>
      </c>
      <c r="D2765" s="21">
        <v>608</v>
      </c>
      <c r="E2765" s="22">
        <v>46304</v>
      </c>
      <c r="F2765" s="21">
        <v>58</v>
      </c>
      <c r="G2765" s="21" t="s">
        <v>96</v>
      </c>
      <c r="H2765" s="21" t="s">
        <v>95</v>
      </c>
      <c r="I2765" s="21" t="s">
        <v>1823</v>
      </c>
      <c r="J2765" s="21" t="s">
        <v>1378</v>
      </c>
      <c r="K2765" s="21" t="s">
        <v>1379</v>
      </c>
      <c r="L2765" s="21" t="s">
        <v>1380</v>
      </c>
      <c r="M2765" s="21" t="s">
        <v>1381</v>
      </c>
      <c r="N2765" s="21">
        <v>60</v>
      </c>
      <c r="O2765" s="20"/>
      <c r="P2765" s="21" t="s">
        <v>50</v>
      </c>
      <c r="Q2765" s="21" t="s">
        <v>1824</v>
      </c>
      <c r="R2765" s="21">
        <v>3020821</v>
      </c>
      <c r="S2765" s="21">
        <v>10019</v>
      </c>
      <c r="T2765" s="21">
        <v>-63.179277999999996</v>
      </c>
      <c r="U2765" s="21">
        <v>-17.749238500000001</v>
      </c>
      <c r="V2765" s="21" t="s">
        <v>1448</v>
      </c>
      <c r="W2765" s="21" t="s">
        <v>51</v>
      </c>
      <c r="X2765" s="21" t="s">
        <v>1872</v>
      </c>
      <c r="Y2765" s="23">
        <v>46246</v>
      </c>
      <c r="Z2765" s="24">
        <f>+E2765-Y2765</f>
        <v>58</v>
      </c>
      <c r="AA2765" s="25">
        <f>+Tabla_DatosExternos_142[[#This Row],[Saldo]]/Tabla_DatosExternos_142[[#This Row],[Importe]]</f>
        <v>1</v>
      </c>
      <c r="AB2765" s="21"/>
      <c r="AC2765" s="26">
        <f>IF(AND(-Z2765&gt;=1,-Z2765&lt;=30),D2765,0)</f>
        <v>0</v>
      </c>
      <c r="AD2765" s="26">
        <f>IF(AND(-Z2765&gt;=31,-Z2765&lt;=60),D2765,0)</f>
        <v>0</v>
      </c>
      <c r="AE2765" s="26">
        <f>IF(AND(-Z2765&gt;=61,-Z2765&lt;=90),D2765,0)</f>
        <v>0</v>
      </c>
      <c r="AF2765" s="26">
        <f>IF(AND(-Z2765&gt;=91,-Z2765&lt;=120),D2765,0)</f>
        <v>0</v>
      </c>
      <c r="AG2765" s="26">
        <f>IF(AND(-Z2765&gt;=121,-Z2765&lt;=150),D2765,0)</f>
        <v>0</v>
      </c>
      <c r="AH2765" s="26">
        <f>IF(AND(-Z2765&gt;=151,-Z2765&lt;=180),D2765,0)</f>
        <v>0</v>
      </c>
      <c r="AI2765" s="26">
        <f>IF(AND(-Z2765&gt;=181,-Z2765&lt;=210),D2765,0)</f>
        <v>0</v>
      </c>
      <c r="AJ2765" s="26">
        <f>IF(AND(-Z2765&gt;=211,-Z2765&lt;=250),D2765,0)</f>
        <v>0</v>
      </c>
      <c r="AK2765" s="26">
        <f>IF(-Z2765&gt;=251,D2765,0)</f>
        <v>0</v>
      </c>
      <c r="AL2765" s="26">
        <f>SUM(AE2765:AF2765)</f>
        <v>0</v>
      </c>
      <c r="AM2765" s="26">
        <f>SUM(AG2765:AK2765)</f>
        <v>0</v>
      </c>
      <c r="AN2765" s="26">
        <f>SUM(AI2765:AK2765)</f>
        <v>0</v>
      </c>
      <c r="AO2765" s="26">
        <f>+IF(SUM(AC2765:AK2765)=0,D2765,0)</f>
        <v>608</v>
      </c>
      <c r="AP2765" s="26">
        <f>+SUM(AC2765:AK2765)</f>
        <v>0</v>
      </c>
      <c r="AQ2765" s="26">
        <f>+Tabla_DatosExternos_142[[#This Row],[Total Vigente]]+Tabla_DatosExternos_142[[#This Row],[Total Vencido]]</f>
        <v>608</v>
      </c>
      <c r="AR2765" s="26">
        <f>SUM(AG2765:AK2765)</f>
        <v>0</v>
      </c>
      <c r="AS2765" s="27">
        <f>+Tabla_DatosExternos_142[[#This Row],[Fecha]]-Tabla_DatosExternos_142[[#This Row],[Vence]]</f>
        <v>-60</v>
      </c>
      <c r="AT2765" s="21"/>
      <c r="AU2765" s="28" t="e">
        <f>+AR2765-W2765</f>
        <v>#VALUE!</v>
      </c>
    </row>
    <row r="2766" spans="1:47" x14ac:dyDescent="0.35">
      <c r="A2766" s="20">
        <v>46244</v>
      </c>
      <c r="B2766" s="21">
        <v>296400</v>
      </c>
      <c r="C2766" s="21">
        <v>2549.98</v>
      </c>
      <c r="D2766" s="21">
        <v>2549.98</v>
      </c>
      <c r="E2766" s="22">
        <v>46304</v>
      </c>
      <c r="F2766" s="21">
        <v>58</v>
      </c>
      <c r="G2766" s="21" t="s">
        <v>96</v>
      </c>
      <c r="H2766" s="21" t="s">
        <v>95</v>
      </c>
      <c r="I2766" s="21" t="s">
        <v>1823</v>
      </c>
      <c r="J2766" s="21" t="s">
        <v>1378</v>
      </c>
      <c r="K2766" s="21" t="s">
        <v>1379</v>
      </c>
      <c r="L2766" s="21" t="s">
        <v>1380</v>
      </c>
      <c r="M2766" s="21" t="s">
        <v>1381</v>
      </c>
      <c r="N2766" s="21">
        <v>60</v>
      </c>
      <c r="O2766" s="20"/>
      <c r="P2766" s="21" t="s">
        <v>50</v>
      </c>
      <c r="Q2766" s="21" t="s">
        <v>1824</v>
      </c>
      <c r="R2766" s="21">
        <v>3020821</v>
      </c>
      <c r="S2766" s="21">
        <v>10019</v>
      </c>
      <c r="T2766" s="21">
        <v>-63.147013999999999</v>
      </c>
      <c r="U2766" s="21">
        <v>-17.742850700000002</v>
      </c>
      <c r="V2766" s="21" t="s">
        <v>1448</v>
      </c>
      <c r="W2766" s="21" t="s">
        <v>51</v>
      </c>
      <c r="X2766" s="21" t="s">
        <v>1852</v>
      </c>
      <c r="Y2766" s="23">
        <v>46246</v>
      </c>
      <c r="Z2766" s="24">
        <f>+E2766-Y2766</f>
        <v>58</v>
      </c>
      <c r="AA2766" s="25">
        <f>+Tabla_DatosExternos_142[[#This Row],[Saldo]]/Tabla_DatosExternos_142[[#This Row],[Importe]]</f>
        <v>1</v>
      </c>
      <c r="AB2766" s="21"/>
      <c r="AC2766" s="26">
        <f>IF(AND(-Z2766&gt;=1,-Z2766&lt;=30),D2766,0)</f>
        <v>0</v>
      </c>
      <c r="AD2766" s="26">
        <f>IF(AND(-Z2766&gt;=31,-Z2766&lt;=60),D2766,0)</f>
        <v>0</v>
      </c>
      <c r="AE2766" s="26">
        <f>IF(AND(-Z2766&gt;=61,-Z2766&lt;=90),D2766,0)</f>
        <v>0</v>
      </c>
      <c r="AF2766" s="26">
        <f>IF(AND(-Z2766&gt;=91,-Z2766&lt;=120),D2766,0)</f>
        <v>0</v>
      </c>
      <c r="AG2766" s="26">
        <f>IF(AND(-Z2766&gt;=121,-Z2766&lt;=150),D2766,0)</f>
        <v>0</v>
      </c>
      <c r="AH2766" s="26">
        <f>IF(AND(-Z2766&gt;=151,-Z2766&lt;=180),D2766,0)</f>
        <v>0</v>
      </c>
      <c r="AI2766" s="26">
        <f>IF(AND(-Z2766&gt;=181,-Z2766&lt;=210),D2766,0)</f>
        <v>0</v>
      </c>
      <c r="AJ2766" s="26">
        <f>IF(AND(-Z2766&gt;=211,-Z2766&lt;=250),D2766,0)</f>
        <v>0</v>
      </c>
      <c r="AK2766" s="26">
        <f>IF(-Z2766&gt;=251,D2766,0)</f>
        <v>0</v>
      </c>
      <c r="AL2766" s="26">
        <f>SUM(AE2766:AF2766)</f>
        <v>0</v>
      </c>
      <c r="AM2766" s="26">
        <f>SUM(AG2766:AK2766)</f>
        <v>0</v>
      </c>
      <c r="AN2766" s="26">
        <f>SUM(AI2766:AK2766)</f>
        <v>0</v>
      </c>
      <c r="AO2766" s="26">
        <f>+IF(SUM(AC2766:AK2766)=0,D2766,0)</f>
        <v>2549.98</v>
      </c>
      <c r="AP2766" s="26">
        <f>+SUM(AC2766:AK2766)</f>
        <v>0</v>
      </c>
      <c r="AQ2766" s="26">
        <f>+Tabla_DatosExternos_142[[#This Row],[Total Vigente]]+Tabla_DatosExternos_142[[#This Row],[Total Vencido]]</f>
        <v>2549.98</v>
      </c>
      <c r="AR2766" s="26">
        <f>SUM(AG2766:AK2766)</f>
        <v>0</v>
      </c>
      <c r="AS2766" s="27">
        <f>+Tabla_DatosExternos_142[[#This Row],[Fecha]]-Tabla_DatosExternos_142[[#This Row],[Vence]]</f>
        <v>-60</v>
      </c>
      <c r="AT2766" s="21"/>
      <c r="AU2766" s="28" t="e">
        <f>+AR2766-W2766</f>
        <v>#VALUE!</v>
      </c>
    </row>
    <row r="2767" spans="1:47" x14ac:dyDescent="0.35">
      <c r="A2767" s="20">
        <v>46244</v>
      </c>
      <c r="B2767" s="21">
        <v>296401</v>
      </c>
      <c r="C2767" s="21">
        <v>268.08</v>
      </c>
      <c r="D2767" s="21">
        <v>268.08</v>
      </c>
      <c r="E2767" s="22">
        <v>46304</v>
      </c>
      <c r="F2767" s="21">
        <v>58</v>
      </c>
      <c r="G2767" s="21" t="s">
        <v>96</v>
      </c>
      <c r="H2767" s="21" t="s">
        <v>95</v>
      </c>
      <c r="I2767" s="21" t="s">
        <v>1823</v>
      </c>
      <c r="J2767" s="21" t="s">
        <v>1378</v>
      </c>
      <c r="K2767" s="21" t="s">
        <v>1379</v>
      </c>
      <c r="L2767" s="21" t="s">
        <v>1380</v>
      </c>
      <c r="M2767" s="21" t="s">
        <v>1381</v>
      </c>
      <c r="N2767" s="21">
        <v>60</v>
      </c>
      <c r="O2767" s="20"/>
      <c r="P2767" s="21" t="s">
        <v>50</v>
      </c>
      <c r="Q2767" s="21" t="s">
        <v>1824</v>
      </c>
      <c r="R2767" s="21">
        <v>3020821</v>
      </c>
      <c r="S2767" s="21">
        <v>10019</v>
      </c>
      <c r="T2767" s="21">
        <v>-63.161494400000002</v>
      </c>
      <c r="U2767" s="21">
        <v>-17.765855599999998</v>
      </c>
      <c r="V2767" s="21" t="s">
        <v>1448</v>
      </c>
      <c r="W2767" s="21" t="s">
        <v>51</v>
      </c>
      <c r="X2767" s="21" t="s">
        <v>1876</v>
      </c>
      <c r="Y2767" s="23">
        <v>46246</v>
      </c>
      <c r="Z2767" s="24">
        <f>+E2767-Y2767</f>
        <v>58</v>
      </c>
      <c r="AA2767" s="25">
        <f>+Tabla_DatosExternos_142[[#This Row],[Saldo]]/Tabla_DatosExternos_142[[#This Row],[Importe]]</f>
        <v>1</v>
      </c>
      <c r="AB2767" s="21"/>
      <c r="AC2767" s="26">
        <f>IF(AND(-Z2767&gt;=1,-Z2767&lt;=30),D2767,0)</f>
        <v>0</v>
      </c>
      <c r="AD2767" s="26">
        <f>IF(AND(-Z2767&gt;=31,-Z2767&lt;=60),D2767,0)</f>
        <v>0</v>
      </c>
      <c r="AE2767" s="26">
        <f>IF(AND(-Z2767&gt;=61,-Z2767&lt;=90),D2767,0)</f>
        <v>0</v>
      </c>
      <c r="AF2767" s="26">
        <f>IF(AND(-Z2767&gt;=91,-Z2767&lt;=120),D2767,0)</f>
        <v>0</v>
      </c>
      <c r="AG2767" s="26">
        <f>IF(AND(-Z2767&gt;=121,-Z2767&lt;=150),D2767,0)</f>
        <v>0</v>
      </c>
      <c r="AH2767" s="26">
        <f>IF(AND(-Z2767&gt;=151,-Z2767&lt;=180),D2767,0)</f>
        <v>0</v>
      </c>
      <c r="AI2767" s="26">
        <f>IF(AND(-Z2767&gt;=181,-Z2767&lt;=210),D2767,0)</f>
        <v>0</v>
      </c>
      <c r="AJ2767" s="26">
        <f>IF(AND(-Z2767&gt;=211,-Z2767&lt;=250),D2767,0)</f>
        <v>0</v>
      </c>
      <c r="AK2767" s="26">
        <f>IF(-Z2767&gt;=251,D2767,0)</f>
        <v>0</v>
      </c>
      <c r="AL2767" s="26">
        <f>SUM(AE2767:AF2767)</f>
        <v>0</v>
      </c>
      <c r="AM2767" s="26">
        <f>SUM(AG2767:AK2767)</f>
        <v>0</v>
      </c>
      <c r="AN2767" s="26">
        <f>SUM(AI2767:AK2767)</f>
        <v>0</v>
      </c>
      <c r="AO2767" s="26">
        <f>+IF(SUM(AC2767:AK2767)=0,D2767,0)</f>
        <v>268.08</v>
      </c>
      <c r="AP2767" s="26">
        <f>+SUM(AC2767:AK2767)</f>
        <v>0</v>
      </c>
      <c r="AQ2767" s="26">
        <f>+Tabla_DatosExternos_142[[#This Row],[Total Vigente]]+Tabla_DatosExternos_142[[#This Row],[Total Vencido]]</f>
        <v>268.08</v>
      </c>
      <c r="AR2767" s="26">
        <f>SUM(AG2767:AK2767)</f>
        <v>0</v>
      </c>
      <c r="AS2767" s="27">
        <f>+Tabla_DatosExternos_142[[#This Row],[Fecha]]-Tabla_DatosExternos_142[[#This Row],[Vence]]</f>
        <v>-60</v>
      </c>
      <c r="AT2767" s="21"/>
      <c r="AU2767" s="28" t="e">
        <f>+AR2767-W2767</f>
        <v>#VALUE!</v>
      </c>
    </row>
    <row r="2768" spans="1:47" x14ac:dyDescent="0.35">
      <c r="A2768" s="20">
        <v>46245</v>
      </c>
      <c r="B2768" s="21">
        <v>296900</v>
      </c>
      <c r="C2768" s="21">
        <v>1639.26</v>
      </c>
      <c r="D2768" s="21">
        <v>1639.26</v>
      </c>
      <c r="E2768" s="22">
        <v>46305</v>
      </c>
      <c r="F2768" s="21">
        <v>59</v>
      </c>
      <c r="G2768" s="21" t="s">
        <v>96</v>
      </c>
      <c r="H2768" s="21" t="s">
        <v>95</v>
      </c>
      <c r="I2768" s="21" t="s">
        <v>1823</v>
      </c>
      <c r="J2768" s="21" t="s">
        <v>1378</v>
      </c>
      <c r="K2768" s="21" t="s">
        <v>1379</v>
      </c>
      <c r="L2768" s="21" t="s">
        <v>1380</v>
      </c>
      <c r="M2768" s="21" t="s">
        <v>1381</v>
      </c>
      <c r="N2768" s="21">
        <v>60</v>
      </c>
      <c r="O2768" s="20"/>
      <c r="P2768" s="21" t="s">
        <v>50</v>
      </c>
      <c r="Q2768" s="21" t="s">
        <v>1824</v>
      </c>
      <c r="R2768" s="21">
        <v>3020821</v>
      </c>
      <c r="S2768" s="21">
        <v>10019</v>
      </c>
      <c r="T2768" s="21">
        <v>-63.1271433</v>
      </c>
      <c r="U2768" s="21">
        <v>-17.771725799999999</v>
      </c>
      <c r="V2768" s="21" t="s">
        <v>1448</v>
      </c>
      <c r="W2768" s="21" t="s">
        <v>51</v>
      </c>
      <c r="X2768" s="21" t="s">
        <v>1873</v>
      </c>
      <c r="Y2768" s="23">
        <v>46246</v>
      </c>
      <c r="Z2768" s="24">
        <f>+E2768-Y2768</f>
        <v>59</v>
      </c>
      <c r="AA2768" s="25">
        <f>+Tabla_DatosExternos_142[[#This Row],[Saldo]]/Tabla_DatosExternos_142[[#This Row],[Importe]]</f>
        <v>1</v>
      </c>
      <c r="AB2768" s="21"/>
      <c r="AC2768" s="26">
        <f>IF(AND(-Z2768&gt;=1,-Z2768&lt;=30),D2768,0)</f>
        <v>0</v>
      </c>
      <c r="AD2768" s="26">
        <f>IF(AND(-Z2768&gt;=31,-Z2768&lt;=60),D2768,0)</f>
        <v>0</v>
      </c>
      <c r="AE2768" s="26">
        <f>IF(AND(-Z2768&gt;=61,-Z2768&lt;=90),D2768,0)</f>
        <v>0</v>
      </c>
      <c r="AF2768" s="26">
        <f>IF(AND(-Z2768&gt;=91,-Z2768&lt;=120),D2768,0)</f>
        <v>0</v>
      </c>
      <c r="AG2768" s="26">
        <f>IF(AND(-Z2768&gt;=121,-Z2768&lt;=150),D2768,0)</f>
        <v>0</v>
      </c>
      <c r="AH2768" s="26">
        <f>IF(AND(-Z2768&gt;=151,-Z2768&lt;=180),D2768,0)</f>
        <v>0</v>
      </c>
      <c r="AI2768" s="26">
        <f>IF(AND(-Z2768&gt;=181,-Z2768&lt;=210),D2768,0)</f>
        <v>0</v>
      </c>
      <c r="AJ2768" s="26">
        <f>IF(AND(-Z2768&gt;=211,-Z2768&lt;=250),D2768,0)</f>
        <v>0</v>
      </c>
      <c r="AK2768" s="26">
        <f>IF(-Z2768&gt;=251,D2768,0)</f>
        <v>0</v>
      </c>
      <c r="AL2768" s="26">
        <f>SUM(AE2768:AF2768)</f>
        <v>0</v>
      </c>
      <c r="AM2768" s="26">
        <f>SUM(AG2768:AK2768)</f>
        <v>0</v>
      </c>
      <c r="AN2768" s="26">
        <f>SUM(AI2768:AK2768)</f>
        <v>0</v>
      </c>
      <c r="AO2768" s="26">
        <f>+IF(SUM(AC2768:AK2768)=0,D2768,0)</f>
        <v>1639.26</v>
      </c>
      <c r="AP2768" s="26">
        <f>+SUM(AC2768:AK2768)</f>
        <v>0</v>
      </c>
      <c r="AQ2768" s="26">
        <f>+Tabla_DatosExternos_142[[#This Row],[Total Vigente]]+Tabla_DatosExternos_142[[#This Row],[Total Vencido]]</f>
        <v>1639.26</v>
      </c>
      <c r="AR2768" s="26">
        <f>SUM(AG2768:AK2768)</f>
        <v>0</v>
      </c>
      <c r="AS2768" s="27">
        <f>+Tabla_DatosExternos_142[[#This Row],[Fecha]]-Tabla_DatosExternos_142[[#This Row],[Vence]]</f>
        <v>-60</v>
      </c>
      <c r="AT2768" s="21"/>
      <c r="AU2768" s="28" t="e">
        <f>+AR2768-W2768</f>
        <v>#VALUE!</v>
      </c>
    </row>
    <row r="2769" spans="1:47" x14ac:dyDescent="0.35">
      <c r="A2769" s="20">
        <v>46245</v>
      </c>
      <c r="B2769" s="21">
        <v>296901</v>
      </c>
      <c r="C2769" s="21">
        <v>4990.2</v>
      </c>
      <c r="D2769" s="21">
        <v>4990.2</v>
      </c>
      <c r="E2769" s="22">
        <v>46305</v>
      </c>
      <c r="F2769" s="21">
        <v>59</v>
      </c>
      <c r="G2769" s="21" t="s">
        <v>96</v>
      </c>
      <c r="H2769" s="21" t="s">
        <v>95</v>
      </c>
      <c r="I2769" s="21" t="s">
        <v>1823</v>
      </c>
      <c r="J2769" s="21" t="s">
        <v>1378</v>
      </c>
      <c r="K2769" s="21" t="s">
        <v>1379</v>
      </c>
      <c r="L2769" s="21" t="s">
        <v>1380</v>
      </c>
      <c r="M2769" s="21" t="s">
        <v>1381</v>
      </c>
      <c r="N2769" s="21">
        <v>60</v>
      </c>
      <c r="O2769" s="20"/>
      <c r="P2769" s="21" t="s">
        <v>50</v>
      </c>
      <c r="Q2769" s="21" t="s">
        <v>1824</v>
      </c>
      <c r="R2769" s="21">
        <v>3020821</v>
      </c>
      <c r="S2769" s="21">
        <v>10019</v>
      </c>
      <c r="T2769" s="21">
        <v>-63.1271433</v>
      </c>
      <c r="U2769" s="21">
        <v>-17.771725799999999</v>
      </c>
      <c r="V2769" s="21" t="s">
        <v>1448</v>
      </c>
      <c r="W2769" s="21" t="s">
        <v>51</v>
      </c>
      <c r="X2769" s="21" t="s">
        <v>1873</v>
      </c>
      <c r="Y2769" s="23">
        <v>46246</v>
      </c>
      <c r="Z2769" s="24">
        <f>+E2769-Y2769</f>
        <v>59</v>
      </c>
      <c r="AA2769" s="25">
        <f>+Tabla_DatosExternos_142[[#This Row],[Saldo]]/Tabla_DatosExternos_142[[#This Row],[Importe]]</f>
        <v>1</v>
      </c>
      <c r="AB2769" s="21"/>
      <c r="AC2769" s="26">
        <f>IF(AND(-Z2769&gt;=1,-Z2769&lt;=30),D2769,0)</f>
        <v>0</v>
      </c>
      <c r="AD2769" s="26">
        <f>IF(AND(-Z2769&gt;=31,-Z2769&lt;=60),D2769,0)</f>
        <v>0</v>
      </c>
      <c r="AE2769" s="26">
        <f>IF(AND(-Z2769&gt;=61,-Z2769&lt;=90),D2769,0)</f>
        <v>0</v>
      </c>
      <c r="AF2769" s="26">
        <f>IF(AND(-Z2769&gt;=91,-Z2769&lt;=120),D2769,0)</f>
        <v>0</v>
      </c>
      <c r="AG2769" s="26">
        <f>IF(AND(-Z2769&gt;=121,-Z2769&lt;=150),D2769,0)</f>
        <v>0</v>
      </c>
      <c r="AH2769" s="26">
        <f>IF(AND(-Z2769&gt;=151,-Z2769&lt;=180),D2769,0)</f>
        <v>0</v>
      </c>
      <c r="AI2769" s="26">
        <f>IF(AND(-Z2769&gt;=181,-Z2769&lt;=210),D2769,0)</f>
        <v>0</v>
      </c>
      <c r="AJ2769" s="26">
        <f>IF(AND(-Z2769&gt;=211,-Z2769&lt;=250),D2769,0)</f>
        <v>0</v>
      </c>
      <c r="AK2769" s="26">
        <f>IF(-Z2769&gt;=251,D2769,0)</f>
        <v>0</v>
      </c>
      <c r="AL2769" s="26">
        <f>SUM(AE2769:AF2769)</f>
        <v>0</v>
      </c>
      <c r="AM2769" s="26">
        <f>SUM(AG2769:AK2769)</f>
        <v>0</v>
      </c>
      <c r="AN2769" s="26">
        <f>SUM(AI2769:AK2769)</f>
        <v>0</v>
      </c>
      <c r="AO2769" s="26">
        <f>+IF(SUM(AC2769:AK2769)=0,D2769,0)</f>
        <v>4990.2</v>
      </c>
      <c r="AP2769" s="26">
        <f>+SUM(AC2769:AK2769)</f>
        <v>0</v>
      </c>
      <c r="AQ2769" s="26">
        <f>+Tabla_DatosExternos_142[[#This Row],[Total Vigente]]+Tabla_DatosExternos_142[[#This Row],[Total Vencido]]</f>
        <v>4990.2</v>
      </c>
      <c r="AR2769" s="26">
        <f>SUM(AG2769:AK2769)</f>
        <v>0</v>
      </c>
      <c r="AS2769" s="27">
        <f>+Tabla_DatosExternos_142[[#This Row],[Fecha]]-Tabla_DatosExternos_142[[#This Row],[Vence]]</f>
        <v>-60</v>
      </c>
      <c r="AT2769" s="21"/>
      <c r="AU2769" s="28" t="e">
        <f>+AR2769-W2769</f>
        <v>#VALUE!</v>
      </c>
    </row>
    <row r="2770" spans="1:47" x14ac:dyDescent="0.35">
      <c r="A2770" s="20">
        <v>46245</v>
      </c>
      <c r="B2770" s="21">
        <v>296902</v>
      </c>
      <c r="C2770" s="21">
        <v>606.9</v>
      </c>
      <c r="D2770" s="21">
        <v>606.9</v>
      </c>
      <c r="E2770" s="22">
        <v>46305</v>
      </c>
      <c r="F2770" s="21">
        <v>59</v>
      </c>
      <c r="G2770" s="21" t="s">
        <v>96</v>
      </c>
      <c r="H2770" s="21" t="s">
        <v>95</v>
      </c>
      <c r="I2770" s="21" t="s">
        <v>1823</v>
      </c>
      <c r="J2770" s="21" t="s">
        <v>1378</v>
      </c>
      <c r="K2770" s="21" t="s">
        <v>1379</v>
      </c>
      <c r="L2770" s="21" t="s">
        <v>1380</v>
      </c>
      <c r="M2770" s="21" t="s">
        <v>1381</v>
      </c>
      <c r="N2770" s="21">
        <v>60</v>
      </c>
      <c r="O2770" s="20"/>
      <c r="P2770" s="21" t="s">
        <v>50</v>
      </c>
      <c r="Q2770" s="21" t="s">
        <v>1824</v>
      </c>
      <c r="R2770" s="21">
        <v>3020821</v>
      </c>
      <c r="S2770" s="21">
        <v>10019</v>
      </c>
      <c r="T2770" s="21">
        <v>-63.163467500000003</v>
      </c>
      <c r="U2770" s="21">
        <v>-17.795423799999998</v>
      </c>
      <c r="V2770" s="21" t="s">
        <v>1448</v>
      </c>
      <c r="W2770" s="21" t="s">
        <v>51</v>
      </c>
      <c r="X2770" s="21" t="s">
        <v>1874</v>
      </c>
      <c r="Y2770" s="23">
        <v>46246</v>
      </c>
      <c r="Z2770" s="24">
        <f>+E2770-Y2770</f>
        <v>59</v>
      </c>
      <c r="AA2770" s="25">
        <f>+Tabla_DatosExternos_142[[#This Row],[Saldo]]/Tabla_DatosExternos_142[[#This Row],[Importe]]</f>
        <v>1</v>
      </c>
      <c r="AB2770" s="21"/>
      <c r="AC2770" s="26">
        <f>IF(AND(-Z2770&gt;=1,-Z2770&lt;=30),D2770,0)</f>
        <v>0</v>
      </c>
      <c r="AD2770" s="26">
        <f>IF(AND(-Z2770&gt;=31,-Z2770&lt;=60),D2770,0)</f>
        <v>0</v>
      </c>
      <c r="AE2770" s="26">
        <f>IF(AND(-Z2770&gt;=61,-Z2770&lt;=90),D2770,0)</f>
        <v>0</v>
      </c>
      <c r="AF2770" s="26">
        <f>IF(AND(-Z2770&gt;=91,-Z2770&lt;=120),D2770,0)</f>
        <v>0</v>
      </c>
      <c r="AG2770" s="26">
        <f>IF(AND(-Z2770&gt;=121,-Z2770&lt;=150),D2770,0)</f>
        <v>0</v>
      </c>
      <c r="AH2770" s="26">
        <f>IF(AND(-Z2770&gt;=151,-Z2770&lt;=180),D2770,0)</f>
        <v>0</v>
      </c>
      <c r="AI2770" s="26">
        <f>IF(AND(-Z2770&gt;=181,-Z2770&lt;=210),D2770,0)</f>
        <v>0</v>
      </c>
      <c r="AJ2770" s="26">
        <f>IF(AND(-Z2770&gt;=211,-Z2770&lt;=250),D2770,0)</f>
        <v>0</v>
      </c>
      <c r="AK2770" s="26">
        <f>IF(-Z2770&gt;=251,D2770,0)</f>
        <v>0</v>
      </c>
      <c r="AL2770" s="26">
        <f>SUM(AE2770:AF2770)</f>
        <v>0</v>
      </c>
      <c r="AM2770" s="26">
        <f>SUM(AG2770:AK2770)</f>
        <v>0</v>
      </c>
      <c r="AN2770" s="26">
        <f>SUM(AI2770:AK2770)</f>
        <v>0</v>
      </c>
      <c r="AO2770" s="26">
        <f>+IF(SUM(AC2770:AK2770)=0,D2770,0)</f>
        <v>606.9</v>
      </c>
      <c r="AP2770" s="26">
        <f>+SUM(AC2770:AK2770)</f>
        <v>0</v>
      </c>
      <c r="AQ2770" s="26">
        <f>+Tabla_DatosExternos_142[[#This Row],[Total Vigente]]+Tabla_DatosExternos_142[[#This Row],[Total Vencido]]</f>
        <v>606.9</v>
      </c>
      <c r="AR2770" s="26">
        <f>SUM(AG2770:AK2770)</f>
        <v>0</v>
      </c>
      <c r="AS2770" s="27">
        <f>+Tabla_DatosExternos_142[[#This Row],[Fecha]]-Tabla_DatosExternos_142[[#This Row],[Vence]]</f>
        <v>-60</v>
      </c>
      <c r="AT2770" s="21"/>
      <c r="AU2770" s="28" t="e">
        <f>+AR2770-W2770</f>
        <v>#VALUE!</v>
      </c>
    </row>
    <row r="2771" spans="1:47" x14ac:dyDescent="0.35">
      <c r="A2771" s="20">
        <v>46245</v>
      </c>
      <c r="B2771" s="21">
        <v>296903</v>
      </c>
      <c r="C2771" s="21">
        <v>912</v>
      </c>
      <c r="D2771" s="21">
        <v>912</v>
      </c>
      <c r="E2771" s="22">
        <v>46305</v>
      </c>
      <c r="F2771" s="21">
        <v>59</v>
      </c>
      <c r="G2771" s="21" t="s">
        <v>96</v>
      </c>
      <c r="H2771" s="21" t="s">
        <v>95</v>
      </c>
      <c r="I2771" s="21" t="s">
        <v>1823</v>
      </c>
      <c r="J2771" s="21" t="s">
        <v>1378</v>
      </c>
      <c r="K2771" s="21" t="s">
        <v>1379</v>
      </c>
      <c r="L2771" s="21" t="s">
        <v>1380</v>
      </c>
      <c r="M2771" s="21" t="s">
        <v>1381</v>
      </c>
      <c r="N2771" s="21">
        <v>60</v>
      </c>
      <c r="O2771" s="20"/>
      <c r="P2771" s="21" t="s">
        <v>50</v>
      </c>
      <c r="Q2771" s="21" t="s">
        <v>1824</v>
      </c>
      <c r="R2771" s="21">
        <v>3020821</v>
      </c>
      <c r="S2771" s="21">
        <v>10019</v>
      </c>
      <c r="T2771" s="21">
        <v>-63.163467500000003</v>
      </c>
      <c r="U2771" s="21">
        <v>-17.795423799999998</v>
      </c>
      <c r="V2771" s="21" t="s">
        <v>1448</v>
      </c>
      <c r="W2771" s="21" t="s">
        <v>51</v>
      </c>
      <c r="X2771" s="21" t="s">
        <v>1874</v>
      </c>
      <c r="Y2771" s="23">
        <v>46246</v>
      </c>
      <c r="Z2771" s="24">
        <f>+E2771-Y2771</f>
        <v>59</v>
      </c>
      <c r="AA2771" s="25">
        <f>+Tabla_DatosExternos_142[[#This Row],[Saldo]]/Tabla_DatosExternos_142[[#This Row],[Importe]]</f>
        <v>1</v>
      </c>
      <c r="AB2771" s="21"/>
      <c r="AC2771" s="26">
        <f>IF(AND(-Z2771&gt;=1,-Z2771&lt;=30),D2771,0)</f>
        <v>0</v>
      </c>
      <c r="AD2771" s="26">
        <f>IF(AND(-Z2771&gt;=31,-Z2771&lt;=60),D2771,0)</f>
        <v>0</v>
      </c>
      <c r="AE2771" s="26">
        <f>IF(AND(-Z2771&gt;=61,-Z2771&lt;=90),D2771,0)</f>
        <v>0</v>
      </c>
      <c r="AF2771" s="26">
        <f>IF(AND(-Z2771&gt;=91,-Z2771&lt;=120),D2771,0)</f>
        <v>0</v>
      </c>
      <c r="AG2771" s="26">
        <f>IF(AND(-Z2771&gt;=121,-Z2771&lt;=150),D2771,0)</f>
        <v>0</v>
      </c>
      <c r="AH2771" s="26">
        <f>IF(AND(-Z2771&gt;=151,-Z2771&lt;=180),D2771,0)</f>
        <v>0</v>
      </c>
      <c r="AI2771" s="26">
        <f>IF(AND(-Z2771&gt;=181,-Z2771&lt;=210),D2771,0)</f>
        <v>0</v>
      </c>
      <c r="AJ2771" s="26">
        <f>IF(AND(-Z2771&gt;=211,-Z2771&lt;=250),D2771,0)</f>
        <v>0</v>
      </c>
      <c r="AK2771" s="26">
        <f>IF(-Z2771&gt;=251,D2771,0)</f>
        <v>0</v>
      </c>
      <c r="AL2771" s="26">
        <f>SUM(AE2771:AF2771)</f>
        <v>0</v>
      </c>
      <c r="AM2771" s="26">
        <f>SUM(AG2771:AK2771)</f>
        <v>0</v>
      </c>
      <c r="AN2771" s="26">
        <f>SUM(AI2771:AK2771)</f>
        <v>0</v>
      </c>
      <c r="AO2771" s="26">
        <f>+IF(SUM(AC2771:AK2771)=0,D2771,0)</f>
        <v>912</v>
      </c>
      <c r="AP2771" s="26">
        <f>+SUM(AC2771:AK2771)</f>
        <v>0</v>
      </c>
      <c r="AQ2771" s="26">
        <f>+Tabla_DatosExternos_142[[#This Row],[Total Vigente]]+Tabla_DatosExternos_142[[#This Row],[Total Vencido]]</f>
        <v>912</v>
      </c>
      <c r="AR2771" s="26">
        <f>SUM(AG2771:AK2771)</f>
        <v>0</v>
      </c>
      <c r="AS2771" s="27">
        <f>+Tabla_DatosExternos_142[[#This Row],[Fecha]]-Tabla_DatosExternos_142[[#This Row],[Vence]]</f>
        <v>-60</v>
      </c>
      <c r="AT2771" s="21"/>
      <c r="AU2771" s="28" t="e">
        <f>+AR2771-W2771</f>
        <v>#VALUE!</v>
      </c>
    </row>
    <row r="2772" spans="1:47" x14ac:dyDescent="0.35">
      <c r="A2772" s="20">
        <v>46245</v>
      </c>
      <c r="B2772" s="21">
        <v>296904</v>
      </c>
      <c r="C2772" s="21">
        <v>3278.3</v>
      </c>
      <c r="D2772" s="21">
        <v>3278.3</v>
      </c>
      <c r="E2772" s="22">
        <v>46305</v>
      </c>
      <c r="F2772" s="21">
        <v>59</v>
      </c>
      <c r="G2772" s="21" t="s">
        <v>96</v>
      </c>
      <c r="H2772" s="21" t="s">
        <v>95</v>
      </c>
      <c r="I2772" s="21" t="s">
        <v>1823</v>
      </c>
      <c r="J2772" s="21" t="s">
        <v>1378</v>
      </c>
      <c r="K2772" s="21" t="s">
        <v>1379</v>
      </c>
      <c r="L2772" s="21" t="s">
        <v>1380</v>
      </c>
      <c r="M2772" s="21" t="s">
        <v>1381</v>
      </c>
      <c r="N2772" s="21">
        <v>60</v>
      </c>
      <c r="O2772" s="20"/>
      <c r="P2772" s="21" t="s">
        <v>50</v>
      </c>
      <c r="Q2772" s="21" t="s">
        <v>1824</v>
      </c>
      <c r="R2772" s="21">
        <v>3020821</v>
      </c>
      <c r="S2772" s="21">
        <v>10019</v>
      </c>
      <c r="T2772" s="21">
        <v>-63.163467500000003</v>
      </c>
      <c r="U2772" s="21">
        <v>-17.795423799999998</v>
      </c>
      <c r="V2772" s="21" t="s">
        <v>1448</v>
      </c>
      <c r="W2772" s="21" t="s">
        <v>51</v>
      </c>
      <c r="X2772" s="21" t="s">
        <v>1874</v>
      </c>
      <c r="Y2772" s="23">
        <v>46246</v>
      </c>
      <c r="Z2772" s="24">
        <f>+E2772-Y2772</f>
        <v>59</v>
      </c>
      <c r="AA2772" s="25">
        <f>+Tabla_DatosExternos_142[[#This Row],[Saldo]]/Tabla_DatosExternos_142[[#This Row],[Importe]]</f>
        <v>1</v>
      </c>
      <c r="AB2772" s="21"/>
      <c r="AC2772" s="26">
        <f>IF(AND(-Z2772&gt;=1,-Z2772&lt;=30),D2772,0)</f>
        <v>0</v>
      </c>
      <c r="AD2772" s="26">
        <f>IF(AND(-Z2772&gt;=31,-Z2772&lt;=60),D2772,0)</f>
        <v>0</v>
      </c>
      <c r="AE2772" s="26">
        <f>IF(AND(-Z2772&gt;=61,-Z2772&lt;=90),D2772,0)</f>
        <v>0</v>
      </c>
      <c r="AF2772" s="26">
        <f>IF(AND(-Z2772&gt;=91,-Z2772&lt;=120),D2772,0)</f>
        <v>0</v>
      </c>
      <c r="AG2772" s="26">
        <f>IF(AND(-Z2772&gt;=121,-Z2772&lt;=150),D2772,0)</f>
        <v>0</v>
      </c>
      <c r="AH2772" s="26">
        <f>IF(AND(-Z2772&gt;=151,-Z2772&lt;=180),D2772,0)</f>
        <v>0</v>
      </c>
      <c r="AI2772" s="26">
        <f>IF(AND(-Z2772&gt;=181,-Z2772&lt;=210),D2772,0)</f>
        <v>0</v>
      </c>
      <c r="AJ2772" s="26">
        <f>IF(AND(-Z2772&gt;=211,-Z2772&lt;=250),D2772,0)</f>
        <v>0</v>
      </c>
      <c r="AK2772" s="26">
        <f>IF(-Z2772&gt;=251,D2772,0)</f>
        <v>0</v>
      </c>
      <c r="AL2772" s="26">
        <f>SUM(AE2772:AF2772)</f>
        <v>0</v>
      </c>
      <c r="AM2772" s="26">
        <f>SUM(AG2772:AK2772)</f>
        <v>0</v>
      </c>
      <c r="AN2772" s="26">
        <f>SUM(AI2772:AK2772)</f>
        <v>0</v>
      </c>
      <c r="AO2772" s="26">
        <f>+IF(SUM(AC2772:AK2772)=0,D2772,0)</f>
        <v>3278.3</v>
      </c>
      <c r="AP2772" s="26">
        <f>+SUM(AC2772:AK2772)</f>
        <v>0</v>
      </c>
      <c r="AQ2772" s="26">
        <f>+Tabla_DatosExternos_142[[#This Row],[Total Vigente]]+Tabla_DatosExternos_142[[#This Row],[Total Vencido]]</f>
        <v>3278.3</v>
      </c>
      <c r="AR2772" s="26">
        <f>SUM(AG2772:AK2772)</f>
        <v>0</v>
      </c>
      <c r="AS2772" s="27">
        <f>+Tabla_DatosExternos_142[[#This Row],[Fecha]]-Tabla_DatosExternos_142[[#This Row],[Vence]]</f>
        <v>-60</v>
      </c>
      <c r="AT2772" s="21"/>
      <c r="AU2772" s="28" t="e">
        <f>+AR2772-W2772</f>
        <v>#VALUE!</v>
      </c>
    </row>
    <row r="2773" spans="1:47" x14ac:dyDescent="0.35">
      <c r="A2773" s="20">
        <v>46245</v>
      </c>
      <c r="B2773" s="21">
        <v>296905</v>
      </c>
      <c r="C2773" s="21">
        <v>727.68</v>
      </c>
      <c r="D2773" s="21">
        <v>727.68</v>
      </c>
      <c r="E2773" s="22">
        <v>46305</v>
      </c>
      <c r="F2773" s="21">
        <v>59</v>
      </c>
      <c r="G2773" s="21" t="s">
        <v>96</v>
      </c>
      <c r="H2773" s="21" t="s">
        <v>95</v>
      </c>
      <c r="I2773" s="21" t="s">
        <v>1823</v>
      </c>
      <c r="J2773" s="21" t="s">
        <v>1378</v>
      </c>
      <c r="K2773" s="21" t="s">
        <v>1379</v>
      </c>
      <c r="L2773" s="21" t="s">
        <v>1380</v>
      </c>
      <c r="M2773" s="21" t="s">
        <v>1381</v>
      </c>
      <c r="N2773" s="21">
        <v>60</v>
      </c>
      <c r="O2773" s="20"/>
      <c r="P2773" s="21" t="s">
        <v>50</v>
      </c>
      <c r="Q2773" s="21" t="s">
        <v>1824</v>
      </c>
      <c r="R2773" s="21">
        <v>3020821</v>
      </c>
      <c r="S2773" s="21">
        <v>10019</v>
      </c>
      <c r="T2773" s="21">
        <v>-63.163467500000003</v>
      </c>
      <c r="U2773" s="21">
        <v>-17.795423799999998</v>
      </c>
      <c r="V2773" s="21" t="s">
        <v>1448</v>
      </c>
      <c r="W2773" s="21" t="s">
        <v>51</v>
      </c>
      <c r="X2773" s="21" t="s">
        <v>1874</v>
      </c>
      <c r="Y2773" s="23">
        <v>46246</v>
      </c>
      <c r="Z2773" s="24">
        <f>+E2773-Y2773</f>
        <v>59</v>
      </c>
      <c r="AA2773" s="25">
        <f>+Tabla_DatosExternos_142[[#This Row],[Saldo]]/Tabla_DatosExternos_142[[#This Row],[Importe]]</f>
        <v>1</v>
      </c>
      <c r="AB2773" s="21"/>
      <c r="AC2773" s="26">
        <f>IF(AND(-Z2773&gt;=1,-Z2773&lt;=30),D2773,0)</f>
        <v>0</v>
      </c>
      <c r="AD2773" s="26">
        <f>IF(AND(-Z2773&gt;=31,-Z2773&lt;=60),D2773,0)</f>
        <v>0</v>
      </c>
      <c r="AE2773" s="26">
        <f>IF(AND(-Z2773&gt;=61,-Z2773&lt;=90),D2773,0)</f>
        <v>0</v>
      </c>
      <c r="AF2773" s="26">
        <f>IF(AND(-Z2773&gt;=91,-Z2773&lt;=120),D2773,0)</f>
        <v>0</v>
      </c>
      <c r="AG2773" s="26">
        <f>IF(AND(-Z2773&gt;=121,-Z2773&lt;=150),D2773,0)</f>
        <v>0</v>
      </c>
      <c r="AH2773" s="26">
        <f>IF(AND(-Z2773&gt;=151,-Z2773&lt;=180),D2773,0)</f>
        <v>0</v>
      </c>
      <c r="AI2773" s="26">
        <f>IF(AND(-Z2773&gt;=181,-Z2773&lt;=210),D2773,0)</f>
        <v>0</v>
      </c>
      <c r="AJ2773" s="26">
        <f>IF(AND(-Z2773&gt;=211,-Z2773&lt;=250),D2773,0)</f>
        <v>0</v>
      </c>
      <c r="AK2773" s="26">
        <f>IF(-Z2773&gt;=251,D2773,0)</f>
        <v>0</v>
      </c>
      <c r="AL2773" s="26">
        <f>SUM(AE2773:AF2773)</f>
        <v>0</v>
      </c>
      <c r="AM2773" s="26">
        <f>SUM(AG2773:AK2773)</f>
        <v>0</v>
      </c>
      <c r="AN2773" s="26">
        <f>SUM(AI2773:AK2773)</f>
        <v>0</v>
      </c>
      <c r="AO2773" s="26">
        <f>+IF(SUM(AC2773:AK2773)=0,D2773,0)</f>
        <v>727.68</v>
      </c>
      <c r="AP2773" s="26">
        <f>+SUM(AC2773:AK2773)</f>
        <v>0</v>
      </c>
      <c r="AQ2773" s="26">
        <f>+Tabla_DatosExternos_142[[#This Row],[Total Vigente]]+Tabla_DatosExternos_142[[#This Row],[Total Vencido]]</f>
        <v>727.68</v>
      </c>
      <c r="AR2773" s="26">
        <f>SUM(AG2773:AK2773)</f>
        <v>0</v>
      </c>
      <c r="AS2773" s="27">
        <f>+Tabla_DatosExternos_142[[#This Row],[Fecha]]-Tabla_DatosExternos_142[[#This Row],[Vence]]</f>
        <v>-60</v>
      </c>
      <c r="AT2773" s="21"/>
      <c r="AU2773" s="28" t="e">
        <f>+AR2773-W2773</f>
        <v>#VALUE!</v>
      </c>
    </row>
    <row r="2774" spans="1:47" x14ac:dyDescent="0.35">
      <c r="A2774" s="20">
        <v>46245</v>
      </c>
      <c r="B2774" s="21">
        <v>296906</v>
      </c>
      <c r="C2774" s="21">
        <v>3389.96</v>
      </c>
      <c r="D2774" s="21">
        <v>3389.96</v>
      </c>
      <c r="E2774" s="22">
        <v>46305</v>
      </c>
      <c r="F2774" s="21">
        <v>59</v>
      </c>
      <c r="G2774" s="21" t="s">
        <v>96</v>
      </c>
      <c r="H2774" s="21" t="s">
        <v>95</v>
      </c>
      <c r="I2774" s="21" t="s">
        <v>1709</v>
      </c>
      <c r="J2774" s="21" t="s">
        <v>1378</v>
      </c>
      <c r="K2774" s="21" t="s">
        <v>1379</v>
      </c>
      <c r="L2774" s="21" t="s">
        <v>1380</v>
      </c>
      <c r="M2774" s="21" t="s">
        <v>1381</v>
      </c>
      <c r="N2774" s="21">
        <v>60</v>
      </c>
      <c r="O2774" s="20"/>
      <c r="P2774" s="21" t="s">
        <v>50</v>
      </c>
      <c r="Q2774" s="21" t="s">
        <v>1710</v>
      </c>
      <c r="R2774" s="21">
        <v>5000</v>
      </c>
      <c r="S2774" s="21">
        <v>10019</v>
      </c>
      <c r="T2774" s="21">
        <v>-63.1734765</v>
      </c>
      <c r="U2774" s="21">
        <v>-17.7536536</v>
      </c>
      <c r="V2774" s="21" t="s">
        <v>1818</v>
      </c>
      <c r="W2774" s="21" t="s">
        <v>51</v>
      </c>
      <c r="X2774" s="21" t="s">
        <v>3385</v>
      </c>
      <c r="Y2774" s="23">
        <v>46246</v>
      </c>
      <c r="Z2774" s="24">
        <f>+E2774-Y2774</f>
        <v>59</v>
      </c>
      <c r="AA2774" s="25">
        <f>+Tabla_DatosExternos_142[[#This Row],[Saldo]]/Tabla_DatosExternos_142[[#This Row],[Importe]]</f>
        <v>1</v>
      </c>
      <c r="AB2774" s="21"/>
      <c r="AC2774" s="26">
        <f>IF(AND(-Z2774&gt;=1,-Z2774&lt;=30),D2774,0)</f>
        <v>0</v>
      </c>
      <c r="AD2774" s="26">
        <f>IF(AND(-Z2774&gt;=31,-Z2774&lt;=60),D2774,0)</f>
        <v>0</v>
      </c>
      <c r="AE2774" s="26">
        <f>IF(AND(-Z2774&gt;=61,-Z2774&lt;=90),D2774,0)</f>
        <v>0</v>
      </c>
      <c r="AF2774" s="26">
        <f>IF(AND(-Z2774&gt;=91,-Z2774&lt;=120),D2774,0)</f>
        <v>0</v>
      </c>
      <c r="AG2774" s="26">
        <f>IF(AND(-Z2774&gt;=121,-Z2774&lt;=150),D2774,0)</f>
        <v>0</v>
      </c>
      <c r="AH2774" s="26">
        <f>IF(AND(-Z2774&gt;=151,-Z2774&lt;=180),D2774,0)</f>
        <v>0</v>
      </c>
      <c r="AI2774" s="26">
        <f>IF(AND(-Z2774&gt;=181,-Z2774&lt;=210),D2774,0)</f>
        <v>0</v>
      </c>
      <c r="AJ2774" s="26">
        <f>IF(AND(-Z2774&gt;=211,-Z2774&lt;=250),D2774,0)</f>
        <v>0</v>
      </c>
      <c r="AK2774" s="26">
        <f>IF(-Z2774&gt;=251,D2774,0)</f>
        <v>0</v>
      </c>
      <c r="AL2774" s="26">
        <f>SUM(AE2774:AF2774)</f>
        <v>0</v>
      </c>
      <c r="AM2774" s="26">
        <f>SUM(AG2774:AK2774)</f>
        <v>0</v>
      </c>
      <c r="AN2774" s="26">
        <f>SUM(AI2774:AK2774)</f>
        <v>0</v>
      </c>
      <c r="AO2774" s="26">
        <f>+IF(SUM(AC2774:AK2774)=0,D2774,0)</f>
        <v>3389.96</v>
      </c>
      <c r="AP2774" s="26">
        <f>+SUM(AC2774:AK2774)</f>
        <v>0</v>
      </c>
      <c r="AQ2774" s="26">
        <f>+Tabla_DatosExternos_142[[#This Row],[Total Vigente]]+Tabla_DatosExternos_142[[#This Row],[Total Vencido]]</f>
        <v>3389.96</v>
      </c>
      <c r="AR2774" s="26">
        <f>SUM(AG2774:AK2774)</f>
        <v>0</v>
      </c>
      <c r="AS2774" s="27">
        <f>+Tabla_DatosExternos_142[[#This Row],[Fecha]]-Tabla_DatosExternos_142[[#This Row],[Vence]]</f>
        <v>-60</v>
      </c>
      <c r="AT2774" s="21"/>
      <c r="AU2774" s="28" t="e">
        <f>+AR2774-W2774</f>
        <v>#VALUE!</v>
      </c>
    </row>
    <row r="2775" spans="1:47" x14ac:dyDescent="0.35">
      <c r="A2775" s="20">
        <v>46245</v>
      </c>
      <c r="B2775" s="21">
        <v>296907</v>
      </c>
      <c r="C2775" s="21">
        <v>608</v>
      </c>
      <c r="D2775" s="21">
        <v>608</v>
      </c>
      <c r="E2775" s="22">
        <v>46305</v>
      </c>
      <c r="F2775" s="21">
        <v>59</v>
      </c>
      <c r="G2775" s="21" t="s">
        <v>96</v>
      </c>
      <c r="H2775" s="21" t="s">
        <v>95</v>
      </c>
      <c r="I2775" s="21" t="s">
        <v>1823</v>
      </c>
      <c r="J2775" s="21" t="s">
        <v>1378</v>
      </c>
      <c r="K2775" s="21" t="s">
        <v>1379</v>
      </c>
      <c r="L2775" s="21" t="s">
        <v>1380</v>
      </c>
      <c r="M2775" s="21" t="s">
        <v>1381</v>
      </c>
      <c r="N2775" s="21">
        <v>60</v>
      </c>
      <c r="O2775" s="20"/>
      <c r="P2775" s="21" t="s">
        <v>50</v>
      </c>
      <c r="Q2775" s="21" t="s">
        <v>1824</v>
      </c>
      <c r="R2775" s="21">
        <v>3020821</v>
      </c>
      <c r="S2775" s="21">
        <v>10019</v>
      </c>
      <c r="T2775" s="21">
        <v>-63.171123299999998</v>
      </c>
      <c r="U2775" s="21">
        <v>-17.750317500000001</v>
      </c>
      <c r="V2775" s="21" t="s">
        <v>1448</v>
      </c>
      <c r="W2775" s="21" t="s">
        <v>51</v>
      </c>
      <c r="X2775" s="21" t="s">
        <v>1869</v>
      </c>
      <c r="Y2775" s="23">
        <v>46246</v>
      </c>
      <c r="Z2775" s="24">
        <f>+E2775-Y2775</f>
        <v>59</v>
      </c>
      <c r="AA2775" s="25">
        <f>+Tabla_DatosExternos_142[[#This Row],[Saldo]]/Tabla_DatosExternos_142[[#This Row],[Importe]]</f>
        <v>1</v>
      </c>
      <c r="AB2775" s="21"/>
      <c r="AC2775" s="26">
        <f>IF(AND(-Z2775&gt;=1,-Z2775&lt;=30),D2775,0)</f>
        <v>0</v>
      </c>
      <c r="AD2775" s="26">
        <f>IF(AND(-Z2775&gt;=31,-Z2775&lt;=60),D2775,0)</f>
        <v>0</v>
      </c>
      <c r="AE2775" s="26">
        <f>IF(AND(-Z2775&gt;=61,-Z2775&lt;=90),D2775,0)</f>
        <v>0</v>
      </c>
      <c r="AF2775" s="26">
        <f>IF(AND(-Z2775&gt;=91,-Z2775&lt;=120),D2775,0)</f>
        <v>0</v>
      </c>
      <c r="AG2775" s="26">
        <f>IF(AND(-Z2775&gt;=121,-Z2775&lt;=150),D2775,0)</f>
        <v>0</v>
      </c>
      <c r="AH2775" s="26">
        <f>IF(AND(-Z2775&gt;=151,-Z2775&lt;=180),D2775,0)</f>
        <v>0</v>
      </c>
      <c r="AI2775" s="26">
        <f>IF(AND(-Z2775&gt;=181,-Z2775&lt;=210),D2775,0)</f>
        <v>0</v>
      </c>
      <c r="AJ2775" s="26">
        <f>IF(AND(-Z2775&gt;=211,-Z2775&lt;=250),D2775,0)</f>
        <v>0</v>
      </c>
      <c r="AK2775" s="26">
        <f>IF(-Z2775&gt;=251,D2775,0)</f>
        <v>0</v>
      </c>
      <c r="AL2775" s="26">
        <f>SUM(AE2775:AF2775)</f>
        <v>0</v>
      </c>
      <c r="AM2775" s="26">
        <f>SUM(AG2775:AK2775)</f>
        <v>0</v>
      </c>
      <c r="AN2775" s="26">
        <f>SUM(AI2775:AK2775)</f>
        <v>0</v>
      </c>
      <c r="AO2775" s="26">
        <f>+IF(SUM(AC2775:AK2775)=0,D2775,0)</f>
        <v>608</v>
      </c>
      <c r="AP2775" s="26">
        <f>+SUM(AC2775:AK2775)</f>
        <v>0</v>
      </c>
      <c r="AQ2775" s="26">
        <f>+Tabla_DatosExternos_142[[#This Row],[Total Vigente]]+Tabla_DatosExternos_142[[#This Row],[Total Vencido]]</f>
        <v>608</v>
      </c>
      <c r="AR2775" s="26">
        <f>SUM(AG2775:AK2775)</f>
        <v>0</v>
      </c>
      <c r="AS2775" s="27">
        <f>+Tabla_DatosExternos_142[[#This Row],[Fecha]]-Tabla_DatosExternos_142[[#This Row],[Vence]]</f>
        <v>-60</v>
      </c>
      <c r="AT2775" s="21"/>
      <c r="AU2775" s="28" t="e">
        <f>+AR2775-W2775</f>
        <v>#VALUE!</v>
      </c>
    </row>
    <row r="2776" spans="1:47" x14ac:dyDescent="0.35">
      <c r="A2776" s="20">
        <v>46245</v>
      </c>
      <c r="B2776" s="21">
        <v>296908</v>
      </c>
      <c r="C2776" s="21">
        <v>340.98</v>
      </c>
      <c r="D2776" s="21">
        <v>340.98</v>
      </c>
      <c r="E2776" s="22">
        <v>46305</v>
      </c>
      <c r="F2776" s="21">
        <v>59</v>
      </c>
      <c r="G2776" s="21" t="s">
        <v>96</v>
      </c>
      <c r="H2776" s="21" t="s">
        <v>95</v>
      </c>
      <c r="I2776" s="21" t="s">
        <v>1823</v>
      </c>
      <c r="J2776" s="21" t="s">
        <v>1378</v>
      </c>
      <c r="K2776" s="21" t="s">
        <v>1379</v>
      </c>
      <c r="L2776" s="21" t="s">
        <v>1380</v>
      </c>
      <c r="M2776" s="21" t="s">
        <v>1381</v>
      </c>
      <c r="N2776" s="21">
        <v>60</v>
      </c>
      <c r="O2776" s="20"/>
      <c r="P2776" s="21" t="s">
        <v>50</v>
      </c>
      <c r="Q2776" s="21" t="s">
        <v>1824</v>
      </c>
      <c r="R2776" s="21">
        <v>3020821</v>
      </c>
      <c r="S2776" s="21">
        <v>10019</v>
      </c>
      <c r="T2776" s="21">
        <v>-63.171123299999998</v>
      </c>
      <c r="U2776" s="21">
        <v>-17.750317500000001</v>
      </c>
      <c r="V2776" s="21" t="s">
        <v>1448</v>
      </c>
      <c r="W2776" s="21" t="s">
        <v>51</v>
      </c>
      <c r="X2776" s="21" t="s">
        <v>1869</v>
      </c>
      <c r="Y2776" s="23">
        <v>46246</v>
      </c>
      <c r="Z2776" s="24">
        <f>+E2776-Y2776</f>
        <v>59</v>
      </c>
      <c r="AA2776" s="25">
        <f>+Tabla_DatosExternos_142[[#This Row],[Saldo]]/Tabla_DatosExternos_142[[#This Row],[Importe]]</f>
        <v>1</v>
      </c>
      <c r="AB2776" s="21"/>
      <c r="AC2776" s="26">
        <f>IF(AND(-Z2776&gt;=1,-Z2776&lt;=30),D2776,0)</f>
        <v>0</v>
      </c>
      <c r="AD2776" s="26">
        <f>IF(AND(-Z2776&gt;=31,-Z2776&lt;=60),D2776,0)</f>
        <v>0</v>
      </c>
      <c r="AE2776" s="26">
        <f>IF(AND(-Z2776&gt;=61,-Z2776&lt;=90),D2776,0)</f>
        <v>0</v>
      </c>
      <c r="AF2776" s="26">
        <f>IF(AND(-Z2776&gt;=91,-Z2776&lt;=120),D2776,0)</f>
        <v>0</v>
      </c>
      <c r="AG2776" s="26">
        <f>IF(AND(-Z2776&gt;=121,-Z2776&lt;=150),D2776,0)</f>
        <v>0</v>
      </c>
      <c r="AH2776" s="26">
        <f>IF(AND(-Z2776&gt;=151,-Z2776&lt;=180),D2776,0)</f>
        <v>0</v>
      </c>
      <c r="AI2776" s="26">
        <f>IF(AND(-Z2776&gt;=181,-Z2776&lt;=210),D2776,0)</f>
        <v>0</v>
      </c>
      <c r="AJ2776" s="26">
        <f>IF(AND(-Z2776&gt;=211,-Z2776&lt;=250),D2776,0)</f>
        <v>0</v>
      </c>
      <c r="AK2776" s="26">
        <f>IF(-Z2776&gt;=251,D2776,0)</f>
        <v>0</v>
      </c>
      <c r="AL2776" s="26">
        <f>SUM(AE2776:AF2776)</f>
        <v>0</v>
      </c>
      <c r="AM2776" s="26">
        <f>SUM(AG2776:AK2776)</f>
        <v>0</v>
      </c>
      <c r="AN2776" s="26">
        <f>SUM(AI2776:AK2776)</f>
        <v>0</v>
      </c>
      <c r="AO2776" s="26">
        <f>+IF(SUM(AC2776:AK2776)=0,D2776,0)</f>
        <v>340.98</v>
      </c>
      <c r="AP2776" s="26">
        <f>+SUM(AC2776:AK2776)</f>
        <v>0</v>
      </c>
      <c r="AQ2776" s="26">
        <f>+Tabla_DatosExternos_142[[#This Row],[Total Vigente]]+Tabla_DatosExternos_142[[#This Row],[Total Vencido]]</f>
        <v>340.98</v>
      </c>
      <c r="AR2776" s="26">
        <f>SUM(AG2776:AK2776)</f>
        <v>0</v>
      </c>
      <c r="AS2776" s="27">
        <f>+Tabla_DatosExternos_142[[#This Row],[Fecha]]-Tabla_DatosExternos_142[[#This Row],[Vence]]</f>
        <v>-60</v>
      </c>
      <c r="AT2776" s="21"/>
      <c r="AU2776" s="28" t="e">
        <f>+AR2776-W2776</f>
        <v>#VALUE!</v>
      </c>
    </row>
    <row r="2777" spans="1:47" x14ac:dyDescent="0.35">
      <c r="A2777" s="20">
        <v>46245</v>
      </c>
      <c r="B2777" s="21">
        <v>296909</v>
      </c>
      <c r="C2777" s="21">
        <v>2216.7199999999998</v>
      </c>
      <c r="D2777" s="21">
        <v>2216.7199999999998</v>
      </c>
      <c r="E2777" s="22">
        <v>46305</v>
      </c>
      <c r="F2777" s="21">
        <v>59</v>
      </c>
      <c r="G2777" s="21" t="s">
        <v>96</v>
      </c>
      <c r="H2777" s="21" t="s">
        <v>95</v>
      </c>
      <c r="I2777" s="21" t="s">
        <v>1823</v>
      </c>
      <c r="J2777" s="21" t="s">
        <v>1378</v>
      </c>
      <c r="K2777" s="21" t="s">
        <v>1379</v>
      </c>
      <c r="L2777" s="21" t="s">
        <v>1380</v>
      </c>
      <c r="M2777" s="21" t="s">
        <v>1381</v>
      </c>
      <c r="N2777" s="21">
        <v>60</v>
      </c>
      <c r="O2777" s="20"/>
      <c r="P2777" s="21" t="s">
        <v>50</v>
      </c>
      <c r="Q2777" s="21" t="s">
        <v>1824</v>
      </c>
      <c r="R2777" s="21">
        <v>3020821</v>
      </c>
      <c r="S2777" s="21">
        <v>10019</v>
      </c>
      <c r="T2777" s="21">
        <v>-63.171123299999998</v>
      </c>
      <c r="U2777" s="21">
        <v>-17.750317500000001</v>
      </c>
      <c r="V2777" s="21" t="s">
        <v>1448</v>
      </c>
      <c r="W2777" s="21" t="s">
        <v>51</v>
      </c>
      <c r="X2777" s="21" t="s">
        <v>1869</v>
      </c>
      <c r="Y2777" s="23">
        <v>46246</v>
      </c>
      <c r="Z2777" s="24">
        <f>+E2777-Y2777</f>
        <v>59</v>
      </c>
      <c r="AA2777" s="25">
        <f>+Tabla_DatosExternos_142[[#This Row],[Saldo]]/Tabla_DatosExternos_142[[#This Row],[Importe]]</f>
        <v>1</v>
      </c>
      <c r="AB2777" s="21"/>
      <c r="AC2777" s="26">
        <f>IF(AND(-Z2777&gt;=1,-Z2777&lt;=30),D2777,0)</f>
        <v>0</v>
      </c>
      <c r="AD2777" s="26">
        <f>IF(AND(-Z2777&gt;=31,-Z2777&lt;=60),D2777,0)</f>
        <v>0</v>
      </c>
      <c r="AE2777" s="26">
        <f>IF(AND(-Z2777&gt;=61,-Z2777&lt;=90),D2777,0)</f>
        <v>0</v>
      </c>
      <c r="AF2777" s="26">
        <f>IF(AND(-Z2777&gt;=91,-Z2777&lt;=120),D2777,0)</f>
        <v>0</v>
      </c>
      <c r="AG2777" s="26">
        <f>IF(AND(-Z2777&gt;=121,-Z2777&lt;=150),D2777,0)</f>
        <v>0</v>
      </c>
      <c r="AH2777" s="26">
        <f>IF(AND(-Z2777&gt;=151,-Z2777&lt;=180),D2777,0)</f>
        <v>0</v>
      </c>
      <c r="AI2777" s="26">
        <f>IF(AND(-Z2777&gt;=181,-Z2777&lt;=210),D2777,0)</f>
        <v>0</v>
      </c>
      <c r="AJ2777" s="26">
        <f>IF(AND(-Z2777&gt;=211,-Z2777&lt;=250),D2777,0)</f>
        <v>0</v>
      </c>
      <c r="AK2777" s="26">
        <f>IF(-Z2777&gt;=251,D2777,0)</f>
        <v>0</v>
      </c>
      <c r="AL2777" s="26">
        <f>SUM(AE2777:AF2777)</f>
        <v>0</v>
      </c>
      <c r="AM2777" s="26">
        <f>SUM(AG2777:AK2777)</f>
        <v>0</v>
      </c>
      <c r="AN2777" s="26">
        <f>SUM(AI2777:AK2777)</f>
        <v>0</v>
      </c>
      <c r="AO2777" s="26">
        <f>+IF(SUM(AC2777:AK2777)=0,D2777,0)</f>
        <v>2216.7199999999998</v>
      </c>
      <c r="AP2777" s="26">
        <f>+SUM(AC2777:AK2777)</f>
        <v>0</v>
      </c>
      <c r="AQ2777" s="26">
        <f>+Tabla_DatosExternos_142[[#This Row],[Total Vigente]]+Tabla_DatosExternos_142[[#This Row],[Total Vencido]]</f>
        <v>2216.7199999999998</v>
      </c>
      <c r="AR2777" s="26">
        <f>SUM(AG2777:AK2777)</f>
        <v>0</v>
      </c>
      <c r="AS2777" s="27">
        <f>+Tabla_DatosExternos_142[[#This Row],[Fecha]]-Tabla_DatosExternos_142[[#This Row],[Vence]]</f>
        <v>-60</v>
      </c>
      <c r="AT2777" s="21"/>
      <c r="AU2777" s="28" t="e">
        <f>+AR2777-W2777</f>
        <v>#VALUE!</v>
      </c>
    </row>
    <row r="2778" spans="1:47" x14ac:dyDescent="0.35">
      <c r="A2778" s="20">
        <v>46245</v>
      </c>
      <c r="B2778" s="21">
        <v>296910</v>
      </c>
      <c r="C2778" s="21">
        <v>623.70000000000005</v>
      </c>
      <c r="D2778" s="21">
        <v>623.70000000000005</v>
      </c>
      <c r="E2778" s="22">
        <v>46305</v>
      </c>
      <c r="F2778" s="21">
        <v>59</v>
      </c>
      <c r="G2778" s="21" t="s">
        <v>96</v>
      </c>
      <c r="H2778" s="21" t="s">
        <v>95</v>
      </c>
      <c r="I2778" s="21" t="s">
        <v>1823</v>
      </c>
      <c r="J2778" s="21" t="s">
        <v>1378</v>
      </c>
      <c r="K2778" s="21" t="s">
        <v>1379</v>
      </c>
      <c r="L2778" s="21" t="s">
        <v>1380</v>
      </c>
      <c r="M2778" s="21" t="s">
        <v>1381</v>
      </c>
      <c r="N2778" s="21">
        <v>60</v>
      </c>
      <c r="O2778" s="20"/>
      <c r="P2778" s="21" t="s">
        <v>50</v>
      </c>
      <c r="Q2778" s="21" t="s">
        <v>1824</v>
      </c>
      <c r="R2778" s="21">
        <v>3020821</v>
      </c>
      <c r="S2778" s="21">
        <v>10019</v>
      </c>
      <c r="T2778" s="21">
        <v>-63.171123299999998</v>
      </c>
      <c r="U2778" s="21">
        <v>-17.750317500000001</v>
      </c>
      <c r="V2778" s="21" t="s">
        <v>1448</v>
      </c>
      <c r="W2778" s="21" t="s">
        <v>51</v>
      </c>
      <c r="X2778" s="21" t="s">
        <v>1869</v>
      </c>
      <c r="Y2778" s="23">
        <v>46246</v>
      </c>
      <c r="Z2778" s="24">
        <f>+E2778-Y2778</f>
        <v>59</v>
      </c>
      <c r="AA2778" s="25">
        <f>+Tabla_DatosExternos_142[[#This Row],[Saldo]]/Tabla_DatosExternos_142[[#This Row],[Importe]]</f>
        <v>1</v>
      </c>
      <c r="AB2778" s="21"/>
      <c r="AC2778" s="26">
        <f>IF(AND(-Z2778&gt;=1,-Z2778&lt;=30),D2778,0)</f>
        <v>0</v>
      </c>
      <c r="AD2778" s="26">
        <f>IF(AND(-Z2778&gt;=31,-Z2778&lt;=60),D2778,0)</f>
        <v>0</v>
      </c>
      <c r="AE2778" s="26">
        <f>IF(AND(-Z2778&gt;=61,-Z2778&lt;=90),D2778,0)</f>
        <v>0</v>
      </c>
      <c r="AF2778" s="26">
        <f>IF(AND(-Z2778&gt;=91,-Z2778&lt;=120),D2778,0)</f>
        <v>0</v>
      </c>
      <c r="AG2778" s="26">
        <f>IF(AND(-Z2778&gt;=121,-Z2778&lt;=150),D2778,0)</f>
        <v>0</v>
      </c>
      <c r="AH2778" s="26">
        <f>IF(AND(-Z2778&gt;=151,-Z2778&lt;=180),D2778,0)</f>
        <v>0</v>
      </c>
      <c r="AI2778" s="26">
        <f>IF(AND(-Z2778&gt;=181,-Z2778&lt;=210),D2778,0)</f>
        <v>0</v>
      </c>
      <c r="AJ2778" s="26">
        <f>IF(AND(-Z2778&gt;=211,-Z2778&lt;=250),D2778,0)</f>
        <v>0</v>
      </c>
      <c r="AK2778" s="26">
        <f>IF(-Z2778&gt;=251,D2778,0)</f>
        <v>0</v>
      </c>
      <c r="AL2778" s="26">
        <f>SUM(AE2778:AF2778)</f>
        <v>0</v>
      </c>
      <c r="AM2778" s="26">
        <f>SUM(AG2778:AK2778)</f>
        <v>0</v>
      </c>
      <c r="AN2778" s="26">
        <f>SUM(AI2778:AK2778)</f>
        <v>0</v>
      </c>
      <c r="AO2778" s="26">
        <f>+IF(SUM(AC2778:AK2778)=0,D2778,0)</f>
        <v>623.70000000000005</v>
      </c>
      <c r="AP2778" s="26">
        <f>+SUM(AC2778:AK2778)</f>
        <v>0</v>
      </c>
      <c r="AQ2778" s="26">
        <f>+Tabla_DatosExternos_142[[#This Row],[Total Vigente]]+Tabla_DatosExternos_142[[#This Row],[Total Vencido]]</f>
        <v>623.70000000000005</v>
      </c>
      <c r="AR2778" s="26">
        <f>SUM(AG2778:AK2778)</f>
        <v>0</v>
      </c>
      <c r="AS2778" s="27">
        <f>+Tabla_DatosExternos_142[[#This Row],[Fecha]]-Tabla_DatosExternos_142[[#This Row],[Vence]]</f>
        <v>-60</v>
      </c>
      <c r="AT2778" s="21"/>
      <c r="AU2778" s="28" t="e">
        <f>+AR2778-W2778</f>
        <v>#VALUE!</v>
      </c>
    </row>
    <row r="2779" spans="1:47" x14ac:dyDescent="0.35">
      <c r="A2779" s="20">
        <v>46245</v>
      </c>
      <c r="B2779" s="21">
        <v>296911</v>
      </c>
      <c r="C2779" s="21">
        <v>1234.02</v>
      </c>
      <c r="D2779" s="21">
        <v>1234.02</v>
      </c>
      <c r="E2779" s="22">
        <v>46305</v>
      </c>
      <c r="F2779" s="21">
        <v>59</v>
      </c>
      <c r="G2779" s="21" t="s">
        <v>96</v>
      </c>
      <c r="H2779" s="21" t="s">
        <v>95</v>
      </c>
      <c r="I2779" s="21" t="s">
        <v>1823</v>
      </c>
      <c r="J2779" s="21" t="s">
        <v>1378</v>
      </c>
      <c r="K2779" s="21" t="s">
        <v>1379</v>
      </c>
      <c r="L2779" s="21" t="s">
        <v>1380</v>
      </c>
      <c r="M2779" s="21" t="s">
        <v>1381</v>
      </c>
      <c r="N2779" s="21">
        <v>60</v>
      </c>
      <c r="O2779" s="20"/>
      <c r="P2779" s="21" t="s">
        <v>50</v>
      </c>
      <c r="Q2779" s="21" t="s">
        <v>1824</v>
      </c>
      <c r="R2779" s="21">
        <v>3020821</v>
      </c>
      <c r="S2779" s="21">
        <v>10019</v>
      </c>
      <c r="T2779" s="21">
        <v>-63.184010899999997</v>
      </c>
      <c r="U2779" s="21">
        <v>-17.794257900000002</v>
      </c>
      <c r="V2779" s="21" t="s">
        <v>1448</v>
      </c>
      <c r="W2779" s="21" t="s">
        <v>51</v>
      </c>
      <c r="X2779" s="21" t="s">
        <v>1825</v>
      </c>
      <c r="Y2779" s="23">
        <v>46246</v>
      </c>
      <c r="Z2779" s="24">
        <f>+E2779-Y2779</f>
        <v>59</v>
      </c>
      <c r="AA2779" s="25">
        <f>+Tabla_DatosExternos_142[[#This Row],[Saldo]]/Tabla_DatosExternos_142[[#This Row],[Importe]]</f>
        <v>1</v>
      </c>
      <c r="AB2779" s="21"/>
      <c r="AC2779" s="26">
        <f>IF(AND(-Z2779&gt;=1,-Z2779&lt;=30),D2779,0)</f>
        <v>0</v>
      </c>
      <c r="AD2779" s="26">
        <f>IF(AND(-Z2779&gt;=31,-Z2779&lt;=60),D2779,0)</f>
        <v>0</v>
      </c>
      <c r="AE2779" s="26">
        <f>IF(AND(-Z2779&gt;=61,-Z2779&lt;=90),D2779,0)</f>
        <v>0</v>
      </c>
      <c r="AF2779" s="26">
        <f>IF(AND(-Z2779&gt;=91,-Z2779&lt;=120),D2779,0)</f>
        <v>0</v>
      </c>
      <c r="AG2779" s="26">
        <f>IF(AND(-Z2779&gt;=121,-Z2779&lt;=150),D2779,0)</f>
        <v>0</v>
      </c>
      <c r="AH2779" s="26">
        <f>IF(AND(-Z2779&gt;=151,-Z2779&lt;=180),D2779,0)</f>
        <v>0</v>
      </c>
      <c r="AI2779" s="26">
        <f>IF(AND(-Z2779&gt;=181,-Z2779&lt;=210),D2779,0)</f>
        <v>0</v>
      </c>
      <c r="AJ2779" s="26">
        <f>IF(AND(-Z2779&gt;=211,-Z2779&lt;=250),D2779,0)</f>
        <v>0</v>
      </c>
      <c r="AK2779" s="26">
        <f>IF(-Z2779&gt;=251,D2779,0)</f>
        <v>0</v>
      </c>
      <c r="AL2779" s="26">
        <f>SUM(AE2779:AF2779)</f>
        <v>0</v>
      </c>
      <c r="AM2779" s="26">
        <f>SUM(AG2779:AK2779)</f>
        <v>0</v>
      </c>
      <c r="AN2779" s="26">
        <f>SUM(AI2779:AK2779)</f>
        <v>0</v>
      </c>
      <c r="AO2779" s="26">
        <f>+IF(SUM(AC2779:AK2779)=0,D2779,0)</f>
        <v>1234.02</v>
      </c>
      <c r="AP2779" s="26">
        <f>+SUM(AC2779:AK2779)</f>
        <v>0</v>
      </c>
      <c r="AQ2779" s="26">
        <f>+Tabla_DatosExternos_142[[#This Row],[Total Vigente]]+Tabla_DatosExternos_142[[#This Row],[Total Vencido]]</f>
        <v>1234.02</v>
      </c>
      <c r="AR2779" s="26">
        <f>SUM(AG2779:AK2779)</f>
        <v>0</v>
      </c>
      <c r="AS2779" s="27">
        <f>+Tabla_DatosExternos_142[[#This Row],[Fecha]]-Tabla_DatosExternos_142[[#This Row],[Vence]]</f>
        <v>-60</v>
      </c>
      <c r="AT2779" s="21"/>
      <c r="AU2779" s="28" t="e">
        <f>+AR2779-W2779</f>
        <v>#VALUE!</v>
      </c>
    </row>
    <row r="2780" spans="1:47" x14ac:dyDescent="0.35">
      <c r="A2780" s="20">
        <v>46245</v>
      </c>
      <c r="B2780" s="21">
        <v>296912</v>
      </c>
      <c r="C2780" s="21">
        <v>471.84</v>
      </c>
      <c r="D2780" s="21">
        <v>471.84</v>
      </c>
      <c r="E2780" s="22">
        <v>46305</v>
      </c>
      <c r="F2780" s="21">
        <v>59</v>
      </c>
      <c r="G2780" s="21" t="s">
        <v>96</v>
      </c>
      <c r="H2780" s="21" t="s">
        <v>95</v>
      </c>
      <c r="I2780" s="21" t="s">
        <v>1823</v>
      </c>
      <c r="J2780" s="21" t="s">
        <v>1378</v>
      </c>
      <c r="K2780" s="21" t="s">
        <v>1379</v>
      </c>
      <c r="L2780" s="21" t="s">
        <v>1380</v>
      </c>
      <c r="M2780" s="21" t="s">
        <v>1381</v>
      </c>
      <c r="N2780" s="21">
        <v>60</v>
      </c>
      <c r="O2780" s="20"/>
      <c r="P2780" s="21" t="s">
        <v>50</v>
      </c>
      <c r="Q2780" s="21" t="s">
        <v>1824</v>
      </c>
      <c r="R2780" s="21">
        <v>3020821</v>
      </c>
      <c r="S2780" s="21">
        <v>10019</v>
      </c>
      <c r="T2780" s="21">
        <v>-63.1815906</v>
      </c>
      <c r="U2780" s="21">
        <v>-17.7884542</v>
      </c>
      <c r="V2780" s="21" t="s">
        <v>1448</v>
      </c>
      <c r="W2780" s="21" t="s">
        <v>51</v>
      </c>
      <c r="X2780" s="21" t="s">
        <v>1861</v>
      </c>
      <c r="Y2780" s="23">
        <v>46246</v>
      </c>
      <c r="Z2780" s="24">
        <f>+E2780-Y2780</f>
        <v>59</v>
      </c>
      <c r="AA2780" s="25">
        <f>+Tabla_DatosExternos_142[[#This Row],[Saldo]]/Tabla_DatosExternos_142[[#This Row],[Importe]]</f>
        <v>1</v>
      </c>
      <c r="AB2780" s="21"/>
      <c r="AC2780" s="26">
        <f>IF(AND(-Z2780&gt;=1,-Z2780&lt;=30),D2780,0)</f>
        <v>0</v>
      </c>
      <c r="AD2780" s="26">
        <f>IF(AND(-Z2780&gt;=31,-Z2780&lt;=60),D2780,0)</f>
        <v>0</v>
      </c>
      <c r="AE2780" s="26">
        <f>IF(AND(-Z2780&gt;=61,-Z2780&lt;=90),D2780,0)</f>
        <v>0</v>
      </c>
      <c r="AF2780" s="26">
        <f>IF(AND(-Z2780&gt;=91,-Z2780&lt;=120),D2780,0)</f>
        <v>0</v>
      </c>
      <c r="AG2780" s="26">
        <f>IF(AND(-Z2780&gt;=121,-Z2780&lt;=150),D2780,0)</f>
        <v>0</v>
      </c>
      <c r="AH2780" s="26">
        <f>IF(AND(-Z2780&gt;=151,-Z2780&lt;=180),D2780,0)</f>
        <v>0</v>
      </c>
      <c r="AI2780" s="26">
        <f>IF(AND(-Z2780&gt;=181,-Z2780&lt;=210),D2780,0)</f>
        <v>0</v>
      </c>
      <c r="AJ2780" s="26">
        <f>IF(AND(-Z2780&gt;=211,-Z2780&lt;=250),D2780,0)</f>
        <v>0</v>
      </c>
      <c r="AK2780" s="26">
        <f>IF(-Z2780&gt;=251,D2780,0)</f>
        <v>0</v>
      </c>
      <c r="AL2780" s="26">
        <f>SUM(AE2780:AF2780)</f>
        <v>0</v>
      </c>
      <c r="AM2780" s="26">
        <f>SUM(AG2780:AK2780)</f>
        <v>0</v>
      </c>
      <c r="AN2780" s="26">
        <f>SUM(AI2780:AK2780)</f>
        <v>0</v>
      </c>
      <c r="AO2780" s="26">
        <f>+IF(SUM(AC2780:AK2780)=0,D2780,0)</f>
        <v>471.84</v>
      </c>
      <c r="AP2780" s="26">
        <f>+SUM(AC2780:AK2780)</f>
        <v>0</v>
      </c>
      <c r="AQ2780" s="26">
        <f>+Tabla_DatosExternos_142[[#This Row],[Total Vigente]]+Tabla_DatosExternos_142[[#This Row],[Total Vencido]]</f>
        <v>471.84</v>
      </c>
      <c r="AR2780" s="26">
        <f>SUM(AG2780:AK2780)</f>
        <v>0</v>
      </c>
      <c r="AS2780" s="27">
        <f>+Tabla_DatosExternos_142[[#This Row],[Fecha]]-Tabla_DatosExternos_142[[#This Row],[Vence]]</f>
        <v>-60</v>
      </c>
      <c r="AT2780" s="21"/>
      <c r="AU2780" s="28" t="e">
        <f>+AR2780-W2780</f>
        <v>#VALUE!</v>
      </c>
    </row>
    <row r="2781" spans="1:47" x14ac:dyDescent="0.35">
      <c r="A2781" s="20">
        <v>46245</v>
      </c>
      <c r="B2781" s="21">
        <v>296913</v>
      </c>
      <c r="C2781" s="21">
        <v>632.64</v>
      </c>
      <c r="D2781" s="21">
        <v>632.64</v>
      </c>
      <c r="E2781" s="22">
        <v>46305</v>
      </c>
      <c r="F2781" s="21">
        <v>59</v>
      </c>
      <c r="G2781" s="21" t="s">
        <v>96</v>
      </c>
      <c r="H2781" s="21" t="s">
        <v>95</v>
      </c>
      <c r="I2781" s="21" t="s">
        <v>1823</v>
      </c>
      <c r="J2781" s="21" t="s">
        <v>1378</v>
      </c>
      <c r="K2781" s="21" t="s">
        <v>1379</v>
      </c>
      <c r="L2781" s="21" t="s">
        <v>1380</v>
      </c>
      <c r="M2781" s="21" t="s">
        <v>1381</v>
      </c>
      <c r="N2781" s="21">
        <v>60</v>
      </c>
      <c r="O2781" s="20"/>
      <c r="P2781" s="21" t="s">
        <v>50</v>
      </c>
      <c r="Q2781" s="21" t="s">
        <v>1824</v>
      </c>
      <c r="R2781" s="21">
        <v>3020821</v>
      </c>
      <c r="S2781" s="21">
        <v>10019</v>
      </c>
      <c r="T2781" s="21">
        <v>-63.1815906</v>
      </c>
      <c r="U2781" s="21">
        <v>-17.7884542</v>
      </c>
      <c r="V2781" s="21" t="s">
        <v>1448</v>
      </c>
      <c r="W2781" s="21" t="s">
        <v>51</v>
      </c>
      <c r="X2781" s="21" t="s">
        <v>1861</v>
      </c>
      <c r="Y2781" s="23">
        <v>46246</v>
      </c>
      <c r="Z2781" s="24">
        <f>+E2781-Y2781</f>
        <v>59</v>
      </c>
      <c r="AA2781" s="25">
        <f>+Tabla_DatosExternos_142[[#This Row],[Saldo]]/Tabla_DatosExternos_142[[#This Row],[Importe]]</f>
        <v>1</v>
      </c>
      <c r="AB2781" s="21"/>
      <c r="AC2781" s="26">
        <f>IF(AND(-Z2781&gt;=1,-Z2781&lt;=30),D2781,0)</f>
        <v>0</v>
      </c>
      <c r="AD2781" s="26">
        <f>IF(AND(-Z2781&gt;=31,-Z2781&lt;=60),D2781,0)</f>
        <v>0</v>
      </c>
      <c r="AE2781" s="26">
        <f>IF(AND(-Z2781&gt;=61,-Z2781&lt;=90),D2781,0)</f>
        <v>0</v>
      </c>
      <c r="AF2781" s="26">
        <f>IF(AND(-Z2781&gt;=91,-Z2781&lt;=120),D2781,0)</f>
        <v>0</v>
      </c>
      <c r="AG2781" s="26">
        <f>IF(AND(-Z2781&gt;=121,-Z2781&lt;=150),D2781,0)</f>
        <v>0</v>
      </c>
      <c r="AH2781" s="26">
        <f>IF(AND(-Z2781&gt;=151,-Z2781&lt;=180),D2781,0)</f>
        <v>0</v>
      </c>
      <c r="AI2781" s="26">
        <f>IF(AND(-Z2781&gt;=181,-Z2781&lt;=210),D2781,0)</f>
        <v>0</v>
      </c>
      <c r="AJ2781" s="26">
        <f>IF(AND(-Z2781&gt;=211,-Z2781&lt;=250),D2781,0)</f>
        <v>0</v>
      </c>
      <c r="AK2781" s="26">
        <f>IF(-Z2781&gt;=251,D2781,0)</f>
        <v>0</v>
      </c>
      <c r="AL2781" s="26">
        <f>SUM(AE2781:AF2781)</f>
        <v>0</v>
      </c>
      <c r="AM2781" s="26">
        <f>SUM(AG2781:AK2781)</f>
        <v>0</v>
      </c>
      <c r="AN2781" s="26">
        <f>SUM(AI2781:AK2781)</f>
        <v>0</v>
      </c>
      <c r="AO2781" s="26">
        <f>+IF(SUM(AC2781:AK2781)=0,D2781,0)</f>
        <v>632.64</v>
      </c>
      <c r="AP2781" s="26">
        <f>+SUM(AC2781:AK2781)</f>
        <v>0</v>
      </c>
      <c r="AQ2781" s="26">
        <f>+Tabla_DatosExternos_142[[#This Row],[Total Vigente]]+Tabla_DatosExternos_142[[#This Row],[Total Vencido]]</f>
        <v>632.64</v>
      </c>
      <c r="AR2781" s="26">
        <f>SUM(AG2781:AK2781)</f>
        <v>0</v>
      </c>
      <c r="AS2781" s="27">
        <f>+Tabla_DatosExternos_142[[#This Row],[Fecha]]-Tabla_DatosExternos_142[[#This Row],[Vence]]</f>
        <v>-60</v>
      </c>
      <c r="AT2781" s="21"/>
      <c r="AU2781" s="28" t="e">
        <f>+AR2781-W2781</f>
        <v>#VALUE!</v>
      </c>
    </row>
    <row r="2782" spans="1:47" x14ac:dyDescent="0.35">
      <c r="A2782" s="20">
        <v>46245</v>
      </c>
      <c r="B2782" s="21">
        <v>296914</v>
      </c>
      <c r="C2782" s="21">
        <v>2237.88</v>
      </c>
      <c r="D2782" s="21">
        <v>2237.88</v>
      </c>
      <c r="E2782" s="22">
        <v>46305</v>
      </c>
      <c r="F2782" s="21">
        <v>59</v>
      </c>
      <c r="G2782" s="21" t="s">
        <v>96</v>
      </c>
      <c r="H2782" s="21" t="s">
        <v>95</v>
      </c>
      <c r="I2782" s="21" t="s">
        <v>1823</v>
      </c>
      <c r="J2782" s="21" t="s">
        <v>1378</v>
      </c>
      <c r="K2782" s="21" t="s">
        <v>1379</v>
      </c>
      <c r="L2782" s="21" t="s">
        <v>1380</v>
      </c>
      <c r="M2782" s="21" t="s">
        <v>1381</v>
      </c>
      <c r="N2782" s="21">
        <v>60</v>
      </c>
      <c r="O2782" s="20"/>
      <c r="P2782" s="21" t="s">
        <v>50</v>
      </c>
      <c r="Q2782" s="21" t="s">
        <v>1824</v>
      </c>
      <c r="R2782" s="21">
        <v>3020821</v>
      </c>
      <c r="S2782" s="21">
        <v>10019</v>
      </c>
      <c r="T2782" s="21">
        <v>-63.186185000000002</v>
      </c>
      <c r="U2782" s="21">
        <v>-17.781941400000001</v>
      </c>
      <c r="V2782" s="21" t="s">
        <v>1448</v>
      </c>
      <c r="W2782" s="21" t="s">
        <v>51</v>
      </c>
      <c r="X2782" s="21" t="s">
        <v>1862</v>
      </c>
      <c r="Y2782" s="23">
        <v>46246</v>
      </c>
      <c r="Z2782" s="24">
        <f>+E2782-Y2782</f>
        <v>59</v>
      </c>
      <c r="AA2782" s="25">
        <f>+Tabla_DatosExternos_142[[#This Row],[Saldo]]/Tabla_DatosExternos_142[[#This Row],[Importe]]</f>
        <v>1</v>
      </c>
      <c r="AB2782" s="21"/>
      <c r="AC2782" s="26">
        <f>IF(AND(-Z2782&gt;=1,-Z2782&lt;=30),D2782,0)</f>
        <v>0</v>
      </c>
      <c r="AD2782" s="26">
        <f>IF(AND(-Z2782&gt;=31,-Z2782&lt;=60),D2782,0)</f>
        <v>0</v>
      </c>
      <c r="AE2782" s="26">
        <f>IF(AND(-Z2782&gt;=61,-Z2782&lt;=90),D2782,0)</f>
        <v>0</v>
      </c>
      <c r="AF2782" s="26">
        <f>IF(AND(-Z2782&gt;=91,-Z2782&lt;=120),D2782,0)</f>
        <v>0</v>
      </c>
      <c r="AG2782" s="26">
        <f>IF(AND(-Z2782&gt;=121,-Z2782&lt;=150),D2782,0)</f>
        <v>0</v>
      </c>
      <c r="AH2782" s="26">
        <f>IF(AND(-Z2782&gt;=151,-Z2782&lt;=180),D2782,0)</f>
        <v>0</v>
      </c>
      <c r="AI2782" s="26">
        <f>IF(AND(-Z2782&gt;=181,-Z2782&lt;=210),D2782,0)</f>
        <v>0</v>
      </c>
      <c r="AJ2782" s="26">
        <f>IF(AND(-Z2782&gt;=211,-Z2782&lt;=250),D2782,0)</f>
        <v>0</v>
      </c>
      <c r="AK2782" s="26">
        <f>IF(-Z2782&gt;=251,D2782,0)</f>
        <v>0</v>
      </c>
      <c r="AL2782" s="26">
        <f>SUM(AE2782:AF2782)</f>
        <v>0</v>
      </c>
      <c r="AM2782" s="26">
        <f>SUM(AG2782:AK2782)</f>
        <v>0</v>
      </c>
      <c r="AN2782" s="26">
        <f>SUM(AI2782:AK2782)</f>
        <v>0</v>
      </c>
      <c r="AO2782" s="26">
        <f>+IF(SUM(AC2782:AK2782)=0,D2782,0)</f>
        <v>2237.88</v>
      </c>
      <c r="AP2782" s="26">
        <f>+SUM(AC2782:AK2782)</f>
        <v>0</v>
      </c>
      <c r="AQ2782" s="26">
        <f>+Tabla_DatosExternos_142[[#This Row],[Total Vigente]]+Tabla_DatosExternos_142[[#This Row],[Total Vencido]]</f>
        <v>2237.88</v>
      </c>
      <c r="AR2782" s="26">
        <f>SUM(AG2782:AK2782)</f>
        <v>0</v>
      </c>
      <c r="AS2782" s="27">
        <f>+Tabla_DatosExternos_142[[#This Row],[Fecha]]-Tabla_DatosExternos_142[[#This Row],[Vence]]</f>
        <v>-60</v>
      </c>
      <c r="AT2782" s="21"/>
      <c r="AU2782" s="28" t="e">
        <f>+AR2782-W2782</f>
        <v>#VALUE!</v>
      </c>
    </row>
    <row r="2783" spans="1:47" x14ac:dyDescent="0.35">
      <c r="A2783" s="20">
        <v>46245</v>
      </c>
      <c r="B2783" s="21">
        <v>296915</v>
      </c>
      <c r="C2783" s="21">
        <v>1039.56</v>
      </c>
      <c r="D2783" s="21">
        <v>1039.56</v>
      </c>
      <c r="E2783" s="22">
        <v>46305</v>
      </c>
      <c r="F2783" s="21">
        <v>59</v>
      </c>
      <c r="G2783" s="21" t="s">
        <v>96</v>
      </c>
      <c r="H2783" s="21" t="s">
        <v>95</v>
      </c>
      <c r="I2783" s="21" t="s">
        <v>1823</v>
      </c>
      <c r="J2783" s="21" t="s">
        <v>1378</v>
      </c>
      <c r="K2783" s="21" t="s">
        <v>1379</v>
      </c>
      <c r="L2783" s="21" t="s">
        <v>1380</v>
      </c>
      <c r="M2783" s="21" t="s">
        <v>1381</v>
      </c>
      <c r="N2783" s="21">
        <v>60</v>
      </c>
      <c r="O2783" s="20"/>
      <c r="P2783" s="21" t="s">
        <v>50</v>
      </c>
      <c r="Q2783" s="21" t="s">
        <v>1824</v>
      </c>
      <c r="R2783" s="21">
        <v>3020821</v>
      </c>
      <c r="S2783" s="21">
        <v>10019</v>
      </c>
      <c r="T2783" s="21">
        <v>-63.186185000000002</v>
      </c>
      <c r="U2783" s="21">
        <v>-17.781941400000001</v>
      </c>
      <c r="V2783" s="21" t="s">
        <v>1448</v>
      </c>
      <c r="W2783" s="21" t="s">
        <v>51</v>
      </c>
      <c r="X2783" s="21" t="s">
        <v>1862</v>
      </c>
      <c r="Y2783" s="23">
        <v>46246</v>
      </c>
      <c r="Z2783" s="24">
        <f>+E2783-Y2783</f>
        <v>59</v>
      </c>
      <c r="AA2783" s="25">
        <f>+Tabla_DatosExternos_142[[#This Row],[Saldo]]/Tabla_DatosExternos_142[[#This Row],[Importe]]</f>
        <v>1</v>
      </c>
      <c r="AB2783" s="21"/>
      <c r="AC2783" s="26">
        <f>IF(AND(-Z2783&gt;=1,-Z2783&lt;=30),D2783,0)</f>
        <v>0</v>
      </c>
      <c r="AD2783" s="26">
        <f>IF(AND(-Z2783&gt;=31,-Z2783&lt;=60),D2783,0)</f>
        <v>0</v>
      </c>
      <c r="AE2783" s="26">
        <f>IF(AND(-Z2783&gt;=61,-Z2783&lt;=90),D2783,0)</f>
        <v>0</v>
      </c>
      <c r="AF2783" s="26">
        <f>IF(AND(-Z2783&gt;=91,-Z2783&lt;=120),D2783,0)</f>
        <v>0</v>
      </c>
      <c r="AG2783" s="26">
        <f>IF(AND(-Z2783&gt;=121,-Z2783&lt;=150),D2783,0)</f>
        <v>0</v>
      </c>
      <c r="AH2783" s="26">
        <f>IF(AND(-Z2783&gt;=151,-Z2783&lt;=180),D2783,0)</f>
        <v>0</v>
      </c>
      <c r="AI2783" s="26">
        <f>IF(AND(-Z2783&gt;=181,-Z2783&lt;=210),D2783,0)</f>
        <v>0</v>
      </c>
      <c r="AJ2783" s="26">
        <f>IF(AND(-Z2783&gt;=211,-Z2783&lt;=250),D2783,0)</f>
        <v>0</v>
      </c>
      <c r="AK2783" s="26">
        <f>IF(-Z2783&gt;=251,D2783,0)</f>
        <v>0</v>
      </c>
      <c r="AL2783" s="26">
        <f>SUM(AE2783:AF2783)</f>
        <v>0</v>
      </c>
      <c r="AM2783" s="26">
        <f>SUM(AG2783:AK2783)</f>
        <v>0</v>
      </c>
      <c r="AN2783" s="26">
        <f>SUM(AI2783:AK2783)</f>
        <v>0</v>
      </c>
      <c r="AO2783" s="26">
        <f>+IF(SUM(AC2783:AK2783)=0,D2783,0)</f>
        <v>1039.56</v>
      </c>
      <c r="AP2783" s="26">
        <f>+SUM(AC2783:AK2783)</f>
        <v>0</v>
      </c>
      <c r="AQ2783" s="26">
        <f>+Tabla_DatosExternos_142[[#This Row],[Total Vigente]]+Tabla_DatosExternos_142[[#This Row],[Total Vencido]]</f>
        <v>1039.56</v>
      </c>
      <c r="AR2783" s="26">
        <f>SUM(AG2783:AK2783)</f>
        <v>0</v>
      </c>
      <c r="AS2783" s="27">
        <f>+Tabla_DatosExternos_142[[#This Row],[Fecha]]-Tabla_DatosExternos_142[[#This Row],[Vence]]</f>
        <v>-60</v>
      </c>
      <c r="AT2783" s="21"/>
      <c r="AU2783" s="28" t="e">
        <f>+AR2783-W2783</f>
        <v>#VALUE!</v>
      </c>
    </row>
    <row r="2784" spans="1:47" x14ac:dyDescent="0.35">
      <c r="A2784" s="20">
        <v>45947</v>
      </c>
      <c r="B2784" s="21">
        <v>158139</v>
      </c>
      <c r="C2784" s="21">
        <v>45120</v>
      </c>
      <c r="D2784" s="21">
        <v>4048.55</v>
      </c>
      <c r="E2784" s="22">
        <v>46188</v>
      </c>
      <c r="F2784" s="21">
        <v>58</v>
      </c>
      <c r="G2784" s="21" t="s">
        <v>96</v>
      </c>
      <c r="H2784" s="21" t="s">
        <v>48</v>
      </c>
      <c r="I2784" s="21" t="s">
        <v>160</v>
      </c>
      <c r="J2784" s="21" t="s">
        <v>125</v>
      </c>
      <c r="K2784" s="21" t="s">
        <v>212</v>
      </c>
      <c r="L2784" s="21" t="s">
        <v>126</v>
      </c>
      <c r="M2784" s="21" t="s">
        <v>234</v>
      </c>
      <c r="N2784" s="21">
        <v>241</v>
      </c>
      <c r="O2784" s="20">
        <v>45999</v>
      </c>
      <c r="P2784" s="21" t="s">
        <v>50</v>
      </c>
      <c r="Q2784" s="21" t="s">
        <v>167</v>
      </c>
      <c r="R2784" s="21">
        <v>500000</v>
      </c>
      <c r="S2784" s="21">
        <v>4203</v>
      </c>
      <c r="T2784" s="21">
        <v>-62.689463799999999</v>
      </c>
      <c r="U2784" s="21">
        <v>-17.615815000000001</v>
      </c>
      <c r="V2784" s="21" t="s">
        <v>161</v>
      </c>
      <c r="W2784" s="21" t="s">
        <v>51</v>
      </c>
      <c r="X2784" s="21" t="s">
        <v>168</v>
      </c>
      <c r="Y2784" s="23">
        <v>46246</v>
      </c>
      <c r="Z2784" s="24">
        <f>+E2784-Y2784</f>
        <v>-58</v>
      </c>
      <c r="AA2784" s="25">
        <f>+Tabla_DatosExternos_142[[#This Row],[Saldo]]/Tabla_DatosExternos_142[[#This Row],[Importe]]</f>
        <v>8.9728501773049654E-2</v>
      </c>
      <c r="AB2784" s="21"/>
      <c r="AC2784" s="26">
        <f>IF(AND(-Z2784&gt;=1,-Z2784&lt;=30),D2784,0)</f>
        <v>0</v>
      </c>
      <c r="AD2784" s="26">
        <f>IF(AND(-Z2784&gt;=31,-Z2784&lt;=60),D2784,0)</f>
        <v>4048.55</v>
      </c>
      <c r="AE2784" s="26">
        <f>IF(AND(-Z2784&gt;=61,-Z2784&lt;=90),D2784,0)</f>
        <v>0</v>
      </c>
      <c r="AF2784" s="26">
        <f>IF(AND(-Z2784&gt;=91,-Z2784&lt;=120),D2784,0)</f>
        <v>0</v>
      </c>
      <c r="AG2784" s="26">
        <f>IF(AND(-Z2784&gt;=121,-Z2784&lt;=150),D2784,0)</f>
        <v>0</v>
      </c>
      <c r="AH2784" s="26">
        <f>IF(AND(-Z2784&gt;=151,-Z2784&lt;=180),D2784,0)</f>
        <v>0</v>
      </c>
      <c r="AI2784" s="26">
        <f>IF(AND(-Z2784&gt;=181,-Z2784&lt;=210),D2784,0)</f>
        <v>0</v>
      </c>
      <c r="AJ2784" s="26">
        <f>IF(AND(-Z2784&gt;=211,-Z2784&lt;=250),D2784,0)</f>
        <v>0</v>
      </c>
      <c r="AK2784" s="26">
        <f>IF(-Z2784&gt;=251,D2784,0)</f>
        <v>0</v>
      </c>
      <c r="AL2784" s="26">
        <f>SUM(AE2784:AF2784)</f>
        <v>0</v>
      </c>
      <c r="AM2784" s="26">
        <f>SUM(AG2784:AK2784)</f>
        <v>0</v>
      </c>
      <c r="AN2784" s="26">
        <f>SUM(AI2784:AK2784)</f>
        <v>0</v>
      </c>
      <c r="AO2784" s="26">
        <f>+IF(SUM(AC2784:AK2784)=0,D2784,0)</f>
        <v>0</v>
      </c>
      <c r="AP2784" s="26">
        <f>+SUM(AC2784:AK2784)</f>
        <v>4048.55</v>
      </c>
      <c r="AQ2784" s="26">
        <f>+Tabla_DatosExternos_142[[#This Row],[Total Vigente]]+Tabla_DatosExternos_142[[#This Row],[Total Vencido]]</f>
        <v>4048.55</v>
      </c>
      <c r="AR2784" s="26">
        <f>SUM(AG2784:AK2784)</f>
        <v>0</v>
      </c>
      <c r="AS2784" s="27">
        <f>+Tabla_DatosExternos_142[[#This Row],[Fecha]]-Tabla_DatosExternos_142[[#This Row],[Vence]]</f>
        <v>-241</v>
      </c>
      <c r="AT2784" s="21"/>
      <c r="AU2784" s="28" t="e">
        <f>+AR2784-W2784</f>
        <v>#VALUE!</v>
      </c>
    </row>
    <row r="2785" spans="1:47" x14ac:dyDescent="0.35">
      <c r="A2785" s="20">
        <v>45947</v>
      </c>
      <c r="B2785" s="21">
        <v>158140</v>
      </c>
      <c r="C2785" s="21">
        <v>26200</v>
      </c>
      <c r="D2785" s="21">
        <v>26200</v>
      </c>
      <c r="E2785" s="22">
        <v>46188</v>
      </c>
      <c r="F2785" s="21">
        <v>58</v>
      </c>
      <c r="G2785" s="21" t="s">
        <v>96</v>
      </c>
      <c r="H2785" s="21" t="s">
        <v>48</v>
      </c>
      <c r="I2785" s="21" t="s">
        <v>160</v>
      </c>
      <c r="J2785" s="21" t="s">
        <v>125</v>
      </c>
      <c r="K2785" s="21" t="s">
        <v>212</v>
      </c>
      <c r="L2785" s="21" t="s">
        <v>126</v>
      </c>
      <c r="M2785" s="21" t="s">
        <v>234</v>
      </c>
      <c r="N2785" s="21">
        <v>241</v>
      </c>
      <c r="O2785" s="20"/>
      <c r="P2785" s="21" t="s">
        <v>50</v>
      </c>
      <c r="Q2785" s="21" t="s">
        <v>167</v>
      </c>
      <c r="R2785" s="21">
        <v>500000</v>
      </c>
      <c r="S2785" s="21">
        <v>4203</v>
      </c>
      <c r="T2785" s="21">
        <v>-62.689463799999999</v>
      </c>
      <c r="U2785" s="21">
        <v>-17.615815000000001</v>
      </c>
      <c r="V2785" s="21" t="s">
        <v>161</v>
      </c>
      <c r="W2785" s="21" t="s">
        <v>51</v>
      </c>
      <c r="X2785" s="21" t="s">
        <v>168</v>
      </c>
      <c r="Y2785" s="23">
        <v>46246</v>
      </c>
      <c r="Z2785" s="24">
        <f>+E2785-Y2785</f>
        <v>-58</v>
      </c>
      <c r="AA2785" s="25">
        <f>+Tabla_DatosExternos_142[[#This Row],[Saldo]]/Tabla_DatosExternos_142[[#This Row],[Importe]]</f>
        <v>1</v>
      </c>
      <c r="AB2785" s="21"/>
      <c r="AC2785" s="26">
        <f>IF(AND(-Z2785&gt;=1,-Z2785&lt;=30),D2785,0)</f>
        <v>0</v>
      </c>
      <c r="AD2785" s="26">
        <f>IF(AND(-Z2785&gt;=31,-Z2785&lt;=60),D2785,0)</f>
        <v>26200</v>
      </c>
      <c r="AE2785" s="26">
        <f>IF(AND(-Z2785&gt;=61,-Z2785&lt;=90),D2785,0)</f>
        <v>0</v>
      </c>
      <c r="AF2785" s="26">
        <f>IF(AND(-Z2785&gt;=91,-Z2785&lt;=120),D2785,0)</f>
        <v>0</v>
      </c>
      <c r="AG2785" s="26">
        <f>IF(AND(-Z2785&gt;=121,-Z2785&lt;=150),D2785,0)</f>
        <v>0</v>
      </c>
      <c r="AH2785" s="26">
        <f>IF(AND(-Z2785&gt;=151,-Z2785&lt;=180),D2785,0)</f>
        <v>0</v>
      </c>
      <c r="AI2785" s="26">
        <f>IF(AND(-Z2785&gt;=181,-Z2785&lt;=210),D2785,0)</f>
        <v>0</v>
      </c>
      <c r="AJ2785" s="26">
        <f>IF(AND(-Z2785&gt;=211,-Z2785&lt;=250),D2785,0)</f>
        <v>0</v>
      </c>
      <c r="AK2785" s="26">
        <f>IF(-Z2785&gt;=251,D2785,0)</f>
        <v>0</v>
      </c>
      <c r="AL2785" s="26">
        <f>SUM(AE2785:AF2785)</f>
        <v>0</v>
      </c>
      <c r="AM2785" s="26">
        <f>SUM(AG2785:AK2785)</f>
        <v>0</v>
      </c>
      <c r="AN2785" s="26">
        <f>SUM(AI2785:AK2785)</f>
        <v>0</v>
      </c>
      <c r="AO2785" s="26">
        <f>+IF(SUM(AC2785:AK2785)=0,D2785,0)</f>
        <v>0</v>
      </c>
      <c r="AP2785" s="26">
        <f>+SUM(AC2785:AK2785)</f>
        <v>26200</v>
      </c>
      <c r="AQ2785" s="26">
        <f>+Tabla_DatosExternos_142[[#This Row],[Total Vigente]]+Tabla_DatosExternos_142[[#This Row],[Total Vencido]]</f>
        <v>26200</v>
      </c>
      <c r="AR2785" s="26">
        <f>SUM(AG2785:AK2785)</f>
        <v>0</v>
      </c>
      <c r="AS2785" s="27">
        <f>+Tabla_DatosExternos_142[[#This Row],[Fecha]]-Tabla_DatosExternos_142[[#This Row],[Vence]]</f>
        <v>-241</v>
      </c>
      <c r="AT2785" s="21"/>
      <c r="AU2785" s="28" t="e">
        <f>+AR2785-W2785</f>
        <v>#VALUE!</v>
      </c>
    </row>
    <row r="2786" spans="1:47" x14ac:dyDescent="0.35">
      <c r="A2786" s="20">
        <v>45947</v>
      </c>
      <c r="B2786" s="21">
        <v>158141</v>
      </c>
      <c r="C2786" s="21">
        <v>26799.64</v>
      </c>
      <c r="D2786" s="21">
        <v>26799.64</v>
      </c>
      <c r="E2786" s="22">
        <v>46188</v>
      </c>
      <c r="F2786" s="21">
        <v>58</v>
      </c>
      <c r="G2786" s="21" t="s">
        <v>96</v>
      </c>
      <c r="H2786" s="21" t="s">
        <v>48</v>
      </c>
      <c r="I2786" s="21" t="s">
        <v>160</v>
      </c>
      <c r="J2786" s="21" t="s">
        <v>125</v>
      </c>
      <c r="K2786" s="21" t="s">
        <v>212</v>
      </c>
      <c r="L2786" s="21" t="s">
        <v>126</v>
      </c>
      <c r="M2786" s="21" t="s">
        <v>234</v>
      </c>
      <c r="N2786" s="21">
        <v>241</v>
      </c>
      <c r="O2786" s="20"/>
      <c r="P2786" s="21" t="s">
        <v>50</v>
      </c>
      <c r="Q2786" s="21" t="s">
        <v>167</v>
      </c>
      <c r="R2786" s="21">
        <v>500000</v>
      </c>
      <c r="S2786" s="21">
        <v>4203</v>
      </c>
      <c r="T2786" s="21">
        <v>-62.689463799999999</v>
      </c>
      <c r="U2786" s="21">
        <v>-17.615815000000001</v>
      </c>
      <c r="V2786" s="21" t="s">
        <v>161</v>
      </c>
      <c r="W2786" s="21" t="s">
        <v>51</v>
      </c>
      <c r="X2786" s="21" t="s">
        <v>168</v>
      </c>
      <c r="Y2786" s="23">
        <v>46246</v>
      </c>
      <c r="Z2786" s="24">
        <f>+E2786-Y2786</f>
        <v>-58</v>
      </c>
      <c r="AA2786" s="25">
        <f>+Tabla_DatosExternos_142[[#This Row],[Saldo]]/Tabla_DatosExternos_142[[#This Row],[Importe]]</f>
        <v>1</v>
      </c>
      <c r="AB2786" s="21"/>
      <c r="AC2786" s="26">
        <f>IF(AND(-Z2786&gt;=1,-Z2786&lt;=30),D2786,0)</f>
        <v>0</v>
      </c>
      <c r="AD2786" s="26">
        <f>IF(AND(-Z2786&gt;=31,-Z2786&lt;=60),D2786,0)</f>
        <v>26799.64</v>
      </c>
      <c r="AE2786" s="26">
        <f>IF(AND(-Z2786&gt;=61,-Z2786&lt;=90),D2786,0)</f>
        <v>0</v>
      </c>
      <c r="AF2786" s="26">
        <f>IF(AND(-Z2786&gt;=91,-Z2786&lt;=120),D2786,0)</f>
        <v>0</v>
      </c>
      <c r="AG2786" s="26">
        <f>IF(AND(-Z2786&gt;=121,-Z2786&lt;=150),D2786,0)</f>
        <v>0</v>
      </c>
      <c r="AH2786" s="26">
        <f>IF(AND(-Z2786&gt;=151,-Z2786&lt;=180),D2786,0)</f>
        <v>0</v>
      </c>
      <c r="AI2786" s="26">
        <f>IF(AND(-Z2786&gt;=181,-Z2786&lt;=210),D2786,0)</f>
        <v>0</v>
      </c>
      <c r="AJ2786" s="26">
        <f>IF(AND(-Z2786&gt;=211,-Z2786&lt;=250),D2786,0)</f>
        <v>0</v>
      </c>
      <c r="AK2786" s="26">
        <f>IF(-Z2786&gt;=251,D2786,0)</f>
        <v>0</v>
      </c>
      <c r="AL2786" s="26">
        <f>SUM(AE2786:AF2786)</f>
        <v>0</v>
      </c>
      <c r="AM2786" s="26">
        <f>SUM(AG2786:AK2786)</f>
        <v>0</v>
      </c>
      <c r="AN2786" s="26">
        <f>SUM(AI2786:AK2786)</f>
        <v>0</v>
      </c>
      <c r="AO2786" s="26">
        <f>+IF(SUM(AC2786:AK2786)=0,D2786,0)</f>
        <v>0</v>
      </c>
      <c r="AP2786" s="26">
        <f>+SUM(AC2786:AK2786)</f>
        <v>26799.64</v>
      </c>
      <c r="AQ2786" s="26">
        <f>+Tabla_DatosExternos_142[[#This Row],[Total Vigente]]+Tabla_DatosExternos_142[[#This Row],[Total Vencido]]</f>
        <v>26799.64</v>
      </c>
      <c r="AR2786" s="26">
        <f>SUM(AG2786:AK2786)</f>
        <v>0</v>
      </c>
      <c r="AS2786" s="27">
        <f>+Tabla_DatosExternos_142[[#This Row],[Fecha]]-Tabla_DatosExternos_142[[#This Row],[Vence]]</f>
        <v>-241</v>
      </c>
      <c r="AT2786" s="21"/>
      <c r="AU2786" s="28" t="e">
        <f>+AR2786-W2786</f>
        <v>#VALUE!</v>
      </c>
    </row>
    <row r="2787" spans="1:47" x14ac:dyDescent="0.35">
      <c r="A2787" s="20">
        <v>45947</v>
      </c>
      <c r="B2787" s="21">
        <v>158142</v>
      </c>
      <c r="C2787" s="21">
        <v>26799.64</v>
      </c>
      <c r="D2787" s="21">
        <v>26799.64</v>
      </c>
      <c r="E2787" s="22">
        <v>46188</v>
      </c>
      <c r="F2787" s="21">
        <v>58</v>
      </c>
      <c r="G2787" s="21" t="s">
        <v>96</v>
      </c>
      <c r="H2787" s="21" t="s">
        <v>48</v>
      </c>
      <c r="I2787" s="21" t="s">
        <v>160</v>
      </c>
      <c r="J2787" s="21" t="s">
        <v>125</v>
      </c>
      <c r="K2787" s="21" t="s">
        <v>212</v>
      </c>
      <c r="L2787" s="21" t="s">
        <v>126</v>
      </c>
      <c r="M2787" s="21" t="s">
        <v>234</v>
      </c>
      <c r="N2787" s="21">
        <v>241</v>
      </c>
      <c r="O2787" s="20"/>
      <c r="P2787" s="21" t="s">
        <v>50</v>
      </c>
      <c r="Q2787" s="21" t="s">
        <v>167</v>
      </c>
      <c r="R2787" s="21">
        <v>500000</v>
      </c>
      <c r="S2787" s="21">
        <v>4203</v>
      </c>
      <c r="T2787" s="21">
        <v>-62.689463799999999</v>
      </c>
      <c r="U2787" s="21">
        <v>-17.615815000000001</v>
      </c>
      <c r="V2787" s="21" t="s">
        <v>161</v>
      </c>
      <c r="W2787" s="21" t="s">
        <v>51</v>
      </c>
      <c r="X2787" s="21" t="s">
        <v>168</v>
      </c>
      <c r="Y2787" s="23">
        <v>46246</v>
      </c>
      <c r="Z2787" s="24">
        <f>+E2787-Y2787</f>
        <v>-58</v>
      </c>
      <c r="AA2787" s="25">
        <f>+Tabla_DatosExternos_142[[#This Row],[Saldo]]/Tabla_DatosExternos_142[[#This Row],[Importe]]</f>
        <v>1</v>
      </c>
      <c r="AB2787" s="21"/>
      <c r="AC2787" s="26">
        <f>IF(AND(-Z2787&gt;=1,-Z2787&lt;=30),D2787,0)</f>
        <v>0</v>
      </c>
      <c r="AD2787" s="26">
        <f>IF(AND(-Z2787&gt;=31,-Z2787&lt;=60),D2787,0)</f>
        <v>26799.64</v>
      </c>
      <c r="AE2787" s="26">
        <f>IF(AND(-Z2787&gt;=61,-Z2787&lt;=90),D2787,0)</f>
        <v>0</v>
      </c>
      <c r="AF2787" s="26">
        <f>IF(AND(-Z2787&gt;=91,-Z2787&lt;=120),D2787,0)</f>
        <v>0</v>
      </c>
      <c r="AG2787" s="26">
        <f>IF(AND(-Z2787&gt;=121,-Z2787&lt;=150),D2787,0)</f>
        <v>0</v>
      </c>
      <c r="AH2787" s="26">
        <f>IF(AND(-Z2787&gt;=151,-Z2787&lt;=180),D2787,0)</f>
        <v>0</v>
      </c>
      <c r="AI2787" s="26">
        <f>IF(AND(-Z2787&gt;=181,-Z2787&lt;=210),D2787,0)</f>
        <v>0</v>
      </c>
      <c r="AJ2787" s="26">
        <f>IF(AND(-Z2787&gt;=211,-Z2787&lt;=250),D2787,0)</f>
        <v>0</v>
      </c>
      <c r="AK2787" s="26">
        <f>IF(-Z2787&gt;=251,D2787,0)</f>
        <v>0</v>
      </c>
      <c r="AL2787" s="26">
        <f>SUM(AE2787:AF2787)</f>
        <v>0</v>
      </c>
      <c r="AM2787" s="26">
        <f>SUM(AG2787:AK2787)</f>
        <v>0</v>
      </c>
      <c r="AN2787" s="26">
        <f>SUM(AI2787:AK2787)</f>
        <v>0</v>
      </c>
      <c r="AO2787" s="26">
        <f>+IF(SUM(AC2787:AK2787)=0,D2787,0)</f>
        <v>0</v>
      </c>
      <c r="AP2787" s="26">
        <f>+SUM(AC2787:AK2787)</f>
        <v>26799.64</v>
      </c>
      <c r="AQ2787" s="26">
        <f>+Tabla_DatosExternos_142[[#This Row],[Total Vigente]]+Tabla_DatosExternos_142[[#This Row],[Total Vencido]]</f>
        <v>26799.64</v>
      </c>
      <c r="AR2787" s="26">
        <f>SUM(AG2787:AK2787)</f>
        <v>0</v>
      </c>
      <c r="AS2787" s="27">
        <f>+Tabla_DatosExternos_142[[#This Row],[Fecha]]-Tabla_DatosExternos_142[[#This Row],[Vence]]</f>
        <v>-241</v>
      </c>
      <c r="AT2787" s="21"/>
      <c r="AU2787" s="28" t="e">
        <f>+AR2787-W2787</f>
        <v>#VALUE!</v>
      </c>
    </row>
    <row r="2788" spans="1:47" x14ac:dyDescent="0.35">
      <c r="A2788" s="20">
        <v>45947</v>
      </c>
      <c r="B2788" s="21">
        <v>158143</v>
      </c>
      <c r="C2788" s="21">
        <v>26799.64</v>
      </c>
      <c r="D2788" s="21">
        <v>26799.64</v>
      </c>
      <c r="E2788" s="22">
        <v>46188</v>
      </c>
      <c r="F2788" s="21">
        <v>58</v>
      </c>
      <c r="G2788" s="21" t="s">
        <v>96</v>
      </c>
      <c r="H2788" s="21" t="s">
        <v>48</v>
      </c>
      <c r="I2788" s="21" t="s">
        <v>160</v>
      </c>
      <c r="J2788" s="21" t="s">
        <v>125</v>
      </c>
      <c r="K2788" s="21" t="s">
        <v>212</v>
      </c>
      <c r="L2788" s="21" t="s">
        <v>126</v>
      </c>
      <c r="M2788" s="21" t="s">
        <v>234</v>
      </c>
      <c r="N2788" s="21">
        <v>241</v>
      </c>
      <c r="O2788" s="20"/>
      <c r="P2788" s="21" t="s">
        <v>50</v>
      </c>
      <c r="Q2788" s="21" t="s">
        <v>167</v>
      </c>
      <c r="R2788" s="21">
        <v>500000</v>
      </c>
      <c r="S2788" s="21">
        <v>4203</v>
      </c>
      <c r="T2788" s="21">
        <v>-62.689463799999999</v>
      </c>
      <c r="U2788" s="21">
        <v>-17.615815000000001</v>
      </c>
      <c r="V2788" s="21" t="s">
        <v>161</v>
      </c>
      <c r="W2788" s="21" t="s">
        <v>51</v>
      </c>
      <c r="X2788" s="21" t="s">
        <v>168</v>
      </c>
      <c r="Y2788" s="23">
        <v>46246</v>
      </c>
      <c r="Z2788" s="24">
        <f>+E2788-Y2788</f>
        <v>-58</v>
      </c>
      <c r="AA2788" s="25">
        <f>+Tabla_DatosExternos_142[[#This Row],[Saldo]]/Tabla_DatosExternos_142[[#This Row],[Importe]]</f>
        <v>1</v>
      </c>
      <c r="AB2788" s="21"/>
      <c r="AC2788" s="26">
        <f>IF(AND(-Z2788&gt;=1,-Z2788&lt;=30),D2788,0)</f>
        <v>0</v>
      </c>
      <c r="AD2788" s="26">
        <f>IF(AND(-Z2788&gt;=31,-Z2788&lt;=60),D2788,0)</f>
        <v>26799.64</v>
      </c>
      <c r="AE2788" s="26">
        <f>IF(AND(-Z2788&gt;=61,-Z2788&lt;=90),D2788,0)</f>
        <v>0</v>
      </c>
      <c r="AF2788" s="26">
        <f>IF(AND(-Z2788&gt;=91,-Z2788&lt;=120),D2788,0)</f>
        <v>0</v>
      </c>
      <c r="AG2788" s="26">
        <f>IF(AND(-Z2788&gt;=121,-Z2788&lt;=150),D2788,0)</f>
        <v>0</v>
      </c>
      <c r="AH2788" s="26">
        <f>IF(AND(-Z2788&gt;=151,-Z2788&lt;=180),D2788,0)</f>
        <v>0</v>
      </c>
      <c r="AI2788" s="26">
        <f>IF(AND(-Z2788&gt;=181,-Z2788&lt;=210),D2788,0)</f>
        <v>0</v>
      </c>
      <c r="AJ2788" s="26">
        <f>IF(AND(-Z2788&gt;=211,-Z2788&lt;=250),D2788,0)</f>
        <v>0</v>
      </c>
      <c r="AK2788" s="26">
        <f>IF(-Z2788&gt;=251,D2788,0)</f>
        <v>0</v>
      </c>
      <c r="AL2788" s="26">
        <f>SUM(AE2788:AF2788)</f>
        <v>0</v>
      </c>
      <c r="AM2788" s="26">
        <f>SUM(AG2788:AK2788)</f>
        <v>0</v>
      </c>
      <c r="AN2788" s="26">
        <f>SUM(AI2788:AK2788)</f>
        <v>0</v>
      </c>
      <c r="AO2788" s="26">
        <f>+IF(SUM(AC2788:AK2788)=0,D2788,0)</f>
        <v>0</v>
      </c>
      <c r="AP2788" s="26">
        <f>+SUM(AC2788:AK2788)</f>
        <v>26799.64</v>
      </c>
      <c r="AQ2788" s="26">
        <f>+Tabla_DatosExternos_142[[#This Row],[Total Vigente]]+Tabla_DatosExternos_142[[#This Row],[Total Vencido]]</f>
        <v>26799.64</v>
      </c>
      <c r="AR2788" s="26">
        <f>SUM(AG2788:AK2788)</f>
        <v>0</v>
      </c>
      <c r="AS2788" s="27">
        <f>+Tabla_DatosExternos_142[[#This Row],[Fecha]]-Tabla_DatosExternos_142[[#This Row],[Vence]]</f>
        <v>-241</v>
      </c>
      <c r="AT2788" s="21"/>
      <c r="AU2788" s="28" t="e">
        <f>+AR2788-W2788</f>
        <v>#VALUE!</v>
      </c>
    </row>
    <row r="2789" spans="1:47" x14ac:dyDescent="0.35">
      <c r="A2789" s="20">
        <v>45947</v>
      </c>
      <c r="B2789" s="21">
        <v>158144</v>
      </c>
      <c r="C2789" s="21">
        <v>26799.64</v>
      </c>
      <c r="D2789" s="21">
        <v>26799.64</v>
      </c>
      <c r="E2789" s="22">
        <v>46188</v>
      </c>
      <c r="F2789" s="21">
        <v>58</v>
      </c>
      <c r="G2789" s="21" t="s">
        <v>96</v>
      </c>
      <c r="H2789" s="21" t="s">
        <v>48</v>
      </c>
      <c r="I2789" s="21" t="s">
        <v>160</v>
      </c>
      <c r="J2789" s="21" t="s">
        <v>125</v>
      </c>
      <c r="K2789" s="21" t="s">
        <v>212</v>
      </c>
      <c r="L2789" s="21" t="s">
        <v>126</v>
      </c>
      <c r="M2789" s="21" t="s">
        <v>234</v>
      </c>
      <c r="N2789" s="21">
        <v>241</v>
      </c>
      <c r="O2789" s="20"/>
      <c r="P2789" s="21" t="s">
        <v>50</v>
      </c>
      <c r="Q2789" s="21" t="s">
        <v>167</v>
      </c>
      <c r="R2789" s="21">
        <v>500000</v>
      </c>
      <c r="S2789" s="21">
        <v>4203</v>
      </c>
      <c r="T2789" s="21">
        <v>-62.689463799999999</v>
      </c>
      <c r="U2789" s="21">
        <v>-17.615815000000001</v>
      </c>
      <c r="V2789" s="21" t="s">
        <v>161</v>
      </c>
      <c r="W2789" s="21" t="s">
        <v>51</v>
      </c>
      <c r="X2789" s="21" t="s">
        <v>168</v>
      </c>
      <c r="Y2789" s="23">
        <v>46246</v>
      </c>
      <c r="Z2789" s="24">
        <f>+E2789-Y2789</f>
        <v>-58</v>
      </c>
      <c r="AA2789" s="25">
        <f>+Tabla_DatosExternos_142[[#This Row],[Saldo]]/Tabla_DatosExternos_142[[#This Row],[Importe]]</f>
        <v>1</v>
      </c>
      <c r="AB2789" s="21"/>
      <c r="AC2789" s="26">
        <f>IF(AND(-Z2789&gt;=1,-Z2789&lt;=30),D2789,0)</f>
        <v>0</v>
      </c>
      <c r="AD2789" s="26">
        <f>IF(AND(-Z2789&gt;=31,-Z2789&lt;=60),D2789,0)</f>
        <v>26799.64</v>
      </c>
      <c r="AE2789" s="26">
        <f>IF(AND(-Z2789&gt;=61,-Z2789&lt;=90),D2789,0)</f>
        <v>0</v>
      </c>
      <c r="AF2789" s="26">
        <f>IF(AND(-Z2789&gt;=91,-Z2789&lt;=120),D2789,0)</f>
        <v>0</v>
      </c>
      <c r="AG2789" s="26">
        <f>IF(AND(-Z2789&gt;=121,-Z2789&lt;=150),D2789,0)</f>
        <v>0</v>
      </c>
      <c r="AH2789" s="26">
        <f>IF(AND(-Z2789&gt;=151,-Z2789&lt;=180),D2789,0)</f>
        <v>0</v>
      </c>
      <c r="AI2789" s="26">
        <f>IF(AND(-Z2789&gt;=181,-Z2789&lt;=210),D2789,0)</f>
        <v>0</v>
      </c>
      <c r="AJ2789" s="26">
        <f>IF(AND(-Z2789&gt;=211,-Z2789&lt;=250),D2789,0)</f>
        <v>0</v>
      </c>
      <c r="AK2789" s="26">
        <f>IF(-Z2789&gt;=251,D2789,0)</f>
        <v>0</v>
      </c>
      <c r="AL2789" s="26">
        <f>SUM(AE2789:AF2789)</f>
        <v>0</v>
      </c>
      <c r="AM2789" s="26">
        <f>SUM(AG2789:AK2789)</f>
        <v>0</v>
      </c>
      <c r="AN2789" s="26">
        <f>SUM(AI2789:AK2789)</f>
        <v>0</v>
      </c>
      <c r="AO2789" s="26">
        <f>+IF(SUM(AC2789:AK2789)=0,D2789,0)</f>
        <v>0</v>
      </c>
      <c r="AP2789" s="26">
        <f>+SUM(AC2789:AK2789)</f>
        <v>26799.64</v>
      </c>
      <c r="AQ2789" s="26">
        <f>+Tabla_DatosExternos_142[[#This Row],[Total Vigente]]+Tabla_DatosExternos_142[[#This Row],[Total Vencido]]</f>
        <v>26799.64</v>
      </c>
      <c r="AR2789" s="26">
        <f>SUM(AG2789:AK2789)</f>
        <v>0</v>
      </c>
      <c r="AS2789" s="27">
        <f>+Tabla_DatosExternos_142[[#This Row],[Fecha]]-Tabla_DatosExternos_142[[#This Row],[Vence]]</f>
        <v>-241</v>
      </c>
      <c r="AT2789" s="21"/>
      <c r="AU2789" s="28" t="e">
        <f>+AR2789-W2789</f>
        <v>#VALUE!</v>
      </c>
    </row>
    <row r="2790" spans="1:47" x14ac:dyDescent="0.35">
      <c r="A2790" s="20">
        <v>45947</v>
      </c>
      <c r="B2790" s="21">
        <v>158145</v>
      </c>
      <c r="C2790" s="21">
        <v>26799.64</v>
      </c>
      <c r="D2790" s="21">
        <v>26799.64</v>
      </c>
      <c r="E2790" s="22">
        <v>46188</v>
      </c>
      <c r="F2790" s="21">
        <v>58</v>
      </c>
      <c r="G2790" s="21" t="s">
        <v>96</v>
      </c>
      <c r="H2790" s="21" t="s">
        <v>48</v>
      </c>
      <c r="I2790" s="21" t="s">
        <v>160</v>
      </c>
      <c r="J2790" s="21" t="s">
        <v>125</v>
      </c>
      <c r="K2790" s="21" t="s">
        <v>212</v>
      </c>
      <c r="L2790" s="21" t="s">
        <v>126</v>
      </c>
      <c r="M2790" s="21" t="s">
        <v>234</v>
      </c>
      <c r="N2790" s="21">
        <v>241</v>
      </c>
      <c r="O2790" s="20"/>
      <c r="P2790" s="21" t="s">
        <v>50</v>
      </c>
      <c r="Q2790" s="21" t="s">
        <v>167</v>
      </c>
      <c r="R2790" s="21">
        <v>500000</v>
      </c>
      <c r="S2790" s="21">
        <v>4203</v>
      </c>
      <c r="T2790" s="21">
        <v>-62.689463799999999</v>
      </c>
      <c r="U2790" s="21">
        <v>-17.615815000000001</v>
      </c>
      <c r="V2790" s="21" t="s">
        <v>161</v>
      </c>
      <c r="W2790" s="21" t="s">
        <v>51</v>
      </c>
      <c r="X2790" s="21" t="s">
        <v>168</v>
      </c>
      <c r="Y2790" s="23">
        <v>46246</v>
      </c>
      <c r="Z2790" s="24">
        <f>+E2790-Y2790</f>
        <v>-58</v>
      </c>
      <c r="AA2790" s="25">
        <f>+Tabla_DatosExternos_142[[#This Row],[Saldo]]/Tabla_DatosExternos_142[[#This Row],[Importe]]</f>
        <v>1</v>
      </c>
      <c r="AB2790" s="21"/>
      <c r="AC2790" s="26">
        <f>IF(AND(-Z2790&gt;=1,-Z2790&lt;=30),D2790,0)</f>
        <v>0</v>
      </c>
      <c r="AD2790" s="26">
        <f>IF(AND(-Z2790&gt;=31,-Z2790&lt;=60),D2790,0)</f>
        <v>26799.64</v>
      </c>
      <c r="AE2790" s="26">
        <f>IF(AND(-Z2790&gt;=61,-Z2790&lt;=90),D2790,0)</f>
        <v>0</v>
      </c>
      <c r="AF2790" s="26">
        <f>IF(AND(-Z2790&gt;=91,-Z2790&lt;=120),D2790,0)</f>
        <v>0</v>
      </c>
      <c r="AG2790" s="26">
        <f>IF(AND(-Z2790&gt;=121,-Z2790&lt;=150),D2790,0)</f>
        <v>0</v>
      </c>
      <c r="AH2790" s="26">
        <f>IF(AND(-Z2790&gt;=151,-Z2790&lt;=180),D2790,0)</f>
        <v>0</v>
      </c>
      <c r="AI2790" s="26">
        <f>IF(AND(-Z2790&gt;=181,-Z2790&lt;=210),D2790,0)</f>
        <v>0</v>
      </c>
      <c r="AJ2790" s="26">
        <f>IF(AND(-Z2790&gt;=211,-Z2790&lt;=250),D2790,0)</f>
        <v>0</v>
      </c>
      <c r="AK2790" s="26">
        <f>IF(-Z2790&gt;=251,D2790,0)</f>
        <v>0</v>
      </c>
      <c r="AL2790" s="26">
        <f>SUM(AE2790:AF2790)</f>
        <v>0</v>
      </c>
      <c r="AM2790" s="26">
        <f>SUM(AG2790:AK2790)</f>
        <v>0</v>
      </c>
      <c r="AN2790" s="26">
        <f>SUM(AI2790:AK2790)</f>
        <v>0</v>
      </c>
      <c r="AO2790" s="26">
        <f>+IF(SUM(AC2790:AK2790)=0,D2790,0)</f>
        <v>0</v>
      </c>
      <c r="AP2790" s="26">
        <f>+SUM(AC2790:AK2790)</f>
        <v>26799.64</v>
      </c>
      <c r="AQ2790" s="26">
        <f>+Tabla_DatosExternos_142[[#This Row],[Total Vigente]]+Tabla_DatosExternos_142[[#This Row],[Total Vencido]]</f>
        <v>26799.64</v>
      </c>
      <c r="AR2790" s="26">
        <f>SUM(AG2790:AK2790)</f>
        <v>0</v>
      </c>
      <c r="AS2790" s="27">
        <f>+Tabla_DatosExternos_142[[#This Row],[Fecha]]-Tabla_DatosExternos_142[[#This Row],[Vence]]</f>
        <v>-241</v>
      </c>
      <c r="AT2790" s="21"/>
      <c r="AU2790" s="28" t="e">
        <f>+AR2790-W2790</f>
        <v>#VALUE!</v>
      </c>
    </row>
    <row r="2791" spans="1:47" x14ac:dyDescent="0.35">
      <c r="A2791" s="20">
        <v>45947</v>
      </c>
      <c r="B2791" s="21">
        <v>158156</v>
      </c>
      <c r="C2791" s="21">
        <v>26799.64</v>
      </c>
      <c r="D2791" s="21">
        <v>24280.84</v>
      </c>
      <c r="E2791" s="22">
        <v>46188</v>
      </c>
      <c r="F2791" s="21">
        <v>58</v>
      </c>
      <c r="G2791" s="21" t="s">
        <v>96</v>
      </c>
      <c r="H2791" s="21" t="s">
        <v>48</v>
      </c>
      <c r="I2791" s="21" t="s">
        <v>160</v>
      </c>
      <c r="J2791" s="21" t="s">
        <v>125</v>
      </c>
      <c r="K2791" s="21" t="s">
        <v>212</v>
      </c>
      <c r="L2791" s="21" t="s">
        <v>126</v>
      </c>
      <c r="M2791" s="21" t="s">
        <v>264</v>
      </c>
      <c r="N2791" s="21">
        <v>241</v>
      </c>
      <c r="O2791" s="20">
        <v>46041</v>
      </c>
      <c r="P2791" s="21" t="s">
        <v>50</v>
      </c>
      <c r="Q2791" s="21" t="s">
        <v>265</v>
      </c>
      <c r="R2791" s="21">
        <v>740000</v>
      </c>
      <c r="S2791" s="21">
        <v>5519</v>
      </c>
      <c r="T2791" s="21">
        <v>-60.963802999999999</v>
      </c>
      <c r="U2791" s="21">
        <v>-16.378260999999998</v>
      </c>
      <c r="V2791" s="21" t="s">
        <v>161</v>
      </c>
      <c r="W2791" s="21" t="s">
        <v>51</v>
      </c>
      <c r="X2791" s="21" t="s">
        <v>266</v>
      </c>
      <c r="Y2791" s="23">
        <v>46246</v>
      </c>
      <c r="Z2791" s="24">
        <f>+E2791-Y2791</f>
        <v>-58</v>
      </c>
      <c r="AA2791" s="25">
        <f>+Tabla_DatosExternos_142[[#This Row],[Saldo]]/Tabla_DatosExternos_142[[#This Row],[Importe]]</f>
        <v>0.90601366287009832</v>
      </c>
      <c r="AB2791" s="21"/>
      <c r="AC2791" s="26">
        <f>IF(AND(-Z2791&gt;=1,-Z2791&lt;=30),D2791,0)</f>
        <v>0</v>
      </c>
      <c r="AD2791" s="26">
        <f>IF(AND(-Z2791&gt;=31,-Z2791&lt;=60),D2791,0)</f>
        <v>24280.84</v>
      </c>
      <c r="AE2791" s="26">
        <f>IF(AND(-Z2791&gt;=61,-Z2791&lt;=90),D2791,0)</f>
        <v>0</v>
      </c>
      <c r="AF2791" s="26">
        <f>IF(AND(-Z2791&gt;=91,-Z2791&lt;=120),D2791,0)</f>
        <v>0</v>
      </c>
      <c r="AG2791" s="26">
        <f>IF(AND(-Z2791&gt;=121,-Z2791&lt;=150),D2791,0)</f>
        <v>0</v>
      </c>
      <c r="AH2791" s="26">
        <f>IF(AND(-Z2791&gt;=151,-Z2791&lt;=180),D2791,0)</f>
        <v>0</v>
      </c>
      <c r="AI2791" s="26">
        <f>IF(AND(-Z2791&gt;=181,-Z2791&lt;=210),D2791,0)</f>
        <v>0</v>
      </c>
      <c r="AJ2791" s="26">
        <f>IF(AND(-Z2791&gt;=211,-Z2791&lt;=250),D2791,0)</f>
        <v>0</v>
      </c>
      <c r="AK2791" s="26">
        <f>IF(-Z2791&gt;=251,D2791,0)</f>
        <v>0</v>
      </c>
      <c r="AL2791" s="26">
        <f>SUM(AE2791:AF2791)</f>
        <v>0</v>
      </c>
      <c r="AM2791" s="26">
        <f>SUM(AG2791:AK2791)</f>
        <v>0</v>
      </c>
      <c r="AN2791" s="26">
        <f>SUM(AI2791:AK2791)</f>
        <v>0</v>
      </c>
      <c r="AO2791" s="26">
        <f>+IF(SUM(AC2791:AK2791)=0,D2791,0)</f>
        <v>0</v>
      </c>
      <c r="AP2791" s="26">
        <f>+SUM(AC2791:AK2791)</f>
        <v>24280.84</v>
      </c>
      <c r="AQ2791" s="26">
        <f>+Tabla_DatosExternos_142[[#This Row],[Total Vigente]]+Tabla_DatosExternos_142[[#This Row],[Total Vencido]]</f>
        <v>24280.84</v>
      </c>
      <c r="AR2791" s="26">
        <f>SUM(AG2791:AK2791)</f>
        <v>0</v>
      </c>
      <c r="AS2791" s="27">
        <f>+Tabla_DatosExternos_142[[#This Row],[Fecha]]-Tabla_DatosExternos_142[[#This Row],[Vence]]</f>
        <v>-241</v>
      </c>
      <c r="AT2791" s="21"/>
      <c r="AU2791" s="28" t="e">
        <f>+AR2791-W2791</f>
        <v>#VALUE!</v>
      </c>
    </row>
    <row r="2792" spans="1:47" x14ac:dyDescent="0.35">
      <c r="A2792" s="20">
        <v>45947</v>
      </c>
      <c r="B2792" s="21">
        <v>158157</v>
      </c>
      <c r="C2792" s="21">
        <v>26799.64</v>
      </c>
      <c r="D2792" s="21">
        <v>26799.64</v>
      </c>
      <c r="E2792" s="22">
        <v>46188</v>
      </c>
      <c r="F2792" s="21">
        <v>58</v>
      </c>
      <c r="G2792" s="21" t="s">
        <v>96</v>
      </c>
      <c r="H2792" s="21" t="s">
        <v>48</v>
      </c>
      <c r="I2792" s="21" t="s">
        <v>160</v>
      </c>
      <c r="J2792" s="21" t="s">
        <v>125</v>
      </c>
      <c r="K2792" s="21" t="s">
        <v>212</v>
      </c>
      <c r="L2792" s="21" t="s">
        <v>126</v>
      </c>
      <c r="M2792" s="21" t="s">
        <v>264</v>
      </c>
      <c r="N2792" s="21">
        <v>241</v>
      </c>
      <c r="O2792" s="20"/>
      <c r="P2792" s="21" t="s">
        <v>50</v>
      </c>
      <c r="Q2792" s="21" t="s">
        <v>265</v>
      </c>
      <c r="R2792" s="21">
        <v>740000</v>
      </c>
      <c r="S2792" s="21">
        <v>5519</v>
      </c>
      <c r="T2792" s="21">
        <v>-60.963802999999999</v>
      </c>
      <c r="U2792" s="21">
        <v>-16.378260999999998</v>
      </c>
      <c r="V2792" s="21" t="s">
        <v>161</v>
      </c>
      <c r="W2792" s="21" t="s">
        <v>51</v>
      </c>
      <c r="X2792" s="21" t="s">
        <v>266</v>
      </c>
      <c r="Y2792" s="23">
        <v>46246</v>
      </c>
      <c r="Z2792" s="24">
        <f>+E2792-Y2792</f>
        <v>-58</v>
      </c>
      <c r="AA2792" s="25">
        <f>+Tabla_DatosExternos_142[[#This Row],[Saldo]]/Tabla_DatosExternos_142[[#This Row],[Importe]]</f>
        <v>1</v>
      </c>
      <c r="AB2792" s="21"/>
      <c r="AC2792" s="26">
        <f>IF(AND(-Z2792&gt;=1,-Z2792&lt;=30),D2792,0)</f>
        <v>0</v>
      </c>
      <c r="AD2792" s="26">
        <f>IF(AND(-Z2792&gt;=31,-Z2792&lt;=60),D2792,0)</f>
        <v>26799.64</v>
      </c>
      <c r="AE2792" s="26">
        <f>IF(AND(-Z2792&gt;=61,-Z2792&lt;=90),D2792,0)</f>
        <v>0</v>
      </c>
      <c r="AF2792" s="26">
        <f>IF(AND(-Z2792&gt;=91,-Z2792&lt;=120),D2792,0)</f>
        <v>0</v>
      </c>
      <c r="AG2792" s="26">
        <f>IF(AND(-Z2792&gt;=121,-Z2792&lt;=150),D2792,0)</f>
        <v>0</v>
      </c>
      <c r="AH2792" s="26">
        <f>IF(AND(-Z2792&gt;=151,-Z2792&lt;=180),D2792,0)</f>
        <v>0</v>
      </c>
      <c r="AI2792" s="26">
        <f>IF(AND(-Z2792&gt;=181,-Z2792&lt;=210),D2792,0)</f>
        <v>0</v>
      </c>
      <c r="AJ2792" s="26">
        <f>IF(AND(-Z2792&gt;=211,-Z2792&lt;=250),D2792,0)</f>
        <v>0</v>
      </c>
      <c r="AK2792" s="26">
        <f>IF(-Z2792&gt;=251,D2792,0)</f>
        <v>0</v>
      </c>
      <c r="AL2792" s="26">
        <f>SUM(AE2792:AF2792)</f>
        <v>0</v>
      </c>
      <c r="AM2792" s="26">
        <f>SUM(AG2792:AK2792)</f>
        <v>0</v>
      </c>
      <c r="AN2792" s="26">
        <f>SUM(AI2792:AK2792)</f>
        <v>0</v>
      </c>
      <c r="AO2792" s="26">
        <f>+IF(SUM(AC2792:AK2792)=0,D2792,0)</f>
        <v>0</v>
      </c>
      <c r="AP2792" s="26">
        <f>+SUM(AC2792:AK2792)</f>
        <v>26799.64</v>
      </c>
      <c r="AQ2792" s="26">
        <f>+Tabla_DatosExternos_142[[#This Row],[Total Vigente]]+Tabla_DatosExternos_142[[#This Row],[Total Vencido]]</f>
        <v>26799.64</v>
      </c>
      <c r="AR2792" s="26">
        <f>SUM(AG2792:AK2792)</f>
        <v>0</v>
      </c>
      <c r="AS2792" s="27">
        <f>+Tabla_DatosExternos_142[[#This Row],[Fecha]]-Tabla_DatosExternos_142[[#This Row],[Vence]]</f>
        <v>-241</v>
      </c>
      <c r="AT2792" s="21"/>
      <c r="AU2792" s="28" t="e">
        <f>+AR2792-W2792</f>
        <v>#VALUE!</v>
      </c>
    </row>
    <row r="2793" spans="1:47" x14ac:dyDescent="0.35">
      <c r="A2793" s="20">
        <v>45947</v>
      </c>
      <c r="B2793" s="21">
        <v>158158</v>
      </c>
      <c r="C2793" s="21">
        <v>26799.64</v>
      </c>
      <c r="D2793" s="21">
        <v>26799.64</v>
      </c>
      <c r="E2793" s="22">
        <v>46188</v>
      </c>
      <c r="F2793" s="21">
        <v>58</v>
      </c>
      <c r="G2793" s="21" t="s">
        <v>96</v>
      </c>
      <c r="H2793" s="21" t="s">
        <v>48</v>
      </c>
      <c r="I2793" s="21" t="s">
        <v>160</v>
      </c>
      <c r="J2793" s="21" t="s">
        <v>125</v>
      </c>
      <c r="K2793" s="21" t="s">
        <v>212</v>
      </c>
      <c r="L2793" s="21" t="s">
        <v>126</v>
      </c>
      <c r="M2793" s="21" t="s">
        <v>264</v>
      </c>
      <c r="N2793" s="21">
        <v>241</v>
      </c>
      <c r="O2793" s="20"/>
      <c r="P2793" s="21" t="s">
        <v>50</v>
      </c>
      <c r="Q2793" s="21" t="s">
        <v>265</v>
      </c>
      <c r="R2793" s="21">
        <v>740000</v>
      </c>
      <c r="S2793" s="21">
        <v>5519</v>
      </c>
      <c r="T2793" s="21">
        <v>-60.963802999999999</v>
      </c>
      <c r="U2793" s="21">
        <v>-16.378260999999998</v>
      </c>
      <c r="V2793" s="21" t="s">
        <v>161</v>
      </c>
      <c r="W2793" s="21" t="s">
        <v>51</v>
      </c>
      <c r="X2793" s="21" t="s">
        <v>266</v>
      </c>
      <c r="Y2793" s="23">
        <v>46246</v>
      </c>
      <c r="Z2793" s="24">
        <f>+E2793-Y2793</f>
        <v>-58</v>
      </c>
      <c r="AA2793" s="25">
        <f>+Tabla_DatosExternos_142[[#This Row],[Saldo]]/Tabla_DatosExternos_142[[#This Row],[Importe]]</f>
        <v>1</v>
      </c>
      <c r="AB2793" s="21"/>
      <c r="AC2793" s="26">
        <f>IF(AND(-Z2793&gt;=1,-Z2793&lt;=30),D2793,0)</f>
        <v>0</v>
      </c>
      <c r="AD2793" s="26">
        <f>IF(AND(-Z2793&gt;=31,-Z2793&lt;=60),D2793,0)</f>
        <v>26799.64</v>
      </c>
      <c r="AE2793" s="26">
        <f>IF(AND(-Z2793&gt;=61,-Z2793&lt;=90),D2793,0)</f>
        <v>0</v>
      </c>
      <c r="AF2793" s="26">
        <f>IF(AND(-Z2793&gt;=91,-Z2793&lt;=120),D2793,0)</f>
        <v>0</v>
      </c>
      <c r="AG2793" s="26">
        <f>IF(AND(-Z2793&gt;=121,-Z2793&lt;=150),D2793,0)</f>
        <v>0</v>
      </c>
      <c r="AH2793" s="26">
        <f>IF(AND(-Z2793&gt;=151,-Z2793&lt;=180),D2793,0)</f>
        <v>0</v>
      </c>
      <c r="AI2793" s="26">
        <f>IF(AND(-Z2793&gt;=181,-Z2793&lt;=210),D2793,0)</f>
        <v>0</v>
      </c>
      <c r="AJ2793" s="26">
        <f>IF(AND(-Z2793&gt;=211,-Z2793&lt;=250),D2793,0)</f>
        <v>0</v>
      </c>
      <c r="AK2793" s="26">
        <f>IF(-Z2793&gt;=251,D2793,0)</f>
        <v>0</v>
      </c>
      <c r="AL2793" s="26">
        <f>SUM(AE2793:AF2793)</f>
        <v>0</v>
      </c>
      <c r="AM2793" s="26">
        <f>SUM(AG2793:AK2793)</f>
        <v>0</v>
      </c>
      <c r="AN2793" s="26">
        <f>SUM(AI2793:AK2793)</f>
        <v>0</v>
      </c>
      <c r="AO2793" s="26">
        <f>+IF(SUM(AC2793:AK2793)=0,D2793,0)</f>
        <v>0</v>
      </c>
      <c r="AP2793" s="26">
        <f>+SUM(AC2793:AK2793)</f>
        <v>26799.64</v>
      </c>
      <c r="AQ2793" s="26">
        <f>+Tabla_DatosExternos_142[[#This Row],[Total Vigente]]+Tabla_DatosExternos_142[[#This Row],[Total Vencido]]</f>
        <v>26799.64</v>
      </c>
      <c r="AR2793" s="26">
        <f>SUM(AG2793:AK2793)</f>
        <v>0</v>
      </c>
      <c r="AS2793" s="27">
        <f>+Tabla_DatosExternos_142[[#This Row],[Fecha]]-Tabla_DatosExternos_142[[#This Row],[Vence]]</f>
        <v>-241</v>
      </c>
      <c r="AT2793" s="21"/>
      <c r="AU2793" s="28" t="e">
        <f>+AR2793-W2793</f>
        <v>#VALUE!</v>
      </c>
    </row>
    <row r="2794" spans="1:47" x14ac:dyDescent="0.35">
      <c r="A2794" s="20">
        <v>45954</v>
      </c>
      <c r="B2794" s="21">
        <v>162097</v>
      </c>
      <c r="C2794" s="21">
        <v>41160</v>
      </c>
      <c r="D2794" s="21">
        <v>41160</v>
      </c>
      <c r="E2794" s="22">
        <v>46188</v>
      </c>
      <c r="F2794" s="21">
        <v>58</v>
      </c>
      <c r="G2794" s="21" t="s">
        <v>96</v>
      </c>
      <c r="H2794" s="21" t="s">
        <v>48</v>
      </c>
      <c r="I2794" s="21" t="s">
        <v>160</v>
      </c>
      <c r="J2794" s="21" t="s">
        <v>125</v>
      </c>
      <c r="K2794" s="21" t="s">
        <v>212</v>
      </c>
      <c r="L2794" s="21" t="s">
        <v>126</v>
      </c>
      <c r="M2794" s="21" t="s">
        <v>264</v>
      </c>
      <c r="N2794" s="21">
        <v>234</v>
      </c>
      <c r="O2794" s="20"/>
      <c r="P2794" s="21" t="s">
        <v>50</v>
      </c>
      <c r="Q2794" s="21" t="s">
        <v>265</v>
      </c>
      <c r="R2794" s="21">
        <v>740000</v>
      </c>
      <c r="S2794" s="21">
        <v>5519</v>
      </c>
      <c r="T2794" s="21">
        <v>-60.963802999999999</v>
      </c>
      <c r="U2794" s="21">
        <v>-16.378260999999998</v>
      </c>
      <c r="V2794" s="21" t="s">
        <v>161</v>
      </c>
      <c r="W2794" s="21" t="s">
        <v>51</v>
      </c>
      <c r="X2794" s="21" t="s">
        <v>266</v>
      </c>
      <c r="Y2794" s="23">
        <v>46246</v>
      </c>
      <c r="Z2794" s="24">
        <f>+E2794-Y2794</f>
        <v>-58</v>
      </c>
      <c r="AA2794" s="25">
        <f>+Tabla_DatosExternos_142[[#This Row],[Saldo]]/Tabla_DatosExternos_142[[#This Row],[Importe]]</f>
        <v>1</v>
      </c>
      <c r="AB2794" s="21"/>
      <c r="AC2794" s="26">
        <f>IF(AND(-Z2794&gt;=1,-Z2794&lt;=30),D2794,0)</f>
        <v>0</v>
      </c>
      <c r="AD2794" s="26">
        <f>IF(AND(-Z2794&gt;=31,-Z2794&lt;=60),D2794,0)</f>
        <v>41160</v>
      </c>
      <c r="AE2794" s="26">
        <f>IF(AND(-Z2794&gt;=61,-Z2794&lt;=90),D2794,0)</f>
        <v>0</v>
      </c>
      <c r="AF2794" s="26">
        <f>IF(AND(-Z2794&gt;=91,-Z2794&lt;=120),D2794,0)</f>
        <v>0</v>
      </c>
      <c r="AG2794" s="26">
        <f>IF(AND(-Z2794&gt;=121,-Z2794&lt;=150),D2794,0)</f>
        <v>0</v>
      </c>
      <c r="AH2794" s="26">
        <f>IF(AND(-Z2794&gt;=151,-Z2794&lt;=180),D2794,0)</f>
        <v>0</v>
      </c>
      <c r="AI2794" s="26">
        <f>IF(AND(-Z2794&gt;=181,-Z2794&lt;=210),D2794,0)</f>
        <v>0</v>
      </c>
      <c r="AJ2794" s="26">
        <f>IF(AND(-Z2794&gt;=211,-Z2794&lt;=250),D2794,0)</f>
        <v>0</v>
      </c>
      <c r="AK2794" s="26">
        <f>IF(-Z2794&gt;=251,D2794,0)</f>
        <v>0</v>
      </c>
      <c r="AL2794" s="26">
        <f>SUM(AE2794:AF2794)</f>
        <v>0</v>
      </c>
      <c r="AM2794" s="26">
        <f>SUM(AG2794:AK2794)</f>
        <v>0</v>
      </c>
      <c r="AN2794" s="26">
        <f>SUM(AI2794:AK2794)</f>
        <v>0</v>
      </c>
      <c r="AO2794" s="26">
        <f>+IF(SUM(AC2794:AK2794)=0,D2794,0)</f>
        <v>0</v>
      </c>
      <c r="AP2794" s="26">
        <f>+SUM(AC2794:AK2794)</f>
        <v>41160</v>
      </c>
      <c r="AQ2794" s="26">
        <f>+Tabla_DatosExternos_142[[#This Row],[Total Vigente]]+Tabla_DatosExternos_142[[#This Row],[Total Vencido]]</f>
        <v>41160</v>
      </c>
      <c r="AR2794" s="26">
        <f>SUM(AG2794:AK2794)</f>
        <v>0</v>
      </c>
      <c r="AS2794" s="27">
        <f>+Tabla_DatosExternos_142[[#This Row],[Fecha]]-Tabla_DatosExternos_142[[#This Row],[Vence]]</f>
        <v>-234</v>
      </c>
      <c r="AT2794" s="21"/>
      <c r="AU2794" s="28" t="e">
        <f>+AR2794-W2794</f>
        <v>#VALUE!</v>
      </c>
    </row>
    <row r="2795" spans="1:47" x14ac:dyDescent="0.35">
      <c r="A2795" s="20">
        <v>45954</v>
      </c>
      <c r="B2795" s="21">
        <v>162098</v>
      </c>
      <c r="C2795" s="21">
        <v>34079.980000000003</v>
      </c>
      <c r="D2795" s="21">
        <v>34079.980000000003</v>
      </c>
      <c r="E2795" s="22">
        <v>46188</v>
      </c>
      <c r="F2795" s="21">
        <v>58</v>
      </c>
      <c r="G2795" s="21" t="s">
        <v>96</v>
      </c>
      <c r="H2795" s="21" t="s">
        <v>48</v>
      </c>
      <c r="I2795" s="21" t="s">
        <v>160</v>
      </c>
      <c r="J2795" s="21" t="s">
        <v>125</v>
      </c>
      <c r="K2795" s="21" t="s">
        <v>212</v>
      </c>
      <c r="L2795" s="21" t="s">
        <v>126</v>
      </c>
      <c r="M2795" s="21" t="s">
        <v>264</v>
      </c>
      <c r="N2795" s="21">
        <v>234</v>
      </c>
      <c r="O2795" s="20"/>
      <c r="P2795" s="21" t="s">
        <v>50</v>
      </c>
      <c r="Q2795" s="21" t="s">
        <v>265</v>
      </c>
      <c r="R2795" s="21">
        <v>740000</v>
      </c>
      <c r="S2795" s="21">
        <v>5519</v>
      </c>
      <c r="T2795" s="21">
        <v>-60.963802999999999</v>
      </c>
      <c r="U2795" s="21">
        <v>-16.378260999999998</v>
      </c>
      <c r="V2795" s="21" t="s">
        <v>161</v>
      </c>
      <c r="W2795" s="21" t="s">
        <v>51</v>
      </c>
      <c r="X2795" s="21" t="s">
        <v>266</v>
      </c>
      <c r="Y2795" s="23">
        <v>46246</v>
      </c>
      <c r="Z2795" s="24">
        <f>+E2795-Y2795</f>
        <v>-58</v>
      </c>
      <c r="AA2795" s="25">
        <f>+Tabla_DatosExternos_142[[#This Row],[Saldo]]/Tabla_DatosExternos_142[[#This Row],[Importe]]</f>
        <v>1</v>
      </c>
      <c r="AB2795" s="21"/>
      <c r="AC2795" s="26">
        <f>IF(AND(-Z2795&gt;=1,-Z2795&lt;=30),D2795,0)</f>
        <v>0</v>
      </c>
      <c r="AD2795" s="26">
        <f>IF(AND(-Z2795&gt;=31,-Z2795&lt;=60),D2795,0)</f>
        <v>34079.980000000003</v>
      </c>
      <c r="AE2795" s="26">
        <f>IF(AND(-Z2795&gt;=61,-Z2795&lt;=90),D2795,0)</f>
        <v>0</v>
      </c>
      <c r="AF2795" s="26">
        <f>IF(AND(-Z2795&gt;=91,-Z2795&lt;=120),D2795,0)</f>
        <v>0</v>
      </c>
      <c r="AG2795" s="26">
        <f>IF(AND(-Z2795&gt;=121,-Z2795&lt;=150),D2795,0)</f>
        <v>0</v>
      </c>
      <c r="AH2795" s="26">
        <f>IF(AND(-Z2795&gt;=151,-Z2795&lt;=180),D2795,0)</f>
        <v>0</v>
      </c>
      <c r="AI2795" s="26">
        <f>IF(AND(-Z2795&gt;=181,-Z2795&lt;=210),D2795,0)</f>
        <v>0</v>
      </c>
      <c r="AJ2795" s="26">
        <f>IF(AND(-Z2795&gt;=211,-Z2795&lt;=250),D2795,0)</f>
        <v>0</v>
      </c>
      <c r="AK2795" s="26">
        <f>IF(-Z2795&gt;=251,D2795,0)</f>
        <v>0</v>
      </c>
      <c r="AL2795" s="26">
        <f>SUM(AE2795:AF2795)</f>
        <v>0</v>
      </c>
      <c r="AM2795" s="26">
        <f>SUM(AG2795:AK2795)</f>
        <v>0</v>
      </c>
      <c r="AN2795" s="26">
        <f>SUM(AI2795:AK2795)</f>
        <v>0</v>
      </c>
      <c r="AO2795" s="26">
        <f>+IF(SUM(AC2795:AK2795)=0,D2795,0)</f>
        <v>0</v>
      </c>
      <c r="AP2795" s="26">
        <f>+SUM(AC2795:AK2795)</f>
        <v>34079.980000000003</v>
      </c>
      <c r="AQ2795" s="26">
        <f>+Tabla_DatosExternos_142[[#This Row],[Total Vigente]]+Tabla_DatosExternos_142[[#This Row],[Total Vencido]]</f>
        <v>34079.980000000003</v>
      </c>
      <c r="AR2795" s="26">
        <f>SUM(AG2795:AK2795)</f>
        <v>0</v>
      </c>
      <c r="AS2795" s="27">
        <f>+Tabla_DatosExternos_142[[#This Row],[Fecha]]-Tabla_DatosExternos_142[[#This Row],[Vence]]</f>
        <v>-234</v>
      </c>
      <c r="AT2795" s="21"/>
      <c r="AU2795" s="28" t="e">
        <f>+AR2795-W2795</f>
        <v>#VALUE!</v>
      </c>
    </row>
    <row r="2796" spans="1:47" x14ac:dyDescent="0.35">
      <c r="A2796" s="20">
        <v>45960</v>
      </c>
      <c r="B2796" s="21">
        <v>165034</v>
      </c>
      <c r="C2796" s="21">
        <v>7500</v>
      </c>
      <c r="D2796" s="21">
        <v>7500</v>
      </c>
      <c r="E2796" s="22">
        <v>46188</v>
      </c>
      <c r="F2796" s="21">
        <v>58</v>
      </c>
      <c r="G2796" s="21" t="s">
        <v>96</v>
      </c>
      <c r="H2796" s="21" t="s">
        <v>48</v>
      </c>
      <c r="I2796" s="21" t="s">
        <v>160</v>
      </c>
      <c r="J2796" s="21" t="s">
        <v>125</v>
      </c>
      <c r="K2796" s="21" t="s">
        <v>212</v>
      </c>
      <c r="L2796" s="21" t="s">
        <v>126</v>
      </c>
      <c r="M2796" s="21" t="s">
        <v>234</v>
      </c>
      <c r="N2796" s="21">
        <v>228</v>
      </c>
      <c r="O2796" s="20"/>
      <c r="P2796" s="21" t="s">
        <v>50</v>
      </c>
      <c r="Q2796" s="21" t="s">
        <v>167</v>
      </c>
      <c r="R2796" s="21">
        <v>500000</v>
      </c>
      <c r="S2796" s="21">
        <v>4203</v>
      </c>
      <c r="T2796" s="21">
        <v>-62.689463799999999</v>
      </c>
      <c r="U2796" s="21">
        <v>-17.615815000000001</v>
      </c>
      <c r="V2796" s="21" t="s">
        <v>161</v>
      </c>
      <c r="W2796" s="21" t="s">
        <v>51</v>
      </c>
      <c r="X2796" s="21" t="s">
        <v>168</v>
      </c>
      <c r="Y2796" s="23">
        <v>46246</v>
      </c>
      <c r="Z2796" s="24">
        <f>+E2796-Y2796</f>
        <v>-58</v>
      </c>
      <c r="AA2796" s="25">
        <f>+Tabla_DatosExternos_142[[#This Row],[Saldo]]/Tabla_DatosExternos_142[[#This Row],[Importe]]</f>
        <v>1</v>
      </c>
      <c r="AB2796" s="21"/>
      <c r="AC2796" s="26">
        <f>IF(AND(-Z2796&gt;=1,-Z2796&lt;=30),D2796,0)</f>
        <v>0</v>
      </c>
      <c r="AD2796" s="26">
        <f>IF(AND(-Z2796&gt;=31,-Z2796&lt;=60),D2796,0)</f>
        <v>7500</v>
      </c>
      <c r="AE2796" s="26">
        <f>IF(AND(-Z2796&gt;=61,-Z2796&lt;=90),D2796,0)</f>
        <v>0</v>
      </c>
      <c r="AF2796" s="26">
        <f>IF(AND(-Z2796&gt;=91,-Z2796&lt;=120),D2796,0)</f>
        <v>0</v>
      </c>
      <c r="AG2796" s="26">
        <f>IF(AND(-Z2796&gt;=121,-Z2796&lt;=150),D2796,0)</f>
        <v>0</v>
      </c>
      <c r="AH2796" s="26">
        <f>IF(AND(-Z2796&gt;=151,-Z2796&lt;=180),D2796,0)</f>
        <v>0</v>
      </c>
      <c r="AI2796" s="26">
        <f>IF(AND(-Z2796&gt;=181,-Z2796&lt;=210),D2796,0)</f>
        <v>0</v>
      </c>
      <c r="AJ2796" s="26">
        <f>IF(AND(-Z2796&gt;=211,-Z2796&lt;=250),D2796,0)</f>
        <v>0</v>
      </c>
      <c r="AK2796" s="26">
        <f>IF(-Z2796&gt;=251,D2796,0)</f>
        <v>0</v>
      </c>
      <c r="AL2796" s="26">
        <f>SUM(AE2796:AF2796)</f>
        <v>0</v>
      </c>
      <c r="AM2796" s="26">
        <f>SUM(AG2796:AK2796)</f>
        <v>0</v>
      </c>
      <c r="AN2796" s="26">
        <f>SUM(AI2796:AK2796)</f>
        <v>0</v>
      </c>
      <c r="AO2796" s="26">
        <f>+IF(SUM(AC2796:AK2796)=0,D2796,0)</f>
        <v>0</v>
      </c>
      <c r="AP2796" s="26">
        <f>+SUM(AC2796:AK2796)</f>
        <v>7500</v>
      </c>
      <c r="AQ2796" s="26">
        <f>+Tabla_DatosExternos_142[[#This Row],[Total Vigente]]+Tabla_DatosExternos_142[[#This Row],[Total Vencido]]</f>
        <v>7500</v>
      </c>
      <c r="AR2796" s="26">
        <f>SUM(AG2796:AK2796)</f>
        <v>0</v>
      </c>
      <c r="AS2796" s="27">
        <f>+Tabla_DatosExternos_142[[#This Row],[Fecha]]-Tabla_DatosExternos_142[[#This Row],[Vence]]</f>
        <v>-228</v>
      </c>
      <c r="AT2796" s="21"/>
      <c r="AU2796" s="28" t="e">
        <f>+AR2796-W2796</f>
        <v>#VALUE!</v>
      </c>
    </row>
    <row r="2797" spans="1:47" x14ac:dyDescent="0.35">
      <c r="A2797" s="20">
        <v>45960</v>
      </c>
      <c r="B2797" s="21">
        <v>165035</v>
      </c>
      <c r="C2797" s="21">
        <v>30750</v>
      </c>
      <c r="D2797" s="21">
        <v>30750</v>
      </c>
      <c r="E2797" s="22">
        <v>46188</v>
      </c>
      <c r="F2797" s="21">
        <v>58</v>
      </c>
      <c r="G2797" s="21" t="s">
        <v>96</v>
      </c>
      <c r="H2797" s="21" t="s">
        <v>48</v>
      </c>
      <c r="I2797" s="21" t="s">
        <v>160</v>
      </c>
      <c r="J2797" s="21" t="s">
        <v>125</v>
      </c>
      <c r="K2797" s="21" t="s">
        <v>212</v>
      </c>
      <c r="L2797" s="21" t="s">
        <v>126</v>
      </c>
      <c r="M2797" s="21" t="s">
        <v>234</v>
      </c>
      <c r="N2797" s="21">
        <v>228</v>
      </c>
      <c r="O2797" s="20"/>
      <c r="P2797" s="21" t="s">
        <v>50</v>
      </c>
      <c r="Q2797" s="21" t="s">
        <v>167</v>
      </c>
      <c r="R2797" s="21">
        <v>500000</v>
      </c>
      <c r="S2797" s="21">
        <v>4203</v>
      </c>
      <c r="T2797" s="21">
        <v>-62.689463799999999</v>
      </c>
      <c r="U2797" s="21">
        <v>-17.615815000000001</v>
      </c>
      <c r="V2797" s="21" t="s">
        <v>161</v>
      </c>
      <c r="W2797" s="21" t="s">
        <v>51</v>
      </c>
      <c r="X2797" s="21" t="s">
        <v>168</v>
      </c>
      <c r="Y2797" s="23">
        <v>46246</v>
      </c>
      <c r="Z2797" s="24">
        <f>+E2797-Y2797</f>
        <v>-58</v>
      </c>
      <c r="AA2797" s="25">
        <f>+Tabla_DatosExternos_142[[#This Row],[Saldo]]/Tabla_DatosExternos_142[[#This Row],[Importe]]</f>
        <v>1</v>
      </c>
      <c r="AB2797" s="21"/>
      <c r="AC2797" s="26">
        <f>IF(AND(-Z2797&gt;=1,-Z2797&lt;=30),D2797,0)</f>
        <v>0</v>
      </c>
      <c r="AD2797" s="26">
        <f>IF(AND(-Z2797&gt;=31,-Z2797&lt;=60),D2797,0)</f>
        <v>30750</v>
      </c>
      <c r="AE2797" s="26">
        <f>IF(AND(-Z2797&gt;=61,-Z2797&lt;=90),D2797,0)</f>
        <v>0</v>
      </c>
      <c r="AF2797" s="26">
        <f>IF(AND(-Z2797&gt;=91,-Z2797&lt;=120),D2797,0)</f>
        <v>0</v>
      </c>
      <c r="AG2797" s="26">
        <f>IF(AND(-Z2797&gt;=121,-Z2797&lt;=150),D2797,0)</f>
        <v>0</v>
      </c>
      <c r="AH2797" s="26">
        <f>IF(AND(-Z2797&gt;=151,-Z2797&lt;=180),D2797,0)</f>
        <v>0</v>
      </c>
      <c r="AI2797" s="26">
        <f>IF(AND(-Z2797&gt;=181,-Z2797&lt;=210),D2797,0)</f>
        <v>0</v>
      </c>
      <c r="AJ2797" s="26">
        <f>IF(AND(-Z2797&gt;=211,-Z2797&lt;=250),D2797,0)</f>
        <v>0</v>
      </c>
      <c r="AK2797" s="26">
        <f>IF(-Z2797&gt;=251,D2797,0)</f>
        <v>0</v>
      </c>
      <c r="AL2797" s="26">
        <f>SUM(AE2797:AF2797)</f>
        <v>0</v>
      </c>
      <c r="AM2797" s="26">
        <f>SUM(AG2797:AK2797)</f>
        <v>0</v>
      </c>
      <c r="AN2797" s="26">
        <f>SUM(AI2797:AK2797)</f>
        <v>0</v>
      </c>
      <c r="AO2797" s="26">
        <f>+IF(SUM(AC2797:AK2797)=0,D2797,0)</f>
        <v>0</v>
      </c>
      <c r="AP2797" s="26">
        <f>+SUM(AC2797:AK2797)</f>
        <v>30750</v>
      </c>
      <c r="AQ2797" s="26">
        <f>+Tabla_DatosExternos_142[[#This Row],[Total Vigente]]+Tabla_DatosExternos_142[[#This Row],[Total Vencido]]</f>
        <v>30750</v>
      </c>
      <c r="AR2797" s="26">
        <f>SUM(AG2797:AK2797)</f>
        <v>0</v>
      </c>
      <c r="AS2797" s="27">
        <f>+Tabla_DatosExternos_142[[#This Row],[Fecha]]-Tabla_DatosExternos_142[[#This Row],[Vence]]</f>
        <v>-228</v>
      </c>
      <c r="AT2797" s="21"/>
      <c r="AU2797" s="28" t="e">
        <f>+AR2797-W2797</f>
        <v>#VALUE!</v>
      </c>
    </row>
    <row r="2798" spans="1:47" x14ac:dyDescent="0.35">
      <c r="A2798" s="20">
        <v>45960</v>
      </c>
      <c r="B2798" s="21">
        <v>165036</v>
      </c>
      <c r="C2798" s="21">
        <v>30750</v>
      </c>
      <c r="D2798" s="21">
        <v>30750</v>
      </c>
      <c r="E2798" s="22">
        <v>46188</v>
      </c>
      <c r="F2798" s="21">
        <v>58</v>
      </c>
      <c r="G2798" s="21" t="s">
        <v>96</v>
      </c>
      <c r="H2798" s="21" t="s">
        <v>48</v>
      </c>
      <c r="I2798" s="21" t="s">
        <v>160</v>
      </c>
      <c r="J2798" s="21" t="s">
        <v>125</v>
      </c>
      <c r="K2798" s="21" t="s">
        <v>212</v>
      </c>
      <c r="L2798" s="21" t="s">
        <v>126</v>
      </c>
      <c r="M2798" s="21" t="s">
        <v>234</v>
      </c>
      <c r="N2798" s="21">
        <v>228</v>
      </c>
      <c r="O2798" s="20"/>
      <c r="P2798" s="21" t="s">
        <v>50</v>
      </c>
      <c r="Q2798" s="21" t="s">
        <v>167</v>
      </c>
      <c r="R2798" s="21">
        <v>500000</v>
      </c>
      <c r="S2798" s="21">
        <v>4203</v>
      </c>
      <c r="T2798" s="21">
        <v>-62.689463799999999</v>
      </c>
      <c r="U2798" s="21">
        <v>-17.615815000000001</v>
      </c>
      <c r="V2798" s="21" t="s">
        <v>161</v>
      </c>
      <c r="W2798" s="21" t="s">
        <v>51</v>
      </c>
      <c r="X2798" s="21" t="s">
        <v>168</v>
      </c>
      <c r="Y2798" s="23">
        <v>46246</v>
      </c>
      <c r="Z2798" s="24">
        <f>+E2798-Y2798</f>
        <v>-58</v>
      </c>
      <c r="AA2798" s="25">
        <f>+Tabla_DatosExternos_142[[#This Row],[Saldo]]/Tabla_DatosExternos_142[[#This Row],[Importe]]</f>
        <v>1</v>
      </c>
      <c r="AB2798" s="21"/>
      <c r="AC2798" s="26">
        <f>IF(AND(-Z2798&gt;=1,-Z2798&lt;=30),D2798,0)</f>
        <v>0</v>
      </c>
      <c r="AD2798" s="26">
        <f>IF(AND(-Z2798&gt;=31,-Z2798&lt;=60),D2798,0)</f>
        <v>30750</v>
      </c>
      <c r="AE2798" s="26">
        <f>IF(AND(-Z2798&gt;=61,-Z2798&lt;=90),D2798,0)</f>
        <v>0</v>
      </c>
      <c r="AF2798" s="26">
        <f>IF(AND(-Z2798&gt;=91,-Z2798&lt;=120),D2798,0)</f>
        <v>0</v>
      </c>
      <c r="AG2798" s="26">
        <f>IF(AND(-Z2798&gt;=121,-Z2798&lt;=150),D2798,0)</f>
        <v>0</v>
      </c>
      <c r="AH2798" s="26">
        <f>IF(AND(-Z2798&gt;=151,-Z2798&lt;=180),D2798,0)</f>
        <v>0</v>
      </c>
      <c r="AI2798" s="26">
        <f>IF(AND(-Z2798&gt;=181,-Z2798&lt;=210),D2798,0)</f>
        <v>0</v>
      </c>
      <c r="AJ2798" s="26">
        <f>IF(AND(-Z2798&gt;=211,-Z2798&lt;=250),D2798,0)</f>
        <v>0</v>
      </c>
      <c r="AK2798" s="26">
        <f>IF(-Z2798&gt;=251,D2798,0)</f>
        <v>0</v>
      </c>
      <c r="AL2798" s="26">
        <f>SUM(AE2798:AF2798)</f>
        <v>0</v>
      </c>
      <c r="AM2798" s="26">
        <f>SUM(AG2798:AK2798)</f>
        <v>0</v>
      </c>
      <c r="AN2798" s="26">
        <f>SUM(AI2798:AK2798)</f>
        <v>0</v>
      </c>
      <c r="AO2798" s="26">
        <f>+IF(SUM(AC2798:AK2798)=0,D2798,0)</f>
        <v>0</v>
      </c>
      <c r="AP2798" s="26">
        <f>+SUM(AC2798:AK2798)</f>
        <v>30750</v>
      </c>
      <c r="AQ2798" s="26">
        <f>+Tabla_DatosExternos_142[[#This Row],[Total Vigente]]+Tabla_DatosExternos_142[[#This Row],[Total Vencido]]</f>
        <v>30750</v>
      </c>
      <c r="AR2798" s="26">
        <f>SUM(AG2798:AK2798)</f>
        <v>0</v>
      </c>
      <c r="AS2798" s="27">
        <f>+Tabla_DatosExternos_142[[#This Row],[Fecha]]-Tabla_DatosExternos_142[[#This Row],[Vence]]</f>
        <v>-228</v>
      </c>
      <c r="AT2798" s="21"/>
      <c r="AU2798" s="28" t="e">
        <f>+AR2798-W2798</f>
        <v>#VALUE!</v>
      </c>
    </row>
    <row r="2799" spans="1:47" x14ac:dyDescent="0.35">
      <c r="A2799" s="20">
        <v>45960</v>
      </c>
      <c r="B2799" s="21">
        <v>165037</v>
      </c>
      <c r="C2799" s="21">
        <v>26799.64</v>
      </c>
      <c r="D2799" s="21">
        <v>26799.64</v>
      </c>
      <c r="E2799" s="22">
        <v>46188</v>
      </c>
      <c r="F2799" s="21">
        <v>58</v>
      </c>
      <c r="G2799" s="21" t="s">
        <v>96</v>
      </c>
      <c r="H2799" s="21" t="s">
        <v>48</v>
      </c>
      <c r="I2799" s="21" t="s">
        <v>160</v>
      </c>
      <c r="J2799" s="21" t="s">
        <v>125</v>
      </c>
      <c r="K2799" s="21" t="s">
        <v>212</v>
      </c>
      <c r="L2799" s="21" t="s">
        <v>126</v>
      </c>
      <c r="M2799" s="21" t="s">
        <v>234</v>
      </c>
      <c r="N2799" s="21">
        <v>228</v>
      </c>
      <c r="O2799" s="20"/>
      <c r="P2799" s="21" t="s">
        <v>50</v>
      </c>
      <c r="Q2799" s="21" t="s">
        <v>167</v>
      </c>
      <c r="R2799" s="21">
        <v>500000</v>
      </c>
      <c r="S2799" s="21">
        <v>4203</v>
      </c>
      <c r="T2799" s="21">
        <v>-62.689463799999999</v>
      </c>
      <c r="U2799" s="21">
        <v>-17.615815000000001</v>
      </c>
      <c r="V2799" s="21" t="s">
        <v>161</v>
      </c>
      <c r="W2799" s="21" t="s">
        <v>51</v>
      </c>
      <c r="X2799" s="21" t="s">
        <v>168</v>
      </c>
      <c r="Y2799" s="23">
        <v>46246</v>
      </c>
      <c r="Z2799" s="24">
        <f>+E2799-Y2799</f>
        <v>-58</v>
      </c>
      <c r="AA2799" s="25">
        <f>+Tabla_DatosExternos_142[[#This Row],[Saldo]]/Tabla_DatosExternos_142[[#This Row],[Importe]]</f>
        <v>1</v>
      </c>
      <c r="AB2799" s="21"/>
      <c r="AC2799" s="26">
        <f>IF(AND(-Z2799&gt;=1,-Z2799&lt;=30),D2799,0)</f>
        <v>0</v>
      </c>
      <c r="AD2799" s="26">
        <f>IF(AND(-Z2799&gt;=31,-Z2799&lt;=60),D2799,0)</f>
        <v>26799.64</v>
      </c>
      <c r="AE2799" s="26">
        <f>IF(AND(-Z2799&gt;=61,-Z2799&lt;=90),D2799,0)</f>
        <v>0</v>
      </c>
      <c r="AF2799" s="26">
        <f>IF(AND(-Z2799&gt;=91,-Z2799&lt;=120),D2799,0)</f>
        <v>0</v>
      </c>
      <c r="AG2799" s="26">
        <f>IF(AND(-Z2799&gt;=121,-Z2799&lt;=150),D2799,0)</f>
        <v>0</v>
      </c>
      <c r="AH2799" s="26">
        <f>IF(AND(-Z2799&gt;=151,-Z2799&lt;=180),D2799,0)</f>
        <v>0</v>
      </c>
      <c r="AI2799" s="26">
        <f>IF(AND(-Z2799&gt;=181,-Z2799&lt;=210),D2799,0)</f>
        <v>0</v>
      </c>
      <c r="AJ2799" s="26">
        <f>IF(AND(-Z2799&gt;=211,-Z2799&lt;=250),D2799,0)</f>
        <v>0</v>
      </c>
      <c r="AK2799" s="26">
        <f>IF(-Z2799&gt;=251,D2799,0)</f>
        <v>0</v>
      </c>
      <c r="AL2799" s="26">
        <f>SUM(AE2799:AF2799)</f>
        <v>0</v>
      </c>
      <c r="AM2799" s="26">
        <f>SUM(AG2799:AK2799)</f>
        <v>0</v>
      </c>
      <c r="AN2799" s="26">
        <f>SUM(AI2799:AK2799)</f>
        <v>0</v>
      </c>
      <c r="AO2799" s="26">
        <f>+IF(SUM(AC2799:AK2799)=0,D2799,0)</f>
        <v>0</v>
      </c>
      <c r="AP2799" s="26">
        <f>+SUM(AC2799:AK2799)</f>
        <v>26799.64</v>
      </c>
      <c r="AQ2799" s="26">
        <f>+Tabla_DatosExternos_142[[#This Row],[Total Vigente]]+Tabla_DatosExternos_142[[#This Row],[Total Vencido]]</f>
        <v>26799.64</v>
      </c>
      <c r="AR2799" s="26">
        <f>SUM(AG2799:AK2799)</f>
        <v>0</v>
      </c>
      <c r="AS2799" s="27">
        <f>+Tabla_DatosExternos_142[[#This Row],[Fecha]]-Tabla_DatosExternos_142[[#This Row],[Vence]]</f>
        <v>-228</v>
      </c>
      <c r="AT2799" s="21"/>
      <c r="AU2799" s="28" t="e">
        <f>+AR2799-W2799</f>
        <v>#VALUE!</v>
      </c>
    </row>
    <row r="2800" spans="1:47" x14ac:dyDescent="0.35">
      <c r="A2800" s="20">
        <v>45960</v>
      </c>
      <c r="B2800" s="21">
        <v>165038</v>
      </c>
      <c r="C2800" s="21">
        <v>26799.64</v>
      </c>
      <c r="D2800" s="21">
        <v>26799.64</v>
      </c>
      <c r="E2800" s="22">
        <v>46188</v>
      </c>
      <c r="F2800" s="21">
        <v>58</v>
      </c>
      <c r="G2800" s="21" t="s">
        <v>96</v>
      </c>
      <c r="H2800" s="21" t="s">
        <v>48</v>
      </c>
      <c r="I2800" s="21" t="s">
        <v>160</v>
      </c>
      <c r="J2800" s="21" t="s">
        <v>125</v>
      </c>
      <c r="K2800" s="21" t="s">
        <v>212</v>
      </c>
      <c r="L2800" s="21" t="s">
        <v>126</v>
      </c>
      <c r="M2800" s="21" t="s">
        <v>234</v>
      </c>
      <c r="N2800" s="21">
        <v>228</v>
      </c>
      <c r="O2800" s="20"/>
      <c r="P2800" s="21" t="s">
        <v>50</v>
      </c>
      <c r="Q2800" s="21" t="s">
        <v>167</v>
      </c>
      <c r="R2800" s="21">
        <v>500000</v>
      </c>
      <c r="S2800" s="21">
        <v>4203</v>
      </c>
      <c r="T2800" s="21">
        <v>-62.689463799999999</v>
      </c>
      <c r="U2800" s="21">
        <v>-17.615815000000001</v>
      </c>
      <c r="V2800" s="21" t="s">
        <v>161</v>
      </c>
      <c r="W2800" s="21" t="s">
        <v>51</v>
      </c>
      <c r="X2800" s="21" t="s">
        <v>168</v>
      </c>
      <c r="Y2800" s="23">
        <v>46246</v>
      </c>
      <c r="Z2800" s="24">
        <f>+E2800-Y2800</f>
        <v>-58</v>
      </c>
      <c r="AA2800" s="25">
        <f>+Tabla_DatosExternos_142[[#This Row],[Saldo]]/Tabla_DatosExternos_142[[#This Row],[Importe]]</f>
        <v>1</v>
      </c>
      <c r="AB2800" s="21"/>
      <c r="AC2800" s="26">
        <f>IF(AND(-Z2800&gt;=1,-Z2800&lt;=30),D2800,0)</f>
        <v>0</v>
      </c>
      <c r="AD2800" s="26">
        <f>IF(AND(-Z2800&gt;=31,-Z2800&lt;=60),D2800,0)</f>
        <v>26799.64</v>
      </c>
      <c r="AE2800" s="26">
        <f>IF(AND(-Z2800&gt;=61,-Z2800&lt;=90),D2800,0)</f>
        <v>0</v>
      </c>
      <c r="AF2800" s="26">
        <f>IF(AND(-Z2800&gt;=91,-Z2800&lt;=120),D2800,0)</f>
        <v>0</v>
      </c>
      <c r="AG2800" s="26">
        <f>IF(AND(-Z2800&gt;=121,-Z2800&lt;=150),D2800,0)</f>
        <v>0</v>
      </c>
      <c r="AH2800" s="26">
        <f>IF(AND(-Z2800&gt;=151,-Z2800&lt;=180),D2800,0)</f>
        <v>0</v>
      </c>
      <c r="AI2800" s="26">
        <f>IF(AND(-Z2800&gt;=181,-Z2800&lt;=210),D2800,0)</f>
        <v>0</v>
      </c>
      <c r="AJ2800" s="26">
        <f>IF(AND(-Z2800&gt;=211,-Z2800&lt;=250),D2800,0)</f>
        <v>0</v>
      </c>
      <c r="AK2800" s="26">
        <f>IF(-Z2800&gt;=251,D2800,0)</f>
        <v>0</v>
      </c>
      <c r="AL2800" s="26">
        <f>SUM(AE2800:AF2800)</f>
        <v>0</v>
      </c>
      <c r="AM2800" s="26">
        <f>SUM(AG2800:AK2800)</f>
        <v>0</v>
      </c>
      <c r="AN2800" s="26">
        <f>SUM(AI2800:AK2800)</f>
        <v>0</v>
      </c>
      <c r="AO2800" s="26">
        <f>+IF(SUM(AC2800:AK2800)=0,D2800,0)</f>
        <v>0</v>
      </c>
      <c r="AP2800" s="26">
        <f>+SUM(AC2800:AK2800)</f>
        <v>26799.64</v>
      </c>
      <c r="AQ2800" s="26">
        <f>+Tabla_DatosExternos_142[[#This Row],[Total Vigente]]+Tabla_DatosExternos_142[[#This Row],[Total Vencido]]</f>
        <v>26799.64</v>
      </c>
      <c r="AR2800" s="26">
        <f>SUM(AG2800:AK2800)</f>
        <v>0</v>
      </c>
      <c r="AS2800" s="27">
        <f>+Tabla_DatosExternos_142[[#This Row],[Fecha]]-Tabla_DatosExternos_142[[#This Row],[Vence]]</f>
        <v>-228</v>
      </c>
      <c r="AT2800" s="21"/>
      <c r="AU2800" s="28" t="e">
        <f>+AR2800-W2800</f>
        <v>#VALUE!</v>
      </c>
    </row>
    <row r="2801" spans="1:47" x14ac:dyDescent="0.35">
      <c r="A2801" s="20">
        <v>45960</v>
      </c>
      <c r="B2801" s="21">
        <v>165039</v>
      </c>
      <c r="C2801" s="21">
        <v>26799.64</v>
      </c>
      <c r="D2801" s="21">
        <v>26799.64</v>
      </c>
      <c r="E2801" s="22">
        <v>46188</v>
      </c>
      <c r="F2801" s="21">
        <v>58</v>
      </c>
      <c r="G2801" s="21" t="s">
        <v>96</v>
      </c>
      <c r="H2801" s="21" t="s">
        <v>48</v>
      </c>
      <c r="I2801" s="21" t="s">
        <v>160</v>
      </c>
      <c r="J2801" s="21" t="s">
        <v>125</v>
      </c>
      <c r="K2801" s="21" t="s">
        <v>212</v>
      </c>
      <c r="L2801" s="21" t="s">
        <v>126</v>
      </c>
      <c r="M2801" s="21" t="s">
        <v>234</v>
      </c>
      <c r="N2801" s="21">
        <v>228</v>
      </c>
      <c r="O2801" s="20"/>
      <c r="P2801" s="21" t="s">
        <v>50</v>
      </c>
      <c r="Q2801" s="21" t="s">
        <v>167</v>
      </c>
      <c r="R2801" s="21">
        <v>500000</v>
      </c>
      <c r="S2801" s="21">
        <v>4203</v>
      </c>
      <c r="T2801" s="21">
        <v>-62.689463799999999</v>
      </c>
      <c r="U2801" s="21">
        <v>-17.615815000000001</v>
      </c>
      <c r="V2801" s="21" t="s">
        <v>161</v>
      </c>
      <c r="W2801" s="21" t="s">
        <v>51</v>
      </c>
      <c r="X2801" s="21" t="s">
        <v>168</v>
      </c>
      <c r="Y2801" s="23">
        <v>46246</v>
      </c>
      <c r="Z2801" s="24">
        <f>+E2801-Y2801</f>
        <v>-58</v>
      </c>
      <c r="AA2801" s="25">
        <f>+Tabla_DatosExternos_142[[#This Row],[Saldo]]/Tabla_DatosExternos_142[[#This Row],[Importe]]</f>
        <v>1</v>
      </c>
      <c r="AB2801" s="21"/>
      <c r="AC2801" s="26">
        <f>IF(AND(-Z2801&gt;=1,-Z2801&lt;=30),D2801,0)</f>
        <v>0</v>
      </c>
      <c r="AD2801" s="26">
        <f>IF(AND(-Z2801&gt;=31,-Z2801&lt;=60),D2801,0)</f>
        <v>26799.64</v>
      </c>
      <c r="AE2801" s="26">
        <f>IF(AND(-Z2801&gt;=61,-Z2801&lt;=90),D2801,0)</f>
        <v>0</v>
      </c>
      <c r="AF2801" s="26">
        <f>IF(AND(-Z2801&gt;=91,-Z2801&lt;=120),D2801,0)</f>
        <v>0</v>
      </c>
      <c r="AG2801" s="26">
        <f>IF(AND(-Z2801&gt;=121,-Z2801&lt;=150),D2801,0)</f>
        <v>0</v>
      </c>
      <c r="AH2801" s="26">
        <f>IF(AND(-Z2801&gt;=151,-Z2801&lt;=180),D2801,0)</f>
        <v>0</v>
      </c>
      <c r="AI2801" s="26">
        <f>IF(AND(-Z2801&gt;=181,-Z2801&lt;=210),D2801,0)</f>
        <v>0</v>
      </c>
      <c r="AJ2801" s="26">
        <f>IF(AND(-Z2801&gt;=211,-Z2801&lt;=250),D2801,0)</f>
        <v>0</v>
      </c>
      <c r="AK2801" s="26">
        <f>IF(-Z2801&gt;=251,D2801,0)</f>
        <v>0</v>
      </c>
      <c r="AL2801" s="26">
        <f>SUM(AE2801:AF2801)</f>
        <v>0</v>
      </c>
      <c r="AM2801" s="26">
        <f>SUM(AG2801:AK2801)</f>
        <v>0</v>
      </c>
      <c r="AN2801" s="26">
        <f>SUM(AI2801:AK2801)</f>
        <v>0</v>
      </c>
      <c r="AO2801" s="26">
        <f>+IF(SUM(AC2801:AK2801)=0,D2801,0)</f>
        <v>0</v>
      </c>
      <c r="AP2801" s="26">
        <f>+SUM(AC2801:AK2801)</f>
        <v>26799.64</v>
      </c>
      <c r="AQ2801" s="26">
        <f>+Tabla_DatosExternos_142[[#This Row],[Total Vigente]]+Tabla_DatosExternos_142[[#This Row],[Total Vencido]]</f>
        <v>26799.64</v>
      </c>
      <c r="AR2801" s="26">
        <f>SUM(AG2801:AK2801)</f>
        <v>0</v>
      </c>
      <c r="AS2801" s="27">
        <f>+Tabla_DatosExternos_142[[#This Row],[Fecha]]-Tabla_DatosExternos_142[[#This Row],[Vence]]</f>
        <v>-228</v>
      </c>
      <c r="AT2801" s="21"/>
      <c r="AU2801" s="28" t="e">
        <f>+AR2801-W2801</f>
        <v>#VALUE!</v>
      </c>
    </row>
    <row r="2802" spans="1:47" x14ac:dyDescent="0.35">
      <c r="A2802" s="20">
        <v>45961</v>
      </c>
      <c r="B2802" s="21">
        <v>165804</v>
      </c>
      <c r="C2802" s="21">
        <v>28719.99</v>
      </c>
      <c r="D2802" s="21">
        <v>28719.99</v>
      </c>
      <c r="E2802" s="22">
        <v>46188</v>
      </c>
      <c r="F2802" s="21">
        <v>58</v>
      </c>
      <c r="G2802" s="21" t="s">
        <v>96</v>
      </c>
      <c r="H2802" s="21" t="s">
        <v>48</v>
      </c>
      <c r="I2802" s="21" t="s">
        <v>160</v>
      </c>
      <c r="J2802" s="21" t="s">
        <v>125</v>
      </c>
      <c r="K2802" s="21" t="s">
        <v>212</v>
      </c>
      <c r="L2802" s="21" t="s">
        <v>126</v>
      </c>
      <c r="M2802" s="21" t="s">
        <v>264</v>
      </c>
      <c r="N2802" s="21">
        <v>227</v>
      </c>
      <c r="O2802" s="20"/>
      <c r="P2802" s="21" t="s">
        <v>50</v>
      </c>
      <c r="Q2802" s="21" t="s">
        <v>265</v>
      </c>
      <c r="R2802" s="21">
        <v>740000</v>
      </c>
      <c r="S2802" s="21">
        <v>5519</v>
      </c>
      <c r="T2802" s="21">
        <v>-60.963802999999999</v>
      </c>
      <c r="U2802" s="21">
        <v>-16.378260999999998</v>
      </c>
      <c r="V2802" s="21" t="s">
        <v>161</v>
      </c>
      <c r="W2802" s="21" t="s">
        <v>51</v>
      </c>
      <c r="X2802" s="21" t="s">
        <v>266</v>
      </c>
      <c r="Y2802" s="23">
        <v>46246</v>
      </c>
      <c r="Z2802" s="24">
        <f>+E2802-Y2802</f>
        <v>-58</v>
      </c>
      <c r="AA2802" s="25">
        <f>+Tabla_DatosExternos_142[[#This Row],[Saldo]]/Tabla_DatosExternos_142[[#This Row],[Importe]]</f>
        <v>1</v>
      </c>
      <c r="AB2802" s="21"/>
      <c r="AC2802" s="26">
        <f>IF(AND(-Z2802&gt;=1,-Z2802&lt;=30),D2802,0)</f>
        <v>0</v>
      </c>
      <c r="AD2802" s="26">
        <f>IF(AND(-Z2802&gt;=31,-Z2802&lt;=60),D2802,0)</f>
        <v>28719.99</v>
      </c>
      <c r="AE2802" s="26">
        <f>IF(AND(-Z2802&gt;=61,-Z2802&lt;=90),D2802,0)</f>
        <v>0</v>
      </c>
      <c r="AF2802" s="26">
        <f>IF(AND(-Z2802&gt;=91,-Z2802&lt;=120),D2802,0)</f>
        <v>0</v>
      </c>
      <c r="AG2802" s="26">
        <f>IF(AND(-Z2802&gt;=121,-Z2802&lt;=150),D2802,0)</f>
        <v>0</v>
      </c>
      <c r="AH2802" s="26">
        <f>IF(AND(-Z2802&gt;=151,-Z2802&lt;=180),D2802,0)</f>
        <v>0</v>
      </c>
      <c r="AI2802" s="26">
        <f>IF(AND(-Z2802&gt;=181,-Z2802&lt;=210),D2802,0)</f>
        <v>0</v>
      </c>
      <c r="AJ2802" s="26">
        <f>IF(AND(-Z2802&gt;=211,-Z2802&lt;=250),D2802,0)</f>
        <v>0</v>
      </c>
      <c r="AK2802" s="26">
        <f>IF(-Z2802&gt;=251,D2802,0)</f>
        <v>0</v>
      </c>
      <c r="AL2802" s="26">
        <f>SUM(AE2802:AF2802)</f>
        <v>0</v>
      </c>
      <c r="AM2802" s="26">
        <f>SUM(AG2802:AK2802)</f>
        <v>0</v>
      </c>
      <c r="AN2802" s="26">
        <f>SUM(AI2802:AK2802)</f>
        <v>0</v>
      </c>
      <c r="AO2802" s="26">
        <f>+IF(SUM(AC2802:AK2802)=0,D2802,0)</f>
        <v>0</v>
      </c>
      <c r="AP2802" s="26">
        <f>+SUM(AC2802:AK2802)</f>
        <v>28719.99</v>
      </c>
      <c r="AQ2802" s="26">
        <f>+Tabla_DatosExternos_142[[#This Row],[Total Vigente]]+Tabla_DatosExternos_142[[#This Row],[Total Vencido]]</f>
        <v>28719.99</v>
      </c>
      <c r="AR2802" s="26">
        <f>SUM(AG2802:AK2802)</f>
        <v>0</v>
      </c>
      <c r="AS2802" s="27">
        <f>+Tabla_DatosExternos_142[[#This Row],[Fecha]]-Tabla_DatosExternos_142[[#This Row],[Vence]]</f>
        <v>-227</v>
      </c>
      <c r="AT2802" s="21"/>
      <c r="AU2802" s="28" t="e">
        <f>+AR2802-W2802</f>
        <v>#VALUE!</v>
      </c>
    </row>
    <row r="2803" spans="1:47" x14ac:dyDescent="0.35">
      <c r="A2803" s="20">
        <v>45961</v>
      </c>
      <c r="B2803" s="21">
        <v>165805</v>
      </c>
      <c r="C2803" s="21">
        <v>30750</v>
      </c>
      <c r="D2803" s="21">
        <v>30750</v>
      </c>
      <c r="E2803" s="22">
        <v>46188</v>
      </c>
      <c r="F2803" s="21">
        <v>58</v>
      </c>
      <c r="G2803" s="21" t="s">
        <v>96</v>
      </c>
      <c r="H2803" s="21" t="s">
        <v>48</v>
      </c>
      <c r="I2803" s="21" t="s">
        <v>160</v>
      </c>
      <c r="J2803" s="21" t="s">
        <v>125</v>
      </c>
      <c r="K2803" s="21" t="s">
        <v>212</v>
      </c>
      <c r="L2803" s="21" t="s">
        <v>126</v>
      </c>
      <c r="M2803" s="21" t="s">
        <v>264</v>
      </c>
      <c r="N2803" s="21">
        <v>227</v>
      </c>
      <c r="O2803" s="20"/>
      <c r="P2803" s="21" t="s">
        <v>50</v>
      </c>
      <c r="Q2803" s="21" t="s">
        <v>265</v>
      </c>
      <c r="R2803" s="21">
        <v>740000</v>
      </c>
      <c r="S2803" s="21">
        <v>5519</v>
      </c>
      <c r="T2803" s="21">
        <v>-60.963802999999999</v>
      </c>
      <c r="U2803" s="21">
        <v>-16.378260999999998</v>
      </c>
      <c r="V2803" s="21" t="s">
        <v>161</v>
      </c>
      <c r="W2803" s="21" t="s">
        <v>51</v>
      </c>
      <c r="X2803" s="21" t="s">
        <v>266</v>
      </c>
      <c r="Y2803" s="23">
        <v>46246</v>
      </c>
      <c r="Z2803" s="24">
        <f>+E2803-Y2803</f>
        <v>-58</v>
      </c>
      <c r="AA2803" s="25">
        <f>+Tabla_DatosExternos_142[[#This Row],[Saldo]]/Tabla_DatosExternos_142[[#This Row],[Importe]]</f>
        <v>1</v>
      </c>
      <c r="AB2803" s="21"/>
      <c r="AC2803" s="26">
        <f>IF(AND(-Z2803&gt;=1,-Z2803&lt;=30),D2803,0)</f>
        <v>0</v>
      </c>
      <c r="AD2803" s="26">
        <f>IF(AND(-Z2803&gt;=31,-Z2803&lt;=60),D2803,0)</f>
        <v>30750</v>
      </c>
      <c r="AE2803" s="26">
        <f>IF(AND(-Z2803&gt;=61,-Z2803&lt;=90),D2803,0)</f>
        <v>0</v>
      </c>
      <c r="AF2803" s="26">
        <f>IF(AND(-Z2803&gt;=91,-Z2803&lt;=120),D2803,0)</f>
        <v>0</v>
      </c>
      <c r="AG2803" s="26">
        <f>IF(AND(-Z2803&gt;=121,-Z2803&lt;=150),D2803,0)</f>
        <v>0</v>
      </c>
      <c r="AH2803" s="26">
        <f>IF(AND(-Z2803&gt;=151,-Z2803&lt;=180),D2803,0)</f>
        <v>0</v>
      </c>
      <c r="AI2803" s="26">
        <f>IF(AND(-Z2803&gt;=181,-Z2803&lt;=210),D2803,0)</f>
        <v>0</v>
      </c>
      <c r="AJ2803" s="26">
        <f>IF(AND(-Z2803&gt;=211,-Z2803&lt;=250),D2803,0)</f>
        <v>0</v>
      </c>
      <c r="AK2803" s="26">
        <f>IF(-Z2803&gt;=251,D2803,0)</f>
        <v>0</v>
      </c>
      <c r="AL2803" s="26">
        <f>SUM(AE2803:AF2803)</f>
        <v>0</v>
      </c>
      <c r="AM2803" s="26">
        <f>SUM(AG2803:AK2803)</f>
        <v>0</v>
      </c>
      <c r="AN2803" s="26">
        <f>SUM(AI2803:AK2803)</f>
        <v>0</v>
      </c>
      <c r="AO2803" s="26">
        <f>+IF(SUM(AC2803:AK2803)=0,D2803,0)</f>
        <v>0</v>
      </c>
      <c r="AP2803" s="26">
        <f>+SUM(AC2803:AK2803)</f>
        <v>30750</v>
      </c>
      <c r="AQ2803" s="26">
        <f>+Tabla_DatosExternos_142[[#This Row],[Total Vigente]]+Tabla_DatosExternos_142[[#This Row],[Total Vencido]]</f>
        <v>30750</v>
      </c>
      <c r="AR2803" s="26">
        <f>SUM(AG2803:AK2803)</f>
        <v>0</v>
      </c>
      <c r="AS2803" s="27">
        <f>+Tabla_DatosExternos_142[[#This Row],[Fecha]]-Tabla_DatosExternos_142[[#This Row],[Vence]]</f>
        <v>-227</v>
      </c>
      <c r="AT2803" s="21"/>
      <c r="AU2803" s="28" t="e">
        <f>+AR2803-W2803</f>
        <v>#VALUE!</v>
      </c>
    </row>
    <row r="2804" spans="1:47" x14ac:dyDescent="0.35">
      <c r="A2804" s="20">
        <v>45961</v>
      </c>
      <c r="B2804" s="21">
        <v>165806</v>
      </c>
      <c r="C2804" s="21">
        <v>30750</v>
      </c>
      <c r="D2804" s="21">
        <v>30750</v>
      </c>
      <c r="E2804" s="22">
        <v>46188</v>
      </c>
      <c r="F2804" s="21">
        <v>58</v>
      </c>
      <c r="G2804" s="21" t="s">
        <v>96</v>
      </c>
      <c r="H2804" s="21" t="s">
        <v>48</v>
      </c>
      <c r="I2804" s="21" t="s">
        <v>160</v>
      </c>
      <c r="J2804" s="21" t="s">
        <v>125</v>
      </c>
      <c r="K2804" s="21" t="s">
        <v>212</v>
      </c>
      <c r="L2804" s="21" t="s">
        <v>126</v>
      </c>
      <c r="M2804" s="21" t="s">
        <v>264</v>
      </c>
      <c r="N2804" s="21">
        <v>227</v>
      </c>
      <c r="O2804" s="20"/>
      <c r="P2804" s="21" t="s">
        <v>50</v>
      </c>
      <c r="Q2804" s="21" t="s">
        <v>265</v>
      </c>
      <c r="R2804" s="21">
        <v>740000</v>
      </c>
      <c r="S2804" s="21">
        <v>5519</v>
      </c>
      <c r="T2804" s="21">
        <v>-60.963802999999999</v>
      </c>
      <c r="U2804" s="21">
        <v>-16.378260999999998</v>
      </c>
      <c r="V2804" s="21" t="s">
        <v>161</v>
      </c>
      <c r="W2804" s="21" t="s">
        <v>51</v>
      </c>
      <c r="X2804" s="21" t="s">
        <v>266</v>
      </c>
      <c r="Y2804" s="23">
        <v>46246</v>
      </c>
      <c r="Z2804" s="24">
        <f>+E2804-Y2804</f>
        <v>-58</v>
      </c>
      <c r="AA2804" s="25">
        <f>+Tabla_DatosExternos_142[[#This Row],[Saldo]]/Tabla_DatosExternos_142[[#This Row],[Importe]]</f>
        <v>1</v>
      </c>
      <c r="AB2804" s="21"/>
      <c r="AC2804" s="26">
        <f>IF(AND(-Z2804&gt;=1,-Z2804&lt;=30),D2804,0)</f>
        <v>0</v>
      </c>
      <c r="AD2804" s="26">
        <f>IF(AND(-Z2804&gt;=31,-Z2804&lt;=60),D2804,0)</f>
        <v>30750</v>
      </c>
      <c r="AE2804" s="26">
        <f>IF(AND(-Z2804&gt;=61,-Z2804&lt;=90),D2804,0)</f>
        <v>0</v>
      </c>
      <c r="AF2804" s="26">
        <f>IF(AND(-Z2804&gt;=91,-Z2804&lt;=120),D2804,0)</f>
        <v>0</v>
      </c>
      <c r="AG2804" s="26">
        <f>IF(AND(-Z2804&gt;=121,-Z2804&lt;=150),D2804,0)</f>
        <v>0</v>
      </c>
      <c r="AH2804" s="26">
        <f>IF(AND(-Z2804&gt;=151,-Z2804&lt;=180),D2804,0)</f>
        <v>0</v>
      </c>
      <c r="AI2804" s="26">
        <f>IF(AND(-Z2804&gt;=181,-Z2804&lt;=210),D2804,0)</f>
        <v>0</v>
      </c>
      <c r="AJ2804" s="26">
        <f>IF(AND(-Z2804&gt;=211,-Z2804&lt;=250),D2804,0)</f>
        <v>0</v>
      </c>
      <c r="AK2804" s="26">
        <f>IF(-Z2804&gt;=251,D2804,0)</f>
        <v>0</v>
      </c>
      <c r="AL2804" s="26">
        <f>SUM(AE2804:AF2804)</f>
        <v>0</v>
      </c>
      <c r="AM2804" s="26">
        <f>SUM(AG2804:AK2804)</f>
        <v>0</v>
      </c>
      <c r="AN2804" s="26">
        <f>SUM(AI2804:AK2804)</f>
        <v>0</v>
      </c>
      <c r="AO2804" s="26">
        <f>+IF(SUM(AC2804:AK2804)=0,D2804,0)</f>
        <v>0</v>
      </c>
      <c r="AP2804" s="26">
        <f>+SUM(AC2804:AK2804)</f>
        <v>30750</v>
      </c>
      <c r="AQ2804" s="26">
        <f>+Tabla_DatosExternos_142[[#This Row],[Total Vigente]]+Tabla_DatosExternos_142[[#This Row],[Total Vencido]]</f>
        <v>30750</v>
      </c>
      <c r="AR2804" s="26">
        <f>SUM(AG2804:AK2804)</f>
        <v>0</v>
      </c>
      <c r="AS2804" s="27">
        <f>+Tabla_DatosExternos_142[[#This Row],[Fecha]]-Tabla_DatosExternos_142[[#This Row],[Vence]]</f>
        <v>-227</v>
      </c>
      <c r="AT2804" s="21"/>
      <c r="AU2804" s="28" t="e">
        <f>+AR2804-W2804</f>
        <v>#VALUE!</v>
      </c>
    </row>
    <row r="2805" spans="1:47" x14ac:dyDescent="0.35">
      <c r="A2805" s="20">
        <v>45961</v>
      </c>
      <c r="B2805" s="21">
        <v>165807</v>
      </c>
      <c r="C2805" s="21">
        <v>36900</v>
      </c>
      <c r="D2805" s="21">
        <v>36900</v>
      </c>
      <c r="E2805" s="22">
        <v>46188</v>
      </c>
      <c r="F2805" s="21">
        <v>58</v>
      </c>
      <c r="G2805" s="21" t="s">
        <v>96</v>
      </c>
      <c r="H2805" s="21" t="s">
        <v>48</v>
      </c>
      <c r="I2805" s="21" t="s">
        <v>160</v>
      </c>
      <c r="J2805" s="21" t="s">
        <v>125</v>
      </c>
      <c r="K2805" s="21" t="s">
        <v>212</v>
      </c>
      <c r="L2805" s="21" t="s">
        <v>126</v>
      </c>
      <c r="M2805" s="21" t="s">
        <v>264</v>
      </c>
      <c r="N2805" s="21">
        <v>227</v>
      </c>
      <c r="O2805" s="20"/>
      <c r="P2805" s="21" t="s">
        <v>50</v>
      </c>
      <c r="Q2805" s="21" t="s">
        <v>265</v>
      </c>
      <c r="R2805" s="21">
        <v>740000</v>
      </c>
      <c r="S2805" s="21">
        <v>5519</v>
      </c>
      <c r="T2805" s="21">
        <v>-60.963802999999999</v>
      </c>
      <c r="U2805" s="21">
        <v>-16.378260999999998</v>
      </c>
      <c r="V2805" s="21" t="s">
        <v>161</v>
      </c>
      <c r="W2805" s="21" t="s">
        <v>51</v>
      </c>
      <c r="X2805" s="21" t="s">
        <v>266</v>
      </c>
      <c r="Y2805" s="23">
        <v>46246</v>
      </c>
      <c r="Z2805" s="24">
        <f>+E2805-Y2805</f>
        <v>-58</v>
      </c>
      <c r="AA2805" s="25">
        <f>+Tabla_DatosExternos_142[[#This Row],[Saldo]]/Tabla_DatosExternos_142[[#This Row],[Importe]]</f>
        <v>1</v>
      </c>
      <c r="AB2805" s="21"/>
      <c r="AC2805" s="26">
        <f>IF(AND(-Z2805&gt;=1,-Z2805&lt;=30),D2805,0)</f>
        <v>0</v>
      </c>
      <c r="AD2805" s="26">
        <f>IF(AND(-Z2805&gt;=31,-Z2805&lt;=60),D2805,0)</f>
        <v>36900</v>
      </c>
      <c r="AE2805" s="26">
        <f>IF(AND(-Z2805&gt;=61,-Z2805&lt;=90),D2805,0)</f>
        <v>0</v>
      </c>
      <c r="AF2805" s="26">
        <f>IF(AND(-Z2805&gt;=91,-Z2805&lt;=120),D2805,0)</f>
        <v>0</v>
      </c>
      <c r="AG2805" s="26">
        <f>IF(AND(-Z2805&gt;=121,-Z2805&lt;=150),D2805,0)</f>
        <v>0</v>
      </c>
      <c r="AH2805" s="26">
        <f>IF(AND(-Z2805&gt;=151,-Z2805&lt;=180),D2805,0)</f>
        <v>0</v>
      </c>
      <c r="AI2805" s="26">
        <f>IF(AND(-Z2805&gt;=181,-Z2805&lt;=210),D2805,0)</f>
        <v>0</v>
      </c>
      <c r="AJ2805" s="26">
        <f>IF(AND(-Z2805&gt;=211,-Z2805&lt;=250),D2805,0)</f>
        <v>0</v>
      </c>
      <c r="AK2805" s="26">
        <f>IF(-Z2805&gt;=251,D2805,0)</f>
        <v>0</v>
      </c>
      <c r="AL2805" s="26">
        <f>SUM(AE2805:AF2805)</f>
        <v>0</v>
      </c>
      <c r="AM2805" s="26">
        <f>SUM(AG2805:AK2805)</f>
        <v>0</v>
      </c>
      <c r="AN2805" s="26">
        <f>SUM(AI2805:AK2805)</f>
        <v>0</v>
      </c>
      <c r="AO2805" s="26">
        <f>+IF(SUM(AC2805:AK2805)=0,D2805,0)</f>
        <v>0</v>
      </c>
      <c r="AP2805" s="26">
        <f>+SUM(AC2805:AK2805)</f>
        <v>36900</v>
      </c>
      <c r="AQ2805" s="26">
        <f>+Tabla_DatosExternos_142[[#This Row],[Total Vigente]]+Tabla_DatosExternos_142[[#This Row],[Total Vencido]]</f>
        <v>36900</v>
      </c>
      <c r="AR2805" s="26">
        <f>SUM(AG2805:AK2805)</f>
        <v>0</v>
      </c>
      <c r="AS2805" s="27">
        <f>+Tabla_DatosExternos_142[[#This Row],[Fecha]]-Tabla_DatosExternos_142[[#This Row],[Vence]]</f>
        <v>-227</v>
      </c>
      <c r="AT2805" s="21"/>
      <c r="AU2805" s="28" t="e">
        <f>+AR2805-W2805</f>
        <v>#VALUE!</v>
      </c>
    </row>
    <row r="2806" spans="1:47" x14ac:dyDescent="0.35">
      <c r="A2806" s="20">
        <v>45961</v>
      </c>
      <c r="B2806" s="21">
        <v>165808</v>
      </c>
      <c r="C2806" s="21">
        <v>40200.01</v>
      </c>
      <c r="D2806" s="21">
        <v>40200.01</v>
      </c>
      <c r="E2806" s="22">
        <v>46188</v>
      </c>
      <c r="F2806" s="21">
        <v>58</v>
      </c>
      <c r="G2806" s="21" t="s">
        <v>96</v>
      </c>
      <c r="H2806" s="21" t="s">
        <v>48</v>
      </c>
      <c r="I2806" s="21" t="s">
        <v>160</v>
      </c>
      <c r="J2806" s="21" t="s">
        <v>125</v>
      </c>
      <c r="K2806" s="21" t="s">
        <v>212</v>
      </c>
      <c r="L2806" s="21" t="s">
        <v>126</v>
      </c>
      <c r="M2806" s="21" t="s">
        <v>264</v>
      </c>
      <c r="N2806" s="21">
        <v>227</v>
      </c>
      <c r="O2806" s="20"/>
      <c r="P2806" s="21" t="s">
        <v>50</v>
      </c>
      <c r="Q2806" s="21" t="s">
        <v>265</v>
      </c>
      <c r="R2806" s="21">
        <v>740000</v>
      </c>
      <c r="S2806" s="21">
        <v>5519</v>
      </c>
      <c r="T2806" s="21">
        <v>-60.963802999999999</v>
      </c>
      <c r="U2806" s="21">
        <v>-16.378260999999998</v>
      </c>
      <c r="V2806" s="21" t="s">
        <v>161</v>
      </c>
      <c r="W2806" s="21" t="s">
        <v>51</v>
      </c>
      <c r="X2806" s="21" t="s">
        <v>266</v>
      </c>
      <c r="Y2806" s="23">
        <v>46246</v>
      </c>
      <c r="Z2806" s="24">
        <f>+E2806-Y2806</f>
        <v>-58</v>
      </c>
      <c r="AA2806" s="25">
        <f>+Tabla_DatosExternos_142[[#This Row],[Saldo]]/Tabla_DatosExternos_142[[#This Row],[Importe]]</f>
        <v>1</v>
      </c>
      <c r="AB2806" s="21"/>
      <c r="AC2806" s="26">
        <f>IF(AND(-Z2806&gt;=1,-Z2806&lt;=30),D2806,0)</f>
        <v>0</v>
      </c>
      <c r="AD2806" s="26">
        <f>IF(AND(-Z2806&gt;=31,-Z2806&lt;=60),D2806,0)</f>
        <v>40200.01</v>
      </c>
      <c r="AE2806" s="26">
        <f>IF(AND(-Z2806&gt;=61,-Z2806&lt;=90),D2806,0)</f>
        <v>0</v>
      </c>
      <c r="AF2806" s="26">
        <f>IF(AND(-Z2806&gt;=91,-Z2806&lt;=120),D2806,0)</f>
        <v>0</v>
      </c>
      <c r="AG2806" s="26">
        <f>IF(AND(-Z2806&gt;=121,-Z2806&lt;=150),D2806,0)</f>
        <v>0</v>
      </c>
      <c r="AH2806" s="26">
        <f>IF(AND(-Z2806&gt;=151,-Z2806&lt;=180),D2806,0)</f>
        <v>0</v>
      </c>
      <c r="AI2806" s="26">
        <f>IF(AND(-Z2806&gt;=181,-Z2806&lt;=210),D2806,0)</f>
        <v>0</v>
      </c>
      <c r="AJ2806" s="26">
        <f>IF(AND(-Z2806&gt;=211,-Z2806&lt;=250),D2806,0)</f>
        <v>0</v>
      </c>
      <c r="AK2806" s="26">
        <f>IF(-Z2806&gt;=251,D2806,0)</f>
        <v>0</v>
      </c>
      <c r="AL2806" s="26">
        <f>SUM(AE2806:AF2806)</f>
        <v>0</v>
      </c>
      <c r="AM2806" s="26">
        <f>SUM(AG2806:AK2806)</f>
        <v>0</v>
      </c>
      <c r="AN2806" s="26">
        <f>SUM(AI2806:AK2806)</f>
        <v>0</v>
      </c>
      <c r="AO2806" s="26">
        <f>+IF(SUM(AC2806:AK2806)=0,D2806,0)</f>
        <v>0</v>
      </c>
      <c r="AP2806" s="26">
        <f>+SUM(AC2806:AK2806)</f>
        <v>40200.01</v>
      </c>
      <c r="AQ2806" s="26">
        <f>+Tabla_DatosExternos_142[[#This Row],[Total Vigente]]+Tabla_DatosExternos_142[[#This Row],[Total Vencido]]</f>
        <v>40200.01</v>
      </c>
      <c r="AR2806" s="26">
        <f>SUM(AG2806:AK2806)</f>
        <v>0</v>
      </c>
      <c r="AS2806" s="27">
        <f>+Tabla_DatosExternos_142[[#This Row],[Fecha]]-Tabla_DatosExternos_142[[#This Row],[Vence]]</f>
        <v>-227</v>
      </c>
      <c r="AT2806" s="21"/>
      <c r="AU2806" s="28" t="e">
        <f>+AR2806-W2806</f>
        <v>#VALUE!</v>
      </c>
    </row>
    <row r="2807" spans="1:47" x14ac:dyDescent="0.35">
      <c r="A2807" s="20">
        <v>45961</v>
      </c>
      <c r="B2807" s="21">
        <v>165809</v>
      </c>
      <c r="C2807" s="21">
        <v>26800</v>
      </c>
      <c r="D2807" s="21">
        <v>26800</v>
      </c>
      <c r="E2807" s="22">
        <v>46188</v>
      </c>
      <c r="F2807" s="21">
        <v>58</v>
      </c>
      <c r="G2807" s="21" t="s">
        <v>96</v>
      </c>
      <c r="H2807" s="21" t="s">
        <v>48</v>
      </c>
      <c r="I2807" s="21" t="s">
        <v>160</v>
      </c>
      <c r="J2807" s="21" t="s">
        <v>125</v>
      </c>
      <c r="K2807" s="21" t="s">
        <v>212</v>
      </c>
      <c r="L2807" s="21" t="s">
        <v>126</v>
      </c>
      <c r="M2807" s="21" t="s">
        <v>264</v>
      </c>
      <c r="N2807" s="21">
        <v>227</v>
      </c>
      <c r="O2807" s="20"/>
      <c r="P2807" s="21" t="s">
        <v>50</v>
      </c>
      <c r="Q2807" s="21" t="s">
        <v>265</v>
      </c>
      <c r="R2807" s="21">
        <v>740000</v>
      </c>
      <c r="S2807" s="21">
        <v>5519</v>
      </c>
      <c r="T2807" s="21">
        <v>-60.963802999999999</v>
      </c>
      <c r="U2807" s="21">
        <v>-16.378260999999998</v>
      </c>
      <c r="V2807" s="21" t="s">
        <v>161</v>
      </c>
      <c r="W2807" s="21" t="s">
        <v>51</v>
      </c>
      <c r="X2807" s="21" t="s">
        <v>266</v>
      </c>
      <c r="Y2807" s="23">
        <v>46246</v>
      </c>
      <c r="Z2807" s="24">
        <f>+E2807-Y2807</f>
        <v>-58</v>
      </c>
      <c r="AA2807" s="25">
        <f>+Tabla_DatosExternos_142[[#This Row],[Saldo]]/Tabla_DatosExternos_142[[#This Row],[Importe]]</f>
        <v>1</v>
      </c>
      <c r="AB2807" s="21"/>
      <c r="AC2807" s="26">
        <f>IF(AND(-Z2807&gt;=1,-Z2807&lt;=30),D2807,0)</f>
        <v>0</v>
      </c>
      <c r="AD2807" s="26">
        <f>IF(AND(-Z2807&gt;=31,-Z2807&lt;=60),D2807,0)</f>
        <v>26800</v>
      </c>
      <c r="AE2807" s="26">
        <f>IF(AND(-Z2807&gt;=61,-Z2807&lt;=90),D2807,0)</f>
        <v>0</v>
      </c>
      <c r="AF2807" s="26">
        <f>IF(AND(-Z2807&gt;=91,-Z2807&lt;=120),D2807,0)</f>
        <v>0</v>
      </c>
      <c r="AG2807" s="26">
        <f>IF(AND(-Z2807&gt;=121,-Z2807&lt;=150),D2807,0)</f>
        <v>0</v>
      </c>
      <c r="AH2807" s="26">
        <f>IF(AND(-Z2807&gt;=151,-Z2807&lt;=180),D2807,0)</f>
        <v>0</v>
      </c>
      <c r="AI2807" s="26">
        <f>IF(AND(-Z2807&gt;=181,-Z2807&lt;=210),D2807,0)</f>
        <v>0</v>
      </c>
      <c r="AJ2807" s="26">
        <f>IF(AND(-Z2807&gt;=211,-Z2807&lt;=250),D2807,0)</f>
        <v>0</v>
      </c>
      <c r="AK2807" s="26">
        <f>IF(-Z2807&gt;=251,D2807,0)</f>
        <v>0</v>
      </c>
      <c r="AL2807" s="26">
        <f>SUM(AE2807:AF2807)</f>
        <v>0</v>
      </c>
      <c r="AM2807" s="26">
        <f>SUM(AG2807:AK2807)</f>
        <v>0</v>
      </c>
      <c r="AN2807" s="26">
        <f>SUM(AI2807:AK2807)</f>
        <v>0</v>
      </c>
      <c r="AO2807" s="26">
        <f>+IF(SUM(AC2807:AK2807)=0,D2807,0)</f>
        <v>0</v>
      </c>
      <c r="AP2807" s="26">
        <f>+SUM(AC2807:AK2807)</f>
        <v>26800</v>
      </c>
      <c r="AQ2807" s="26">
        <f>+Tabla_DatosExternos_142[[#This Row],[Total Vigente]]+Tabla_DatosExternos_142[[#This Row],[Total Vencido]]</f>
        <v>26800</v>
      </c>
      <c r="AR2807" s="26">
        <f>SUM(AG2807:AK2807)</f>
        <v>0</v>
      </c>
      <c r="AS2807" s="27">
        <f>+Tabla_DatosExternos_142[[#This Row],[Fecha]]-Tabla_DatosExternos_142[[#This Row],[Vence]]</f>
        <v>-227</v>
      </c>
      <c r="AT2807" s="21"/>
      <c r="AU2807" s="28" t="e">
        <f>+AR2807-W2807</f>
        <v>#VALUE!</v>
      </c>
    </row>
    <row r="2808" spans="1:47" x14ac:dyDescent="0.35">
      <c r="A2808" s="20">
        <v>45972</v>
      </c>
      <c r="B2808" s="21">
        <v>170235</v>
      </c>
      <c r="C2808" s="21">
        <v>49418.85</v>
      </c>
      <c r="D2808" s="21">
        <v>49418.85</v>
      </c>
      <c r="E2808" s="22">
        <v>46188</v>
      </c>
      <c r="F2808" s="21">
        <v>58</v>
      </c>
      <c r="G2808" s="21" t="s">
        <v>96</v>
      </c>
      <c r="H2808" s="21" t="s">
        <v>48</v>
      </c>
      <c r="I2808" s="21" t="s">
        <v>160</v>
      </c>
      <c r="J2808" s="21" t="s">
        <v>125</v>
      </c>
      <c r="K2808" s="21" t="s">
        <v>212</v>
      </c>
      <c r="L2808" s="21" t="s">
        <v>126</v>
      </c>
      <c r="M2808" s="21" t="s">
        <v>234</v>
      </c>
      <c r="N2808" s="21">
        <v>216</v>
      </c>
      <c r="O2808" s="20"/>
      <c r="P2808" s="21" t="s">
        <v>50</v>
      </c>
      <c r="Q2808" s="21" t="s">
        <v>167</v>
      </c>
      <c r="R2808" s="21">
        <v>500000</v>
      </c>
      <c r="S2808" s="21">
        <v>4203</v>
      </c>
      <c r="T2808" s="21">
        <v>-62.689463799999999</v>
      </c>
      <c r="U2808" s="21">
        <v>-17.615815000000001</v>
      </c>
      <c r="V2808" s="21" t="s">
        <v>161</v>
      </c>
      <c r="W2808" s="21" t="s">
        <v>51</v>
      </c>
      <c r="X2808" s="21" t="s">
        <v>168</v>
      </c>
      <c r="Y2808" s="23">
        <v>46246</v>
      </c>
      <c r="Z2808" s="24">
        <f>+E2808-Y2808</f>
        <v>-58</v>
      </c>
      <c r="AA2808" s="25">
        <f>+Tabla_DatosExternos_142[[#This Row],[Saldo]]/Tabla_DatosExternos_142[[#This Row],[Importe]]</f>
        <v>1</v>
      </c>
      <c r="AB2808" s="21"/>
      <c r="AC2808" s="26">
        <f>IF(AND(-Z2808&gt;=1,-Z2808&lt;=30),D2808,0)</f>
        <v>0</v>
      </c>
      <c r="AD2808" s="26">
        <f>IF(AND(-Z2808&gt;=31,-Z2808&lt;=60),D2808,0)</f>
        <v>49418.85</v>
      </c>
      <c r="AE2808" s="26">
        <f>IF(AND(-Z2808&gt;=61,-Z2808&lt;=90),D2808,0)</f>
        <v>0</v>
      </c>
      <c r="AF2808" s="26">
        <f>IF(AND(-Z2808&gt;=91,-Z2808&lt;=120),D2808,0)</f>
        <v>0</v>
      </c>
      <c r="AG2808" s="26">
        <f>IF(AND(-Z2808&gt;=121,-Z2808&lt;=150),D2808,0)</f>
        <v>0</v>
      </c>
      <c r="AH2808" s="26">
        <f>IF(AND(-Z2808&gt;=151,-Z2808&lt;=180),D2808,0)</f>
        <v>0</v>
      </c>
      <c r="AI2808" s="26">
        <f>IF(AND(-Z2808&gt;=181,-Z2808&lt;=210),D2808,0)</f>
        <v>0</v>
      </c>
      <c r="AJ2808" s="26">
        <f>IF(AND(-Z2808&gt;=211,-Z2808&lt;=250),D2808,0)</f>
        <v>0</v>
      </c>
      <c r="AK2808" s="26">
        <f>IF(-Z2808&gt;=251,D2808,0)</f>
        <v>0</v>
      </c>
      <c r="AL2808" s="26">
        <f>SUM(AE2808:AF2808)</f>
        <v>0</v>
      </c>
      <c r="AM2808" s="26">
        <f>SUM(AG2808:AK2808)</f>
        <v>0</v>
      </c>
      <c r="AN2808" s="26">
        <f>SUM(AI2808:AK2808)</f>
        <v>0</v>
      </c>
      <c r="AO2808" s="26">
        <f>+IF(SUM(AC2808:AK2808)=0,D2808,0)</f>
        <v>0</v>
      </c>
      <c r="AP2808" s="26">
        <f>+SUM(AC2808:AK2808)</f>
        <v>49418.85</v>
      </c>
      <c r="AQ2808" s="26">
        <f>+Tabla_DatosExternos_142[[#This Row],[Total Vigente]]+Tabla_DatosExternos_142[[#This Row],[Total Vencido]]</f>
        <v>49418.85</v>
      </c>
      <c r="AR2808" s="26">
        <f>SUM(AG2808:AK2808)</f>
        <v>0</v>
      </c>
      <c r="AS2808" s="27">
        <f>+Tabla_DatosExternos_142[[#This Row],[Fecha]]-Tabla_DatosExternos_142[[#This Row],[Vence]]</f>
        <v>-216</v>
      </c>
      <c r="AT2808" s="21"/>
      <c r="AU2808" s="28" t="e">
        <f>+AR2808-W2808</f>
        <v>#VALUE!</v>
      </c>
    </row>
    <row r="2809" spans="1:47" x14ac:dyDescent="0.35">
      <c r="A2809" s="20">
        <v>45972</v>
      </c>
      <c r="B2809" s="21">
        <v>170236</v>
      </c>
      <c r="C2809" s="21">
        <v>25229.83</v>
      </c>
      <c r="D2809" s="21">
        <v>25229.83</v>
      </c>
      <c r="E2809" s="22">
        <v>46188</v>
      </c>
      <c r="F2809" s="21">
        <v>58</v>
      </c>
      <c r="G2809" s="21" t="s">
        <v>96</v>
      </c>
      <c r="H2809" s="21" t="s">
        <v>48</v>
      </c>
      <c r="I2809" s="21" t="s">
        <v>160</v>
      </c>
      <c r="J2809" s="21" t="s">
        <v>125</v>
      </c>
      <c r="K2809" s="21" t="s">
        <v>212</v>
      </c>
      <c r="L2809" s="21" t="s">
        <v>126</v>
      </c>
      <c r="M2809" s="21" t="s">
        <v>234</v>
      </c>
      <c r="N2809" s="21">
        <v>216</v>
      </c>
      <c r="O2809" s="20"/>
      <c r="P2809" s="21" t="s">
        <v>50</v>
      </c>
      <c r="Q2809" s="21" t="s">
        <v>167</v>
      </c>
      <c r="R2809" s="21">
        <v>500000</v>
      </c>
      <c r="S2809" s="21">
        <v>4203</v>
      </c>
      <c r="T2809" s="21">
        <v>-62.689463799999999</v>
      </c>
      <c r="U2809" s="21">
        <v>-17.615815000000001</v>
      </c>
      <c r="V2809" s="21" t="s">
        <v>161</v>
      </c>
      <c r="W2809" s="21" t="s">
        <v>51</v>
      </c>
      <c r="X2809" s="21" t="s">
        <v>168</v>
      </c>
      <c r="Y2809" s="23">
        <v>46246</v>
      </c>
      <c r="Z2809" s="24">
        <f>+E2809-Y2809</f>
        <v>-58</v>
      </c>
      <c r="AA2809" s="25">
        <f>+Tabla_DatosExternos_142[[#This Row],[Saldo]]/Tabla_DatosExternos_142[[#This Row],[Importe]]</f>
        <v>1</v>
      </c>
      <c r="AB2809" s="21"/>
      <c r="AC2809" s="26">
        <f>IF(AND(-Z2809&gt;=1,-Z2809&lt;=30),D2809,0)</f>
        <v>0</v>
      </c>
      <c r="AD2809" s="26">
        <f>IF(AND(-Z2809&gt;=31,-Z2809&lt;=60),D2809,0)</f>
        <v>25229.83</v>
      </c>
      <c r="AE2809" s="26">
        <f>IF(AND(-Z2809&gt;=61,-Z2809&lt;=90),D2809,0)</f>
        <v>0</v>
      </c>
      <c r="AF2809" s="26">
        <f>IF(AND(-Z2809&gt;=91,-Z2809&lt;=120),D2809,0)</f>
        <v>0</v>
      </c>
      <c r="AG2809" s="26">
        <f>IF(AND(-Z2809&gt;=121,-Z2809&lt;=150),D2809,0)</f>
        <v>0</v>
      </c>
      <c r="AH2809" s="26">
        <f>IF(AND(-Z2809&gt;=151,-Z2809&lt;=180),D2809,0)</f>
        <v>0</v>
      </c>
      <c r="AI2809" s="26">
        <f>IF(AND(-Z2809&gt;=181,-Z2809&lt;=210),D2809,0)</f>
        <v>0</v>
      </c>
      <c r="AJ2809" s="26">
        <f>IF(AND(-Z2809&gt;=211,-Z2809&lt;=250),D2809,0)</f>
        <v>0</v>
      </c>
      <c r="AK2809" s="26">
        <f>IF(-Z2809&gt;=251,D2809,0)</f>
        <v>0</v>
      </c>
      <c r="AL2809" s="26">
        <f>SUM(AE2809:AF2809)</f>
        <v>0</v>
      </c>
      <c r="AM2809" s="26">
        <f>SUM(AG2809:AK2809)</f>
        <v>0</v>
      </c>
      <c r="AN2809" s="26">
        <f>SUM(AI2809:AK2809)</f>
        <v>0</v>
      </c>
      <c r="AO2809" s="26">
        <f>+IF(SUM(AC2809:AK2809)=0,D2809,0)</f>
        <v>0</v>
      </c>
      <c r="AP2809" s="26">
        <f>+SUM(AC2809:AK2809)</f>
        <v>25229.83</v>
      </c>
      <c r="AQ2809" s="26">
        <f>+Tabla_DatosExternos_142[[#This Row],[Total Vigente]]+Tabla_DatosExternos_142[[#This Row],[Total Vencido]]</f>
        <v>25229.83</v>
      </c>
      <c r="AR2809" s="26">
        <f>SUM(AG2809:AK2809)</f>
        <v>0</v>
      </c>
      <c r="AS2809" s="27">
        <f>+Tabla_DatosExternos_142[[#This Row],[Fecha]]-Tabla_DatosExternos_142[[#This Row],[Vence]]</f>
        <v>-216</v>
      </c>
      <c r="AT2809" s="21"/>
      <c r="AU2809" s="28" t="e">
        <f>+AR2809-W2809</f>
        <v>#VALUE!</v>
      </c>
    </row>
    <row r="2810" spans="1:47" x14ac:dyDescent="0.35">
      <c r="A2810" s="20">
        <v>45973</v>
      </c>
      <c r="B2810" s="21">
        <v>170880</v>
      </c>
      <c r="C2810" s="21">
        <v>48360</v>
      </c>
      <c r="D2810" s="21">
        <v>48360</v>
      </c>
      <c r="E2810" s="22">
        <v>46188</v>
      </c>
      <c r="F2810" s="21">
        <v>58</v>
      </c>
      <c r="G2810" s="21" t="s">
        <v>96</v>
      </c>
      <c r="H2810" s="21" t="s">
        <v>48</v>
      </c>
      <c r="I2810" s="21" t="s">
        <v>160</v>
      </c>
      <c r="J2810" s="21" t="s">
        <v>125</v>
      </c>
      <c r="K2810" s="21" t="s">
        <v>212</v>
      </c>
      <c r="L2810" s="21" t="s">
        <v>126</v>
      </c>
      <c r="M2810" s="21" t="s">
        <v>264</v>
      </c>
      <c r="N2810" s="21">
        <v>215</v>
      </c>
      <c r="O2810" s="20"/>
      <c r="P2810" s="21" t="s">
        <v>50</v>
      </c>
      <c r="Q2810" s="21" t="s">
        <v>265</v>
      </c>
      <c r="R2810" s="21">
        <v>740000</v>
      </c>
      <c r="S2810" s="21">
        <v>5519</v>
      </c>
      <c r="T2810" s="21">
        <v>-60.963802999999999</v>
      </c>
      <c r="U2810" s="21">
        <v>-16.378260999999998</v>
      </c>
      <c r="V2810" s="21" t="s">
        <v>161</v>
      </c>
      <c r="W2810" s="21" t="s">
        <v>51</v>
      </c>
      <c r="X2810" s="21" t="s">
        <v>266</v>
      </c>
      <c r="Y2810" s="23">
        <v>46246</v>
      </c>
      <c r="Z2810" s="24">
        <f>+E2810-Y2810</f>
        <v>-58</v>
      </c>
      <c r="AA2810" s="25">
        <f>+Tabla_DatosExternos_142[[#This Row],[Saldo]]/Tabla_DatosExternos_142[[#This Row],[Importe]]</f>
        <v>1</v>
      </c>
      <c r="AB2810" s="21"/>
      <c r="AC2810" s="26">
        <f>IF(AND(-Z2810&gt;=1,-Z2810&lt;=30),D2810,0)</f>
        <v>0</v>
      </c>
      <c r="AD2810" s="26">
        <f>IF(AND(-Z2810&gt;=31,-Z2810&lt;=60),D2810,0)</f>
        <v>48360</v>
      </c>
      <c r="AE2810" s="26">
        <f>IF(AND(-Z2810&gt;=61,-Z2810&lt;=90),D2810,0)</f>
        <v>0</v>
      </c>
      <c r="AF2810" s="26">
        <f>IF(AND(-Z2810&gt;=91,-Z2810&lt;=120),D2810,0)</f>
        <v>0</v>
      </c>
      <c r="AG2810" s="26">
        <f>IF(AND(-Z2810&gt;=121,-Z2810&lt;=150),D2810,0)</f>
        <v>0</v>
      </c>
      <c r="AH2810" s="26">
        <f>IF(AND(-Z2810&gt;=151,-Z2810&lt;=180),D2810,0)</f>
        <v>0</v>
      </c>
      <c r="AI2810" s="26">
        <f>IF(AND(-Z2810&gt;=181,-Z2810&lt;=210),D2810,0)</f>
        <v>0</v>
      </c>
      <c r="AJ2810" s="26">
        <f>IF(AND(-Z2810&gt;=211,-Z2810&lt;=250),D2810,0)</f>
        <v>0</v>
      </c>
      <c r="AK2810" s="26">
        <f>IF(-Z2810&gt;=251,D2810,0)</f>
        <v>0</v>
      </c>
      <c r="AL2810" s="26">
        <f>SUM(AE2810:AF2810)</f>
        <v>0</v>
      </c>
      <c r="AM2810" s="26">
        <f>SUM(AG2810:AK2810)</f>
        <v>0</v>
      </c>
      <c r="AN2810" s="26">
        <f>SUM(AI2810:AK2810)</f>
        <v>0</v>
      </c>
      <c r="AO2810" s="26">
        <f>+IF(SUM(AC2810:AK2810)=0,D2810,0)</f>
        <v>0</v>
      </c>
      <c r="AP2810" s="26">
        <f>+SUM(AC2810:AK2810)</f>
        <v>48360</v>
      </c>
      <c r="AQ2810" s="26">
        <f>+Tabla_DatosExternos_142[[#This Row],[Total Vigente]]+Tabla_DatosExternos_142[[#This Row],[Total Vencido]]</f>
        <v>48360</v>
      </c>
      <c r="AR2810" s="26">
        <f>SUM(AG2810:AK2810)</f>
        <v>0</v>
      </c>
      <c r="AS2810" s="27">
        <f>+Tabla_DatosExternos_142[[#This Row],[Fecha]]-Tabla_DatosExternos_142[[#This Row],[Vence]]</f>
        <v>-215</v>
      </c>
      <c r="AT2810" s="21"/>
      <c r="AU2810" s="28" t="e">
        <f>+AR2810-W2810</f>
        <v>#VALUE!</v>
      </c>
    </row>
    <row r="2811" spans="1:47" x14ac:dyDescent="0.35">
      <c r="A2811" s="20">
        <v>45973</v>
      </c>
      <c r="B2811" s="21">
        <v>170881</v>
      </c>
      <c r="C2811" s="21">
        <v>31977</v>
      </c>
      <c r="D2811" s="21">
        <v>31977</v>
      </c>
      <c r="E2811" s="22">
        <v>46188</v>
      </c>
      <c r="F2811" s="21">
        <v>58</v>
      </c>
      <c r="G2811" s="21" t="s">
        <v>96</v>
      </c>
      <c r="H2811" s="21" t="s">
        <v>48</v>
      </c>
      <c r="I2811" s="21" t="s">
        <v>160</v>
      </c>
      <c r="J2811" s="21" t="s">
        <v>125</v>
      </c>
      <c r="K2811" s="21" t="s">
        <v>212</v>
      </c>
      <c r="L2811" s="21" t="s">
        <v>126</v>
      </c>
      <c r="M2811" s="21" t="s">
        <v>264</v>
      </c>
      <c r="N2811" s="21">
        <v>215</v>
      </c>
      <c r="O2811" s="20"/>
      <c r="P2811" s="21" t="s">
        <v>50</v>
      </c>
      <c r="Q2811" s="21" t="s">
        <v>265</v>
      </c>
      <c r="R2811" s="21">
        <v>740000</v>
      </c>
      <c r="S2811" s="21">
        <v>5519</v>
      </c>
      <c r="T2811" s="21">
        <v>-60.963802999999999</v>
      </c>
      <c r="U2811" s="21">
        <v>-16.378260999999998</v>
      </c>
      <c r="V2811" s="21" t="s">
        <v>161</v>
      </c>
      <c r="W2811" s="21" t="s">
        <v>51</v>
      </c>
      <c r="X2811" s="21" t="s">
        <v>266</v>
      </c>
      <c r="Y2811" s="23">
        <v>46246</v>
      </c>
      <c r="Z2811" s="24">
        <f>+E2811-Y2811</f>
        <v>-58</v>
      </c>
      <c r="AA2811" s="25">
        <f>+Tabla_DatosExternos_142[[#This Row],[Saldo]]/Tabla_DatosExternos_142[[#This Row],[Importe]]</f>
        <v>1</v>
      </c>
      <c r="AB2811" s="21"/>
      <c r="AC2811" s="26">
        <f>IF(AND(-Z2811&gt;=1,-Z2811&lt;=30),D2811,0)</f>
        <v>0</v>
      </c>
      <c r="AD2811" s="26">
        <f>IF(AND(-Z2811&gt;=31,-Z2811&lt;=60),D2811,0)</f>
        <v>31977</v>
      </c>
      <c r="AE2811" s="26">
        <f>IF(AND(-Z2811&gt;=61,-Z2811&lt;=90),D2811,0)</f>
        <v>0</v>
      </c>
      <c r="AF2811" s="26">
        <f>IF(AND(-Z2811&gt;=91,-Z2811&lt;=120),D2811,0)</f>
        <v>0</v>
      </c>
      <c r="AG2811" s="26">
        <f>IF(AND(-Z2811&gt;=121,-Z2811&lt;=150),D2811,0)</f>
        <v>0</v>
      </c>
      <c r="AH2811" s="26">
        <f>IF(AND(-Z2811&gt;=151,-Z2811&lt;=180),D2811,0)</f>
        <v>0</v>
      </c>
      <c r="AI2811" s="26">
        <f>IF(AND(-Z2811&gt;=181,-Z2811&lt;=210),D2811,0)</f>
        <v>0</v>
      </c>
      <c r="AJ2811" s="26">
        <f>IF(AND(-Z2811&gt;=211,-Z2811&lt;=250),D2811,0)</f>
        <v>0</v>
      </c>
      <c r="AK2811" s="26">
        <f>IF(-Z2811&gt;=251,D2811,0)</f>
        <v>0</v>
      </c>
      <c r="AL2811" s="26">
        <f>SUM(AE2811:AF2811)</f>
        <v>0</v>
      </c>
      <c r="AM2811" s="26">
        <f>SUM(AG2811:AK2811)</f>
        <v>0</v>
      </c>
      <c r="AN2811" s="26">
        <f>SUM(AI2811:AK2811)</f>
        <v>0</v>
      </c>
      <c r="AO2811" s="26">
        <f>+IF(SUM(AC2811:AK2811)=0,D2811,0)</f>
        <v>0</v>
      </c>
      <c r="AP2811" s="26">
        <f>+SUM(AC2811:AK2811)</f>
        <v>31977</v>
      </c>
      <c r="AQ2811" s="26">
        <f>+Tabla_DatosExternos_142[[#This Row],[Total Vigente]]+Tabla_DatosExternos_142[[#This Row],[Total Vencido]]</f>
        <v>31977</v>
      </c>
      <c r="AR2811" s="26">
        <f>SUM(AG2811:AK2811)</f>
        <v>0</v>
      </c>
      <c r="AS2811" s="27">
        <f>+Tabla_DatosExternos_142[[#This Row],[Fecha]]-Tabla_DatosExternos_142[[#This Row],[Vence]]</f>
        <v>-215</v>
      </c>
      <c r="AT2811" s="21"/>
      <c r="AU2811" s="28" t="e">
        <f>+AR2811-W2811</f>
        <v>#VALUE!</v>
      </c>
    </row>
    <row r="2812" spans="1:47" x14ac:dyDescent="0.35">
      <c r="A2812" s="20">
        <v>45999</v>
      </c>
      <c r="B2812" s="21">
        <v>183252</v>
      </c>
      <c r="C2812" s="21">
        <v>44850</v>
      </c>
      <c r="D2812" s="21">
        <v>44850</v>
      </c>
      <c r="E2812" s="22">
        <v>46188</v>
      </c>
      <c r="F2812" s="21">
        <v>58</v>
      </c>
      <c r="G2812" s="21" t="s">
        <v>96</v>
      </c>
      <c r="H2812" s="21" t="s">
        <v>48</v>
      </c>
      <c r="I2812" s="21" t="s">
        <v>160</v>
      </c>
      <c r="J2812" s="21" t="s">
        <v>125</v>
      </c>
      <c r="K2812" s="21" t="s">
        <v>212</v>
      </c>
      <c r="L2812" s="21" t="s">
        <v>126</v>
      </c>
      <c r="M2812" s="21" t="s">
        <v>264</v>
      </c>
      <c r="N2812" s="21">
        <v>189</v>
      </c>
      <c r="O2812" s="20"/>
      <c r="P2812" s="21" t="s">
        <v>50</v>
      </c>
      <c r="Q2812" s="21" t="s">
        <v>265</v>
      </c>
      <c r="R2812" s="21">
        <v>740000</v>
      </c>
      <c r="S2812" s="21">
        <v>5519</v>
      </c>
      <c r="T2812" s="21">
        <v>-60.963802999999999</v>
      </c>
      <c r="U2812" s="21">
        <v>-16.378260999999998</v>
      </c>
      <c r="V2812" s="21" t="s">
        <v>161</v>
      </c>
      <c r="W2812" s="21" t="s">
        <v>51</v>
      </c>
      <c r="X2812" s="21" t="s">
        <v>266</v>
      </c>
      <c r="Y2812" s="23">
        <v>46246</v>
      </c>
      <c r="Z2812" s="24">
        <f>+E2812-Y2812</f>
        <v>-58</v>
      </c>
      <c r="AA2812" s="25">
        <f>+Tabla_DatosExternos_142[[#This Row],[Saldo]]/Tabla_DatosExternos_142[[#This Row],[Importe]]</f>
        <v>1</v>
      </c>
      <c r="AB2812" s="21"/>
      <c r="AC2812" s="26">
        <f>IF(AND(-Z2812&gt;=1,-Z2812&lt;=30),D2812,0)</f>
        <v>0</v>
      </c>
      <c r="AD2812" s="26">
        <f>IF(AND(-Z2812&gt;=31,-Z2812&lt;=60),D2812,0)</f>
        <v>44850</v>
      </c>
      <c r="AE2812" s="26">
        <f>IF(AND(-Z2812&gt;=61,-Z2812&lt;=90),D2812,0)</f>
        <v>0</v>
      </c>
      <c r="AF2812" s="26">
        <f>IF(AND(-Z2812&gt;=91,-Z2812&lt;=120),D2812,0)</f>
        <v>0</v>
      </c>
      <c r="AG2812" s="26">
        <f>IF(AND(-Z2812&gt;=121,-Z2812&lt;=150),D2812,0)</f>
        <v>0</v>
      </c>
      <c r="AH2812" s="26">
        <f>IF(AND(-Z2812&gt;=151,-Z2812&lt;=180),D2812,0)</f>
        <v>0</v>
      </c>
      <c r="AI2812" s="26">
        <f>IF(AND(-Z2812&gt;=181,-Z2812&lt;=210),D2812,0)</f>
        <v>0</v>
      </c>
      <c r="AJ2812" s="26">
        <f>IF(AND(-Z2812&gt;=211,-Z2812&lt;=250),D2812,0)</f>
        <v>0</v>
      </c>
      <c r="AK2812" s="26">
        <f>IF(-Z2812&gt;=251,D2812,0)</f>
        <v>0</v>
      </c>
      <c r="AL2812" s="26">
        <f>SUM(AE2812:AF2812)</f>
        <v>0</v>
      </c>
      <c r="AM2812" s="26">
        <f>SUM(AG2812:AK2812)</f>
        <v>0</v>
      </c>
      <c r="AN2812" s="26">
        <f>SUM(AI2812:AK2812)</f>
        <v>0</v>
      </c>
      <c r="AO2812" s="26">
        <f>+IF(SUM(AC2812:AK2812)=0,D2812,0)</f>
        <v>0</v>
      </c>
      <c r="AP2812" s="26">
        <f>+SUM(AC2812:AK2812)</f>
        <v>44850</v>
      </c>
      <c r="AQ2812" s="26">
        <f>+Tabla_DatosExternos_142[[#This Row],[Total Vigente]]+Tabla_DatosExternos_142[[#This Row],[Total Vencido]]</f>
        <v>44850</v>
      </c>
      <c r="AR2812" s="26">
        <f>SUM(AG2812:AK2812)</f>
        <v>0</v>
      </c>
      <c r="AS2812" s="27">
        <f>+Tabla_DatosExternos_142[[#This Row],[Fecha]]-Tabla_DatosExternos_142[[#This Row],[Vence]]</f>
        <v>-189</v>
      </c>
      <c r="AT2812" s="21"/>
      <c r="AU2812" s="28" t="e">
        <f>+AR2812-W2812</f>
        <v>#VALUE!</v>
      </c>
    </row>
    <row r="2813" spans="1:47" x14ac:dyDescent="0.35">
      <c r="A2813" s="20">
        <v>45999</v>
      </c>
      <c r="B2813" s="21">
        <v>183253</v>
      </c>
      <c r="C2813" s="21">
        <v>36792</v>
      </c>
      <c r="D2813" s="21">
        <v>36792</v>
      </c>
      <c r="E2813" s="22">
        <v>46188</v>
      </c>
      <c r="F2813" s="21">
        <v>58</v>
      </c>
      <c r="G2813" s="21" t="s">
        <v>96</v>
      </c>
      <c r="H2813" s="21" t="s">
        <v>48</v>
      </c>
      <c r="I2813" s="21" t="s">
        <v>160</v>
      </c>
      <c r="J2813" s="21" t="s">
        <v>125</v>
      </c>
      <c r="K2813" s="21" t="s">
        <v>212</v>
      </c>
      <c r="L2813" s="21" t="s">
        <v>126</v>
      </c>
      <c r="M2813" s="21" t="s">
        <v>264</v>
      </c>
      <c r="N2813" s="21">
        <v>189</v>
      </c>
      <c r="O2813" s="20"/>
      <c r="P2813" s="21" t="s">
        <v>50</v>
      </c>
      <c r="Q2813" s="21" t="s">
        <v>265</v>
      </c>
      <c r="R2813" s="21">
        <v>740000</v>
      </c>
      <c r="S2813" s="21">
        <v>5519</v>
      </c>
      <c r="T2813" s="21">
        <v>-60.963802999999999</v>
      </c>
      <c r="U2813" s="21">
        <v>-16.378260999999998</v>
      </c>
      <c r="V2813" s="21" t="s">
        <v>161</v>
      </c>
      <c r="W2813" s="21" t="s">
        <v>51</v>
      </c>
      <c r="X2813" s="21" t="s">
        <v>266</v>
      </c>
      <c r="Y2813" s="23">
        <v>46246</v>
      </c>
      <c r="Z2813" s="24">
        <f>+E2813-Y2813</f>
        <v>-58</v>
      </c>
      <c r="AA2813" s="25">
        <f>+Tabla_DatosExternos_142[[#This Row],[Saldo]]/Tabla_DatosExternos_142[[#This Row],[Importe]]</f>
        <v>1</v>
      </c>
      <c r="AB2813" s="21"/>
      <c r="AC2813" s="26">
        <f>IF(AND(-Z2813&gt;=1,-Z2813&lt;=30),D2813,0)</f>
        <v>0</v>
      </c>
      <c r="AD2813" s="26">
        <f>IF(AND(-Z2813&gt;=31,-Z2813&lt;=60),D2813,0)</f>
        <v>36792</v>
      </c>
      <c r="AE2813" s="26">
        <f>IF(AND(-Z2813&gt;=61,-Z2813&lt;=90),D2813,0)</f>
        <v>0</v>
      </c>
      <c r="AF2813" s="26">
        <f>IF(AND(-Z2813&gt;=91,-Z2813&lt;=120),D2813,0)</f>
        <v>0</v>
      </c>
      <c r="AG2813" s="26">
        <f>IF(AND(-Z2813&gt;=121,-Z2813&lt;=150),D2813,0)</f>
        <v>0</v>
      </c>
      <c r="AH2813" s="26">
        <f>IF(AND(-Z2813&gt;=151,-Z2813&lt;=180),D2813,0)</f>
        <v>0</v>
      </c>
      <c r="AI2813" s="26">
        <f>IF(AND(-Z2813&gt;=181,-Z2813&lt;=210),D2813,0)</f>
        <v>0</v>
      </c>
      <c r="AJ2813" s="26">
        <f>IF(AND(-Z2813&gt;=211,-Z2813&lt;=250),D2813,0)</f>
        <v>0</v>
      </c>
      <c r="AK2813" s="26">
        <f>IF(-Z2813&gt;=251,D2813,0)</f>
        <v>0</v>
      </c>
      <c r="AL2813" s="26">
        <f>SUM(AE2813:AF2813)</f>
        <v>0</v>
      </c>
      <c r="AM2813" s="26">
        <f>SUM(AG2813:AK2813)</f>
        <v>0</v>
      </c>
      <c r="AN2813" s="26">
        <f>SUM(AI2813:AK2813)</f>
        <v>0</v>
      </c>
      <c r="AO2813" s="26">
        <f>+IF(SUM(AC2813:AK2813)=0,D2813,0)</f>
        <v>0</v>
      </c>
      <c r="AP2813" s="26">
        <f>+SUM(AC2813:AK2813)</f>
        <v>36792</v>
      </c>
      <c r="AQ2813" s="26">
        <f>+Tabla_DatosExternos_142[[#This Row],[Total Vigente]]+Tabla_DatosExternos_142[[#This Row],[Total Vencido]]</f>
        <v>36792</v>
      </c>
      <c r="AR2813" s="26">
        <f>SUM(AG2813:AK2813)</f>
        <v>0</v>
      </c>
      <c r="AS2813" s="27">
        <f>+Tabla_DatosExternos_142[[#This Row],[Fecha]]-Tabla_DatosExternos_142[[#This Row],[Vence]]</f>
        <v>-189</v>
      </c>
      <c r="AT2813" s="21"/>
      <c r="AU2813" s="28" t="e">
        <f>+AR2813-W2813</f>
        <v>#VALUE!</v>
      </c>
    </row>
    <row r="2814" spans="1:47" x14ac:dyDescent="0.35">
      <c r="A2814" s="20">
        <v>46001</v>
      </c>
      <c r="B2814" s="21">
        <v>184507</v>
      </c>
      <c r="C2814" s="21">
        <v>30186.01</v>
      </c>
      <c r="D2814" s="21">
        <v>30186.01</v>
      </c>
      <c r="E2814" s="22">
        <v>46188</v>
      </c>
      <c r="F2814" s="21">
        <v>58</v>
      </c>
      <c r="G2814" s="21" t="s">
        <v>96</v>
      </c>
      <c r="H2814" s="21" t="s">
        <v>48</v>
      </c>
      <c r="I2814" s="21" t="s">
        <v>160</v>
      </c>
      <c r="J2814" s="21" t="s">
        <v>125</v>
      </c>
      <c r="K2814" s="21" t="s">
        <v>212</v>
      </c>
      <c r="L2814" s="21" t="s">
        <v>126</v>
      </c>
      <c r="M2814" s="21" t="s">
        <v>234</v>
      </c>
      <c r="N2814" s="21">
        <v>187</v>
      </c>
      <c r="O2814" s="20"/>
      <c r="P2814" s="21" t="s">
        <v>50</v>
      </c>
      <c r="Q2814" s="21" t="s">
        <v>167</v>
      </c>
      <c r="R2814" s="21">
        <v>500000</v>
      </c>
      <c r="S2814" s="21">
        <v>4203</v>
      </c>
      <c r="T2814" s="21">
        <v>-62.689463799999999</v>
      </c>
      <c r="U2814" s="21">
        <v>-17.615815000000001</v>
      </c>
      <c r="V2814" s="21" t="s">
        <v>161</v>
      </c>
      <c r="W2814" s="21" t="s">
        <v>51</v>
      </c>
      <c r="X2814" s="21" t="s">
        <v>168</v>
      </c>
      <c r="Y2814" s="23">
        <v>46246</v>
      </c>
      <c r="Z2814" s="24">
        <f>+E2814-Y2814</f>
        <v>-58</v>
      </c>
      <c r="AA2814" s="25">
        <f>+Tabla_DatosExternos_142[[#This Row],[Saldo]]/Tabla_DatosExternos_142[[#This Row],[Importe]]</f>
        <v>1</v>
      </c>
      <c r="AB2814" s="21"/>
      <c r="AC2814" s="26">
        <f>IF(AND(-Z2814&gt;=1,-Z2814&lt;=30),D2814,0)</f>
        <v>0</v>
      </c>
      <c r="AD2814" s="26">
        <f>IF(AND(-Z2814&gt;=31,-Z2814&lt;=60),D2814,0)</f>
        <v>30186.01</v>
      </c>
      <c r="AE2814" s="26">
        <f>IF(AND(-Z2814&gt;=61,-Z2814&lt;=90),D2814,0)</f>
        <v>0</v>
      </c>
      <c r="AF2814" s="26">
        <f>IF(AND(-Z2814&gt;=91,-Z2814&lt;=120),D2814,0)</f>
        <v>0</v>
      </c>
      <c r="AG2814" s="26">
        <f>IF(AND(-Z2814&gt;=121,-Z2814&lt;=150),D2814,0)</f>
        <v>0</v>
      </c>
      <c r="AH2814" s="26">
        <f>IF(AND(-Z2814&gt;=151,-Z2814&lt;=180),D2814,0)</f>
        <v>0</v>
      </c>
      <c r="AI2814" s="26">
        <f>IF(AND(-Z2814&gt;=181,-Z2814&lt;=210),D2814,0)</f>
        <v>0</v>
      </c>
      <c r="AJ2814" s="26">
        <f>IF(AND(-Z2814&gt;=211,-Z2814&lt;=250),D2814,0)</f>
        <v>0</v>
      </c>
      <c r="AK2814" s="26">
        <f>IF(-Z2814&gt;=251,D2814,0)</f>
        <v>0</v>
      </c>
      <c r="AL2814" s="26">
        <f>SUM(AE2814:AF2814)</f>
        <v>0</v>
      </c>
      <c r="AM2814" s="26">
        <f>SUM(AG2814:AK2814)</f>
        <v>0</v>
      </c>
      <c r="AN2814" s="26">
        <f>SUM(AI2814:AK2814)</f>
        <v>0</v>
      </c>
      <c r="AO2814" s="26">
        <f>+IF(SUM(AC2814:AK2814)=0,D2814,0)</f>
        <v>0</v>
      </c>
      <c r="AP2814" s="26">
        <f>+SUM(AC2814:AK2814)</f>
        <v>30186.01</v>
      </c>
      <c r="AQ2814" s="26">
        <f>+Tabla_DatosExternos_142[[#This Row],[Total Vigente]]+Tabla_DatosExternos_142[[#This Row],[Total Vencido]]</f>
        <v>30186.01</v>
      </c>
      <c r="AR2814" s="26">
        <f>SUM(AG2814:AK2814)</f>
        <v>0</v>
      </c>
      <c r="AS2814" s="27">
        <f>+Tabla_DatosExternos_142[[#This Row],[Fecha]]-Tabla_DatosExternos_142[[#This Row],[Vence]]</f>
        <v>-187</v>
      </c>
      <c r="AT2814" s="21"/>
      <c r="AU2814" s="28" t="e">
        <f>+AR2814-W2814</f>
        <v>#VALUE!</v>
      </c>
    </row>
    <row r="2815" spans="1:47" x14ac:dyDescent="0.35">
      <c r="A2815" s="20">
        <v>46002</v>
      </c>
      <c r="B2815" s="21">
        <v>4041</v>
      </c>
      <c r="C2815" s="21">
        <v>21450</v>
      </c>
      <c r="D2815" s="21">
        <v>21450</v>
      </c>
      <c r="E2815" s="22">
        <v>46188</v>
      </c>
      <c r="F2815" s="21">
        <v>58</v>
      </c>
      <c r="G2815" s="21" t="s">
        <v>96</v>
      </c>
      <c r="H2815" s="21" t="s">
        <v>48</v>
      </c>
      <c r="I2815" s="21" t="s">
        <v>160</v>
      </c>
      <c r="J2815" s="21" t="s">
        <v>125</v>
      </c>
      <c r="K2815" s="21" t="s">
        <v>212</v>
      </c>
      <c r="L2815" s="21" t="s">
        <v>126</v>
      </c>
      <c r="M2815" s="21" t="s">
        <v>234</v>
      </c>
      <c r="N2815" s="21">
        <v>186</v>
      </c>
      <c r="O2815" s="20"/>
      <c r="P2815" s="21" t="s">
        <v>50</v>
      </c>
      <c r="Q2815" s="21" t="s">
        <v>167</v>
      </c>
      <c r="R2815" s="21">
        <v>500000</v>
      </c>
      <c r="S2815" s="21">
        <v>4203</v>
      </c>
      <c r="T2815" s="21">
        <v>-62.689463799999999</v>
      </c>
      <c r="U2815" s="21">
        <v>-17.615815000000001</v>
      </c>
      <c r="V2815" s="21" t="s">
        <v>161</v>
      </c>
      <c r="W2815" s="21" t="s">
        <v>51</v>
      </c>
      <c r="X2815" s="21" t="s">
        <v>168</v>
      </c>
      <c r="Y2815" s="23">
        <v>46246</v>
      </c>
      <c r="Z2815" s="24">
        <f>+E2815-Y2815</f>
        <v>-58</v>
      </c>
      <c r="AA2815" s="25">
        <f>+Tabla_DatosExternos_142[[#This Row],[Saldo]]/Tabla_DatosExternos_142[[#This Row],[Importe]]</f>
        <v>1</v>
      </c>
      <c r="AB2815" s="21"/>
      <c r="AC2815" s="26">
        <f>IF(AND(-Z2815&gt;=1,-Z2815&lt;=30),D2815,0)</f>
        <v>0</v>
      </c>
      <c r="AD2815" s="26">
        <f>IF(AND(-Z2815&gt;=31,-Z2815&lt;=60),D2815,0)</f>
        <v>21450</v>
      </c>
      <c r="AE2815" s="26">
        <f>IF(AND(-Z2815&gt;=61,-Z2815&lt;=90),D2815,0)</f>
        <v>0</v>
      </c>
      <c r="AF2815" s="26">
        <f>IF(AND(-Z2815&gt;=91,-Z2815&lt;=120),D2815,0)</f>
        <v>0</v>
      </c>
      <c r="AG2815" s="26">
        <f>IF(AND(-Z2815&gt;=121,-Z2815&lt;=150),D2815,0)</f>
        <v>0</v>
      </c>
      <c r="AH2815" s="26">
        <f>IF(AND(-Z2815&gt;=151,-Z2815&lt;=180),D2815,0)</f>
        <v>0</v>
      </c>
      <c r="AI2815" s="26">
        <f>IF(AND(-Z2815&gt;=181,-Z2815&lt;=210),D2815,0)</f>
        <v>0</v>
      </c>
      <c r="AJ2815" s="26">
        <f>IF(AND(-Z2815&gt;=211,-Z2815&lt;=250),D2815,0)</f>
        <v>0</v>
      </c>
      <c r="AK2815" s="26">
        <f>IF(-Z2815&gt;=251,D2815,0)</f>
        <v>0</v>
      </c>
      <c r="AL2815" s="26">
        <f>SUM(AE2815:AF2815)</f>
        <v>0</v>
      </c>
      <c r="AM2815" s="26">
        <f>SUM(AG2815:AK2815)</f>
        <v>0</v>
      </c>
      <c r="AN2815" s="26">
        <f>SUM(AI2815:AK2815)</f>
        <v>0</v>
      </c>
      <c r="AO2815" s="26">
        <f>+IF(SUM(AC2815:AK2815)=0,D2815,0)</f>
        <v>0</v>
      </c>
      <c r="AP2815" s="26">
        <f>+SUM(AC2815:AK2815)</f>
        <v>21450</v>
      </c>
      <c r="AQ2815" s="26">
        <f>+Tabla_DatosExternos_142[[#This Row],[Total Vigente]]+Tabla_DatosExternos_142[[#This Row],[Total Vencido]]</f>
        <v>21450</v>
      </c>
      <c r="AR2815" s="26">
        <f>SUM(AG2815:AK2815)</f>
        <v>0</v>
      </c>
      <c r="AS2815" s="27">
        <f>+Tabla_DatosExternos_142[[#This Row],[Fecha]]-Tabla_DatosExternos_142[[#This Row],[Vence]]</f>
        <v>-186</v>
      </c>
      <c r="AT2815" s="21"/>
      <c r="AU2815" s="28" t="e">
        <f>+AR2815-W2815</f>
        <v>#VALUE!</v>
      </c>
    </row>
    <row r="2816" spans="1:47" x14ac:dyDescent="0.35">
      <c r="A2816" s="20">
        <v>46022</v>
      </c>
      <c r="B2816" s="21">
        <v>194905</v>
      </c>
      <c r="C2816" s="21">
        <v>37800</v>
      </c>
      <c r="D2816" s="21">
        <v>13880</v>
      </c>
      <c r="E2816" s="22">
        <v>46052</v>
      </c>
      <c r="F2816" s="21">
        <v>194</v>
      </c>
      <c r="G2816" s="21" t="s">
        <v>47</v>
      </c>
      <c r="H2816" s="21" t="s">
        <v>48</v>
      </c>
      <c r="I2816" s="21" t="s">
        <v>267</v>
      </c>
      <c r="J2816" s="21" t="s">
        <v>125</v>
      </c>
      <c r="K2816" s="21" t="s">
        <v>212</v>
      </c>
      <c r="L2816" s="21" t="s">
        <v>126</v>
      </c>
      <c r="M2816" s="21" t="s">
        <v>234</v>
      </c>
      <c r="N2816" s="21">
        <v>30</v>
      </c>
      <c r="O2816" s="20">
        <v>46056</v>
      </c>
      <c r="P2816" s="21" t="s">
        <v>50</v>
      </c>
      <c r="Q2816" s="21" t="s">
        <v>268</v>
      </c>
      <c r="R2816" s="21">
        <v>500000</v>
      </c>
      <c r="S2816" s="21">
        <v>4203</v>
      </c>
      <c r="T2816" s="21">
        <v>-62.6416927</v>
      </c>
      <c r="U2816" s="21">
        <v>-17.505858799999999</v>
      </c>
      <c r="V2816" s="21" t="s">
        <v>269</v>
      </c>
      <c r="W2816" s="21" t="s">
        <v>51</v>
      </c>
      <c r="X2816" s="21" t="s">
        <v>113</v>
      </c>
      <c r="Y2816" s="23">
        <v>46246</v>
      </c>
      <c r="Z2816" s="24">
        <f>+E2816-Y2816</f>
        <v>-194</v>
      </c>
      <c r="AA2816" s="25">
        <f>+Tabla_DatosExternos_142[[#This Row],[Saldo]]/Tabla_DatosExternos_142[[#This Row],[Importe]]</f>
        <v>0.36719576719576719</v>
      </c>
      <c r="AB2816" s="21"/>
      <c r="AC2816" s="26">
        <f>IF(AND(-Z2816&gt;=1,-Z2816&lt;=30),D2816,0)</f>
        <v>0</v>
      </c>
      <c r="AD2816" s="26">
        <f>IF(AND(-Z2816&gt;=31,-Z2816&lt;=60),D2816,0)</f>
        <v>0</v>
      </c>
      <c r="AE2816" s="26">
        <f>IF(AND(-Z2816&gt;=61,-Z2816&lt;=90),D2816,0)</f>
        <v>0</v>
      </c>
      <c r="AF2816" s="26">
        <f>IF(AND(-Z2816&gt;=91,-Z2816&lt;=120),D2816,0)</f>
        <v>0</v>
      </c>
      <c r="AG2816" s="26">
        <f>IF(AND(-Z2816&gt;=121,-Z2816&lt;=150),D2816,0)</f>
        <v>0</v>
      </c>
      <c r="AH2816" s="26">
        <f>IF(AND(-Z2816&gt;=151,-Z2816&lt;=180),D2816,0)</f>
        <v>0</v>
      </c>
      <c r="AI2816" s="26">
        <f>IF(AND(-Z2816&gt;=181,-Z2816&lt;=210),D2816,0)</f>
        <v>13880</v>
      </c>
      <c r="AJ2816" s="26">
        <f>IF(AND(-Z2816&gt;=211,-Z2816&lt;=250),D2816,0)</f>
        <v>0</v>
      </c>
      <c r="AK2816" s="26">
        <f>IF(-Z2816&gt;=251,D2816,0)</f>
        <v>0</v>
      </c>
      <c r="AL2816" s="26">
        <f>SUM(AE2816:AF2816)</f>
        <v>0</v>
      </c>
      <c r="AM2816" s="26">
        <f>SUM(AG2816:AK2816)</f>
        <v>13880</v>
      </c>
      <c r="AN2816" s="26">
        <f>SUM(AI2816:AK2816)</f>
        <v>13880</v>
      </c>
      <c r="AO2816" s="26">
        <f>+IF(SUM(AC2816:AK2816)=0,D2816,0)</f>
        <v>0</v>
      </c>
      <c r="AP2816" s="26">
        <f>+SUM(AC2816:AK2816)</f>
        <v>13880</v>
      </c>
      <c r="AQ2816" s="26">
        <f>+Tabla_DatosExternos_142[[#This Row],[Total Vigente]]+Tabla_DatosExternos_142[[#This Row],[Total Vencido]]</f>
        <v>13880</v>
      </c>
      <c r="AR2816" s="26">
        <f>SUM(AG2816:AK2816)</f>
        <v>13880</v>
      </c>
      <c r="AS2816" s="27">
        <f>+Tabla_DatosExternos_142[[#This Row],[Fecha]]-Tabla_DatosExternos_142[[#This Row],[Vence]]</f>
        <v>-30</v>
      </c>
      <c r="AT2816" s="21"/>
      <c r="AU2816" s="28" t="e">
        <f>+AR2816-W2816</f>
        <v>#VALUE!</v>
      </c>
    </row>
    <row r="2817" spans="1:47" x14ac:dyDescent="0.35">
      <c r="A2817" s="20">
        <v>46022</v>
      </c>
      <c r="B2817" s="21">
        <v>194906</v>
      </c>
      <c r="C2817" s="21">
        <v>37800</v>
      </c>
      <c r="D2817" s="21">
        <v>37800</v>
      </c>
      <c r="E2817" s="22">
        <v>46052</v>
      </c>
      <c r="F2817" s="21">
        <v>194</v>
      </c>
      <c r="G2817" s="21" t="s">
        <v>47</v>
      </c>
      <c r="H2817" s="21" t="s">
        <v>48</v>
      </c>
      <c r="I2817" s="21" t="s">
        <v>267</v>
      </c>
      <c r="J2817" s="21" t="s">
        <v>125</v>
      </c>
      <c r="K2817" s="21" t="s">
        <v>212</v>
      </c>
      <c r="L2817" s="21" t="s">
        <v>126</v>
      </c>
      <c r="M2817" s="21" t="s">
        <v>234</v>
      </c>
      <c r="N2817" s="21">
        <v>30</v>
      </c>
      <c r="O2817" s="20"/>
      <c r="P2817" s="21" t="s">
        <v>50</v>
      </c>
      <c r="Q2817" s="21" t="s">
        <v>268</v>
      </c>
      <c r="R2817" s="21">
        <v>500000</v>
      </c>
      <c r="S2817" s="21">
        <v>4203</v>
      </c>
      <c r="T2817" s="21">
        <v>-62.6416927</v>
      </c>
      <c r="U2817" s="21">
        <v>-17.505858799999999</v>
      </c>
      <c r="V2817" s="21" t="s">
        <v>269</v>
      </c>
      <c r="W2817" s="21" t="s">
        <v>51</v>
      </c>
      <c r="X2817" s="21" t="s">
        <v>113</v>
      </c>
      <c r="Y2817" s="23">
        <v>46246</v>
      </c>
      <c r="Z2817" s="24">
        <f>+E2817-Y2817</f>
        <v>-194</v>
      </c>
      <c r="AA2817" s="25">
        <f>+Tabla_DatosExternos_142[[#This Row],[Saldo]]/Tabla_DatosExternos_142[[#This Row],[Importe]]</f>
        <v>1</v>
      </c>
      <c r="AB2817" s="21"/>
      <c r="AC2817" s="26">
        <f>IF(AND(-Z2817&gt;=1,-Z2817&lt;=30),D2817,0)</f>
        <v>0</v>
      </c>
      <c r="AD2817" s="26">
        <f>IF(AND(-Z2817&gt;=31,-Z2817&lt;=60),D2817,0)</f>
        <v>0</v>
      </c>
      <c r="AE2817" s="26">
        <f>IF(AND(-Z2817&gt;=61,-Z2817&lt;=90),D2817,0)</f>
        <v>0</v>
      </c>
      <c r="AF2817" s="26">
        <f>IF(AND(-Z2817&gt;=91,-Z2817&lt;=120),D2817,0)</f>
        <v>0</v>
      </c>
      <c r="AG2817" s="26">
        <f>IF(AND(-Z2817&gt;=121,-Z2817&lt;=150),D2817,0)</f>
        <v>0</v>
      </c>
      <c r="AH2817" s="26">
        <f>IF(AND(-Z2817&gt;=151,-Z2817&lt;=180),D2817,0)</f>
        <v>0</v>
      </c>
      <c r="AI2817" s="26">
        <f>IF(AND(-Z2817&gt;=181,-Z2817&lt;=210),D2817,0)</f>
        <v>37800</v>
      </c>
      <c r="AJ2817" s="26">
        <f>IF(AND(-Z2817&gt;=211,-Z2817&lt;=250),D2817,0)</f>
        <v>0</v>
      </c>
      <c r="AK2817" s="26">
        <f>IF(-Z2817&gt;=251,D2817,0)</f>
        <v>0</v>
      </c>
      <c r="AL2817" s="26">
        <f>SUM(AE2817:AF2817)</f>
        <v>0</v>
      </c>
      <c r="AM2817" s="26">
        <f>SUM(AG2817:AK2817)</f>
        <v>37800</v>
      </c>
      <c r="AN2817" s="26">
        <f>SUM(AI2817:AK2817)</f>
        <v>37800</v>
      </c>
      <c r="AO2817" s="26">
        <f>+IF(SUM(AC2817:AK2817)=0,D2817,0)</f>
        <v>0</v>
      </c>
      <c r="AP2817" s="26">
        <f>+SUM(AC2817:AK2817)</f>
        <v>37800</v>
      </c>
      <c r="AQ2817" s="26">
        <f>+Tabla_DatosExternos_142[[#This Row],[Total Vigente]]+Tabla_DatosExternos_142[[#This Row],[Total Vencido]]</f>
        <v>37800</v>
      </c>
      <c r="AR2817" s="26">
        <f>SUM(AG2817:AK2817)</f>
        <v>37800</v>
      </c>
      <c r="AS2817" s="27">
        <f>+Tabla_DatosExternos_142[[#This Row],[Fecha]]-Tabla_DatosExternos_142[[#This Row],[Vence]]</f>
        <v>-30</v>
      </c>
      <c r="AT2817" s="21"/>
      <c r="AU2817" s="28" t="e">
        <f>+AR2817-W2817</f>
        <v>#VALUE!</v>
      </c>
    </row>
    <row r="2818" spans="1:47" x14ac:dyDescent="0.35">
      <c r="A2818" s="20">
        <v>46022</v>
      </c>
      <c r="B2818" s="21">
        <v>194907</v>
      </c>
      <c r="C2818" s="21">
        <v>37800</v>
      </c>
      <c r="D2818" s="21">
        <v>37800</v>
      </c>
      <c r="E2818" s="22">
        <v>46052</v>
      </c>
      <c r="F2818" s="21">
        <v>194</v>
      </c>
      <c r="G2818" s="21" t="s">
        <v>47</v>
      </c>
      <c r="H2818" s="21" t="s">
        <v>48</v>
      </c>
      <c r="I2818" s="21" t="s">
        <v>267</v>
      </c>
      <c r="J2818" s="21" t="s">
        <v>125</v>
      </c>
      <c r="K2818" s="21" t="s">
        <v>212</v>
      </c>
      <c r="L2818" s="21" t="s">
        <v>126</v>
      </c>
      <c r="M2818" s="21" t="s">
        <v>234</v>
      </c>
      <c r="N2818" s="21">
        <v>30</v>
      </c>
      <c r="O2818" s="20"/>
      <c r="P2818" s="21" t="s">
        <v>50</v>
      </c>
      <c r="Q2818" s="21" t="s">
        <v>268</v>
      </c>
      <c r="R2818" s="21">
        <v>500000</v>
      </c>
      <c r="S2818" s="21">
        <v>4203</v>
      </c>
      <c r="T2818" s="21">
        <v>-62.6416927</v>
      </c>
      <c r="U2818" s="21">
        <v>-17.505858799999999</v>
      </c>
      <c r="V2818" s="21" t="s">
        <v>269</v>
      </c>
      <c r="W2818" s="21" t="s">
        <v>51</v>
      </c>
      <c r="X2818" s="21" t="s">
        <v>113</v>
      </c>
      <c r="Y2818" s="23">
        <v>46246</v>
      </c>
      <c r="Z2818" s="24">
        <f>+E2818-Y2818</f>
        <v>-194</v>
      </c>
      <c r="AA2818" s="25">
        <f>+Tabla_DatosExternos_142[[#This Row],[Saldo]]/Tabla_DatosExternos_142[[#This Row],[Importe]]</f>
        <v>1</v>
      </c>
      <c r="AB2818" s="21"/>
      <c r="AC2818" s="26">
        <f>IF(AND(-Z2818&gt;=1,-Z2818&lt;=30),D2818,0)</f>
        <v>0</v>
      </c>
      <c r="AD2818" s="26">
        <f>IF(AND(-Z2818&gt;=31,-Z2818&lt;=60),D2818,0)</f>
        <v>0</v>
      </c>
      <c r="AE2818" s="26">
        <f>IF(AND(-Z2818&gt;=61,-Z2818&lt;=90),D2818,0)</f>
        <v>0</v>
      </c>
      <c r="AF2818" s="26">
        <f>IF(AND(-Z2818&gt;=91,-Z2818&lt;=120),D2818,0)</f>
        <v>0</v>
      </c>
      <c r="AG2818" s="26">
        <f>IF(AND(-Z2818&gt;=121,-Z2818&lt;=150),D2818,0)</f>
        <v>0</v>
      </c>
      <c r="AH2818" s="26">
        <f>IF(AND(-Z2818&gt;=151,-Z2818&lt;=180),D2818,0)</f>
        <v>0</v>
      </c>
      <c r="AI2818" s="26">
        <f>IF(AND(-Z2818&gt;=181,-Z2818&lt;=210),D2818,0)</f>
        <v>37800</v>
      </c>
      <c r="AJ2818" s="26">
        <f>IF(AND(-Z2818&gt;=211,-Z2818&lt;=250),D2818,0)</f>
        <v>0</v>
      </c>
      <c r="AK2818" s="26">
        <f>IF(-Z2818&gt;=251,D2818,0)</f>
        <v>0</v>
      </c>
      <c r="AL2818" s="26">
        <f>SUM(AE2818:AF2818)</f>
        <v>0</v>
      </c>
      <c r="AM2818" s="26">
        <f>SUM(AG2818:AK2818)</f>
        <v>37800</v>
      </c>
      <c r="AN2818" s="26">
        <f>SUM(AI2818:AK2818)</f>
        <v>37800</v>
      </c>
      <c r="AO2818" s="26">
        <f>+IF(SUM(AC2818:AK2818)=0,D2818,0)</f>
        <v>0</v>
      </c>
      <c r="AP2818" s="26">
        <f>+SUM(AC2818:AK2818)</f>
        <v>37800</v>
      </c>
      <c r="AQ2818" s="26">
        <f>+Tabla_DatosExternos_142[[#This Row],[Total Vigente]]+Tabla_DatosExternos_142[[#This Row],[Total Vencido]]</f>
        <v>37800</v>
      </c>
      <c r="AR2818" s="26">
        <f>SUM(AG2818:AK2818)</f>
        <v>37800</v>
      </c>
      <c r="AS2818" s="27">
        <f>+Tabla_DatosExternos_142[[#This Row],[Fecha]]-Tabla_DatosExternos_142[[#This Row],[Vence]]</f>
        <v>-30</v>
      </c>
      <c r="AT2818" s="21"/>
      <c r="AU2818" s="28" t="e">
        <f>+AR2818-W2818</f>
        <v>#VALUE!</v>
      </c>
    </row>
    <row r="2819" spans="1:47" x14ac:dyDescent="0.35">
      <c r="A2819" s="20">
        <v>46022</v>
      </c>
      <c r="B2819" s="21">
        <v>194910</v>
      </c>
      <c r="C2819" s="21">
        <v>23011</v>
      </c>
      <c r="D2819" s="21">
        <v>23011</v>
      </c>
      <c r="E2819" s="22">
        <v>46052</v>
      </c>
      <c r="F2819" s="21">
        <v>194</v>
      </c>
      <c r="G2819" s="21" t="s">
        <v>47</v>
      </c>
      <c r="H2819" s="21" t="s">
        <v>48</v>
      </c>
      <c r="I2819" s="21" t="s">
        <v>267</v>
      </c>
      <c r="J2819" s="21" t="s">
        <v>125</v>
      </c>
      <c r="K2819" s="21" t="s">
        <v>212</v>
      </c>
      <c r="L2819" s="21" t="s">
        <v>126</v>
      </c>
      <c r="M2819" s="21" t="s">
        <v>234</v>
      </c>
      <c r="N2819" s="21">
        <v>30</v>
      </c>
      <c r="O2819" s="20"/>
      <c r="P2819" s="21" t="s">
        <v>50</v>
      </c>
      <c r="Q2819" s="21" t="s">
        <v>268</v>
      </c>
      <c r="R2819" s="21">
        <v>500000</v>
      </c>
      <c r="S2819" s="21">
        <v>4203</v>
      </c>
      <c r="T2819" s="21">
        <v>-62.6416927</v>
      </c>
      <c r="U2819" s="21">
        <v>-17.505858799999999</v>
      </c>
      <c r="V2819" s="21" t="s">
        <v>269</v>
      </c>
      <c r="W2819" s="21" t="s">
        <v>51</v>
      </c>
      <c r="X2819" s="21" t="s">
        <v>113</v>
      </c>
      <c r="Y2819" s="23">
        <v>46246</v>
      </c>
      <c r="Z2819" s="24">
        <f>+E2819-Y2819</f>
        <v>-194</v>
      </c>
      <c r="AA2819" s="25">
        <f>+Tabla_DatosExternos_142[[#This Row],[Saldo]]/Tabla_DatosExternos_142[[#This Row],[Importe]]</f>
        <v>1</v>
      </c>
      <c r="AB2819" s="21"/>
      <c r="AC2819" s="26">
        <f>IF(AND(-Z2819&gt;=1,-Z2819&lt;=30),D2819,0)</f>
        <v>0</v>
      </c>
      <c r="AD2819" s="26">
        <f>IF(AND(-Z2819&gt;=31,-Z2819&lt;=60),D2819,0)</f>
        <v>0</v>
      </c>
      <c r="AE2819" s="26">
        <f>IF(AND(-Z2819&gt;=61,-Z2819&lt;=90),D2819,0)</f>
        <v>0</v>
      </c>
      <c r="AF2819" s="26">
        <f>IF(AND(-Z2819&gt;=91,-Z2819&lt;=120),D2819,0)</f>
        <v>0</v>
      </c>
      <c r="AG2819" s="26">
        <f>IF(AND(-Z2819&gt;=121,-Z2819&lt;=150),D2819,0)</f>
        <v>0</v>
      </c>
      <c r="AH2819" s="26">
        <f>IF(AND(-Z2819&gt;=151,-Z2819&lt;=180),D2819,0)</f>
        <v>0</v>
      </c>
      <c r="AI2819" s="26">
        <f>IF(AND(-Z2819&gt;=181,-Z2819&lt;=210),D2819,0)</f>
        <v>23011</v>
      </c>
      <c r="AJ2819" s="26">
        <f>IF(AND(-Z2819&gt;=211,-Z2819&lt;=250),D2819,0)</f>
        <v>0</v>
      </c>
      <c r="AK2819" s="26">
        <f>IF(-Z2819&gt;=251,D2819,0)</f>
        <v>0</v>
      </c>
      <c r="AL2819" s="26">
        <f>SUM(AE2819:AF2819)</f>
        <v>0</v>
      </c>
      <c r="AM2819" s="26">
        <f>SUM(AG2819:AK2819)</f>
        <v>23011</v>
      </c>
      <c r="AN2819" s="26">
        <f>SUM(AI2819:AK2819)</f>
        <v>23011</v>
      </c>
      <c r="AO2819" s="26">
        <f>+IF(SUM(AC2819:AK2819)=0,D2819,0)</f>
        <v>0</v>
      </c>
      <c r="AP2819" s="26">
        <f>+SUM(AC2819:AK2819)</f>
        <v>23011</v>
      </c>
      <c r="AQ2819" s="26">
        <f>+Tabla_DatosExternos_142[[#This Row],[Total Vigente]]+Tabla_DatosExternos_142[[#This Row],[Total Vencido]]</f>
        <v>23011</v>
      </c>
      <c r="AR2819" s="26">
        <f>SUM(AG2819:AK2819)</f>
        <v>23011</v>
      </c>
      <c r="AS2819" s="27">
        <f>+Tabla_DatosExternos_142[[#This Row],[Fecha]]-Tabla_DatosExternos_142[[#This Row],[Vence]]</f>
        <v>-30</v>
      </c>
      <c r="AT2819" s="21"/>
      <c r="AU2819" s="28" t="e">
        <f>+AR2819-W2819</f>
        <v>#VALUE!</v>
      </c>
    </row>
    <row r="2820" spans="1:47" x14ac:dyDescent="0.35">
      <c r="A2820" s="20">
        <v>46022</v>
      </c>
      <c r="B2820" s="21">
        <v>194934</v>
      </c>
      <c r="C2820" s="21">
        <v>20400</v>
      </c>
      <c r="D2820" s="21">
        <v>20400</v>
      </c>
      <c r="E2820" s="22">
        <v>46052</v>
      </c>
      <c r="F2820" s="21">
        <v>194</v>
      </c>
      <c r="G2820" s="21" t="s">
        <v>47</v>
      </c>
      <c r="H2820" s="21" t="s">
        <v>48</v>
      </c>
      <c r="I2820" s="21" t="s">
        <v>267</v>
      </c>
      <c r="J2820" s="21" t="s">
        <v>125</v>
      </c>
      <c r="K2820" s="21" t="s">
        <v>212</v>
      </c>
      <c r="L2820" s="21" t="s">
        <v>126</v>
      </c>
      <c r="M2820" s="21" t="s">
        <v>234</v>
      </c>
      <c r="N2820" s="21">
        <v>30</v>
      </c>
      <c r="O2820" s="20"/>
      <c r="P2820" s="21" t="s">
        <v>50</v>
      </c>
      <c r="Q2820" s="21" t="s">
        <v>268</v>
      </c>
      <c r="R2820" s="21">
        <v>500000</v>
      </c>
      <c r="S2820" s="21">
        <v>4203</v>
      </c>
      <c r="T2820" s="21">
        <v>-62.6416927</v>
      </c>
      <c r="U2820" s="21">
        <v>-17.505858799999999</v>
      </c>
      <c r="V2820" s="21" t="s">
        <v>269</v>
      </c>
      <c r="W2820" s="21" t="s">
        <v>51</v>
      </c>
      <c r="X2820" s="21" t="s">
        <v>113</v>
      </c>
      <c r="Y2820" s="23">
        <v>46246</v>
      </c>
      <c r="Z2820" s="24">
        <f>+E2820-Y2820</f>
        <v>-194</v>
      </c>
      <c r="AA2820" s="25">
        <f>+Tabla_DatosExternos_142[[#This Row],[Saldo]]/Tabla_DatosExternos_142[[#This Row],[Importe]]</f>
        <v>1</v>
      </c>
      <c r="AB2820" s="21"/>
      <c r="AC2820" s="26">
        <f>IF(AND(-Z2820&gt;=1,-Z2820&lt;=30),D2820,0)</f>
        <v>0</v>
      </c>
      <c r="AD2820" s="26">
        <f>IF(AND(-Z2820&gt;=31,-Z2820&lt;=60),D2820,0)</f>
        <v>0</v>
      </c>
      <c r="AE2820" s="26">
        <f>IF(AND(-Z2820&gt;=61,-Z2820&lt;=90),D2820,0)</f>
        <v>0</v>
      </c>
      <c r="AF2820" s="26">
        <f>IF(AND(-Z2820&gt;=91,-Z2820&lt;=120),D2820,0)</f>
        <v>0</v>
      </c>
      <c r="AG2820" s="26">
        <f>IF(AND(-Z2820&gt;=121,-Z2820&lt;=150),D2820,0)</f>
        <v>0</v>
      </c>
      <c r="AH2820" s="26">
        <f>IF(AND(-Z2820&gt;=151,-Z2820&lt;=180),D2820,0)</f>
        <v>0</v>
      </c>
      <c r="AI2820" s="26">
        <f>IF(AND(-Z2820&gt;=181,-Z2820&lt;=210),D2820,0)</f>
        <v>20400</v>
      </c>
      <c r="AJ2820" s="26">
        <f>IF(AND(-Z2820&gt;=211,-Z2820&lt;=250),D2820,0)</f>
        <v>0</v>
      </c>
      <c r="AK2820" s="26">
        <f>IF(-Z2820&gt;=251,D2820,0)</f>
        <v>0</v>
      </c>
      <c r="AL2820" s="26">
        <f>SUM(AE2820:AF2820)</f>
        <v>0</v>
      </c>
      <c r="AM2820" s="26">
        <f>SUM(AG2820:AK2820)</f>
        <v>20400</v>
      </c>
      <c r="AN2820" s="26">
        <f>SUM(AI2820:AK2820)</f>
        <v>20400</v>
      </c>
      <c r="AO2820" s="26">
        <f>+IF(SUM(AC2820:AK2820)=0,D2820,0)</f>
        <v>0</v>
      </c>
      <c r="AP2820" s="26">
        <f>+SUM(AC2820:AK2820)</f>
        <v>20400</v>
      </c>
      <c r="AQ2820" s="26">
        <f>+Tabla_DatosExternos_142[[#This Row],[Total Vigente]]+Tabla_DatosExternos_142[[#This Row],[Total Vencido]]</f>
        <v>20400</v>
      </c>
      <c r="AR2820" s="26">
        <f>SUM(AG2820:AK2820)</f>
        <v>20400</v>
      </c>
      <c r="AS2820" s="27">
        <f>+Tabla_DatosExternos_142[[#This Row],[Fecha]]-Tabla_DatosExternos_142[[#This Row],[Vence]]</f>
        <v>-30</v>
      </c>
      <c r="AT2820" s="21"/>
      <c r="AU2820" s="28" t="e">
        <f>+AR2820-W2820</f>
        <v>#VALUE!</v>
      </c>
    </row>
    <row r="2821" spans="1:47" x14ac:dyDescent="0.35">
      <c r="A2821" s="20">
        <v>46027</v>
      </c>
      <c r="B2821" s="21">
        <v>4205</v>
      </c>
      <c r="C2821" s="21">
        <v>13120</v>
      </c>
      <c r="D2821" s="21">
        <v>13120</v>
      </c>
      <c r="E2821" s="22">
        <v>46057</v>
      </c>
      <c r="F2821" s="21">
        <v>189</v>
      </c>
      <c r="G2821" s="21" t="s">
        <v>47</v>
      </c>
      <c r="H2821" s="21" t="s">
        <v>48</v>
      </c>
      <c r="I2821" s="21" t="s">
        <v>267</v>
      </c>
      <c r="J2821" s="21" t="s">
        <v>125</v>
      </c>
      <c r="K2821" s="21" t="s">
        <v>212</v>
      </c>
      <c r="L2821" s="21" t="s">
        <v>126</v>
      </c>
      <c r="M2821" s="21" t="s">
        <v>234</v>
      </c>
      <c r="N2821" s="21">
        <v>30</v>
      </c>
      <c r="O2821" s="20"/>
      <c r="P2821" s="21" t="s">
        <v>50</v>
      </c>
      <c r="Q2821" s="21" t="s">
        <v>268</v>
      </c>
      <c r="R2821" s="21">
        <v>500000</v>
      </c>
      <c r="S2821" s="21">
        <v>4203</v>
      </c>
      <c r="T2821" s="21">
        <v>-62.6416927</v>
      </c>
      <c r="U2821" s="21">
        <v>-17.505858799999999</v>
      </c>
      <c r="V2821" s="21" t="s">
        <v>269</v>
      </c>
      <c r="W2821" s="21" t="s">
        <v>51</v>
      </c>
      <c r="X2821" s="21" t="s">
        <v>113</v>
      </c>
      <c r="Y2821" s="23">
        <v>46246</v>
      </c>
      <c r="Z2821" s="24">
        <f>+E2821-Y2821</f>
        <v>-189</v>
      </c>
      <c r="AA2821" s="25">
        <f>+Tabla_DatosExternos_142[[#This Row],[Saldo]]/Tabla_DatosExternos_142[[#This Row],[Importe]]</f>
        <v>1</v>
      </c>
      <c r="AB2821" s="21"/>
      <c r="AC2821" s="26">
        <f>IF(AND(-Z2821&gt;=1,-Z2821&lt;=30),D2821,0)</f>
        <v>0</v>
      </c>
      <c r="AD2821" s="26">
        <f>IF(AND(-Z2821&gt;=31,-Z2821&lt;=60),D2821,0)</f>
        <v>0</v>
      </c>
      <c r="AE2821" s="26">
        <f>IF(AND(-Z2821&gt;=61,-Z2821&lt;=90),D2821,0)</f>
        <v>0</v>
      </c>
      <c r="AF2821" s="26">
        <f>IF(AND(-Z2821&gt;=91,-Z2821&lt;=120),D2821,0)</f>
        <v>0</v>
      </c>
      <c r="AG2821" s="26">
        <f>IF(AND(-Z2821&gt;=121,-Z2821&lt;=150),D2821,0)</f>
        <v>0</v>
      </c>
      <c r="AH2821" s="26">
        <f>IF(AND(-Z2821&gt;=151,-Z2821&lt;=180),D2821,0)</f>
        <v>0</v>
      </c>
      <c r="AI2821" s="26">
        <f>IF(AND(-Z2821&gt;=181,-Z2821&lt;=210),D2821,0)</f>
        <v>13120</v>
      </c>
      <c r="AJ2821" s="26">
        <f>IF(AND(-Z2821&gt;=211,-Z2821&lt;=250),D2821,0)</f>
        <v>0</v>
      </c>
      <c r="AK2821" s="26">
        <f>IF(-Z2821&gt;=251,D2821,0)</f>
        <v>0</v>
      </c>
      <c r="AL2821" s="26">
        <f>SUM(AE2821:AF2821)</f>
        <v>0</v>
      </c>
      <c r="AM2821" s="26">
        <f>SUM(AG2821:AK2821)</f>
        <v>13120</v>
      </c>
      <c r="AN2821" s="26">
        <f>SUM(AI2821:AK2821)</f>
        <v>13120</v>
      </c>
      <c r="AO2821" s="26">
        <f>+IF(SUM(AC2821:AK2821)=0,D2821,0)</f>
        <v>0</v>
      </c>
      <c r="AP2821" s="26">
        <f>+SUM(AC2821:AK2821)</f>
        <v>13120</v>
      </c>
      <c r="AQ2821" s="26">
        <f>+Tabla_DatosExternos_142[[#This Row],[Total Vigente]]+Tabla_DatosExternos_142[[#This Row],[Total Vencido]]</f>
        <v>13120</v>
      </c>
      <c r="AR2821" s="26">
        <f>SUM(AG2821:AK2821)</f>
        <v>13120</v>
      </c>
      <c r="AS2821" s="27">
        <f>+Tabla_DatosExternos_142[[#This Row],[Fecha]]-Tabla_DatosExternos_142[[#This Row],[Vence]]</f>
        <v>-30</v>
      </c>
      <c r="AT2821" s="21"/>
      <c r="AU2821" s="28" t="e">
        <f>+AR2821-W2821</f>
        <v>#VALUE!</v>
      </c>
    </row>
    <row r="2822" spans="1:47" x14ac:dyDescent="0.35">
      <c r="A2822" s="20">
        <v>46039</v>
      </c>
      <c r="B2822" s="21">
        <v>201722</v>
      </c>
      <c r="C2822" s="21">
        <v>32520</v>
      </c>
      <c r="D2822" s="21">
        <v>32520</v>
      </c>
      <c r="E2822" s="22">
        <v>46069</v>
      </c>
      <c r="F2822" s="21">
        <v>177</v>
      </c>
      <c r="G2822" s="21" t="s">
        <v>47</v>
      </c>
      <c r="H2822" s="21" t="s">
        <v>48</v>
      </c>
      <c r="I2822" s="21" t="s">
        <v>267</v>
      </c>
      <c r="J2822" s="21" t="s">
        <v>125</v>
      </c>
      <c r="K2822" s="21" t="s">
        <v>212</v>
      </c>
      <c r="L2822" s="21" t="s">
        <v>126</v>
      </c>
      <c r="M2822" s="21" t="s">
        <v>234</v>
      </c>
      <c r="N2822" s="21">
        <v>30</v>
      </c>
      <c r="O2822" s="20"/>
      <c r="P2822" s="21" t="s">
        <v>50</v>
      </c>
      <c r="Q2822" s="21" t="s">
        <v>268</v>
      </c>
      <c r="R2822" s="21">
        <v>500000</v>
      </c>
      <c r="S2822" s="21">
        <v>4203</v>
      </c>
      <c r="T2822" s="21">
        <v>-62.6416927</v>
      </c>
      <c r="U2822" s="21">
        <v>-17.505858799999999</v>
      </c>
      <c r="V2822" s="21" t="s">
        <v>269</v>
      </c>
      <c r="W2822" s="21" t="s">
        <v>51</v>
      </c>
      <c r="X2822" s="21" t="s">
        <v>113</v>
      </c>
      <c r="Y2822" s="23">
        <v>46246</v>
      </c>
      <c r="Z2822" s="24">
        <f>+E2822-Y2822</f>
        <v>-177</v>
      </c>
      <c r="AA2822" s="25">
        <f>+Tabla_DatosExternos_142[[#This Row],[Saldo]]/Tabla_DatosExternos_142[[#This Row],[Importe]]</f>
        <v>1</v>
      </c>
      <c r="AB2822" s="21"/>
      <c r="AC2822" s="26">
        <f>IF(AND(-Z2822&gt;=1,-Z2822&lt;=30),D2822,0)</f>
        <v>0</v>
      </c>
      <c r="AD2822" s="26">
        <f>IF(AND(-Z2822&gt;=31,-Z2822&lt;=60),D2822,0)</f>
        <v>0</v>
      </c>
      <c r="AE2822" s="26">
        <f>IF(AND(-Z2822&gt;=61,-Z2822&lt;=90),D2822,0)</f>
        <v>0</v>
      </c>
      <c r="AF2822" s="26">
        <f>IF(AND(-Z2822&gt;=91,-Z2822&lt;=120),D2822,0)</f>
        <v>0</v>
      </c>
      <c r="AG2822" s="26">
        <f>IF(AND(-Z2822&gt;=121,-Z2822&lt;=150),D2822,0)</f>
        <v>0</v>
      </c>
      <c r="AH2822" s="26">
        <f>IF(AND(-Z2822&gt;=151,-Z2822&lt;=180),D2822,0)</f>
        <v>32520</v>
      </c>
      <c r="AI2822" s="26">
        <f>IF(AND(-Z2822&gt;=181,-Z2822&lt;=210),D2822,0)</f>
        <v>0</v>
      </c>
      <c r="AJ2822" s="26">
        <f>IF(AND(-Z2822&gt;=211,-Z2822&lt;=250),D2822,0)</f>
        <v>0</v>
      </c>
      <c r="AK2822" s="26">
        <f>IF(-Z2822&gt;=251,D2822,0)</f>
        <v>0</v>
      </c>
      <c r="AL2822" s="26">
        <f>SUM(AE2822:AF2822)</f>
        <v>0</v>
      </c>
      <c r="AM2822" s="26">
        <f>SUM(AG2822:AK2822)</f>
        <v>32520</v>
      </c>
      <c r="AN2822" s="26">
        <f>SUM(AI2822:AK2822)</f>
        <v>0</v>
      </c>
      <c r="AO2822" s="26">
        <f>+IF(SUM(AC2822:AK2822)=0,D2822,0)</f>
        <v>0</v>
      </c>
      <c r="AP2822" s="26">
        <f>+SUM(AC2822:AK2822)</f>
        <v>32520</v>
      </c>
      <c r="AQ2822" s="26">
        <f>+Tabla_DatosExternos_142[[#This Row],[Total Vigente]]+Tabla_DatosExternos_142[[#This Row],[Total Vencido]]</f>
        <v>32520</v>
      </c>
      <c r="AR2822" s="26">
        <f>SUM(AG2822:AK2822)</f>
        <v>32520</v>
      </c>
      <c r="AS2822" s="27">
        <f>+Tabla_DatosExternos_142[[#This Row],[Fecha]]-Tabla_DatosExternos_142[[#This Row],[Vence]]</f>
        <v>-30</v>
      </c>
      <c r="AT2822" s="21"/>
      <c r="AU2822" s="28" t="e">
        <f>+AR2822-W2822</f>
        <v>#VALUE!</v>
      </c>
    </row>
    <row r="2823" spans="1:47" x14ac:dyDescent="0.35">
      <c r="A2823" s="20">
        <v>46039</v>
      </c>
      <c r="B2823" s="21">
        <v>201723</v>
      </c>
      <c r="C2823" s="21">
        <v>37500</v>
      </c>
      <c r="D2823" s="21">
        <v>37500</v>
      </c>
      <c r="E2823" s="22">
        <v>46069</v>
      </c>
      <c r="F2823" s="21">
        <v>177</v>
      </c>
      <c r="G2823" s="21" t="s">
        <v>47</v>
      </c>
      <c r="H2823" s="21" t="s">
        <v>48</v>
      </c>
      <c r="I2823" s="21" t="s">
        <v>267</v>
      </c>
      <c r="J2823" s="21" t="s">
        <v>125</v>
      </c>
      <c r="K2823" s="21" t="s">
        <v>212</v>
      </c>
      <c r="L2823" s="21" t="s">
        <v>126</v>
      </c>
      <c r="M2823" s="21" t="s">
        <v>234</v>
      </c>
      <c r="N2823" s="21">
        <v>30</v>
      </c>
      <c r="O2823" s="20"/>
      <c r="P2823" s="21" t="s">
        <v>50</v>
      </c>
      <c r="Q2823" s="21" t="s">
        <v>268</v>
      </c>
      <c r="R2823" s="21">
        <v>500000</v>
      </c>
      <c r="S2823" s="21">
        <v>4203</v>
      </c>
      <c r="T2823" s="21">
        <v>-62.6416927</v>
      </c>
      <c r="U2823" s="21">
        <v>-17.505858799999999</v>
      </c>
      <c r="V2823" s="21" t="s">
        <v>269</v>
      </c>
      <c r="W2823" s="21" t="s">
        <v>51</v>
      </c>
      <c r="X2823" s="21" t="s">
        <v>113</v>
      </c>
      <c r="Y2823" s="23">
        <v>46246</v>
      </c>
      <c r="Z2823" s="24">
        <f>+E2823-Y2823</f>
        <v>-177</v>
      </c>
      <c r="AA2823" s="25">
        <f>+Tabla_DatosExternos_142[[#This Row],[Saldo]]/Tabla_DatosExternos_142[[#This Row],[Importe]]</f>
        <v>1</v>
      </c>
      <c r="AB2823" s="21"/>
      <c r="AC2823" s="26">
        <f>IF(AND(-Z2823&gt;=1,-Z2823&lt;=30),D2823,0)</f>
        <v>0</v>
      </c>
      <c r="AD2823" s="26">
        <f>IF(AND(-Z2823&gt;=31,-Z2823&lt;=60),D2823,0)</f>
        <v>0</v>
      </c>
      <c r="AE2823" s="26">
        <f>IF(AND(-Z2823&gt;=61,-Z2823&lt;=90),D2823,0)</f>
        <v>0</v>
      </c>
      <c r="AF2823" s="26">
        <f>IF(AND(-Z2823&gt;=91,-Z2823&lt;=120),D2823,0)</f>
        <v>0</v>
      </c>
      <c r="AG2823" s="26">
        <f>IF(AND(-Z2823&gt;=121,-Z2823&lt;=150),D2823,0)</f>
        <v>0</v>
      </c>
      <c r="AH2823" s="26">
        <f>IF(AND(-Z2823&gt;=151,-Z2823&lt;=180),D2823,0)</f>
        <v>37500</v>
      </c>
      <c r="AI2823" s="26">
        <f>IF(AND(-Z2823&gt;=181,-Z2823&lt;=210),D2823,0)</f>
        <v>0</v>
      </c>
      <c r="AJ2823" s="26">
        <f>IF(AND(-Z2823&gt;=211,-Z2823&lt;=250),D2823,0)</f>
        <v>0</v>
      </c>
      <c r="AK2823" s="26">
        <f>IF(-Z2823&gt;=251,D2823,0)</f>
        <v>0</v>
      </c>
      <c r="AL2823" s="26">
        <f>SUM(AE2823:AF2823)</f>
        <v>0</v>
      </c>
      <c r="AM2823" s="26">
        <f>SUM(AG2823:AK2823)</f>
        <v>37500</v>
      </c>
      <c r="AN2823" s="26">
        <f>SUM(AI2823:AK2823)</f>
        <v>0</v>
      </c>
      <c r="AO2823" s="26">
        <f>+IF(SUM(AC2823:AK2823)=0,D2823,0)</f>
        <v>0</v>
      </c>
      <c r="AP2823" s="26">
        <f>+SUM(AC2823:AK2823)</f>
        <v>37500</v>
      </c>
      <c r="AQ2823" s="26">
        <f>+Tabla_DatosExternos_142[[#This Row],[Total Vigente]]+Tabla_DatosExternos_142[[#This Row],[Total Vencido]]</f>
        <v>37500</v>
      </c>
      <c r="AR2823" s="26">
        <f>SUM(AG2823:AK2823)</f>
        <v>37500</v>
      </c>
      <c r="AS2823" s="27">
        <f>+Tabla_DatosExternos_142[[#This Row],[Fecha]]-Tabla_DatosExternos_142[[#This Row],[Vence]]</f>
        <v>-30</v>
      </c>
      <c r="AT2823" s="21"/>
      <c r="AU2823" s="28" t="e">
        <f>+AR2823-W2823</f>
        <v>#VALUE!</v>
      </c>
    </row>
    <row r="2824" spans="1:47" x14ac:dyDescent="0.35">
      <c r="A2824" s="20">
        <v>46039</v>
      </c>
      <c r="B2824" s="21">
        <v>201724</v>
      </c>
      <c r="C2824" s="21">
        <v>37500</v>
      </c>
      <c r="D2824" s="21">
        <v>37500</v>
      </c>
      <c r="E2824" s="22">
        <v>46069</v>
      </c>
      <c r="F2824" s="21">
        <v>177</v>
      </c>
      <c r="G2824" s="21" t="s">
        <v>47</v>
      </c>
      <c r="H2824" s="21" t="s">
        <v>48</v>
      </c>
      <c r="I2824" s="21" t="s">
        <v>267</v>
      </c>
      <c r="J2824" s="21" t="s">
        <v>125</v>
      </c>
      <c r="K2824" s="21" t="s">
        <v>212</v>
      </c>
      <c r="L2824" s="21" t="s">
        <v>126</v>
      </c>
      <c r="M2824" s="21" t="s">
        <v>234</v>
      </c>
      <c r="N2824" s="21">
        <v>30</v>
      </c>
      <c r="O2824" s="20"/>
      <c r="P2824" s="21" t="s">
        <v>50</v>
      </c>
      <c r="Q2824" s="21" t="s">
        <v>268</v>
      </c>
      <c r="R2824" s="21">
        <v>500000</v>
      </c>
      <c r="S2824" s="21">
        <v>4203</v>
      </c>
      <c r="T2824" s="21">
        <v>-62.6416927</v>
      </c>
      <c r="U2824" s="21">
        <v>-17.505858799999999</v>
      </c>
      <c r="V2824" s="21" t="s">
        <v>269</v>
      </c>
      <c r="W2824" s="21" t="s">
        <v>51</v>
      </c>
      <c r="X2824" s="21" t="s">
        <v>113</v>
      </c>
      <c r="Y2824" s="23">
        <v>46246</v>
      </c>
      <c r="Z2824" s="24">
        <f>+E2824-Y2824</f>
        <v>-177</v>
      </c>
      <c r="AA2824" s="25">
        <f>+Tabla_DatosExternos_142[[#This Row],[Saldo]]/Tabla_DatosExternos_142[[#This Row],[Importe]]</f>
        <v>1</v>
      </c>
      <c r="AB2824" s="21"/>
      <c r="AC2824" s="26">
        <f>IF(AND(-Z2824&gt;=1,-Z2824&lt;=30),D2824,0)</f>
        <v>0</v>
      </c>
      <c r="AD2824" s="26">
        <f>IF(AND(-Z2824&gt;=31,-Z2824&lt;=60),D2824,0)</f>
        <v>0</v>
      </c>
      <c r="AE2824" s="26">
        <f>IF(AND(-Z2824&gt;=61,-Z2824&lt;=90),D2824,0)</f>
        <v>0</v>
      </c>
      <c r="AF2824" s="26">
        <f>IF(AND(-Z2824&gt;=91,-Z2824&lt;=120),D2824,0)</f>
        <v>0</v>
      </c>
      <c r="AG2824" s="26">
        <f>IF(AND(-Z2824&gt;=121,-Z2824&lt;=150),D2824,0)</f>
        <v>0</v>
      </c>
      <c r="AH2824" s="26">
        <f>IF(AND(-Z2824&gt;=151,-Z2824&lt;=180),D2824,0)</f>
        <v>37500</v>
      </c>
      <c r="AI2824" s="26">
        <f>IF(AND(-Z2824&gt;=181,-Z2824&lt;=210),D2824,0)</f>
        <v>0</v>
      </c>
      <c r="AJ2824" s="26">
        <f>IF(AND(-Z2824&gt;=211,-Z2824&lt;=250),D2824,0)</f>
        <v>0</v>
      </c>
      <c r="AK2824" s="26">
        <f>IF(-Z2824&gt;=251,D2824,0)</f>
        <v>0</v>
      </c>
      <c r="AL2824" s="26">
        <f>SUM(AE2824:AF2824)</f>
        <v>0</v>
      </c>
      <c r="AM2824" s="26">
        <f>SUM(AG2824:AK2824)</f>
        <v>37500</v>
      </c>
      <c r="AN2824" s="26">
        <f>SUM(AI2824:AK2824)</f>
        <v>0</v>
      </c>
      <c r="AO2824" s="26">
        <f>+IF(SUM(AC2824:AK2824)=0,D2824,0)</f>
        <v>0</v>
      </c>
      <c r="AP2824" s="26">
        <f>+SUM(AC2824:AK2824)</f>
        <v>37500</v>
      </c>
      <c r="AQ2824" s="26">
        <f>+Tabla_DatosExternos_142[[#This Row],[Total Vigente]]+Tabla_DatosExternos_142[[#This Row],[Total Vencido]]</f>
        <v>37500</v>
      </c>
      <c r="AR2824" s="26">
        <f>SUM(AG2824:AK2824)</f>
        <v>37500</v>
      </c>
      <c r="AS2824" s="27">
        <f>+Tabla_DatosExternos_142[[#This Row],[Fecha]]-Tabla_DatosExternos_142[[#This Row],[Vence]]</f>
        <v>-30</v>
      </c>
      <c r="AT2824" s="21"/>
      <c r="AU2824" s="28" t="e">
        <f>+AR2824-W2824</f>
        <v>#VALUE!</v>
      </c>
    </row>
    <row r="2825" spans="1:47" x14ac:dyDescent="0.35">
      <c r="A2825" s="20">
        <v>46039</v>
      </c>
      <c r="B2825" s="21">
        <v>201725</v>
      </c>
      <c r="C2825" s="21">
        <v>37500</v>
      </c>
      <c r="D2825" s="21">
        <v>37500</v>
      </c>
      <c r="E2825" s="22">
        <v>46069</v>
      </c>
      <c r="F2825" s="21">
        <v>177</v>
      </c>
      <c r="G2825" s="21" t="s">
        <v>47</v>
      </c>
      <c r="H2825" s="21" t="s">
        <v>48</v>
      </c>
      <c r="I2825" s="21" t="s">
        <v>267</v>
      </c>
      <c r="J2825" s="21" t="s">
        <v>125</v>
      </c>
      <c r="K2825" s="21" t="s">
        <v>212</v>
      </c>
      <c r="L2825" s="21" t="s">
        <v>126</v>
      </c>
      <c r="M2825" s="21" t="s">
        <v>234</v>
      </c>
      <c r="N2825" s="21">
        <v>30</v>
      </c>
      <c r="O2825" s="20"/>
      <c r="P2825" s="21" t="s">
        <v>50</v>
      </c>
      <c r="Q2825" s="21" t="s">
        <v>268</v>
      </c>
      <c r="R2825" s="21">
        <v>500000</v>
      </c>
      <c r="S2825" s="21">
        <v>4203</v>
      </c>
      <c r="T2825" s="21">
        <v>-62.6416927</v>
      </c>
      <c r="U2825" s="21">
        <v>-17.505858799999999</v>
      </c>
      <c r="V2825" s="21" t="s">
        <v>269</v>
      </c>
      <c r="W2825" s="21" t="s">
        <v>51</v>
      </c>
      <c r="X2825" s="21" t="s">
        <v>113</v>
      </c>
      <c r="Y2825" s="23">
        <v>46246</v>
      </c>
      <c r="Z2825" s="24">
        <f>+E2825-Y2825</f>
        <v>-177</v>
      </c>
      <c r="AA2825" s="25">
        <f>+Tabla_DatosExternos_142[[#This Row],[Saldo]]/Tabla_DatosExternos_142[[#This Row],[Importe]]</f>
        <v>1</v>
      </c>
      <c r="AB2825" s="21"/>
      <c r="AC2825" s="26">
        <f>IF(AND(-Z2825&gt;=1,-Z2825&lt;=30),D2825,0)</f>
        <v>0</v>
      </c>
      <c r="AD2825" s="26">
        <f>IF(AND(-Z2825&gt;=31,-Z2825&lt;=60),D2825,0)</f>
        <v>0</v>
      </c>
      <c r="AE2825" s="26">
        <f>IF(AND(-Z2825&gt;=61,-Z2825&lt;=90),D2825,0)</f>
        <v>0</v>
      </c>
      <c r="AF2825" s="26">
        <f>IF(AND(-Z2825&gt;=91,-Z2825&lt;=120),D2825,0)</f>
        <v>0</v>
      </c>
      <c r="AG2825" s="26">
        <f>IF(AND(-Z2825&gt;=121,-Z2825&lt;=150),D2825,0)</f>
        <v>0</v>
      </c>
      <c r="AH2825" s="26">
        <f>IF(AND(-Z2825&gt;=151,-Z2825&lt;=180),D2825,0)</f>
        <v>37500</v>
      </c>
      <c r="AI2825" s="26">
        <f>IF(AND(-Z2825&gt;=181,-Z2825&lt;=210),D2825,0)</f>
        <v>0</v>
      </c>
      <c r="AJ2825" s="26">
        <f>IF(AND(-Z2825&gt;=211,-Z2825&lt;=250),D2825,0)</f>
        <v>0</v>
      </c>
      <c r="AK2825" s="26">
        <f>IF(-Z2825&gt;=251,D2825,0)</f>
        <v>0</v>
      </c>
      <c r="AL2825" s="26">
        <f>SUM(AE2825:AF2825)</f>
        <v>0</v>
      </c>
      <c r="AM2825" s="26">
        <f>SUM(AG2825:AK2825)</f>
        <v>37500</v>
      </c>
      <c r="AN2825" s="26">
        <f>SUM(AI2825:AK2825)</f>
        <v>0</v>
      </c>
      <c r="AO2825" s="26">
        <f>+IF(SUM(AC2825:AK2825)=0,D2825,0)</f>
        <v>0</v>
      </c>
      <c r="AP2825" s="26">
        <f>+SUM(AC2825:AK2825)</f>
        <v>37500</v>
      </c>
      <c r="AQ2825" s="26">
        <f>+Tabla_DatosExternos_142[[#This Row],[Total Vigente]]+Tabla_DatosExternos_142[[#This Row],[Total Vencido]]</f>
        <v>37500</v>
      </c>
      <c r="AR2825" s="26">
        <f>SUM(AG2825:AK2825)</f>
        <v>37500</v>
      </c>
      <c r="AS2825" s="27">
        <f>+Tabla_DatosExternos_142[[#This Row],[Fecha]]-Tabla_DatosExternos_142[[#This Row],[Vence]]</f>
        <v>-30</v>
      </c>
      <c r="AT2825" s="21"/>
      <c r="AU2825" s="28" t="e">
        <f>+AR2825-W2825</f>
        <v>#VALUE!</v>
      </c>
    </row>
    <row r="2826" spans="1:47" x14ac:dyDescent="0.35">
      <c r="A2826" s="20">
        <v>46039</v>
      </c>
      <c r="B2826" s="21">
        <v>201726</v>
      </c>
      <c r="C2826" s="21">
        <v>12500</v>
      </c>
      <c r="D2826" s="21">
        <v>12500</v>
      </c>
      <c r="E2826" s="22">
        <v>46069</v>
      </c>
      <c r="F2826" s="21">
        <v>177</v>
      </c>
      <c r="G2826" s="21" t="s">
        <v>47</v>
      </c>
      <c r="H2826" s="21" t="s">
        <v>48</v>
      </c>
      <c r="I2826" s="21" t="s">
        <v>267</v>
      </c>
      <c r="J2826" s="21" t="s">
        <v>125</v>
      </c>
      <c r="K2826" s="21" t="s">
        <v>212</v>
      </c>
      <c r="L2826" s="21" t="s">
        <v>126</v>
      </c>
      <c r="M2826" s="21" t="s">
        <v>234</v>
      </c>
      <c r="N2826" s="21">
        <v>30</v>
      </c>
      <c r="O2826" s="20"/>
      <c r="P2826" s="21" t="s">
        <v>50</v>
      </c>
      <c r="Q2826" s="21" t="s">
        <v>268</v>
      </c>
      <c r="R2826" s="21">
        <v>500000</v>
      </c>
      <c r="S2826" s="21">
        <v>4203</v>
      </c>
      <c r="T2826" s="21">
        <v>-62.6416927</v>
      </c>
      <c r="U2826" s="21">
        <v>-17.505858799999999</v>
      </c>
      <c r="V2826" s="21" t="s">
        <v>269</v>
      </c>
      <c r="W2826" s="21" t="s">
        <v>51</v>
      </c>
      <c r="X2826" s="21" t="s">
        <v>113</v>
      </c>
      <c r="Y2826" s="23">
        <v>46246</v>
      </c>
      <c r="Z2826" s="24">
        <f>+E2826-Y2826</f>
        <v>-177</v>
      </c>
      <c r="AA2826" s="25">
        <f>+Tabla_DatosExternos_142[[#This Row],[Saldo]]/Tabla_DatosExternos_142[[#This Row],[Importe]]</f>
        <v>1</v>
      </c>
      <c r="AB2826" s="21"/>
      <c r="AC2826" s="26">
        <f>IF(AND(-Z2826&gt;=1,-Z2826&lt;=30),D2826,0)</f>
        <v>0</v>
      </c>
      <c r="AD2826" s="26">
        <f>IF(AND(-Z2826&gt;=31,-Z2826&lt;=60),D2826,0)</f>
        <v>0</v>
      </c>
      <c r="AE2826" s="26">
        <f>IF(AND(-Z2826&gt;=61,-Z2826&lt;=90),D2826,0)</f>
        <v>0</v>
      </c>
      <c r="AF2826" s="26">
        <f>IF(AND(-Z2826&gt;=91,-Z2826&lt;=120),D2826,0)</f>
        <v>0</v>
      </c>
      <c r="AG2826" s="26">
        <f>IF(AND(-Z2826&gt;=121,-Z2826&lt;=150),D2826,0)</f>
        <v>0</v>
      </c>
      <c r="AH2826" s="26">
        <f>IF(AND(-Z2826&gt;=151,-Z2826&lt;=180),D2826,0)</f>
        <v>12500</v>
      </c>
      <c r="AI2826" s="26">
        <f>IF(AND(-Z2826&gt;=181,-Z2826&lt;=210),D2826,0)</f>
        <v>0</v>
      </c>
      <c r="AJ2826" s="26">
        <f>IF(AND(-Z2826&gt;=211,-Z2826&lt;=250),D2826,0)</f>
        <v>0</v>
      </c>
      <c r="AK2826" s="26">
        <f>IF(-Z2826&gt;=251,D2826,0)</f>
        <v>0</v>
      </c>
      <c r="AL2826" s="26">
        <f>SUM(AE2826:AF2826)</f>
        <v>0</v>
      </c>
      <c r="AM2826" s="26">
        <f>SUM(AG2826:AK2826)</f>
        <v>12500</v>
      </c>
      <c r="AN2826" s="26">
        <f>SUM(AI2826:AK2826)</f>
        <v>0</v>
      </c>
      <c r="AO2826" s="26">
        <f>+IF(SUM(AC2826:AK2826)=0,D2826,0)</f>
        <v>0</v>
      </c>
      <c r="AP2826" s="26">
        <f>+SUM(AC2826:AK2826)</f>
        <v>12500</v>
      </c>
      <c r="AQ2826" s="26">
        <f>+Tabla_DatosExternos_142[[#This Row],[Total Vigente]]+Tabla_DatosExternos_142[[#This Row],[Total Vencido]]</f>
        <v>12500</v>
      </c>
      <c r="AR2826" s="26">
        <f>SUM(AG2826:AK2826)</f>
        <v>12500</v>
      </c>
      <c r="AS2826" s="27">
        <f>+Tabla_DatosExternos_142[[#This Row],[Fecha]]-Tabla_DatosExternos_142[[#This Row],[Vence]]</f>
        <v>-30</v>
      </c>
      <c r="AT2826" s="21"/>
      <c r="AU2826" s="28" t="e">
        <f>+AR2826-W2826</f>
        <v>#VALUE!</v>
      </c>
    </row>
    <row r="2827" spans="1:47" x14ac:dyDescent="0.35">
      <c r="A2827" s="20">
        <v>46039</v>
      </c>
      <c r="B2827" s="21">
        <v>201727</v>
      </c>
      <c r="C2827" s="21">
        <v>47600</v>
      </c>
      <c r="D2827" s="21">
        <v>47600</v>
      </c>
      <c r="E2827" s="22">
        <v>46069</v>
      </c>
      <c r="F2827" s="21">
        <v>177</v>
      </c>
      <c r="G2827" s="21" t="s">
        <v>47</v>
      </c>
      <c r="H2827" s="21" t="s">
        <v>48</v>
      </c>
      <c r="I2827" s="21" t="s">
        <v>267</v>
      </c>
      <c r="J2827" s="21" t="s">
        <v>125</v>
      </c>
      <c r="K2827" s="21" t="s">
        <v>212</v>
      </c>
      <c r="L2827" s="21" t="s">
        <v>126</v>
      </c>
      <c r="M2827" s="21" t="s">
        <v>234</v>
      </c>
      <c r="N2827" s="21">
        <v>30</v>
      </c>
      <c r="O2827" s="20"/>
      <c r="P2827" s="21" t="s">
        <v>50</v>
      </c>
      <c r="Q2827" s="21" t="s">
        <v>268</v>
      </c>
      <c r="R2827" s="21">
        <v>500000</v>
      </c>
      <c r="S2827" s="21">
        <v>4203</v>
      </c>
      <c r="T2827" s="21">
        <v>-62.6416927</v>
      </c>
      <c r="U2827" s="21">
        <v>-17.505858799999999</v>
      </c>
      <c r="V2827" s="21" t="s">
        <v>269</v>
      </c>
      <c r="W2827" s="21" t="s">
        <v>51</v>
      </c>
      <c r="X2827" s="21" t="s">
        <v>113</v>
      </c>
      <c r="Y2827" s="23">
        <v>46246</v>
      </c>
      <c r="Z2827" s="24">
        <f>+E2827-Y2827</f>
        <v>-177</v>
      </c>
      <c r="AA2827" s="25">
        <f>+Tabla_DatosExternos_142[[#This Row],[Saldo]]/Tabla_DatosExternos_142[[#This Row],[Importe]]</f>
        <v>1</v>
      </c>
      <c r="AB2827" s="21"/>
      <c r="AC2827" s="26">
        <f>IF(AND(-Z2827&gt;=1,-Z2827&lt;=30),D2827,0)</f>
        <v>0</v>
      </c>
      <c r="AD2827" s="26">
        <f>IF(AND(-Z2827&gt;=31,-Z2827&lt;=60),D2827,0)</f>
        <v>0</v>
      </c>
      <c r="AE2827" s="26">
        <f>IF(AND(-Z2827&gt;=61,-Z2827&lt;=90),D2827,0)</f>
        <v>0</v>
      </c>
      <c r="AF2827" s="26">
        <f>IF(AND(-Z2827&gt;=91,-Z2827&lt;=120),D2827,0)</f>
        <v>0</v>
      </c>
      <c r="AG2827" s="26">
        <f>IF(AND(-Z2827&gt;=121,-Z2827&lt;=150),D2827,0)</f>
        <v>0</v>
      </c>
      <c r="AH2827" s="26">
        <f>IF(AND(-Z2827&gt;=151,-Z2827&lt;=180),D2827,0)</f>
        <v>47600</v>
      </c>
      <c r="AI2827" s="26">
        <f>IF(AND(-Z2827&gt;=181,-Z2827&lt;=210),D2827,0)</f>
        <v>0</v>
      </c>
      <c r="AJ2827" s="26">
        <f>IF(AND(-Z2827&gt;=211,-Z2827&lt;=250),D2827,0)</f>
        <v>0</v>
      </c>
      <c r="AK2827" s="26">
        <f>IF(-Z2827&gt;=251,D2827,0)</f>
        <v>0</v>
      </c>
      <c r="AL2827" s="26">
        <f>SUM(AE2827:AF2827)</f>
        <v>0</v>
      </c>
      <c r="AM2827" s="26">
        <f>SUM(AG2827:AK2827)</f>
        <v>47600</v>
      </c>
      <c r="AN2827" s="26">
        <f>SUM(AI2827:AK2827)</f>
        <v>0</v>
      </c>
      <c r="AO2827" s="26">
        <f>+IF(SUM(AC2827:AK2827)=0,D2827,0)</f>
        <v>0</v>
      </c>
      <c r="AP2827" s="26">
        <f>+SUM(AC2827:AK2827)</f>
        <v>47600</v>
      </c>
      <c r="AQ2827" s="26">
        <f>+Tabla_DatosExternos_142[[#This Row],[Total Vigente]]+Tabla_DatosExternos_142[[#This Row],[Total Vencido]]</f>
        <v>47600</v>
      </c>
      <c r="AR2827" s="26">
        <f>SUM(AG2827:AK2827)</f>
        <v>47600</v>
      </c>
      <c r="AS2827" s="27">
        <f>+Tabla_DatosExternos_142[[#This Row],[Fecha]]-Tabla_DatosExternos_142[[#This Row],[Vence]]</f>
        <v>-30</v>
      </c>
      <c r="AT2827" s="21"/>
      <c r="AU2827" s="28" t="e">
        <f>+AR2827-W2827</f>
        <v>#VALUE!</v>
      </c>
    </row>
    <row r="2828" spans="1:47" x14ac:dyDescent="0.35">
      <c r="A2828" s="20">
        <v>46039</v>
      </c>
      <c r="B2828" s="21">
        <v>201728</v>
      </c>
      <c r="C2828" s="21">
        <v>47600</v>
      </c>
      <c r="D2828" s="21">
        <v>47600</v>
      </c>
      <c r="E2828" s="22">
        <v>46069</v>
      </c>
      <c r="F2828" s="21">
        <v>177</v>
      </c>
      <c r="G2828" s="21" t="s">
        <v>47</v>
      </c>
      <c r="H2828" s="21" t="s">
        <v>48</v>
      </c>
      <c r="I2828" s="21" t="s">
        <v>267</v>
      </c>
      <c r="J2828" s="21" t="s">
        <v>125</v>
      </c>
      <c r="K2828" s="21" t="s">
        <v>212</v>
      </c>
      <c r="L2828" s="21" t="s">
        <v>126</v>
      </c>
      <c r="M2828" s="21" t="s">
        <v>234</v>
      </c>
      <c r="N2828" s="21">
        <v>30</v>
      </c>
      <c r="O2828" s="20"/>
      <c r="P2828" s="21" t="s">
        <v>50</v>
      </c>
      <c r="Q2828" s="21" t="s">
        <v>268</v>
      </c>
      <c r="R2828" s="21">
        <v>500000</v>
      </c>
      <c r="S2828" s="21">
        <v>4203</v>
      </c>
      <c r="T2828" s="21">
        <v>-62.6416927</v>
      </c>
      <c r="U2828" s="21">
        <v>-17.505858799999999</v>
      </c>
      <c r="V2828" s="21" t="s">
        <v>269</v>
      </c>
      <c r="W2828" s="21" t="s">
        <v>51</v>
      </c>
      <c r="X2828" s="21" t="s">
        <v>113</v>
      </c>
      <c r="Y2828" s="23">
        <v>46246</v>
      </c>
      <c r="Z2828" s="24">
        <f>+E2828-Y2828</f>
        <v>-177</v>
      </c>
      <c r="AA2828" s="25">
        <f>+Tabla_DatosExternos_142[[#This Row],[Saldo]]/Tabla_DatosExternos_142[[#This Row],[Importe]]</f>
        <v>1</v>
      </c>
      <c r="AB2828" s="21"/>
      <c r="AC2828" s="26">
        <f>IF(AND(-Z2828&gt;=1,-Z2828&lt;=30),D2828,0)</f>
        <v>0</v>
      </c>
      <c r="AD2828" s="26">
        <f>IF(AND(-Z2828&gt;=31,-Z2828&lt;=60),D2828,0)</f>
        <v>0</v>
      </c>
      <c r="AE2828" s="26">
        <f>IF(AND(-Z2828&gt;=61,-Z2828&lt;=90),D2828,0)</f>
        <v>0</v>
      </c>
      <c r="AF2828" s="26">
        <f>IF(AND(-Z2828&gt;=91,-Z2828&lt;=120),D2828,0)</f>
        <v>0</v>
      </c>
      <c r="AG2828" s="26">
        <f>IF(AND(-Z2828&gt;=121,-Z2828&lt;=150),D2828,0)</f>
        <v>0</v>
      </c>
      <c r="AH2828" s="26">
        <f>IF(AND(-Z2828&gt;=151,-Z2828&lt;=180),D2828,0)</f>
        <v>47600</v>
      </c>
      <c r="AI2828" s="26">
        <f>IF(AND(-Z2828&gt;=181,-Z2828&lt;=210),D2828,0)</f>
        <v>0</v>
      </c>
      <c r="AJ2828" s="26">
        <f>IF(AND(-Z2828&gt;=211,-Z2828&lt;=250),D2828,0)</f>
        <v>0</v>
      </c>
      <c r="AK2828" s="26">
        <f>IF(-Z2828&gt;=251,D2828,0)</f>
        <v>0</v>
      </c>
      <c r="AL2828" s="26">
        <f>SUM(AE2828:AF2828)</f>
        <v>0</v>
      </c>
      <c r="AM2828" s="26">
        <f>SUM(AG2828:AK2828)</f>
        <v>47600</v>
      </c>
      <c r="AN2828" s="26">
        <f>SUM(AI2828:AK2828)</f>
        <v>0</v>
      </c>
      <c r="AO2828" s="26">
        <f>+IF(SUM(AC2828:AK2828)=0,D2828,0)</f>
        <v>0</v>
      </c>
      <c r="AP2828" s="26">
        <f>+SUM(AC2828:AK2828)</f>
        <v>47600</v>
      </c>
      <c r="AQ2828" s="26">
        <f>+Tabla_DatosExternos_142[[#This Row],[Total Vigente]]+Tabla_DatosExternos_142[[#This Row],[Total Vencido]]</f>
        <v>47600</v>
      </c>
      <c r="AR2828" s="26">
        <f>SUM(AG2828:AK2828)</f>
        <v>47600</v>
      </c>
      <c r="AS2828" s="27">
        <f>+Tabla_DatosExternos_142[[#This Row],[Fecha]]-Tabla_DatosExternos_142[[#This Row],[Vence]]</f>
        <v>-30</v>
      </c>
      <c r="AT2828" s="21"/>
      <c r="AU2828" s="28" t="e">
        <f>+AR2828-W2828</f>
        <v>#VALUE!</v>
      </c>
    </row>
    <row r="2829" spans="1:47" x14ac:dyDescent="0.35">
      <c r="A2829" s="20">
        <v>46112</v>
      </c>
      <c r="B2829" s="21">
        <v>405</v>
      </c>
      <c r="C2829" s="21">
        <v>164412</v>
      </c>
      <c r="D2829" s="21">
        <v>164412</v>
      </c>
      <c r="E2829" s="22">
        <v>46218</v>
      </c>
      <c r="F2829" s="21">
        <v>28</v>
      </c>
      <c r="G2829" s="21" t="s">
        <v>90</v>
      </c>
      <c r="H2829" s="21" t="s">
        <v>48</v>
      </c>
      <c r="I2829" s="21" t="s">
        <v>274</v>
      </c>
      <c r="J2829" s="21" t="s">
        <v>125</v>
      </c>
      <c r="K2829" s="21" t="s">
        <v>212</v>
      </c>
      <c r="L2829" s="21" t="s">
        <v>126</v>
      </c>
      <c r="M2829" s="21" t="s">
        <v>275</v>
      </c>
      <c r="N2829" s="21">
        <v>106</v>
      </c>
      <c r="O2829" s="20"/>
      <c r="P2829" s="21" t="s">
        <v>120</v>
      </c>
      <c r="Q2829" s="21" t="s">
        <v>276</v>
      </c>
      <c r="R2829" s="21">
        <v>350000</v>
      </c>
      <c r="S2829" s="21">
        <v>5579</v>
      </c>
      <c r="T2829" s="21">
        <v>-60.739994000000003</v>
      </c>
      <c r="U2829" s="21">
        <v>-17.838418999999998</v>
      </c>
      <c r="V2829" s="21" t="s">
        <v>277</v>
      </c>
      <c r="W2829" s="21" t="s">
        <v>258</v>
      </c>
      <c r="X2829" s="21" t="s">
        <v>278</v>
      </c>
      <c r="Y2829" s="23">
        <v>46246</v>
      </c>
      <c r="Z2829" s="24">
        <f>+E2829-Y2829</f>
        <v>-28</v>
      </c>
      <c r="AA2829" s="25">
        <f>+Tabla_DatosExternos_142[[#This Row],[Saldo]]/Tabla_DatosExternos_142[[#This Row],[Importe]]</f>
        <v>1</v>
      </c>
      <c r="AB2829" s="21"/>
      <c r="AC2829" s="26">
        <f>IF(AND(-Z2829&gt;=1,-Z2829&lt;=30),D2829,0)</f>
        <v>164412</v>
      </c>
      <c r="AD2829" s="26">
        <f>IF(AND(-Z2829&gt;=31,-Z2829&lt;=60),D2829,0)</f>
        <v>0</v>
      </c>
      <c r="AE2829" s="26">
        <f>IF(AND(-Z2829&gt;=61,-Z2829&lt;=90),D2829,0)</f>
        <v>0</v>
      </c>
      <c r="AF2829" s="26">
        <f>IF(AND(-Z2829&gt;=91,-Z2829&lt;=120),D2829,0)</f>
        <v>0</v>
      </c>
      <c r="AG2829" s="26">
        <f>IF(AND(-Z2829&gt;=121,-Z2829&lt;=150),D2829,0)</f>
        <v>0</v>
      </c>
      <c r="AH2829" s="26">
        <f>IF(AND(-Z2829&gt;=151,-Z2829&lt;=180),D2829,0)</f>
        <v>0</v>
      </c>
      <c r="AI2829" s="26">
        <f>IF(AND(-Z2829&gt;=181,-Z2829&lt;=210),D2829,0)</f>
        <v>0</v>
      </c>
      <c r="AJ2829" s="26">
        <f>IF(AND(-Z2829&gt;=211,-Z2829&lt;=250),D2829,0)</f>
        <v>0</v>
      </c>
      <c r="AK2829" s="26">
        <f>IF(-Z2829&gt;=251,D2829,0)</f>
        <v>0</v>
      </c>
      <c r="AL2829" s="26">
        <f>SUM(AE2829:AF2829)</f>
        <v>0</v>
      </c>
      <c r="AM2829" s="26">
        <f>SUM(AG2829:AK2829)</f>
        <v>0</v>
      </c>
      <c r="AN2829" s="26">
        <f>SUM(AI2829:AK2829)</f>
        <v>0</v>
      </c>
      <c r="AO2829" s="26">
        <f>+IF(SUM(AC2829:AK2829)=0,D2829,0)</f>
        <v>0</v>
      </c>
      <c r="AP2829" s="26">
        <f>+SUM(AC2829:AK2829)</f>
        <v>164412</v>
      </c>
      <c r="AQ2829" s="26">
        <f>+Tabla_DatosExternos_142[[#This Row],[Total Vigente]]+Tabla_DatosExternos_142[[#This Row],[Total Vencido]]</f>
        <v>164412</v>
      </c>
      <c r="AR2829" s="26">
        <f>SUM(AG2829:AK2829)</f>
        <v>0</v>
      </c>
      <c r="AS2829" s="27">
        <f>+Tabla_DatosExternos_142[[#This Row],[Fecha]]-Tabla_DatosExternos_142[[#This Row],[Vence]]</f>
        <v>-106</v>
      </c>
      <c r="AT2829" s="21"/>
      <c r="AU2829" s="28" t="e">
        <f>+AR2829-W2829</f>
        <v>#VALUE!</v>
      </c>
    </row>
    <row r="2830" spans="1:47" x14ac:dyDescent="0.35">
      <c r="A2830" s="20">
        <v>46112</v>
      </c>
      <c r="B2830" s="21">
        <v>406</v>
      </c>
      <c r="C2830" s="21">
        <v>164412</v>
      </c>
      <c r="D2830" s="21">
        <v>164412</v>
      </c>
      <c r="E2830" s="22">
        <v>46218</v>
      </c>
      <c r="F2830" s="21">
        <v>28</v>
      </c>
      <c r="G2830" s="21" t="s">
        <v>90</v>
      </c>
      <c r="H2830" s="21" t="s">
        <v>48</v>
      </c>
      <c r="I2830" s="21" t="s">
        <v>274</v>
      </c>
      <c r="J2830" s="21" t="s">
        <v>125</v>
      </c>
      <c r="K2830" s="21" t="s">
        <v>212</v>
      </c>
      <c r="L2830" s="21" t="s">
        <v>126</v>
      </c>
      <c r="M2830" s="21" t="s">
        <v>275</v>
      </c>
      <c r="N2830" s="21">
        <v>106</v>
      </c>
      <c r="O2830" s="20"/>
      <c r="P2830" s="21" t="s">
        <v>120</v>
      </c>
      <c r="Q2830" s="21" t="s">
        <v>276</v>
      </c>
      <c r="R2830" s="21">
        <v>350000</v>
      </c>
      <c r="S2830" s="21">
        <v>5579</v>
      </c>
      <c r="T2830" s="21">
        <v>-60.739994000000003</v>
      </c>
      <c r="U2830" s="21">
        <v>-17.838418999999998</v>
      </c>
      <c r="V2830" s="21" t="s">
        <v>277</v>
      </c>
      <c r="W2830" s="21" t="s">
        <v>258</v>
      </c>
      <c r="X2830" s="21" t="s">
        <v>278</v>
      </c>
      <c r="Y2830" s="23">
        <v>46246</v>
      </c>
      <c r="Z2830" s="24">
        <f>+E2830-Y2830</f>
        <v>-28</v>
      </c>
      <c r="AA2830" s="25">
        <f>+Tabla_DatosExternos_142[[#This Row],[Saldo]]/Tabla_DatosExternos_142[[#This Row],[Importe]]</f>
        <v>1</v>
      </c>
      <c r="AB2830" s="21"/>
      <c r="AC2830" s="26">
        <f>IF(AND(-Z2830&gt;=1,-Z2830&lt;=30),D2830,0)</f>
        <v>164412</v>
      </c>
      <c r="AD2830" s="26">
        <f>IF(AND(-Z2830&gt;=31,-Z2830&lt;=60),D2830,0)</f>
        <v>0</v>
      </c>
      <c r="AE2830" s="26">
        <f>IF(AND(-Z2830&gt;=61,-Z2830&lt;=90),D2830,0)</f>
        <v>0</v>
      </c>
      <c r="AF2830" s="26">
        <f>IF(AND(-Z2830&gt;=91,-Z2830&lt;=120),D2830,0)</f>
        <v>0</v>
      </c>
      <c r="AG2830" s="26">
        <f>IF(AND(-Z2830&gt;=121,-Z2830&lt;=150),D2830,0)</f>
        <v>0</v>
      </c>
      <c r="AH2830" s="26">
        <f>IF(AND(-Z2830&gt;=151,-Z2830&lt;=180),D2830,0)</f>
        <v>0</v>
      </c>
      <c r="AI2830" s="26">
        <f>IF(AND(-Z2830&gt;=181,-Z2830&lt;=210),D2830,0)</f>
        <v>0</v>
      </c>
      <c r="AJ2830" s="26">
        <f>IF(AND(-Z2830&gt;=211,-Z2830&lt;=250),D2830,0)</f>
        <v>0</v>
      </c>
      <c r="AK2830" s="26">
        <f>IF(-Z2830&gt;=251,D2830,0)</f>
        <v>0</v>
      </c>
      <c r="AL2830" s="26">
        <f>SUM(AE2830:AF2830)</f>
        <v>0</v>
      </c>
      <c r="AM2830" s="26">
        <f>SUM(AG2830:AK2830)</f>
        <v>0</v>
      </c>
      <c r="AN2830" s="26">
        <f>SUM(AI2830:AK2830)</f>
        <v>0</v>
      </c>
      <c r="AO2830" s="26">
        <f>+IF(SUM(AC2830:AK2830)=0,D2830,0)</f>
        <v>0</v>
      </c>
      <c r="AP2830" s="26">
        <f>+SUM(AC2830:AK2830)</f>
        <v>164412</v>
      </c>
      <c r="AQ2830" s="26">
        <f>+Tabla_DatosExternos_142[[#This Row],[Total Vigente]]+Tabla_DatosExternos_142[[#This Row],[Total Vencido]]</f>
        <v>164412</v>
      </c>
      <c r="AR2830" s="26">
        <f>SUM(AG2830:AK2830)</f>
        <v>0</v>
      </c>
      <c r="AS2830" s="27">
        <f>+Tabla_DatosExternos_142[[#This Row],[Fecha]]-Tabla_DatosExternos_142[[#This Row],[Vence]]</f>
        <v>-106</v>
      </c>
      <c r="AT2830" s="21"/>
      <c r="AU2830" s="28" t="e">
        <f>+AR2830-W2830</f>
        <v>#VALUE!</v>
      </c>
    </row>
    <row r="2831" spans="1:47" x14ac:dyDescent="0.35">
      <c r="A2831" s="20">
        <v>46216</v>
      </c>
      <c r="B2831" s="21">
        <v>283180</v>
      </c>
      <c r="C2831" s="21">
        <v>32400</v>
      </c>
      <c r="D2831" s="21">
        <v>32400</v>
      </c>
      <c r="E2831" s="22">
        <v>46246</v>
      </c>
      <c r="F2831" s="21">
        <v>0</v>
      </c>
      <c r="G2831" s="21" t="s">
        <v>90</v>
      </c>
      <c r="H2831" s="21" t="s">
        <v>48</v>
      </c>
      <c r="I2831" s="21" t="s">
        <v>312</v>
      </c>
      <c r="J2831" s="21" t="s">
        <v>125</v>
      </c>
      <c r="K2831" s="21" t="s">
        <v>212</v>
      </c>
      <c r="L2831" s="21" t="s">
        <v>126</v>
      </c>
      <c r="M2831" s="21" t="s">
        <v>264</v>
      </c>
      <c r="N2831" s="21">
        <v>30</v>
      </c>
      <c r="O2831" s="20"/>
      <c r="P2831" s="21" t="s">
        <v>50</v>
      </c>
      <c r="Q2831" s="21" t="s">
        <v>313</v>
      </c>
      <c r="R2831" s="21">
        <v>180000</v>
      </c>
      <c r="S2831" s="21">
        <v>5519</v>
      </c>
      <c r="T2831" s="21">
        <v>-58.399842999999997</v>
      </c>
      <c r="U2831" s="21">
        <v>-16.36036</v>
      </c>
      <c r="V2831" s="21" t="s">
        <v>314</v>
      </c>
      <c r="W2831" s="21" t="s">
        <v>51</v>
      </c>
      <c r="X2831" s="21" t="s">
        <v>315</v>
      </c>
      <c r="Y2831" s="23">
        <v>46246</v>
      </c>
      <c r="Z2831" s="24">
        <f>+E2831-Y2831</f>
        <v>0</v>
      </c>
      <c r="AA2831" s="25">
        <f>+Tabla_DatosExternos_142[[#This Row],[Saldo]]/Tabla_DatosExternos_142[[#This Row],[Importe]]</f>
        <v>1</v>
      </c>
      <c r="AB2831" s="21"/>
      <c r="AC2831" s="26">
        <f>IF(AND(-Z2831&gt;=1,-Z2831&lt;=30),D2831,0)</f>
        <v>0</v>
      </c>
      <c r="AD2831" s="26">
        <f>IF(AND(-Z2831&gt;=31,-Z2831&lt;=60),D2831,0)</f>
        <v>0</v>
      </c>
      <c r="AE2831" s="26">
        <f>IF(AND(-Z2831&gt;=61,-Z2831&lt;=90),D2831,0)</f>
        <v>0</v>
      </c>
      <c r="AF2831" s="26">
        <f>IF(AND(-Z2831&gt;=91,-Z2831&lt;=120),D2831,0)</f>
        <v>0</v>
      </c>
      <c r="AG2831" s="26">
        <f>IF(AND(-Z2831&gt;=121,-Z2831&lt;=150),D2831,0)</f>
        <v>0</v>
      </c>
      <c r="AH2831" s="26">
        <f>IF(AND(-Z2831&gt;=151,-Z2831&lt;=180),D2831,0)</f>
        <v>0</v>
      </c>
      <c r="AI2831" s="26">
        <f>IF(AND(-Z2831&gt;=181,-Z2831&lt;=210),D2831,0)</f>
        <v>0</v>
      </c>
      <c r="AJ2831" s="26">
        <f>IF(AND(-Z2831&gt;=211,-Z2831&lt;=250),D2831,0)</f>
        <v>0</v>
      </c>
      <c r="AK2831" s="26">
        <f>IF(-Z2831&gt;=251,D2831,0)</f>
        <v>0</v>
      </c>
      <c r="AL2831" s="26">
        <f>SUM(AE2831:AF2831)</f>
        <v>0</v>
      </c>
      <c r="AM2831" s="26">
        <f>SUM(AG2831:AK2831)</f>
        <v>0</v>
      </c>
      <c r="AN2831" s="26">
        <f>SUM(AI2831:AK2831)</f>
        <v>0</v>
      </c>
      <c r="AO2831" s="26">
        <f>+IF(SUM(AC2831:AK2831)=0,D2831,0)</f>
        <v>32400</v>
      </c>
      <c r="AP2831" s="26">
        <f>+SUM(AC2831:AK2831)</f>
        <v>0</v>
      </c>
      <c r="AQ2831" s="26">
        <f>+Tabla_DatosExternos_142[[#This Row],[Total Vigente]]+Tabla_DatosExternos_142[[#This Row],[Total Vencido]]</f>
        <v>32400</v>
      </c>
      <c r="AR2831" s="26">
        <f>SUM(AG2831:AK2831)</f>
        <v>0</v>
      </c>
      <c r="AS2831" s="27">
        <f>+Tabla_DatosExternos_142[[#This Row],[Fecha]]-Tabla_DatosExternos_142[[#This Row],[Vence]]</f>
        <v>-30</v>
      </c>
      <c r="AT2831" s="21"/>
      <c r="AU2831" s="28" t="e">
        <f>+AR2831-W2831</f>
        <v>#VALUE!</v>
      </c>
    </row>
    <row r="2832" spans="1:47" x14ac:dyDescent="0.35">
      <c r="A2832" s="20">
        <v>46216</v>
      </c>
      <c r="B2832" s="21">
        <v>283222</v>
      </c>
      <c r="C2832" s="21">
        <v>41599.75</v>
      </c>
      <c r="D2832" s="21">
        <v>3599.75</v>
      </c>
      <c r="E2832" s="22">
        <v>46246</v>
      </c>
      <c r="F2832" s="21">
        <v>0</v>
      </c>
      <c r="G2832" s="21" t="s">
        <v>90</v>
      </c>
      <c r="H2832" s="21" t="s">
        <v>48</v>
      </c>
      <c r="I2832" s="21" t="s">
        <v>280</v>
      </c>
      <c r="J2832" s="21" t="s">
        <v>125</v>
      </c>
      <c r="K2832" s="21" t="s">
        <v>212</v>
      </c>
      <c r="L2832" s="21" t="s">
        <v>126</v>
      </c>
      <c r="M2832" s="21" t="s">
        <v>234</v>
      </c>
      <c r="N2832" s="21">
        <v>30</v>
      </c>
      <c r="O2832" s="20">
        <v>46246</v>
      </c>
      <c r="P2832" s="21" t="s">
        <v>50</v>
      </c>
      <c r="Q2832" s="21" t="s">
        <v>281</v>
      </c>
      <c r="R2832" s="21">
        <v>200000</v>
      </c>
      <c r="S2832" s="21">
        <v>4203</v>
      </c>
      <c r="T2832" s="21">
        <v>-62.619414999999996</v>
      </c>
      <c r="U2832" s="21">
        <v>-16.909279000000002</v>
      </c>
      <c r="V2832" s="21" t="s">
        <v>282</v>
      </c>
      <c r="W2832" s="21" t="s">
        <v>51</v>
      </c>
      <c r="X2832" s="21" t="s">
        <v>283</v>
      </c>
      <c r="Y2832" s="23">
        <v>46246</v>
      </c>
      <c r="Z2832" s="24">
        <f>+E2832-Y2832</f>
        <v>0</v>
      </c>
      <c r="AA2832" s="25">
        <f>+Tabla_DatosExternos_142[[#This Row],[Saldo]]/Tabla_DatosExternos_142[[#This Row],[Importe]]</f>
        <v>8.653297195295645E-2</v>
      </c>
      <c r="AB2832" s="21"/>
      <c r="AC2832" s="26">
        <f>IF(AND(-Z2832&gt;=1,-Z2832&lt;=30),D2832,0)</f>
        <v>0</v>
      </c>
      <c r="AD2832" s="26">
        <f>IF(AND(-Z2832&gt;=31,-Z2832&lt;=60),D2832,0)</f>
        <v>0</v>
      </c>
      <c r="AE2832" s="26">
        <f>IF(AND(-Z2832&gt;=61,-Z2832&lt;=90),D2832,0)</f>
        <v>0</v>
      </c>
      <c r="AF2832" s="26">
        <f>IF(AND(-Z2832&gt;=91,-Z2832&lt;=120),D2832,0)</f>
        <v>0</v>
      </c>
      <c r="AG2832" s="26">
        <f>IF(AND(-Z2832&gt;=121,-Z2832&lt;=150),D2832,0)</f>
        <v>0</v>
      </c>
      <c r="AH2832" s="26">
        <f>IF(AND(-Z2832&gt;=151,-Z2832&lt;=180),D2832,0)</f>
        <v>0</v>
      </c>
      <c r="AI2832" s="26">
        <f>IF(AND(-Z2832&gt;=181,-Z2832&lt;=210),D2832,0)</f>
        <v>0</v>
      </c>
      <c r="AJ2832" s="26">
        <f>IF(AND(-Z2832&gt;=211,-Z2832&lt;=250),D2832,0)</f>
        <v>0</v>
      </c>
      <c r="AK2832" s="26">
        <f>IF(-Z2832&gt;=251,D2832,0)</f>
        <v>0</v>
      </c>
      <c r="AL2832" s="26">
        <f>SUM(AE2832:AF2832)</f>
        <v>0</v>
      </c>
      <c r="AM2832" s="26">
        <f>SUM(AG2832:AK2832)</f>
        <v>0</v>
      </c>
      <c r="AN2832" s="26">
        <f>SUM(AI2832:AK2832)</f>
        <v>0</v>
      </c>
      <c r="AO2832" s="26">
        <f>+IF(SUM(AC2832:AK2832)=0,D2832,0)</f>
        <v>3599.75</v>
      </c>
      <c r="AP2832" s="26">
        <f>+SUM(AC2832:AK2832)</f>
        <v>0</v>
      </c>
      <c r="AQ2832" s="26">
        <f>+Tabla_DatosExternos_142[[#This Row],[Total Vigente]]+Tabla_DatosExternos_142[[#This Row],[Total Vencido]]</f>
        <v>3599.75</v>
      </c>
      <c r="AR2832" s="26">
        <f>SUM(AG2832:AK2832)</f>
        <v>0</v>
      </c>
      <c r="AS2832" s="27">
        <f>+Tabla_DatosExternos_142[[#This Row],[Fecha]]-Tabla_DatosExternos_142[[#This Row],[Vence]]</f>
        <v>-30</v>
      </c>
      <c r="AT2832" s="21"/>
      <c r="AU2832" s="28" t="e">
        <f>+AR2832-W2832</f>
        <v>#VALUE!</v>
      </c>
    </row>
    <row r="2833" spans="1:47" x14ac:dyDescent="0.35">
      <c r="A2833" s="20">
        <v>46216</v>
      </c>
      <c r="B2833" s="21">
        <v>283223</v>
      </c>
      <c r="C2833" s="21">
        <v>25999.75</v>
      </c>
      <c r="D2833" s="21">
        <v>18999.75</v>
      </c>
      <c r="E2833" s="22">
        <v>46246</v>
      </c>
      <c r="F2833" s="21">
        <v>0</v>
      </c>
      <c r="G2833" s="21" t="s">
        <v>90</v>
      </c>
      <c r="H2833" s="21" t="s">
        <v>48</v>
      </c>
      <c r="I2833" s="21" t="s">
        <v>280</v>
      </c>
      <c r="J2833" s="21" t="s">
        <v>125</v>
      </c>
      <c r="K2833" s="21" t="s">
        <v>212</v>
      </c>
      <c r="L2833" s="21" t="s">
        <v>126</v>
      </c>
      <c r="M2833" s="21" t="s">
        <v>234</v>
      </c>
      <c r="N2833" s="21">
        <v>30</v>
      </c>
      <c r="O2833" s="20">
        <v>46231</v>
      </c>
      <c r="P2833" s="21" t="s">
        <v>50</v>
      </c>
      <c r="Q2833" s="21" t="s">
        <v>281</v>
      </c>
      <c r="R2833" s="21">
        <v>200000</v>
      </c>
      <c r="S2833" s="21">
        <v>4203</v>
      </c>
      <c r="T2833" s="21">
        <v>-62.619414999999996</v>
      </c>
      <c r="U2833" s="21">
        <v>-16.909279000000002</v>
      </c>
      <c r="V2833" s="21" t="s">
        <v>282</v>
      </c>
      <c r="W2833" s="21" t="s">
        <v>51</v>
      </c>
      <c r="X2833" s="21" t="s">
        <v>283</v>
      </c>
      <c r="Y2833" s="23">
        <v>46246</v>
      </c>
      <c r="Z2833" s="24">
        <f>+E2833-Y2833</f>
        <v>0</v>
      </c>
      <c r="AA2833" s="25">
        <f>+Tabla_DatosExternos_142[[#This Row],[Saldo]]/Tabla_DatosExternos_142[[#This Row],[Importe]]</f>
        <v>0.73076664198694219</v>
      </c>
      <c r="AB2833" s="21"/>
      <c r="AC2833" s="26">
        <f>IF(AND(-Z2833&gt;=1,-Z2833&lt;=30),D2833,0)</f>
        <v>0</v>
      </c>
      <c r="AD2833" s="26">
        <f>IF(AND(-Z2833&gt;=31,-Z2833&lt;=60),D2833,0)</f>
        <v>0</v>
      </c>
      <c r="AE2833" s="26">
        <f>IF(AND(-Z2833&gt;=61,-Z2833&lt;=90),D2833,0)</f>
        <v>0</v>
      </c>
      <c r="AF2833" s="26">
        <f>IF(AND(-Z2833&gt;=91,-Z2833&lt;=120),D2833,0)</f>
        <v>0</v>
      </c>
      <c r="AG2833" s="26">
        <f>IF(AND(-Z2833&gt;=121,-Z2833&lt;=150),D2833,0)</f>
        <v>0</v>
      </c>
      <c r="AH2833" s="26">
        <f>IF(AND(-Z2833&gt;=151,-Z2833&lt;=180),D2833,0)</f>
        <v>0</v>
      </c>
      <c r="AI2833" s="26">
        <f>IF(AND(-Z2833&gt;=181,-Z2833&lt;=210),D2833,0)</f>
        <v>0</v>
      </c>
      <c r="AJ2833" s="26">
        <f>IF(AND(-Z2833&gt;=211,-Z2833&lt;=250),D2833,0)</f>
        <v>0</v>
      </c>
      <c r="AK2833" s="26">
        <f>IF(-Z2833&gt;=251,D2833,0)</f>
        <v>0</v>
      </c>
      <c r="AL2833" s="26">
        <f>SUM(AE2833:AF2833)</f>
        <v>0</v>
      </c>
      <c r="AM2833" s="26">
        <f>SUM(AG2833:AK2833)</f>
        <v>0</v>
      </c>
      <c r="AN2833" s="26">
        <f>SUM(AI2833:AK2833)</f>
        <v>0</v>
      </c>
      <c r="AO2833" s="26">
        <f>+IF(SUM(AC2833:AK2833)=0,D2833,0)</f>
        <v>18999.75</v>
      </c>
      <c r="AP2833" s="26">
        <f>+SUM(AC2833:AK2833)</f>
        <v>0</v>
      </c>
      <c r="AQ2833" s="26">
        <f>+Tabla_DatosExternos_142[[#This Row],[Total Vigente]]+Tabla_DatosExternos_142[[#This Row],[Total Vencido]]</f>
        <v>18999.75</v>
      </c>
      <c r="AR2833" s="26">
        <f>SUM(AG2833:AK2833)</f>
        <v>0</v>
      </c>
      <c r="AS2833" s="27">
        <f>+Tabla_DatosExternos_142[[#This Row],[Fecha]]-Tabla_DatosExternos_142[[#This Row],[Vence]]</f>
        <v>-30</v>
      </c>
      <c r="AT2833" s="21"/>
      <c r="AU2833" s="28" t="e">
        <f>+AR2833-W2833</f>
        <v>#VALUE!</v>
      </c>
    </row>
    <row r="2834" spans="1:47" x14ac:dyDescent="0.35">
      <c r="A2834" s="20">
        <v>46216</v>
      </c>
      <c r="B2834" s="21">
        <v>283224</v>
      </c>
      <c r="C2834" s="21">
        <v>25999.75</v>
      </c>
      <c r="D2834" s="21">
        <v>25999.75</v>
      </c>
      <c r="E2834" s="22">
        <v>46246</v>
      </c>
      <c r="F2834" s="21">
        <v>0</v>
      </c>
      <c r="G2834" s="21" t="s">
        <v>90</v>
      </c>
      <c r="H2834" s="21" t="s">
        <v>48</v>
      </c>
      <c r="I2834" s="21" t="s">
        <v>280</v>
      </c>
      <c r="J2834" s="21" t="s">
        <v>125</v>
      </c>
      <c r="K2834" s="21" t="s">
        <v>212</v>
      </c>
      <c r="L2834" s="21" t="s">
        <v>126</v>
      </c>
      <c r="M2834" s="21" t="s">
        <v>234</v>
      </c>
      <c r="N2834" s="21">
        <v>30</v>
      </c>
      <c r="O2834" s="20"/>
      <c r="P2834" s="21" t="s">
        <v>50</v>
      </c>
      <c r="Q2834" s="21" t="s">
        <v>281</v>
      </c>
      <c r="R2834" s="21">
        <v>200000</v>
      </c>
      <c r="S2834" s="21">
        <v>4203</v>
      </c>
      <c r="T2834" s="21">
        <v>-62.619414999999996</v>
      </c>
      <c r="U2834" s="21">
        <v>-16.909279000000002</v>
      </c>
      <c r="V2834" s="21" t="s">
        <v>282</v>
      </c>
      <c r="W2834" s="21" t="s">
        <v>51</v>
      </c>
      <c r="X2834" s="21" t="s">
        <v>283</v>
      </c>
      <c r="Y2834" s="23">
        <v>46246</v>
      </c>
      <c r="Z2834" s="24">
        <f>+E2834-Y2834</f>
        <v>0</v>
      </c>
      <c r="AA2834" s="25">
        <f>+Tabla_DatosExternos_142[[#This Row],[Saldo]]/Tabla_DatosExternos_142[[#This Row],[Importe]]</f>
        <v>1</v>
      </c>
      <c r="AB2834" s="21"/>
      <c r="AC2834" s="26">
        <f>IF(AND(-Z2834&gt;=1,-Z2834&lt;=30),D2834,0)</f>
        <v>0</v>
      </c>
      <c r="AD2834" s="26">
        <f>IF(AND(-Z2834&gt;=31,-Z2834&lt;=60),D2834,0)</f>
        <v>0</v>
      </c>
      <c r="AE2834" s="26">
        <f>IF(AND(-Z2834&gt;=61,-Z2834&lt;=90),D2834,0)</f>
        <v>0</v>
      </c>
      <c r="AF2834" s="26">
        <f>IF(AND(-Z2834&gt;=91,-Z2834&lt;=120),D2834,0)</f>
        <v>0</v>
      </c>
      <c r="AG2834" s="26">
        <f>IF(AND(-Z2834&gt;=121,-Z2834&lt;=150),D2834,0)</f>
        <v>0</v>
      </c>
      <c r="AH2834" s="26">
        <f>IF(AND(-Z2834&gt;=151,-Z2834&lt;=180),D2834,0)</f>
        <v>0</v>
      </c>
      <c r="AI2834" s="26">
        <f>IF(AND(-Z2834&gt;=181,-Z2834&lt;=210),D2834,0)</f>
        <v>0</v>
      </c>
      <c r="AJ2834" s="26">
        <f>IF(AND(-Z2834&gt;=211,-Z2834&lt;=250),D2834,0)</f>
        <v>0</v>
      </c>
      <c r="AK2834" s="26">
        <f>IF(-Z2834&gt;=251,D2834,0)</f>
        <v>0</v>
      </c>
      <c r="AL2834" s="26">
        <f>SUM(AE2834:AF2834)</f>
        <v>0</v>
      </c>
      <c r="AM2834" s="26">
        <f>SUM(AG2834:AK2834)</f>
        <v>0</v>
      </c>
      <c r="AN2834" s="26">
        <f>SUM(AI2834:AK2834)</f>
        <v>0</v>
      </c>
      <c r="AO2834" s="26">
        <f>+IF(SUM(AC2834:AK2834)=0,D2834,0)</f>
        <v>25999.75</v>
      </c>
      <c r="AP2834" s="26">
        <f>+SUM(AC2834:AK2834)</f>
        <v>0</v>
      </c>
      <c r="AQ2834" s="26">
        <f>+Tabla_DatosExternos_142[[#This Row],[Total Vigente]]+Tabla_DatosExternos_142[[#This Row],[Total Vencido]]</f>
        <v>25999.75</v>
      </c>
      <c r="AR2834" s="26">
        <f>SUM(AG2834:AK2834)</f>
        <v>0</v>
      </c>
      <c r="AS2834" s="27">
        <f>+Tabla_DatosExternos_142[[#This Row],[Fecha]]-Tabla_DatosExternos_142[[#This Row],[Vence]]</f>
        <v>-30</v>
      </c>
      <c r="AT2834" s="21"/>
      <c r="AU2834" s="28" t="e">
        <f>+AR2834-W2834</f>
        <v>#VALUE!</v>
      </c>
    </row>
    <row r="2835" spans="1:47" x14ac:dyDescent="0.35">
      <c r="A2835" s="20">
        <v>46217</v>
      </c>
      <c r="B2835" s="21">
        <v>283912</v>
      </c>
      <c r="C2835" s="21">
        <v>32399.78</v>
      </c>
      <c r="D2835" s="21">
        <v>7128.54</v>
      </c>
      <c r="E2835" s="22">
        <v>46277</v>
      </c>
      <c r="F2835" s="21">
        <v>31</v>
      </c>
      <c r="G2835" s="21" t="s">
        <v>96</v>
      </c>
      <c r="H2835" s="21" t="s">
        <v>95</v>
      </c>
      <c r="I2835" s="21" t="s">
        <v>288</v>
      </c>
      <c r="J2835" s="21" t="s">
        <v>125</v>
      </c>
      <c r="K2835" s="21" t="s">
        <v>212</v>
      </c>
      <c r="L2835" s="21" t="s">
        <v>126</v>
      </c>
      <c r="M2835" s="21" t="s">
        <v>264</v>
      </c>
      <c r="N2835" s="21">
        <v>60</v>
      </c>
      <c r="O2835" s="20">
        <v>46246</v>
      </c>
      <c r="P2835" s="21" t="s">
        <v>50</v>
      </c>
      <c r="Q2835" s="21" t="s">
        <v>289</v>
      </c>
      <c r="R2835" s="21">
        <v>400000</v>
      </c>
      <c r="S2835" s="21">
        <v>5519</v>
      </c>
      <c r="T2835" s="21">
        <v>-60.95</v>
      </c>
      <c r="U2835" s="21">
        <v>-16.366669999999999</v>
      </c>
      <c r="V2835" s="21" t="s">
        <v>290</v>
      </c>
      <c r="W2835" s="21" t="s">
        <v>51</v>
      </c>
      <c r="X2835" s="21" t="s">
        <v>291</v>
      </c>
      <c r="Y2835" s="23">
        <v>46246</v>
      </c>
      <c r="Z2835" s="24">
        <f>+E2835-Y2835</f>
        <v>31</v>
      </c>
      <c r="AA2835" s="25">
        <f>+Tabla_DatosExternos_142[[#This Row],[Saldo]]/Tabla_DatosExternos_142[[#This Row],[Importe]]</f>
        <v>0.22001816061714</v>
      </c>
      <c r="AB2835" s="21"/>
      <c r="AC2835" s="26">
        <f>IF(AND(-Z2835&gt;=1,-Z2835&lt;=30),D2835,0)</f>
        <v>0</v>
      </c>
      <c r="AD2835" s="26">
        <f>IF(AND(-Z2835&gt;=31,-Z2835&lt;=60),D2835,0)</f>
        <v>0</v>
      </c>
      <c r="AE2835" s="26">
        <f>IF(AND(-Z2835&gt;=61,-Z2835&lt;=90),D2835,0)</f>
        <v>0</v>
      </c>
      <c r="AF2835" s="26">
        <f>IF(AND(-Z2835&gt;=91,-Z2835&lt;=120),D2835,0)</f>
        <v>0</v>
      </c>
      <c r="AG2835" s="26">
        <f>IF(AND(-Z2835&gt;=121,-Z2835&lt;=150),D2835,0)</f>
        <v>0</v>
      </c>
      <c r="AH2835" s="26">
        <f>IF(AND(-Z2835&gt;=151,-Z2835&lt;=180),D2835,0)</f>
        <v>0</v>
      </c>
      <c r="AI2835" s="26">
        <f>IF(AND(-Z2835&gt;=181,-Z2835&lt;=210),D2835,0)</f>
        <v>0</v>
      </c>
      <c r="AJ2835" s="26">
        <f>IF(AND(-Z2835&gt;=211,-Z2835&lt;=250),D2835,0)</f>
        <v>0</v>
      </c>
      <c r="AK2835" s="26">
        <f>IF(-Z2835&gt;=251,D2835,0)</f>
        <v>0</v>
      </c>
      <c r="AL2835" s="26">
        <f>SUM(AE2835:AF2835)</f>
        <v>0</v>
      </c>
      <c r="AM2835" s="26">
        <f>SUM(AG2835:AK2835)</f>
        <v>0</v>
      </c>
      <c r="AN2835" s="26">
        <f>SUM(AI2835:AK2835)</f>
        <v>0</v>
      </c>
      <c r="AO2835" s="26">
        <f>+IF(SUM(AC2835:AK2835)=0,D2835,0)</f>
        <v>7128.54</v>
      </c>
      <c r="AP2835" s="26">
        <f>+SUM(AC2835:AK2835)</f>
        <v>0</v>
      </c>
      <c r="AQ2835" s="26">
        <f>+Tabla_DatosExternos_142[[#This Row],[Total Vigente]]+Tabla_DatosExternos_142[[#This Row],[Total Vencido]]</f>
        <v>7128.54</v>
      </c>
      <c r="AR2835" s="26">
        <f>SUM(AG2835:AK2835)</f>
        <v>0</v>
      </c>
      <c r="AS2835" s="27">
        <f>+Tabla_DatosExternos_142[[#This Row],[Fecha]]-Tabla_DatosExternos_142[[#This Row],[Vence]]</f>
        <v>-60</v>
      </c>
      <c r="AT2835" s="21"/>
      <c r="AU2835" s="28" t="e">
        <f>+AR2835-W2835</f>
        <v>#VALUE!</v>
      </c>
    </row>
    <row r="2836" spans="1:47" x14ac:dyDescent="0.35">
      <c r="A2836" s="20">
        <v>46218</v>
      </c>
      <c r="B2836" s="21">
        <v>284654</v>
      </c>
      <c r="C2836" s="21">
        <v>48335.71</v>
      </c>
      <c r="D2836" s="21">
        <v>48335.71</v>
      </c>
      <c r="E2836" s="22">
        <v>46248</v>
      </c>
      <c r="F2836" s="21">
        <v>2</v>
      </c>
      <c r="G2836" s="21" t="s">
        <v>90</v>
      </c>
      <c r="H2836" s="21" t="s">
        <v>95</v>
      </c>
      <c r="I2836" s="21" t="s">
        <v>280</v>
      </c>
      <c r="J2836" s="21" t="s">
        <v>125</v>
      </c>
      <c r="K2836" s="21" t="s">
        <v>212</v>
      </c>
      <c r="L2836" s="21" t="s">
        <v>126</v>
      </c>
      <c r="M2836" s="21" t="s">
        <v>234</v>
      </c>
      <c r="N2836" s="21">
        <v>30</v>
      </c>
      <c r="O2836" s="20"/>
      <c r="P2836" s="21" t="s">
        <v>50</v>
      </c>
      <c r="Q2836" s="21" t="s">
        <v>281</v>
      </c>
      <c r="R2836" s="21">
        <v>200000</v>
      </c>
      <c r="S2836" s="21">
        <v>4203</v>
      </c>
      <c r="T2836" s="21">
        <v>-62.619414999999996</v>
      </c>
      <c r="U2836" s="21">
        <v>-16.909279000000002</v>
      </c>
      <c r="V2836" s="21" t="s">
        <v>282</v>
      </c>
      <c r="W2836" s="21" t="s">
        <v>51</v>
      </c>
      <c r="X2836" s="21" t="s">
        <v>283</v>
      </c>
      <c r="Y2836" s="23">
        <v>46246</v>
      </c>
      <c r="Z2836" s="24">
        <f>+E2836-Y2836</f>
        <v>2</v>
      </c>
      <c r="AA2836" s="25">
        <f>+Tabla_DatosExternos_142[[#This Row],[Saldo]]/Tabla_DatosExternos_142[[#This Row],[Importe]]</f>
        <v>1</v>
      </c>
      <c r="AB2836" s="21"/>
      <c r="AC2836" s="26">
        <f>IF(AND(-Z2836&gt;=1,-Z2836&lt;=30),D2836,0)</f>
        <v>0</v>
      </c>
      <c r="AD2836" s="26">
        <f>IF(AND(-Z2836&gt;=31,-Z2836&lt;=60),D2836,0)</f>
        <v>0</v>
      </c>
      <c r="AE2836" s="26">
        <f>IF(AND(-Z2836&gt;=61,-Z2836&lt;=90),D2836,0)</f>
        <v>0</v>
      </c>
      <c r="AF2836" s="26">
        <f>IF(AND(-Z2836&gt;=91,-Z2836&lt;=120),D2836,0)</f>
        <v>0</v>
      </c>
      <c r="AG2836" s="26">
        <f>IF(AND(-Z2836&gt;=121,-Z2836&lt;=150),D2836,0)</f>
        <v>0</v>
      </c>
      <c r="AH2836" s="26">
        <f>IF(AND(-Z2836&gt;=151,-Z2836&lt;=180),D2836,0)</f>
        <v>0</v>
      </c>
      <c r="AI2836" s="26">
        <f>IF(AND(-Z2836&gt;=181,-Z2836&lt;=210),D2836,0)</f>
        <v>0</v>
      </c>
      <c r="AJ2836" s="26">
        <f>IF(AND(-Z2836&gt;=211,-Z2836&lt;=250),D2836,0)</f>
        <v>0</v>
      </c>
      <c r="AK2836" s="26">
        <f>IF(-Z2836&gt;=251,D2836,0)</f>
        <v>0</v>
      </c>
      <c r="AL2836" s="26">
        <f>SUM(AE2836:AF2836)</f>
        <v>0</v>
      </c>
      <c r="AM2836" s="26">
        <f>SUM(AG2836:AK2836)</f>
        <v>0</v>
      </c>
      <c r="AN2836" s="26">
        <f>SUM(AI2836:AK2836)</f>
        <v>0</v>
      </c>
      <c r="AO2836" s="26">
        <f>+IF(SUM(AC2836:AK2836)=0,D2836,0)</f>
        <v>48335.71</v>
      </c>
      <c r="AP2836" s="26">
        <f>+SUM(AC2836:AK2836)</f>
        <v>0</v>
      </c>
      <c r="AQ2836" s="26">
        <f>+Tabla_DatosExternos_142[[#This Row],[Total Vigente]]+Tabla_DatosExternos_142[[#This Row],[Total Vencido]]</f>
        <v>48335.71</v>
      </c>
      <c r="AR2836" s="26">
        <f>SUM(AG2836:AK2836)</f>
        <v>0</v>
      </c>
      <c r="AS2836" s="27">
        <f>+Tabla_DatosExternos_142[[#This Row],[Fecha]]-Tabla_DatosExternos_142[[#This Row],[Vence]]</f>
        <v>-30</v>
      </c>
      <c r="AT2836" s="21"/>
      <c r="AU2836" s="28" t="e">
        <f>+AR2836-W2836</f>
        <v>#VALUE!</v>
      </c>
    </row>
    <row r="2837" spans="1:47" x14ac:dyDescent="0.35">
      <c r="A2837" s="20">
        <v>46219</v>
      </c>
      <c r="B2837" s="21">
        <v>285239</v>
      </c>
      <c r="C2837" s="21">
        <v>35420</v>
      </c>
      <c r="D2837" s="21">
        <v>35420</v>
      </c>
      <c r="E2837" s="22">
        <v>46249</v>
      </c>
      <c r="F2837" s="21">
        <v>3</v>
      </c>
      <c r="G2837" s="21" t="s">
        <v>90</v>
      </c>
      <c r="H2837" s="21" t="s">
        <v>95</v>
      </c>
      <c r="I2837" s="21" t="s">
        <v>284</v>
      </c>
      <c r="J2837" s="21" t="s">
        <v>125</v>
      </c>
      <c r="K2837" s="21" t="s">
        <v>212</v>
      </c>
      <c r="L2837" s="21" t="s">
        <v>126</v>
      </c>
      <c r="M2837" s="21" t="s">
        <v>275</v>
      </c>
      <c r="N2837" s="21">
        <v>30</v>
      </c>
      <c r="O2837" s="20"/>
      <c r="P2837" s="21" t="s">
        <v>50</v>
      </c>
      <c r="Q2837" s="21" t="s">
        <v>285</v>
      </c>
      <c r="R2837" s="21">
        <v>500000</v>
      </c>
      <c r="S2837" s="21">
        <v>5579</v>
      </c>
      <c r="T2837" s="21">
        <v>-63.167308300000002</v>
      </c>
      <c r="U2837" s="21">
        <v>-17.7792815</v>
      </c>
      <c r="V2837" s="21" t="s">
        <v>286</v>
      </c>
      <c r="W2837" s="21" t="s">
        <v>51</v>
      </c>
      <c r="X2837" s="21" t="s">
        <v>287</v>
      </c>
      <c r="Y2837" s="23">
        <v>46246</v>
      </c>
      <c r="Z2837" s="24">
        <f>+E2837-Y2837</f>
        <v>3</v>
      </c>
      <c r="AA2837" s="25">
        <f>+Tabla_DatosExternos_142[[#This Row],[Saldo]]/Tabla_DatosExternos_142[[#This Row],[Importe]]</f>
        <v>1</v>
      </c>
      <c r="AB2837" s="21"/>
      <c r="AC2837" s="26">
        <f>IF(AND(-Z2837&gt;=1,-Z2837&lt;=30),D2837,0)</f>
        <v>0</v>
      </c>
      <c r="AD2837" s="26">
        <f>IF(AND(-Z2837&gt;=31,-Z2837&lt;=60),D2837,0)</f>
        <v>0</v>
      </c>
      <c r="AE2837" s="26">
        <f>IF(AND(-Z2837&gt;=61,-Z2837&lt;=90),D2837,0)</f>
        <v>0</v>
      </c>
      <c r="AF2837" s="26">
        <f>IF(AND(-Z2837&gt;=91,-Z2837&lt;=120),D2837,0)</f>
        <v>0</v>
      </c>
      <c r="AG2837" s="26">
        <f>IF(AND(-Z2837&gt;=121,-Z2837&lt;=150),D2837,0)</f>
        <v>0</v>
      </c>
      <c r="AH2837" s="26">
        <f>IF(AND(-Z2837&gt;=151,-Z2837&lt;=180),D2837,0)</f>
        <v>0</v>
      </c>
      <c r="AI2837" s="26">
        <f>IF(AND(-Z2837&gt;=181,-Z2837&lt;=210),D2837,0)</f>
        <v>0</v>
      </c>
      <c r="AJ2837" s="26">
        <f>IF(AND(-Z2837&gt;=211,-Z2837&lt;=250),D2837,0)</f>
        <v>0</v>
      </c>
      <c r="AK2837" s="26">
        <f>IF(-Z2837&gt;=251,D2837,0)</f>
        <v>0</v>
      </c>
      <c r="AL2837" s="26">
        <f>SUM(AE2837:AF2837)</f>
        <v>0</v>
      </c>
      <c r="AM2837" s="26">
        <f>SUM(AG2837:AK2837)</f>
        <v>0</v>
      </c>
      <c r="AN2837" s="26">
        <f>SUM(AI2837:AK2837)</f>
        <v>0</v>
      </c>
      <c r="AO2837" s="26">
        <f>+IF(SUM(AC2837:AK2837)=0,D2837,0)</f>
        <v>35420</v>
      </c>
      <c r="AP2837" s="26">
        <f>+SUM(AC2837:AK2837)</f>
        <v>0</v>
      </c>
      <c r="AQ2837" s="26">
        <f>+Tabla_DatosExternos_142[[#This Row],[Total Vigente]]+Tabla_DatosExternos_142[[#This Row],[Total Vencido]]</f>
        <v>35420</v>
      </c>
      <c r="AR2837" s="26">
        <f>SUM(AG2837:AK2837)</f>
        <v>0</v>
      </c>
      <c r="AS2837" s="27">
        <f>+Tabla_DatosExternos_142[[#This Row],[Fecha]]-Tabla_DatosExternos_142[[#This Row],[Vence]]</f>
        <v>-30</v>
      </c>
      <c r="AT2837" s="21"/>
      <c r="AU2837" s="28" t="e">
        <f>+AR2837-W2837</f>
        <v>#VALUE!</v>
      </c>
    </row>
    <row r="2838" spans="1:47" x14ac:dyDescent="0.35">
      <c r="A2838" s="20">
        <v>46219</v>
      </c>
      <c r="B2838" s="21">
        <v>285240</v>
      </c>
      <c r="C2838" s="21">
        <v>32875.99</v>
      </c>
      <c r="D2838" s="21">
        <v>32875.99</v>
      </c>
      <c r="E2838" s="22">
        <v>46249</v>
      </c>
      <c r="F2838" s="21">
        <v>3</v>
      </c>
      <c r="G2838" s="21" t="s">
        <v>90</v>
      </c>
      <c r="H2838" s="21" t="s">
        <v>95</v>
      </c>
      <c r="I2838" s="21" t="s">
        <v>284</v>
      </c>
      <c r="J2838" s="21" t="s">
        <v>125</v>
      </c>
      <c r="K2838" s="21" t="s">
        <v>212</v>
      </c>
      <c r="L2838" s="21" t="s">
        <v>126</v>
      </c>
      <c r="M2838" s="21" t="s">
        <v>275</v>
      </c>
      <c r="N2838" s="21">
        <v>30</v>
      </c>
      <c r="O2838" s="20"/>
      <c r="P2838" s="21" t="s">
        <v>50</v>
      </c>
      <c r="Q2838" s="21" t="s">
        <v>285</v>
      </c>
      <c r="R2838" s="21">
        <v>500000</v>
      </c>
      <c r="S2838" s="21">
        <v>5579</v>
      </c>
      <c r="T2838" s="21">
        <v>-63.167308300000002</v>
      </c>
      <c r="U2838" s="21">
        <v>-17.7792815</v>
      </c>
      <c r="V2838" s="21" t="s">
        <v>286</v>
      </c>
      <c r="W2838" s="21" t="s">
        <v>51</v>
      </c>
      <c r="X2838" s="21" t="s">
        <v>287</v>
      </c>
      <c r="Y2838" s="23">
        <v>46246</v>
      </c>
      <c r="Z2838" s="24">
        <f>+E2838-Y2838</f>
        <v>3</v>
      </c>
      <c r="AA2838" s="25">
        <f>+Tabla_DatosExternos_142[[#This Row],[Saldo]]/Tabla_DatosExternos_142[[#This Row],[Importe]]</f>
        <v>1</v>
      </c>
      <c r="AB2838" s="21"/>
      <c r="AC2838" s="26">
        <f>IF(AND(-Z2838&gt;=1,-Z2838&lt;=30),D2838,0)</f>
        <v>0</v>
      </c>
      <c r="AD2838" s="26">
        <f>IF(AND(-Z2838&gt;=31,-Z2838&lt;=60),D2838,0)</f>
        <v>0</v>
      </c>
      <c r="AE2838" s="26">
        <f>IF(AND(-Z2838&gt;=61,-Z2838&lt;=90),D2838,0)</f>
        <v>0</v>
      </c>
      <c r="AF2838" s="26">
        <f>IF(AND(-Z2838&gt;=91,-Z2838&lt;=120),D2838,0)</f>
        <v>0</v>
      </c>
      <c r="AG2838" s="26">
        <f>IF(AND(-Z2838&gt;=121,-Z2838&lt;=150),D2838,0)</f>
        <v>0</v>
      </c>
      <c r="AH2838" s="26">
        <f>IF(AND(-Z2838&gt;=151,-Z2838&lt;=180),D2838,0)</f>
        <v>0</v>
      </c>
      <c r="AI2838" s="26">
        <f>IF(AND(-Z2838&gt;=181,-Z2838&lt;=210),D2838,0)</f>
        <v>0</v>
      </c>
      <c r="AJ2838" s="26">
        <f>IF(AND(-Z2838&gt;=211,-Z2838&lt;=250),D2838,0)</f>
        <v>0</v>
      </c>
      <c r="AK2838" s="26">
        <f>IF(-Z2838&gt;=251,D2838,0)</f>
        <v>0</v>
      </c>
      <c r="AL2838" s="26">
        <f>SUM(AE2838:AF2838)</f>
        <v>0</v>
      </c>
      <c r="AM2838" s="26">
        <f>SUM(AG2838:AK2838)</f>
        <v>0</v>
      </c>
      <c r="AN2838" s="26">
        <f>SUM(AI2838:AK2838)</f>
        <v>0</v>
      </c>
      <c r="AO2838" s="26">
        <f>+IF(SUM(AC2838:AK2838)=0,D2838,0)</f>
        <v>32875.99</v>
      </c>
      <c r="AP2838" s="26">
        <f>+SUM(AC2838:AK2838)</f>
        <v>0</v>
      </c>
      <c r="AQ2838" s="26">
        <f>+Tabla_DatosExternos_142[[#This Row],[Total Vigente]]+Tabla_DatosExternos_142[[#This Row],[Total Vencido]]</f>
        <v>32875.99</v>
      </c>
      <c r="AR2838" s="26">
        <f>SUM(AG2838:AK2838)</f>
        <v>0</v>
      </c>
      <c r="AS2838" s="27">
        <f>+Tabla_DatosExternos_142[[#This Row],[Fecha]]-Tabla_DatosExternos_142[[#This Row],[Vence]]</f>
        <v>-30</v>
      </c>
      <c r="AT2838" s="21"/>
      <c r="AU2838" s="28" t="e">
        <f>+AR2838-W2838</f>
        <v>#VALUE!</v>
      </c>
    </row>
    <row r="2839" spans="1:47" x14ac:dyDescent="0.35">
      <c r="A2839" s="20">
        <v>46219</v>
      </c>
      <c r="B2839" s="21">
        <v>285241</v>
      </c>
      <c r="C2839" s="21">
        <v>26250</v>
      </c>
      <c r="D2839" s="21">
        <v>26250</v>
      </c>
      <c r="E2839" s="22">
        <v>46249</v>
      </c>
      <c r="F2839" s="21">
        <v>3</v>
      </c>
      <c r="G2839" s="21" t="s">
        <v>90</v>
      </c>
      <c r="H2839" s="21" t="s">
        <v>95</v>
      </c>
      <c r="I2839" s="21" t="s">
        <v>284</v>
      </c>
      <c r="J2839" s="21" t="s">
        <v>125</v>
      </c>
      <c r="K2839" s="21" t="s">
        <v>212</v>
      </c>
      <c r="L2839" s="21" t="s">
        <v>126</v>
      </c>
      <c r="M2839" s="21" t="s">
        <v>275</v>
      </c>
      <c r="N2839" s="21">
        <v>30</v>
      </c>
      <c r="O2839" s="20"/>
      <c r="P2839" s="21" t="s">
        <v>50</v>
      </c>
      <c r="Q2839" s="21" t="s">
        <v>285</v>
      </c>
      <c r="R2839" s="21">
        <v>500000</v>
      </c>
      <c r="S2839" s="21">
        <v>5579</v>
      </c>
      <c r="T2839" s="21">
        <v>-63.167308300000002</v>
      </c>
      <c r="U2839" s="21">
        <v>-17.7792815</v>
      </c>
      <c r="V2839" s="21" t="s">
        <v>286</v>
      </c>
      <c r="W2839" s="21" t="s">
        <v>51</v>
      </c>
      <c r="X2839" s="21" t="s">
        <v>287</v>
      </c>
      <c r="Y2839" s="23">
        <v>46246</v>
      </c>
      <c r="Z2839" s="24">
        <f>+E2839-Y2839</f>
        <v>3</v>
      </c>
      <c r="AA2839" s="25">
        <f>+Tabla_DatosExternos_142[[#This Row],[Saldo]]/Tabla_DatosExternos_142[[#This Row],[Importe]]</f>
        <v>1</v>
      </c>
      <c r="AB2839" s="21"/>
      <c r="AC2839" s="26">
        <f>IF(AND(-Z2839&gt;=1,-Z2839&lt;=30),D2839,0)</f>
        <v>0</v>
      </c>
      <c r="AD2839" s="26">
        <f>IF(AND(-Z2839&gt;=31,-Z2839&lt;=60),D2839,0)</f>
        <v>0</v>
      </c>
      <c r="AE2839" s="26">
        <f>IF(AND(-Z2839&gt;=61,-Z2839&lt;=90),D2839,0)</f>
        <v>0</v>
      </c>
      <c r="AF2839" s="26">
        <f>IF(AND(-Z2839&gt;=91,-Z2839&lt;=120),D2839,0)</f>
        <v>0</v>
      </c>
      <c r="AG2839" s="26">
        <f>IF(AND(-Z2839&gt;=121,-Z2839&lt;=150),D2839,0)</f>
        <v>0</v>
      </c>
      <c r="AH2839" s="26">
        <f>IF(AND(-Z2839&gt;=151,-Z2839&lt;=180),D2839,0)</f>
        <v>0</v>
      </c>
      <c r="AI2839" s="26">
        <f>IF(AND(-Z2839&gt;=181,-Z2839&lt;=210),D2839,0)</f>
        <v>0</v>
      </c>
      <c r="AJ2839" s="26">
        <f>IF(AND(-Z2839&gt;=211,-Z2839&lt;=250),D2839,0)</f>
        <v>0</v>
      </c>
      <c r="AK2839" s="26">
        <f>IF(-Z2839&gt;=251,D2839,0)</f>
        <v>0</v>
      </c>
      <c r="AL2839" s="26">
        <f>SUM(AE2839:AF2839)</f>
        <v>0</v>
      </c>
      <c r="AM2839" s="26">
        <f>SUM(AG2839:AK2839)</f>
        <v>0</v>
      </c>
      <c r="AN2839" s="26">
        <f>SUM(AI2839:AK2839)</f>
        <v>0</v>
      </c>
      <c r="AO2839" s="26">
        <f>+IF(SUM(AC2839:AK2839)=0,D2839,0)</f>
        <v>26250</v>
      </c>
      <c r="AP2839" s="26">
        <f>+SUM(AC2839:AK2839)</f>
        <v>0</v>
      </c>
      <c r="AQ2839" s="26">
        <f>+Tabla_DatosExternos_142[[#This Row],[Total Vigente]]+Tabla_DatosExternos_142[[#This Row],[Total Vencido]]</f>
        <v>26250</v>
      </c>
      <c r="AR2839" s="26">
        <f>SUM(AG2839:AK2839)</f>
        <v>0</v>
      </c>
      <c r="AS2839" s="27">
        <f>+Tabla_DatosExternos_142[[#This Row],[Fecha]]-Tabla_DatosExternos_142[[#This Row],[Vence]]</f>
        <v>-30</v>
      </c>
      <c r="AT2839" s="21"/>
      <c r="AU2839" s="28" t="e">
        <f>+AR2839-W2839</f>
        <v>#VALUE!</v>
      </c>
    </row>
    <row r="2840" spans="1:47" x14ac:dyDescent="0.35">
      <c r="A2840" s="20">
        <v>46220</v>
      </c>
      <c r="B2840" s="21">
        <v>285823</v>
      </c>
      <c r="C2840" s="21">
        <v>37769.620000000003</v>
      </c>
      <c r="D2840" s="21">
        <v>37769.620000000003</v>
      </c>
      <c r="E2840" s="22">
        <v>46250</v>
      </c>
      <c r="F2840" s="21">
        <v>4</v>
      </c>
      <c r="G2840" s="21" t="s">
        <v>90</v>
      </c>
      <c r="H2840" s="21" t="s">
        <v>95</v>
      </c>
      <c r="I2840" s="21" t="s">
        <v>250</v>
      </c>
      <c r="J2840" s="21" t="s">
        <v>125</v>
      </c>
      <c r="K2840" s="21" t="s">
        <v>212</v>
      </c>
      <c r="L2840" s="21" t="s">
        <v>126</v>
      </c>
      <c r="M2840" s="21" t="s">
        <v>264</v>
      </c>
      <c r="N2840" s="21">
        <v>30</v>
      </c>
      <c r="O2840" s="20"/>
      <c r="P2840" s="21" t="s">
        <v>50</v>
      </c>
      <c r="Q2840" s="21" t="s">
        <v>251</v>
      </c>
      <c r="R2840" s="21">
        <v>250000</v>
      </c>
      <c r="S2840" s="21">
        <v>5519</v>
      </c>
      <c r="T2840" s="21">
        <v>-60.965837000000001</v>
      </c>
      <c r="U2840" s="21">
        <v>-16.37988</v>
      </c>
      <c r="V2840" s="21" t="s">
        <v>252</v>
      </c>
      <c r="W2840" s="21" t="s">
        <v>51</v>
      </c>
      <c r="X2840" s="21" t="s">
        <v>253</v>
      </c>
      <c r="Y2840" s="23">
        <v>46246</v>
      </c>
      <c r="Z2840" s="24">
        <f>+E2840-Y2840</f>
        <v>4</v>
      </c>
      <c r="AA2840" s="25">
        <f>+Tabla_DatosExternos_142[[#This Row],[Saldo]]/Tabla_DatosExternos_142[[#This Row],[Importe]]</f>
        <v>1</v>
      </c>
      <c r="AB2840" s="21"/>
      <c r="AC2840" s="26">
        <f>IF(AND(-Z2840&gt;=1,-Z2840&lt;=30),D2840,0)</f>
        <v>0</v>
      </c>
      <c r="AD2840" s="26">
        <f>IF(AND(-Z2840&gt;=31,-Z2840&lt;=60),D2840,0)</f>
        <v>0</v>
      </c>
      <c r="AE2840" s="26">
        <f>IF(AND(-Z2840&gt;=61,-Z2840&lt;=90),D2840,0)</f>
        <v>0</v>
      </c>
      <c r="AF2840" s="26">
        <f>IF(AND(-Z2840&gt;=91,-Z2840&lt;=120),D2840,0)</f>
        <v>0</v>
      </c>
      <c r="AG2840" s="26">
        <f>IF(AND(-Z2840&gt;=121,-Z2840&lt;=150),D2840,0)</f>
        <v>0</v>
      </c>
      <c r="AH2840" s="26">
        <f>IF(AND(-Z2840&gt;=151,-Z2840&lt;=180),D2840,0)</f>
        <v>0</v>
      </c>
      <c r="AI2840" s="26">
        <f>IF(AND(-Z2840&gt;=181,-Z2840&lt;=210),D2840,0)</f>
        <v>0</v>
      </c>
      <c r="AJ2840" s="26">
        <f>IF(AND(-Z2840&gt;=211,-Z2840&lt;=250),D2840,0)</f>
        <v>0</v>
      </c>
      <c r="AK2840" s="26">
        <f>IF(-Z2840&gt;=251,D2840,0)</f>
        <v>0</v>
      </c>
      <c r="AL2840" s="26">
        <f>SUM(AE2840:AF2840)</f>
        <v>0</v>
      </c>
      <c r="AM2840" s="26">
        <f>SUM(AG2840:AK2840)</f>
        <v>0</v>
      </c>
      <c r="AN2840" s="26">
        <f>SUM(AI2840:AK2840)</f>
        <v>0</v>
      </c>
      <c r="AO2840" s="26">
        <f>+IF(SUM(AC2840:AK2840)=0,D2840,0)</f>
        <v>37769.620000000003</v>
      </c>
      <c r="AP2840" s="26">
        <f>+SUM(AC2840:AK2840)</f>
        <v>0</v>
      </c>
      <c r="AQ2840" s="26">
        <f>+Tabla_DatosExternos_142[[#This Row],[Total Vigente]]+Tabla_DatosExternos_142[[#This Row],[Total Vencido]]</f>
        <v>37769.620000000003</v>
      </c>
      <c r="AR2840" s="26">
        <f>SUM(AG2840:AK2840)</f>
        <v>0</v>
      </c>
      <c r="AS2840" s="27">
        <f>+Tabla_DatosExternos_142[[#This Row],[Fecha]]-Tabla_DatosExternos_142[[#This Row],[Vence]]</f>
        <v>-30</v>
      </c>
      <c r="AT2840" s="21"/>
      <c r="AU2840" s="28" t="e">
        <f>+AR2840-W2840</f>
        <v>#VALUE!</v>
      </c>
    </row>
    <row r="2841" spans="1:47" x14ac:dyDescent="0.35">
      <c r="A2841" s="20">
        <v>46221</v>
      </c>
      <c r="B2841" s="21">
        <v>286533</v>
      </c>
      <c r="C2841" s="21">
        <v>27000</v>
      </c>
      <c r="D2841" s="21">
        <v>21000</v>
      </c>
      <c r="E2841" s="22">
        <v>46251</v>
      </c>
      <c r="F2841" s="21">
        <v>5</v>
      </c>
      <c r="G2841" s="21" t="s">
        <v>90</v>
      </c>
      <c r="H2841" s="21" t="s">
        <v>95</v>
      </c>
      <c r="I2841" s="21" t="s">
        <v>300</v>
      </c>
      <c r="J2841" s="21" t="s">
        <v>125</v>
      </c>
      <c r="K2841" s="21" t="s">
        <v>212</v>
      </c>
      <c r="L2841" s="21" t="s">
        <v>126</v>
      </c>
      <c r="M2841" s="21" t="s">
        <v>275</v>
      </c>
      <c r="N2841" s="21">
        <v>30</v>
      </c>
      <c r="O2841" s="20">
        <v>46246</v>
      </c>
      <c r="P2841" s="21" t="s">
        <v>50</v>
      </c>
      <c r="Q2841" s="21" t="s">
        <v>301</v>
      </c>
      <c r="R2841" s="21">
        <v>300000</v>
      </c>
      <c r="S2841" s="21">
        <v>5579</v>
      </c>
      <c r="T2841" s="21">
        <v>-59.761420000000001</v>
      </c>
      <c r="U2841" s="21">
        <v>-18.33473</v>
      </c>
      <c r="V2841" s="21" t="s">
        <v>302</v>
      </c>
      <c r="W2841" s="21" t="s">
        <v>51</v>
      </c>
      <c r="X2841" s="21" t="s">
        <v>303</v>
      </c>
      <c r="Y2841" s="23">
        <v>46246</v>
      </c>
      <c r="Z2841" s="24">
        <f>+E2841-Y2841</f>
        <v>5</v>
      </c>
      <c r="AA2841" s="25">
        <f>+Tabla_DatosExternos_142[[#This Row],[Saldo]]/Tabla_DatosExternos_142[[#This Row],[Importe]]</f>
        <v>0.77777777777777779</v>
      </c>
      <c r="AB2841" s="21"/>
      <c r="AC2841" s="26">
        <f>IF(AND(-Z2841&gt;=1,-Z2841&lt;=30),D2841,0)</f>
        <v>0</v>
      </c>
      <c r="AD2841" s="26">
        <f>IF(AND(-Z2841&gt;=31,-Z2841&lt;=60),D2841,0)</f>
        <v>0</v>
      </c>
      <c r="AE2841" s="26">
        <f>IF(AND(-Z2841&gt;=61,-Z2841&lt;=90),D2841,0)</f>
        <v>0</v>
      </c>
      <c r="AF2841" s="26">
        <f>IF(AND(-Z2841&gt;=91,-Z2841&lt;=120),D2841,0)</f>
        <v>0</v>
      </c>
      <c r="AG2841" s="26">
        <f>IF(AND(-Z2841&gt;=121,-Z2841&lt;=150),D2841,0)</f>
        <v>0</v>
      </c>
      <c r="AH2841" s="26">
        <f>IF(AND(-Z2841&gt;=151,-Z2841&lt;=180),D2841,0)</f>
        <v>0</v>
      </c>
      <c r="AI2841" s="26">
        <f>IF(AND(-Z2841&gt;=181,-Z2841&lt;=210),D2841,0)</f>
        <v>0</v>
      </c>
      <c r="AJ2841" s="26">
        <f>IF(AND(-Z2841&gt;=211,-Z2841&lt;=250),D2841,0)</f>
        <v>0</v>
      </c>
      <c r="AK2841" s="26">
        <f>IF(-Z2841&gt;=251,D2841,0)</f>
        <v>0</v>
      </c>
      <c r="AL2841" s="26">
        <f>SUM(AE2841:AF2841)</f>
        <v>0</v>
      </c>
      <c r="AM2841" s="26">
        <f>SUM(AG2841:AK2841)</f>
        <v>0</v>
      </c>
      <c r="AN2841" s="26">
        <f>SUM(AI2841:AK2841)</f>
        <v>0</v>
      </c>
      <c r="AO2841" s="26">
        <f>+IF(SUM(AC2841:AK2841)=0,D2841,0)</f>
        <v>21000</v>
      </c>
      <c r="AP2841" s="26">
        <f>+SUM(AC2841:AK2841)</f>
        <v>0</v>
      </c>
      <c r="AQ2841" s="26">
        <f>+Tabla_DatosExternos_142[[#This Row],[Total Vigente]]+Tabla_DatosExternos_142[[#This Row],[Total Vencido]]</f>
        <v>21000</v>
      </c>
      <c r="AR2841" s="26">
        <f>SUM(AG2841:AK2841)</f>
        <v>0</v>
      </c>
      <c r="AS2841" s="27">
        <f>+Tabla_DatosExternos_142[[#This Row],[Fecha]]-Tabla_DatosExternos_142[[#This Row],[Vence]]</f>
        <v>-30</v>
      </c>
      <c r="AT2841" s="21"/>
      <c r="AU2841" s="28" t="e">
        <f>+AR2841-W2841</f>
        <v>#VALUE!</v>
      </c>
    </row>
    <row r="2842" spans="1:47" x14ac:dyDescent="0.35">
      <c r="A2842" s="20">
        <v>46223</v>
      </c>
      <c r="B2842" s="21">
        <v>5513</v>
      </c>
      <c r="C2842" s="21">
        <v>39000</v>
      </c>
      <c r="D2842" s="21">
        <v>39000</v>
      </c>
      <c r="E2842" s="22">
        <v>46253</v>
      </c>
      <c r="F2842" s="21">
        <v>7</v>
      </c>
      <c r="G2842" s="21" t="s">
        <v>90</v>
      </c>
      <c r="H2842" s="21" t="s">
        <v>95</v>
      </c>
      <c r="I2842" s="21" t="s">
        <v>312</v>
      </c>
      <c r="J2842" s="21" t="s">
        <v>125</v>
      </c>
      <c r="K2842" s="21" t="s">
        <v>212</v>
      </c>
      <c r="L2842" s="21" t="s">
        <v>126</v>
      </c>
      <c r="M2842" s="21" t="s">
        <v>264</v>
      </c>
      <c r="N2842" s="21">
        <v>30</v>
      </c>
      <c r="O2842" s="20"/>
      <c r="P2842" s="21" t="s">
        <v>50</v>
      </c>
      <c r="Q2842" s="21" t="s">
        <v>313</v>
      </c>
      <c r="R2842" s="21">
        <v>180000</v>
      </c>
      <c r="S2842" s="21">
        <v>5519</v>
      </c>
      <c r="T2842" s="21">
        <v>-58.399842999999997</v>
      </c>
      <c r="U2842" s="21">
        <v>-16.36036</v>
      </c>
      <c r="V2842" s="21" t="s">
        <v>314</v>
      </c>
      <c r="W2842" s="21" t="s">
        <v>51</v>
      </c>
      <c r="X2842" s="21" t="s">
        <v>315</v>
      </c>
      <c r="Y2842" s="23">
        <v>46246</v>
      </c>
      <c r="Z2842" s="24">
        <f>+E2842-Y2842</f>
        <v>7</v>
      </c>
      <c r="AA2842" s="25">
        <f>+Tabla_DatosExternos_142[[#This Row],[Saldo]]/Tabla_DatosExternos_142[[#This Row],[Importe]]</f>
        <v>1</v>
      </c>
      <c r="AB2842" s="21"/>
      <c r="AC2842" s="26">
        <f>IF(AND(-Z2842&gt;=1,-Z2842&lt;=30),D2842,0)</f>
        <v>0</v>
      </c>
      <c r="AD2842" s="26">
        <f>IF(AND(-Z2842&gt;=31,-Z2842&lt;=60),D2842,0)</f>
        <v>0</v>
      </c>
      <c r="AE2842" s="26">
        <f>IF(AND(-Z2842&gt;=61,-Z2842&lt;=90),D2842,0)</f>
        <v>0</v>
      </c>
      <c r="AF2842" s="26">
        <f>IF(AND(-Z2842&gt;=91,-Z2842&lt;=120),D2842,0)</f>
        <v>0</v>
      </c>
      <c r="AG2842" s="26">
        <f>IF(AND(-Z2842&gt;=121,-Z2842&lt;=150),D2842,0)</f>
        <v>0</v>
      </c>
      <c r="AH2842" s="26">
        <f>IF(AND(-Z2842&gt;=151,-Z2842&lt;=180),D2842,0)</f>
        <v>0</v>
      </c>
      <c r="AI2842" s="26">
        <f>IF(AND(-Z2842&gt;=181,-Z2842&lt;=210),D2842,0)</f>
        <v>0</v>
      </c>
      <c r="AJ2842" s="26">
        <f>IF(AND(-Z2842&gt;=211,-Z2842&lt;=250),D2842,0)</f>
        <v>0</v>
      </c>
      <c r="AK2842" s="26">
        <f>IF(-Z2842&gt;=251,D2842,0)</f>
        <v>0</v>
      </c>
      <c r="AL2842" s="26">
        <f>SUM(AE2842:AF2842)</f>
        <v>0</v>
      </c>
      <c r="AM2842" s="26">
        <f>SUM(AG2842:AK2842)</f>
        <v>0</v>
      </c>
      <c r="AN2842" s="26">
        <f>SUM(AI2842:AK2842)</f>
        <v>0</v>
      </c>
      <c r="AO2842" s="26">
        <f>+IF(SUM(AC2842:AK2842)=0,D2842,0)</f>
        <v>39000</v>
      </c>
      <c r="AP2842" s="26">
        <f>+SUM(AC2842:AK2842)</f>
        <v>0</v>
      </c>
      <c r="AQ2842" s="26">
        <f>+Tabla_DatosExternos_142[[#This Row],[Total Vigente]]+Tabla_DatosExternos_142[[#This Row],[Total Vencido]]</f>
        <v>39000</v>
      </c>
      <c r="AR2842" s="26">
        <f>SUM(AG2842:AK2842)</f>
        <v>0</v>
      </c>
      <c r="AS2842" s="27">
        <f>+Tabla_DatosExternos_142[[#This Row],[Fecha]]-Tabla_DatosExternos_142[[#This Row],[Vence]]</f>
        <v>-30</v>
      </c>
      <c r="AT2842" s="21"/>
      <c r="AU2842" s="28" t="e">
        <f>+AR2842-W2842</f>
        <v>#VALUE!</v>
      </c>
    </row>
    <row r="2843" spans="1:47" x14ac:dyDescent="0.35">
      <c r="A2843" s="20">
        <v>46223</v>
      </c>
      <c r="B2843" s="21">
        <v>286954</v>
      </c>
      <c r="C2843" s="21">
        <v>36000</v>
      </c>
      <c r="D2843" s="21">
        <v>36000</v>
      </c>
      <c r="E2843" s="22">
        <v>46253</v>
      </c>
      <c r="F2843" s="21">
        <v>7</v>
      </c>
      <c r="G2843" s="21" t="s">
        <v>90</v>
      </c>
      <c r="H2843" s="21" t="s">
        <v>95</v>
      </c>
      <c r="I2843" s="21" t="s">
        <v>300</v>
      </c>
      <c r="J2843" s="21" t="s">
        <v>125</v>
      </c>
      <c r="K2843" s="21" t="s">
        <v>212</v>
      </c>
      <c r="L2843" s="21" t="s">
        <v>126</v>
      </c>
      <c r="M2843" s="21" t="s">
        <v>275</v>
      </c>
      <c r="N2843" s="21">
        <v>30</v>
      </c>
      <c r="O2843" s="20"/>
      <c r="P2843" s="21" t="s">
        <v>50</v>
      </c>
      <c r="Q2843" s="21" t="s">
        <v>301</v>
      </c>
      <c r="R2843" s="21">
        <v>300000</v>
      </c>
      <c r="S2843" s="21">
        <v>5579</v>
      </c>
      <c r="T2843" s="21">
        <v>-59.761420000000001</v>
      </c>
      <c r="U2843" s="21">
        <v>-18.33473</v>
      </c>
      <c r="V2843" s="21" t="s">
        <v>302</v>
      </c>
      <c r="W2843" s="21" t="s">
        <v>51</v>
      </c>
      <c r="X2843" s="21" t="s">
        <v>303</v>
      </c>
      <c r="Y2843" s="23">
        <v>46246</v>
      </c>
      <c r="Z2843" s="24">
        <f>+E2843-Y2843</f>
        <v>7</v>
      </c>
      <c r="AA2843" s="25">
        <f>+Tabla_DatosExternos_142[[#This Row],[Saldo]]/Tabla_DatosExternos_142[[#This Row],[Importe]]</f>
        <v>1</v>
      </c>
      <c r="AB2843" s="21"/>
      <c r="AC2843" s="26">
        <f>IF(AND(-Z2843&gt;=1,-Z2843&lt;=30),D2843,0)</f>
        <v>0</v>
      </c>
      <c r="AD2843" s="26">
        <f>IF(AND(-Z2843&gt;=31,-Z2843&lt;=60),D2843,0)</f>
        <v>0</v>
      </c>
      <c r="AE2843" s="26">
        <f>IF(AND(-Z2843&gt;=61,-Z2843&lt;=90),D2843,0)</f>
        <v>0</v>
      </c>
      <c r="AF2843" s="26">
        <f>IF(AND(-Z2843&gt;=91,-Z2843&lt;=120),D2843,0)</f>
        <v>0</v>
      </c>
      <c r="AG2843" s="26">
        <f>IF(AND(-Z2843&gt;=121,-Z2843&lt;=150),D2843,0)</f>
        <v>0</v>
      </c>
      <c r="AH2843" s="26">
        <f>IF(AND(-Z2843&gt;=151,-Z2843&lt;=180),D2843,0)</f>
        <v>0</v>
      </c>
      <c r="AI2843" s="26">
        <f>IF(AND(-Z2843&gt;=181,-Z2843&lt;=210),D2843,0)</f>
        <v>0</v>
      </c>
      <c r="AJ2843" s="26">
        <f>IF(AND(-Z2843&gt;=211,-Z2843&lt;=250),D2843,0)</f>
        <v>0</v>
      </c>
      <c r="AK2843" s="26">
        <f>IF(-Z2843&gt;=251,D2843,0)</f>
        <v>0</v>
      </c>
      <c r="AL2843" s="26">
        <f>SUM(AE2843:AF2843)</f>
        <v>0</v>
      </c>
      <c r="AM2843" s="26">
        <f>SUM(AG2843:AK2843)</f>
        <v>0</v>
      </c>
      <c r="AN2843" s="26">
        <f>SUM(AI2843:AK2843)</f>
        <v>0</v>
      </c>
      <c r="AO2843" s="26">
        <f>+IF(SUM(AC2843:AK2843)=0,D2843,0)</f>
        <v>36000</v>
      </c>
      <c r="AP2843" s="26">
        <f>+SUM(AC2843:AK2843)</f>
        <v>0</v>
      </c>
      <c r="AQ2843" s="26">
        <f>+Tabla_DatosExternos_142[[#This Row],[Total Vigente]]+Tabla_DatosExternos_142[[#This Row],[Total Vencido]]</f>
        <v>36000</v>
      </c>
      <c r="AR2843" s="26">
        <f>SUM(AG2843:AK2843)</f>
        <v>0</v>
      </c>
      <c r="AS2843" s="27">
        <f>+Tabla_DatosExternos_142[[#This Row],[Fecha]]-Tabla_DatosExternos_142[[#This Row],[Vence]]</f>
        <v>-30</v>
      </c>
      <c r="AT2843" s="21"/>
      <c r="AU2843" s="28" t="e">
        <f>+AR2843-W2843</f>
        <v>#VALUE!</v>
      </c>
    </row>
    <row r="2844" spans="1:47" x14ac:dyDescent="0.35">
      <c r="A2844" s="20">
        <v>46225</v>
      </c>
      <c r="B2844" s="21">
        <v>288177</v>
      </c>
      <c r="C2844" s="21">
        <v>34496</v>
      </c>
      <c r="D2844" s="21">
        <v>34496</v>
      </c>
      <c r="E2844" s="22">
        <v>46285</v>
      </c>
      <c r="F2844" s="21">
        <v>39</v>
      </c>
      <c r="G2844" s="21" t="s">
        <v>96</v>
      </c>
      <c r="H2844" s="21" t="s">
        <v>95</v>
      </c>
      <c r="I2844" s="21" t="s">
        <v>288</v>
      </c>
      <c r="J2844" s="21" t="s">
        <v>125</v>
      </c>
      <c r="K2844" s="21" t="s">
        <v>212</v>
      </c>
      <c r="L2844" s="21" t="s">
        <v>126</v>
      </c>
      <c r="M2844" s="21" t="s">
        <v>264</v>
      </c>
      <c r="N2844" s="21">
        <v>60</v>
      </c>
      <c r="O2844" s="20"/>
      <c r="P2844" s="21" t="s">
        <v>50</v>
      </c>
      <c r="Q2844" s="21" t="s">
        <v>289</v>
      </c>
      <c r="R2844" s="21">
        <v>400000</v>
      </c>
      <c r="S2844" s="21">
        <v>5519</v>
      </c>
      <c r="T2844" s="21">
        <v>-60.95</v>
      </c>
      <c r="U2844" s="21">
        <v>-16.366669999999999</v>
      </c>
      <c r="V2844" s="21" t="s">
        <v>290</v>
      </c>
      <c r="W2844" s="21" t="s">
        <v>51</v>
      </c>
      <c r="X2844" s="21" t="s">
        <v>291</v>
      </c>
      <c r="Y2844" s="23">
        <v>46246</v>
      </c>
      <c r="Z2844" s="24">
        <f>+E2844-Y2844</f>
        <v>39</v>
      </c>
      <c r="AA2844" s="25">
        <f>+Tabla_DatosExternos_142[[#This Row],[Saldo]]/Tabla_DatosExternos_142[[#This Row],[Importe]]</f>
        <v>1</v>
      </c>
      <c r="AB2844" s="21"/>
      <c r="AC2844" s="26">
        <f>IF(AND(-Z2844&gt;=1,-Z2844&lt;=30),D2844,0)</f>
        <v>0</v>
      </c>
      <c r="AD2844" s="26">
        <f>IF(AND(-Z2844&gt;=31,-Z2844&lt;=60),D2844,0)</f>
        <v>0</v>
      </c>
      <c r="AE2844" s="26">
        <f>IF(AND(-Z2844&gt;=61,-Z2844&lt;=90),D2844,0)</f>
        <v>0</v>
      </c>
      <c r="AF2844" s="26">
        <f>IF(AND(-Z2844&gt;=91,-Z2844&lt;=120),D2844,0)</f>
        <v>0</v>
      </c>
      <c r="AG2844" s="26">
        <f>IF(AND(-Z2844&gt;=121,-Z2844&lt;=150),D2844,0)</f>
        <v>0</v>
      </c>
      <c r="AH2844" s="26">
        <f>IF(AND(-Z2844&gt;=151,-Z2844&lt;=180),D2844,0)</f>
        <v>0</v>
      </c>
      <c r="AI2844" s="26">
        <f>IF(AND(-Z2844&gt;=181,-Z2844&lt;=210),D2844,0)</f>
        <v>0</v>
      </c>
      <c r="AJ2844" s="26">
        <f>IF(AND(-Z2844&gt;=211,-Z2844&lt;=250),D2844,0)</f>
        <v>0</v>
      </c>
      <c r="AK2844" s="26">
        <f>IF(-Z2844&gt;=251,D2844,0)</f>
        <v>0</v>
      </c>
      <c r="AL2844" s="26">
        <f>SUM(AE2844:AF2844)</f>
        <v>0</v>
      </c>
      <c r="AM2844" s="26">
        <f>SUM(AG2844:AK2844)</f>
        <v>0</v>
      </c>
      <c r="AN2844" s="26">
        <f>SUM(AI2844:AK2844)</f>
        <v>0</v>
      </c>
      <c r="AO2844" s="26">
        <f>+IF(SUM(AC2844:AK2844)=0,D2844,0)</f>
        <v>34496</v>
      </c>
      <c r="AP2844" s="26">
        <f>+SUM(AC2844:AK2844)</f>
        <v>0</v>
      </c>
      <c r="AQ2844" s="26">
        <f>+Tabla_DatosExternos_142[[#This Row],[Total Vigente]]+Tabla_DatosExternos_142[[#This Row],[Total Vencido]]</f>
        <v>34496</v>
      </c>
      <c r="AR2844" s="26">
        <f>SUM(AG2844:AK2844)</f>
        <v>0</v>
      </c>
      <c r="AS2844" s="27">
        <f>+Tabla_DatosExternos_142[[#This Row],[Fecha]]-Tabla_DatosExternos_142[[#This Row],[Vence]]</f>
        <v>-60</v>
      </c>
      <c r="AT2844" s="21"/>
      <c r="AU2844" s="28" t="e">
        <f>+AR2844-W2844</f>
        <v>#VALUE!</v>
      </c>
    </row>
    <row r="2845" spans="1:47" x14ac:dyDescent="0.35">
      <c r="A2845" s="20">
        <v>46225</v>
      </c>
      <c r="B2845" s="21">
        <v>288182</v>
      </c>
      <c r="C2845" s="21">
        <v>35748</v>
      </c>
      <c r="D2845" s="21">
        <v>35748</v>
      </c>
      <c r="E2845" s="22">
        <v>46285</v>
      </c>
      <c r="F2845" s="21">
        <v>39</v>
      </c>
      <c r="G2845" s="21" t="s">
        <v>96</v>
      </c>
      <c r="H2845" s="21" t="s">
        <v>95</v>
      </c>
      <c r="I2845" s="21" t="s">
        <v>288</v>
      </c>
      <c r="J2845" s="21" t="s">
        <v>125</v>
      </c>
      <c r="K2845" s="21" t="s">
        <v>212</v>
      </c>
      <c r="L2845" s="21" t="s">
        <v>126</v>
      </c>
      <c r="M2845" s="21" t="s">
        <v>264</v>
      </c>
      <c r="N2845" s="21">
        <v>60</v>
      </c>
      <c r="O2845" s="20"/>
      <c r="P2845" s="21" t="s">
        <v>50</v>
      </c>
      <c r="Q2845" s="21" t="s">
        <v>289</v>
      </c>
      <c r="R2845" s="21">
        <v>400000</v>
      </c>
      <c r="S2845" s="21">
        <v>5519</v>
      </c>
      <c r="T2845" s="21">
        <v>-60.95</v>
      </c>
      <c r="U2845" s="21">
        <v>-16.366669999999999</v>
      </c>
      <c r="V2845" s="21" t="s">
        <v>290</v>
      </c>
      <c r="W2845" s="21" t="s">
        <v>51</v>
      </c>
      <c r="X2845" s="21" t="s">
        <v>291</v>
      </c>
      <c r="Y2845" s="23">
        <v>46246</v>
      </c>
      <c r="Z2845" s="24">
        <f>+E2845-Y2845</f>
        <v>39</v>
      </c>
      <c r="AA2845" s="25">
        <f>+Tabla_DatosExternos_142[[#This Row],[Saldo]]/Tabla_DatosExternos_142[[#This Row],[Importe]]</f>
        <v>1</v>
      </c>
      <c r="AB2845" s="21"/>
      <c r="AC2845" s="26">
        <f>IF(AND(-Z2845&gt;=1,-Z2845&lt;=30),D2845,0)</f>
        <v>0</v>
      </c>
      <c r="AD2845" s="26">
        <f>IF(AND(-Z2845&gt;=31,-Z2845&lt;=60),D2845,0)</f>
        <v>0</v>
      </c>
      <c r="AE2845" s="26">
        <f>IF(AND(-Z2845&gt;=61,-Z2845&lt;=90),D2845,0)</f>
        <v>0</v>
      </c>
      <c r="AF2845" s="26">
        <f>IF(AND(-Z2845&gt;=91,-Z2845&lt;=120),D2845,0)</f>
        <v>0</v>
      </c>
      <c r="AG2845" s="26">
        <f>IF(AND(-Z2845&gt;=121,-Z2845&lt;=150),D2845,0)</f>
        <v>0</v>
      </c>
      <c r="AH2845" s="26">
        <f>IF(AND(-Z2845&gt;=151,-Z2845&lt;=180),D2845,0)</f>
        <v>0</v>
      </c>
      <c r="AI2845" s="26">
        <f>IF(AND(-Z2845&gt;=181,-Z2845&lt;=210),D2845,0)</f>
        <v>0</v>
      </c>
      <c r="AJ2845" s="26">
        <f>IF(AND(-Z2845&gt;=211,-Z2845&lt;=250),D2845,0)</f>
        <v>0</v>
      </c>
      <c r="AK2845" s="26">
        <f>IF(-Z2845&gt;=251,D2845,0)</f>
        <v>0</v>
      </c>
      <c r="AL2845" s="26">
        <f>SUM(AE2845:AF2845)</f>
        <v>0</v>
      </c>
      <c r="AM2845" s="26">
        <f>SUM(AG2845:AK2845)</f>
        <v>0</v>
      </c>
      <c r="AN2845" s="26">
        <f>SUM(AI2845:AK2845)</f>
        <v>0</v>
      </c>
      <c r="AO2845" s="26">
        <f>+IF(SUM(AC2845:AK2845)=0,D2845,0)</f>
        <v>35748</v>
      </c>
      <c r="AP2845" s="26">
        <f>+SUM(AC2845:AK2845)</f>
        <v>0</v>
      </c>
      <c r="AQ2845" s="26">
        <f>+Tabla_DatosExternos_142[[#This Row],[Total Vigente]]+Tabla_DatosExternos_142[[#This Row],[Total Vencido]]</f>
        <v>35748</v>
      </c>
      <c r="AR2845" s="26">
        <f>SUM(AG2845:AK2845)</f>
        <v>0</v>
      </c>
      <c r="AS2845" s="27">
        <f>+Tabla_DatosExternos_142[[#This Row],[Fecha]]-Tabla_DatosExternos_142[[#This Row],[Vence]]</f>
        <v>-60</v>
      </c>
      <c r="AT2845" s="21"/>
      <c r="AU2845" s="28" t="e">
        <f>+AR2845-W2845</f>
        <v>#VALUE!</v>
      </c>
    </row>
    <row r="2846" spans="1:47" x14ac:dyDescent="0.35">
      <c r="A2846" s="20">
        <v>46226</v>
      </c>
      <c r="B2846" s="21">
        <v>288755</v>
      </c>
      <c r="C2846" s="21">
        <v>31810</v>
      </c>
      <c r="D2846" s="21">
        <v>31810</v>
      </c>
      <c r="E2846" s="22">
        <v>46256</v>
      </c>
      <c r="F2846" s="21">
        <v>10</v>
      </c>
      <c r="G2846" s="21" t="s">
        <v>90</v>
      </c>
      <c r="H2846" s="21" t="s">
        <v>95</v>
      </c>
      <c r="I2846" s="21" t="s">
        <v>280</v>
      </c>
      <c r="J2846" s="21" t="s">
        <v>125</v>
      </c>
      <c r="K2846" s="21" t="s">
        <v>212</v>
      </c>
      <c r="L2846" s="21" t="s">
        <v>126</v>
      </c>
      <c r="M2846" s="21" t="s">
        <v>234</v>
      </c>
      <c r="N2846" s="21">
        <v>30</v>
      </c>
      <c r="O2846" s="20"/>
      <c r="P2846" s="21" t="s">
        <v>50</v>
      </c>
      <c r="Q2846" s="21" t="s">
        <v>281</v>
      </c>
      <c r="R2846" s="21">
        <v>200000</v>
      </c>
      <c r="S2846" s="21">
        <v>4203</v>
      </c>
      <c r="T2846" s="21">
        <v>-62.619414999999996</v>
      </c>
      <c r="U2846" s="21">
        <v>-16.909279000000002</v>
      </c>
      <c r="V2846" s="21" t="s">
        <v>282</v>
      </c>
      <c r="W2846" s="21" t="s">
        <v>51</v>
      </c>
      <c r="X2846" s="21" t="s">
        <v>283</v>
      </c>
      <c r="Y2846" s="23">
        <v>46246</v>
      </c>
      <c r="Z2846" s="24">
        <f>+E2846-Y2846</f>
        <v>10</v>
      </c>
      <c r="AA2846" s="25">
        <f>+Tabla_DatosExternos_142[[#This Row],[Saldo]]/Tabla_DatosExternos_142[[#This Row],[Importe]]</f>
        <v>1</v>
      </c>
      <c r="AB2846" s="21"/>
      <c r="AC2846" s="26">
        <f>IF(AND(-Z2846&gt;=1,-Z2846&lt;=30),D2846,0)</f>
        <v>0</v>
      </c>
      <c r="AD2846" s="26">
        <f>IF(AND(-Z2846&gt;=31,-Z2846&lt;=60),D2846,0)</f>
        <v>0</v>
      </c>
      <c r="AE2846" s="26">
        <f>IF(AND(-Z2846&gt;=61,-Z2846&lt;=90),D2846,0)</f>
        <v>0</v>
      </c>
      <c r="AF2846" s="26">
        <f>IF(AND(-Z2846&gt;=91,-Z2846&lt;=120),D2846,0)</f>
        <v>0</v>
      </c>
      <c r="AG2846" s="26">
        <f>IF(AND(-Z2846&gt;=121,-Z2846&lt;=150),D2846,0)</f>
        <v>0</v>
      </c>
      <c r="AH2846" s="26">
        <f>IF(AND(-Z2846&gt;=151,-Z2846&lt;=180),D2846,0)</f>
        <v>0</v>
      </c>
      <c r="AI2846" s="26">
        <f>IF(AND(-Z2846&gt;=181,-Z2846&lt;=210),D2846,0)</f>
        <v>0</v>
      </c>
      <c r="AJ2846" s="26">
        <f>IF(AND(-Z2846&gt;=211,-Z2846&lt;=250),D2846,0)</f>
        <v>0</v>
      </c>
      <c r="AK2846" s="26">
        <f>IF(-Z2846&gt;=251,D2846,0)</f>
        <v>0</v>
      </c>
      <c r="AL2846" s="26">
        <f>SUM(AE2846:AF2846)</f>
        <v>0</v>
      </c>
      <c r="AM2846" s="26">
        <f>SUM(AG2846:AK2846)</f>
        <v>0</v>
      </c>
      <c r="AN2846" s="26">
        <f>SUM(AI2846:AK2846)</f>
        <v>0</v>
      </c>
      <c r="AO2846" s="26">
        <f>+IF(SUM(AC2846:AK2846)=0,D2846,0)</f>
        <v>31810</v>
      </c>
      <c r="AP2846" s="26">
        <f>+SUM(AC2846:AK2846)</f>
        <v>0</v>
      </c>
      <c r="AQ2846" s="26">
        <f>+Tabla_DatosExternos_142[[#This Row],[Total Vigente]]+Tabla_DatosExternos_142[[#This Row],[Total Vencido]]</f>
        <v>31810</v>
      </c>
      <c r="AR2846" s="26">
        <f>SUM(AG2846:AK2846)</f>
        <v>0</v>
      </c>
      <c r="AS2846" s="27">
        <f>+Tabla_DatosExternos_142[[#This Row],[Fecha]]-Tabla_DatosExternos_142[[#This Row],[Vence]]</f>
        <v>-30</v>
      </c>
      <c r="AT2846" s="21"/>
      <c r="AU2846" s="28" t="e">
        <f>+AR2846-W2846</f>
        <v>#VALUE!</v>
      </c>
    </row>
    <row r="2847" spans="1:47" x14ac:dyDescent="0.35">
      <c r="A2847" s="20">
        <v>46226</v>
      </c>
      <c r="B2847" s="21">
        <v>288757</v>
      </c>
      <c r="C2847" s="21">
        <v>26250</v>
      </c>
      <c r="D2847" s="21">
        <v>26250</v>
      </c>
      <c r="E2847" s="22">
        <v>46256</v>
      </c>
      <c r="F2847" s="21">
        <v>10</v>
      </c>
      <c r="G2847" s="21" t="s">
        <v>90</v>
      </c>
      <c r="H2847" s="21" t="s">
        <v>95</v>
      </c>
      <c r="I2847" s="21" t="s">
        <v>280</v>
      </c>
      <c r="J2847" s="21" t="s">
        <v>125</v>
      </c>
      <c r="K2847" s="21" t="s">
        <v>212</v>
      </c>
      <c r="L2847" s="21" t="s">
        <v>126</v>
      </c>
      <c r="M2847" s="21" t="s">
        <v>234</v>
      </c>
      <c r="N2847" s="21">
        <v>30</v>
      </c>
      <c r="O2847" s="20"/>
      <c r="P2847" s="21" t="s">
        <v>50</v>
      </c>
      <c r="Q2847" s="21" t="s">
        <v>281</v>
      </c>
      <c r="R2847" s="21">
        <v>200000</v>
      </c>
      <c r="S2847" s="21">
        <v>4203</v>
      </c>
      <c r="T2847" s="21">
        <v>-62.619414999999996</v>
      </c>
      <c r="U2847" s="21">
        <v>-16.909279000000002</v>
      </c>
      <c r="V2847" s="21" t="s">
        <v>282</v>
      </c>
      <c r="W2847" s="21" t="s">
        <v>51</v>
      </c>
      <c r="X2847" s="21" t="s">
        <v>283</v>
      </c>
      <c r="Y2847" s="23">
        <v>46246</v>
      </c>
      <c r="Z2847" s="24">
        <f>+E2847-Y2847</f>
        <v>10</v>
      </c>
      <c r="AA2847" s="25">
        <f>+Tabla_DatosExternos_142[[#This Row],[Saldo]]/Tabla_DatosExternos_142[[#This Row],[Importe]]</f>
        <v>1</v>
      </c>
      <c r="AB2847" s="21"/>
      <c r="AC2847" s="26">
        <f>IF(AND(-Z2847&gt;=1,-Z2847&lt;=30),D2847,0)</f>
        <v>0</v>
      </c>
      <c r="AD2847" s="26">
        <f>IF(AND(-Z2847&gt;=31,-Z2847&lt;=60),D2847,0)</f>
        <v>0</v>
      </c>
      <c r="AE2847" s="26">
        <f>IF(AND(-Z2847&gt;=61,-Z2847&lt;=90),D2847,0)</f>
        <v>0</v>
      </c>
      <c r="AF2847" s="26">
        <f>IF(AND(-Z2847&gt;=91,-Z2847&lt;=120),D2847,0)</f>
        <v>0</v>
      </c>
      <c r="AG2847" s="26">
        <f>IF(AND(-Z2847&gt;=121,-Z2847&lt;=150),D2847,0)</f>
        <v>0</v>
      </c>
      <c r="AH2847" s="26">
        <f>IF(AND(-Z2847&gt;=151,-Z2847&lt;=180),D2847,0)</f>
        <v>0</v>
      </c>
      <c r="AI2847" s="26">
        <f>IF(AND(-Z2847&gt;=181,-Z2847&lt;=210),D2847,0)</f>
        <v>0</v>
      </c>
      <c r="AJ2847" s="26">
        <f>IF(AND(-Z2847&gt;=211,-Z2847&lt;=250),D2847,0)</f>
        <v>0</v>
      </c>
      <c r="AK2847" s="26">
        <f>IF(-Z2847&gt;=251,D2847,0)</f>
        <v>0</v>
      </c>
      <c r="AL2847" s="26">
        <f>SUM(AE2847:AF2847)</f>
        <v>0</v>
      </c>
      <c r="AM2847" s="26">
        <f>SUM(AG2847:AK2847)</f>
        <v>0</v>
      </c>
      <c r="AN2847" s="26">
        <f>SUM(AI2847:AK2847)</f>
        <v>0</v>
      </c>
      <c r="AO2847" s="26">
        <f>+IF(SUM(AC2847:AK2847)=0,D2847,0)</f>
        <v>26250</v>
      </c>
      <c r="AP2847" s="26">
        <f>+SUM(AC2847:AK2847)</f>
        <v>0</v>
      </c>
      <c r="AQ2847" s="26">
        <f>+Tabla_DatosExternos_142[[#This Row],[Total Vigente]]+Tabla_DatosExternos_142[[#This Row],[Total Vencido]]</f>
        <v>26250</v>
      </c>
      <c r="AR2847" s="26">
        <f>SUM(AG2847:AK2847)</f>
        <v>0</v>
      </c>
      <c r="AS2847" s="27">
        <f>+Tabla_DatosExternos_142[[#This Row],[Fecha]]-Tabla_DatosExternos_142[[#This Row],[Vence]]</f>
        <v>-30</v>
      </c>
      <c r="AT2847" s="21"/>
      <c r="AU2847" s="28" t="e">
        <f>+AR2847-W2847</f>
        <v>#VALUE!</v>
      </c>
    </row>
    <row r="2848" spans="1:47" x14ac:dyDescent="0.35">
      <c r="A2848" s="20">
        <v>46227</v>
      </c>
      <c r="B2848" s="21">
        <v>289348</v>
      </c>
      <c r="C2848" s="21">
        <v>48214.64</v>
      </c>
      <c r="D2848" s="21">
        <v>48214.64</v>
      </c>
      <c r="E2848" s="22">
        <v>46257</v>
      </c>
      <c r="F2848" s="21">
        <v>11</v>
      </c>
      <c r="G2848" s="21" t="s">
        <v>90</v>
      </c>
      <c r="H2848" s="21" t="s">
        <v>95</v>
      </c>
      <c r="I2848" s="21" t="s">
        <v>250</v>
      </c>
      <c r="J2848" s="21" t="s">
        <v>125</v>
      </c>
      <c r="K2848" s="21" t="s">
        <v>212</v>
      </c>
      <c r="L2848" s="21" t="s">
        <v>126</v>
      </c>
      <c r="M2848" s="21" t="s">
        <v>264</v>
      </c>
      <c r="N2848" s="21">
        <v>30</v>
      </c>
      <c r="O2848" s="20"/>
      <c r="P2848" s="21" t="s">
        <v>50</v>
      </c>
      <c r="Q2848" s="21" t="s">
        <v>251</v>
      </c>
      <c r="R2848" s="21">
        <v>250000</v>
      </c>
      <c r="S2848" s="21">
        <v>5519</v>
      </c>
      <c r="T2848" s="21">
        <v>-60.965837000000001</v>
      </c>
      <c r="U2848" s="21">
        <v>-16.37988</v>
      </c>
      <c r="V2848" s="21" t="s">
        <v>252</v>
      </c>
      <c r="W2848" s="21" t="s">
        <v>51</v>
      </c>
      <c r="X2848" s="21" t="s">
        <v>253</v>
      </c>
      <c r="Y2848" s="23">
        <v>46246</v>
      </c>
      <c r="Z2848" s="24">
        <f>+E2848-Y2848</f>
        <v>11</v>
      </c>
      <c r="AA2848" s="25">
        <f>+Tabla_DatosExternos_142[[#This Row],[Saldo]]/Tabla_DatosExternos_142[[#This Row],[Importe]]</f>
        <v>1</v>
      </c>
      <c r="AB2848" s="21"/>
      <c r="AC2848" s="26">
        <f>IF(AND(-Z2848&gt;=1,-Z2848&lt;=30),D2848,0)</f>
        <v>0</v>
      </c>
      <c r="AD2848" s="26">
        <f>IF(AND(-Z2848&gt;=31,-Z2848&lt;=60),D2848,0)</f>
        <v>0</v>
      </c>
      <c r="AE2848" s="26">
        <f>IF(AND(-Z2848&gt;=61,-Z2848&lt;=90),D2848,0)</f>
        <v>0</v>
      </c>
      <c r="AF2848" s="26">
        <f>IF(AND(-Z2848&gt;=91,-Z2848&lt;=120),D2848,0)</f>
        <v>0</v>
      </c>
      <c r="AG2848" s="26">
        <f>IF(AND(-Z2848&gt;=121,-Z2848&lt;=150),D2848,0)</f>
        <v>0</v>
      </c>
      <c r="AH2848" s="26">
        <f>IF(AND(-Z2848&gt;=151,-Z2848&lt;=180),D2848,0)</f>
        <v>0</v>
      </c>
      <c r="AI2848" s="26">
        <f>IF(AND(-Z2848&gt;=181,-Z2848&lt;=210),D2848,0)</f>
        <v>0</v>
      </c>
      <c r="AJ2848" s="26">
        <f>IF(AND(-Z2848&gt;=211,-Z2848&lt;=250),D2848,0)</f>
        <v>0</v>
      </c>
      <c r="AK2848" s="26">
        <f>IF(-Z2848&gt;=251,D2848,0)</f>
        <v>0</v>
      </c>
      <c r="AL2848" s="26">
        <f>SUM(AE2848:AF2848)</f>
        <v>0</v>
      </c>
      <c r="AM2848" s="26">
        <f>SUM(AG2848:AK2848)</f>
        <v>0</v>
      </c>
      <c r="AN2848" s="26">
        <f>SUM(AI2848:AK2848)</f>
        <v>0</v>
      </c>
      <c r="AO2848" s="26">
        <f>+IF(SUM(AC2848:AK2848)=0,D2848,0)</f>
        <v>48214.64</v>
      </c>
      <c r="AP2848" s="26">
        <f>+SUM(AC2848:AK2848)</f>
        <v>0</v>
      </c>
      <c r="AQ2848" s="26">
        <f>+Tabla_DatosExternos_142[[#This Row],[Total Vigente]]+Tabla_DatosExternos_142[[#This Row],[Total Vencido]]</f>
        <v>48214.64</v>
      </c>
      <c r="AR2848" s="26">
        <f>SUM(AG2848:AK2848)</f>
        <v>0</v>
      </c>
      <c r="AS2848" s="27">
        <f>+Tabla_DatosExternos_142[[#This Row],[Fecha]]-Tabla_DatosExternos_142[[#This Row],[Vence]]</f>
        <v>-30</v>
      </c>
      <c r="AT2848" s="21"/>
      <c r="AU2848" s="28" t="e">
        <f>+AR2848-W2848</f>
        <v>#VALUE!</v>
      </c>
    </row>
    <row r="2849" spans="1:47" x14ac:dyDescent="0.35">
      <c r="A2849" s="20">
        <v>46227</v>
      </c>
      <c r="B2849" s="21">
        <v>289349</v>
      </c>
      <c r="C2849" s="21">
        <v>24999.64</v>
      </c>
      <c r="D2849" s="21">
        <v>24999.64</v>
      </c>
      <c r="E2849" s="22">
        <v>46257</v>
      </c>
      <c r="F2849" s="21">
        <v>11</v>
      </c>
      <c r="G2849" s="21" t="s">
        <v>90</v>
      </c>
      <c r="H2849" s="21" t="s">
        <v>95</v>
      </c>
      <c r="I2849" s="21" t="s">
        <v>250</v>
      </c>
      <c r="J2849" s="21" t="s">
        <v>125</v>
      </c>
      <c r="K2849" s="21" t="s">
        <v>212</v>
      </c>
      <c r="L2849" s="21" t="s">
        <v>126</v>
      </c>
      <c r="M2849" s="21" t="s">
        <v>264</v>
      </c>
      <c r="N2849" s="21">
        <v>30</v>
      </c>
      <c r="O2849" s="20"/>
      <c r="P2849" s="21" t="s">
        <v>50</v>
      </c>
      <c r="Q2849" s="21" t="s">
        <v>251</v>
      </c>
      <c r="R2849" s="21">
        <v>250000</v>
      </c>
      <c r="S2849" s="21">
        <v>5519</v>
      </c>
      <c r="T2849" s="21">
        <v>-60.965837000000001</v>
      </c>
      <c r="U2849" s="21">
        <v>-16.37988</v>
      </c>
      <c r="V2849" s="21" t="s">
        <v>252</v>
      </c>
      <c r="W2849" s="21" t="s">
        <v>51</v>
      </c>
      <c r="X2849" s="21" t="s">
        <v>253</v>
      </c>
      <c r="Y2849" s="23">
        <v>46246</v>
      </c>
      <c r="Z2849" s="24">
        <f>+E2849-Y2849</f>
        <v>11</v>
      </c>
      <c r="AA2849" s="25">
        <f>+Tabla_DatosExternos_142[[#This Row],[Saldo]]/Tabla_DatosExternos_142[[#This Row],[Importe]]</f>
        <v>1</v>
      </c>
      <c r="AB2849" s="21"/>
      <c r="AC2849" s="26">
        <f>IF(AND(-Z2849&gt;=1,-Z2849&lt;=30),D2849,0)</f>
        <v>0</v>
      </c>
      <c r="AD2849" s="26">
        <f>IF(AND(-Z2849&gt;=31,-Z2849&lt;=60),D2849,0)</f>
        <v>0</v>
      </c>
      <c r="AE2849" s="26">
        <f>IF(AND(-Z2849&gt;=61,-Z2849&lt;=90),D2849,0)</f>
        <v>0</v>
      </c>
      <c r="AF2849" s="26">
        <f>IF(AND(-Z2849&gt;=91,-Z2849&lt;=120),D2849,0)</f>
        <v>0</v>
      </c>
      <c r="AG2849" s="26">
        <f>IF(AND(-Z2849&gt;=121,-Z2849&lt;=150),D2849,0)</f>
        <v>0</v>
      </c>
      <c r="AH2849" s="26">
        <f>IF(AND(-Z2849&gt;=151,-Z2849&lt;=180),D2849,0)</f>
        <v>0</v>
      </c>
      <c r="AI2849" s="26">
        <f>IF(AND(-Z2849&gt;=181,-Z2849&lt;=210),D2849,0)</f>
        <v>0</v>
      </c>
      <c r="AJ2849" s="26">
        <f>IF(AND(-Z2849&gt;=211,-Z2849&lt;=250),D2849,0)</f>
        <v>0</v>
      </c>
      <c r="AK2849" s="26">
        <f>IF(-Z2849&gt;=251,D2849,0)</f>
        <v>0</v>
      </c>
      <c r="AL2849" s="26">
        <f>SUM(AE2849:AF2849)</f>
        <v>0</v>
      </c>
      <c r="AM2849" s="26">
        <f>SUM(AG2849:AK2849)</f>
        <v>0</v>
      </c>
      <c r="AN2849" s="26">
        <f>SUM(AI2849:AK2849)</f>
        <v>0</v>
      </c>
      <c r="AO2849" s="26">
        <f>+IF(SUM(AC2849:AK2849)=0,D2849,0)</f>
        <v>24999.64</v>
      </c>
      <c r="AP2849" s="26">
        <f>+SUM(AC2849:AK2849)</f>
        <v>0</v>
      </c>
      <c r="AQ2849" s="26">
        <f>+Tabla_DatosExternos_142[[#This Row],[Total Vigente]]+Tabla_DatosExternos_142[[#This Row],[Total Vencido]]</f>
        <v>24999.64</v>
      </c>
      <c r="AR2849" s="26">
        <f>SUM(AG2849:AK2849)</f>
        <v>0</v>
      </c>
      <c r="AS2849" s="27">
        <f>+Tabla_DatosExternos_142[[#This Row],[Fecha]]-Tabla_DatosExternos_142[[#This Row],[Vence]]</f>
        <v>-30</v>
      </c>
      <c r="AT2849" s="21"/>
      <c r="AU2849" s="28" t="e">
        <f>+AR2849-W2849</f>
        <v>#VALUE!</v>
      </c>
    </row>
    <row r="2850" spans="1:47" x14ac:dyDescent="0.35">
      <c r="A2850" s="20">
        <v>46231</v>
      </c>
      <c r="B2850" s="21">
        <v>290898</v>
      </c>
      <c r="C2850" s="21">
        <v>46620</v>
      </c>
      <c r="D2850" s="21">
        <v>46620</v>
      </c>
      <c r="E2850" s="22">
        <v>46261</v>
      </c>
      <c r="F2850" s="21">
        <v>15</v>
      </c>
      <c r="G2850" s="21" t="s">
        <v>90</v>
      </c>
      <c r="H2850" s="21" t="s">
        <v>95</v>
      </c>
      <c r="I2850" s="21" t="s">
        <v>284</v>
      </c>
      <c r="J2850" s="21" t="s">
        <v>125</v>
      </c>
      <c r="K2850" s="21" t="s">
        <v>212</v>
      </c>
      <c r="L2850" s="21" t="s">
        <v>126</v>
      </c>
      <c r="M2850" s="21" t="s">
        <v>275</v>
      </c>
      <c r="N2850" s="21">
        <v>30</v>
      </c>
      <c r="O2850" s="20"/>
      <c r="P2850" s="21" t="s">
        <v>50</v>
      </c>
      <c r="Q2850" s="21" t="s">
        <v>285</v>
      </c>
      <c r="R2850" s="21">
        <v>500000</v>
      </c>
      <c r="S2850" s="21">
        <v>5579</v>
      </c>
      <c r="T2850" s="21">
        <v>-63.167308300000002</v>
      </c>
      <c r="U2850" s="21">
        <v>-17.7792815</v>
      </c>
      <c r="V2850" s="21" t="s">
        <v>286</v>
      </c>
      <c r="W2850" s="21" t="s">
        <v>51</v>
      </c>
      <c r="X2850" s="21" t="s">
        <v>287</v>
      </c>
      <c r="Y2850" s="23">
        <v>46246</v>
      </c>
      <c r="Z2850" s="24">
        <f>+E2850-Y2850</f>
        <v>15</v>
      </c>
      <c r="AA2850" s="25">
        <f>+Tabla_DatosExternos_142[[#This Row],[Saldo]]/Tabla_DatosExternos_142[[#This Row],[Importe]]</f>
        <v>1</v>
      </c>
      <c r="AB2850" s="21"/>
      <c r="AC2850" s="26">
        <f>IF(AND(-Z2850&gt;=1,-Z2850&lt;=30),D2850,0)</f>
        <v>0</v>
      </c>
      <c r="AD2850" s="26">
        <f>IF(AND(-Z2850&gt;=31,-Z2850&lt;=60),D2850,0)</f>
        <v>0</v>
      </c>
      <c r="AE2850" s="26">
        <f>IF(AND(-Z2850&gt;=61,-Z2850&lt;=90),D2850,0)</f>
        <v>0</v>
      </c>
      <c r="AF2850" s="26">
        <f>IF(AND(-Z2850&gt;=91,-Z2850&lt;=120),D2850,0)</f>
        <v>0</v>
      </c>
      <c r="AG2850" s="26">
        <f>IF(AND(-Z2850&gt;=121,-Z2850&lt;=150),D2850,0)</f>
        <v>0</v>
      </c>
      <c r="AH2850" s="26">
        <f>IF(AND(-Z2850&gt;=151,-Z2850&lt;=180),D2850,0)</f>
        <v>0</v>
      </c>
      <c r="AI2850" s="26">
        <f>IF(AND(-Z2850&gt;=181,-Z2850&lt;=210),D2850,0)</f>
        <v>0</v>
      </c>
      <c r="AJ2850" s="26">
        <f>IF(AND(-Z2850&gt;=211,-Z2850&lt;=250),D2850,0)</f>
        <v>0</v>
      </c>
      <c r="AK2850" s="26">
        <f>IF(-Z2850&gt;=251,D2850,0)</f>
        <v>0</v>
      </c>
      <c r="AL2850" s="26">
        <f>SUM(AE2850:AF2850)</f>
        <v>0</v>
      </c>
      <c r="AM2850" s="26">
        <f>SUM(AG2850:AK2850)</f>
        <v>0</v>
      </c>
      <c r="AN2850" s="26">
        <f>SUM(AI2850:AK2850)</f>
        <v>0</v>
      </c>
      <c r="AO2850" s="26">
        <f>+IF(SUM(AC2850:AK2850)=0,D2850,0)</f>
        <v>46620</v>
      </c>
      <c r="AP2850" s="26">
        <f>+SUM(AC2850:AK2850)</f>
        <v>0</v>
      </c>
      <c r="AQ2850" s="26">
        <f>+Tabla_DatosExternos_142[[#This Row],[Total Vigente]]+Tabla_DatosExternos_142[[#This Row],[Total Vencido]]</f>
        <v>46620</v>
      </c>
      <c r="AR2850" s="26">
        <f>SUM(AG2850:AK2850)</f>
        <v>0</v>
      </c>
      <c r="AS2850" s="27">
        <f>+Tabla_DatosExternos_142[[#This Row],[Fecha]]-Tabla_DatosExternos_142[[#This Row],[Vence]]</f>
        <v>-30</v>
      </c>
      <c r="AT2850" s="21"/>
      <c r="AU2850" s="28" t="e">
        <f>+AR2850-W2850</f>
        <v>#VALUE!</v>
      </c>
    </row>
    <row r="2851" spans="1:47" x14ac:dyDescent="0.35">
      <c r="A2851" s="20">
        <v>46231</v>
      </c>
      <c r="B2851" s="21">
        <v>290899</v>
      </c>
      <c r="C2851" s="21">
        <v>32079</v>
      </c>
      <c r="D2851" s="21">
        <v>32079</v>
      </c>
      <c r="E2851" s="22">
        <v>46261</v>
      </c>
      <c r="F2851" s="21">
        <v>15</v>
      </c>
      <c r="G2851" s="21" t="s">
        <v>90</v>
      </c>
      <c r="H2851" s="21" t="s">
        <v>95</v>
      </c>
      <c r="I2851" s="21" t="s">
        <v>284</v>
      </c>
      <c r="J2851" s="21" t="s">
        <v>125</v>
      </c>
      <c r="K2851" s="21" t="s">
        <v>212</v>
      </c>
      <c r="L2851" s="21" t="s">
        <v>126</v>
      </c>
      <c r="M2851" s="21" t="s">
        <v>275</v>
      </c>
      <c r="N2851" s="21">
        <v>30</v>
      </c>
      <c r="O2851" s="20"/>
      <c r="P2851" s="21" t="s">
        <v>50</v>
      </c>
      <c r="Q2851" s="21" t="s">
        <v>285</v>
      </c>
      <c r="R2851" s="21">
        <v>500000</v>
      </c>
      <c r="S2851" s="21">
        <v>5579</v>
      </c>
      <c r="T2851" s="21">
        <v>-63.167308300000002</v>
      </c>
      <c r="U2851" s="21">
        <v>-17.7792815</v>
      </c>
      <c r="V2851" s="21" t="s">
        <v>286</v>
      </c>
      <c r="W2851" s="21" t="s">
        <v>51</v>
      </c>
      <c r="X2851" s="21" t="s">
        <v>287</v>
      </c>
      <c r="Y2851" s="23">
        <v>46246</v>
      </c>
      <c r="Z2851" s="24">
        <f>+E2851-Y2851</f>
        <v>15</v>
      </c>
      <c r="AA2851" s="25">
        <f>+Tabla_DatosExternos_142[[#This Row],[Saldo]]/Tabla_DatosExternos_142[[#This Row],[Importe]]</f>
        <v>1</v>
      </c>
      <c r="AB2851" s="21"/>
      <c r="AC2851" s="26">
        <f>IF(AND(-Z2851&gt;=1,-Z2851&lt;=30),D2851,0)</f>
        <v>0</v>
      </c>
      <c r="AD2851" s="26">
        <f>IF(AND(-Z2851&gt;=31,-Z2851&lt;=60),D2851,0)</f>
        <v>0</v>
      </c>
      <c r="AE2851" s="26">
        <f>IF(AND(-Z2851&gt;=61,-Z2851&lt;=90),D2851,0)</f>
        <v>0</v>
      </c>
      <c r="AF2851" s="26">
        <f>IF(AND(-Z2851&gt;=91,-Z2851&lt;=120),D2851,0)</f>
        <v>0</v>
      </c>
      <c r="AG2851" s="26">
        <f>IF(AND(-Z2851&gt;=121,-Z2851&lt;=150),D2851,0)</f>
        <v>0</v>
      </c>
      <c r="AH2851" s="26">
        <f>IF(AND(-Z2851&gt;=151,-Z2851&lt;=180),D2851,0)</f>
        <v>0</v>
      </c>
      <c r="AI2851" s="26">
        <f>IF(AND(-Z2851&gt;=181,-Z2851&lt;=210),D2851,0)</f>
        <v>0</v>
      </c>
      <c r="AJ2851" s="26">
        <f>IF(AND(-Z2851&gt;=211,-Z2851&lt;=250),D2851,0)</f>
        <v>0</v>
      </c>
      <c r="AK2851" s="26">
        <f>IF(-Z2851&gt;=251,D2851,0)</f>
        <v>0</v>
      </c>
      <c r="AL2851" s="26">
        <f>SUM(AE2851:AF2851)</f>
        <v>0</v>
      </c>
      <c r="AM2851" s="26">
        <f>SUM(AG2851:AK2851)</f>
        <v>0</v>
      </c>
      <c r="AN2851" s="26">
        <f>SUM(AI2851:AK2851)</f>
        <v>0</v>
      </c>
      <c r="AO2851" s="26">
        <f>+IF(SUM(AC2851:AK2851)=0,D2851,0)</f>
        <v>32079</v>
      </c>
      <c r="AP2851" s="26">
        <f>+SUM(AC2851:AK2851)</f>
        <v>0</v>
      </c>
      <c r="AQ2851" s="26">
        <f>+Tabla_DatosExternos_142[[#This Row],[Total Vigente]]+Tabla_DatosExternos_142[[#This Row],[Total Vencido]]</f>
        <v>32079</v>
      </c>
      <c r="AR2851" s="26">
        <f>SUM(AG2851:AK2851)</f>
        <v>0</v>
      </c>
      <c r="AS2851" s="27">
        <f>+Tabla_DatosExternos_142[[#This Row],[Fecha]]-Tabla_DatosExternos_142[[#This Row],[Vence]]</f>
        <v>-30</v>
      </c>
      <c r="AT2851" s="21"/>
      <c r="AU2851" s="28" t="e">
        <f>+AR2851-W2851</f>
        <v>#VALUE!</v>
      </c>
    </row>
    <row r="2852" spans="1:47" x14ac:dyDescent="0.35">
      <c r="A2852" s="20">
        <v>46232</v>
      </c>
      <c r="B2852" s="21">
        <v>291494</v>
      </c>
      <c r="C2852" s="21">
        <v>49999.28</v>
      </c>
      <c r="D2852" s="21">
        <v>49999.28</v>
      </c>
      <c r="E2852" s="22">
        <v>46262</v>
      </c>
      <c r="F2852" s="21">
        <v>16</v>
      </c>
      <c r="G2852" s="21" t="s">
        <v>90</v>
      </c>
      <c r="H2852" s="21" t="s">
        <v>95</v>
      </c>
      <c r="I2852" s="21" t="s">
        <v>300</v>
      </c>
      <c r="J2852" s="21" t="s">
        <v>125</v>
      </c>
      <c r="K2852" s="21" t="s">
        <v>212</v>
      </c>
      <c r="L2852" s="21" t="s">
        <v>126</v>
      </c>
      <c r="M2852" s="21" t="s">
        <v>275</v>
      </c>
      <c r="N2852" s="21">
        <v>30</v>
      </c>
      <c r="O2852" s="20"/>
      <c r="P2852" s="21" t="s">
        <v>50</v>
      </c>
      <c r="Q2852" s="21" t="s">
        <v>301</v>
      </c>
      <c r="R2852" s="21">
        <v>300000</v>
      </c>
      <c r="S2852" s="21">
        <v>5579</v>
      </c>
      <c r="T2852" s="21">
        <v>-59.761420000000001</v>
      </c>
      <c r="U2852" s="21">
        <v>-18.33473</v>
      </c>
      <c r="V2852" s="21" t="s">
        <v>302</v>
      </c>
      <c r="W2852" s="21" t="s">
        <v>51</v>
      </c>
      <c r="X2852" s="21" t="s">
        <v>303</v>
      </c>
      <c r="Y2852" s="23">
        <v>46246</v>
      </c>
      <c r="Z2852" s="24">
        <f>+E2852-Y2852</f>
        <v>16</v>
      </c>
      <c r="AA2852" s="25">
        <f>+Tabla_DatosExternos_142[[#This Row],[Saldo]]/Tabla_DatosExternos_142[[#This Row],[Importe]]</f>
        <v>1</v>
      </c>
      <c r="AB2852" s="21"/>
      <c r="AC2852" s="26">
        <f>IF(AND(-Z2852&gt;=1,-Z2852&lt;=30),D2852,0)</f>
        <v>0</v>
      </c>
      <c r="AD2852" s="26">
        <f>IF(AND(-Z2852&gt;=31,-Z2852&lt;=60),D2852,0)</f>
        <v>0</v>
      </c>
      <c r="AE2852" s="26">
        <f>IF(AND(-Z2852&gt;=61,-Z2852&lt;=90),D2852,0)</f>
        <v>0</v>
      </c>
      <c r="AF2852" s="26">
        <f>IF(AND(-Z2852&gt;=91,-Z2852&lt;=120),D2852,0)</f>
        <v>0</v>
      </c>
      <c r="AG2852" s="26">
        <f>IF(AND(-Z2852&gt;=121,-Z2852&lt;=150),D2852,0)</f>
        <v>0</v>
      </c>
      <c r="AH2852" s="26">
        <f>IF(AND(-Z2852&gt;=151,-Z2852&lt;=180),D2852,0)</f>
        <v>0</v>
      </c>
      <c r="AI2852" s="26">
        <f>IF(AND(-Z2852&gt;=181,-Z2852&lt;=210),D2852,0)</f>
        <v>0</v>
      </c>
      <c r="AJ2852" s="26">
        <f>IF(AND(-Z2852&gt;=211,-Z2852&lt;=250),D2852,0)</f>
        <v>0</v>
      </c>
      <c r="AK2852" s="26">
        <f>IF(-Z2852&gt;=251,D2852,0)</f>
        <v>0</v>
      </c>
      <c r="AL2852" s="26">
        <f>SUM(AE2852:AF2852)</f>
        <v>0</v>
      </c>
      <c r="AM2852" s="26">
        <f>SUM(AG2852:AK2852)</f>
        <v>0</v>
      </c>
      <c r="AN2852" s="26">
        <f>SUM(AI2852:AK2852)</f>
        <v>0</v>
      </c>
      <c r="AO2852" s="26">
        <f>+IF(SUM(AC2852:AK2852)=0,D2852,0)</f>
        <v>49999.28</v>
      </c>
      <c r="AP2852" s="26">
        <f>+SUM(AC2852:AK2852)</f>
        <v>0</v>
      </c>
      <c r="AQ2852" s="26">
        <f>+Tabla_DatosExternos_142[[#This Row],[Total Vigente]]+Tabla_DatosExternos_142[[#This Row],[Total Vencido]]</f>
        <v>49999.28</v>
      </c>
      <c r="AR2852" s="26">
        <f>SUM(AG2852:AK2852)</f>
        <v>0</v>
      </c>
      <c r="AS2852" s="27">
        <f>+Tabla_DatosExternos_142[[#This Row],[Fecha]]-Tabla_DatosExternos_142[[#This Row],[Vence]]</f>
        <v>-30</v>
      </c>
      <c r="AT2852" s="21"/>
      <c r="AU2852" s="28" t="e">
        <f>+AR2852-W2852</f>
        <v>#VALUE!</v>
      </c>
    </row>
    <row r="2853" spans="1:47" x14ac:dyDescent="0.35">
      <c r="A2853" s="20">
        <v>46232</v>
      </c>
      <c r="B2853" s="21">
        <v>291495</v>
      </c>
      <c r="C2853" s="21">
        <v>23209.98</v>
      </c>
      <c r="D2853" s="21">
        <v>23209.98</v>
      </c>
      <c r="E2853" s="22">
        <v>46262</v>
      </c>
      <c r="F2853" s="21">
        <v>16</v>
      </c>
      <c r="G2853" s="21" t="s">
        <v>90</v>
      </c>
      <c r="H2853" s="21" t="s">
        <v>95</v>
      </c>
      <c r="I2853" s="21" t="s">
        <v>300</v>
      </c>
      <c r="J2853" s="21" t="s">
        <v>125</v>
      </c>
      <c r="K2853" s="21" t="s">
        <v>212</v>
      </c>
      <c r="L2853" s="21" t="s">
        <v>126</v>
      </c>
      <c r="M2853" s="21" t="s">
        <v>275</v>
      </c>
      <c r="N2853" s="21">
        <v>30</v>
      </c>
      <c r="O2853" s="20"/>
      <c r="P2853" s="21" t="s">
        <v>50</v>
      </c>
      <c r="Q2853" s="21" t="s">
        <v>301</v>
      </c>
      <c r="R2853" s="21">
        <v>300000</v>
      </c>
      <c r="S2853" s="21">
        <v>5579</v>
      </c>
      <c r="T2853" s="21">
        <v>-59.761420000000001</v>
      </c>
      <c r="U2853" s="21">
        <v>-18.33473</v>
      </c>
      <c r="V2853" s="21" t="s">
        <v>302</v>
      </c>
      <c r="W2853" s="21" t="s">
        <v>51</v>
      </c>
      <c r="X2853" s="21" t="s">
        <v>303</v>
      </c>
      <c r="Y2853" s="23">
        <v>46246</v>
      </c>
      <c r="Z2853" s="24">
        <f>+E2853-Y2853</f>
        <v>16</v>
      </c>
      <c r="AA2853" s="25">
        <f>+Tabla_DatosExternos_142[[#This Row],[Saldo]]/Tabla_DatosExternos_142[[#This Row],[Importe]]</f>
        <v>1</v>
      </c>
      <c r="AB2853" s="21"/>
      <c r="AC2853" s="26">
        <f>IF(AND(-Z2853&gt;=1,-Z2853&lt;=30),D2853,0)</f>
        <v>0</v>
      </c>
      <c r="AD2853" s="26">
        <f>IF(AND(-Z2853&gt;=31,-Z2853&lt;=60),D2853,0)</f>
        <v>0</v>
      </c>
      <c r="AE2853" s="26">
        <f>IF(AND(-Z2853&gt;=61,-Z2853&lt;=90),D2853,0)</f>
        <v>0</v>
      </c>
      <c r="AF2853" s="26">
        <f>IF(AND(-Z2853&gt;=91,-Z2853&lt;=120),D2853,0)</f>
        <v>0</v>
      </c>
      <c r="AG2853" s="26">
        <f>IF(AND(-Z2853&gt;=121,-Z2853&lt;=150),D2853,0)</f>
        <v>0</v>
      </c>
      <c r="AH2853" s="26">
        <f>IF(AND(-Z2853&gt;=151,-Z2853&lt;=180),D2853,0)</f>
        <v>0</v>
      </c>
      <c r="AI2853" s="26">
        <f>IF(AND(-Z2853&gt;=181,-Z2853&lt;=210),D2853,0)</f>
        <v>0</v>
      </c>
      <c r="AJ2853" s="26">
        <f>IF(AND(-Z2853&gt;=211,-Z2853&lt;=250),D2853,0)</f>
        <v>0</v>
      </c>
      <c r="AK2853" s="26">
        <f>IF(-Z2853&gt;=251,D2853,0)</f>
        <v>0</v>
      </c>
      <c r="AL2853" s="26">
        <f>SUM(AE2853:AF2853)</f>
        <v>0</v>
      </c>
      <c r="AM2853" s="26">
        <f>SUM(AG2853:AK2853)</f>
        <v>0</v>
      </c>
      <c r="AN2853" s="26">
        <f>SUM(AI2853:AK2853)</f>
        <v>0</v>
      </c>
      <c r="AO2853" s="26">
        <f>+IF(SUM(AC2853:AK2853)=0,D2853,0)</f>
        <v>23209.98</v>
      </c>
      <c r="AP2853" s="26">
        <f>+SUM(AC2853:AK2853)</f>
        <v>0</v>
      </c>
      <c r="AQ2853" s="26">
        <f>+Tabla_DatosExternos_142[[#This Row],[Total Vigente]]+Tabla_DatosExternos_142[[#This Row],[Total Vencido]]</f>
        <v>23209.98</v>
      </c>
      <c r="AR2853" s="26">
        <f>SUM(AG2853:AK2853)</f>
        <v>0</v>
      </c>
      <c r="AS2853" s="27">
        <f>+Tabla_DatosExternos_142[[#This Row],[Fecha]]-Tabla_DatosExternos_142[[#This Row],[Vence]]</f>
        <v>-30</v>
      </c>
      <c r="AT2853" s="21"/>
      <c r="AU2853" s="28" t="e">
        <f>+AR2853-W2853</f>
        <v>#VALUE!</v>
      </c>
    </row>
    <row r="2854" spans="1:47" x14ac:dyDescent="0.35">
      <c r="A2854" s="20">
        <v>46232</v>
      </c>
      <c r="B2854" s="21">
        <v>291511</v>
      </c>
      <c r="C2854" s="21">
        <v>31679.64</v>
      </c>
      <c r="D2854" s="21">
        <v>31679.64</v>
      </c>
      <c r="E2854" s="22">
        <v>46292</v>
      </c>
      <c r="F2854" s="21">
        <v>46</v>
      </c>
      <c r="G2854" s="21" t="s">
        <v>96</v>
      </c>
      <c r="H2854" s="21" t="s">
        <v>95</v>
      </c>
      <c r="I2854" s="21" t="s">
        <v>288</v>
      </c>
      <c r="J2854" s="21" t="s">
        <v>125</v>
      </c>
      <c r="K2854" s="21" t="s">
        <v>212</v>
      </c>
      <c r="L2854" s="21" t="s">
        <v>126</v>
      </c>
      <c r="M2854" s="21" t="s">
        <v>264</v>
      </c>
      <c r="N2854" s="21">
        <v>60</v>
      </c>
      <c r="O2854" s="20"/>
      <c r="P2854" s="21" t="s">
        <v>50</v>
      </c>
      <c r="Q2854" s="21" t="s">
        <v>289</v>
      </c>
      <c r="R2854" s="21">
        <v>400000</v>
      </c>
      <c r="S2854" s="21">
        <v>5519</v>
      </c>
      <c r="T2854" s="21">
        <v>-60.95</v>
      </c>
      <c r="U2854" s="21">
        <v>-16.366669999999999</v>
      </c>
      <c r="V2854" s="21" t="s">
        <v>290</v>
      </c>
      <c r="W2854" s="21" t="s">
        <v>51</v>
      </c>
      <c r="X2854" s="21" t="s">
        <v>291</v>
      </c>
      <c r="Y2854" s="23">
        <v>46246</v>
      </c>
      <c r="Z2854" s="24">
        <f>+E2854-Y2854</f>
        <v>46</v>
      </c>
      <c r="AA2854" s="25">
        <f>+Tabla_DatosExternos_142[[#This Row],[Saldo]]/Tabla_DatosExternos_142[[#This Row],[Importe]]</f>
        <v>1</v>
      </c>
      <c r="AB2854" s="21"/>
      <c r="AC2854" s="26">
        <f>IF(AND(-Z2854&gt;=1,-Z2854&lt;=30),D2854,0)</f>
        <v>0</v>
      </c>
      <c r="AD2854" s="26">
        <f>IF(AND(-Z2854&gt;=31,-Z2854&lt;=60),D2854,0)</f>
        <v>0</v>
      </c>
      <c r="AE2854" s="26">
        <f>IF(AND(-Z2854&gt;=61,-Z2854&lt;=90),D2854,0)</f>
        <v>0</v>
      </c>
      <c r="AF2854" s="26">
        <f>IF(AND(-Z2854&gt;=91,-Z2854&lt;=120),D2854,0)</f>
        <v>0</v>
      </c>
      <c r="AG2854" s="26">
        <f>IF(AND(-Z2854&gt;=121,-Z2854&lt;=150),D2854,0)</f>
        <v>0</v>
      </c>
      <c r="AH2854" s="26">
        <f>IF(AND(-Z2854&gt;=151,-Z2854&lt;=180),D2854,0)</f>
        <v>0</v>
      </c>
      <c r="AI2854" s="26">
        <f>IF(AND(-Z2854&gt;=181,-Z2854&lt;=210),D2854,0)</f>
        <v>0</v>
      </c>
      <c r="AJ2854" s="26">
        <f>IF(AND(-Z2854&gt;=211,-Z2854&lt;=250),D2854,0)</f>
        <v>0</v>
      </c>
      <c r="AK2854" s="26">
        <f>IF(-Z2854&gt;=251,D2854,0)</f>
        <v>0</v>
      </c>
      <c r="AL2854" s="26">
        <f>SUM(AE2854:AF2854)</f>
        <v>0</v>
      </c>
      <c r="AM2854" s="26">
        <f>SUM(AG2854:AK2854)</f>
        <v>0</v>
      </c>
      <c r="AN2854" s="26">
        <f>SUM(AI2854:AK2854)</f>
        <v>0</v>
      </c>
      <c r="AO2854" s="26">
        <f>+IF(SUM(AC2854:AK2854)=0,D2854,0)</f>
        <v>31679.64</v>
      </c>
      <c r="AP2854" s="26">
        <f>+SUM(AC2854:AK2854)</f>
        <v>0</v>
      </c>
      <c r="AQ2854" s="26">
        <f>+Tabla_DatosExternos_142[[#This Row],[Total Vigente]]+Tabla_DatosExternos_142[[#This Row],[Total Vencido]]</f>
        <v>31679.64</v>
      </c>
      <c r="AR2854" s="26">
        <f>SUM(AG2854:AK2854)</f>
        <v>0</v>
      </c>
      <c r="AS2854" s="27">
        <f>+Tabla_DatosExternos_142[[#This Row],[Fecha]]-Tabla_DatosExternos_142[[#This Row],[Vence]]</f>
        <v>-60</v>
      </c>
      <c r="AT2854" s="21"/>
      <c r="AU2854" s="28" t="e">
        <f>+AR2854-W2854</f>
        <v>#VALUE!</v>
      </c>
    </row>
    <row r="2855" spans="1:47" x14ac:dyDescent="0.35">
      <c r="A2855" s="20">
        <v>46232</v>
      </c>
      <c r="B2855" s="21">
        <v>291512</v>
      </c>
      <c r="C2855" s="21">
        <v>24999.64</v>
      </c>
      <c r="D2855" s="21">
        <v>24999.64</v>
      </c>
      <c r="E2855" s="22">
        <v>46292</v>
      </c>
      <c r="F2855" s="21">
        <v>46</v>
      </c>
      <c r="G2855" s="21" t="s">
        <v>96</v>
      </c>
      <c r="H2855" s="21" t="s">
        <v>95</v>
      </c>
      <c r="I2855" s="21" t="s">
        <v>288</v>
      </c>
      <c r="J2855" s="21" t="s">
        <v>125</v>
      </c>
      <c r="K2855" s="21" t="s">
        <v>212</v>
      </c>
      <c r="L2855" s="21" t="s">
        <v>126</v>
      </c>
      <c r="M2855" s="21" t="s">
        <v>264</v>
      </c>
      <c r="N2855" s="21">
        <v>60</v>
      </c>
      <c r="O2855" s="20"/>
      <c r="P2855" s="21" t="s">
        <v>50</v>
      </c>
      <c r="Q2855" s="21" t="s">
        <v>289</v>
      </c>
      <c r="R2855" s="21">
        <v>400000</v>
      </c>
      <c r="S2855" s="21">
        <v>5519</v>
      </c>
      <c r="T2855" s="21">
        <v>-60.95</v>
      </c>
      <c r="U2855" s="21">
        <v>-16.366669999999999</v>
      </c>
      <c r="V2855" s="21" t="s">
        <v>290</v>
      </c>
      <c r="W2855" s="21" t="s">
        <v>51</v>
      </c>
      <c r="X2855" s="21" t="s">
        <v>291</v>
      </c>
      <c r="Y2855" s="23">
        <v>46246</v>
      </c>
      <c r="Z2855" s="24">
        <f>+E2855-Y2855</f>
        <v>46</v>
      </c>
      <c r="AA2855" s="25">
        <f>+Tabla_DatosExternos_142[[#This Row],[Saldo]]/Tabla_DatosExternos_142[[#This Row],[Importe]]</f>
        <v>1</v>
      </c>
      <c r="AB2855" s="21"/>
      <c r="AC2855" s="26">
        <f>IF(AND(-Z2855&gt;=1,-Z2855&lt;=30),D2855,0)</f>
        <v>0</v>
      </c>
      <c r="AD2855" s="26">
        <f>IF(AND(-Z2855&gt;=31,-Z2855&lt;=60),D2855,0)</f>
        <v>0</v>
      </c>
      <c r="AE2855" s="26">
        <f>IF(AND(-Z2855&gt;=61,-Z2855&lt;=90),D2855,0)</f>
        <v>0</v>
      </c>
      <c r="AF2855" s="26">
        <f>IF(AND(-Z2855&gt;=91,-Z2855&lt;=120),D2855,0)</f>
        <v>0</v>
      </c>
      <c r="AG2855" s="26">
        <f>IF(AND(-Z2855&gt;=121,-Z2855&lt;=150),D2855,0)</f>
        <v>0</v>
      </c>
      <c r="AH2855" s="26">
        <f>IF(AND(-Z2855&gt;=151,-Z2855&lt;=180),D2855,0)</f>
        <v>0</v>
      </c>
      <c r="AI2855" s="26">
        <f>IF(AND(-Z2855&gt;=181,-Z2855&lt;=210),D2855,0)</f>
        <v>0</v>
      </c>
      <c r="AJ2855" s="26">
        <f>IF(AND(-Z2855&gt;=211,-Z2855&lt;=250),D2855,0)</f>
        <v>0</v>
      </c>
      <c r="AK2855" s="26">
        <f>IF(-Z2855&gt;=251,D2855,0)</f>
        <v>0</v>
      </c>
      <c r="AL2855" s="26">
        <f>SUM(AE2855:AF2855)</f>
        <v>0</v>
      </c>
      <c r="AM2855" s="26">
        <f>SUM(AG2855:AK2855)</f>
        <v>0</v>
      </c>
      <c r="AN2855" s="26">
        <f>SUM(AI2855:AK2855)</f>
        <v>0</v>
      </c>
      <c r="AO2855" s="26">
        <f>+IF(SUM(AC2855:AK2855)=0,D2855,0)</f>
        <v>24999.64</v>
      </c>
      <c r="AP2855" s="26">
        <f>+SUM(AC2855:AK2855)</f>
        <v>0</v>
      </c>
      <c r="AQ2855" s="26">
        <f>+Tabla_DatosExternos_142[[#This Row],[Total Vigente]]+Tabla_DatosExternos_142[[#This Row],[Total Vencido]]</f>
        <v>24999.64</v>
      </c>
      <c r="AR2855" s="26">
        <f>SUM(AG2855:AK2855)</f>
        <v>0</v>
      </c>
      <c r="AS2855" s="27">
        <f>+Tabla_DatosExternos_142[[#This Row],[Fecha]]-Tabla_DatosExternos_142[[#This Row],[Vence]]</f>
        <v>-60</v>
      </c>
      <c r="AT2855" s="21"/>
      <c r="AU2855" s="28" t="e">
        <f>+AR2855-W2855</f>
        <v>#VALUE!</v>
      </c>
    </row>
    <row r="2856" spans="1:47" x14ac:dyDescent="0.35">
      <c r="A2856" s="20">
        <v>46232</v>
      </c>
      <c r="B2856" s="21">
        <v>291513</v>
      </c>
      <c r="C2856" s="21">
        <v>26250</v>
      </c>
      <c r="D2856" s="21">
        <v>26250</v>
      </c>
      <c r="E2856" s="22">
        <v>46292</v>
      </c>
      <c r="F2856" s="21">
        <v>46</v>
      </c>
      <c r="G2856" s="21" t="s">
        <v>96</v>
      </c>
      <c r="H2856" s="21" t="s">
        <v>95</v>
      </c>
      <c r="I2856" s="21" t="s">
        <v>288</v>
      </c>
      <c r="J2856" s="21" t="s">
        <v>125</v>
      </c>
      <c r="K2856" s="21" t="s">
        <v>212</v>
      </c>
      <c r="L2856" s="21" t="s">
        <v>126</v>
      </c>
      <c r="M2856" s="21" t="s">
        <v>264</v>
      </c>
      <c r="N2856" s="21">
        <v>60</v>
      </c>
      <c r="O2856" s="20"/>
      <c r="P2856" s="21" t="s">
        <v>50</v>
      </c>
      <c r="Q2856" s="21" t="s">
        <v>289</v>
      </c>
      <c r="R2856" s="21">
        <v>400000</v>
      </c>
      <c r="S2856" s="21">
        <v>5519</v>
      </c>
      <c r="T2856" s="21">
        <v>-60.95</v>
      </c>
      <c r="U2856" s="21">
        <v>-16.366669999999999</v>
      </c>
      <c r="V2856" s="21" t="s">
        <v>290</v>
      </c>
      <c r="W2856" s="21" t="s">
        <v>51</v>
      </c>
      <c r="X2856" s="21" t="s">
        <v>291</v>
      </c>
      <c r="Y2856" s="23">
        <v>46246</v>
      </c>
      <c r="Z2856" s="24">
        <f>+E2856-Y2856</f>
        <v>46</v>
      </c>
      <c r="AA2856" s="25">
        <f>+Tabla_DatosExternos_142[[#This Row],[Saldo]]/Tabla_DatosExternos_142[[#This Row],[Importe]]</f>
        <v>1</v>
      </c>
      <c r="AB2856" s="21"/>
      <c r="AC2856" s="26">
        <f>IF(AND(-Z2856&gt;=1,-Z2856&lt;=30),D2856,0)</f>
        <v>0</v>
      </c>
      <c r="AD2856" s="26">
        <f>IF(AND(-Z2856&gt;=31,-Z2856&lt;=60),D2856,0)</f>
        <v>0</v>
      </c>
      <c r="AE2856" s="26">
        <f>IF(AND(-Z2856&gt;=61,-Z2856&lt;=90),D2856,0)</f>
        <v>0</v>
      </c>
      <c r="AF2856" s="26">
        <f>IF(AND(-Z2856&gt;=91,-Z2856&lt;=120),D2856,0)</f>
        <v>0</v>
      </c>
      <c r="AG2856" s="26">
        <f>IF(AND(-Z2856&gt;=121,-Z2856&lt;=150),D2856,0)</f>
        <v>0</v>
      </c>
      <c r="AH2856" s="26">
        <f>IF(AND(-Z2856&gt;=151,-Z2856&lt;=180),D2856,0)</f>
        <v>0</v>
      </c>
      <c r="AI2856" s="26">
        <f>IF(AND(-Z2856&gt;=181,-Z2856&lt;=210),D2856,0)</f>
        <v>0</v>
      </c>
      <c r="AJ2856" s="26">
        <f>IF(AND(-Z2856&gt;=211,-Z2856&lt;=250),D2856,0)</f>
        <v>0</v>
      </c>
      <c r="AK2856" s="26">
        <f>IF(-Z2856&gt;=251,D2856,0)</f>
        <v>0</v>
      </c>
      <c r="AL2856" s="26">
        <f>SUM(AE2856:AF2856)</f>
        <v>0</v>
      </c>
      <c r="AM2856" s="26">
        <f>SUM(AG2856:AK2856)</f>
        <v>0</v>
      </c>
      <c r="AN2856" s="26">
        <f>SUM(AI2856:AK2856)</f>
        <v>0</v>
      </c>
      <c r="AO2856" s="26">
        <f>+IF(SUM(AC2856:AK2856)=0,D2856,0)</f>
        <v>26250</v>
      </c>
      <c r="AP2856" s="26">
        <f>+SUM(AC2856:AK2856)</f>
        <v>0</v>
      </c>
      <c r="AQ2856" s="26">
        <f>+Tabla_DatosExternos_142[[#This Row],[Total Vigente]]+Tabla_DatosExternos_142[[#This Row],[Total Vencido]]</f>
        <v>26250</v>
      </c>
      <c r="AR2856" s="26">
        <f>SUM(AG2856:AK2856)</f>
        <v>0</v>
      </c>
      <c r="AS2856" s="27">
        <f>+Tabla_DatosExternos_142[[#This Row],[Fecha]]-Tabla_DatosExternos_142[[#This Row],[Vence]]</f>
        <v>-60</v>
      </c>
      <c r="AT2856" s="21"/>
      <c r="AU2856" s="28" t="e">
        <f>+AR2856-W2856</f>
        <v>#VALUE!</v>
      </c>
    </row>
    <row r="2857" spans="1:47" x14ac:dyDescent="0.35">
      <c r="A2857" s="20">
        <v>46232</v>
      </c>
      <c r="B2857" s="21">
        <v>291514</v>
      </c>
      <c r="C2857" s="21">
        <v>26250</v>
      </c>
      <c r="D2857" s="21">
        <v>26250</v>
      </c>
      <c r="E2857" s="22">
        <v>46292</v>
      </c>
      <c r="F2857" s="21">
        <v>46</v>
      </c>
      <c r="G2857" s="21" t="s">
        <v>96</v>
      </c>
      <c r="H2857" s="21" t="s">
        <v>95</v>
      </c>
      <c r="I2857" s="21" t="s">
        <v>288</v>
      </c>
      <c r="J2857" s="21" t="s">
        <v>125</v>
      </c>
      <c r="K2857" s="21" t="s">
        <v>212</v>
      </c>
      <c r="L2857" s="21" t="s">
        <v>126</v>
      </c>
      <c r="M2857" s="21" t="s">
        <v>264</v>
      </c>
      <c r="N2857" s="21">
        <v>60</v>
      </c>
      <c r="O2857" s="20"/>
      <c r="P2857" s="21" t="s">
        <v>50</v>
      </c>
      <c r="Q2857" s="21" t="s">
        <v>289</v>
      </c>
      <c r="R2857" s="21">
        <v>400000</v>
      </c>
      <c r="S2857" s="21">
        <v>5519</v>
      </c>
      <c r="T2857" s="21">
        <v>-60.95</v>
      </c>
      <c r="U2857" s="21">
        <v>-16.366669999999999</v>
      </c>
      <c r="V2857" s="21" t="s">
        <v>290</v>
      </c>
      <c r="W2857" s="21" t="s">
        <v>51</v>
      </c>
      <c r="X2857" s="21" t="s">
        <v>291</v>
      </c>
      <c r="Y2857" s="23">
        <v>46246</v>
      </c>
      <c r="Z2857" s="24">
        <f>+E2857-Y2857</f>
        <v>46</v>
      </c>
      <c r="AA2857" s="25">
        <f>+Tabla_DatosExternos_142[[#This Row],[Saldo]]/Tabla_DatosExternos_142[[#This Row],[Importe]]</f>
        <v>1</v>
      </c>
      <c r="AB2857" s="21"/>
      <c r="AC2857" s="26">
        <f>IF(AND(-Z2857&gt;=1,-Z2857&lt;=30),D2857,0)</f>
        <v>0</v>
      </c>
      <c r="AD2857" s="26">
        <f>IF(AND(-Z2857&gt;=31,-Z2857&lt;=60),D2857,0)</f>
        <v>0</v>
      </c>
      <c r="AE2857" s="26">
        <f>IF(AND(-Z2857&gt;=61,-Z2857&lt;=90),D2857,0)</f>
        <v>0</v>
      </c>
      <c r="AF2857" s="26">
        <f>IF(AND(-Z2857&gt;=91,-Z2857&lt;=120),D2857,0)</f>
        <v>0</v>
      </c>
      <c r="AG2857" s="26">
        <f>IF(AND(-Z2857&gt;=121,-Z2857&lt;=150),D2857,0)</f>
        <v>0</v>
      </c>
      <c r="AH2857" s="26">
        <f>IF(AND(-Z2857&gt;=151,-Z2857&lt;=180),D2857,0)</f>
        <v>0</v>
      </c>
      <c r="AI2857" s="26">
        <f>IF(AND(-Z2857&gt;=181,-Z2857&lt;=210),D2857,0)</f>
        <v>0</v>
      </c>
      <c r="AJ2857" s="26">
        <f>IF(AND(-Z2857&gt;=211,-Z2857&lt;=250),D2857,0)</f>
        <v>0</v>
      </c>
      <c r="AK2857" s="26">
        <f>IF(-Z2857&gt;=251,D2857,0)</f>
        <v>0</v>
      </c>
      <c r="AL2857" s="26">
        <f>SUM(AE2857:AF2857)</f>
        <v>0</v>
      </c>
      <c r="AM2857" s="26">
        <f>SUM(AG2857:AK2857)</f>
        <v>0</v>
      </c>
      <c r="AN2857" s="26">
        <f>SUM(AI2857:AK2857)</f>
        <v>0</v>
      </c>
      <c r="AO2857" s="26">
        <f>+IF(SUM(AC2857:AK2857)=0,D2857,0)</f>
        <v>26250</v>
      </c>
      <c r="AP2857" s="26">
        <f>+SUM(AC2857:AK2857)</f>
        <v>0</v>
      </c>
      <c r="AQ2857" s="26">
        <f>+Tabla_DatosExternos_142[[#This Row],[Total Vigente]]+Tabla_DatosExternos_142[[#This Row],[Total Vencido]]</f>
        <v>26250</v>
      </c>
      <c r="AR2857" s="26">
        <f>SUM(AG2857:AK2857)</f>
        <v>0</v>
      </c>
      <c r="AS2857" s="27">
        <f>+Tabla_DatosExternos_142[[#This Row],[Fecha]]-Tabla_DatosExternos_142[[#This Row],[Vence]]</f>
        <v>-60</v>
      </c>
      <c r="AT2857" s="21"/>
      <c r="AU2857" s="28" t="e">
        <f>+AR2857-W2857</f>
        <v>#VALUE!</v>
      </c>
    </row>
    <row r="2858" spans="1:47" x14ac:dyDescent="0.35">
      <c r="A2858" s="20">
        <v>46233</v>
      </c>
      <c r="B2858" s="21">
        <v>292158</v>
      </c>
      <c r="C2858" s="21">
        <v>28800</v>
      </c>
      <c r="D2858" s="21">
        <v>22198.19</v>
      </c>
      <c r="E2858" s="22">
        <v>46263</v>
      </c>
      <c r="F2858" s="21">
        <v>17</v>
      </c>
      <c r="G2858" s="21" t="s">
        <v>90</v>
      </c>
      <c r="H2858" s="21" t="s">
        <v>95</v>
      </c>
      <c r="I2858" s="21" t="s">
        <v>296</v>
      </c>
      <c r="J2858" s="21" t="s">
        <v>125</v>
      </c>
      <c r="K2858" s="21" t="s">
        <v>212</v>
      </c>
      <c r="L2858" s="21" t="s">
        <v>126</v>
      </c>
      <c r="M2858" s="21" t="s">
        <v>297</v>
      </c>
      <c r="N2858" s="21">
        <v>30</v>
      </c>
      <c r="O2858" s="20">
        <v>46246</v>
      </c>
      <c r="P2858" s="21" t="s">
        <v>50</v>
      </c>
      <c r="Q2858" s="21" t="s">
        <v>298</v>
      </c>
      <c r="R2858" s="21">
        <v>401400</v>
      </c>
      <c r="S2858" s="21">
        <v>5809</v>
      </c>
      <c r="T2858" s="21">
        <v>-63.189022000000001</v>
      </c>
      <c r="U2858" s="21">
        <v>-15.886552999999999</v>
      </c>
      <c r="V2858" s="21" t="s">
        <v>262</v>
      </c>
      <c r="W2858" s="21" t="s">
        <v>51</v>
      </c>
      <c r="X2858" s="21" t="s">
        <v>299</v>
      </c>
      <c r="Y2858" s="23">
        <v>46246</v>
      </c>
      <c r="Z2858" s="24">
        <f>+E2858-Y2858</f>
        <v>17</v>
      </c>
      <c r="AA2858" s="25">
        <f>+Tabla_DatosExternos_142[[#This Row],[Saldo]]/Tabla_DatosExternos_142[[#This Row],[Importe]]</f>
        <v>0.7707704861111111</v>
      </c>
      <c r="AB2858" s="21"/>
      <c r="AC2858" s="26">
        <f>IF(AND(-Z2858&gt;=1,-Z2858&lt;=30),D2858,0)</f>
        <v>0</v>
      </c>
      <c r="AD2858" s="26">
        <f>IF(AND(-Z2858&gt;=31,-Z2858&lt;=60),D2858,0)</f>
        <v>0</v>
      </c>
      <c r="AE2858" s="26">
        <f>IF(AND(-Z2858&gt;=61,-Z2858&lt;=90),D2858,0)</f>
        <v>0</v>
      </c>
      <c r="AF2858" s="26">
        <f>IF(AND(-Z2858&gt;=91,-Z2858&lt;=120),D2858,0)</f>
        <v>0</v>
      </c>
      <c r="AG2858" s="26">
        <f>IF(AND(-Z2858&gt;=121,-Z2858&lt;=150),D2858,0)</f>
        <v>0</v>
      </c>
      <c r="AH2858" s="26">
        <f>IF(AND(-Z2858&gt;=151,-Z2858&lt;=180),D2858,0)</f>
        <v>0</v>
      </c>
      <c r="AI2858" s="26">
        <f>IF(AND(-Z2858&gt;=181,-Z2858&lt;=210),D2858,0)</f>
        <v>0</v>
      </c>
      <c r="AJ2858" s="26">
        <f>IF(AND(-Z2858&gt;=211,-Z2858&lt;=250),D2858,0)</f>
        <v>0</v>
      </c>
      <c r="AK2858" s="26">
        <f>IF(-Z2858&gt;=251,D2858,0)</f>
        <v>0</v>
      </c>
      <c r="AL2858" s="26">
        <f>SUM(AE2858:AF2858)</f>
        <v>0</v>
      </c>
      <c r="AM2858" s="26">
        <f>SUM(AG2858:AK2858)</f>
        <v>0</v>
      </c>
      <c r="AN2858" s="26">
        <f>SUM(AI2858:AK2858)</f>
        <v>0</v>
      </c>
      <c r="AO2858" s="26">
        <f>+IF(SUM(AC2858:AK2858)=0,D2858,0)</f>
        <v>22198.19</v>
      </c>
      <c r="AP2858" s="26">
        <f>+SUM(AC2858:AK2858)</f>
        <v>0</v>
      </c>
      <c r="AQ2858" s="26">
        <f>+Tabla_DatosExternos_142[[#This Row],[Total Vigente]]+Tabla_DatosExternos_142[[#This Row],[Total Vencido]]</f>
        <v>22198.19</v>
      </c>
      <c r="AR2858" s="26">
        <f>SUM(AG2858:AK2858)</f>
        <v>0</v>
      </c>
      <c r="AS2858" s="27">
        <f>+Tabla_DatosExternos_142[[#This Row],[Fecha]]-Tabla_DatosExternos_142[[#This Row],[Vence]]</f>
        <v>-30</v>
      </c>
      <c r="AT2858" s="21"/>
      <c r="AU2858" s="28" t="e">
        <f>+AR2858-W2858</f>
        <v>#VALUE!</v>
      </c>
    </row>
    <row r="2859" spans="1:47" x14ac:dyDescent="0.35">
      <c r="A2859" s="20">
        <v>46234</v>
      </c>
      <c r="B2859" s="21">
        <v>292767</v>
      </c>
      <c r="C2859" s="21">
        <v>46999.42</v>
      </c>
      <c r="D2859" s="21">
        <v>46999.42</v>
      </c>
      <c r="E2859" s="22">
        <v>46264</v>
      </c>
      <c r="F2859" s="21">
        <v>18</v>
      </c>
      <c r="G2859" s="21" t="s">
        <v>90</v>
      </c>
      <c r="H2859" s="21" t="s">
        <v>95</v>
      </c>
      <c r="I2859" s="21" t="s">
        <v>296</v>
      </c>
      <c r="J2859" s="21" t="s">
        <v>125</v>
      </c>
      <c r="K2859" s="21" t="s">
        <v>212</v>
      </c>
      <c r="L2859" s="21" t="s">
        <v>126</v>
      </c>
      <c r="M2859" s="21" t="s">
        <v>297</v>
      </c>
      <c r="N2859" s="21">
        <v>30</v>
      </c>
      <c r="O2859" s="20"/>
      <c r="P2859" s="21" t="s">
        <v>50</v>
      </c>
      <c r="Q2859" s="21" t="s">
        <v>298</v>
      </c>
      <c r="R2859" s="21">
        <v>401400</v>
      </c>
      <c r="S2859" s="21">
        <v>5809</v>
      </c>
      <c r="T2859" s="21">
        <v>-63.189022000000001</v>
      </c>
      <c r="U2859" s="21">
        <v>-15.886552999999999</v>
      </c>
      <c r="V2859" s="21" t="s">
        <v>262</v>
      </c>
      <c r="W2859" s="21" t="s">
        <v>51</v>
      </c>
      <c r="X2859" s="21" t="s">
        <v>299</v>
      </c>
      <c r="Y2859" s="23">
        <v>46246</v>
      </c>
      <c r="Z2859" s="24">
        <f>+E2859-Y2859</f>
        <v>18</v>
      </c>
      <c r="AA2859" s="25">
        <f>+Tabla_DatosExternos_142[[#This Row],[Saldo]]/Tabla_DatosExternos_142[[#This Row],[Importe]]</f>
        <v>1</v>
      </c>
      <c r="AB2859" s="21"/>
      <c r="AC2859" s="26">
        <f>IF(AND(-Z2859&gt;=1,-Z2859&lt;=30),D2859,0)</f>
        <v>0</v>
      </c>
      <c r="AD2859" s="26">
        <f>IF(AND(-Z2859&gt;=31,-Z2859&lt;=60),D2859,0)</f>
        <v>0</v>
      </c>
      <c r="AE2859" s="26">
        <f>IF(AND(-Z2859&gt;=61,-Z2859&lt;=90),D2859,0)</f>
        <v>0</v>
      </c>
      <c r="AF2859" s="26">
        <f>IF(AND(-Z2859&gt;=91,-Z2859&lt;=120),D2859,0)</f>
        <v>0</v>
      </c>
      <c r="AG2859" s="26">
        <f>IF(AND(-Z2859&gt;=121,-Z2859&lt;=150),D2859,0)</f>
        <v>0</v>
      </c>
      <c r="AH2859" s="26">
        <f>IF(AND(-Z2859&gt;=151,-Z2859&lt;=180),D2859,0)</f>
        <v>0</v>
      </c>
      <c r="AI2859" s="26">
        <f>IF(AND(-Z2859&gt;=181,-Z2859&lt;=210),D2859,0)</f>
        <v>0</v>
      </c>
      <c r="AJ2859" s="26">
        <f>IF(AND(-Z2859&gt;=211,-Z2859&lt;=250),D2859,0)</f>
        <v>0</v>
      </c>
      <c r="AK2859" s="26">
        <f>IF(-Z2859&gt;=251,D2859,0)</f>
        <v>0</v>
      </c>
      <c r="AL2859" s="26">
        <f>SUM(AE2859:AF2859)</f>
        <v>0</v>
      </c>
      <c r="AM2859" s="26">
        <f>SUM(AG2859:AK2859)</f>
        <v>0</v>
      </c>
      <c r="AN2859" s="26">
        <f>SUM(AI2859:AK2859)</f>
        <v>0</v>
      </c>
      <c r="AO2859" s="26">
        <f>+IF(SUM(AC2859:AK2859)=0,D2859,0)</f>
        <v>46999.42</v>
      </c>
      <c r="AP2859" s="26">
        <f>+SUM(AC2859:AK2859)</f>
        <v>0</v>
      </c>
      <c r="AQ2859" s="26">
        <f>+Tabla_DatosExternos_142[[#This Row],[Total Vigente]]+Tabla_DatosExternos_142[[#This Row],[Total Vencido]]</f>
        <v>46999.42</v>
      </c>
      <c r="AR2859" s="26">
        <f>SUM(AG2859:AK2859)</f>
        <v>0</v>
      </c>
      <c r="AS2859" s="27">
        <f>+Tabla_DatosExternos_142[[#This Row],[Fecha]]-Tabla_DatosExternos_142[[#This Row],[Vence]]</f>
        <v>-30</v>
      </c>
      <c r="AT2859" s="21"/>
      <c r="AU2859" s="28" t="e">
        <f>+AR2859-W2859</f>
        <v>#VALUE!</v>
      </c>
    </row>
    <row r="2860" spans="1:47" x14ac:dyDescent="0.35">
      <c r="A2860" s="20">
        <v>46234</v>
      </c>
      <c r="B2860" s="21">
        <v>292768</v>
      </c>
      <c r="C2860" s="21">
        <v>19999.71</v>
      </c>
      <c r="D2860" s="21">
        <v>19999.71</v>
      </c>
      <c r="E2860" s="22">
        <v>46264</v>
      </c>
      <c r="F2860" s="21">
        <v>18</v>
      </c>
      <c r="G2860" s="21" t="s">
        <v>90</v>
      </c>
      <c r="H2860" s="21" t="s">
        <v>95</v>
      </c>
      <c r="I2860" s="21" t="s">
        <v>296</v>
      </c>
      <c r="J2860" s="21" t="s">
        <v>125</v>
      </c>
      <c r="K2860" s="21" t="s">
        <v>212</v>
      </c>
      <c r="L2860" s="21" t="s">
        <v>126</v>
      </c>
      <c r="M2860" s="21" t="s">
        <v>297</v>
      </c>
      <c r="N2860" s="21">
        <v>30</v>
      </c>
      <c r="O2860" s="20"/>
      <c r="P2860" s="21" t="s">
        <v>50</v>
      </c>
      <c r="Q2860" s="21" t="s">
        <v>298</v>
      </c>
      <c r="R2860" s="21">
        <v>401400</v>
      </c>
      <c r="S2860" s="21">
        <v>5809</v>
      </c>
      <c r="T2860" s="21">
        <v>-63.189022000000001</v>
      </c>
      <c r="U2860" s="21">
        <v>-15.886552999999999</v>
      </c>
      <c r="V2860" s="21" t="s">
        <v>262</v>
      </c>
      <c r="W2860" s="21" t="s">
        <v>51</v>
      </c>
      <c r="X2860" s="21" t="s">
        <v>299</v>
      </c>
      <c r="Y2860" s="23">
        <v>46246</v>
      </c>
      <c r="Z2860" s="24">
        <f>+E2860-Y2860</f>
        <v>18</v>
      </c>
      <c r="AA2860" s="25">
        <f>+Tabla_DatosExternos_142[[#This Row],[Saldo]]/Tabla_DatosExternos_142[[#This Row],[Importe]]</f>
        <v>1</v>
      </c>
      <c r="AB2860" s="21"/>
      <c r="AC2860" s="26">
        <f>IF(AND(-Z2860&gt;=1,-Z2860&lt;=30),D2860,0)</f>
        <v>0</v>
      </c>
      <c r="AD2860" s="26">
        <f>IF(AND(-Z2860&gt;=31,-Z2860&lt;=60),D2860,0)</f>
        <v>0</v>
      </c>
      <c r="AE2860" s="26">
        <f>IF(AND(-Z2860&gt;=61,-Z2860&lt;=90),D2860,0)</f>
        <v>0</v>
      </c>
      <c r="AF2860" s="26">
        <f>IF(AND(-Z2860&gt;=91,-Z2860&lt;=120),D2860,0)</f>
        <v>0</v>
      </c>
      <c r="AG2860" s="26">
        <f>IF(AND(-Z2860&gt;=121,-Z2860&lt;=150),D2860,0)</f>
        <v>0</v>
      </c>
      <c r="AH2860" s="26">
        <f>IF(AND(-Z2860&gt;=151,-Z2860&lt;=180),D2860,0)</f>
        <v>0</v>
      </c>
      <c r="AI2860" s="26">
        <f>IF(AND(-Z2860&gt;=181,-Z2860&lt;=210),D2860,0)</f>
        <v>0</v>
      </c>
      <c r="AJ2860" s="26">
        <f>IF(AND(-Z2860&gt;=211,-Z2860&lt;=250),D2860,0)</f>
        <v>0</v>
      </c>
      <c r="AK2860" s="26">
        <f>IF(-Z2860&gt;=251,D2860,0)</f>
        <v>0</v>
      </c>
      <c r="AL2860" s="26">
        <f>SUM(AE2860:AF2860)</f>
        <v>0</v>
      </c>
      <c r="AM2860" s="26">
        <f>SUM(AG2860:AK2860)</f>
        <v>0</v>
      </c>
      <c r="AN2860" s="26">
        <f>SUM(AI2860:AK2860)</f>
        <v>0</v>
      </c>
      <c r="AO2860" s="26">
        <f>+IF(SUM(AC2860:AK2860)=0,D2860,0)</f>
        <v>19999.71</v>
      </c>
      <c r="AP2860" s="26">
        <f>+SUM(AC2860:AK2860)</f>
        <v>0</v>
      </c>
      <c r="AQ2860" s="26">
        <f>+Tabla_DatosExternos_142[[#This Row],[Total Vigente]]+Tabla_DatosExternos_142[[#This Row],[Total Vencido]]</f>
        <v>19999.71</v>
      </c>
      <c r="AR2860" s="26">
        <f>SUM(AG2860:AK2860)</f>
        <v>0</v>
      </c>
      <c r="AS2860" s="27">
        <f>+Tabla_DatosExternos_142[[#This Row],[Fecha]]-Tabla_DatosExternos_142[[#This Row],[Vence]]</f>
        <v>-30</v>
      </c>
      <c r="AT2860" s="21"/>
      <c r="AU2860" s="28" t="e">
        <f>+AR2860-W2860</f>
        <v>#VALUE!</v>
      </c>
    </row>
    <row r="2861" spans="1:47" x14ac:dyDescent="0.35">
      <c r="A2861" s="20">
        <v>46234</v>
      </c>
      <c r="B2861" s="21">
        <v>292769</v>
      </c>
      <c r="C2861" s="21">
        <v>39999.42</v>
      </c>
      <c r="D2861" s="21">
        <v>39999.42</v>
      </c>
      <c r="E2861" s="22">
        <v>46264</v>
      </c>
      <c r="F2861" s="21">
        <v>18</v>
      </c>
      <c r="G2861" s="21" t="s">
        <v>90</v>
      </c>
      <c r="H2861" s="21" t="s">
        <v>95</v>
      </c>
      <c r="I2861" s="21" t="s">
        <v>296</v>
      </c>
      <c r="J2861" s="21" t="s">
        <v>125</v>
      </c>
      <c r="K2861" s="21" t="s">
        <v>212</v>
      </c>
      <c r="L2861" s="21" t="s">
        <v>126</v>
      </c>
      <c r="M2861" s="21" t="s">
        <v>297</v>
      </c>
      <c r="N2861" s="21">
        <v>30</v>
      </c>
      <c r="O2861" s="20"/>
      <c r="P2861" s="21" t="s">
        <v>50</v>
      </c>
      <c r="Q2861" s="21" t="s">
        <v>298</v>
      </c>
      <c r="R2861" s="21">
        <v>401400</v>
      </c>
      <c r="S2861" s="21">
        <v>5809</v>
      </c>
      <c r="T2861" s="21">
        <v>-63.189022000000001</v>
      </c>
      <c r="U2861" s="21">
        <v>-15.886552999999999</v>
      </c>
      <c r="V2861" s="21" t="s">
        <v>262</v>
      </c>
      <c r="W2861" s="21" t="s">
        <v>51</v>
      </c>
      <c r="X2861" s="21" t="s">
        <v>299</v>
      </c>
      <c r="Y2861" s="23">
        <v>46246</v>
      </c>
      <c r="Z2861" s="24">
        <f>+E2861-Y2861</f>
        <v>18</v>
      </c>
      <c r="AA2861" s="25">
        <f>+Tabla_DatosExternos_142[[#This Row],[Saldo]]/Tabla_DatosExternos_142[[#This Row],[Importe]]</f>
        <v>1</v>
      </c>
      <c r="AB2861" s="21"/>
      <c r="AC2861" s="26">
        <f>IF(AND(-Z2861&gt;=1,-Z2861&lt;=30),D2861,0)</f>
        <v>0</v>
      </c>
      <c r="AD2861" s="26">
        <f>IF(AND(-Z2861&gt;=31,-Z2861&lt;=60),D2861,0)</f>
        <v>0</v>
      </c>
      <c r="AE2861" s="26">
        <f>IF(AND(-Z2861&gt;=61,-Z2861&lt;=90),D2861,0)</f>
        <v>0</v>
      </c>
      <c r="AF2861" s="26">
        <f>IF(AND(-Z2861&gt;=91,-Z2861&lt;=120),D2861,0)</f>
        <v>0</v>
      </c>
      <c r="AG2861" s="26">
        <f>IF(AND(-Z2861&gt;=121,-Z2861&lt;=150),D2861,0)</f>
        <v>0</v>
      </c>
      <c r="AH2861" s="26">
        <f>IF(AND(-Z2861&gt;=151,-Z2861&lt;=180),D2861,0)</f>
        <v>0</v>
      </c>
      <c r="AI2861" s="26">
        <f>IF(AND(-Z2861&gt;=181,-Z2861&lt;=210),D2861,0)</f>
        <v>0</v>
      </c>
      <c r="AJ2861" s="26">
        <f>IF(AND(-Z2861&gt;=211,-Z2861&lt;=250),D2861,0)</f>
        <v>0</v>
      </c>
      <c r="AK2861" s="26">
        <f>IF(-Z2861&gt;=251,D2861,0)</f>
        <v>0</v>
      </c>
      <c r="AL2861" s="26">
        <f>SUM(AE2861:AF2861)</f>
        <v>0</v>
      </c>
      <c r="AM2861" s="26">
        <f>SUM(AG2861:AK2861)</f>
        <v>0</v>
      </c>
      <c r="AN2861" s="26">
        <f>SUM(AI2861:AK2861)</f>
        <v>0</v>
      </c>
      <c r="AO2861" s="26">
        <f>+IF(SUM(AC2861:AK2861)=0,D2861,0)</f>
        <v>39999.42</v>
      </c>
      <c r="AP2861" s="26">
        <f>+SUM(AC2861:AK2861)</f>
        <v>0</v>
      </c>
      <c r="AQ2861" s="26">
        <f>+Tabla_DatosExternos_142[[#This Row],[Total Vigente]]+Tabla_DatosExternos_142[[#This Row],[Total Vencido]]</f>
        <v>39999.42</v>
      </c>
      <c r="AR2861" s="26">
        <f>SUM(AG2861:AK2861)</f>
        <v>0</v>
      </c>
      <c r="AS2861" s="27">
        <f>+Tabla_DatosExternos_142[[#This Row],[Fecha]]-Tabla_DatosExternos_142[[#This Row],[Vence]]</f>
        <v>-30</v>
      </c>
      <c r="AT2861" s="21"/>
      <c r="AU2861" s="28" t="e">
        <f>+AR2861-W2861</f>
        <v>#VALUE!</v>
      </c>
    </row>
    <row r="2862" spans="1:47" x14ac:dyDescent="0.35">
      <c r="A2862" s="20">
        <v>46234</v>
      </c>
      <c r="B2862" s="21">
        <v>292840</v>
      </c>
      <c r="C2862" s="21">
        <v>37099.49</v>
      </c>
      <c r="D2862" s="21">
        <v>37099.49</v>
      </c>
      <c r="E2862" s="22">
        <v>46294</v>
      </c>
      <c r="F2862" s="21">
        <v>48</v>
      </c>
      <c r="G2862" s="21" t="s">
        <v>96</v>
      </c>
      <c r="H2862" s="21" t="s">
        <v>95</v>
      </c>
      <c r="I2862" s="21" t="s">
        <v>288</v>
      </c>
      <c r="J2862" s="21" t="s">
        <v>125</v>
      </c>
      <c r="K2862" s="21" t="s">
        <v>212</v>
      </c>
      <c r="L2862" s="21" t="s">
        <v>126</v>
      </c>
      <c r="M2862" s="21" t="s">
        <v>264</v>
      </c>
      <c r="N2862" s="21">
        <v>60</v>
      </c>
      <c r="O2862" s="20"/>
      <c r="P2862" s="21" t="s">
        <v>50</v>
      </c>
      <c r="Q2862" s="21" t="s">
        <v>289</v>
      </c>
      <c r="R2862" s="21">
        <v>400000</v>
      </c>
      <c r="S2862" s="21">
        <v>5519</v>
      </c>
      <c r="T2862" s="21">
        <v>-60.95</v>
      </c>
      <c r="U2862" s="21">
        <v>-16.366669999999999</v>
      </c>
      <c r="V2862" s="21" t="s">
        <v>290</v>
      </c>
      <c r="W2862" s="21" t="s">
        <v>51</v>
      </c>
      <c r="X2862" s="21" t="s">
        <v>291</v>
      </c>
      <c r="Y2862" s="23">
        <v>46246</v>
      </c>
      <c r="Z2862" s="24">
        <f>+E2862-Y2862</f>
        <v>48</v>
      </c>
      <c r="AA2862" s="25">
        <f>+Tabla_DatosExternos_142[[#This Row],[Saldo]]/Tabla_DatosExternos_142[[#This Row],[Importe]]</f>
        <v>1</v>
      </c>
      <c r="AB2862" s="21"/>
      <c r="AC2862" s="26">
        <f>IF(AND(-Z2862&gt;=1,-Z2862&lt;=30),D2862,0)</f>
        <v>0</v>
      </c>
      <c r="AD2862" s="26">
        <f>IF(AND(-Z2862&gt;=31,-Z2862&lt;=60),D2862,0)</f>
        <v>0</v>
      </c>
      <c r="AE2862" s="26">
        <f>IF(AND(-Z2862&gt;=61,-Z2862&lt;=90),D2862,0)</f>
        <v>0</v>
      </c>
      <c r="AF2862" s="26">
        <f>IF(AND(-Z2862&gt;=91,-Z2862&lt;=120),D2862,0)</f>
        <v>0</v>
      </c>
      <c r="AG2862" s="26">
        <f>IF(AND(-Z2862&gt;=121,-Z2862&lt;=150),D2862,0)</f>
        <v>0</v>
      </c>
      <c r="AH2862" s="26">
        <f>IF(AND(-Z2862&gt;=151,-Z2862&lt;=180),D2862,0)</f>
        <v>0</v>
      </c>
      <c r="AI2862" s="26">
        <f>IF(AND(-Z2862&gt;=181,-Z2862&lt;=210),D2862,0)</f>
        <v>0</v>
      </c>
      <c r="AJ2862" s="26">
        <f>IF(AND(-Z2862&gt;=211,-Z2862&lt;=250),D2862,0)</f>
        <v>0</v>
      </c>
      <c r="AK2862" s="26">
        <f>IF(-Z2862&gt;=251,D2862,0)</f>
        <v>0</v>
      </c>
      <c r="AL2862" s="26">
        <f>SUM(AE2862:AF2862)</f>
        <v>0</v>
      </c>
      <c r="AM2862" s="26">
        <f>SUM(AG2862:AK2862)</f>
        <v>0</v>
      </c>
      <c r="AN2862" s="26">
        <f>SUM(AI2862:AK2862)</f>
        <v>0</v>
      </c>
      <c r="AO2862" s="26">
        <f>+IF(SUM(AC2862:AK2862)=0,D2862,0)</f>
        <v>37099.49</v>
      </c>
      <c r="AP2862" s="26">
        <f>+SUM(AC2862:AK2862)</f>
        <v>0</v>
      </c>
      <c r="AQ2862" s="26">
        <f>+Tabla_DatosExternos_142[[#This Row],[Total Vigente]]+Tabla_DatosExternos_142[[#This Row],[Total Vencido]]</f>
        <v>37099.49</v>
      </c>
      <c r="AR2862" s="26">
        <f>SUM(AG2862:AK2862)</f>
        <v>0</v>
      </c>
      <c r="AS2862" s="27">
        <f>+Tabla_DatosExternos_142[[#This Row],[Fecha]]-Tabla_DatosExternos_142[[#This Row],[Vence]]</f>
        <v>-60</v>
      </c>
      <c r="AT2862" s="21"/>
      <c r="AU2862" s="28" t="e">
        <f>+AR2862-W2862</f>
        <v>#VALUE!</v>
      </c>
    </row>
    <row r="2863" spans="1:47" x14ac:dyDescent="0.35">
      <c r="A2863" s="20">
        <v>46234</v>
      </c>
      <c r="B2863" s="21">
        <v>292842</v>
      </c>
      <c r="C2863" s="21">
        <v>27150</v>
      </c>
      <c r="D2863" s="21">
        <v>27150</v>
      </c>
      <c r="E2863" s="22">
        <v>46264</v>
      </c>
      <c r="F2863" s="21">
        <v>18</v>
      </c>
      <c r="G2863" s="21" t="s">
        <v>90</v>
      </c>
      <c r="H2863" s="21" t="s">
        <v>95</v>
      </c>
      <c r="I2863" s="21" t="s">
        <v>300</v>
      </c>
      <c r="J2863" s="21" t="s">
        <v>125</v>
      </c>
      <c r="K2863" s="21" t="s">
        <v>212</v>
      </c>
      <c r="L2863" s="21" t="s">
        <v>126</v>
      </c>
      <c r="M2863" s="21" t="s">
        <v>275</v>
      </c>
      <c r="N2863" s="21">
        <v>30</v>
      </c>
      <c r="O2863" s="20"/>
      <c r="P2863" s="21" t="s">
        <v>50</v>
      </c>
      <c r="Q2863" s="21" t="s">
        <v>301</v>
      </c>
      <c r="R2863" s="21">
        <v>300000</v>
      </c>
      <c r="S2863" s="21">
        <v>5579</v>
      </c>
      <c r="T2863" s="21">
        <v>-59.761420000000001</v>
      </c>
      <c r="U2863" s="21">
        <v>-18.33473</v>
      </c>
      <c r="V2863" s="21" t="s">
        <v>302</v>
      </c>
      <c r="W2863" s="21" t="s">
        <v>51</v>
      </c>
      <c r="X2863" s="21" t="s">
        <v>303</v>
      </c>
      <c r="Y2863" s="23">
        <v>46246</v>
      </c>
      <c r="Z2863" s="24">
        <f>+E2863-Y2863</f>
        <v>18</v>
      </c>
      <c r="AA2863" s="25">
        <f>+Tabla_DatosExternos_142[[#This Row],[Saldo]]/Tabla_DatosExternos_142[[#This Row],[Importe]]</f>
        <v>1</v>
      </c>
      <c r="AB2863" s="21"/>
      <c r="AC2863" s="26">
        <f>IF(AND(-Z2863&gt;=1,-Z2863&lt;=30),D2863,0)</f>
        <v>0</v>
      </c>
      <c r="AD2863" s="26">
        <f>IF(AND(-Z2863&gt;=31,-Z2863&lt;=60),D2863,0)</f>
        <v>0</v>
      </c>
      <c r="AE2863" s="26">
        <f>IF(AND(-Z2863&gt;=61,-Z2863&lt;=90),D2863,0)</f>
        <v>0</v>
      </c>
      <c r="AF2863" s="26">
        <f>IF(AND(-Z2863&gt;=91,-Z2863&lt;=120),D2863,0)</f>
        <v>0</v>
      </c>
      <c r="AG2863" s="26">
        <f>IF(AND(-Z2863&gt;=121,-Z2863&lt;=150),D2863,0)</f>
        <v>0</v>
      </c>
      <c r="AH2863" s="26">
        <f>IF(AND(-Z2863&gt;=151,-Z2863&lt;=180),D2863,0)</f>
        <v>0</v>
      </c>
      <c r="AI2863" s="26">
        <f>IF(AND(-Z2863&gt;=181,-Z2863&lt;=210),D2863,0)</f>
        <v>0</v>
      </c>
      <c r="AJ2863" s="26">
        <f>IF(AND(-Z2863&gt;=211,-Z2863&lt;=250),D2863,0)</f>
        <v>0</v>
      </c>
      <c r="AK2863" s="26">
        <f>IF(-Z2863&gt;=251,D2863,0)</f>
        <v>0</v>
      </c>
      <c r="AL2863" s="26">
        <f>SUM(AE2863:AF2863)</f>
        <v>0</v>
      </c>
      <c r="AM2863" s="26">
        <f>SUM(AG2863:AK2863)</f>
        <v>0</v>
      </c>
      <c r="AN2863" s="26">
        <f>SUM(AI2863:AK2863)</f>
        <v>0</v>
      </c>
      <c r="AO2863" s="26">
        <f>+IF(SUM(AC2863:AK2863)=0,D2863,0)</f>
        <v>27150</v>
      </c>
      <c r="AP2863" s="26">
        <f>+SUM(AC2863:AK2863)</f>
        <v>0</v>
      </c>
      <c r="AQ2863" s="26">
        <f>+Tabla_DatosExternos_142[[#This Row],[Total Vigente]]+Tabla_DatosExternos_142[[#This Row],[Total Vencido]]</f>
        <v>27150</v>
      </c>
      <c r="AR2863" s="26">
        <f>SUM(AG2863:AK2863)</f>
        <v>0</v>
      </c>
      <c r="AS2863" s="27">
        <f>+Tabla_DatosExternos_142[[#This Row],[Fecha]]-Tabla_DatosExternos_142[[#This Row],[Vence]]</f>
        <v>-30</v>
      </c>
      <c r="AT2863" s="21"/>
      <c r="AU2863" s="28" t="e">
        <f>+AR2863-W2863</f>
        <v>#VALUE!</v>
      </c>
    </row>
    <row r="2864" spans="1:47" x14ac:dyDescent="0.35">
      <c r="A2864" s="20">
        <v>46234</v>
      </c>
      <c r="B2864" s="21">
        <v>292843</v>
      </c>
      <c r="C2864" s="21">
        <v>25999.75</v>
      </c>
      <c r="D2864" s="21">
        <v>25999.75</v>
      </c>
      <c r="E2864" s="22">
        <v>46264</v>
      </c>
      <c r="F2864" s="21">
        <v>18</v>
      </c>
      <c r="G2864" s="21" t="s">
        <v>90</v>
      </c>
      <c r="H2864" s="21" t="s">
        <v>95</v>
      </c>
      <c r="I2864" s="21" t="s">
        <v>300</v>
      </c>
      <c r="J2864" s="21" t="s">
        <v>125</v>
      </c>
      <c r="K2864" s="21" t="s">
        <v>212</v>
      </c>
      <c r="L2864" s="21" t="s">
        <v>126</v>
      </c>
      <c r="M2864" s="21" t="s">
        <v>275</v>
      </c>
      <c r="N2864" s="21">
        <v>30</v>
      </c>
      <c r="O2864" s="20"/>
      <c r="P2864" s="21" t="s">
        <v>50</v>
      </c>
      <c r="Q2864" s="21" t="s">
        <v>301</v>
      </c>
      <c r="R2864" s="21">
        <v>300000</v>
      </c>
      <c r="S2864" s="21">
        <v>5579</v>
      </c>
      <c r="T2864" s="21">
        <v>-59.761420000000001</v>
      </c>
      <c r="U2864" s="21">
        <v>-18.33473</v>
      </c>
      <c r="V2864" s="21" t="s">
        <v>302</v>
      </c>
      <c r="W2864" s="21" t="s">
        <v>51</v>
      </c>
      <c r="X2864" s="21" t="s">
        <v>303</v>
      </c>
      <c r="Y2864" s="23">
        <v>46246</v>
      </c>
      <c r="Z2864" s="24">
        <f>+E2864-Y2864</f>
        <v>18</v>
      </c>
      <c r="AA2864" s="25">
        <f>+Tabla_DatosExternos_142[[#This Row],[Saldo]]/Tabla_DatosExternos_142[[#This Row],[Importe]]</f>
        <v>1</v>
      </c>
      <c r="AB2864" s="21"/>
      <c r="AC2864" s="26">
        <f>IF(AND(-Z2864&gt;=1,-Z2864&lt;=30),D2864,0)</f>
        <v>0</v>
      </c>
      <c r="AD2864" s="26">
        <f>IF(AND(-Z2864&gt;=31,-Z2864&lt;=60),D2864,0)</f>
        <v>0</v>
      </c>
      <c r="AE2864" s="26">
        <f>IF(AND(-Z2864&gt;=61,-Z2864&lt;=90),D2864,0)</f>
        <v>0</v>
      </c>
      <c r="AF2864" s="26">
        <f>IF(AND(-Z2864&gt;=91,-Z2864&lt;=120),D2864,0)</f>
        <v>0</v>
      </c>
      <c r="AG2864" s="26">
        <f>IF(AND(-Z2864&gt;=121,-Z2864&lt;=150),D2864,0)</f>
        <v>0</v>
      </c>
      <c r="AH2864" s="26">
        <f>IF(AND(-Z2864&gt;=151,-Z2864&lt;=180),D2864,0)</f>
        <v>0</v>
      </c>
      <c r="AI2864" s="26">
        <f>IF(AND(-Z2864&gt;=181,-Z2864&lt;=210),D2864,0)</f>
        <v>0</v>
      </c>
      <c r="AJ2864" s="26">
        <f>IF(AND(-Z2864&gt;=211,-Z2864&lt;=250),D2864,0)</f>
        <v>0</v>
      </c>
      <c r="AK2864" s="26">
        <f>IF(-Z2864&gt;=251,D2864,0)</f>
        <v>0</v>
      </c>
      <c r="AL2864" s="26">
        <f>SUM(AE2864:AF2864)</f>
        <v>0</v>
      </c>
      <c r="AM2864" s="26">
        <f>SUM(AG2864:AK2864)</f>
        <v>0</v>
      </c>
      <c r="AN2864" s="26">
        <f>SUM(AI2864:AK2864)</f>
        <v>0</v>
      </c>
      <c r="AO2864" s="26">
        <f>+IF(SUM(AC2864:AK2864)=0,D2864,0)</f>
        <v>25999.75</v>
      </c>
      <c r="AP2864" s="26">
        <f>+SUM(AC2864:AK2864)</f>
        <v>0</v>
      </c>
      <c r="AQ2864" s="26">
        <f>+Tabla_DatosExternos_142[[#This Row],[Total Vigente]]+Tabla_DatosExternos_142[[#This Row],[Total Vencido]]</f>
        <v>25999.75</v>
      </c>
      <c r="AR2864" s="26">
        <f>SUM(AG2864:AK2864)</f>
        <v>0</v>
      </c>
      <c r="AS2864" s="27">
        <f>+Tabla_DatosExternos_142[[#This Row],[Fecha]]-Tabla_DatosExternos_142[[#This Row],[Vence]]</f>
        <v>-30</v>
      </c>
      <c r="AT2864" s="21"/>
      <c r="AU2864" s="28" t="e">
        <f>+AR2864-W2864</f>
        <v>#VALUE!</v>
      </c>
    </row>
    <row r="2865" spans="1:47" x14ac:dyDescent="0.35">
      <c r="A2865" s="20">
        <v>46234</v>
      </c>
      <c r="B2865" s="21">
        <v>292844</v>
      </c>
      <c r="C2865" s="21">
        <v>30469.96</v>
      </c>
      <c r="D2865" s="21">
        <v>30469.96</v>
      </c>
      <c r="E2865" s="22">
        <v>46264</v>
      </c>
      <c r="F2865" s="21">
        <v>18</v>
      </c>
      <c r="G2865" s="21" t="s">
        <v>90</v>
      </c>
      <c r="H2865" s="21" t="s">
        <v>95</v>
      </c>
      <c r="I2865" s="21" t="s">
        <v>250</v>
      </c>
      <c r="J2865" s="21" t="s">
        <v>125</v>
      </c>
      <c r="K2865" s="21" t="s">
        <v>212</v>
      </c>
      <c r="L2865" s="21" t="s">
        <v>126</v>
      </c>
      <c r="M2865" s="21" t="s">
        <v>264</v>
      </c>
      <c r="N2865" s="21">
        <v>30</v>
      </c>
      <c r="O2865" s="20"/>
      <c r="P2865" s="21" t="s">
        <v>50</v>
      </c>
      <c r="Q2865" s="21" t="s">
        <v>251</v>
      </c>
      <c r="R2865" s="21">
        <v>250000</v>
      </c>
      <c r="S2865" s="21">
        <v>5519</v>
      </c>
      <c r="T2865" s="21">
        <v>-60.965837000000001</v>
      </c>
      <c r="U2865" s="21">
        <v>-16.37988</v>
      </c>
      <c r="V2865" s="21" t="s">
        <v>252</v>
      </c>
      <c r="W2865" s="21" t="s">
        <v>51</v>
      </c>
      <c r="X2865" s="21" t="s">
        <v>253</v>
      </c>
      <c r="Y2865" s="23">
        <v>46246</v>
      </c>
      <c r="Z2865" s="24">
        <f>+E2865-Y2865</f>
        <v>18</v>
      </c>
      <c r="AA2865" s="25">
        <f>+Tabla_DatosExternos_142[[#This Row],[Saldo]]/Tabla_DatosExternos_142[[#This Row],[Importe]]</f>
        <v>1</v>
      </c>
      <c r="AB2865" s="21"/>
      <c r="AC2865" s="26">
        <f>IF(AND(-Z2865&gt;=1,-Z2865&lt;=30),D2865,0)</f>
        <v>0</v>
      </c>
      <c r="AD2865" s="26">
        <f>IF(AND(-Z2865&gt;=31,-Z2865&lt;=60),D2865,0)</f>
        <v>0</v>
      </c>
      <c r="AE2865" s="26">
        <f>IF(AND(-Z2865&gt;=61,-Z2865&lt;=90),D2865,0)</f>
        <v>0</v>
      </c>
      <c r="AF2865" s="26">
        <f>IF(AND(-Z2865&gt;=91,-Z2865&lt;=120),D2865,0)</f>
        <v>0</v>
      </c>
      <c r="AG2865" s="26">
        <f>IF(AND(-Z2865&gt;=121,-Z2865&lt;=150),D2865,0)</f>
        <v>0</v>
      </c>
      <c r="AH2865" s="26">
        <f>IF(AND(-Z2865&gt;=151,-Z2865&lt;=180),D2865,0)</f>
        <v>0</v>
      </c>
      <c r="AI2865" s="26">
        <f>IF(AND(-Z2865&gt;=181,-Z2865&lt;=210),D2865,0)</f>
        <v>0</v>
      </c>
      <c r="AJ2865" s="26">
        <f>IF(AND(-Z2865&gt;=211,-Z2865&lt;=250),D2865,0)</f>
        <v>0</v>
      </c>
      <c r="AK2865" s="26">
        <f>IF(-Z2865&gt;=251,D2865,0)</f>
        <v>0</v>
      </c>
      <c r="AL2865" s="26">
        <f>SUM(AE2865:AF2865)</f>
        <v>0</v>
      </c>
      <c r="AM2865" s="26">
        <f>SUM(AG2865:AK2865)</f>
        <v>0</v>
      </c>
      <c r="AN2865" s="26">
        <f>SUM(AI2865:AK2865)</f>
        <v>0</v>
      </c>
      <c r="AO2865" s="26">
        <f>+IF(SUM(AC2865:AK2865)=0,D2865,0)</f>
        <v>30469.96</v>
      </c>
      <c r="AP2865" s="26">
        <f>+SUM(AC2865:AK2865)</f>
        <v>0</v>
      </c>
      <c r="AQ2865" s="26">
        <f>+Tabla_DatosExternos_142[[#This Row],[Total Vigente]]+Tabla_DatosExternos_142[[#This Row],[Total Vencido]]</f>
        <v>30469.96</v>
      </c>
      <c r="AR2865" s="26">
        <f>SUM(AG2865:AK2865)</f>
        <v>0</v>
      </c>
      <c r="AS2865" s="27">
        <f>+Tabla_DatosExternos_142[[#This Row],[Fecha]]-Tabla_DatosExternos_142[[#This Row],[Vence]]</f>
        <v>-30</v>
      </c>
      <c r="AT2865" s="21"/>
      <c r="AU2865" s="28" t="e">
        <f>+AR2865-W2865</f>
        <v>#VALUE!</v>
      </c>
    </row>
    <row r="2866" spans="1:47" x14ac:dyDescent="0.35">
      <c r="A2866" s="20">
        <v>46234</v>
      </c>
      <c r="B2866" s="21">
        <v>292846</v>
      </c>
      <c r="C2866" s="21">
        <v>29999.56</v>
      </c>
      <c r="D2866" s="21">
        <v>29999.56</v>
      </c>
      <c r="E2866" s="22">
        <v>46264</v>
      </c>
      <c r="F2866" s="21">
        <v>18</v>
      </c>
      <c r="G2866" s="21" t="s">
        <v>90</v>
      </c>
      <c r="H2866" s="21" t="s">
        <v>95</v>
      </c>
      <c r="I2866" s="21" t="s">
        <v>250</v>
      </c>
      <c r="J2866" s="21" t="s">
        <v>125</v>
      </c>
      <c r="K2866" s="21" t="s">
        <v>212</v>
      </c>
      <c r="L2866" s="21" t="s">
        <v>126</v>
      </c>
      <c r="M2866" s="21" t="s">
        <v>264</v>
      </c>
      <c r="N2866" s="21">
        <v>30</v>
      </c>
      <c r="O2866" s="20"/>
      <c r="P2866" s="21" t="s">
        <v>50</v>
      </c>
      <c r="Q2866" s="21" t="s">
        <v>251</v>
      </c>
      <c r="R2866" s="21">
        <v>250000</v>
      </c>
      <c r="S2866" s="21">
        <v>5519</v>
      </c>
      <c r="T2866" s="21">
        <v>-60.965837000000001</v>
      </c>
      <c r="U2866" s="21">
        <v>-16.37988</v>
      </c>
      <c r="V2866" s="21" t="s">
        <v>252</v>
      </c>
      <c r="W2866" s="21" t="s">
        <v>51</v>
      </c>
      <c r="X2866" s="21" t="s">
        <v>253</v>
      </c>
      <c r="Y2866" s="23">
        <v>46246</v>
      </c>
      <c r="Z2866" s="24">
        <f>+E2866-Y2866</f>
        <v>18</v>
      </c>
      <c r="AA2866" s="25">
        <f>+Tabla_DatosExternos_142[[#This Row],[Saldo]]/Tabla_DatosExternos_142[[#This Row],[Importe]]</f>
        <v>1</v>
      </c>
      <c r="AB2866" s="21"/>
      <c r="AC2866" s="26">
        <f>IF(AND(-Z2866&gt;=1,-Z2866&lt;=30),D2866,0)</f>
        <v>0</v>
      </c>
      <c r="AD2866" s="26">
        <f>IF(AND(-Z2866&gt;=31,-Z2866&lt;=60),D2866,0)</f>
        <v>0</v>
      </c>
      <c r="AE2866" s="26">
        <f>IF(AND(-Z2866&gt;=61,-Z2866&lt;=90),D2866,0)</f>
        <v>0</v>
      </c>
      <c r="AF2866" s="26">
        <f>IF(AND(-Z2866&gt;=91,-Z2866&lt;=120),D2866,0)</f>
        <v>0</v>
      </c>
      <c r="AG2866" s="26">
        <f>IF(AND(-Z2866&gt;=121,-Z2866&lt;=150),D2866,0)</f>
        <v>0</v>
      </c>
      <c r="AH2866" s="26">
        <f>IF(AND(-Z2866&gt;=151,-Z2866&lt;=180),D2866,0)</f>
        <v>0</v>
      </c>
      <c r="AI2866" s="26">
        <f>IF(AND(-Z2866&gt;=181,-Z2866&lt;=210),D2866,0)</f>
        <v>0</v>
      </c>
      <c r="AJ2866" s="26">
        <f>IF(AND(-Z2866&gt;=211,-Z2866&lt;=250),D2866,0)</f>
        <v>0</v>
      </c>
      <c r="AK2866" s="26">
        <f>IF(-Z2866&gt;=251,D2866,0)</f>
        <v>0</v>
      </c>
      <c r="AL2866" s="26">
        <f>SUM(AE2866:AF2866)</f>
        <v>0</v>
      </c>
      <c r="AM2866" s="26">
        <f>SUM(AG2866:AK2866)</f>
        <v>0</v>
      </c>
      <c r="AN2866" s="26">
        <f>SUM(AI2866:AK2866)</f>
        <v>0</v>
      </c>
      <c r="AO2866" s="26">
        <f>+IF(SUM(AC2866:AK2866)=0,D2866,0)</f>
        <v>29999.56</v>
      </c>
      <c r="AP2866" s="26">
        <f>+SUM(AC2866:AK2866)</f>
        <v>0</v>
      </c>
      <c r="AQ2866" s="26">
        <f>+Tabla_DatosExternos_142[[#This Row],[Total Vigente]]+Tabla_DatosExternos_142[[#This Row],[Total Vencido]]</f>
        <v>29999.56</v>
      </c>
      <c r="AR2866" s="26">
        <f>SUM(AG2866:AK2866)</f>
        <v>0</v>
      </c>
      <c r="AS2866" s="27">
        <f>+Tabla_DatosExternos_142[[#This Row],[Fecha]]-Tabla_DatosExternos_142[[#This Row],[Vence]]</f>
        <v>-30</v>
      </c>
      <c r="AT2866" s="21"/>
      <c r="AU2866" s="28" t="e">
        <f>+AR2866-W2866</f>
        <v>#VALUE!</v>
      </c>
    </row>
    <row r="2867" spans="1:47" x14ac:dyDescent="0.35">
      <c r="A2867" s="20">
        <v>46239</v>
      </c>
      <c r="B2867" s="21">
        <v>295635</v>
      </c>
      <c r="C2867" s="21">
        <v>34976</v>
      </c>
      <c r="D2867" s="21">
        <v>34976</v>
      </c>
      <c r="E2867" s="22">
        <v>46269</v>
      </c>
      <c r="F2867" s="21">
        <v>23</v>
      </c>
      <c r="G2867" s="21" t="s">
        <v>90</v>
      </c>
      <c r="H2867" s="21" t="s">
        <v>95</v>
      </c>
      <c r="I2867" s="21" t="s">
        <v>280</v>
      </c>
      <c r="J2867" s="21" t="s">
        <v>125</v>
      </c>
      <c r="K2867" s="21" t="s">
        <v>212</v>
      </c>
      <c r="L2867" s="21" t="s">
        <v>126</v>
      </c>
      <c r="M2867" s="21" t="s">
        <v>234</v>
      </c>
      <c r="N2867" s="21">
        <v>30</v>
      </c>
      <c r="O2867" s="20"/>
      <c r="P2867" s="21" t="s">
        <v>50</v>
      </c>
      <c r="Q2867" s="21" t="s">
        <v>281</v>
      </c>
      <c r="R2867" s="21">
        <v>200000</v>
      </c>
      <c r="S2867" s="21">
        <v>4203</v>
      </c>
      <c r="T2867" s="21">
        <v>-62.619414999999996</v>
      </c>
      <c r="U2867" s="21">
        <v>-16.909279000000002</v>
      </c>
      <c r="V2867" s="21" t="s">
        <v>282</v>
      </c>
      <c r="W2867" s="21" t="s">
        <v>51</v>
      </c>
      <c r="X2867" s="21" t="s">
        <v>283</v>
      </c>
      <c r="Y2867" s="23">
        <v>46246</v>
      </c>
      <c r="Z2867" s="24">
        <f>+E2867-Y2867</f>
        <v>23</v>
      </c>
      <c r="AA2867" s="25">
        <f>+Tabla_DatosExternos_142[[#This Row],[Saldo]]/Tabla_DatosExternos_142[[#This Row],[Importe]]</f>
        <v>1</v>
      </c>
      <c r="AB2867" s="21"/>
      <c r="AC2867" s="26">
        <f>IF(AND(-Z2867&gt;=1,-Z2867&lt;=30),D2867,0)</f>
        <v>0</v>
      </c>
      <c r="AD2867" s="26">
        <f>IF(AND(-Z2867&gt;=31,-Z2867&lt;=60),D2867,0)</f>
        <v>0</v>
      </c>
      <c r="AE2867" s="26">
        <f>IF(AND(-Z2867&gt;=61,-Z2867&lt;=90),D2867,0)</f>
        <v>0</v>
      </c>
      <c r="AF2867" s="26">
        <f>IF(AND(-Z2867&gt;=91,-Z2867&lt;=120),D2867,0)</f>
        <v>0</v>
      </c>
      <c r="AG2867" s="26">
        <f>IF(AND(-Z2867&gt;=121,-Z2867&lt;=150),D2867,0)</f>
        <v>0</v>
      </c>
      <c r="AH2867" s="26">
        <f>IF(AND(-Z2867&gt;=151,-Z2867&lt;=180),D2867,0)</f>
        <v>0</v>
      </c>
      <c r="AI2867" s="26">
        <f>IF(AND(-Z2867&gt;=181,-Z2867&lt;=210),D2867,0)</f>
        <v>0</v>
      </c>
      <c r="AJ2867" s="26">
        <f>IF(AND(-Z2867&gt;=211,-Z2867&lt;=250),D2867,0)</f>
        <v>0</v>
      </c>
      <c r="AK2867" s="26">
        <f>IF(-Z2867&gt;=251,D2867,0)</f>
        <v>0</v>
      </c>
      <c r="AL2867" s="26">
        <f>SUM(AE2867:AF2867)</f>
        <v>0</v>
      </c>
      <c r="AM2867" s="26">
        <f>SUM(AG2867:AK2867)</f>
        <v>0</v>
      </c>
      <c r="AN2867" s="26">
        <f>SUM(AI2867:AK2867)</f>
        <v>0</v>
      </c>
      <c r="AO2867" s="26">
        <f>+IF(SUM(AC2867:AK2867)=0,D2867,0)</f>
        <v>34976</v>
      </c>
      <c r="AP2867" s="26">
        <f>+SUM(AC2867:AK2867)</f>
        <v>0</v>
      </c>
      <c r="AQ2867" s="26">
        <f>+Tabla_DatosExternos_142[[#This Row],[Total Vigente]]+Tabla_DatosExternos_142[[#This Row],[Total Vencido]]</f>
        <v>34976</v>
      </c>
      <c r="AR2867" s="26">
        <f>SUM(AG2867:AK2867)</f>
        <v>0</v>
      </c>
      <c r="AS2867" s="27">
        <f>+Tabla_DatosExternos_142[[#This Row],[Fecha]]-Tabla_DatosExternos_142[[#This Row],[Vence]]</f>
        <v>-30</v>
      </c>
      <c r="AT2867" s="21"/>
      <c r="AU2867" s="28" t="e">
        <f>+AR2867-W2867</f>
        <v>#VALUE!</v>
      </c>
    </row>
    <row r="2868" spans="1:47" x14ac:dyDescent="0.35">
      <c r="A2868" s="20">
        <v>46242</v>
      </c>
      <c r="B2868" s="21">
        <v>296347</v>
      </c>
      <c r="C2868" s="21">
        <v>46800</v>
      </c>
      <c r="D2868" s="21">
        <v>46800</v>
      </c>
      <c r="E2868" s="22">
        <v>46302</v>
      </c>
      <c r="F2868" s="21">
        <v>56</v>
      </c>
      <c r="G2868" s="21" t="s">
        <v>96</v>
      </c>
      <c r="H2868" s="21" t="s">
        <v>95</v>
      </c>
      <c r="I2868" s="21" t="s">
        <v>288</v>
      </c>
      <c r="J2868" s="21" t="s">
        <v>125</v>
      </c>
      <c r="K2868" s="21" t="s">
        <v>212</v>
      </c>
      <c r="L2868" s="21" t="s">
        <v>126</v>
      </c>
      <c r="M2868" s="21" t="s">
        <v>264</v>
      </c>
      <c r="N2868" s="21">
        <v>60</v>
      </c>
      <c r="O2868" s="20"/>
      <c r="P2868" s="21" t="s">
        <v>50</v>
      </c>
      <c r="Q2868" s="21" t="s">
        <v>289</v>
      </c>
      <c r="R2868" s="21">
        <v>400000</v>
      </c>
      <c r="S2868" s="21">
        <v>5519</v>
      </c>
      <c r="T2868" s="21">
        <v>-60.95</v>
      </c>
      <c r="U2868" s="21">
        <v>-16.366669999999999</v>
      </c>
      <c r="V2868" s="21" t="s">
        <v>290</v>
      </c>
      <c r="W2868" s="21" t="s">
        <v>51</v>
      </c>
      <c r="X2868" s="21" t="s">
        <v>291</v>
      </c>
      <c r="Y2868" s="23">
        <v>46246</v>
      </c>
      <c r="Z2868" s="24">
        <f>+E2868-Y2868</f>
        <v>56</v>
      </c>
      <c r="AA2868" s="25">
        <f>+Tabla_DatosExternos_142[[#This Row],[Saldo]]/Tabla_DatosExternos_142[[#This Row],[Importe]]</f>
        <v>1</v>
      </c>
      <c r="AB2868" s="21"/>
      <c r="AC2868" s="26">
        <f>IF(AND(-Z2868&gt;=1,-Z2868&lt;=30),D2868,0)</f>
        <v>0</v>
      </c>
      <c r="AD2868" s="26">
        <f>IF(AND(-Z2868&gt;=31,-Z2868&lt;=60),D2868,0)</f>
        <v>0</v>
      </c>
      <c r="AE2868" s="26">
        <f>IF(AND(-Z2868&gt;=61,-Z2868&lt;=90),D2868,0)</f>
        <v>0</v>
      </c>
      <c r="AF2868" s="26">
        <f>IF(AND(-Z2868&gt;=91,-Z2868&lt;=120),D2868,0)</f>
        <v>0</v>
      </c>
      <c r="AG2868" s="26">
        <f>IF(AND(-Z2868&gt;=121,-Z2868&lt;=150),D2868,0)</f>
        <v>0</v>
      </c>
      <c r="AH2868" s="26">
        <f>IF(AND(-Z2868&gt;=151,-Z2868&lt;=180),D2868,0)</f>
        <v>0</v>
      </c>
      <c r="AI2868" s="26">
        <f>IF(AND(-Z2868&gt;=181,-Z2868&lt;=210),D2868,0)</f>
        <v>0</v>
      </c>
      <c r="AJ2868" s="26">
        <f>IF(AND(-Z2868&gt;=211,-Z2868&lt;=250),D2868,0)</f>
        <v>0</v>
      </c>
      <c r="AK2868" s="26">
        <f>IF(-Z2868&gt;=251,D2868,0)</f>
        <v>0</v>
      </c>
      <c r="AL2868" s="26">
        <f>SUM(AE2868:AF2868)</f>
        <v>0</v>
      </c>
      <c r="AM2868" s="26">
        <f>SUM(AG2868:AK2868)</f>
        <v>0</v>
      </c>
      <c r="AN2868" s="26">
        <f>SUM(AI2868:AK2868)</f>
        <v>0</v>
      </c>
      <c r="AO2868" s="26">
        <f>+IF(SUM(AC2868:AK2868)=0,D2868,0)</f>
        <v>46800</v>
      </c>
      <c r="AP2868" s="26">
        <f>+SUM(AC2868:AK2868)</f>
        <v>0</v>
      </c>
      <c r="AQ2868" s="26">
        <f>+Tabla_DatosExternos_142[[#This Row],[Total Vigente]]+Tabla_DatosExternos_142[[#This Row],[Total Vencido]]</f>
        <v>46800</v>
      </c>
      <c r="AR2868" s="26">
        <f>SUM(AG2868:AK2868)</f>
        <v>0</v>
      </c>
      <c r="AS2868" s="27">
        <f>+Tabla_DatosExternos_142[[#This Row],[Fecha]]-Tabla_DatosExternos_142[[#This Row],[Vence]]</f>
        <v>-60</v>
      </c>
      <c r="AT2868" s="21"/>
      <c r="AU2868" s="28" t="e">
        <f>+AR2868-W2868</f>
        <v>#VALUE!</v>
      </c>
    </row>
    <row r="2869" spans="1:47" x14ac:dyDescent="0.35">
      <c r="A2869" s="20">
        <v>46242</v>
      </c>
      <c r="B2869" s="21">
        <v>296348</v>
      </c>
      <c r="C2869" s="21">
        <v>34115.94</v>
      </c>
      <c r="D2869" s="21">
        <v>34115.94</v>
      </c>
      <c r="E2869" s="22">
        <v>46302</v>
      </c>
      <c r="F2869" s="21">
        <v>56</v>
      </c>
      <c r="G2869" s="21" t="s">
        <v>96</v>
      </c>
      <c r="H2869" s="21" t="s">
        <v>95</v>
      </c>
      <c r="I2869" s="21" t="s">
        <v>288</v>
      </c>
      <c r="J2869" s="21" t="s">
        <v>125</v>
      </c>
      <c r="K2869" s="21" t="s">
        <v>212</v>
      </c>
      <c r="L2869" s="21" t="s">
        <v>126</v>
      </c>
      <c r="M2869" s="21" t="s">
        <v>264</v>
      </c>
      <c r="N2869" s="21">
        <v>60</v>
      </c>
      <c r="O2869" s="20"/>
      <c r="P2869" s="21" t="s">
        <v>50</v>
      </c>
      <c r="Q2869" s="21" t="s">
        <v>289</v>
      </c>
      <c r="R2869" s="21">
        <v>400000</v>
      </c>
      <c r="S2869" s="21">
        <v>5519</v>
      </c>
      <c r="T2869" s="21">
        <v>-60.95</v>
      </c>
      <c r="U2869" s="21">
        <v>-16.366669999999999</v>
      </c>
      <c r="V2869" s="21" t="s">
        <v>290</v>
      </c>
      <c r="W2869" s="21" t="s">
        <v>51</v>
      </c>
      <c r="X2869" s="21" t="s">
        <v>291</v>
      </c>
      <c r="Y2869" s="23">
        <v>46246</v>
      </c>
      <c r="Z2869" s="24">
        <f>+E2869-Y2869</f>
        <v>56</v>
      </c>
      <c r="AA2869" s="25">
        <f>+Tabla_DatosExternos_142[[#This Row],[Saldo]]/Tabla_DatosExternos_142[[#This Row],[Importe]]</f>
        <v>1</v>
      </c>
      <c r="AB2869" s="21"/>
      <c r="AC2869" s="26">
        <f>IF(AND(-Z2869&gt;=1,-Z2869&lt;=30),D2869,0)</f>
        <v>0</v>
      </c>
      <c r="AD2869" s="26">
        <f>IF(AND(-Z2869&gt;=31,-Z2869&lt;=60),D2869,0)</f>
        <v>0</v>
      </c>
      <c r="AE2869" s="26">
        <f>IF(AND(-Z2869&gt;=61,-Z2869&lt;=90),D2869,0)</f>
        <v>0</v>
      </c>
      <c r="AF2869" s="26">
        <f>IF(AND(-Z2869&gt;=91,-Z2869&lt;=120),D2869,0)</f>
        <v>0</v>
      </c>
      <c r="AG2869" s="26">
        <f>IF(AND(-Z2869&gt;=121,-Z2869&lt;=150),D2869,0)</f>
        <v>0</v>
      </c>
      <c r="AH2869" s="26">
        <f>IF(AND(-Z2869&gt;=151,-Z2869&lt;=180),D2869,0)</f>
        <v>0</v>
      </c>
      <c r="AI2869" s="26">
        <f>IF(AND(-Z2869&gt;=181,-Z2869&lt;=210),D2869,0)</f>
        <v>0</v>
      </c>
      <c r="AJ2869" s="26">
        <f>IF(AND(-Z2869&gt;=211,-Z2869&lt;=250),D2869,0)</f>
        <v>0</v>
      </c>
      <c r="AK2869" s="26">
        <f>IF(-Z2869&gt;=251,D2869,0)</f>
        <v>0</v>
      </c>
      <c r="AL2869" s="26">
        <f>SUM(AE2869:AF2869)</f>
        <v>0</v>
      </c>
      <c r="AM2869" s="26">
        <f>SUM(AG2869:AK2869)</f>
        <v>0</v>
      </c>
      <c r="AN2869" s="26">
        <f>SUM(AI2869:AK2869)</f>
        <v>0</v>
      </c>
      <c r="AO2869" s="26">
        <f>+IF(SUM(AC2869:AK2869)=0,D2869,0)</f>
        <v>34115.94</v>
      </c>
      <c r="AP2869" s="26">
        <f>+SUM(AC2869:AK2869)</f>
        <v>0</v>
      </c>
      <c r="AQ2869" s="26">
        <f>+Tabla_DatosExternos_142[[#This Row],[Total Vigente]]+Tabla_DatosExternos_142[[#This Row],[Total Vencido]]</f>
        <v>34115.94</v>
      </c>
      <c r="AR2869" s="26">
        <f>SUM(AG2869:AK2869)</f>
        <v>0</v>
      </c>
      <c r="AS2869" s="27">
        <f>+Tabla_DatosExternos_142[[#This Row],[Fecha]]-Tabla_DatosExternos_142[[#This Row],[Vence]]</f>
        <v>-60</v>
      </c>
      <c r="AT2869" s="21"/>
      <c r="AU2869" s="28" t="e">
        <f>+AR2869-W2869</f>
        <v>#VALUE!</v>
      </c>
    </row>
    <row r="2870" spans="1:47" x14ac:dyDescent="0.35">
      <c r="A2870" s="20">
        <v>46242</v>
      </c>
      <c r="B2870" s="21">
        <v>296349</v>
      </c>
      <c r="C2870" s="21">
        <v>69000</v>
      </c>
      <c r="D2870" s="21">
        <v>69000</v>
      </c>
      <c r="E2870" s="22">
        <v>46272</v>
      </c>
      <c r="F2870" s="21">
        <v>26</v>
      </c>
      <c r="G2870" s="21" t="s">
        <v>90</v>
      </c>
      <c r="H2870" s="21" t="s">
        <v>95</v>
      </c>
      <c r="I2870" s="21" t="s">
        <v>296</v>
      </c>
      <c r="J2870" s="21" t="s">
        <v>125</v>
      </c>
      <c r="K2870" s="21" t="s">
        <v>212</v>
      </c>
      <c r="L2870" s="21" t="s">
        <v>126</v>
      </c>
      <c r="M2870" s="21" t="s">
        <v>297</v>
      </c>
      <c r="N2870" s="21">
        <v>30</v>
      </c>
      <c r="O2870" s="20"/>
      <c r="P2870" s="21" t="s">
        <v>50</v>
      </c>
      <c r="Q2870" s="21" t="s">
        <v>298</v>
      </c>
      <c r="R2870" s="21">
        <v>401400</v>
      </c>
      <c r="S2870" s="21">
        <v>5809</v>
      </c>
      <c r="T2870" s="21">
        <v>-63.189022000000001</v>
      </c>
      <c r="U2870" s="21">
        <v>-15.886552999999999</v>
      </c>
      <c r="V2870" s="21" t="s">
        <v>262</v>
      </c>
      <c r="W2870" s="21" t="s">
        <v>51</v>
      </c>
      <c r="X2870" s="21" t="s">
        <v>299</v>
      </c>
      <c r="Y2870" s="23">
        <v>46246</v>
      </c>
      <c r="Z2870" s="24">
        <f>+E2870-Y2870</f>
        <v>26</v>
      </c>
      <c r="AA2870" s="25">
        <f>+Tabla_DatosExternos_142[[#This Row],[Saldo]]/Tabla_DatosExternos_142[[#This Row],[Importe]]</f>
        <v>1</v>
      </c>
      <c r="AB2870" s="21"/>
      <c r="AC2870" s="26">
        <f>IF(AND(-Z2870&gt;=1,-Z2870&lt;=30),D2870,0)</f>
        <v>0</v>
      </c>
      <c r="AD2870" s="26">
        <f>IF(AND(-Z2870&gt;=31,-Z2870&lt;=60),D2870,0)</f>
        <v>0</v>
      </c>
      <c r="AE2870" s="26">
        <f>IF(AND(-Z2870&gt;=61,-Z2870&lt;=90),D2870,0)</f>
        <v>0</v>
      </c>
      <c r="AF2870" s="26">
        <f>IF(AND(-Z2870&gt;=91,-Z2870&lt;=120),D2870,0)</f>
        <v>0</v>
      </c>
      <c r="AG2870" s="26">
        <f>IF(AND(-Z2870&gt;=121,-Z2870&lt;=150),D2870,0)</f>
        <v>0</v>
      </c>
      <c r="AH2870" s="26">
        <f>IF(AND(-Z2870&gt;=151,-Z2870&lt;=180),D2870,0)</f>
        <v>0</v>
      </c>
      <c r="AI2870" s="26">
        <f>IF(AND(-Z2870&gt;=181,-Z2870&lt;=210),D2870,0)</f>
        <v>0</v>
      </c>
      <c r="AJ2870" s="26">
        <f>IF(AND(-Z2870&gt;=211,-Z2870&lt;=250),D2870,0)</f>
        <v>0</v>
      </c>
      <c r="AK2870" s="26">
        <f>IF(-Z2870&gt;=251,D2870,0)</f>
        <v>0</v>
      </c>
      <c r="AL2870" s="26">
        <f>SUM(AE2870:AF2870)</f>
        <v>0</v>
      </c>
      <c r="AM2870" s="26">
        <f>SUM(AG2870:AK2870)</f>
        <v>0</v>
      </c>
      <c r="AN2870" s="26">
        <f>SUM(AI2870:AK2870)</f>
        <v>0</v>
      </c>
      <c r="AO2870" s="26">
        <f>+IF(SUM(AC2870:AK2870)=0,D2870,0)</f>
        <v>69000</v>
      </c>
      <c r="AP2870" s="26">
        <f>+SUM(AC2870:AK2870)</f>
        <v>0</v>
      </c>
      <c r="AQ2870" s="26">
        <f>+Tabla_DatosExternos_142[[#This Row],[Total Vigente]]+Tabla_DatosExternos_142[[#This Row],[Total Vencido]]</f>
        <v>69000</v>
      </c>
      <c r="AR2870" s="26">
        <f>SUM(AG2870:AK2870)</f>
        <v>0</v>
      </c>
      <c r="AS2870" s="27">
        <f>+Tabla_DatosExternos_142[[#This Row],[Fecha]]-Tabla_DatosExternos_142[[#This Row],[Vence]]</f>
        <v>-30</v>
      </c>
      <c r="AT2870" s="21"/>
      <c r="AU2870" s="28" t="e">
        <f>+AR2870-W2870</f>
        <v>#VALUE!</v>
      </c>
    </row>
    <row r="2871" spans="1:47" x14ac:dyDescent="0.35">
      <c r="A2871" s="20">
        <v>45596</v>
      </c>
      <c r="B2871" s="21">
        <v>29</v>
      </c>
      <c r="C2871" s="21">
        <v>5000</v>
      </c>
      <c r="D2871" s="21">
        <v>5000</v>
      </c>
      <c r="E2871" s="22">
        <v>45828</v>
      </c>
      <c r="F2871" s="21">
        <v>418</v>
      </c>
      <c r="G2871" s="21" t="s">
        <v>47</v>
      </c>
      <c r="H2871" s="21" t="s">
        <v>48</v>
      </c>
      <c r="I2871" s="21" t="s">
        <v>697</v>
      </c>
      <c r="J2871" s="21" t="s">
        <v>49</v>
      </c>
      <c r="K2871" s="21" t="s">
        <v>698</v>
      </c>
      <c r="L2871" s="21" t="s">
        <v>699</v>
      </c>
      <c r="M2871" s="21" t="s">
        <v>700</v>
      </c>
      <c r="N2871" s="21">
        <v>232</v>
      </c>
      <c r="O2871" s="20"/>
      <c r="P2871" s="21" t="s">
        <v>49</v>
      </c>
      <c r="Q2871" s="21" t="s">
        <v>701</v>
      </c>
      <c r="R2871" s="21">
        <v>0</v>
      </c>
      <c r="S2871" s="21">
        <v>7720</v>
      </c>
      <c r="T2871" s="21">
        <v>-68.292561000000006</v>
      </c>
      <c r="U2871" s="21">
        <v>-16.652768999999999</v>
      </c>
      <c r="V2871" s="21" t="s">
        <v>702</v>
      </c>
      <c r="W2871" s="21" t="s">
        <v>703</v>
      </c>
      <c r="X2871" s="21" t="s">
        <v>704</v>
      </c>
      <c r="Y2871" s="23">
        <v>46246</v>
      </c>
      <c r="Z2871" s="24">
        <f>+E2871-Y2871</f>
        <v>-418</v>
      </c>
      <c r="AA2871" s="25">
        <f>+Tabla_DatosExternos_142[[#This Row],[Saldo]]/Tabla_DatosExternos_142[[#This Row],[Importe]]</f>
        <v>1</v>
      </c>
      <c r="AB2871" s="21"/>
      <c r="AC2871" s="26">
        <f>IF(AND(-Z2871&gt;=1,-Z2871&lt;=30),D2871,0)</f>
        <v>0</v>
      </c>
      <c r="AD2871" s="26">
        <f>IF(AND(-Z2871&gt;=31,-Z2871&lt;=60),D2871,0)</f>
        <v>0</v>
      </c>
      <c r="AE2871" s="26">
        <f>IF(AND(-Z2871&gt;=61,-Z2871&lt;=90),D2871,0)</f>
        <v>0</v>
      </c>
      <c r="AF2871" s="26">
        <f>IF(AND(-Z2871&gt;=91,-Z2871&lt;=120),D2871,0)</f>
        <v>0</v>
      </c>
      <c r="AG2871" s="26">
        <f>IF(AND(-Z2871&gt;=121,-Z2871&lt;=150),D2871,0)</f>
        <v>0</v>
      </c>
      <c r="AH2871" s="26">
        <f>IF(AND(-Z2871&gt;=151,-Z2871&lt;=180),D2871,0)</f>
        <v>0</v>
      </c>
      <c r="AI2871" s="26">
        <f>IF(AND(-Z2871&gt;=181,-Z2871&lt;=210),D2871,0)</f>
        <v>0</v>
      </c>
      <c r="AJ2871" s="26">
        <f>IF(AND(-Z2871&gt;=211,-Z2871&lt;=250),D2871,0)</f>
        <v>0</v>
      </c>
      <c r="AK2871" s="26">
        <f>IF(-Z2871&gt;=251,D2871,0)</f>
        <v>5000</v>
      </c>
      <c r="AL2871" s="26">
        <f>SUM(AE2871:AF2871)</f>
        <v>0</v>
      </c>
      <c r="AM2871" s="26">
        <f>SUM(AG2871:AK2871)</f>
        <v>5000</v>
      </c>
      <c r="AN2871" s="26">
        <f>SUM(AI2871:AK2871)</f>
        <v>5000</v>
      </c>
      <c r="AO2871" s="26">
        <f>+IF(SUM(AC2871:AK2871)=0,D2871,0)</f>
        <v>0</v>
      </c>
      <c r="AP2871" s="26">
        <f>+SUM(AC2871:AK2871)</f>
        <v>5000</v>
      </c>
      <c r="AQ2871" s="26">
        <f>+Tabla_DatosExternos_142[[#This Row],[Total Vigente]]+Tabla_DatosExternos_142[[#This Row],[Total Vencido]]</f>
        <v>5000</v>
      </c>
      <c r="AR2871" s="26">
        <f>SUM(AG2871:AK2871)</f>
        <v>5000</v>
      </c>
      <c r="AS2871" s="27">
        <f>+Tabla_DatosExternos_142[[#This Row],[Fecha]]-Tabla_DatosExternos_142[[#This Row],[Vence]]</f>
        <v>-232</v>
      </c>
      <c r="AT2871" s="21"/>
      <c r="AU2871" s="28" t="e">
        <f>+AR2871-W2871</f>
        <v>#VALUE!</v>
      </c>
    </row>
    <row r="2872" spans="1:47" x14ac:dyDescent="0.35">
      <c r="A2872" s="20">
        <v>45596</v>
      </c>
      <c r="B2872" s="21">
        <v>30</v>
      </c>
      <c r="C2872" s="21">
        <v>5000</v>
      </c>
      <c r="D2872" s="21">
        <v>5000</v>
      </c>
      <c r="E2872" s="22">
        <v>45858</v>
      </c>
      <c r="F2872" s="21">
        <v>388</v>
      </c>
      <c r="G2872" s="21" t="s">
        <v>47</v>
      </c>
      <c r="H2872" s="21" t="s">
        <v>48</v>
      </c>
      <c r="I2872" s="21" t="s">
        <v>697</v>
      </c>
      <c r="J2872" s="21" t="s">
        <v>49</v>
      </c>
      <c r="K2872" s="21" t="s">
        <v>698</v>
      </c>
      <c r="L2872" s="21" t="s">
        <v>699</v>
      </c>
      <c r="M2872" s="21" t="s">
        <v>700</v>
      </c>
      <c r="N2872" s="21">
        <v>262</v>
      </c>
      <c r="O2872" s="20"/>
      <c r="P2872" s="21" t="s">
        <v>49</v>
      </c>
      <c r="Q2872" s="21" t="s">
        <v>701</v>
      </c>
      <c r="R2872" s="21">
        <v>0</v>
      </c>
      <c r="S2872" s="21">
        <v>7720</v>
      </c>
      <c r="T2872" s="21">
        <v>-68.292561000000006</v>
      </c>
      <c r="U2872" s="21">
        <v>-16.652768999999999</v>
      </c>
      <c r="V2872" s="21" t="s">
        <v>702</v>
      </c>
      <c r="W2872" s="21" t="s">
        <v>703</v>
      </c>
      <c r="X2872" s="21" t="s">
        <v>704</v>
      </c>
      <c r="Y2872" s="23">
        <v>46246</v>
      </c>
      <c r="Z2872" s="24">
        <f>+E2872-Y2872</f>
        <v>-388</v>
      </c>
      <c r="AA2872" s="25">
        <f>+Tabla_DatosExternos_142[[#This Row],[Saldo]]/Tabla_DatosExternos_142[[#This Row],[Importe]]</f>
        <v>1</v>
      </c>
      <c r="AB2872" s="21"/>
      <c r="AC2872" s="26">
        <f>IF(AND(-Z2872&gt;=1,-Z2872&lt;=30),D2872,0)</f>
        <v>0</v>
      </c>
      <c r="AD2872" s="26">
        <f>IF(AND(-Z2872&gt;=31,-Z2872&lt;=60),D2872,0)</f>
        <v>0</v>
      </c>
      <c r="AE2872" s="26">
        <f>IF(AND(-Z2872&gt;=61,-Z2872&lt;=90),D2872,0)</f>
        <v>0</v>
      </c>
      <c r="AF2872" s="26">
        <f>IF(AND(-Z2872&gt;=91,-Z2872&lt;=120),D2872,0)</f>
        <v>0</v>
      </c>
      <c r="AG2872" s="26">
        <f>IF(AND(-Z2872&gt;=121,-Z2872&lt;=150),D2872,0)</f>
        <v>0</v>
      </c>
      <c r="AH2872" s="26">
        <f>IF(AND(-Z2872&gt;=151,-Z2872&lt;=180),D2872,0)</f>
        <v>0</v>
      </c>
      <c r="AI2872" s="26">
        <f>IF(AND(-Z2872&gt;=181,-Z2872&lt;=210),D2872,0)</f>
        <v>0</v>
      </c>
      <c r="AJ2872" s="26">
        <f>IF(AND(-Z2872&gt;=211,-Z2872&lt;=250),D2872,0)</f>
        <v>0</v>
      </c>
      <c r="AK2872" s="26">
        <f>IF(-Z2872&gt;=251,D2872,0)</f>
        <v>5000</v>
      </c>
      <c r="AL2872" s="26">
        <f>SUM(AE2872:AF2872)</f>
        <v>0</v>
      </c>
      <c r="AM2872" s="26">
        <f>SUM(AG2872:AK2872)</f>
        <v>5000</v>
      </c>
      <c r="AN2872" s="26">
        <f>SUM(AI2872:AK2872)</f>
        <v>5000</v>
      </c>
      <c r="AO2872" s="26">
        <f>+IF(SUM(AC2872:AK2872)=0,D2872,0)</f>
        <v>0</v>
      </c>
      <c r="AP2872" s="26">
        <f>+SUM(AC2872:AK2872)</f>
        <v>5000</v>
      </c>
      <c r="AQ2872" s="26">
        <f>+Tabla_DatosExternos_142[[#This Row],[Total Vigente]]+Tabla_DatosExternos_142[[#This Row],[Total Vencido]]</f>
        <v>5000</v>
      </c>
      <c r="AR2872" s="26">
        <f>SUM(AG2872:AK2872)</f>
        <v>5000</v>
      </c>
      <c r="AS2872" s="27">
        <f>+Tabla_DatosExternos_142[[#This Row],[Fecha]]-Tabla_DatosExternos_142[[#This Row],[Vence]]</f>
        <v>-262</v>
      </c>
      <c r="AT2872" s="21"/>
      <c r="AU2872" s="28" t="e">
        <f>+AR2872-W2872</f>
        <v>#VALUE!</v>
      </c>
    </row>
    <row r="2873" spans="1:47" x14ac:dyDescent="0.35">
      <c r="A2873" s="20">
        <v>45596</v>
      </c>
      <c r="B2873" s="21">
        <v>31</v>
      </c>
      <c r="C2873" s="21">
        <v>5000</v>
      </c>
      <c r="D2873" s="21">
        <v>5000</v>
      </c>
      <c r="E2873" s="22">
        <v>45889</v>
      </c>
      <c r="F2873" s="21">
        <v>357</v>
      </c>
      <c r="G2873" s="21" t="s">
        <v>47</v>
      </c>
      <c r="H2873" s="21" t="s">
        <v>48</v>
      </c>
      <c r="I2873" s="21" t="s">
        <v>697</v>
      </c>
      <c r="J2873" s="21" t="s">
        <v>49</v>
      </c>
      <c r="K2873" s="21" t="s">
        <v>698</v>
      </c>
      <c r="L2873" s="21" t="s">
        <v>699</v>
      </c>
      <c r="M2873" s="21" t="s">
        <v>700</v>
      </c>
      <c r="N2873" s="21">
        <v>293</v>
      </c>
      <c r="O2873" s="20"/>
      <c r="P2873" s="21" t="s">
        <v>49</v>
      </c>
      <c r="Q2873" s="21" t="s">
        <v>701</v>
      </c>
      <c r="R2873" s="21">
        <v>0</v>
      </c>
      <c r="S2873" s="21">
        <v>7720</v>
      </c>
      <c r="T2873" s="21">
        <v>-68.292561000000006</v>
      </c>
      <c r="U2873" s="21">
        <v>-16.652768999999999</v>
      </c>
      <c r="V2873" s="21" t="s">
        <v>702</v>
      </c>
      <c r="W2873" s="21" t="s">
        <v>703</v>
      </c>
      <c r="X2873" s="21" t="s">
        <v>704</v>
      </c>
      <c r="Y2873" s="23">
        <v>46246</v>
      </c>
      <c r="Z2873" s="24">
        <f>+E2873-Y2873</f>
        <v>-357</v>
      </c>
      <c r="AA2873" s="25">
        <f>+Tabla_DatosExternos_142[[#This Row],[Saldo]]/Tabla_DatosExternos_142[[#This Row],[Importe]]</f>
        <v>1</v>
      </c>
      <c r="AB2873" s="21"/>
      <c r="AC2873" s="26">
        <f>IF(AND(-Z2873&gt;=1,-Z2873&lt;=30),D2873,0)</f>
        <v>0</v>
      </c>
      <c r="AD2873" s="26">
        <f>IF(AND(-Z2873&gt;=31,-Z2873&lt;=60),D2873,0)</f>
        <v>0</v>
      </c>
      <c r="AE2873" s="26">
        <f>IF(AND(-Z2873&gt;=61,-Z2873&lt;=90),D2873,0)</f>
        <v>0</v>
      </c>
      <c r="AF2873" s="26">
        <f>IF(AND(-Z2873&gt;=91,-Z2873&lt;=120),D2873,0)</f>
        <v>0</v>
      </c>
      <c r="AG2873" s="26">
        <f>IF(AND(-Z2873&gt;=121,-Z2873&lt;=150),D2873,0)</f>
        <v>0</v>
      </c>
      <c r="AH2873" s="26">
        <f>IF(AND(-Z2873&gt;=151,-Z2873&lt;=180),D2873,0)</f>
        <v>0</v>
      </c>
      <c r="AI2873" s="26">
        <f>IF(AND(-Z2873&gt;=181,-Z2873&lt;=210),D2873,0)</f>
        <v>0</v>
      </c>
      <c r="AJ2873" s="26">
        <f>IF(AND(-Z2873&gt;=211,-Z2873&lt;=250),D2873,0)</f>
        <v>0</v>
      </c>
      <c r="AK2873" s="26">
        <f>IF(-Z2873&gt;=251,D2873,0)</f>
        <v>5000</v>
      </c>
      <c r="AL2873" s="26">
        <f>SUM(AE2873:AF2873)</f>
        <v>0</v>
      </c>
      <c r="AM2873" s="26">
        <f>SUM(AG2873:AK2873)</f>
        <v>5000</v>
      </c>
      <c r="AN2873" s="26">
        <f>SUM(AI2873:AK2873)</f>
        <v>5000</v>
      </c>
      <c r="AO2873" s="26">
        <f>+IF(SUM(AC2873:AK2873)=0,D2873,0)</f>
        <v>0</v>
      </c>
      <c r="AP2873" s="26">
        <f>+SUM(AC2873:AK2873)</f>
        <v>5000</v>
      </c>
      <c r="AQ2873" s="26">
        <f>+Tabla_DatosExternos_142[[#This Row],[Total Vigente]]+Tabla_DatosExternos_142[[#This Row],[Total Vencido]]</f>
        <v>5000</v>
      </c>
      <c r="AR2873" s="26">
        <f>SUM(AG2873:AK2873)</f>
        <v>5000</v>
      </c>
      <c r="AS2873" s="27">
        <f>+Tabla_DatosExternos_142[[#This Row],[Fecha]]-Tabla_DatosExternos_142[[#This Row],[Vence]]</f>
        <v>-293</v>
      </c>
      <c r="AT2873" s="21"/>
      <c r="AU2873" s="28" t="e">
        <f>+AR2873-W2873</f>
        <v>#VALUE!</v>
      </c>
    </row>
    <row r="2874" spans="1:47" x14ac:dyDescent="0.35">
      <c r="A2874" s="20">
        <v>45596</v>
      </c>
      <c r="B2874" s="21">
        <v>32</v>
      </c>
      <c r="C2874" s="21">
        <v>5000</v>
      </c>
      <c r="D2874" s="21">
        <v>5000</v>
      </c>
      <c r="E2874" s="22">
        <v>45920</v>
      </c>
      <c r="F2874" s="21">
        <v>326</v>
      </c>
      <c r="G2874" s="21" t="s">
        <v>47</v>
      </c>
      <c r="H2874" s="21" t="s">
        <v>48</v>
      </c>
      <c r="I2874" s="21" t="s">
        <v>697</v>
      </c>
      <c r="J2874" s="21" t="s">
        <v>49</v>
      </c>
      <c r="K2874" s="21" t="s">
        <v>698</v>
      </c>
      <c r="L2874" s="21" t="s">
        <v>699</v>
      </c>
      <c r="M2874" s="21" t="s">
        <v>700</v>
      </c>
      <c r="N2874" s="21">
        <v>324</v>
      </c>
      <c r="O2874" s="20"/>
      <c r="P2874" s="21" t="s">
        <v>49</v>
      </c>
      <c r="Q2874" s="21" t="s">
        <v>701</v>
      </c>
      <c r="R2874" s="21">
        <v>0</v>
      </c>
      <c r="S2874" s="21">
        <v>7720</v>
      </c>
      <c r="T2874" s="21">
        <v>-68.292561000000006</v>
      </c>
      <c r="U2874" s="21">
        <v>-16.652768999999999</v>
      </c>
      <c r="V2874" s="21" t="s">
        <v>702</v>
      </c>
      <c r="W2874" s="21" t="s">
        <v>703</v>
      </c>
      <c r="X2874" s="21" t="s">
        <v>704</v>
      </c>
      <c r="Y2874" s="23">
        <v>46246</v>
      </c>
      <c r="Z2874" s="24">
        <f>+E2874-Y2874</f>
        <v>-326</v>
      </c>
      <c r="AA2874" s="25">
        <f>+Tabla_DatosExternos_142[[#This Row],[Saldo]]/Tabla_DatosExternos_142[[#This Row],[Importe]]</f>
        <v>1</v>
      </c>
      <c r="AB2874" s="21"/>
      <c r="AC2874" s="26">
        <f>IF(AND(-Z2874&gt;=1,-Z2874&lt;=30),D2874,0)</f>
        <v>0</v>
      </c>
      <c r="AD2874" s="26">
        <f>IF(AND(-Z2874&gt;=31,-Z2874&lt;=60),D2874,0)</f>
        <v>0</v>
      </c>
      <c r="AE2874" s="26">
        <f>IF(AND(-Z2874&gt;=61,-Z2874&lt;=90),D2874,0)</f>
        <v>0</v>
      </c>
      <c r="AF2874" s="26">
        <f>IF(AND(-Z2874&gt;=91,-Z2874&lt;=120),D2874,0)</f>
        <v>0</v>
      </c>
      <c r="AG2874" s="26">
        <f>IF(AND(-Z2874&gt;=121,-Z2874&lt;=150),D2874,0)</f>
        <v>0</v>
      </c>
      <c r="AH2874" s="26">
        <f>IF(AND(-Z2874&gt;=151,-Z2874&lt;=180),D2874,0)</f>
        <v>0</v>
      </c>
      <c r="AI2874" s="26">
        <f>IF(AND(-Z2874&gt;=181,-Z2874&lt;=210),D2874,0)</f>
        <v>0</v>
      </c>
      <c r="AJ2874" s="26">
        <f>IF(AND(-Z2874&gt;=211,-Z2874&lt;=250),D2874,0)</f>
        <v>0</v>
      </c>
      <c r="AK2874" s="26">
        <f>IF(-Z2874&gt;=251,D2874,0)</f>
        <v>5000</v>
      </c>
      <c r="AL2874" s="26">
        <f>SUM(AE2874:AF2874)</f>
        <v>0</v>
      </c>
      <c r="AM2874" s="26">
        <f>SUM(AG2874:AK2874)</f>
        <v>5000</v>
      </c>
      <c r="AN2874" s="26">
        <f>SUM(AI2874:AK2874)</f>
        <v>5000</v>
      </c>
      <c r="AO2874" s="26">
        <f>+IF(SUM(AC2874:AK2874)=0,D2874,0)</f>
        <v>0</v>
      </c>
      <c r="AP2874" s="26">
        <f>+SUM(AC2874:AK2874)</f>
        <v>5000</v>
      </c>
      <c r="AQ2874" s="26">
        <f>+Tabla_DatosExternos_142[[#This Row],[Total Vigente]]+Tabla_DatosExternos_142[[#This Row],[Total Vencido]]</f>
        <v>5000</v>
      </c>
      <c r="AR2874" s="26">
        <f>SUM(AG2874:AK2874)</f>
        <v>5000</v>
      </c>
      <c r="AS2874" s="27">
        <f>+Tabla_DatosExternos_142[[#This Row],[Fecha]]-Tabla_DatosExternos_142[[#This Row],[Vence]]</f>
        <v>-324</v>
      </c>
      <c r="AT2874" s="21"/>
      <c r="AU2874" s="28" t="e">
        <f>+AR2874-W2874</f>
        <v>#VALUE!</v>
      </c>
    </row>
    <row r="2875" spans="1:47" x14ac:dyDescent="0.35">
      <c r="A2875" s="20">
        <v>45596</v>
      </c>
      <c r="B2875" s="21">
        <v>33</v>
      </c>
      <c r="C2875" s="21">
        <v>5000</v>
      </c>
      <c r="D2875" s="21">
        <v>5000</v>
      </c>
      <c r="E2875" s="22">
        <v>45950</v>
      </c>
      <c r="F2875" s="21">
        <v>296</v>
      </c>
      <c r="G2875" s="21" t="s">
        <v>47</v>
      </c>
      <c r="H2875" s="21" t="s">
        <v>48</v>
      </c>
      <c r="I2875" s="21" t="s">
        <v>697</v>
      </c>
      <c r="J2875" s="21" t="s">
        <v>49</v>
      </c>
      <c r="K2875" s="21" t="s">
        <v>698</v>
      </c>
      <c r="L2875" s="21" t="s">
        <v>699</v>
      </c>
      <c r="M2875" s="21" t="s">
        <v>700</v>
      </c>
      <c r="N2875" s="21">
        <v>354</v>
      </c>
      <c r="O2875" s="20"/>
      <c r="P2875" s="21" t="s">
        <v>49</v>
      </c>
      <c r="Q2875" s="21" t="s">
        <v>701</v>
      </c>
      <c r="R2875" s="21">
        <v>0</v>
      </c>
      <c r="S2875" s="21">
        <v>7720</v>
      </c>
      <c r="T2875" s="21">
        <v>-68.292561000000006</v>
      </c>
      <c r="U2875" s="21">
        <v>-16.652768999999999</v>
      </c>
      <c r="V2875" s="21" t="s">
        <v>702</v>
      </c>
      <c r="W2875" s="21" t="s">
        <v>703</v>
      </c>
      <c r="X2875" s="21" t="s">
        <v>704</v>
      </c>
      <c r="Y2875" s="23">
        <v>46246</v>
      </c>
      <c r="Z2875" s="24">
        <f>+E2875-Y2875</f>
        <v>-296</v>
      </c>
      <c r="AA2875" s="25">
        <f>+Tabla_DatosExternos_142[[#This Row],[Saldo]]/Tabla_DatosExternos_142[[#This Row],[Importe]]</f>
        <v>1</v>
      </c>
      <c r="AB2875" s="21"/>
      <c r="AC2875" s="26">
        <f>IF(AND(-Z2875&gt;=1,-Z2875&lt;=30),D2875,0)</f>
        <v>0</v>
      </c>
      <c r="AD2875" s="26">
        <f>IF(AND(-Z2875&gt;=31,-Z2875&lt;=60),D2875,0)</f>
        <v>0</v>
      </c>
      <c r="AE2875" s="26">
        <f>IF(AND(-Z2875&gt;=61,-Z2875&lt;=90),D2875,0)</f>
        <v>0</v>
      </c>
      <c r="AF2875" s="26">
        <f>IF(AND(-Z2875&gt;=91,-Z2875&lt;=120),D2875,0)</f>
        <v>0</v>
      </c>
      <c r="AG2875" s="26">
        <f>IF(AND(-Z2875&gt;=121,-Z2875&lt;=150),D2875,0)</f>
        <v>0</v>
      </c>
      <c r="AH2875" s="26">
        <f>IF(AND(-Z2875&gt;=151,-Z2875&lt;=180),D2875,0)</f>
        <v>0</v>
      </c>
      <c r="AI2875" s="26">
        <f>IF(AND(-Z2875&gt;=181,-Z2875&lt;=210),D2875,0)</f>
        <v>0</v>
      </c>
      <c r="AJ2875" s="26">
        <f>IF(AND(-Z2875&gt;=211,-Z2875&lt;=250),D2875,0)</f>
        <v>0</v>
      </c>
      <c r="AK2875" s="26">
        <f>IF(-Z2875&gt;=251,D2875,0)</f>
        <v>5000</v>
      </c>
      <c r="AL2875" s="26">
        <f>SUM(AE2875:AF2875)</f>
        <v>0</v>
      </c>
      <c r="AM2875" s="26">
        <f>SUM(AG2875:AK2875)</f>
        <v>5000</v>
      </c>
      <c r="AN2875" s="26">
        <f>SUM(AI2875:AK2875)</f>
        <v>5000</v>
      </c>
      <c r="AO2875" s="26">
        <f>+IF(SUM(AC2875:AK2875)=0,D2875,0)</f>
        <v>0</v>
      </c>
      <c r="AP2875" s="26">
        <f>+SUM(AC2875:AK2875)</f>
        <v>5000</v>
      </c>
      <c r="AQ2875" s="26">
        <f>+Tabla_DatosExternos_142[[#This Row],[Total Vigente]]+Tabla_DatosExternos_142[[#This Row],[Total Vencido]]</f>
        <v>5000</v>
      </c>
      <c r="AR2875" s="26">
        <f>SUM(AG2875:AK2875)</f>
        <v>5000</v>
      </c>
      <c r="AS2875" s="27">
        <f>+Tabla_DatosExternos_142[[#This Row],[Fecha]]-Tabla_DatosExternos_142[[#This Row],[Vence]]</f>
        <v>-354</v>
      </c>
      <c r="AT2875" s="21"/>
      <c r="AU2875" s="28" t="e">
        <f>+AR2875-W2875</f>
        <v>#VALUE!</v>
      </c>
    </row>
    <row r="2876" spans="1:47" x14ac:dyDescent="0.35">
      <c r="A2876" s="20">
        <v>45596</v>
      </c>
      <c r="B2876" s="21">
        <v>34</v>
      </c>
      <c r="C2876" s="21">
        <v>5000</v>
      </c>
      <c r="D2876" s="21">
        <v>5000</v>
      </c>
      <c r="E2876" s="22">
        <v>45981</v>
      </c>
      <c r="F2876" s="21">
        <v>265</v>
      </c>
      <c r="G2876" s="21" t="s">
        <v>47</v>
      </c>
      <c r="H2876" s="21" t="s">
        <v>48</v>
      </c>
      <c r="I2876" s="21" t="s">
        <v>697</v>
      </c>
      <c r="J2876" s="21" t="s">
        <v>49</v>
      </c>
      <c r="K2876" s="21" t="s">
        <v>698</v>
      </c>
      <c r="L2876" s="21" t="s">
        <v>699</v>
      </c>
      <c r="M2876" s="21" t="s">
        <v>700</v>
      </c>
      <c r="N2876" s="21">
        <v>385</v>
      </c>
      <c r="O2876" s="20"/>
      <c r="P2876" s="21" t="s">
        <v>49</v>
      </c>
      <c r="Q2876" s="21" t="s">
        <v>701</v>
      </c>
      <c r="R2876" s="21">
        <v>0</v>
      </c>
      <c r="S2876" s="21">
        <v>7720</v>
      </c>
      <c r="T2876" s="21">
        <v>-68.292561000000006</v>
      </c>
      <c r="U2876" s="21">
        <v>-16.652768999999999</v>
      </c>
      <c r="V2876" s="21" t="s">
        <v>702</v>
      </c>
      <c r="W2876" s="21" t="s">
        <v>703</v>
      </c>
      <c r="X2876" s="21" t="s">
        <v>704</v>
      </c>
      <c r="Y2876" s="23">
        <v>46246</v>
      </c>
      <c r="Z2876" s="24">
        <f>+E2876-Y2876</f>
        <v>-265</v>
      </c>
      <c r="AA2876" s="25">
        <f>+Tabla_DatosExternos_142[[#This Row],[Saldo]]/Tabla_DatosExternos_142[[#This Row],[Importe]]</f>
        <v>1</v>
      </c>
      <c r="AB2876" s="21"/>
      <c r="AC2876" s="26">
        <f>IF(AND(-Z2876&gt;=1,-Z2876&lt;=30),D2876,0)</f>
        <v>0</v>
      </c>
      <c r="AD2876" s="26">
        <f>IF(AND(-Z2876&gt;=31,-Z2876&lt;=60),D2876,0)</f>
        <v>0</v>
      </c>
      <c r="AE2876" s="26">
        <f>IF(AND(-Z2876&gt;=61,-Z2876&lt;=90),D2876,0)</f>
        <v>0</v>
      </c>
      <c r="AF2876" s="26">
        <f>IF(AND(-Z2876&gt;=91,-Z2876&lt;=120),D2876,0)</f>
        <v>0</v>
      </c>
      <c r="AG2876" s="26">
        <f>IF(AND(-Z2876&gt;=121,-Z2876&lt;=150),D2876,0)</f>
        <v>0</v>
      </c>
      <c r="AH2876" s="26">
        <f>IF(AND(-Z2876&gt;=151,-Z2876&lt;=180),D2876,0)</f>
        <v>0</v>
      </c>
      <c r="AI2876" s="26">
        <f>IF(AND(-Z2876&gt;=181,-Z2876&lt;=210),D2876,0)</f>
        <v>0</v>
      </c>
      <c r="AJ2876" s="26">
        <f>IF(AND(-Z2876&gt;=211,-Z2876&lt;=250),D2876,0)</f>
        <v>0</v>
      </c>
      <c r="AK2876" s="26">
        <f>IF(-Z2876&gt;=251,D2876,0)</f>
        <v>5000</v>
      </c>
      <c r="AL2876" s="26">
        <f>SUM(AE2876:AF2876)</f>
        <v>0</v>
      </c>
      <c r="AM2876" s="26">
        <f>SUM(AG2876:AK2876)</f>
        <v>5000</v>
      </c>
      <c r="AN2876" s="26">
        <f>SUM(AI2876:AK2876)</f>
        <v>5000</v>
      </c>
      <c r="AO2876" s="26">
        <f>+IF(SUM(AC2876:AK2876)=0,D2876,0)</f>
        <v>0</v>
      </c>
      <c r="AP2876" s="26">
        <f>+SUM(AC2876:AK2876)</f>
        <v>5000</v>
      </c>
      <c r="AQ2876" s="26">
        <f>+Tabla_DatosExternos_142[[#This Row],[Total Vigente]]+Tabla_DatosExternos_142[[#This Row],[Total Vencido]]</f>
        <v>5000</v>
      </c>
      <c r="AR2876" s="26">
        <f>SUM(AG2876:AK2876)</f>
        <v>5000</v>
      </c>
      <c r="AS2876" s="27">
        <f>+Tabla_DatosExternos_142[[#This Row],[Fecha]]-Tabla_DatosExternos_142[[#This Row],[Vence]]</f>
        <v>-385</v>
      </c>
      <c r="AT2876" s="21"/>
      <c r="AU2876" s="28" t="e">
        <f>+AR2876-W2876</f>
        <v>#VALUE!</v>
      </c>
    </row>
    <row r="2877" spans="1:47" x14ac:dyDescent="0.35">
      <c r="A2877" s="20">
        <v>45808</v>
      </c>
      <c r="B2877" s="21">
        <v>141</v>
      </c>
      <c r="C2877" s="21">
        <v>5698.96</v>
      </c>
      <c r="D2877" s="21">
        <v>5698.96</v>
      </c>
      <c r="E2877" s="22">
        <v>45828</v>
      </c>
      <c r="F2877" s="21">
        <v>418</v>
      </c>
      <c r="G2877" s="21" t="s">
        <v>47</v>
      </c>
      <c r="H2877" s="21" t="s">
        <v>48</v>
      </c>
      <c r="I2877" s="21" t="s">
        <v>852</v>
      </c>
      <c r="J2877" s="21" t="s">
        <v>49</v>
      </c>
      <c r="K2877" s="21" t="s">
        <v>698</v>
      </c>
      <c r="L2877" s="21" t="s">
        <v>699</v>
      </c>
      <c r="M2877" s="21" t="s">
        <v>700</v>
      </c>
      <c r="N2877" s="21">
        <v>20</v>
      </c>
      <c r="O2877" s="20"/>
      <c r="P2877" s="21" t="s">
        <v>50</v>
      </c>
      <c r="Q2877" s="21" t="s">
        <v>853</v>
      </c>
      <c r="R2877" s="21">
        <v>0</v>
      </c>
      <c r="S2877" s="21">
        <v>7720</v>
      </c>
      <c r="T2877" s="21">
        <v>-68.194370000000006</v>
      </c>
      <c r="U2877" s="21">
        <v>-16.573324</v>
      </c>
      <c r="V2877" s="21" t="s">
        <v>854</v>
      </c>
      <c r="W2877" s="21" t="s">
        <v>703</v>
      </c>
      <c r="X2877" s="21" t="s">
        <v>855</v>
      </c>
      <c r="Y2877" s="23">
        <v>46246</v>
      </c>
      <c r="Z2877" s="24">
        <f>+E2877-Y2877</f>
        <v>-418</v>
      </c>
      <c r="AA2877" s="25">
        <f>+Tabla_DatosExternos_142[[#This Row],[Saldo]]/Tabla_DatosExternos_142[[#This Row],[Importe]]</f>
        <v>1</v>
      </c>
      <c r="AB2877" s="21"/>
      <c r="AC2877" s="26">
        <f>IF(AND(-Z2877&gt;=1,-Z2877&lt;=30),D2877,0)</f>
        <v>0</v>
      </c>
      <c r="AD2877" s="26">
        <f>IF(AND(-Z2877&gt;=31,-Z2877&lt;=60),D2877,0)</f>
        <v>0</v>
      </c>
      <c r="AE2877" s="26">
        <f>IF(AND(-Z2877&gt;=61,-Z2877&lt;=90),D2877,0)</f>
        <v>0</v>
      </c>
      <c r="AF2877" s="26">
        <f>IF(AND(-Z2877&gt;=91,-Z2877&lt;=120),D2877,0)</f>
        <v>0</v>
      </c>
      <c r="AG2877" s="26">
        <f>IF(AND(-Z2877&gt;=121,-Z2877&lt;=150),D2877,0)</f>
        <v>0</v>
      </c>
      <c r="AH2877" s="26">
        <f>IF(AND(-Z2877&gt;=151,-Z2877&lt;=180),D2877,0)</f>
        <v>0</v>
      </c>
      <c r="AI2877" s="26">
        <f>IF(AND(-Z2877&gt;=181,-Z2877&lt;=210),D2877,0)</f>
        <v>0</v>
      </c>
      <c r="AJ2877" s="26">
        <f>IF(AND(-Z2877&gt;=211,-Z2877&lt;=250),D2877,0)</f>
        <v>0</v>
      </c>
      <c r="AK2877" s="26">
        <f>IF(-Z2877&gt;=251,D2877,0)</f>
        <v>5698.96</v>
      </c>
      <c r="AL2877" s="26">
        <f>SUM(AE2877:AF2877)</f>
        <v>0</v>
      </c>
      <c r="AM2877" s="26">
        <f>SUM(AG2877:AK2877)</f>
        <v>5698.96</v>
      </c>
      <c r="AN2877" s="26">
        <f>SUM(AI2877:AK2877)</f>
        <v>5698.96</v>
      </c>
      <c r="AO2877" s="26">
        <f>+IF(SUM(AC2877:AK2877)=0,D2877,0)</f>
        <v>0</v>
      </c>
      <c r="AP2877" s="26">
        <f>+SUM(AC2877:AK2877)</f>
        <v>5698.96</v>
      </c>
      <c r="AQ2877" s="26">
        <f>+Tabla_DatosExternos_142[[#This Row],[Total Vigente]]+Tabla_DatosExternos_142[[#This Row],[Total Vencido]]</f>
        <v>5698.96</v>
      </c>
      <c r="AR2877" s="26">
        <f>SUM(AG2877:AK2877)</f>
        <v>5698.96</v>
      </c>
      <c r="AS2877" s="27">
        <f>+Tabla_DatosExternos_142[[#This Row],[Fecha]]-Tabla_DatosExternos_142[[#This Row],[Vence]]</f>
        <v>-20</v>
      </c>
      <c r="AT2877" s="21"/>
      <c r="AU2877" s="28" t="e">
        <f>+AR2877-W2877</f>
        <v>#VALUE!</v>
      </c>
    </row>
    <row r="2878" spans="1:47" x14ac:dyDescent="0.35">
      <c r="A2878" s="20">
        <v>45808</v>
      </c>
      <c r="B2878" s="21">
        <v>143</v>
      </c>
      <c r="C2878" s="21">
        <v>5000</v>
      </c>
      <c r="D2878" s="21">
        <v>5000</v>
      </c>
      <c r="E2878" s="22">
        <v>45889</v>
      </c>
      <c r="F2878" s="21">
        <v>357</v>
      </c>
      <c r="G2878" s="21" t="s">
        <v>47</v>
      </c>
      <c r="H2878" s="21" t="s">
        <v>48</v>
      </c>
      <c r="I2878" s="21" t="s">
        <v>852</v>
      </c>
      <c r="J2878" s="21" t="s">
        <v>49</v>
      </c>
      <c r="K2878" s="21" t="s">
        <v>698</v>
      </c>
      <c r="L2878" s="21" t="s">
        <v>699</v>
      </c>
      <c r="M2878" s="21" t="s">
        <v>700</v>
      </c>
      <c r="N2878" s="21">
        <v>81</v>
      </c>
      <c r="O2878" s="20"/>
      <c r="P2878" s="21" t="s">
        <v>50</v>
      </c>
      <c r="Q2878" s="21" t="s">
        <v>853</v>
      </c>
      <c r="R2878" s="21">
        <v>0</v>
      </c>
      <c r="S2878" s="21">
        <v>7720</v>
      </c>
      <c r="T2878" s="21">
        <v>-68.194370000000006</v>
      </c>
      <c r="U2878" s="21">
        <v>-16.573324</v>
      </c>
      <c r="V2878" s="21" t="s">
        <v>854</v>
      </c>
      <c r="W2878" s="21" t="s">
        <v>703</v>
      </c>
      <c r="X2878" s="21" t="s">
        <v>855</v>
      </c>
      <c r="Y2878" s="23">
        <v>46246</v>
      </c>
      <c r="Z2878" s="24">
        <f>+E2878-Y2878</f>
        <v>-357</v>
      </c>
      <c r="AA2878" s="25">
        <f>+Tabla_DatosExternos_142[[#This Row],[Saldo]]/Tabla_DatosExternos_142[[#This Row],[Importe]]</f>
        <v>1</v>
      </c>
      <c r="AB2878" s="21"/>
      <c r="AC2878" s="26">
        <f>IF(AND(-Z2878&gt;=1,-Z2878&lt;=30),D2878,0)</f>
        <v>0</v>
      </c>
      <c r="AD2878" s="26">
        <f>IF(AND(-Z2878&gt;=31,-Z2878&lt;=60),D2878,0)</f>
        <v>0</v>
      </c>
      <c r="AE2878" s="26">
        <f>IF(AND(-Z2878&gt;=61,-Z2878&lt;=90),D2878,0)</f>
        <v>0</v>
      </c>
      <c r="AF2878" s="26">
        <f>IF(AND(-Z2878&gt;=91,-Z2878&lt;=120),D2878,0)</f>
        <v>0</v>
      </c>
      <c r="AG2878" s="26">
        <f>IF(AND(-Z2878&gt;=121,-Z2878&lt;=150),D2878,0)</f>
        <v>0</v>
      </c>
      <c r="AH2878" s="26">
        <f>IF(AND(-Z2878&gt;=151,-Z2878&lt;=180),D2878,0)</f>
        <v>0</v>
      </c>
      <c r="AI2878" s="26">
        <f>IF(AND(-Z2878&gt;=181,-Z2878&lt;=210),D2878,0)</f>
        <v>0</v>
      </c>
      <c r="AJ2878" s="26">
        <f>IF(AND(-Z2878&gt;=211,-Z2878&lt;=250),D2878,0)</f>
        <v>0</v>
      </c>
      <c r="AK2878" s="26">
        <f>IF(-Z2878&gt;=251,D2878,0)</f>
        <v>5000</v>
      </c>
      <c r="AL2878" s="26">
        <f>SUM(AE2878:AF2878)</f>
        <v>0</v>
      </c>
      <c r="AM2878" s="26">
        <f>SUM(AG2878:AK2878)</f>
        <v>5000</v>
      </c>
      <c r="AN2878" s="26">
        <f>SUM(AI2878:AK2878)</f>
        <v>5000</v>
      </c>
      <c r="AO2878" s="26">
        <f>+IF(SUM(AC2878:AK2878)=0,D2878,0)</f>
        <v>0</v>
      </c>
      <c r="AP2878" s="26">
        <f>+SUM(AC2878:AK2878)</f>
        <v>5000</v>
      </c>
      <c r="AQ2878" s="26">
        <f>+Tabla_DatosExternos_142[[#This Row],[Total Vigente]]+Tabla_DatosExternos_142[[#This Row],[Total Vencido]]</f>
        <v>5000</v>
      </c>
      <c r="AR2878" s="26">
        <f>SUM(AG2878:AK2878)</f>
        <v>5000</v>
      </c>
      <c r="AS2878" s="27">
        <f>+Tabla_DatosExternos_142[[#This Row],[Fecha]]-Tabla_DatosExternos_142[[#This Row],[Vence]]</f>
        <v>-81</v>
      </c>
      <c r="AT2878" s="21"/>
      <c r="AU2878" s="28" t="e">
        <f>+AR2878-W2878</f>
        <v>#VALUE!</v>
      </c>
    </row>
    <row r="2879" spans="1:47" x14ac:dyDescent="0.35">
      <c r="A2879" s="20">
        <v>45808</v>
      </c>
      <c r="B2879" s="21">
        <v>144</v>
      </c>
      <c r="C2879" s="21">
        <v>5000</v>
      </c>
      <c r="D2879" s="21">
        <v>5000</v>
      </c>
      <c r="E2879" s="22">
        <v>45920</v>
      </c>
      <c r="F2879" s="21">
        <v>326</v>
      </c>
      <c r="G2879" s="21" t="s">
        <v>47</v>
      </c>
      <c r="H2879" s="21" t="s">
        <v>48</v>
      </c>
      <c r="I2879" s="21" t="s">
        <v>852</v>
      </c>
      <c r="J2879" s="21" t="s">
        <v>49</v>
      </c>
      <c r="K2879" s="21" t="s">
        <v>698</v>
      </c>
      <c r="L2879" s="21" t="s">
        <v>699</v>
      </c>
      <c r="M2879" s="21" t="s">
        <v>700</v>
      </c>
      <c r="N2879" s="21">
        <v>112</v>
      </c>
      <c r="O2879" s="20"/>
      <c r="P2879" s="21" t="s">
        <v>50</v>
      </c>
      <c r="Q2879" s="21" t="s">
        <v>853</v>
      </c>
      <c r="R2879" s="21">
        <v>0</v>
      </c>
      <c r="S2879" s="21">
        <v>7720</v>
      </c>
      <c r="T2879" s="21">
        <v>-68.194370000000006</v>
      </c>
      <c r="U2879" s="21">
        <v>-16.573324</v>
      </c>
      <c r="V2879" s="21" t="s">
        <v>854</v>
      </c>
      <c r="W2879" s="21" t="s">
        <v>703</v>
      </c>
      <c r="X2879" s="21" t="s">
        <v>855</v>
      </c>
      <c r="Y2879" s="23">
        <v>46246</v>
      </c>
      <c r="Z2879" s="24">
        <f>+E2879-Y2879</f>
        <v>-326</v>
      </c>
      <c r="AA2879" s="25">
        <f>+Tabla_DatosExternos_142[[#This Row],[Saldo]]/Tabla_DatosExternos_142[[#This Row],[Importe]]</f>
        <v>1</v>
      </c>
      <c r="AB2879" s="21"/>
      <c r="AC2879" s="26">
        <f>IF(AND(-Z2879&gt;=1,-Z2879&lt;=30),D2879,0)</f>
        <v>0</v>
      </c>
      <c r="AD2879" s="26">
        <f>IF(AND(-Z2879&gt;=31,-Z2879&lt;=60),D2879,0)</f>
        <v>0</v>
      </c>
      <c r="AE2879" s="26">
        <f>IF(AND(-Z2879&gt;=61,-Z2879&lt;=90),D2879,0)</f>
        <v>0</v>
      </c>
      <c r="AF2879" s="26">
        <f>IF(AND(-Z2879&gt;=91,-Z2879&lt;=120),D2879,0)</f>
        <v>0</v>
      </c>
      <c r="AG2879" s="26">
        <f>IF(AND(-Z2879&gt;=121,-Z2879&lt;=150),D2879,0)</f>
        <v>0</v>
      </c>
      <c r="AH2879" s="26">
        <f>IF(AND(-Z2879&gt;=151,-Z2879&lt;=180),D2879,0)</f>
        <v>0</v>
      </c>
      <c r="AI2879" s="26">
        <f>IF(AND(-Z2879&gt;=181,-Z2879&lt;=210),D2879,0)</f>
        <v>0</v>
      </c>
      <c r="AJ2879" s="26">
        <f>IF(AND(-Z2879&gt;=211,-Z2879&lt;=250),D2879,0)</f>
        <v>0</v>
      </c>
      <c r="AK2879" s="26">
        <f>IF(-Z2879&gt;=251,D2879,0)</f>
        <v>5000</v>
      </c>
      <c r="AL2879" s="26">
        <f>SUM(AE2879:AF2879)</f>
        <v>0</v>
      </c>
      <c r="AM2879" s="26">
        <f>SUM(AG2879:AK2879)</f>
        <v>5000</v>
      </c>
      <c r="AN2879" s="26">
        <f>SUM(AI2879:AK2879)</f>
        <v>5000</v>
      </c>
      <c r="AO2879" s="26">
        <f>+IF(SUM(AC2879:AK2879)=0,D2879,0)</f>
        <v>0</v>
      </c>
      <c r="AP2879" s="26">
        <f>+SUM(AC2879:AK2879)</f>
        <v>5000</v>
      </c>
      <c r="AQ2879" s="26">
        <f>+Tabla_DatosExternos_142[[#This Row],[Total Vigente]]+Tabla_DatosExternos_142[[#This Row],[Total Vencido]]</f>
        <v>5000</v>
      </c>
      <c r="AR2879" s="26">
        <f>SUM(AG2879:AK2879)</f>
        <v>5000</v>
      </c>
      <c r="AS2879" s="27">
        <f>+Tabla_DatosExternos_142[[#This Row],[Fecha]]-Tabla_DatosExternos_142[[#This Row],[Vence]]</f>
        <v>-112</v>
      </c>
      <c r="AT2879" s="21"/>
      <c r="AU2879" s="28" t="e">
        <f>+AR2879-W2879</f>
        <v>#VALUE!</v>
      </c>
    </row>
    <row r="2880" spans="1:47" x14ac:dyDescent="0.35">
      <c r="A2880" s="20">
        <v>45869</v>
      </c>
      <c r="B2880" s="21">
        <v>269</v>
      </c>
      <c r="C2880" s="21">
        <v>10000</v>
      </c>
      <c r="D2880" s="21">
        <v>10000</v>
      </c>
      <c r="E2880" s="22">
        <v>45915</v>
      </c>
      <c r="F2880" s="21">
        <v>331</v>
      </c>
      <c r="G2880" s="21" t="s">
        <v>47</v>
      </c>
      <c r="H2880" s="21" t="s">
        <v>48</v>
      </c>
      <c r="I2880" s="21" t="s">
        <v>959</v>
      </c>
      <c r="J2880" s="21" t="s">
        <v>49</v>
      </c>
      <c r="K2880" s="21" t="s">
        <v>698</v>
      </c>
      <c r="L2880" s="21" t="s">
        <v>699</v>
      </c>
      <c r="M2880" s="21" t="s">
        <v>700</v>
      </c>
      <c r="N2880" s="21">
        <v>46</v>
      </c>
      <c r="O2880" s="20"/>
      <c r="P2880" s="21" t="s">
        <v>50</v>
      </c>
      <c r="Q2880" s="21" t="s">
        <v>960</v>
      </c>
      <c r="R2880" s="21">
        <v>0</v>
      </c>
      <c r="S2880" s="21">
        <v>7720</v>
      </c>
      <c r="T2880" s="21">
        <v>-67.822265999999999</v>
      </c>
      <c r="U2880" s="21">
        <v>-17.240181</v>
      </c>
      <c r="V2880" s="21" t="s">
        <v>961</v>
      </c>
      <c r="W2880" s="21" t="s">
        <v>703</v>
      </c>
      <c r="X2880" s="21" t="s">
        <v>962</v>
      </c>
      <c r="Y2880" s="23">
        <v>46246</v>
      </c>
      <c r="Z2880" s="24">
        <f>+E2880-Y2880</f>
        <v>-331</v>
      </c>
      <c r="AA2880" s="25">
        <f>+Tabla_DatosExternos_142[[#This Row],[Saldo]]/Tabla_DatosExternos_142[[#This Row],[Importe]]</f>
        <v>1</v>
      </c>
      <c r="AB2880" s="21"/>
      <c r="AC2880" s="26">
        <f>IF(AND(-Z2880&gt;=1,-Z2880&lt;=30),D2880,0)</f>
        <v>0</v>
      </c>
      <c r="AD2880" s="26">
        <f>IF(AND(-Z2880&gt;=31,-Z2880&lt;=60),D2880,0)</f>
        <v>0</v>
      </c>
      <c r="AE2880" s="26">
        <f>IF(AND(-Z2880&gt;=61,-Z2880&lt;=90),D2880,0)</f>
        <v>0</v>
      </c>
      <c r="AF2880" s="26">
        <f>IF(AND(-Z2880&gt;=91,-Z2880&lt;=120),D2880,0)</f>
        <v>0</v>
      </c>
      <c r="AG2880" s="26">
        <f>IF(AND(-Z2880&gt;=121,-Z2880&lt;=150),D2880,0)</f>
        <v>0</v>
      </c>
      <c r="AH2880" s="26">
        <f>IF(AND(-Z2880&gt;=151,-Z2880&lt;=180),D2880,0)</f>
        <v>0</v>
      </c>
      <c r="AI2880" s="26">
        <f>IF(AND(-Z2880&gt;=181,-Z2880&lt;=210),D2880,0)</f>
        <v>0</v>
      </c>
      <c r="AJ2880" s="26">
        <f>IF(AND(-Z2880&gt;=211,-Z2880&lt;=250),D2880,0)</f>
        <v>0</v>
      </c>
      <c r="AK2880" s="26">
        <f>IF(-Z2880&gt;=251,D2880,0)</f>
        <v>10000</v>
      </c>
      <c r="AL2880" s="26">
        <f>SUM(AE2880:AF2880)</f>
        <v>0</v>
      </c>
      <c r="AM2880" s="26">
        <f>SUM(AG2880:AK2880)</f>
        <v>10000</v>
      </c>
      <c r="AN2880" s="26">
        <f>SUM(AI2880:AK2880)</f>
        <v>10000</v>
      </c>
      <c r="AO2880" s="26">
        <f>+IF(SUM(AC2880:AK2880)=0,D2880,0)</f>
        <v>0</v>
      </c>
      <c r="AP2880" s="26">
        <f>+SUM(AC2880:AK2880)</f>
        <v>10000</v>
      </c>
      <c r="AQ2880" s="26">
        <f>+Tabla_DatosExternos_142[[#This Row],[Total Vigente]]+Tabla_DatosExternos_142[[#This Row],[Total Vencido]]</f>
        <v>10000</v>
      </c>
      <c r="AR2880" s="26">
        <f>SUM(AG2880:AK2880)</f>
        <v>10000</v>
      </c>
      <c r="AS2880" s="27">
        <f>+Tabla_DatosExternos_142[[#This Row],[Fecha]]-Tabla_DatosExternos_142[[#This Row],[Vence]]</f>
        <v>-46</v>
      </c>
      <c r="AT2880" s="21"/>
      <c r="AU2880" s="28" t="e">
        <f>+AR2880-W2880</f>
        <v>#VALUE!</v>
      </c>
    </row>
    <row r="2881" spans="1:47" x14ac:dyDescent="0.35">
      <c r="A2881" s="20">
        <v>45869</v>
      </c>
      <c r="B2881" s="21">
        <v>270</v>
      </c>
      <c r="C2881" s="21">
        <v>10000</v>
      </c>
      <c r="D2881" s="21">
        <v>10000</v>
      </c>
      <c r="E2881" s="22">
        <v>45945</v>
      </c>
      <c r="F2881" s="21">
        <v>301</v>
      </c>
      <c r="G2881" s="21" t="s">
        <v>47</v>
      </c>
      <c r="H2881" s="21" t="s">
        <v>48</v>
      </c>
      <c r="I2881" s="21" t="s">
        <v>959</v>
      </c>
      <c r="J2881" s="21" t="s">
        <v>49</v>
      </c>
      <c r="K2881" s="21" t="s">
        <v>698</v>
      </c>
      <c r="L2881" s="21" t="s">
        <v>699</v>
      </c>
      <c r="M2881" s="21" t="s">
        <v>700</v>
      </c>
      <c r="N2881" s="21">
        <v>76</v>
      </c>
      <c r="O2881" s="20"/>
      <c r="P2881" s="21" t="s">
        <v>50</v>
      </c>
      <c r="Q2881" s="21" t="s">
        <v>960</v>
      </c>
      <c r="R2881" s="21">
        <v>0</v>
      </c>
      <c r="S2881" s="21">
        <v>7720</v>
      </c>
      <c r="T2881" s="21">
        <v>-67.822265999999999</v>
      </c>
      <c r="U2881" s="21">
        <v>-17.240181</v>
      </c>
      <c r="V2881" s="21" t="s">
        <v>961</v>
      </c>
      <c r="W2881" s="21" t="s">
        <v>703</v>
      </c>
      <c r="X2881" s="21" t="s">
        <v>962</v>
      </c>
      <c r="Y2881" s="23">
        <v>46246</v>
      </c>
      <c r="Z2881" s="24">
        <f>+E2881-Y2881</f>
        <v>-301</v>
      </c>
      <c r="AA2881" s="25">
        <f>+Tabla_DatosExternos_142[[#This Row],[Saldo]]/Tabla_DatosExternos_142[[#This Row],[Importe]]</f>
        <v>1</v>
      </c>
      <c r="AB2881" s="21"/>
      <c r="AC2881" s="26">
        <f>IF(AND(-Z2881&gt;=1,-Z2881&lt;=30),D2881,0)</f>
        <v>0</v>
      </c>
      <c r="AD2881" s="26">
        <f>IF(AND(-Z2881&gt;=31,-Z2881&lt;=60),D2881,0)</f>
        <v>0</v>
      </c>
      <c r="AE2881" s="26">
        <f>IF(AND(-Z2881&gt;=61,-Z2881&lt;=90),D2881,0)</f>
        <v>0</v>
      </c>
      <c r="AF2881" s="26">
        <f>IF(AND(-Z2881&gt;=91,-Z2881&lt;=120),D2881,0)</f>
        <v>0</v>
      </c>
      <c r="AG2881" s="26">
        <f>IF(AND(-Z2881&gt;=121,-Z2881&lt;=150),D2881,0)</f>
        <v>0</v>
      </c>
      <c r="AH2881" s="26">
        <f>IF(AND(-Z2881&gt;=151,-Z2881&lt;=180),D2881,0)</f>
        <v>0</v>
      </c>
      <c r="AI2881" s="26">
        <f>IF(AND(-Z2881&gt;=181,-Z2881&lt;=210),D2881,0)</f>
        <v>0</v>
      </c>
      <c r="AJ2881" s="26">
        <f>IF(AND(-Z2881&gt;=211,-Z2881&lt;=250),D2881,0)</f>
        <v>0</v>
      </c>
      <c r="AK2881" s="26">
        <f>IF(-Z2881&gt;=251,D2881,0)</f>
        <v>10000</v>
      </c>
      <c r="AL2881" s="26">
        <f>SUM(AE2881:AF2881)</f>
        <v>0</v>
      </c>
      <c r="AM2881" s="26">
        <f>SUM(AG2881:AK2881)</f>
        <v>10000</v>
      </c>
      <c r="AN2881" s="26">
        <f>SUM(AI2881:AK2881)</f>
        <v>10000</v>
      </c>
      <c r="AO2881" s="26">
        <f>+IF(SUM(AC2881:AK2881)=0,D2881,0)</f>
        <v>0</v>
      </c>
      <c r="AP2881" s="26">
        <f>+SUM(AC2881:AK2881)</f>
        <v>10000</v>
      </c>
      <c r="AQ2881" s="26">
        <f>+Tabla_DatosExternos_142[[#This Row],[Total Vigente]]+Tabla_DatosExternos_142[[#This Row],[Total Vencido]]</f>
        <v>10000</v>
      </c>
      <c r="AR2881" s="26">
        <f>SUM(AG2881:AK2881)</f>
        <v>10000</v>
      </c>
      <c r="AS2881" s="27">
        <f>+Tabla_DatosExternos_142[[#This Row],[Fecha]]-Tabla_DatosExternos_142[[#This Row],[Vence]]</f>
        <v>-76</v>
      </c>
      <c r="AT2881" s="21"/>
      <c r="AU2881" s="28" t="e">
        <f>+AR2881-W2881</f>
        <v>#VALUE!</v>
      </c>
    </row>
    <row r="2882" spans="1:47" x14ac:dyDescent="0.35">
      <c r="A2882" s="20">
        <v>45869</v>
      </c>
      <c r="B2882" s="21">
        <v>271</v>
      </c>
      <c r="C2882" s="21">
        <v>10000</v>
      </c>
      <c r="D2882" s="21">
        <v>10000</v>
      </c>
      <c r="E2882" s="22">
        <v>45976</v>
      </c>
      <c r="F2882" s="21">
        <v>270</v>
      </c>
      <c r="G2882" s="21" t="s">
        <v>47</v>
      </c>
      <c r="H2882" s="21" t="s">
        <v>48</v>
      </c>
      <c r="I2882" s="21" t="s">
        <v>959</v>
      </c>
      <c r="J2882" s="21" t="s">
        <v>49</v>
      </c>
      <c r="K2882" s="21" t="s">
        <v>698</v>
      </c>
      <c r="L2882" s="21" t="s">
        <v>699</v>
      </c>
      <c r="M2882" s="21" t="s">
        <v>700</v>
      </c>
      <c r="N2882" s="21">
        <v>107</v>
      </c>
      <c r="O2882" s="20"/>
      <c r="P2882" s="21" t="s">
        <v>50</v>
      </c>
      <c r="Q2882" s="21" t="s">
        <v>960</v>
      </c>
      <c r="R2882" s="21">
        <v>0</v>
      </c>
      <c r="S2882" s="21">
        <v>7720</v>
      </c>
      <c r="T2882" s="21">
        <v>-67.822265999999999</v>
      </c>
      <c r="U2882" s="21">
        <v>-17.240181</v>
      </c>
      <c r="V2882" s="21" t="s">
        <v>961</v>
      </c>
      <c r="W2882" s="21" t="s">
        <v>703</v>
      </c>
      <c r="X2882" s="21" t="s">
        <v>962</v>
      </c>
      <c r="Y2882" s="23">
        <v>46246</v>
      </c>
      <c r="Z2882" s="24">
        <f>+E2882-Y2882</f>
        <v>-270</v>
      </c>
      <c r="AA2882" s="25">
        <f>+Tabla_DatosExternos_142[[#This Row],[Saldo]]/Tabla_DatosExternos_142[[#This Row],[Importe]]</f>
        <v>1</v>
      </c>
      <c r="AB2882" s="21"/>
      <c r="AC2882" s="26">
        <f>IF(AND(-Z2882&gt;=1,-Z2882&lt;=30),D2882,0)</f>
        <v>0</v>
      </c>
      <c r="AD2882" s="26">
        <f>IF(AND(-Z2882&gt;=31,-Z2882&lt;=60),D2882,0)</f>
        <v>0</v>
      </c>
      <c r="AE2882" s="26">
        <f>IF(AND(-Z2882&gt;=61,-Z2882&lt;=90),D2882,0)</f>
        <v>0</v>
      </c>
      <c r="AF2882" s="26">
        <f>IF(AND(-Z2882&gt;=91,-Z2882&lt;=120),D2882,0)</f>
        <v>0</v>
      </c>
      <c r="AG2882" s="26">
        <f>IF(AND(-Z2882&gt;=121,-Z2882&lt;=150),D2882,0)</f>
        <v>0</v>
      </c>
      <c r="AH2882" s="26">
        <f>IF(AND(-Z2882&gt;=151,-Z2882&lt;=180),D2882,0)</f>
        <v>0</v>
      </c>
      <c r="AI2882" s="26">
        <f>IF(AND(-Z2882&gt;=181,-Z2882&lt;=210),D2882,0)</f>
        <v>0</v>
      </c>
      <c r="AJ2882" s="26">
        <f>IF(AND(-Z2882&gt;=211,-Z2882&lt;=250),D2882,0)</f>
        <v>0</v>
      </c>
      <c r="AK2882" s="26">
        <f>IF(-Z2882&gt;=251,D2882,0)</f>
        <v>10000</v>
      </c>
      <c r="AL2882" s="26">
        <f>SUM(AE2882:AF2882)</f>
        <v>0</v>
      </c>
      <c r="AM2882" s="26">
        <f>SUM(AG2882:AK2882)</f>
        <v>10000</v>
      </c>
      <c r="AN2882" s="26">
        <f>SUM(AI2882:AK2882)</f>
        <v>10000</v>
      </c>
      <c r="AO2882" s="26">
        <f>+IF(SUM(AC2882:AK2882)=0,D2882,0)</f>
        <v>0</v>
      </c>
      <c r="AP2882" s="26">
        <f>+SUM(AC2882:AK2882)</f>
        <v>10000</v>
      </c>
      <c r="AQ2882" s="26">
        <f>+Tabla_DatosExternos_142[[#This Row],[Total Vigente]]+Tabla_DatosExternos_142[[#This Row],[Total Vencido]]</f>
        <v>10000</v>
      </c>
      <c r="AR2882" s="26">
        <f>SUM(AG2882:AK2882)</f>
        <v>10000</v>
      </c>
      <c r="AS2882" s="27">
        <f>+Tabla_DatosExternos_142[[#This Row],[Fecha]]-Tabla_DatosExternos_142[[#This Row],[Vence]]</f>
        <v>-107</v>
      </c>
      <c r="AT2882" s="21"/>
      <c r="AU2882" s="28" t="e">
        <f>+AR2882-W2882</f>
        <v>#VALUE!</v>
      </c>
    </row>
    <row r="2883" spans="1:47" x14ac:dyDescent="0.35">
      <c r="A2883" s="20">
        <v>45869</v>
      </c>
      <c r="B2883" s="21">
        <v>272</v>
      </c>
      <c r="C2883" s="21">
        <v>10000</v>
      </c>
      <c r="D2883" s="21">
        <v>10000</v>
      </c>
      <c r="E2883" s="22">
        <v>46006</v>
      </c>
      <c r="F2883" s="21">
        <v>240</v>
      </c>
      <c r="G2883" s="21" t="s">
        <v>47</v>
      </c>
      <c r="H2883" s="21" t="s">
        <v>48</v>
      </c>
      <c r="I2883" s="21" t="s">
        <v>959</v>
      </c>
      <c r="J2883" s="21" t="s">
        <v>49</v>
      </c>
      <c r="K2883" s="21" t="s">
        <v>698</v>
      </c>
      <c r="L2883" s="21" t="s">
        <v>699</v>
      </c>
      <c r="M2883" s="21" t="s">
        <v>700</v>
      </c>
      <c r="N2883" s="21">
        <v>137</v>
      </c>
      <c r="O2883" s="20"/>
      <c r="P2883" s="21" t="s">
        <v>50</v>
      </c>
      <c r="Q2883" s="21" t="s">
        <v>960</v>
      </c>
      <c r="R2883" s="21">
        <v>0</v>
      </c>
      <c r="S2883" s="21">
        <v>7720</v>
      </c>
      <c r="T2883" s="21">
        <v>-67.822265999999999</v>
      </c>
      <c r="U2883" s="21">
        <v>-17.240181</v>
      </c>
      <c r="V2883" s="21" t="s">
        <v>961</v>
      </c>
      <c r="W2883" s="21" t="s">
        <v>703</v>
      </c>
      <c r="X2883" s="21" t="s">
        <v>962</v>
      </c>
      <c r="Y2883" s="23">
        <v>46246</v>
      </c>
      <c r="Z2883" s="24">
        <f>+E2883-Y2883</f>
        <v>-240</v>
      </c>
      <c r="AA2883" s="25">
        <f>+Tabla_DatosExternos_142[[#This Row],[Saldo]]/Tabla_DatosExternos_142[[#This Row],[Importe]]</f>
        <v>1</v>
      </c>
      <c r="AB2883" s="21"/>
      <c r="AC2883" s="26">
        <f>IF(AND(-Z2883&gt;=1,-Z2883&lt;=30),D2883,0)</f>
        <v>0</v>
      </c>
      <c r="AD2883" s="26">
        <f>IF(AND(-Z2883&gt;=31,-Z2883&lt;=60),D2883,0)</f>
        <v>0</v>
      </c>
      <c r="AE2883" s="26">
        <f>IF(AND(-Z2883&gt;=61,-Z2883&lt;=90),D2883,0)</f>
        <v>0</v>
      </c>
      <c r="AF2883" s="26">
        <f>IF(AND(-Z2883&gt;=91,-Z2883&lt;=120),D2883,0)</f>
        <v>0</v>
      </c>
      <c r="AG2883" s="26">
        <f>IF(AND(-Z2883&gt;=121,-Z2883&lt;=150),D2883,0)</f>
        <v>0</v>
      </c>
      <c r="AH2883" s="26">
        <f>IF(AND(-Z2883&gt;=151,-Z2883&lt;=180),D2883,0)</f>
        <v>0</v>
      </c>
      <c r="AI2883" s="26">
        <f>IF(AND(-Z2883&gt;=181,-Z2883&lt;=210),D2883,0)</f>
        <v>0</v>
      </c>
      <c r="AJ2883" s="26">
        <f>IF(AND(-Z2883&gt;=211,-Z2883&lt;=250),D2883,0)</f>
        <v>10000</v>
      </c>
      <c r="AK2883" s="26">
        <f>IF(-Z2883&gt;=251,D2883,0)</f>
        <v>0</v>
      </c>
      <c r="AL2883" s="26">
        <f>SUM(AE2883:AF2883)</f>
        <v>0</v>
      </c>
      <c r="AM2883" s="26">
        <f>SUM(AG2883:AK2883)</f>
        <v>10000</v>
      </c>
      <c r="AN2883" s="26">
        <f>SUM(AI2883:AK2883)</f>
        <v>10000</v>
      </c>
      <c r="AO2883" s="26">
        <f>+IF(SUM(AC2883:AK2883)=0,D2883,0)</f>
        <v>0</v>
      </c>
      <c r="AP2883" s="26">
        <f>+SUM(AC2883:AK2883)</f>
        <v>10000</v>
      </c>
      <c r="AQ2883" s="26">
        <f>+Tabla_DatosExternos_142[[#This Row],[Total Vigente]]+Tabla_DatosExternos_142[[#This Row],[Total Vencido]]</f>
        <v>10000</v>
      </c>
      <c r="AR2883" s="26">
        <f>SUM(AG2883:AK2883)</f>
        <v>10000</v>
      </c>
      <c r="AS2883" s="27">
        <f>+Tabla_DatosExternos_142[[#This Row],[Fecha]]-Tabla_DatosExternos_142[[#This Row],[Vence]]</f>
        <v>-137</v>
      </c>
      <c r="AT2883" s="21"/>
      <c r="AU2883" s="28" t="e">
        <f>+AR2883-W2883</f>
        <v>#VALUE!</v>
      </c>
    </row>
    <row r="2884" spans="1:47" x14ac:dyDescent="0.35">
      <c r="A2884" s="20">
        <v>45869</v>
      </c>
      <c r="B2884" s="21">
        <v>273</v>
      </c>
      <c r="C2884" s="21">
        <v>18000</v>
      </c>
      <c r="D2884" s="21">
        <v>18000</v>
      </c>
      <c r="E2884" s="22">
        <v>46037</v>
      </c>
      <c r="F2884" s="21">
        <v>209</v>
      </c>
      <c r="G2884" s="21" t="s">
        <v>47</v>
      </c>
      <c r="H2884" s="21" t="s">
        <v>48</v>
      </c>
      <c r="I2884" s="21" t="s">
        <v>959</v>
      </c>
      <c r="J2884" s="21" t="s">
        <v>49</v>
      </c>
      <c r="K2884" s="21" t="s">
        <v>698</v>
      </c>
      <c r="L2884" s="21" t="s">
        <v>699</v>
      </c>
      <c r="M2884" s="21" t="s">
        <v>700</v>
      </c>
      <c r="N2884" s="21">
        <v>168</v>
      </c>
      <c r="O2884" s="20"/>
      <c r="P2884" s="21" t="s">
        <v>50</v>
      </c>
      <c r="Q2884" s="21" t="s">
        <v>960</v>
      </c>
      <c r="R2884" s="21">
        <v>0</v>
      </c>
      <c r="S2884" s="21">
        <v>7720</v>
      </c>
      <c r="T2884" s="21">
        <v>-67.822265999999999</v>
      </c>
      <c r="U2884" s="21">
        <v>-17.240181</v>
      </c>
      <c r="V2884" s="21" t="s">
        <v>961</v>
      </c>
      <c r="W2884" s="21" t="s">
        <v>703</v>
      </c>
      <c r="X2884" s="21" t="s">
        <v>962</v>
      </c>
      <c r="Y2884" s="23">
        <v>46246</v>
      </c>
      <c r="Z2884" s="24">
        <f>+E2884-Y2884</f>
        <v>-209</v>
      </c>
      <c r="AA2884" s="25">
        <f>+Tabla_DatosExternos_142[[#This Row],[Saldo]]/Tabla_DatosExternos_142[[#This Row],[Importe]]</f>
        <v>1</v>
      </c>
      <c r="AB2884" s="21"/>
      <c r="AC2884" s="26">
        <f>IF(AND(-Z2884&gt;=1,-Z2884&lt;=30),D2884,0)</f>
        <v>0</v>
      </c>
      <c r="AD2884" s="26">
        <f>IF(AND(-Z2884&gt;=31,-Z2884&lt;=60),D2884,0)</f>
        <v>0</v>
      </c>
      <c r="AE2884" s="26">
        <f>IF(AND(-Z2884&gt;=61,-Z2884&lt;=90),D2884,0)</f>
        <v>0</v>
      </c>
      <c r="AF2884" s="26">
        <f>IF(AND(-Z2884&gt;=91,-Z2884&lt;=120),D2884,0)</f>
        <v>0</v>
      </c>
      <c r="AG2884" s="26">
        <f>IF(AND(-Z2884&gt;=121,-Z2884&lt;=150),D2884,0)</f>
        <v>0</v>
      </c>
      <c r="AH2884" s="26">
        <f>IF(AND(-Z2884&gt;=151,-Z2884&lt;=180),D2884,0)</f>
        <v>0</v>
      </c>
      <c r="AI2884" s="26">
        <f>IF(AND(-Z2884&gt;=181,-Z2884&lt;=210),D2884,0)</f>
        <v>18000</v>
      </c>
      <c r="AJ2884" s="26">
        <f>IF(AND(-Z2884&gt;=211,-Z2884&lt;=250),D2884,0)</f>
        <v>0</v>
      </c>
      <c r="AK2884" s="26">
        <f>IF(-Z2884&gt;=251,D2884,0)</f>
        <v>0</v>
      </c>
      <c r="AL2884" s="26">
        <f>SUM(AE2884:AF2884)</f>
        <v>0</v>
      </c>
      <c r="AM2884" s="26">
        <f>SUM(AG2884:AK2884)</f>
        <v>18000</v>
      </c>
      <c r="AN2884" s="26">
        <f>SUM(AI2884:AK2884)</f>
        <v>18000</v>
      </c>
      <c r="AO2884" s="26">
        <f>+IF(SUM(AC2884:AK2884)=0,D2884,0)</f>
        <v>0</v>
      </c>
      <c r="AP2884" s="26">
        <f>+SUM(AC2884:AK2884)</f>
        <v>18000</v>
      </c>
      <c r="AQ2884" s="26">
        <f>+Tabla_DatosExternos_142[[#This Row],[Total Vigente]]+Tabla_DatosExternos_142[[#This Row],[Total Vencido]]</f>
        <v>18000</v>
      </c>
      <c r="AR2884" s="26">
        <f>SUM(AG2884:AK2884)</f>
        <v>18000</v>
      </c>
      <c r="AS2884" s="27">
        <f>+Tabla_DatosExternos_142[[#This Row],[Fecha]]-Tabla_DatosExternos_142[[#This Row],[Vence]]</f>
        <v>-168</v>
      </c>
      <c r="AT2884" s="21"/>
      <c r="AU2884" s="28" t="e">
        <f>+AR2884-W2884</f>
        <v>#VALUE!</v>
      </c>
    </row>
    <row r="2885" spans="1:47" x14ac:dyDescent="0.35">
      <c r="A2885" s="20">
        <v>45899</v>
      </c>
      <c r="B2885" s="21">
        <v>322</v>
      </c>
      <c r="C2885" s="21">
        <v>70000</v>
      </c>
      <c r="D2885" s="21">
        <v>70000</v>
      </c>
      <c r="E2885" s="22">
        <v>45928</v>
      </c>
      <c r="F2885" s="21">
        <v>318</v>
      </c>
      <c r="G2885" s="21" t="s">
        <v>47</v>
      </c>
      <c r="H2885" s="21" t="s">
        <v>48</v>
      </c>
      <c r="I2885" s="21" t="s">
        <v>1030</v>
      </c>
      <c r="J2885" s="21" t="s">
        <v>49</v>
      </c>
      <c r="K2885" s="21" t="s">
        <v>698</v>
      </c>
      <c r="L2885" s="21" t="s">
        <v>699</v>
      </c>
      <c r="M2885" s="21" t="s">
        <v>700</v>
      </c>
      <c r="N2885" s="21">
        <v>29</v>
      </c>
      <c r="O2885" s="20"/>
      <c r="P2885" s="21" t="s">
        <v>50</v>
      </c>
      <c r="Q2885" s="21" t="s">
        <v>1031</v>
      </c>
      <c r="R2885" s="21">
        <v>0</v>
      </c>
      <c r="S2885" s="21">
        <v>7720</v>
      </c>
      <c r="T2885" s="21">
        <v>-68.176142999999996</v>
      </c>
      <c r="U2885" s="21">
        <v>-16.601886</v>
      </c>
      <c r="V2885" s="21" t="s">
        <v>1032</v>
      </c>
      <c r="W2885" s="21" t="s">
        <v>703</v>
      </c>
      <c r="X2885" s="21" t="s">
        <v>1033</v>
      </c>
      <c r="Y2885" s="23">
        <v>46246</v>
      </c>
      <c r="Z2885" s="24">
        <f>+E2885-Y2885</f>
        <v>-318</v>
      </c>
      <c r="AA2885" s="25">
        <f>+Tabla_DatosExternos_142[[#This Row],[Saldo]]/Tabla_DatosExternos_142[[#This Row],[Importe]]</f>
        <v>1</v>
      </c>
      <c r="AB2885" s="21"/>
      <c r="AC2885" s="26">
        <f>IF(AND(-Z2885&gt;=1,-Z2885&lt;=30),D2885,0)</f>
        <v>0</v>
      </c>
      <c r="AD2885" s="26">
        <f>IF(AND(-Z2885&gt;=31,-Z2885&lt;=60),D2885,0)</f>
        <v>0</v>
      </c>
      <c r="AE2885" s="26">
        <f>IF(AND(-Z2885&gt;=61,-Z2885&lt;=90),D2885,0)</f>
        <v>0</v>
      </c>
      <c r="AF2885" s="26">
        <f>IF(AND(-Z2885&gt;=91,-Z2885&lt;=120),D2885,0)</f>
        <v>0</v>
      </c>
      <c r="AG2885" s="26">
        <f>IF(AND(-Z2885&gt;=121,-Z2885&lt;=150),D2885,0)</f>
        <v>0</v>
      </c>
      <c r="AH2885" s="26">
        <f>IF(AND(-Z2885&gt;=151,-Z2885&lt;=180),D2885,0)</f>
        <v>0</v>
      </c>
      <c r="AI2885" s="26">
        <f>IF(AND(-Z2885&gt;=181,-Z2885&lt;=210),D2885,0)</f>
        <v>0</v>
      </c>
      <c r="AJ2885" s="26">
        <f>IF(AND(-Z2885&gt;=211,-Z2885&lt;=250),D2885,0)</f>
        <v>0</v>
      </c>
      <c r="AK2885" s="26">
        <f>IF(-Z2885&gt;=251,D2885,0)</f>
        <v>70000</v>
      </c>
      <c r="AL2885" s="26">
        <f>SUM(AE2885:AF2885)</f>
        <v>0</v>
      </c>
      <c r="AM2885" s="26">
        <f>SUM(AG2885:AK2885)</f>
        <v>70000</v>
      </c>
      <c r="AN2885" s="26">
        <f>SUM(AI2885:AK2885)</f>
        <v>70000</v>
      </c>
      <c r="AO2885" s="26">
        <f>+IF(SUM(AC2885:AK2885)=0,D2885,0)</f>
        <v>0</v>
      </c>
      <c r="AP2885" s="26">
        <f>+SUM(AC2885:AK2885)</f>
        <v>70000</v>
      </c>
      <c r="AQ2885" s="26">
        <f>+Tabla_DatosExternos_142[[#This Row],[Total Vigente]]+Tabla_DatosExternos_142[[#This Row],[Total Vencido]]</f>
        <v>70000</v>
      </c>
      <c r="AR2885" s="26">
        <f>SUM(AG2885:AK2885)</f>
        <v>70000</v>
      </c>
      <c r="AS2885" s="27">
        <f>+Tabla_DatosExternos_142[[#This Row],[Fecha]]-Tabla_DatosExternos_142[[#This Row],[Vence]]</f>
        <v>-29</v>
      </c>
      <c r="AT2885" s="21"/>
      <c r="AU2885" s="28" t="e">
        <f>+AR2885-W2885</f>
        <v>#VALUE!</v>
      </c>
    </row>
    <row r="2886" spans="1:47" x14ac:dyDescent="0.35">
      <c r="A2886" s="20">
        <v>45899</v>
      </c>
      <c r="B2886" s="21">
        <v>323</v>
      </c>
      <c r="C2886" s="21">
        <v>10000</v>
      </c>
      <c r="D2886" s="21">
        <v>10000</v>
      </c>
      <c r="E2886" s="22">
        <v>45958</v>
      </c>
      <c r="F2886" s="21">
        <v>288</v>
      </c>
      <c r="G2886" s="21" t="s">
        <v>47</v>
      </c>
      <c r="H2886" s="21" t="s">
        <v>48</v>
      </c>
      <c r="I2886" s="21" t="s">
        <v>1030</v>
      </c>
      <c r="J2886" s="21" t="s">
        <v>49</v>
      </c>
      <c r="K2886" s="21" t="s">
        <v>698</v>
      </c>
      <c r="L2886" s="21" t="s">
        <v>699</v>
      </c>
      <c r="M2886" s="21" t="s">
        <v>700</v>
      </c>
      <c r="N2886" s="21">
        <v>59</v>
      </c>
      <c r="O2886" s="20"/>
      <c r="P2886" s="21" t="s">
        <v>50</v>
      </c>
      <c r="Q2886" s="21" t="s">
        <v>1031</v>
      </c>
      <c r="R2886" s="21">
        <v>0</v>
      </c>
      <c r="S2886" s="21">
        <v>7720</v>
      </c>
      <c r="T2886" s="21">
        <v>-68.176142999999996</v>
      </c>
      <c r="U2886" s="21">
        <v>-16.601886</v>
      </c>
      <c r="V2886" s="21" t="s">
        <v>1032</v>
      </c>
      <c r="W2886" s="21" t="s">
        <v>703</v>
      </c>
      <c r="X2886" s="21" t="s">
        <v>1033</v>
      </c>
      <c r="Y2886" s="23">
        <v>46246</v>
      </c>
      <c r="Z2886" s="24">
        <f>+E2886-Y2886</f>
        <v>-288</v>
      </c>
      <c r="AA2886" s="25">
        <f>+Tabla_DatosExternos_142[[#This Row],[Saldo]]/Tabla_DatosExternos_142[[#This Row],[Importe]]</f>
        <v>1</v>
      </c>
      <c r="AB2886" s="21"/>
      <c r="AC2886" s="26">
        <f>IF(AND(-Z2886&gt;=1,-Z2886&lt;=30),D2886,0)</f>
        <v>0</v>
      </c>
      <c r="AD2886" s="26">
        <f>IF(AND(-Z2886&gt;=31,-Z2886&lt;=60),D2886,0)</f>
        <v>0</v>
      </c>
      <c r="AE2886" s="26">
        <f>IF(AND(-Z2886&gt;=61,-Z2886&lt;=90),D2886,0)</f>
        <v>0</v>
      </c>
      <c r="AF2886" s="26">
        <f>IF(AND(-Z2886&gt;=91,-Z2886&lt;=120),D2886,0)</f>
        <v>0</v>
      </c>
      <c r="AG2886" s="26">
        <f>IF(AND(-Z2886&gt;=121,-Z2886&lt;=150),D2886,0)</f>
        <v>0</v>
      </c>
      <c r="AH2886" s="26">
        <f>IF(AND(-Z2886&gt;=151,-Z2886&lt;=180),D2886,0)</f>
        <v>0</v>
      </c>
      <c r="AI2886" s="26">
        <f>IF(AND(-Z2886&gt;=181,-Z2886&lt;=210),D2886,0)</f>
        <v>0</v>
      </c>
      <c r="AJ2886" s="26">
        <f>IF(AND(-Z2886&gt;=211,-Z2886&lt;=250),D2886,0)</f>
        <v>0</v>
      </c>
      <c r="AK2886" s="26">
        <f>IF(-Z2886&gt;=251,D2886,0)</f>
        <v>10000</v>
      </c>
      <c r="AL2886" s="26">
        <f>SUM(AE2886:AF2886)</f>
        <v>0</v>
      </c>
      <c r="AM2886" s="26">
        <f>SUM(AG2886:AK2886)</f>
        <v>10000</v>
      </c>
      <c r="AN2886" s="26">
        <f>SUM(AI2886:AK2886)</f>
        <v>10000</v>
      </c>
      <c r="AO2886" s="26">
        <f>+IF(SUM(AC2886:AK2886)=0,D2886,0)</f>
        <v>0</v>
      </c>
      <c r="AP2886" s="26">
        <f>+SUM(AC2886:AK2886)</f>
        <v>10000</v>
      </c>
      <c r="AQ2886" s="26">
        <f>+Tabla_DatosExternos_142[[#This Row],[Total Vigente]]+Tabla_DatosExternos_142[[#This Row],[Total Vencido]]</f>
        <v>10000</v>
      </c>
      <c r="AR2886" s="26">
        <f>SUM(AG2886:AK2886)</f>
        <v>10000</v>
      </c>
      <c r="AS2886" s="27">
        <f>+Tabla_DatosExternos_142[[#This Row],[Fecha]]-Tabla_DatosExternos_142[[#This Row],[Vence]]</f>
        <v>-59</v>
      </c>
      <c r="AT2886" s="21"/>
      <c r="AU2886" s="28" t="e">
        <f>+AR2886-W2886</f>
        <v>#VALUE!</v>
      </c>
    </row>
    <row r="2887" spans="1:47" x14ac:dyDescent="0.35">
      <c r="A2887" s="20">
        <v>45899</v>
      </c>
      <c r="B2887" s="21">
        <v>324</v>
      </c>
      <c r="C2887" s="21">
        <v>10000</v>
      </c>
      <c r="D2887" s="21">
        <v>10000</v>
      </c>
      <c r="E2887" s="22">
        <v>45989</v>
      </c>
      <c r="F2887" s="21">
        <v>257</v>
      </c>
      <c r="G2887" s="21" t="s">
        <v>47</v>
      </c>
      <c r="H2887" s="21" t="s">
        <v>48</v>
      </c>
      <c r="I2887" s="21" t="s">
        <v>1030</v>
      </c>
      <c r="J2887" s="21" t="s">
        <v>49</v>
      </c>
      <c r="K2887" s="21" t="s">
        <v>698</v>
      </c>
      <c r="L2887" s="21" t="s">
        <v>699</v>
      </c>
      <c r="M2887" s="21" t="s">
        <v>700</v>
      </c>
      <c r="N2887" s="21">
        <v>90</v>
      </c>
      <c r="O2887" s="20"/>
      <c r="P2887" s="21" t="s">
        <v>50</v>
      </c>
      <c r="Q2887" s="21" t="s">
        <v>1031</v>
      </c>
      <c r="R2887" s="21">
        <v>0</v>
      </c>
      <c r="S2887" s="21">
        <v>7720</v>
      </c>
      <c r="T2887" s="21">
        <v>-68.176142999999996</v>
      </c>
      <c r="U2887" s="21">
        <v>-16.601886</v>
      </c>
      <c r="V2887" s="21" t="s">
        <v>1032</v>
      </c>
      <c r="W2887" s="21" t="s">
        <v>703</v>
      </c>
      <c r="X2887" s="21" t="s">
        <v>1033</v>
      </c>
      <c r="Y2887" s="23">
        <v>46246</v>
      </c>
      <c r="Z2887" s="24">
        <f>+E2887-Y2887</f>
        <v>-257</v>
      </c>
      <c r="AA2887" s="25">
        <f>+Tabla_DatosExternos_142[[#This Row],[Saldo]]/Tabla_DatosExternos_142[[#This Row],[Importe]]</f>
        <v>1</v>
      </c>
      <c r="AB2887" s="21"/>
      <c r="AC2887" s="26">
        <f>IF(AND(-Z2887&gt;=1,-Z2887&lt;=30),D2887,0)</f>
        <v>0</v>
      </c>
      <c r="AD2887" s="26">
        <f>IF(AND(-Z2887&gt;=31,-Z2887&lt;=60),D2887,0)</f>
        <v>0</v>
      </c>
      <c r="AE2887" s="26">
        <f>IF(AND(-Z2887&gt;=61,-Z2887&lt;=90),D2887,0)</f>
        <v>0</v>
      </c>
      <c r="AF2887" s="26">
        <f>IF(AND(-Z2887&gt;=91,-Z2887&lt;=120),D2887,0)</f>
        <v>0</v>
      </c>
      <c r="AG2887" s="26">
        <f>IF(AND(-Z2887&gt;=121,-Z2887&lt;=150),D2887,0)</f>
        <v>0</v>
      </c>
      <c r="AH2887" s="26">
        <f>IF(AND(-Z2887&gt;=151,-Z2887&lt;=180),D2887,0)</f>
        <v>0</v>
      </c>
      <c r="AI2887" s="26">
        <f>IF(AND(-Z2887&gt;=181,-Z2887&lt;=210),D2887,0)</f>
        <v>0</v>
      </c>
      <c r="AJ2887" s="26">
        <f>IF(AND(-Z2887&gt;=211,-Z2887&lt;=250),D2887,0)</f>
        <v>0</v>
      </c>
      <c r="AK2887" s="26">
        <f>IF(-Z2887&gt;=251,D2887,0)</f>
        <v>10000</v>
      </c>
      <c r="AL2887" s="26">
        <f>SUM(AE2887:AF2887)</f>
        <v>0</v>
      </c>
      <c r="AM2887" s="26">
        <f>SUM(AG2887:AK2887)</f>
        <v>10000</v>
      </c>
      <c r="AN2887" s="26">
        <f>SUM(AI2887:AK2887)</f>
        <v>10000</v>
      </c>
      <c r="AO2887" s="26">
        <f>+IF(SUM(AC2887:AK2887)=0,D2887,0)</f>
        <v>0</v>
      </c>
      <c r="AP2887" s="26">
        <f>+SUM(AC2887:AK2887)</f>
        <v>10000</v>
      </c>
      <c r="AQ2887" s="26">
        <f>+Tabla_DatosExternos_142[[#This Row],[Total Vigente]]+Tabla_DatosExternos_142[[#This Row],[Total Vencido]]</f>
        <v>10000</v>
      </c>
      <c r="AR2887" s="26">
        <f>SUM(AG2887:AK2887)</f>
        <v>10000</v>
      </c>
      <c r="AS2887" s="27">
        <f>+Tabla_DatosExternos_142[[#This Row],[Fecha]]-Tabla_DatosExternos_142[[#This Row],[Vence]]</f>
        <v>-90</v>
      </c>
      <c r="AT2887" s="21"/>
      <c r="AU2887" s="28" t="e">
        <f>+AR2887-W2887</f>
        <v>#VALUE!</v>
      </c>
    </row>
    <row r="2888" spans="1:47" x14ac:dyDescent="0.35">
      <c r="A2888" s="20">
        <v>45899</v>
      </c>
      <c r="B2888" s="21">
        <v>325</v>
      </c>
      <c r="C2888" s="21">
        <v>10000</v>
      </c>
      <c r="D2888" s="21">
        <v>10000</v>
      </c>
      <c r="E2888" s="22">
        <v>46019</v>
      </c>
      <c r="F2888" s="21">
        <v>227</v>
      </c>
      <c r="G2888" s="21" t="s">
        <v>47</v>
      </c>
      <c r="H2888" s="21" t="s">
        <v>48</v>
      </c>
      <c r="I2888" s="21" t="s">
        <v>1030</v>
      </c>
      <c r="J2888" s="21" t="s">
        <v>49</v>
      </c>
      <c r="K2888" s="21" t="s">
        <v>698</v>
      </c>
      <c r="L2888" s="21" t="s">
        <v>699</v>
      </c>
      <c r="M2888" s="21" t="s">
        <v>700</v>
      </c>
      <c r="N2888" s="21">
        <v>120</v>
      </c>
      <c r="O2888" s="20"/>
      <c r="P2888" s="21" t="s">
        <v>50</v>
      </c>
      <c r="Q2888" s="21" t="s">
        <v>1031</v>
      </c>
      <c r="R2888" s="21">
        <v>0</v>
      </c>
      <c r="S2888" s="21">
        <v>7720</v>
      </c>
      <c r="T2888" s="21">
        <v>-68.176142999999996</v>
      </c>
      <c r="U2888" s="21">
        <v>-16.601886</v>
      </c>
      <c r="V2888" s="21" t="s">
        <v>1032</v>
      </c>
      <c r="W2888" s="21" t="s">
        <v>703</v>
      </c>
      <c r="X2888" s="21" t="s">
        <v>1033</v>
      </c>
      <c r="Y2888" s="23">
        <v>46246</v>
      </c>
      <c r="Z2888" s="24">
        <f>+E2888-Y2888</f>
        <v>-227</v>
      </c>
      <c r="AA2888" s="25">
        <f>+Tabla_DatosExternos_142[[#This Row],[Saldo]]/Tabla_DatosExternos_142[[#This Row],[Importe]]</f>
        <v>1</v>
      </c>
      <c r="AB2888" s="21"/>
      <c r="AC2888" s="26">
        <f>IF(AND(-Z2888&gt;=1,-Z2888&lt;=30),D2888,0)</f>
        <v>0</v>
      </c>
      <c r="AD2888" s="26">
        <f>IF(AND(-Z2888&gt;=31,-Z2888&lt;=60),D2888,0)</f>
        <v>0</v>
      </c>
      <c r="AE2888" s="26">
        <f>IF(AND(-Z2888&gt;=61,-Z2888&lt;=90),D2888,0)</f>
        <v>0</v>
      </c>
      <c r="AF2888" s="26">
        <f>IF(AND(-Z2888&gt;=91,-Z2888&lt;=120),D2888,0)</f>
        <v>0</v>
      </c>
      <c r="AG2888" s="26">
        <f>IF(AND(-Z2888&gt;=121,-Z2888&lt;=150),D2888,0)</f>
        <v>0</v>
      </c>
      <c r="AH2888" s="26">
        <f>IF(AND(-Z2888&gt;=151,-Z2888&lt;=180),D2888,0)</f>
        <v>0</v>
      </c>
      <c r="AI2888" s="26">
        <f>IF(AND(-Z2888&gt;=181,-Z2888&lt;=210),D2888,0)</f>
        <v>0</v>
      </c>
      <c r="AJ2888" s="26">
        <f>IF(AND(-Z2888&gt;=211,-Z2888&lt;=250),D2888,0)</f>
        <v>10000</v>
      </c>
      <c r="AK2888" s="26">
        <f>IF(-Z2888&gt;=251,D2888,0)</f>
        <v>0</v>
      </c>
      <c r="AL2888" s="26">
        <f>SUM(AE2888:AF2888)</f>
        <v>0</v>
      </c>
      <c r="AM2888" s="26">
        <f>SUM(AG2888:AK2888)</f>
        <v>10000</v>
      </c>
      <c r="AN2888" s="26">
        <f>SUM(AI2888:AK2888)</f>
        <v>10000</v>
      </c>
      <c r="AO2888" s="26">
        <f>+IF(SUM(AC2888:AK2888)=0,D2888,0)</f>
        <v>0</v>
      </c>
      <c r="AP2888" s="26">
        <f>+SUM(AC2888:AK2888)</f>
        <v>10000</v>
      </c>
      <c r="AQ2888" s="26">
        <f>+Tabla_DatosExternos_142[[#This Row],[Total Vigente]]+Tabla_DatosExternos_142[[#This Row],[Total Vencido]]</f>
        <v>10000</v>
      </c>
      <c r="AR2888" s="26">
        <f>SUM(AG2888:AK2888)</f>
        <v>10000</v>
      </c>
      <c r="AS2888" s="27">
        <f>+Tabla_DatosExternos_142[[#This Row],[Fecha]]-Tabla_DatosExternos_142[[#This Row],[Vence]]</f>
        <v>-120</v>
      </c>
      <c r="AT2888" s="21"/>
      <c r="AU2888" s="28" t="e">
        <f>+AR2888-W2888</f>
        <v>#VALUE!</v>
      </c>
    </row>
    <row r="2889" spans="1:47" x14ac:dyDescent="0.35">
      <c r="A2889" s="20">
        <v>45899</v>
      </c>
      <c r="B2889" s="21">
        <v>326</v>
      </c>
      <c r="C2889" s="21">
        <v>5589</v>
      </c>
      <c r="D2889" s="21">
        <v>5589</v>
      </c>
      <c r="E2889" s="22">
        <v>46050</v>
      </c>
      <c r="F2889" s="21">
        <v>196</v>
      </c>
      <c r="G2889" s="21" t="s">
        <v>47</v>
      </c>
      <c r="H2889" s="21" t="s">
        <v>48</v>
      </c>
      <c r="I2889" s="21" t="s">
        <v>1030</v>
      </c>
      <c r="J2889" s="21" t="s">
        <v>49</v>
      </c>
      <c r="K2889" s="21" t="s">
        <v>698</v>
      </c>
      <c r="L2889" s="21" t="s">
        <v>699</v>
      </c>
      <c r="M2889" s="21" t="s">
        <v>700</v>
      </c>
      <c r="N2889" s="21">
        <v>151</v>
      </c>
      <c r="O2889" s="20"/>
      <c r="P2889" s="21" t="s">
        <v>50</v>
      </c>
      <c r="Q2889" s="21" t="s">
        <v>1031</v>
      </c>
      <c r="R2889" s="21">
        <v>0</v>
      </c>
      <c r="S2889" s="21">
        <v>7720</v>
      </c>
      <c r="T2889" s="21">
        <v>-68.176142999999996</v>
      </c>
      <c r="U2889" s="21">
        <v>-16.601886</v>
      </c>
      <c r="V2889" s="21" t="s">
        <v>1032</v>
      </c>
      <c r="W2889" s="21" t="s">
        <v>703</v>
      </c>
      <c r="X2889" s="21" t="s">
        <v>1033</v>
      </c>
      <c r="Y2889" s="23">
        <v>46246</v>
      </c>
      <c r="Z2889" s="24">
        <f>+E2889-Y2889</f>
        <v>-196</v>
      </c>
      <c r="AA2889" s="25">
        <f>+Tabla_DatosExternos_142[[#This Row],[Saldo]]/Tabla_DatosExternos_142[[#This Row],[Importe]]</f>
        <v>1</v>
      </c>
      <c r="AB2889" s="21"/>
      <c r="AC2889" s="26">
        <f>IF(AND(-Z2889&gt;=1,-Z2889&lt;=30),D2889,0)</f>
        <v>0</v>
      </c>
      <c r="AD2889" s="26">
        <f>IF(AND(-Z2889&gt;=31,-Z2889&lt;=60),D2889,0)</f>
        <v>0</v>
      </c>
      <c r="AE2889" s="26">
        <f>IF(AND(-Z2889&gt;=61,-Z2889&lt;=90),D2889,0)</f>
        <v>0</v>
      </c>
      <c r="AF2889" s="26">
        <f>IF(AND(-Z2889&gt;=91,-Z2889&lt;=120),D2889,0)</f>
        <v>0</v>
      </c>
      <c r="AG2889" s="26">
        <f>IF(AND(-Z2889&gt;=121,-Z2889&lt;=150),D2889,0)</f>
        <v>0</v>
      </c>
      <c r="AH2889" s="26">
        <f>IF(AND(-Z2889&gt;=151,-Z2889&lt;=180),D2889,0)</f>
        <v>0</v>
      </c>
      <c r="AI2889" s="26">
        <f>IF(AND(-Z2889&gt;=181,-Z2889&lt;=210),D2889,0)</f>
        <v>5589</v>
      </c>
      <c r="AJ2889" s="26">
        <f>IF(AND(-Z2889&gt;=211,-Z2889&lt;=250),D2889,0)</f>
        <v>0</v>
      </c>
      <c r="AK2889" s="26">
        <f>IF(-Z2889&gt;=251,D2889,0)</f>
        <v>0</v>
      </c>
      <c r="AL2889" s="26">
        <f>SUM(AE2889:AF2889)</f>
        <v>0</v>
      </c>
      <c r="AM2889" s="26">
        <f>SUM(AG2889:AK2889)</f>
        <v>5589</v>
      </c>
      <c r="AN2889" s="26">
        <f>SUM(AI2889:AK2889)</f>
        <v>5589</v>
      </c>
      <c r="AO2889" s="26">
        <f>+IF(SUM(AC2889:AK2889)=0,D2889,0)</f>
        <v>0</v>
      </c>
      <c r="AP2889" s="26">
        <f>+SUM(AC2889:AK2889)</f>
        <v>5589</v>
      </c>
      <c r="AQ2889" s="26">
        <f>+Tabla_DatosExternos_142[[#This Row],[Total Vigente]]+Tabla_DatosExternos_142[[#This Row],[Total Vencido]]</f>
        <v>5589</v>
      </c>
      <c r="AR2889" s="26">
        <f>SUM(AG2889:AK2889)</f>
        <v>5589</v>
      </c>
      <c r="AS2889" s="27">
        <f>+Tabla_DatosExternos_142[[#This Row],[Fecha]]-Tabla_DatosExternos_142[[#This Row],[Vence]]</f>
        <v>-151</v>
      </c>
      <c r="AT2889" s="21"/>
      <c r="AU2889" s="28" t="e">
        <f>+AR2889-W2889</f>
        <v>#VALUE!</v>
      </c>
    </row>
    <row r="2890" spans="1:47" x14ac:dyDescent="0.35">
      <c r="A2890" s="20">
        <v>45988</v>
      </c>
      <c r="B2890" s="21">
        <v>99725</v>
      </c>
      <c r="C2890" s="21">
        <v>22999.82</v>
      </c>
      <c r="D2890" s="21">
        <v>17999.82</v>
      </c>
      <c r="E2890" s="22">
        <v>46018</v>
      </c>
      <c r="F2890" s="21">
        <v>228</v>
      </c>
      <c r="G2890" s="21" t="s">
        <v>47</v>
      </c>
      <c r="H2890" s="21" t="s">
        <v>48</v>
      </c>
      <c r="I2890" s="21" t="s">
        <v>1112</v>
      </c>
      <c r="J2890" s="21" t="s">
        <v>49</v>
      </c>
      <c r="K2890" s="21" t="s">
        <v>698</v>
      </c>
      <c r="L2890" s="21" t="s">
        <v>699</v>
      </c>
      <c r="M2890" s="21" t="s">
        <v>1113</v>
      </c>
      <c r="N2890" s="21">
        <v>30</v>
      </c>
      <c r="O2890" s="20">
        <v>46210</v>
      </c>
      <c r="P2890" s="21" t="s">
        <v>49</v>
      </c>
      <c r="Q2890" s="21" t="s">
        <v>1114</v>
      </c>
      <c r="R2890" s="21">
        <v>0</v>
      </c>
      <c r="S2890" s="21">
        <v>906</v>
      </c>
      <c r="T2890" s="21">
        <v>-67.251973000000007</v>
      </c>
      <c r="U2890" s="21">
        <v>-15.579478</v>
      </c>
      <c r="V2890" s="21" t="s">
        <v>1115</v>
      </c>
      <c r="W2890" s="21" t="s">
        <v>51</v>
      </c>
      <c r="X2890" s="21" t="s">
        <v>1116</v>
      </c>
      <c r="Y2890" s="23">
        <v>46246</v>
      </c>
      <c r="Z2890" s="24">
        <f>+E2890-Y2890</f>
        <v>-228</v>
      </c>
      <c r="AA2890" s="25">
        <f>+Tabla_DatosExternos_142[[#This Row],[Saldo]]/Tabla_DatosExternos_142[[#This Row],[Importe]]</f>
        <v>0.78260699431560765</v>
      </c>
      <c r="AB2890" s="21"/>
      <c r="AC2890" s="26">
        <f>IF(AND(-Z2890&gt;=1,-Z2890&lt;=30),D2890,0)</f>
        <v>0</v>
      </c>
      <c r="AD2890" s="26">
        <f>IF(AND(-Z2890&gt;=31,-Z2890&lt;=60),D2890,0)</f>
        <v>0</v>
      </c>
      <c r="AE2890" s="26">
        <f>IF(AND(-Z2890&gt;=61,-Z2890&lt;=90),D2890,0)</f>
        <v>0</v>
      </c>
      <c r="AF2890" s="26">
        <f>IF(AND(-Z2890&gt;=91,-Z2890&lt;=120),D2890,0)</f>
        <v>0</v>
      </c>
      <c r="AG2890" s="26">
        <f>IF(AND(-Z2890&gt;=121,-Z2890&lt;=150),D2890,0)</f>
        <v>0</v>
      </c>
      <c r="AH2890" s="26">
        <f>IF(AND(-Z2890&gt;=151,-Z2890&lt;=180),D2890,0)</f>
        <v>0</v>
      </c>
      <c r="AI2890" s="26">
        <f>IF(AND(-Z2890&gt;=181,-Z2890&lt;=210),D2890,0)</f>
        <v>0</v>
      </c>
      <c r="AJ2890" s="26">
        <f>IF(AND(-Z2890&gt;=211,-Z2890&lt;=250),D2890,0)</f>
        <v>17999.82</v>
      </c>
      <c r="AK2890" s="26">
        <f>IF(-Z2890&gt;=251,D2890,0)</f>
        <v>0</v>
      </c>
      <c r="AL2890" s="26">
        <f>SUM(AE2890:AF2890)</f>
        <v>0</v>
      </c>
      <c r="AM2890" s="26">
        <f>SUM(AG2890:AK2890)</f>
        <v>17999.82</v>
      </c>
      <c r="AN2890" s="26">
        <f>SUM(AI2890:AK2890)</f>
        <v>17999.82</v>
      </c>
      <c r="AO2890" s="26">
        <f>+IF(SUM(AC2890:AK2890)=0,D2890,0)</f>
        <v>0</v>
      </c>
      <c r="AP2890" s="26">
        <f>+SUM(AC2890:AK2890)</f>
        <v>17999.82</v>
      </c>
      <c r="AQ2890" s="26">
        <f>+Tabla_DatosExternos_142[[#This Row],[Total Vigente]]+Tabla_DatosExternos_142[[#This Row],[Total Vencido]]</f>
        <v>17999.82</v>
      </c>
      <c r="AR2890" s="26">
        <f>SUM(AG2890:AK2890)</f>
        <v>17999.82</v>
      </c>
      <c r="AS2890" s="27">
        <f>+Tabla_DatosExternos_142[[#This Row],[Fecha]]-Tabla_DatosExternos_142[[#This Row],[Vence]]</f>
        <v>-30</v>
      </c>
      <c r="AT2890" s="21"/>
      <c r="AU2890" s="28" t="e">
        <f>+AR2890-W2890</f>
        <v>#VALUE!</v>
      </c>
    </row>
    <row r="2891" spans="1:47" x14ac:dyDescent="0.35">
      <c r="A2891" s="20">
        <v>46052</v>
      </c>
      <c r="B2891" s="21">
        <v>116239</v>
      </c>
      <c r="C2891" s="21">
        <v>21000</v>
      </c>
      <c r="D2891" s="21">
        <v>21000</v>
      </c>
      <c r="E2891" s="22">
        <v>46082</v>
      </c>
      <c r="F2891" s="21">
        <v>164</v>
      </c>
      <c r="G2891" s="21" t="s">
        <v>47</v>
      </c>
      <c r="H2891" s="21" t="s">
        <v>48</v>
      </c>
      <c r="I2891" s="21" t="s">
        <v>1266</v>
      </c>
      <c r="J2891" s="21" t="s">
        <v>49</v>
      </c>
      <c r="K2891" s="21" t="s">
        <v>698</v>
      </c>
      <c r="L2891" s="21" t="s">
        <v>699</v>
      </c>
      <c r="M2891" s="21" t="s">
        <v>700</v>
      </c>
      <c r="N2891" s="21">
        <v>30</v>
      </c>
      <c r="O2891" s="20"/>
      <c r="P2891" s="21" t="s">
        <v>49</v>
      </c>
      <c r="Q2891" s="21" t="s">
        <v>1267</v>
      </c>
      <c r="R2891" s="21">
        <v>0</v>
      </c>
      <c r="S2891" s="21">
        <v>7720</v>
      </c>
      <c r="T2891" s="21">
        <v>-68.112459999999999</v>
      </c>
      <c r="U2891" s="21">
        <v>-16.352630000000001</v>
      </c>
      <c r="V2891" s="21" t="s">
        <v>1268</v>
      </c>
      <c r="W2891" s="21" t="s">
        <v>51</v>
      </c>
      <c r="X2891" s="21" t="s">
        <v>1269</v>
      </c>
      <c r="Y2891" s="23">
        <v>46246</v>
      </c>
      <c r="Z2891" s="24">
        <f>+E2891-Y2891</f>
        <v>-164</v>
      </c>
      <c r="AA2891" s="25">
        <f>+Tabla_DatosExternos_142[[#This Row],[Saldo]]/Tabla_DatosExternos_142[[#This Row],[Importe]]</f>
        <v>1</v>
      </c>
      <c r="AB2891" s="21"/>
      <c r="AC2891" s="26">
        <f>IF(AND(-Z2891&gt;=1,-Z2891&lt;=30),D2891,0)</f>
        <v>0</v>
      </c>
      <c r="AD2891" s="26">
        <f>IF(AND(-Z2891&gt;=31,-Z2891&lt;=60),D2891,0)</f>
        <v>0</v>
      </c>
      <c r="AE2891" s="26">
        <f>IF(AND(-Z2891&gt;=61,-Z2891&lt;=90),D2891,0)</f>
        <v>0</v>
      </c>
      <c r="AF2891" s="26">
        <f>IF(AND(-Z2891&gt;=91,-Z2891&lt;=120),D2891,0)</f>
        <v>0</v>
      </c>
      <c r="AG2891" s="26">
        <f>IF(AND(-Z2891&gt;=121,-Z2891&lt;=150),D2891,0)</f>
        <v>0</v>
      </c>
      <c r="AH2891" s="26">
        <f>IF(AND(-Z2891&gt;=151,-Z2891&lt;=180),D2891,0)</f>
        <v>21000</v>
      </c>
      <c r="AI2891" s="26">
        <f>IF(AND(-Z2891&gt;=181,-Z2891&lt;=210),D2891,0)</f>
        <v>0</v>
      </c>
      <c r="AJ2891" s="26">
        <f>IF(AND(-Z2891&gt;=211,-Z2891&lt;=250),D2891,0)</f>
        <v>0</v>
      </c>
      <c r="AK2891" s="26">
        <f>IF(-Z2891&gt;=251,D2891,0)</f>
        <v>0</v>
      </c>
      <c r="AL2891" s="26">
        <f>SUM(AE2891:AF2891)</f>
        <v>0</v>
      </c>
      <c r="AM2891" s="26">
        <f>SUM(AG2891:AK2891)</f>
        <v>21000</v>
      </c>
      <c r="AN2891" s="26">
        <f>SUM(AI2891:AK2891)</f>
        <v>0</v>
      </c>
      <c r="AO2891" s="26">
        <f>+IF(SUM(AC2891:AK2891)=0,D2891,0)</f>
        <v>0</v>
      </c>
      <c r="AP2891" s="26">
        <f>+SUM(AC2891:AK2891)</f>
        <v>21000</v>
      </c>
      <c r="AQ2891" s="26">
        <f>+Tabla_DatosExternos_142[[#This Row],[Total Vigente]]+Tabla_DatosExternos_142[[#This Row],[Total Vencido]]</f>
        <v>21000</v>
      </c>
      <c r="AR2891" s="26">
        <f>SUM(AG2891:AK2891)</f>
        <v>21000</v>
      </c>
      <c r="AS2891" s="27">
        <f>+Tabla_DatosExternos_142[[#This Row],[Fecha]]-Tabla_DatosExternos_142[[#This Row],[Vence]]</f>
        <v>-30</v>
      </c>
      <c r="AT2891" s="21"/>
      <c r="AU2891" s="28" t="e">
        <f>+AR2891-W2891</f>
        <v>#VALUE!</v>
      </c>
    </row>
    <row r="2892" spans="1:47" x14ac:dyDescent="0.35">
      <c r="A2892" s="20">
        <v>46065</v>
      </c>
      <c r="B2892" s="21">
        <v>120327</v>
      </c>
      <c r="C2892" s="21">
        <v>23999.86</v>
      </c>
      <c r="D2892" s="21">
        <v>23999.86</v>
      </c>
      <c r="E2892" s="22">
        <v>46095</v>
      </c>
      <c r="F2892" s="21">
        <v>151</v>
      </c>
      <c r="G2892" s="21" t="s">
        <v>47</v>
      </c>
      <c r="H2892" s="21" t="s">
        <v>48</v>
      </c>
      <c r="I2892" s="21" t="s">
        <v>1322</v>
      </c>
      <c r="J2892" s="21" t="s">
        <v>49</v>
      </c>
      <c r="K2892" s="21" t="s">
        <v>698</v>
      </c>
      <c r="L2892" s="21" t="s">
        <v>699</v>
      </c>
      <c r="M2892" s="21" t="s">
        <v>700</v>
      </c>
      <c r="N2892" s="21">
        <v>30</v>
      </c>
      <c r="O2892" s="20"/>
      <c r="P2892" s="21" t="s">
        <v>49</v>
      </c>
      <c r="Q2892" s="21" t="s">
        <v>1323</v>
      </c>
      <c r="R2892" s="21">
        <v>0</v>
      </c>
      <c r="S2892" s="21">
        <v>7720</v>
      </c>
      <c r="T2892" s="21">
        <v>-67.909013000000002</v>
      </c>
      <c r="U2892" s="21">
        <v>-17.240907</v>
      </c>
      <c r="V2892" s="21" t="s">
        <v>1324</v>
      </c>
      <c r="W2892" s="21" t="s">
        <v>51</v>
      </c>
      <c r="X2892" s="21" t="s">
        <v>1325</v>
      </c>
      <c r="Y2892" s="23">
        <v>46246</v>
      </c>
      <c r="Z2892" s="24">
        <f>+E2892-Y2892</f>
        <v>-151</v>
      </c>
      <c r="AA2892" s="25">
        <f>+Tabla_DatosExternos_142[[#This Row],[Saldo]]/Tabla_DatosExternos_142[[#This Row],[Importe]]</f>
        <v>1</v>
      </c>
      <c r="AB2892" s="21"/>
      <c r="AC2892" s="26">
        <f>IF(AND(-Z2892&gt;=1,-Z2892&lt;=30),D2892,0)</f>
        <v>0</v>
      </c>
      <c r="AD2892" s="26">
        <f>IF(AND(-Z2892&gt;=31,-Z2892&lt;=60),D2892,0)</f>
        <v>0</v>
      </c>
      <c r="AE2892" s="26">
        <f>IF(AND(-Z2892&gt;=61,-Z2892&lt;=90),D2892,0)</f>
        <v>0</v>
      </c>
      <c r="AF2892" s="26">
        <f>IF(AND(-Z2892&gt;=91,-Z2892&lt;=120),D2892,0)</f>
        <v>0</v>
      </c>
      <c r="AG2892" s="26">
        <f>IF(AND(-Z2892&gt;=121,-Z2892&lt;=150),D2892,0)</f>
        <v>0</v>
      </c>
      <c r="AH2892" s="26">
        <f>IF(AND(-Z2892&gt;=151,-Z2892&lt;=180),D2892,0)</f>
        <v>23999.86</v>
      </c>
      <c r="AI2892" s="26">
        <f>IF(AND(-Z2892&gt;=181,-Z2892&lt;=210),D2892,0)</f>
        <v>0</v>
      </c>
      <c r="AJ2892" s="26">
        <f>IF(AND(-Z2892&gt;=211,-Z2892&lt;=250),D2892,0)</f>
        <v>0</v>
      </c>
      <c r="AK2892" s="26">
        <f>IF(-Z2892&gt;=251,D2892,0)</f>
        <v>0</v>
      </c>
      <c r="AL2892" s="26">
        <f>SUM(AE2892:AF2892)</f>
        <v>0</v>
      </c>
      <c r="AM2892" s="26">
        <f>SUM(AG2892:AK2892)</f>
        <v>23999.86</v>
      </c>
      <c r="AN2892" s="26">
        <f>SUM(AI2892:AK2892)</f>
        <v>0</v>
      </c>
      <c r="AO2892" s="26">
        <f>+IF(SUM(AC2892:AK2892)=0,D2892,0)</f>
        <v>0</v>
      </c>
      <c r="AP2892" s="26">
        <f>+SUM(AC2892:AK2892)</f>
        <v>23999.86</v>
      </c>
      <c r="AQ2892" s="26">
        <f>+Tabla_DatosExternos_142[[#This Row],[Total Vigente]]+Tabla_DatosExternos_142[[#This Row],[Total Vencido]]</f>
        <v>23999.86</v>
      </c>
      <c r="AR2892" s="26">
        <f>SUM(AG2892:AK2892)</f>
        <v>23999.86</v>
      </c>
      <c r="AS2892" s="27">
        <f>+Tabla_DatosExternos_142[[#This Row],[Fecha]]-Tabla_DatosExternos_142[[#This Row],[Vence]]</f>
        <v>-30</v>
      </c>
      <c r="AT2892" s="21"/>
      <c r="AU2892" s="28" t="e">
        <f>+AR2892-W2892</f>
        <v>#VALUE!</v>
      </c>
    </row>
    <row r="2893" spans="1:47" x14ac:dyDescent="0.35">
      <c r="A2893" s="20">
        <v>46065</v>
      </c>
      <c r="B2893" s="21">
        <v>120329</v>
      </c>
      <c r="C2893" s="21">
        <v>24920</v>
      </c>
      <c r="D2893" s="21">
        <v>10920</v>
      </c>
      <c r="E2893" s="22">
        <v>46095</v>
      </c>
      <c r="F2893" s="21">
        <v>151</v>
      </c>
      <c r="G2893" s="21" t="s">
        <v>47</v>
      </c>
      <c r="H2893" s="21" t="s">
        <v>48</v>
      </c>
      <c r="I2893" s="21" t="s">
        <v>1326</v>
      </c>
      <c r="J2893" s="21" t="s">
        <v>49</v>
      </c>
      <c r="K2893" s="21" t="s">
        <v>698</v>
      </c>
      <c r="L2893" s="21" t="s">
        <v>699</v>
      </c>
      <c r="M2893" s="21" t="s">
        <v>700</v>
      </c>
      <c r="N2893" s="21">
        <v>30</v>
      </c>
      <c r="O2893" s="20">
        <v>46231</v>
      </c>
      <c r="P2893" s="21" t="s">
        <v>49</v>
      </c>
      <c r="Q2893" s="21" t="s">
        <v>1327</v>
      </c>
      <c r="R2893" s="21">
        <v>0</v>
      </c>
      <c r="S2893" s="21">
        <v>7720</v>
      </c>
      <c r="T2893" s="21">
        <v>-68.243870000000001</v>
      </c>
      <c r="U2893" s="21">
        <v>-16.202470000000002</v>
      </c>
      <c r="V2893" s="21" t="s">
        <v>1328</v>
      </c>
      <c r="W2893" s="21" t="s">
        <v>51</v>
      </c>
      <c r="X2893" s="21" t="s">
        <v>1329</v>
      </c>
      <c r="Y2893" s="23">
        <v>46246</v>
      </c>
      <c r="Z2893" s="24">
        <f>+E2893-Y2893</f>
        <v>-151</v>
      </c>
      <c r="AA2893" s="25">
        <f>+Tabla_DatosExternos_142[[#This Row],[Saldo]]/Tabla_DatosExternos_142[[#This Row],[Importe]]</f>
        <v>0.43820224719101125</v>
      </c>
      <c r="AB2893" s="21"/>
      <c r="AC2893" s="26">
        <f>IF(AND(-Z2893&gt;=1,-Z2893&lt;=30),D2893,0)</f>
        <v>0</v>
      </c>
      <c r="AD2893" s="26">
        <f>IF(AND(-Z2893&gt;=31,-Z2893&lt;=60),D2893,0)</f>
        <v>0</v>
      </c>
      <c r="AE2893" s="26">
        <f>IF(AND(-Z2893&gt;=61,-Z2893&lt;=90),D2893,0)</f>
        <v>0</v>
      </c>
      <c r="AF2893" s="26">
        <f>IF(AND(-Z2893&gt;=91,-Z2893&lt;=120),D2893,0)</f>
        <v>0</v>
      </c>
      <c r="AG2893" s="26">
        <f>IF(AND(-Z2893&gt;=121,-Z2893&lt;=150),D2893,0)</f>
        <v>0</v>
      </c>
      <c r="AH2893" s="26">
        <f>IF(AND(-Z2893&gt;=151,-Z2893&lt;=180),D2893,0)</f>
        <v>10920</v>
      </c>
      <c r="AI2893" s="26">
        <f>IF(AND(-Z2893&gt;=181,-Z2893&lt;=210),D2893,0)</f>
        <v>0</v>
      </c>
      <c r="AJ2893" s="26">
        <f>IF(AND(-Z2893&gt;=211,-Z2893&lt;=250),D2893,0)</f>
        <v>0</v>
      </c>
      <c r="AK2893" s="26">
        <f>IF(-Z2893&gt;=251,D2893,0)</f>
        <v>0</v>
      </c>
      <c r="AL2893" s="26">
        <f>SUM(AE2893:AF2893)</f>
        <v>0</v>
      </c>
      <c r="AM2893" s="26">
        <f>SUM(AG2893:AK2893)</f>
        <v>10920</v>
      </c>
      <c r="AN2893" s="26">
        <f>SUM(AI2893:AK2893)</f>
        <v>0</v>
      </c>
      <c r="AO2893" s="26">
        <f>+IF(SUM(AC2893:AK2893)=0,D2893,0)</f>
        <v>0</v>
      </c>
      <c r="AP2893" s="26">
        <f>+SUM(AC2893:AK2893)</f>
        <v>10920</v>
      </c>
      <c r="AQ2893" s="26">
        <f>+Tabla_DatosExternos_142[[#This Row],[Total Vigente]]+Tabla_DatosExternos_142[[#This Row],[Total Vencido]]</f>
        <v>10920</v>
      </c>
      <c r="AR2893" s="26">
        <f>SUM(AG2893:AK2893)</f>
        <v>10920</v>
      </c>
      <c r="AS2893" s="27">
        <f>+Tabla_DatosExternos_142[[#This Row],[Fecha]]-Tabla_DatosExternos_142[[#This Row],[Vence]]</f>
        <v>-30</v>
      </c>
      <c r="AT2893" s="21"/>
      <c r="AU2893" s="28" t="e">
        <f>+AR2893-W2893</f>
        <v>#VALUE!</v>
      </c>
    </row>
    <row r="2894" spans="1:47" x14ac:dyDescent="0.35">
      <c r="A2894" s="20">
        <v>46066</v>
      </c>
      <c r="B2894" s="21">
        <v>120750</v>
      </c>
      <c r="C2894" s="21">
        <v>24920</v>
      </c>
      <c r="D2894" s="21">
        <v>19320</v>
      </c>
      <c r="E2894" s="22">
        <v>46096</v>
      </c>
      <c r="F2894" s="21">
        <v>150</v>
      </c>
      <c r="G2894" s="21" t="s">
        <v>89</v>
      </c>
      <c r="H2894" s="21" t="s">
        <v>48</v>
      </c>
      <c r="I2894" s="21" t="s">
        <v>1343</v>
      </c>
      <c r="J2894" s="21" t="s">
        <v>49</v>
      </c>
      <c r="K2894" s="21" t="s">
        <v>698</v>
      </c>
      <c r="L2894" s="21" t="s">
        <v>699</v>
      </c>
      <c r="M2894" s="21" t="s">
        <v>700</v>
      </c>
      <c r="N2894" s="21">
        <v>30</v>
      </c>
      <c r="O2894" s="20">
        <v>46226</v>
      </c>
      <c r="P2894" s="21" t="s">
        <v>49</v>
      </c>
      <c r="Q2894" s="21" t="s">
        <v>1344</v>
      </c>
      <c r="R2894" s="21">
        <v>0</v>
      </c>
      <c r="S2894" s="21">
        <v>7720</v>
      </c>
      <c r="T2894" s="21">
        <v>-68.121210000000005</v>
      </c>
      <c r="U2894" s="21">
        <v>-16.905912099999998</v>
      </c>
      <c r="V2894" s="21" t="s">
        <v>1345</v>
      </c>
      <c r="W2894" s="21" t="s">
        <v>51</v>
      </c>
      <c r="X2894" s="21" t="s">
        <v>1346</v>
      </c>
      <c r="Y2894" s="23">
        <v>46246</v>
      </c>
      <c r="Z2894" s="24">
        <f>+E2894-Y2894</f>
        <v>-150</v>
      </c>
      <c r="AA2894" s="25">
        <f>+Tabla_DatosExternos_142[[#This Row],[Saldo]]/Tabla_DatosExternos_142[[#This Row],[Importe]]</f>
        <v>0.7752808988764045</v>
      </c>
      <c r="AB2894" s="21"/>
      <c r="AC2894" s="26">
        <f>IF(AND(-Z2894&gt;=1,-Z2894&lt;=30),D2894,0)</f>
        <v>0</v>
      </c>
      <c r="AD2894" s="26">
        <f>IF(AND(-Z2894&gt;=31,-Z2894&lt;=60),D2894,0)</f>
        <v>0</v>
      </c>
      <c r="AE2894" s="26">
        <f>IF(AND(-Z2894&gt;=61,-Z2894&lt;=90),D2894,0)</f>
        <v>0</v>
      </c>
      <c r="AF2894" s="26">
        <f>IF(AND(-Z2894&gt;=91,-Z2894&lt;=120),D2894,0)</f>
        <v>0</v>
      </c>
      <c r="AG2894" s="26">
        <f>IF(AND(-Z2894&gt;=121,-Z2894&lt;=150),D2894,0)</f>
        <v>19320</v>
      </c>
      <c r="AH2894" s="26">
        <f>IF(AND(-Z2894&gt;=151,-Z2894&lt;=180),D2894,0)</f>
        <v>0</v>
      </c>
      <c r="AI2894" s="26">
        <f>IF(AND(-Z2894&gt;=181,-Z2894&lt;=210),D2894,0)</f>
        <v>0</v>
      </c>
      <c r="AJ2894" s="26">
        <f>IF(AND(-Z2894&gt;=211,-Z2894&lt;=250),D2894,0)</f>
        <v>0</v>
      </c>
      <c r="AK2894" s="26">
        <f>IF(-Z2894&gt;=251,D2894,0)</f>
        <v>0</v>
      </c>
      <c r="AL2894" s="26">
        <f>SUM(AE2894:AF2894)</f>
        <v>0</v>
      </c>
      <c r="AM2894" s="26">
        <f>SUM(AG2894:AK2894)</f>
        <v>19320</v>
      </c>
      <c r="AN2894" s="26">
        <f>SUM(AI2894:AK2894)</f>
        <v>0</v>
      </c>
      <c r="AO2894" s="26">
        <f>+IF(SUM(AC2894:AK2894)=0,D2894,0)</f>
        <v>0</v>
      </c>
      <c r="AP2894" s="26">
        <f>+SUM(AC2894:AK2894)</f>
        <v>19320</v>
      </c>
      <c r="AQ2894" s="26">
        <f>+Tabla_DatosExternos_142[[#This Row],[Total Vigente]]+Tabla_DatosExternos_142[[#This Row],[Total Vencido]]</f>
        <v>19320</v>
      </c>
      <c r="AR2894" s="26">
        <f>SUM(AG2894:AK2894)</f>
        <v>19320</v>
      </c>
      <c r="AS2894" s="27">
        <f>+Tabla_DatosExternos_142[[#This Row],[Fecha]]-Tabla_DatosExternos_142[[#This Row],[Vence]]</f>
        <v>-30</v>
      </c>
      <c r="AT2894" s="21"/>
      <c r="AU2894" s="28" t="e">
        <f>+AR2894-W2894</f>
        <v>#VALUE!</v>
      </c>
    </row>
    <row r="2895" spans="1:47" x14ac:dyDescent="0.35">
      <c r="A2895" s="20">
        <v>46094</v>
      </c>
      <c r="B2895" s="21">
        <v>127335</v>
      </c>
      <c r="C2895" s="21">
        <v>27629.71</v>
      </c>
      <c r="D2895" s="21">
        <v>20629.71</v>
      </c>
      <c r="E2895" s="22">
        <v>46124</v>
      </c>
      <c r="F2895" s="21">
        <v>122</v>
      </c>
      <c r="G2895" s="21" t="s">
        <v>89</v>
      </c>
      <c r="H2895" s="21" t="s">
        <v>48</v>
      </c>
      <c r="I2895" s="21" t="s">
        <v>1419</v>
      </c>
      <c r="J2895" s="21" t="s">
        <v>49</v>
      </c>
      <c r="K2895" s="21" t="s">
        <v>698</v>
      </c>
      <c r="L2895" s="21" t="s">
        <v>699</v>
      </c>
      <c r="M2895" s="21" t="s">
        <v>1113</v>
      </c>
      <c r="N2895" s="21">
        <v>30</v>
      </c>
      <c r="O2895" s="20">
        <v>46246</v>
      </c>
      <c r="P2895" s="21" t="s">
        <v>49</v>
      </c>
      <c r="Q2895" s="21" t="s">
        <v>1420</v>
      </c>
      <c r="R2895" s="21">
        <v>28000</v>
      </c>
      <c r="S2895" s="21">
        <v>906</v>
      </c>
      <c r="T2895" s="21">
        <v>-68.252036000000004</v>
      </c>
      <c r="U2895" s="21">
        <v>-16.479856000000002</v>
      </c>
      <c r="V2895" s="21" t="s">
        <v>1421</v>
      </c>
      <c r="W2895" s="21" t="s">
        <v>51</v>
      </c>
      <c r="X2895" s="21" t="s">
        <v>1422</v>
      </c>
      <c r="Y2895" s="23">
        <v>46246</v>
      </c>
      <c r="Z2895" s="24">
        <f>+E2895-Y2895</f>
        <v>-122</v>
      </c>
      <c r="AA2895" s="25">
        <f>+Tabla_DatosExternos_142[[#This Row],[Saldo]]/Tabla_DatosExternos_142[[#This Row],[Importe]]</f>
        <v>0.7466495305234836</v>
      </c>
      <c r="AB2895" s="21"/>
      <c r="AC2895" s="26">
        <f>IF(AND(-Z2895&gt;=1,-Z2895&lt;=30),D2895,0)</f>
        <v>0</v>
      </c>
      <c r="AD2895" s="26">
        <f>IF(AND(-Z2895&gt;=31,-Z2895&lt;=60),D2895,0)</f>
        <v>0</v>
      </c>
      <c r="AE2895" s="26">
        <f>IF(AND(-Z2895&gt;=61,-Z2895&lt;=90),D2895,0)</f>
        <v>0</v>
      </c>
      <c r="AF2895" s="26">
        <f>IF(AND(-Z2895&gt;=91,-Z2895&lt;=120),D2895,0)</f>
        <v>0</v>
      </c>
      <c r="AG2895" s="26">
        <f>IF(AND(-Z2895&gt;=121,-Z2895&lt;=150),D2895,0)</f>
        <v>20629.71</v>
      </c>
      <c r="AH2895" s="26">
        <f>IF(AND(-Z2895&gt;=151,-Z2895&lt;=180),D2895,0)</f>
        <v>0</v>
      </c>
      <c r="AI2895" s="26">
        <f>IF(AND(-Z2895&gt;=181,-Z2895&lt;=210),D2895,0)</f>
        <v>0</v>
      </c>
      <c r="AJ2895" s="26">
        <f>IF(AND(-Z2895&gt;=211,-Z2895&lt;=250),D2895,0)</f>
        <v>0</v>
      </c>
      <c r="AK2895" s="26">
        <f>IF(-Z2895&gt;=251,D2895,0)</f>
        <v>0</v>
      </c>
      <c r="AL2895" s="26">
        <f>SUM(AE2895:AF2895)</f>
        <v>0</v>
      </c>
      <c r="AM2895" s="26">
        <f>SUM(AG2895:AK2895)</f>
        <v>20629.71</v>
      </c>
      <c r="AN2895" s="26">
        <f>SUM(AI2895:AK2895)</f>
        <v>0</v>
      </c>
      <c r="AO2895" s="26">
        <f>+IF(SUM(AC2895:AK2895)=0,D2895,0)</f>
        <v>0</v>
      </c>
      <c r="AP2895" s="26">
        <f>+SUM(AC2895:AK2895)</f>
        <v>20629.71</v>
      </c>
      <c r="AQ2895" s="26">
        <f>+Tabla_DatosExternos_142[[#This Row],[Total Vigente]]+Tabla_DatosExternos_142[[#This Row],[Total Vencido]]</f>
        <v>20629.71</v>
      </c>
      <c r="AR2895" s="26">
        <f>SUM(AG2895:AK2895)</f>
        <v>20629.71</v>
      </c>
      <c r="AS2895" s="27">
        <f>+Tabla_DatosExternos_142[[#This Row],[Fecha]]-Tabla_DatosExternos_142[[#This Row],[Vence]]</f>
        <v>-30</v>
      </c>
      <c r="AT2895" s="21"/>
      <c r="AU2895" s="28" t="e">
        <f>+AR2895-W2895</f>
        <v>#VALUE!</v>
      </c>
    </row>
    <row r="2896" spans="1:47" x14ac:dyDescent="0.35">
      <c r="A2896" s="20">
        <v>46101</v>
      </c>
      <c r="B2896" s="21">
        <v>129173</v>
      </c>
      <c r="C2896" s="21">
        <v>22599.7</v>
      </c>
      <c r="D2896" s="21">
        <v>22599.7</v>
      </c>
      <c r="E2896" s="22">
        <v>46131</v>
      </c>
      <c r="F2896" s="21">
        <v>115</v>
      </c>
      <c r="G2896" s="21" t="s">
        <v>88</v>
      </c>
      <c r="H2896" s="21" t="s">
        <v>48</v>
      </c>
      <c r="I2896" s="21" t="s">
        <v>1431</v>
      </c>
      <c r="J2896" s="21" t="s">
        <v>49</v>
      </c>
      <c r="K2896" s="21" t="s">
        <v>698</v>
      </c>
      <c r="L2896" s="21" t="s">
        <v>699</v>
      </c>
      <c r="M2896" s="21" t="s">
        <v>700</v>
      </c>
      <c r="N2896" s="21">
        <v>30</v>
      </c>
      <c r="O2896" s="20"/>
      <c r="P2896" s="21" t="s">
        <v>49</v>
      </c>
      <c r="Q2896" s="21" t="s">
        <v>1432</v>
      </c>
      <c r="R2896" s="21">
        <v>28000</v>
      </c>
      <c r="S2896" s="21">
        <v>7720</v>
      </c>
      <c r="T2896" s="21">
        <v>-67.674819999999997</v>
      </c>
      <c r="U2896" s="21">
        <v>-17.374672</v>
      </c>
      <c r="V2896" s="21" t="s">
        <v>1433</v>
      </c>
      <c r="W2896" s="21" t="s">
        <v>51</v>
      </c>
      <c r="X2896" s="21" t="s">
        <v>1434</v>
      </c>
      <c r="Y2896" s="23">
        <v>46246</v>
      </c>
      <c r="Z2896" s="24">
        <f>+E2896-Y2896</f>
        <v>-115</v>
      </c>
      <c r="AA2896" s="25">
        <f>+Tabla_DatosExternos_142[[#This Row],[Saldo]]/Tabla_DatosExternos_142[[#This Row],[Importe]]</f>
        <v>1</v>
      </c>
      <c r="AB2896" s="21"/>
      <c r="AC2896" s="26">
        <f>IF(AND(-Z2896&gt;=1,-Z2896&lt;=30),D2896,0)</f>
        <v>0</v>
      </c>
      <c r="AD2896" s="26">
        <f>IF(AND(-Z2896&gt;=31,-Z2896&lt;=60),D2896,0)</f>
        <v>0</v>
      </c>
      <c r="AE2896" s="26">
        <f>IF(AND(-Z2896&gt;=61,-Z2896&lt;=90),D2896,0)</f>
        <v>0</v>
      </c>
      <c r="AF2896" s="26">
        <f>IF(AND(-Z2896&gt;=91,-Z2896&lt;=120),D2896,0)</f>
        <v>22599.7</v>
      </c>
      <c r="AG2896" s="26">
        <f>IF(AND(-Z2896&gt;=121,-Z2896&lt;=150),D2896,0)</f>
        <v>0</v>
      </c>
      <c r="AH2896" s="26">
        <f>IF(AND(-Z2896&gt;=151,-Z2896&lt;=180),D2896,0)</f>
        <v>0</v>
      </c>
      <c r="AI2896" s="26">
        <f>IF(AND(-Z2896&gt;=181,-Z2896&lt;=210),D2896,0)</f>
        <v>0</v>
      </c>
      <c r="AJ2896" s="26">
        <f>IF(AND(-Z2896&gt;=211,-Z2896&lt;=250),D2896,0)</f>
        <v>0</v>
      </c>
      <c r="AK2896" s="26">
        <f>IF(-Z2896&gt;=251,D2896,0)</f>
        <v>0</v>
      </c>
      <c r="AL2896" s="26">
        <f>SUM(AE2896:AF2896)</f>
        <v>22599.7</v>
      </c>
      <c r="AM2896" s="26">
        <f>SUM(AG2896:AK2896)</f>
        <v>0</v>
      </c>
      <c r="AN2896" s="26">
        <f>SUM(AI2896:AK2896)</f>
        <v>0</v>
      </c>
      <c r="AO2896" s="26">
        <f>+IF(SUM(AC2896:AK2896)=0,D2896,0)</f>
        <v>0</v>
      </c>
      <c r="AP2896" s="26">
        <f>+SUM(AC2896:AK2896)</f>
        <v>22599.7</v>
      </c>
      <c r="AQ2896" s="26">
        <f>+Tabla_DatosExternos_142[[#This Row],[Total Vigente]]+Tabla_DatosExternos_142[[#This Row],[Total Vencido]]</f>
        <v>22599.7</v>
      </c>
      <c r="AR2896" s="26">
        <f>SUM(AG2896:AK2896)</f>
        <v>0</v>
      </c>
      <c r="AS2896" s="27">
        <f>+Tabla_DatosExternos_142[[#This Row],[Fecha]]-Tabla_DatosExternos_142[[#This Row],[Vence]]</f>
        <v>-30</v>
      </c>
      <c r="AT2896" s="21"/>
      <c r="AU2896" s="28" t="e">
        <f>+AR2896-W2896</f>
        <v>#VALUE!</v>
      </c>
    </row>
    <row r="2897" spans="1:47" x14ac:dyDescent="0.35">
      <c r="A2897" s="20">
        <v>46108</v>
      </c>
      <c r="B2897" s="21">
        <v>130808</v>
      </c>
      <c r="C2897" s="21">
        <v>18224.78</v>
      </c>
      <c r="D2897" s="21">
        <v>18224.78</v>
      </c>
      <c r="E2897" s="22">
        <v>46138</v>
      </c>
      <c r="F2897" s="21">
        <v>108</v>
      </c>
      <c r="G2897" s="21" t="s">
        <v>88</v>
      </c>
      <c r="H2897" s="21" t="s">
        <v>48</v>
      </c>
      <c r="I2897" s="21" t="s">
        <v>1457</v>
      </c>
      <c r="J2897" s="21" t="s">
        <v>49</v>
      </c>
      <c r="K2897" s="21" t="s">
        <v>698</v>
      </c>
      <c r="L2897" s="21" t="s">
        <v>699</v>
      </c>
      <c r="M2897" s="21" t="s">
        <v>700</v>
      </c>
      <c r="N2897" s="21">
        <v>30</v>
      </c>
      <c r="O2897" s="20"/>
      <c r="P2897" s="21" t="s">
        <v>49</v>
      </c>
      <c r="Q2897" s="21" t="s">
        <v>1458</v>
      </c>
      <c r="R2897" s="21">
        <v>0</v>
      </c>
      <c r="S2897" s="21">
        <v>7720</v>
      </c>
      <c r="T2897" s="21">
        <v>-67.911240000000006</v>
      </c>
      <c r="U2897" s="21">
        <v>-17.23826</v>
      </c>
      <c r="V2897" s="21" t="s">
        <v>1459</v>
      </c>
      <c r="W2897" s="21" t="s">
        <v>51</v>
      </c>
      <c r="X2897" s="21" t="s">
        <v>1460</v>
      </c>
      <c r="Y2897" s="23">
        <v>46246</v>
      </c>
      <c r="Z2897" s="24">
        <f>+E2897-Y2897</f>
        <v>-108</v>
      </c>
      <c r="AA2897" s="25">
        <f>+Tabla_DatosExternos_142[[#This Row],[Saldo]]/Tabla_DatosExternos_142[[#This Row],[Importe]]</f>
        <v>1</v>
      </c>
      <c r="AB2897" s="21"/>
      <c r="AC2897" s="26">
        <f>IF(AND(-Z2897&gt;=1,-Z2897&lt;=30),D2897,0)</f>
        <v>0</v>
      </c>
      <c r="AD2897" s="26">
        <f>IF(AND(-Z2897&gt;=31,-Z2897&lt;=60),D2897,0)</f>
        <v>0</v>
      </c>
      <c r="AE2897" s="26">
        <f>IF(AND(-Z2897&gt;=61,-Z2897&lt;=90),D2897,0)</f>
        <v>0</v>
      </c>
      <c r="AF2897" s="26">
        <f>IF(AND(-Z2897&gt;=91,-Z2897&lt;=120),D2897,0)</f>
        <v>18224.78</v>
      </c>
      <c r="AG2897" s="26">
        <f>IF(AND(-Z2897&gt;=121,-Z2897&lt;=150),D2897,0)</f>
        <v>0</v>
      </c>
      <c r="AH2897" s="26">
        <f>IF(AND(-Z2897&gt;=151,-Z2897&lt;=180),D2897,0)</f>
        <v>0</v>
      </c>
      <c r="AI2897" s="26">
        <f>IF(AND(-Z2897&gt;=181,-Z2897&lt;=210),D2897,0)</f>
        <v>0</v>
      </c>
      <c r="AJ2897" s="26">
        <f>IF(AND(-Z2897&gt;=211,-Z2897&lt;=250),D2897,0)</f>
        <v>0</v>
      </c>
      <c r="AK2897" s="26">
        <f>IF(-Z2897&gt;=251,D2897,0)</f>
        <v>0</v>
      </c>
      <c r="AL2897" s="26">
        <f>SUM(AE2897:AF2897)</f>
        <v>18224.78</v>
      </c>
      <c r="AM2897" s="26">
        <f>SUM(AG2897:AK2897)</f>
        <v>0</v>
      </c>
      <c r="AN2897" s="26">
        <f>SUM(AI2897:AK2897)</f>
        <v>0</v>
      </c>
      <c r="AO2897" s="26">
        <f>+IF(SUM(AC2897:AK2897)=0,D2897,0)</f>
        <v>0</v>
      </c>
      <c r="AP2897" s="26">
        <f>+SUM(AC2897:AK2897)</f>
        <v>18224.78</v>
      </c>
      <c r="AQ2897" s="26">
        <f>+Tabla_DatosExternos_142[[#This Row],[Total Vigente]]+Tabla_DatosExternos_142[[#This Row],[Total Vencido]]</f>
        <v>18224.78</v>
      </c>
      <c r="AR2897" s="26">
        <f>SUM(AG2897:AK2897)</f>
        <v>0</v>
      </c>
      <c r="AS2897" s="27">
        <f>+Tabla_DatosExternos_142[[#This Row],[Fecha]]-Tabla_DatosExternos_142[[#This Row],[Vence]]</f>
        <v>-30</v>
      </c>
      <c r="AT2897" s="21"/>
      <c r="AU2897" s="28" t="e">
        <f>+AR2897-W2897</f>
        <v>#VALUE!</v>
      </c>
    </row>
    <row r="2898" spans="1:47" x14ac:dyDescent="0.35">
      <c r="A2898" s="20">
        <v>46112</v>
      </c>
      <c r="B2898" s="21">
        <v>466</v>
      </c>
      <c r="C2898" s="21">
        <v>4000</v>
      </c>
      <c r="D2898" s="21">
        <v>2000</v>
      </c>
      <c r="E2898" s="22">
        <v>46117</v>
      </c>
      <c r="F2898" s="21">
        <v>129</v>
      </c>
      <c r="G2898" s="21" t="s">
        <v>89</v>
      </c>
      <c r="H2898" s="21" t="s">
        <v>48</v>
      </c>
      <c r="I2898" s="21" t="s">
        <v>1509</v>
      </c>
      <c r="J2898" s="21" t="s">
        <v>49</v>
      </c>
      <c r="K2898" s="21" t="s">
        <v>698</v>
      </c>
      <c r="L2898" s="21" t="s">
        <v>699</v>
      </c>
      <c r="M2898" s="21" t="s">
        <v>1113</v>
      </c>
      <c r="N2898" s="21">
        <v>5</v>
      </c>
      <c r="O2898" s="20">
        <v>46205</v>
      </c>
      <c r="P2898" s="21" t="s">
        <v>120</v>
      </c>
      <c r="Q2898" s="21" t="s">
        <v>1510</v>
      </c>
      <c r="R2898" s="21">
        <v>25000</v>
      </c>
      <c r="S2898" s="21">
        <v>906</v>
      </c>
      <c r="T2898" s="21">
        <v>-67.697018999999997</v>
      </c>
      <c r="U2898" s="21">
        <v>-16.200206000000001</v>
      </c>
      <c r="V2898" s="21" t="s">
        <v>1511</v>
      </c>
      <c r="W2898" s="21" t="s">
        <v>51</v>
      </c>
      <c r="X2898" s="21" t="s">
        <v>1512</v>
      </c>
      <c r="Y2898" s="23">
        <v>46246</v>
      </c>
      <c r="Z2898" s="24">
        <f>+E2898-Y2898</f>
        <v>-129</v>
      </c>
      <c r="AA2898" s="25">
        <f>+Tabla_DatosExternos_142[[#This Row],[Saldo]]/Tabla_DatosExternos_142[[#This Row],[Importe]]</f>
        <v>0.5</v>
      </c>
      <c r="AB2898" s="21"/>
      <c r="AC2898" s="26">
        <f>IF(AND(-Z2898&gt;=1,-Z2898&lt;=30),D2898,0)</f>
        <v>0</v>
      </c>
      <c r="AD2898" s="26">
        <f>IF(AND(-Z2898&gt;=31,-Z2898&lt;=60),D2898,0)</f>
        <v>0</v>
      </c>
      <c r="AE2898" s="26">
        <f>IF(AND(-Z2898&gt;=61,-Z2898&lt;=90),D2898,0)</f>
        <v>0</v>
      </c>
      <c r="AF2898" s="26">
        <f>IF(AND(-Z2898&gt;=91,-Z2898&lt;=120),D2898,0)</f>
        <v>0</v>
      </c>
      <c r="AG2898" s="26">
        <f>IF(AND(-Z2898&gt;=121,-Z2898&lt;=150),D2898,0)</f>
        <v>2000</v>
      </c>
      <c r="AH2898" s="26">
        <f>IF(AND(-Z2898&gt;=151,-Z2898&lt;=180),D2898,0)</f>
        <v>0</v>
      </c>
      <c r="AI2898" s="26">
        <f>IF(AND(-Z2898&gt;=181,-Z2898&lt;=210),D2898,0)</f>
        <v>0</v>
      </c>
      <c r="AJ2898" s="26">
        <f>IF(AND(-Z2898&gt;=211,-Z2898&lt;=250),D2898,0)</f>
        <v>0</v>
      </c>
      <c r="AK2898" s="26">
        <f>IF(-Z2898&gt;=251,D2898,0)</f>
        <v>0</v>
      </c>
      <c r="AL2898" s="26">
        <f>SUM(AE2898:AF2898)</f>
        <v>0</v>
      </c>
      <c r="AM2898" s="26">
        <f>SUM(AG2898:AK2898)</f>
        <v>2000</v>
      </c>
      <c r="AN2898" s="26">
        <f>SUM(AI2898:AK2898)</f>
        <v>0</v>
      </c>
      <c r="AO2898" s="26">
        <f>+IF(SUM(AC2898:AK2898)=0,D2898,0)</f>
        <v>0</v>
      </c>
      <c r="AP2898" s="26">
        <f>+SUM(AC2898:AK2898)</f>
        <v>2000</v>
      </c>
      <c r="AQ2898" s="26">
        <f>+Tabla_DatosExternos_142[[#This Row],[Total Vigente]]+Tabla_DatosExternos_142[[#This Row],[Total Vencido]]</f>
        <v>2000</v>
      </c>
      <c r="AR2898" s="26">
        <f>SUM(AG2898:AK2898)</f>
        <v>2000</v>
      </c>
      <c r="AS2898" s="27">
        <f>+Tabla_DatosExternos_142[[#This Row],[Fecha]]-Tabla_DatosExternos_142[[#This Row],[Vence]]</f>
        <v>-5</v>
      </c>
      <c r="AT2898" s="21"/>
      <c r="AU2898" s="28" t="e">
        <f>+AR2898-W2898</f>
        <v>#VALUE!</v>
      </c>
    </row>
    <row r="2899" spans="1:47" x14ac:dyDescent="0.35">
      <c r="A2899" s="20">
        <v>46112</v>
      </c>
      <c r="B2899" s="21">
        <v>467</v>
      </c>
      <c r="C2899" s="21">
        <v>4000</v>
      </c>
      <c r="D2899" s="21">
        <v>4000</v>
      </c>
      <c r="E2899" s="22">
        <v>46137</v>
      </c>
      <c r="F2899" s="21">
        <v>109</v>
      </c>
      <c r="G2899" s="21" t="s">
        <v>88</v>
      </c>
      <c r="H2899" s="21" t="s">
        <v>48</v>
      </c>
      <c r="I2899" s="21" t="s">
        <v>1509</v>
      </c>
      <c r="J2899" s="21" t="s">
        <v>49</v>
      </c>
      <c r="K2899" s="21" t="s">
        <v>698</v>
      </c>
      <c r="L2899" s="21" t="s">
        <v>699</v>
      </c>
      <c r="M2899" s="21" t="s">
        <v>1113</v>
      </c>
      <c r="N2899" s="21">
        <v>25</v>
      </c>
      <c r="O2899" s="20"/>
      <c r="P2899" s="21" t="s">
        <v>120</v>
      </c>
      <c r="Q2899" s="21" t="s">
        <v>1510</v>
      </c>
      <c r="R2899" s="21">
        <v>25000</v>
      </c>
      <c r="S2899" s="21">
        <v>906</v>
      </c>
      <c r="T2899" s="21">
        <v>-67.697018999999997</v>
      </c>
      <c r="U2899" s="21">
        <v>-16.200206000000001</v>
      </c>
      <c r="V2899" s="21" t="s">
        <v>1511</v>
      </c>
      <c r="W2899" s="21" t="s">
        <v>51</v>
      </c>
      <c r="X2899" s="21" t="s">
        <v>1512</v>
      </c>
      <c r="Y2899" s="23">
        <v>46246</v>
      </c>
      <c r="Z2899" s="24">
        <f>+E2899-Y2899</f>
        <v>-109</v>
      </c>
      <c r="AA2899" s="25">
        <f>+Tabla_DatosExternos_142[[#This Row],[Saldo]]/Tabla_DatosExternos_142[[#This Row],[Importe]]</f>
        <v>1</v>
      </c>
      <c r="AB2899" s="21"/>
      <c r="AC2899" s="26">
        <f>IF(AND(-Z2899&gt;=1,-Z2899&lt;=30),D2899,0)</f>
        <v>0</v>
      </c>
      <c r="AD2899" s="26">
        <f>IF(AND(-Z2899&gt;=31,-Z2899&lt;=60),D2899,0)</f>
        <v>0</v>
      </c>
      <c r="AE2899" s="26">
        <f>IF(AND(-Z2899&gt;=61,-Z2899&lt;=90),D2899,0)</f>
        <v>0</v>
      </c>
      <c r="AF2899" s="26">
        <f>IF(AND(-Z2899&gt;=91,-Z2899&lt;=120),D2899,0)</f>
        <v>4000</v>
      </c>
      <c r="AG2899" s="26">
        <f>IF(AND(-Z2899&gt;=121,-Z2899&lt;=150),D2899,0)</f>
        <v>0</v>
      </c>
      <c r="AH2899" s="26">
        <f>IF(AND(-Z2899&gt;=151,-Z2899&lt;=180),D2899,0)</f>
        <v>0</v>
      </c>
      <c r="AI2899" s="26">
        <f>IF(AND(-Z2899&gt;=181,-Z2899&lt;=210),D2899,0)</f>
        <v>0</v>
      </c>
      <c r="AJ2899" s="26">
        <f>IF(AND(-Z2899&gt;=211,-Z2899&lt;=250),D2899,0)</f>
        <v>0</v>
      </c>
      <c r="AK2899" s="26">
        <f>IF(-Z2899&gt;=251,D2899,0)</f>
        <v>0</v>
      </c>
      <c r="AL2899" s="26">
        <f>SUM(AE2899:AF2899)</f>
        <v>4000</v>
      </c>
      <c r="AM2899" s="26">
        <f>SUM(AG2899:AK2899)</f>
        <v>0</v>
      </c>
      <c r="AN2899" s="26">
        <f>SUM(AI2899:AK2899)</f>
        <v>0</v>
      </c>
      <c r="AO2899" s="26">
        <f>+IF(SUM(AC2899:AK2899)=0,D2899,0)</f>
        <v>0</v>
      </c>
      <c r="AP2899" s="26">
        <f>+SUM(AC2899:AK2899)</f>
        <v>4000</v>
      </c>
      <c r="AQ2899" s="26">
        <f>+Tabla_DatosExternos_142[[#This Row],[Total Vigente]]+Tabla_DatosExternos_142[[#This Row],[Total Vencido]]</f>
        <v>4000</v>
      </c>
      <c r="AR2899" s="26">
        <f>SUM(AG2899:AK2899)</f>
        <v>0</v>
      </c>
      <c r="AS2899" s="27">
        <f>+Tabla_DatosExternos_142[[#This Row],[Fecha]]-Tabla_DatosExternos_142[[#This Row],[Vence]]</f>
        <v>-25</v>
      </c>
      <c r="AT2899" s="21"/>
      <c r="AU2899" s="28" t="e">
        <f>+AR2899-W2899</f>
        <v>#VALUE!</v>
      </c>
    </row>
    <row r="2900" spans="1:47" x14ac:dyDescent="0.35">
      <c r="A2900" s="20">
        <v>46112</v>
      </c>
      <c r="B2900" s="21">
        <v>468</v>
      </c>
      <c r="C2900" s="21">
        <v>4000</v>
      </c>
      <c r="D2900" s="21">
        <v>4000</v>
      </c>
      <c r="E2900" s="22">
        <v>46167</v>
      </c>
      <c r="F2900" s="21">
        <v>79</v>
      </c>
      <c r="G2900" s="21" t="s">
        <v>81</v>
      </c>
      <c r="H2900" s="21" t="s">
        <v>48</v>
      </c>
      <c r="I2900" s="21" t="s">
        <v>1509</v>
      </c>
      <c r="J2900" s="21" t="s">
        <v>49</v>
      </c>
      <c r="K2900" s="21" t="s">
        <v>698</v>
      </c>
      <c r="L2900" s="21" t="s">
        <v>699</v>
      </c>
      <c r="M2900" s="21" t="s">
        <v>1113</v>
      </c>
      <c r="N2900" s="21">
        <v>55</v>
      </c>
      <c r="O2900" s="20"/>
      <c r="P2900" s="21" t="s">
        <v>120</v>
      </c>
      <c r="Q2900" s="21" t="s">
        <v>1510</v>
      </c>
      <c r="R2900" s="21">
        <v>25000</v>
      </c>
      <c r="S2900" s="21">
        <v>906</v>
      </c>
      <c r="T2900" s="21">
        <v>-67.697018999999997</v>
      </c>
      <c r="U2900" s="21">
        <v>-16.200206000000001</v>
      </c>
      <c r="V2900" s="21" t="s">
        <v>1511</v>
      </c>
      <c r="W2900" s="21" t="s">
        <v>51</v>
      </c>
      <c r="X2900" s="21" t="s">
        <v>1512</v>
      </c>
      <c r="Y2900" s="23">
        <v>46246</v>
      </c>
      <c r="Z2900" s="24">
        <f>+E2900-Y2900</f>
        <v>-79</v>
      </c>
      <c r="AA2900" s="25">
        <f>+Tabla_DatosExternos_142[[#This Row],[Saldo]]/Tabla_DatosExternos_142[[#This Row],[Importe]]</f>
        <v>1</v>
      </c>
      <c r="AB2900" s="21"/>
      <c r="AC2900" s="26">
        <f>IF(AND(-Z2900&gt;=1,-Z2900&lt;=30),D2900,0)</f>
        <v>0</v>
      </c>
      <c r="AD2900" s="26">
        <f>IF(AND(-Z2900&gt;=31,-Z2900&lt;=60),D2900,0)</f>
        <v>0</v>
      </c>
      <c r="AE2900" s="26">
        <f>IF(AND(-Z2900&gt;=61,-Z2900&lt;=90),D2900,0)</f>
        <v>4000</v>
      </c>
      <c r="AF2900" s="26">
        <f>IF(AND(-Z2900&gt;=91,-Z2900&lt;=120),D2900,0)</f>
        <v>0</v>
      </c>
      <c r="AG2900" s="26">
        <f>IF(AND(-Z2900&gt;=121,-Z2900&lt;=150),D2900,0)</f>
        <v>0</v>
      </c>
      <c r="AH2900" s="26">
        <f>IF(AND(-Z2900&gt;=151,-Z2900&lt;=180),D2900,0)</f>
        <v>0</v>
      </c>
      <c r="AI2900" s="26">
        <f>IF(AND(-Z2900&gt;=181,-Z2900&lt;=210),D2900,0)</f>
        <v>0</v>
      </c>
      <c r="AJ2900" s="26">
        <f>IF(AND(-Z2900&gt;=211,-Z2900&lt;=250),D2900,0)</f>
        <v>0</v>
      </c>
      <c r="AK2900" s="26">
        <f>IF(-Z2900&gt;=251,D2900,0)</f>
        <v>0</v>
      </c>
      <c r="AL2900" s="26">
        <f>SUM(AE2900:AF2900)</f>
        <v>4000</v>
      </c>
      <c r="AM2900" s="26">
        <f>SUM(AG2900:AK2900)</f>
        <v>0</v>
      </c>
      <c r="AN2900" s="26">
        <f>SUM(AI2900:AK2900)</f>
        <v>0</v>
      </c>
      <c r="AO2900" s="26">
        <f>+IF(SUM(AC2900:AK2900)=0,D2900,0)</f>
        <v>0</v>
      </c>
      <c r="AP2900" s="26">
        <f>+SUM(AC2900:AK2900)</f>
        <v>4000</v>
      </c>
      <c r="AQ2900" s="26">
        <f>+Tabla_DatosExternos_142[[#This Row],[Total Vigente]]+Tabla_DatosExternos_142[[#This Row],[Total Vencido]]</f>
        <v>4000</v>
      </c>
      <c r="AR2900" s="26">
        <f>SUM(AG2900:AK2900)</f>
        <v>0</v>
      </c>
      <c r="AS2900" s="27">
        <f>+Tabla_DatosExternos_142[[#This Row],[Fecha]]-Tabla_DatosExternos_142[[#This Row],[Vence]]</f>
        <v>-55</v>
      </c>
      <c r="AT2900" s="21"/>
      <c r="AU2900" s="28" t="e">
        <f>+AR2900-W2900</f>
        <v>#VALUE!</v>
      </c>
    </row>
    <row r="2901" spans="1:47" x14ac:dyDescent="0.35">
      <c r="A2901" s="20">
        <v>46112</v>
      </c>
      <c r="B2901" s="21">
        <v>469</v>
      </c>
      <c r="C2901" s="21">
        <v>4700</v>
      </c>
      <c r="D2901" s="21">
        <v>4700</v>
      </c>
      <c r="E2901" s="22">
        <v>46198</v>
      </c>
      <c r="F2901" s="21">
        <v>48</v>
      </c>
      <c r="G2901" s="21" t="s">
        <v>96</v>
      </c>
      <c r="H2901" s="21" t="s">
        <v>48</v>
      </c>
      <c r="I2901" s="21" t="s">
        <v>1509</v>
      </c>
      <c r="J2901" s="21" t="s">
        <v>49</v>
      </c>
      <c r="K2901" s="21" t="s">
        <v>698</v>
      </c>
      <c r="L2901" s="21" t="s">
        <v>699</v>
      </c>
      <c r="M2901" s="21" t="s">
        <v>1113</v>
      </c>
      <c r="N2901" s="21">
        <v>86</v>
      </c>
      <c r="O2901" s="20"/>
      <c r="P2901" s="21" t="s">
        <v>120</v>
      </c>
      <c r="Q2901" s="21" t="s">
        <v>1510</v>
      </c>
      <c r="R2901" s="21">
        <v>25000</v>
      </c>
      <c r="S2901" s="21">
        <v>906</v>
      </c>
      <c r="T2901" s="21">
        <v>-67.697018999999997</v>
      </c>
      <c r="U2901" s="21">
        <v>-16.200206000000001</v>
      </c>
      <c r="V2901" s="21" t="s">
        <v>1511</v>
      </c>
      <c r="W2901" s="21" t="s">
        <v>51</v>
      </c>
      <c r="X2901" s="21" t="s">
        <v>1512</v>
      </c>
      <c r="Y2901" s="23">
        <v>46246</v>
      </c>
      <c r="Z2901" s="24">
        <f>+E2901-Y2901</f>
        <v>-48</v>
      </c>
      <c r="AA2901" s="25">
        <f>+Tabla_DatosExternos_142[[#This Row],[Saldo]]/Tabla_DatosExternos_142[[#This Row],[Importe]]</f>
        <v>1</v>
      </c>
      <c r="AB2901" s="21"/>
      <c r="AC2901" s="26">
        <f>IF(AND(-Z2901&gt;=1,-Z2901&lt;=30),D2901,0)</f>
        <v>0</v>
      </c>
      <c r="AD2901" s="26">
        <f>IF(AND(-Z2901&gt;=31,-Z2901&lt;=60),D2901,0)</f>
        <v>4700</v>
      </c>
      <c r="AE2901" s="26">
        <f>IF(AND(-Z2901&gt;=61,-Z2901&lt;=90),D2901,0)</f>
        <v>0</v>
      </c>
      <c r="AF2901" s="26">
        <f>IF(AND(-Z2901&gt;=91,-Z2901&lt;=120),D2901,0)</f>
        <v>0</v>
      </c>
      <c r="AG2901" s="26">
        <f>IF(AND(-Z2901&gt;=121,-Z2901&lt;=150),D2901,0)</f>
        <v>0</v>
      </c>
      <c r="AH2901" s="26">
        <f>IF(AND(-Z2901&gt;=151,-Z2901&lt;=180),D2901,0)</f>
        <v>0</v>
      </c>
      <c r="AI2901" s="26">
        <f>IF(AND(-Z2901&gt;=181,-Z2901&lt;=210),D2901,0)</f>
        <v>0</v>
      </c>
      <c r="AJ2901" s="26">
        <f>IF(AND(-Z2901&gt;=211,-Z2901&lt;=250),D2901,0)</f>
        <v>0</v>
      </c>
      <c r="AK2901" s="26">
        <f>IF(-Z2901&gt;=251,D2901,0)</f>
        <v>0</v>
      </c>
      <c r="AL2901" s="26">
        <f>SUM(AE2901:AF2901)</f>
        <v>0</v>
      </c>
      <c r="AM2901" s="26">
        <f>SUM(AG2901:AK2901)</f>
        <v>0</v>
      </c>
      <c r="AN2901" s="26">
        <f>SUM(AI2901:AK2901)</f>
        <v>0</v>
      </c>
      <c r="AO2901" s="26">
        <f>+IF(SUM(AC2901:AK2901)=0,D2901,0)</f>
        <v>0</v>
      </c>
      <c r="AP2901" s="26">
        <f>+SUM(AC2901:AK2901)</f>
        <v>4700</v>
      </c>
      <c r="AQ2901" s="26">
        <f>+Tabla_DatosExternos_142[[#This Row],[Total Vigente]]+Tabla_DatosExternos_142[[#This Row],[Total Vencido]]</f>
        <v>4700</v>
      </c>
      <c r="AR2901" s="26">
        <f>SUM(AG2901:AK2901)</f>
        <v>0</v>
      </c>
      <c r="AS2901" s="27">
        <f>+Tabla_DatosExternos_142[[#This Row],[Fecha]]-Tabla_DatosExternos_142[[#This Row],[Vence]]</f>
        <v>-86</v>
      </c>
      <c r="AT2901" s="21"/>
      <c r="AU2901" s="28" t="e">
        <f>+AR2901-W2901</f>
        <v>#VALUE!</v>
      </c>
    </row>
    <row r="2902" spans="1:47" x14ac:dyDescent="0.35">
      <c r="A2902" s="20">
        <v>46119</v>
      </c>
      <c r="B2902" s="21">
        <v>133012</v>
      </c>
      <c r="C2902" s="21">
        <v>1680</v>
      </c>
      <c r="D2902" s="21">
        <v>1680</v>
      </c>
      <c r="E2902" s="22">
        <v>46149</v>
      </c>
      <c r="F2902" s="21">
        <v>97</v>
      </c>
      <c r="G2902" s="21" t="s">
        <v>88</v>
      </c>
      <c r="H2902" s="21" t="s">
        <v>48</v>
      </c>
      <c r="I2902" s="21" t="s">
        <v>1457</v>
      </c>
      <c r="J2902" s="21" t="s">
        <v>49</v>
      </c>
      <c r="K2902" s="21" t="s">
        <v>698</v>
      </c>
      <c r="L2902" s="21" t="s">
        <v>699</v>
      </c>
      <c r="M2902" s="21" t="s">
        <v>700</v>
      </c>
      <c r="N2902" s="21">
        <v>30</v>
      </c>
      <c r="O2902" s="20"/>
      <c r="P2902" s="21" t="s">
        <v>49</v>
      </c>
      <c r="Q2902" s="21" t="s">
        <v>1458</v>
      </c>
      <c r="R2902" s="21">
        <v>0</v>
      </c>
      <c r="S2902" s="21">
        <v>7720</v>
      </c>
      <c r="T2902" s="21">
        <v>-67.911240000000006</v>
      </c>
      <c r="U2902" s="21">
        <v>-17.23826</v>
      </c>
      <c r="V2902" s="21" t="s">
        <v>1459</v>
      </c>
      <c r="W2902" s="21" t="s">
        <v>51</v>
      </c>
      <c r="X2902" s="21" t="s">
        <v>1460</v>
      </c>
      <c r="Y2902" s="23">
        <v>46246</v>
      </c>
      <c r="Z2902" s="24">
        <f>+E2902-Y2902</f>
        <v>-97</v>
      </c>
      <c r="AA2902" s="25">
        <f>+Tabla_DatosExternos_142[[#This Row],[Saldo]]/Tabla_DatosExternos_142[[#This Row],[Importe]]</f>
        <v>1</v>
      </c>
      <c r="AB2902" s="21"/>
      <c r="AC2902" s="26">
        <f>IF(AND(-Z2902&gt;=1,-Z2902&lt;=30),D2902,0)</f>
        <v>0</v>
      </c>
      <c r="AD2902" s="26">
        <f>IF(AND(-Z2902&gt;=31,-Z2902&lt;=60),D2902,0)</f>
        <v>0</v>
      </c>
      <c r="AE2902" s="26">
        <f>IF(AND(-Z2902&gt;=61,-Z2902&lt;=90),D2902,0)</f>
        <v>0</v>
      </c>
      <c r="AF2902" s="26">
        <f>IF(AND(-Z2902&gt;=91,-Z2902&lt;=120),D2902,0)</f>
        <v>1680</v>
      </c>
      <c r="AG2902" s="26">
        <f>IF(AND(-Z2902&gt;=121,-Z2902&lt;=150),D2902,0)</f>
        <v>0</v>
      </c>
      <c r="AH2902" s="26">
        <f>IF(AND(-Z2902&gt;=151,-Z2902&lt;=180),D2902,0)</f>
        <v>0</v>
      </c>
      <c r="AI2902" s="26">
        <f>IF(AND(-Z2902&gt;=181,-Z2902&lt;=210),D2902,0)</f>
        <v>0</v>
      </c>
      <c r="AJ2902" s="26">
        <f>IF(AND(-Z2902&gt;=211,-Z2902&lt;=250),D2902,0)</f>
        <v>0</v>
      </c>
      <c r="AK2902" s="26">
        <f>IF(-Z2902&gt;=251,D2902,0)</f>
        <v>0</v>
      </c>
      <c r="AL2902" s="26">
        <f>SUM(AE2902:AF2902)</f>
        <v>1680</v>
      </c>
      <c r="AM2902" s="26">
        <f>SUM(AG2902:AK2902)</f>
        <v>0</v>
      </c>
      <c r="AN2902" s="26">
        <f>SUM(AI2902:AK2902)</f>
        <v>0</v>
      </c>
      <c r="AO2902" s="26">
        <f>+IF(SUM(AC2902:AK2902)=0,D2902,0)</f>
        <v>0</v>
      </c>
      <c r="AP2902" s="26">
        <f>+SUM(AC2902:AK2902)</f>
        <v>1680</v>
      </c>
      <c r="AQ2902" s="26">
        <f>+Tabla_DatosExternos_142[[#This Row],[Total Vigente]]+Tabla_DatosExternos_142[[#This Row],[Total Vencido]]</f>
        <v>1680</v>
      </c>
      <c r="AR2902" s="26">
        <f>SUM(AG2902:AK2902)</f>
        <v>0</v>
      </c>
      <c r="AS2902" s="27">
        <f>+Tabla_DatosExternos_142[[#This Row],[Fecha]]-Tabla_DatosExternos_142[[#This Row],[Vence]]</f>
        <v>-30</v>
      </c>
      <c r="AT2902" s="21"/>
      <c r="AU2902" s="28" t="e">
        <f>+AR2902-W2902</f>
        <v>#VALUE!</v>
      </c>
    </row>
    <row r="2903" spans="1:47" x14ac:dyDescent="0.35">
      <c r="A2903" s="20">
        <v>46130</v>
      </c>
      <c r="B2903" s="21">
        <v>137018</v>
      </c>
      <c r="C2903" s="21">
        <v>28000</v>
      </c>
      <c r="D2903" s="21">
        <v>25000</v>
      </c>
      <c r="E2903" s="22">
        <v>46160</v>
      </c>
      <c r="F2903" s="21">
        <v>86</v>
      </c>
      <c r="G2903" s="21" t="s">
        <v>81</v>
      </c>
      <c r="H2903" s="21" t="s">
        <v>48</v>
      </c>
      <c r="I2903" s="21" t="s">
        <v>1597</v>
      </c>
      <c r="J2903" s="21" t="s">
        <v>49</v>
      </c>
      <c r="K2903" s="21" t="s">
        <v>698</v>
      </c>
      <c r="L2903" s="21" t="s">
        <v>699</v>
      </c>
      <c r="M2903" s="21" t="s">
        <v>700</v>
      </c>
      <c r="N2903" s="21">
        <v>30</v>
      </c>
      <c r="O2903" s="20">
        <v>46211</v>
      </c>
      <c r="P2903" s="21" t="s">
        <v>49</v>
      </c>
      <c r="Q2903" s="21" t="s">
        <v>1598</v>
      </c>
      <c r="R2903" s="21">
        <v>28000</v>
      </c>
      <c r="S2903" s="21">
        <v>7720</v>
      </c>
      <c r="T2903" s="21">
        <v>-68.264111</v>
      </c>
      <c r="U2903" s="21">
        <v>-16.483395000000002</v>
      </c>
      <c r="V2903" s="21" t="s">
        <v>1599</v>
      </c>
      <c r="W2903" s="21" t="s">
        <v>51</v>
      </c>
      <c r="X2903" s="21" t="s">
        <v>1600</v>
      </c>
      <c r="Y2903" s="23">
        <v>46246</v>
      </c>
      <c r="Z2903" s="24">
        <f>+E2903-Y2903</f>
        <v>-86</v>
      </c>
      <c r="AA2903" s="25">
        <f>+Tabla_DatosExternos_142[[#This Row],[Saldo]]/Tabla_DatosExternos_142[[#This Row],[Importe]]</f>
        <v>0.8928571428571429</v>
      </c>
      <c r="AB2903" s="21"/>
      <c r="AC2903" s="26">
        <f>IF(AND(-Z2903&gt;=1,-Z2903&lt;=30),D2903,0)</f>
        <v>0</v>
      </c>
      <c r="AD2903" s="26">
        <f>IF(AND(-Z2903&gt;=31,-Z2903&lt;=60),D2903,0)</f>
        <v>0</v>
      </c>
      <c r="AE2903" s="26">
        <f>IF(AND(-Z2903&gt;=61,-Z2903&lt;=90),D2903,0)</f>
        <v>25000</v>
      </c>
      <c r="AF2903" s="26">
        <f>IF(AND(-Z2903&gt;=91,-Z2903&lt;=120),D2903,0)</f>
        <v>0</v>
      </c>
      <c r="AG2903" s="26">
        <f>IF(AND(-Z2903&gt;=121,-Z2903&lt;=150),D2903,0)</f>
        <v>0</v>
      </c>
      <c r="AH2903" s="26">
        <f>IF(AND(-Z2903&gt;=151,-Z2903&lt;=180),D2903,0)</f>
        <v>0</v>
      </c>
      <c r="AI2903" s="26">
        <f>IF(AND(-Z2903&gt;=181,-Z2903&lt;=210),D2903,0)</f>
        <v>0</v>
      </c>
      <c r="AJ2903" s="26">
        <f>IF(AND(-Z2903&gt;=211,-Z2903&lt;=250),D2903,0)</f>
        <v>0</v>
      </c>
      <c r="AK2903" s="26">
        <f>IF(-Z2903&gt;=251,D2903,0)</f>
        <v>0</v>
      </c>
      <c r="AL2903" s="26">
        <f>SUM(AE2903:AF2903)</f>
        <v>25000</v>
      </c>
      <c r="AM2903" s="26">
        <f>SUM(AG2903:AK2903)</f>
        <v>0</v>
      </c>
      <c r="AN2903" s="26">
        <f>SUM(AI2903:AK2903)</f>
        <v>0</v>
      </c>
      <c r="AO2903" s="26">
        <f>+IF(SUM(AC2903:AK2903)=0,D2903,0)</f>
        <v>0</v>
      </c>
      <c r="AP2903" s="26">
        <f>+SUM(AC2903:AK2903)</f>
        <v>25000</v>
      </c>
      <c r="AQ2903" s="26">
        <f>+Tabla_DatosExternos_142[[#This Row],[Total Vigente]]+Tabla_DatosExternos_142[[#This Row],[Total Vencido]]</f>
        <v>25000</v>
      </c>
      <c r="AR2903" s="26">
        <f>SUM(AG2903:AK2903)</f>
        <v>0</v>
      </c>
      <c r="AS2903" s="27">
        <f>+Tabla_DatosExternos_142[[#This Row],[Fecha]]-Tabla_DatosExternos_142[[#This Row],[Vence]]</f>
        <v>-30</v>
      </c>
      <c r="AT2903" s="21"/>
      <c r="AU2903" s="28" t="e">
        <f>+AR2903-W2903</f>
        <v>#VALUE!</v>
      </c>
    </row>
    <row r="2904" spans="1:47" x14ac:dyDescent="0.35">
      <c r="A2904" s="20">
        <v>46142</v>
      </c>
      <c r="B2904" s="21">
        <v>493</v>
      </c>
      <c r="C2904" s="21">
        <v>27719.514999999999</v>
      </c>
      <c r="D2904" s="21">
        <v>7719.52</v>
      </c>
      <c r="E2904" s="22">
        <v>46167</v>
      </c>
      <c r="F2904" s="21">
        <v>79</v>
      </c>
      <c r="G2904" s="21" t="s">
        <v>81</v>
      </c>
      <c r="H2904" s="21" t="s">
        <v>48</v>
      </c>
      <c r="I2904" s="21" t="s">
        <v>1647</v>
      </c>
      <c r="J2904" s="21" t="s">
        <v>49</v>
      </c>
      <c r="K2904" s="21" t="s">
        <v>698</v>
      </c>
      <c r="L2904" s="21" t="s">
        <v>699</v>
      </c>
      <c r="M2904" s="21" t="s">
        <v>1113</v>
      </c>
      <c r="N2904" s="21">
        <v>25</v>
      </c>
      <c r="O2904" s="20">
        <v>46234</v>
      </c>
      <c r="P2904" s="21" t="s">
        <v>50</v>
      </c>
      <c r="Q2904" s="21" t="s">
        <v>1648</v>
      </c>
      <c r="R2904" s="21">
        <v>250000</v>
      </c>
      <c r="S2904" s="21">
        <v>906</v>
      </c>
      <c r="T2904" s="21">
        <v>-68.209868799999995</v>
      </c>
      <c r="U2904" s="21">
        <v>-16.5281792</v>
      </c>
      <c r="V2904" s="21" t="s">
        <v>1649</v>
      </c>
      <c r="W2904" s="21" t="s">
        <v>51</v>
      </c>
      <c r="X2904" s="21" t="s">
        <v>1650</v>
      </c>
      <c r="Y2904" s="23">
        <v>46246</v>
      </c>
      <c r="Z2904" s="24">
        <f>+E2904-Y2904</f>
        <v>-79</v>
      </c>
      <c r="AA2904" s="25">
        <f>+Tabla_DatosExternos_142[[#This Row],[Saldo]]/Tabla_DatosExternos_142[[#This Row],[Importe]]</f>
        <v>0.27848683499693266</v>
      </c>
      <c r="AB2904" s="21"/>
      <c r="AC2904" s="26">
        <f>IF(AND(-Z2904&gt;=1,-Z2904&lt;=30),D2904,0)</f>
        <v>0</v>
      </c>
      <c r="AD2904" s="26">
        <f>IF(AND(-Z2904&gt;=31,-Z2904&lt;=60),D2904,0)</f>
        <v>0</v>
      </c>
      <c r="AE2904" s="26">
        <f>IF(AND(-Z2904&gt;=61,-Z2904&lt;=90),D2904,0)</f>
        <v>7719.52</v>
      </c>
      <c r="AF2904" s="26">
        <f>IF(AND(-Z2904&gt;=91,-Z2904&lt;=120),D2904,0)</f>
        <v>0</v>
      </c>
      <c r="AG2904" s="26">
        <f>IF(AND(-Z2904&gt;=121,-Z2904&lt;=150),D2904,0)</f>
        <v>0</v>
      </c>
      <c r="AH2904" s="26">
        <f>IF(AND(-Z2904&gt;=151,-Z2904&lt;=180),D2904,0)</f>
        <v>0</v>
      </c>
      <c r="AI2904" s="26">
        <f>IF(AND(-Z2904&gt;=181,-Z2904&lt;=210),D2904,0)</f>
        <v>0</v>
      </c>
      <c r="AJ2904" s="26">
        <f>IF(AND(-Z2904&gt;=211,-Z2904&lt;=250),D2904,0)</f>
        <v>0</v>
      </c>
      <c r="AK2904" s="26">
        <f>IF(-Z2904&gt;=251,D2904,0)</f>
        <v>0</v>
      </c>
      <c r="AL2904" s="26">
        <f>SUM(AE2904:AF2904)</f>
        <v>7719.52</v>
      </c>
      <c r="AM2904" s="26">
        <f>SUM(AG2904:AK2904)</f>
        <v>0</v>
      </c>
      <c r="AN2904" s="26">
        <f>SUM(AI2904:AK2904)</f>
        <v>0</v>
      </c>
      <c r="AO2904" s="26">
        <f>+IF(SUM(AC2904:AK2904)=0,D2904,0)</f>
        <v>0</v>
      </c>
      <c r="AP2904" s="26">
        <f>+SUM(AC2904:AK2904)</f>
        <v>7719.52</v>
      </c>
      <c r="AQ2904" s="26">
        <f>+Tabla_DatosExternos_142[[#This Row],[Total Vigente]]+Tabla_DatosExternos_142[[#This Row],[Total Vencido]]</f>
        <v>7719.52</v>
      </c>
      <c r="AR2904" s="26">
        <f>SUM(AG2904:AK2904)</f>
        <v>0</v>
      </c>
      <c r="AS2904" s="27">
        <f>+Tabla_DatosExternos_142[[#This Row],[Fecha]]-Tabla_DatosExternos_142[[#This Row],[Vence]]</f>
        <v>-25</v>
      </c>
      <c r="AT2904" s="21"/>
      <c r="AU2904" s="28" t="e">
        <f>+AR2904-W2904</f>
        <v>#VALUE!</v>
      </c>
    </row>
    <row r="2905" spans="1:47" x14ac:dyDescent="0.35">
      <c r="A2905" s="20">
        <v>46142</v>
      </c>
      <c r="B2905" s="21">
        <v>494</v>
      </c>
      <c r="C2905" s="21">
        <v>27719.514999999999</v>
      </c>
      <c r="D2905" s="21">
        <v>27719.514999999999</v>
      </c>
      <c r="E2905" s="22">
        <v>46198</v>
      </c>
      <c r="F2905" s="21">
        <v>48</v>
      </c>
      <c r="G2905" s="21" t="s">
        <v>96</v>
      </c>
      <c r="H2905" s="21" t="s">
        <v>48</v>
      </c>
      <c r="I2905" s="21" t="s">
        <v>1647</v>
      </c>
      <c r="J2905" s="21" t="s">
        <v>49</v>
      </c>
      <c r="K2905" s="21" t="s">
        <v>698</v>
      </c>
      <c r="L2905" s="21" t="s">
        <v>699</v>
      </c>
      <c r="M2905" s="21" t="s">
        <v>1113</v>
      </c>
      <c r="N2905" s="21">
        <v>56</v>
      </c>
      <c r="O2905" s="20"/>
      <c r="P2905" s="21" t="s">
        <v>50</v>
      </c>
      <c r="Q2905" s="21" t="s">
        <v>1648</v>
      </c>
      <c r="R2905" s="21">
        <v>250000</v>
      </c>
      <c r="S2905" s="21">
        <v>906</v>
      </c>
      <c r="T2905" s="21">
        <v>-68.209868799999995</v>
      </c>
      <c r="U2905" s="21">
        <v>-16.5281792</v>
      </c>
      <c r="V2905" s="21" t="s">
        <v>1649</v>
      </c>
      <c r="W2905" s="21" t="s">
        <v>51</v>
      </c>
      <c r="X2905" s="21" t="s">
        <v>1650</v>
      </c>
      <c r="Y2905" s="23">
        <v>46246</v>
      </c>
      <c r="Z2905" s="24">
        <f>+E2905-Y2905</f>
        <v>-48</v>
      </c>
      <c r="AA2905" s="25">
        <f>+Tabla_DatosExternos_142[[#This Row],[Saldo]]/Tabla_DatosExternos_142[[#This Row],[Importe]]</f>
        <v>1</v>
      </c>
      <c r="AB2905" s="21"/>
      <c r="AC2905" s="26">
        <f>IF(AND(-Z2905&gt;=1,-Z2905&lt;=30),D2905,0)</f>
        <v>0</v>
      </c>
      <c r="AD2905" s="26">
        <f>IF(AND(-Z2905&gt;=31,-Z2905&lt;=60),D2905,0)</f>
        <v>27719.514999999999</v>
      </c>
      <c r="AE2905" s="26">
        <f>IF(AND(-Z2905&gt;=61,-Z2905&lt;=90),D2905,0)</f>
        <v>0</v>
      </c>
      <c r="AF2905" s="26">
        <f>IF(AND(-Z2905&gt;=91,-Z2905&lt;=120),D2905,0)</f>
        <v>0</v>
      </c>
      <c r="AG2905" s="26">
        <f>IF(AND(-Z2905&gt;=121,-Z2905&lt;=150),D2905,0)</f>
        <v>0</v>
      </c>
      <c r="AH2905" s="26">
        <f>IF(AND(-Z2905&gt;=151,-Z2905&lt;=180),D2905,0)</f>
        <v>0</v>
      </c>
      <c r="AI2905" s="26">
        <f>IF(AND(-Z2905&gt;=181,-Z2905&lt;=210),D2905,0)</f>
        <v>0</v>
      </c>
      <c r="AJ2905" s="26">
        <f>IF(AND(-Z2905&gt;=211,-Z2905&lt;=250),D2905,0)</f>
        <v>0</v>
      </c>
      <c r="AK2905" s="26">
        <f>IF(-Z2905&gt;=251,D2905,0)</f>
        <v>0</v>
      </c>
      <c r="AL2905" s="26">
        <f>SUM(AE2905:AF2905)</f>
        <v>0</v>
      </c>
      <c r="AM2905" s="26">
        <f>SUM(AG2905:AK2905)</f>
        <v>0</v>
      </c>
      <c r="AN2905" s="26">
        <f>SUM(AI2905:AK2905)</f>
        <v>0</v>
      </c>
      <c r="AO2905" s="26">
        <f>+IF(SUM(AC2905:AK2905)=0,D2905,0)</f>
        <v>0</v>
      </c>
      <c r="AP2905" s="26">
        <f>+SUM(AC2905:AK2905)</f>
        <v>27719.514999999999</v>
      </c>
      <c r="AQ2905" s="26">
        <f>+Tabla_DatosExternos_142[[#This Row],[Total Vigente]]+Tabla_DatosExternos_142[[#This Row],[Total Vencido]]</f>
        <v>27719.514999999999</v>
      </c>
      <c r="AR2905" s="26">
        <f>SUM(AG2905:AK2905)</f>
        <v>0</v>
      </c>
      <c r="AS2905" s="27">
        <f>+Tabla_DatosExternos_142[[#This Row],[Fecha]]-Tabla_DatosExternos_142[[#This Row],[Vence]]</f>
        <v>-56</v>
      </c>
      <c r="AT2905" s="21"/>
      <c r="AU2905" s="28" t="e">
        <f>+AR2905-W2905</f>
        <v>#VALUE!</v>
      </c>
    </row>
    <row r="2906" spans="1:47" x14ac:dyDescent="0.35">
      <c r="A2906" s="20">
        <v>46172</v>
      </c>
      <c r="B2906" s="21">
        <v>1568</v>
      </c>
      <c r="C2906" s="21">
        <v>76000</v>
      </c>
      <c r="D2906" s="21">
        <v>76000</v>
      </c>
      <c r="E2906" s="22">
        <v>46202</v>
      </c>
      <c r="F2906" s="21">
        <v>44</v>
      </c>
      <c r="G2906" s="21" t="s">
        <v>96</v>
      </c>
      <c r="H2906" s="21" t="s">
        <v>48</v>
      </c>
      <c r="I2906" s="21" t="s">
        <v>1647</v>
      </c>
      <c r="J2906" s="21" t="s">
        <v>49</v>
      </c>
      <c r="K2906" s="21" t="s">
        <v>698</v>
      </c>
      <c r="L2906" s="21" t="s">
        <v>699</v>
      </c>
      <c r="M2906" s="21" t="s">
        <v>1113</v>
      </c>
      <c r="N2906" s="21">
        <v>30</v>
      </c>
      <c r="O2906" s="20"/>
      <c r="P2906" s="21" t="s">
        <v>49</v>
      </c>
      <c r="Q2906" s="21" t="s">
        <v>1648</v>
      </c>
      <c r="R2906" s="21">
        <v>250000</v>
      </c>
      <c r="S2906" s="21">
        <v>906</v>
      </c>
      <c r="T2906" s="21">
        <v>-68.209868799999995</v>
      </c>
      <c r="U2906" s="21">
        <v>-16.5281792</v>
      </c>
      <c r="V2906" s="21" t="s">
        <v>1649</v>
      </c>
      <c r="W2906" s="21" t="s">
        <v>51</v>
      </c>
      <c r="X2906" s="21" t="s">
        <v>1650</v>
      </c>
      <c r="Y2906" s="23">
        <v>46246</v>
      </c>
      <c r="Z2906" s="24">
        <f>+E2906-Y2906</f>
        <v>-44</v>
      </c>
      <c r="AA2906" s="25">
        <f>+Tabla_DatosExternos_142[[#This Row],[Saldo]]/Tabla_DatosExternos_142[[#This Row],[Importe]]</f>
        <v>1</v>
      </c>
      <c r="AB2906" s="21"/>
      <c r="AC2906" s="26">
        <f>IF(AND(-Z2906&gt;=1,-Z2906&lt;=30),D2906,0)</f>
        <v>0</v>
      </c>
      <c r="AD2906" s="26">
        <f>IF(AND(-Z2906&gt;=31,-Z2906&lt;=60),D2906,0)</f>
        <v>76000</v>
      </c>
      <c r="AE2906" s="26">
        <f>IF(AND(-Z2906&gt;=61,-Z2906&lt;=90),D2906,0)</f>
        <v>0</v>
      </c>
      <c r="AF2906" s="26">
        <f>IF(AND(-Z2906&gt;=91,-Z2906&lt;=120),D2906,0)</f>
        <v>0</v>
      </c>
      <c r="AG2906" s="26">
        <f>IF(AND(-Z2906&gt;=121,-Z2906&lt;=150),D2906,0)</f>
        <v>0</v>
      </c>
      <c r="AH2906" s="26">
        <f>IF(AND(-Z2906&gt;=151,-Z2906&lt;=180),D2906,0)</f>
        <v>0</v>
      </c>
      <c r="AI2906" s="26">
        <f>IF(AND(-Z2906&gt;=181,-Z2906&lt;=210),D2906,0)</f>
        <v>0</v>
      </c>
      <c r="AJ2906" s="26">
        <f>IF(AND(-Z2906&gt;=211,-Z2906&lt;=250),D2906,0)</f>
        <v>0</v>
      </c>
      <c r="AK2906" s="26">
        <f>IF(-Z2906&gt;=251,D2906,0)</f>
        <v>0</v>
      </c>
      <c r="AL2906" s="26">
        <f>SUM(AE2906:AF2906)</f>
        <v>0</v>
      </c>
      <c r="AM2906" s="26">
        <f>SUM(AG2906:AK2906)</f>
        <v>0</v>
      </c>
      <c r="AN2906" s="26">
        <f>SUM(AI2906:AK2906)</f>
        <v>0</v>
      </c>
      <c r="AO2906" s="26">
        <f>+IF(SUM(AC2906:AK2906)=0,D2906,0)</f>
        <v>0</v>
      </c>
      <c r="AP2906" s="26">
        <f>+SUM(AC2906:AK2906)</f>
        <v>76000</v>
      </c>
      <c r="AQ2906" s="26">
        <f>+Tabla_DatosExternos_142[[#This Row],[Total Vigente]]+Tabla_DatosExternos_142[[#This Row],[Total Vencido]]</f>
        <v>76000</v>
      </c>
      <c r="AR2906" s="26">
        <f>SUM(AG2906:AK2906)</f>
        <v>0</v>
      </c>
      <c r="AS2906" s="27">
        <f>+Tabla_DatosExternos_142[[#This Row],[Fecha]]-Tabla_DatosExternos_142[[#This Row],[Vence]]</f>
        <v>-30</v>
      </c>
      <c r="AT2906" s="21"/>
      <c r="AU2906" s="28" t="e">
        <f>+AR2906-W2906</f>
        <v>#VALUE!</v>
      </c>
    </row>
    <row r="2907" spans="1:47" x14ac:dyDescent="0.35">
      <c r="A2907" s="20">
        <v>46203</v>
      </c>
      <c r="B2907" s="21">
        <v>150121</v>
      </c>
      <c r="C2907" s="21">
        <v>39200</v>
      </c>
      <c r="D2907" s="21">
        <v>39200</v>
      </c>
      <c r="E2907" s="22">
        <v>46233</v>
      </c>
      <c r="F2907" s="21">
        <v>13</v>
      </c>
      <c r="G2907" s="21" t="s">
        <v>90</v>
      </c>
      <c r="H2907" s="21" t="s">
        <v>48</v>
      </c>
      <c r="I2907" s="21" t="s">
        <v>2256</v>
      </c>
      <c r="J2907" s="21" t="s">
        <v>49</v>
      </c>
      <c r="K2907" s="21" t="s">
        <v>698</v>
      </c>
      <c r="L2907" s="21" t="s">
        <v>699</v>
      </c>
      <c r="M2907" s="21" t="s">
        <v>1113</v>
      </c>
      <c r="N2907" s="21">
        <v>30</v>
      </c>
      <c r="O2907" s="20"/>
      <c r="P2907" s="21" t="s">
        <v>49</v>
      </c>
      <c r="Q2907" s="21" t="s">
        <v>2257</v>
      </c>
      <c r="R2907" s="21">
        <v>40000</v>
      </c>
      <c r="S2907" s="21">
        <v>906</v>
      </c>
      <c r="T2907" s="21">
        <v>-67.565922</v>
      </c>
      <c r="U2907" s="21">
        <v>-15.831433000000001</v>
      </c>
      <c r="V2907" s="21" t="s">
        <v>2258</v>
      </c>
      <c r="W2907" s="21" t="s">
        <v>51</v>
      </c>
      <c r="X2907" s="21" t="s">
        <v>2259</v>
      </c>
      <c r="Y2907" s="23">
        <v>46246</v>
      </c>
      <c r="Z2907" s="24">
        <f>+E2907-Y2907</f>
        <v>-13</v>
      </c>
      <c r="AA2907" s="25">
        <f>+Tabla_DatosExternos_142[[#This Row],[Saldo]]/Tabla_DatosExternos_142[[#This Row],[Importe]]</f>
        <v>1</v>
      </c>
      <c r="AB2907" s="21"/>
      <c r="AC2907" s="26">
        <f>IF(AND(-Z2907&gt;=1,-Z2907&lt;=30),D2907,0)</f>
        <v>39200</v>
      </c>
      <c r="AD2907" s="26">
        <f>IF(AND(-Z2907&gt;=31,-Z2907&lt;=60),D2907,0)</f>
        <v>0</v>
      </c>
      <c r="AE2907" s="26">
        <f>IF(AND(-Z2907&gt;=61,-Z2907&lt;=90),D2907,0)</f>
        <v>0</v>
      </c>
      <c r="AF2907" s="26">
        <f>IF(AND(-Z2907&gt;=91,-Z2907&lt;=120),D2907,0)</f>
        <v>0</v>
      </c>
      <c r="AG2907" s="26">
        <f>IF(AND(-Z2907&gt;=121,-Z2907&lt;=150),D2907,0)</f>
        <v>0</v>
      </c>
      <c r="AH2907" s="26">
        <f>IF(AND(-Z2907&gt;=151,-Z2907&lt;=180),D2907,0)</f>
        <v>0</v>
      </c>
      <c r="AI2907" s="26">
        <f>IF(AND(-Z2907&gt;=181,-Z2907&lt;=210),D2907,0)</f>
        <v>0</v>
      </c>
      <c r="AJ2907" s="26">
        <f>IF(AND(-Z2907&gt;=211,-Z2907&lt;=250),D2907,0)</f>
        <v>0</v>
      </c>
      <c r="AK2907" s="26">
        <f>IF(-Z2907&gt;=251,D2907,0)</f>
        <v>0</v>
      </c>
      <c r="AL2907" s="26">
        <f>SUM(AE2907:AF2907)</f>
        <v>0</v>
      </c>
      <c r="AM2907" s="26">
        <f>SUM(AG2907:AK2907)</f>
        <v>0</v>
      </c>
      <c r="AN2907" s="26">
        <f>SUM(AI2907:AK2907)</f>
        <v>0</v>
      </c>
      <c r="AO2907" s="26">
        <f>+IF(SUM(AC2907:AK2907)=0,D2907,0)</f>
        <v>0</v>
      </c>
      <c r="AP2907" s="26">
        <f>+SUM(AC2907:AK2907)</f>
        <v>39200</v>
      </c>
      <c r="AQ2907" s="26">
        <f>+Tabla_DatosExternos_142[[#This Row],[Total Vigente]]+Tabla_DatosExternos_142[[#This Row],[Total Vencido]]</f>
        <v>39200</v>
      </c>
      <c r="AR2907" s="26">
        <f>SUM(AG2907:AK2907)</f>
        <v>0</v>
      </c>
      <c r="AS2907" s="27">
        <f>+Tabla_DatosExternos_142[[#This Row],[Fecha]]-Tabla_DatosExternos_142[[#This Row],[Vence]]</f>
        <v>-30</v>
      </c>
      <c r="AT2907" s="21"/>
      <c r="AU2907" s="28" t="e">
        <f>+AR2907-W2907</f>
        <v>#VALUE!</v>
      </c>
    </row>
    <row r="2908" spans="1:47" x14ac:dyDescent="0.35">
      <c r="A2908" s="20">
        <v>46217</v>
      </c>
      <c r="B2908" s="21">
        <v>154821</v>
      </c>
      <c r="C2908" s="21">
        <v>25999.75</v>
      </c>
      <c r="D2908" s="21">
        <v>25999.75</v>
      </c>
      <c r="E2908" s="22">
        <v>46247</v>
      </c>
      <c r="F2908" s="21">
        <v>1</v>
      </c>
      <c r="G2908" s="21" t="s">
        <v>90</v>
      </c>
      <c r="H2908" s="21" t="s">
        <v>95</v>
      </c>
      <c r="I2908" s="21" t="s">
        <v>2567</v>
      </c>
      <c r="J2908" s="21" t="s">
        <v>49</v>
      </c>
      <c r="K2908" s="21" t="s">
        <v>698</v>
      </c>
      <c r="L2908" s="21" t="s">
        <v>699</v>
      </c>
      <c r="M2908" s="21" t="s">
        <v>1113</v>
      </c>
      <c r="N2908" s="21">
        <v>30</v>
      </c>
      <c r="O2908" s="20"/>
      <c r="P2908" s="21" t="s">
        <v>49</v>
      </c>
      <c r="Q2908" s="21" t="s">
        <v>2568</v>
      </c>
      <c r="R2908" s="21">
        <v>28000</v>
      </c>
      <c r="S2908" s="21">
        <v>906</v>
      </c>
      <c r="T2908" s="21">
        <v>-68.215067000000005</v>
      </c>
      <c r="U2908" s="21">
        <v>-16.518905</v>
      </c>
      <c r="V2908" s="21" t="s">
        <v>2569</v>
      </c>
      <c r="W2908" s="21" t="s">
        <v>51</v>
      </c>
      <c r="X2908" s="21" t="s">
        <v>2570</v>
      </c>
      <c r="Y2908" s="23">
        <v>46246</v>
      </c>
      <c r="Z2908" s="24">
        <f>+E2908-Y2908</f>
        <v>1</v>
      </c>
      <c r="AA2908" s="25">
        <f>+Tabla_DatosExternos_142[[#This Row],[Saldo]]/Tabla_DatosExternos_142[[#This Row],[Importe]]</f>
        <v>1</v>
      </c>
      <c r="AB2908" s="21"/>
      <c r="AC2908" s="26">
        <f>IF(AND(-Z2908&gt;=1,-Z2908&lt;=30),D2908,0)</f>
        <v>0</v>
      </c>
      <c r="AD2908" s="26">
        <f>IF(AND(-Z2908&gt;=31,-Z2908&lt;=60),D2908,0)</f>
        <v>0</v>
      </c>
      <c r="AE2908" s="26">
        <f>IF(AND(-Z2908&gt;=61,-Z2908&lt;=90),D2908,0)</f>
        <v>0</v>
      </c>
      <c r="AF2908" s="26">
        <f>IF(AND(-Z2908&gt;=91,-Z2908&lt;=120),D2908,0)</f>
        <v>0</v>
      </c>
      <c r="AG2908" s="26">
        <f>IF(AND(-Z2908&gt;=121,-Z2908&lt;=150),D2908,0)</f>
        <v>0</v>
      </c>
      <c r="AH2908" s="26">
        <f>IF(AND(-Z2908&gt;=151,-Z2908&lt;=180),D2908,0)</f>
        <v>0</v>
      </c>
      <c r="AI2908" s="26">
        <f>IF(AND(-Z2908&gt;=181,-Z2908&lt;=210),D2908,0)</f>
        <v>0</v>
      </c>
      <c r="AJ2908" s="26">
        <f>IF(AND(-Z2908&gt;=211,-Z2908&lt;=250),D2908,0)</f>
        <v>0</v>
      </c>
      <c r="AK2908" s="26">
        <f>IF(-Z2908&gt;=251,D2908,0)</f>
        <v>0</v>
      </c>
      <c r="AL2908" s="26">
        <f>SUM(AE2908:AF2908)</f>
        <v>0</v>
      </c>
      <c r="AM2908" s="26">
        <f>SUM(AG2908:AK2908)</f>
        <v>0</v>
      </c>
      <c r="AN2908" s="26">
        <f>SUM(AI2908:AK2908)</f>
        <v>0</v>
      </c>
      <c r="AO2908" s="26">
        <f>+IF(SUM(AC2908:AK2908)=0,D2908,0)</f>
        <v>25999.75</v>
      </c>
      <c r="AP2908" s="26">
        <f>+SUM(AC2908:AK2908)</f>
        <v>0</v>
      </c>
      <c r="AQ2908" s="26">
        <f>+Tabla_DatosExternos_142[[#This Row],[Total Vigente]]+Tabla_DatosExternos_142[[#This Row],[Total Vencido]]</f>
        <v>25999.75</v>
      </c>
      <c r="AR2908" s="26">
        <f>SUM(AG2908:AK2908)</f>
        <v>0</v>
      </c>
      <c r="AS2908" s="27">
        <f>+Tabla_DatosExternos_142[[#This Row],[Fecha]]-Tabla_DatosExternos_142[[#This Row],[Vence]]</f>
        <v>-30</v>
      </c>
      <c r="AT2908" s="21"/>
      <c r="AU2908" s="28" t="e">
        <f>+AR2908-W2908</f>
        <v>#VALUE!</v>
      </c>
    </row>
    <row r="2909" spans="1:47" x14ac:dyDescent="0.35">
      <c r="A2909" s="20">
        <v>46218</v>
      </c>
      <c r="B2909" s="21">
        <v>155204</v>
      </c>
      <c r="C2909" s="21">
        <v>25999.75</v>
      </c>
      <c r="D2909" s="21">
        <v>25999.75</v>
      </c>
      <c r="E2909" s="22">
        <v>46248</v>
      </c>
      <c r="F2909" s="21">
        <v>2</v>
      </c>
      <c r="G2909" s="21" t="s">
        <v>90</v>
      </c>
      <c r="H2909" s="21" t="s">
        <v>95</v>
      </c>
      <c r="I2909" s="21" t="s">
        <v>2587</v>
      </c>
      <c r="J2909" s="21" t="s">
        <v>49</v>
      </c>
      <c r="K2909" s="21" t="s">
        <v>698</v>
      </c>
      <c r="L2909" s="21" t="s">
        <v>699</v>
      </c>
      <c r="M2909" s="21" t="s">
        <v>700</v>
      </c>
      <c r="N2909" s="21">
        <v>30</v>
      </c>
      <c r="O2909" s="20"/>
      <c r="P2909" s="21" t="s">
        <v>49</v>
      </c>
      <c r="Q2909" s="21" t="s">
        <v>2588</v>
      </c>
      <c r="R2909" s="21">
        <v>28000</v>
      </c>
      <c r="S2909" s="21">
        <v>7720</v>
      </c>
      <c r="T2909" s="21">
        <v>-68.248270899999994</v>
      </c>
      <c r="U2909" s="21">
        <v>-16.479410699999999</v>
      </c>
      <c r="V2909" s="21" t="s">
        <v>1133</v>
      </c>
      <c r="W2909" s="21" t="s">
        <v>51</v>
      </c>
      <c r="X2909" s="21" t="s">
        <v>2589</v>
      </c>
      <c r="Y2909" s="23">
        <v>46246</v>
      </c>
      <c r="Z2909" s="24">
        <f>+E2909-Y2909</f>
        <v>2</v>
      </c>
      <c r="AA2909" s="25">
        <f>+Tabla_DatosExternos_142[[#This Row],[Saldo]]/Tabla_DatosExternos_142[[#This Row],[Importe]]</f>
        <v>1</v>
      </c>
      <c r="AB2909" s="21"/>
      <c r="AC2909" s="26">
        <f>IF(AND(-Z2909&gt;=1,-Z2909&lt;=30),D2909,0)</f>
        <v>0</v>
      </c>
      <c r="AD2909" s="26">
        <f>IF(AND(-Z2909&gt;=31,-Z2909&lt;=60),D2909,0)</f>
        <v>0</v>
      </c>
      <c r="AE2909" s="26">
        <f>IF(AND(-Z2909&gt;=61,-Z2909&lt;=90),D2909,0)</f>
        <v>0</v>
      </c>
      <c r="AF2909" s="26">
        <f>IF(AND(-Z2909&gt;=91,-Z2909&lt;=120),D2909,0)</f>
        <v>0</v>
      </c>
      <c r="AG2909" s="26">
        <f>IF(AND(-Z2909&gt;=121,-Z2909&lt;=150),D2909,0)</f>
        <v>0</v>
      </c>
      <c r="AH2909" s="26">
        <f>IF(AND(-Z2909&gt;=151,-Z2909&lt;=180),D2909,0)</f>
        <v>0</v>
      </c>
      <c r="AI2909" s="26">
        <f>IF(AND(-Z2909&gt;=181,-Z2909&lt;=210),D2909,0)</f>
        <v>0</v>
      </c>
      <c r="AJ2909" s="26">
        <f>IF(AND(-Z2909&gt;=211,-Z2909&lt;=250),D2909,0)</f>
        <v>0</v>
      </c>
      <c r="AK2909" s="26">
        <f>IF(-Z2909&gt;=251,D2909,0)</f>
        <v>0</v>
      </c>
      <c r="AL2909" s="26">
        <f>SUM(AE2909:AF2909)</f>
        <v>0</v>
      </c>
      <c r="AM2909" s="26">
        <f>SUM(AG2909:AK2909)</f>
        <v>0</v>
      </c>
      <c r="AN2909" s="26">
        <f>SUM(AI2909:AK2909)</f>
        <v>0</v>
      </c>
      <c r="AO2909" s="26">
        <f>+IF(SUM(AC2909:AK2909)=0,D2909,0)</f>
        <v>25999.75</v>
      </c>
      <c r="AP2909" s="26">
        <f>+SUM(AC2909:AK2909)</f>
        <v>0</v>
      </c>
      <c r="AQ2909" s="26">
        <f>+Tabla_DatosExternos_142[[#This Row],[Total Vigente]]+Tabla_DatosExternos_142[[#This Row],[Total Vencido]]</f>
        <v>25999.75</v>
      </c>
      <c r="AR2909" s="26">
        <f>SUM(AG2909:AK2909)</f>
        <v>0</v>
      </c>
      <c r="AS2909" s="27">
        <f>+Tabla_DatosExternos_142[[#This Row],[Fecha]]-Tabla_DatosExternos_142[[#This Row],[Vence]]</f>
        <v>-30</v>
      </c>
      <c r="AT2909" s="21"/>
      <c r="AU2909" s="28" t="e">
        <f>+AR2909-W2909</f>
        <v>#VALUE!</v>
      </c>
    </row>
    <row r="2910" spans="1:47" x14ac:dyDescent="0.35">
      <c r="A2910" s="20">
        <v>46218</v>
      </c>
      <c r="B2910" s="21">
        <v>155207</v>
      </c>
      <c r="C2910" s="21">
        <v>25999.75</v>
      </c>
      <c r="D2910" s="21">
        <v>25999.75</v>
      </c>
      <c r="E2910" s="22">
        <v>46248</v>
      </c>
      <c r="F2910" s="21">
        <v>2</v>
      </c>
      <c r="G2910" s="21" t="s">
        <v>90</v>
      </c>
      <c r="H2910" s="21" t="s">
        <v>95</v>
      </c>
      <c r="I2910" s="21" t="s">
        <v>2590</v>
      </c>
      <c r="J2910" s="21" t="s">
        <v>49</v>
      </c>
      <c r="K2910" s="21" t="s">
        <v>698</v>
      </c>
      <c r="L2910" s="21" t="s">
        <v>699</v>
      </c>
      <c r="M2910" s="21" t="s">
        <v>1113</v>
      </c>
      <c r="N2910" s="21">
        <v>30</v>
      </c>
      <c r="O2910" s="20"/>
      <c r="P2910" s="21" t="s">
        <v>49</v>
      </c>
      <c r="Q2910" s="21" t="s">
        <v>2591</v>
      </c>
      <c r="R2910" s="21">
        <v>28000</v>
      </c>
      <c r="S2910" s="21">
        <v>906</v>
      </c>
      <c r="T2910" s="21">
        <v>-67.6068894</v>
      </c>
      <c r="U2910" s="21">
        <v>-16.314337900000002</v>
      </c>
      <c r="V2910" s="21" t="s">
        <v>2592</v>
      </c>
      <c r="W2910" s="21" t="s">
        <v>51</v>
      </c>
      <c r="X2910" s="21" t="s">
        <v>2593</v>
      </c>
      <c r="Y2910" s="23">
        <v>46246</v>
      </c>
      <c r="Z2910" s="24">
        <f>+E2910-Y2910</f>
        <v>2</v>
      </c>
      <c r="AA2910" s="25">
        <f>+Tabla_DatosExternos_142[[#This Row],[Saldo]]/Tabla_DatosExternos_142[[#This Row],[Importe]]</f>
        <v>1</v>
      </c>
      <c r="AB2910" s="21"/>
      <c r="AC2910" s="26">
        <f>IF(AND(-Z2910&gt;=1,-Z2910&lt;=30),D2910,0)</f>
        <v>0</v>
      </c>
      <c r="AD2910" s="26">
        <f>IF(AND(-Z2910&gt;=31,-Z2910&lt;=60),D2910,0)</f>
        <v>0</v>
      </c>
      <c r="AE2910" s="26">
        <f>IF(AND(-Z2910&gt;=61,-Z2910&lt;=90),D2910,0)</f>
        <v>0</v>
      </c>
      <c r="AF2910" s="26">
        <f>IF(AND(-Z2910&gt;=91,-Z2910&lt;=120),D2910,0)</f>
        <v>0</v>
      </c>
      <c r="AG2910" s="26">
        <f>IF(AND(-Z2910&gt;=121,-Z2910&lt;=150),D2910,0)</f>
        <v>0</v>
      </c>
      <c r="AH2910" s="26">
        <f>IF(AND(-Z2910&gt;=151,-Z2910&lt;=180),D2910,0)</f>
        <v>0</v>
      </c>
      <c r="AI2910" s="26">
        <f>IF(AND(-Z2910&gt;=181,-Z2910&lt;=210),D2910,0)</f>
        <v>0</v>
      </c>
      <c r="AJ2910" s="26">
        <f>IF(AND(-Z2910&gt;=211,-Z2910&lt;=250),D2910,0)</f>
        <v>0</v>
      </c>
      <c r="AK2910" s="26">
        <f>IF(-Z2910&gt;=251,D2910,0)</f>
        <v>0</v>
      </c>
      <c r="AL2910" s="26">
        <f>SUM(AE2910:AF2910)</f>
        <v>0</v>
      </c>
      <c r="AM2910" s="26">
        <f>SUM(AG2910:AK2910)</f>
        <v>0</v>
      </c>
      <c r="AN2910" s="26">
        <f>SUM(AI2910:AK2910)</f>
        <v>0</v>
      </c>
      <c r="AO2910" s="26">
        <f>+IF(SUM(AC2910:AK2910)=0,D2910,0)</f>
        <v>25999.75</v>
      </c>
      <c r="AP2910" s="26">
        <f>+SUM(AC2910:AK2910)</f>
        <v>0</v>
      </c>
      <c r="AQ2910" s="26">
        <f>+Tabla_DatosExternos_142[[#This Row],[Total Vigente]]+Tabla_DatosExternos_142[[#This Row],[Total Vencido]]</f>
        <v>25999.75</v>
      </c>
      <c r="AR2910" s="26">
        <f>SUM(AG2910:AK2910)</f>
        <v>0</v>
      </c>
      <c r="AS2910" s="27">
        <f>+Tabla_DatosExternos_142[[#This Row],[Fecha]]-Tabla_DatosExternos_142[[#This Row],[Vence]]</f>
        <v>-30</v>
      </c>
      <c r="AT2910" s="21"/>
      <c r="AU2910" s="28" t="e">
        <f>+AR2910-W2910</f>
        <v>#VALUE!</v>
      </c>
    </row>
    <row r="2911" spans="1:47" x14ac:dyDescent="0.35">
      <c r="A2911" s="20">
        <v>46227</v>
      </c>
      <c r="B2911" s="21">
        <v>157580</v>
      </c>
      <c r="C2911" s="21">
        <v>939.99</v>
      </c>
      <c r="D2911" s="21">
        <v>939.99</v>
      </c>
      <c r="E2911" s="22">
        <v>46257</v>
      </c>
      <c r="F2911" s="21">
        <v>11</v>
      </c>
      <c r="G2911" s="21" t="s">
        <v>90</v>
      </c>
      <c r="H2911" s="21" t="s">
        <v>95</v>
      </c>
      <c r="I2911" s="21" t="s">
        <v>2567</v>
      </c>
      <c r="J2911" s="21" t="s">
        <v>49</v>
      </c>
      <c r="K2911" s="21" t="s">
        <v>698</v>
      </c>
      <c r="L2911" s="21" t="s">
        <v>699</v>
      </c>
      <c r="M2911" s="21" t="s">
        <v>1113</v>
      </c>
      <c r="N2911" s="21">
        <v>30</v>
      </c>
      <c r="O2911" s="20"/>
      <c r="P2911" s="21" t="s">
        <v>49</v>
      </c>
      <c r="Q2911" s="21" t="s">
        <v>2568</v>
      </c>
      <c r="R2911" s="21">
        <v>28000</v>
      </c>
      <c r="S2911" s="21">
        <v>906</v>
      </c>
      <c r="T2911" s="21">
        <v>-68.215067000000005</v>
      </c>
      <c r="U2911" s="21">
        <v>-16.518905</v>
      </c>
      <c r="V2911" s="21" t="s">
        <v>2569</v>
      </c>
      <c r="W2911" s="21" t="s">
        <v>51</v>
      </c>
      <c r="X2911" s="21" t="s">
        <v>2570</v>
      </c>
      <c r="Y2911" s="23">
        <v>46246</v>
      </c>
      <c r="Z2911" s="24">
        <f>+E2911-Y2911</f>
        <v>11</v>
      </c>
      <c r="AA2911" s="25">
        <f>+Tabla_DatosExternos_142[[#This Row],[Saldo]]/Tabla_DatosExternos_142[[#This Row],[Importe]]</f>
        <v>1</v>
      </c>
      <c r="AB2911" s="21"/>
      <c r="AC2911" s="26">
        <f>IF(AND(-Z2911&gt;=1,-Z2911&lt;=30),D2911,0)</f>
        <v>0</v>
      </c>
      <c r="AD2911" s="26">
        <f>IF(AND(-Z2911&gt;=31,-Z2911&lt;=60),D2911,0)</f>
        <v>0</v>
      </c>
      <c r="AE2911" s="26">
        <f>IF(AND(-Z2911&gt;=61,-Z2911&lt;=90),D2911,0)</f>
        <v>0</v>
      </c>
      <c r="AF2911" s="26">
        <f>IF(AND(-Z2911&gt;=91,-Z2911&lt;=120),D2911,0)</f>
        <v>0</v>
      </c>
      <c r="AG2911" s="26">
        <f>IF(AND(-Z2911&gt;=121,-Z2911&lt;=150),D2911,0)</f>
        <v>0</v>
      </c>
      <c r="AH2911" s="26">
        <f>IF(AND(-Z2911&gt;=151,-Z2911&lt;=180),D2911,0)</f>
        <v>0</v>
      </c>
      <c r="AI2911" s="26">
        <f>IF(AND(-Z2911&gt;=181,-Z2911&lt;=210),D2911,0)</f>
        <v>0</v>
      </c>
      <c r="AJ2911" s="26">
        <f>IF(AND(-Z2911&gt;=211,-Z2911&lt;=250),D2911,0)</f>
        <v>0</v>
      </c>
      <c r="AK2911" s="26">
        <f>IF(-Z2911&gt;=251,D2911,0)</f>
        <v>0</v>
      </c>
      <c r="AL2911" s="26">
        <f>SUM(AE2911:AF2911)</f>
        <v>0</v>
      </c>
      <c r="AM2911" s="26">
        <f>SUM(AG2911:AK2911)</f>
        <v>0</v>
      </c>
      <c r="AN2911" s="26">
        <f>SUM(AI2911:AK2911)</f>
        <v>0</v>
      </c>
      <c r="AO2911" s="26">
        <f>+IF(SUM(AC2911:AK2911)=0,D2911,0)</f>
        <v>939.99</v>
      </c>
      <c r="AP2911" s="26">
        <f>+SUM(AC2911:AK2911)</f>
        <v>0</v>
      </c>
      <c r="AQ2911" s="26">
        <f>+Tabla_DatosExternos_142[[#This Row],[Total Vigente]]+Tabla_DatosExternos_142[[#This Row],[Total Vencido]]</f>
        <v>939.99</v>
      </c>
      <c r="AR2911" s="26">
        <f>SUM(AG2911:AK2911)</f>
        <v>0</v>
      </c>
      <c r="AS2911" s="27">
        <f>+Tabla_DatosExternos_142[[#This Row],[Fecha]]-Tabla_DatosExternos_142[[#This Row],[Vence]]</f>
        <v>-30</v>
      </c>
      <c r="AT2911" s="21"/>
      <c r="AU2911" s="28" t="e">
        <f>+AR2911-W2911</f>
        <v>#VALUE!</v>
      </c>
    </row>
    <row r="2912" spans="1:47" x14ac:dyDescent="0.35">
      <c r="A2912" s="20">
        <v>46237</v>
      </c>
      <c r="B2912" s="21">
        <v>160230</v>
      </c>
      <c r="C2912" s="21">
        <v>97998.99</v>
      </c>
      <c r="D2912" s="21">
        <v>97998.99</v>
      </c>
      <c r="E2912" s="22">
        <v>46267</v>
      </c>
      <c r="F2912" s="21">
        <v>21</v>
      </c>
      <c r="G2912" s="21" t="s">
        <v>90</v>
      </c>
      <c r="H2912" s="21" t="s">
        <v>95</v>
      </c>
      <c r="I2912" s="21" t="s">
        <v>3107</v>
      </c>
      <c r="J2912" s="21" t="s">
        <v>49</v>
      </c>
      <c r="K2912" s="21" t="s">
        <v>698</v>
      </c>
      <c r="L2912" s="21" t="s">
        <v>699</v>
      </c>
      <c r="M2912" s="21" t="s">
        <v>700</v>
      </c>
      <c r="N2912" s="21">
        <v>30</v>
      </c>
      <c r="O2912" s="20"/>
      <c r="P2912" s="21" t="s">
        <v>49</v>
      </c>
      <c r="Q2912" s="21" t="s">
        <v>3108</v>
      </c>
      <c r="R2912" s="21">
        <v>100000</v>
      </c>
      <c r="S2912" s="21">
        <v>7720</v>
      </c>
      <c r="T2912" s="21">
        <v>-67.168838500000007</v>
      </c>
      <c r="U2912" s="21">
        <v>-17.542827599999999</v>
      </c>
      <c r="V2912" s="21" t="s">
        <v>3109</v>
      </c>
      <c r="W2912" s="21" t="s">
        <v>51</v>
      </c>
      <c r="X2912" s="21" t="s">
        <v>3110</v>
      </c>
      <c r="Y2912" s="23">
        <v>46246</v>
      </c>
      <c r="Z2912" s="24">
        <f>+E2912-Y2912</f>
        <v>21</v>
      </c>
      <c r="AA2912" s="25">
        <f>+Tabla_DatosExternos_142[[#This Row],[Saldo]]/Tabla_DatosExternos_142[[#This Row],[Importe]]</f>
        <v>1</v>
      </c>
      <c r="AB2912" s="21"/>
      <c r="AC2912" s="26">
        <f>IF(AND(-Z2912&gt;=1,-Z2912&lt;=30),D2912,0)</f>
        <v>0</v>
      </c>
      <c r="AD2912" s="26">
        <f>IF(AND(-Z2912&gt;=31,-Z2912&lt;=60),D2912,0)</f>
        <v>0</v>
      </c>
      <c r="AE2912" s="26">
        <f>IF(AND(-Z2912&gt;=61,-Z2912&lt;=90),D2912,0)</f>
        <v>0</v>
      </c>
      <c r="AF2912" s="26">
        <f>IF(AND(-Z2912&gt;=91,-Z2912&lt;=120),D2912,0)</f>
        <v>0</v>
      </c>
      <c r="AG2912" s="26">
        <f>IF(AND(-Z2912&gt;=121,-Z2912&lt;=150),D2912,0)</f>
        <v>0</v>
      </c>
      <c r="AH2912" s="26">
        <f>IF(AND(-Z2912&gt;=151,-Z2912&lt;=180),D2912,0)</f>
        <v>0</v>
      </c>
      <c r="AI2912" s="26">
        <f>IF(AND(-Z2912&gt;=181,-Z2912&lt;=210),D2912,0)</f>
        <v>0</v>
      </c>
      <c r="AJ2912" s="26">
        <f>IF(AND(-Z2912&gt;=211,-Z2912&lt;=250),D2912,0)</f>
        <v>0</v>
      </c>
      <c r="AK2912" s="26">
        <f>IF(-Z2912&gt;=251,D2912,0)</f>
        <v>0</v>
      </c>
      <c r="AL2912" s="26">
        <f>SUM(AE2912:AF2912)</f>
        <v>0</v>
      </c>
      <c r="AM2912" s="26">
        <f>SUM(AG2912:AK2912)</f>
        <v>0</v>
      </c>
      <c r="AN2912" s="26">
        <f>SUM(AI2912:AK2912)</f>
        <v>0</v>
      </c>
      <c r="AO2912" s="26">
        <f>+IF(SUM(AC2912:AK2912)=0,D2912,0)</f>
        <v>97998.99</v>
      </c>
      <c r="AP2912" s="26">
        <f>+SUM(AC2912:AK2912)</f>
        <v>0</v>
      </c>
      <c r="AQ2912" s="26">
        <f>+Tabla_DatosExternos_142[[#This Row],[Total Vigente]]+Tabla_DatosExternos_142[[#This Row],[Total Vencido]]</f>
        <v>97998.99</v>
      </c>
      <c r="AR2912" s="26">
        <f>SUM(AG2912:AK2912)</f>
        <v>0</v>
      </c>
      <c r="AS2912" s="27">
        <f>+Tabla_DatosExternos_142[[#This Row],[Fecha]]-Tabla_DatosExternos_142[[#This Row],[Vence]]</f>
        <v>-30</v>
      </c>
      <c r="AT2912" s="21"/>
      <c r="AU2912" s="28" t="e">
        <f>+AR2912-W2912</f>
        <v>#VALUE!</v>
      </c>
    </row>
    <row r="2913" spans="1:47" x14ac:dyDescent="0.35">
      <c r="A2913" s="20">
        <v>46238</v>
      </c>
      <c r="B2913" s="21">
        <v>160561</v>
      </c>
      <c r="C2913" s="21">
        <v>21000</v>
      </c>
      <c r="D2913" s="21">
        <v>21000</v>
      </c>
      <c r="E2913" s="22">
        <v>46268</v>
      </c>
      <c r="F2913" s="21">
        <v>22</v>
      </c>
      <c r="G2913" s="21" t="s">
        <v>90</v>
      </c>
      <c r="H2913" s="21" t="s">
        <v>95</v>
      </c>
      <c r="I2913" s="21" t="s">
        <v>3153</v>
      </c>
      <c r="J2913" s="21" t="s">
        <v>49</v>
      </c>
      <c r="K2913" s="21" t="s">
        <v>698</v>
      </c>
      <c r="L2913" s="21" t="s">
        <v>699</v>
      </c>
      <c r="M2913" s="21" t="s">
        <v>700</v>
      </c>
      <c r="N2913" s="21">
        <v>30</v>
      </c>
      <c r="O2913" s="20"/>
      <c r="P2913" s="21" t="s">
        <v>49</v>
      </c>
      <c r="Q2913" s="21" t="s">
        <v>3154</v>
      </c>
      <c r="R2913" s="21">
        <v>28000</v>
      </c>
      <c r="S2913" s="21">
        <v>7720</v>
      </c>
      <c r="T2913" s="21">
        <v>-68.283879999999996</v>
      </c>
      <c r="U2913" s="21">
        <v>-16.240279999999998</v>
      </c>
      <c r="V2913" s="21" t="s">
        <v>3155</v>
      </c>
      <c r="W2913" s="21" t="s">
        <v>51</v>
      </c>
      <c r="X2913" s="21" t="s">
        <v>3156</v>
      </c>
      <c r="Y2913" s="23">
        <v>46246</v>
      </c>
      <c r="Z2913" s="24">
        <f>+E2913-Y2913</f>
        <v>22</v>
      </c>
      <c r="AA2913" s="25">
        <f>+Tabla_DatosExternos_142[[#This Row],[Saldo]]/Tabla_DatosExternos_142[[#This Row],[Importe]]</f>
        <v>1</v>
      </c>
      <c r="AB2913" s="21"/>
      <c r="AC2913" s="26">
        <f>IF(AND(-Z2913&gt;=1,-Z2913&lt;=30),D2913,0)</f>
        <v>0</v>
      </c>
      <c r="AD2913" s="26">
        <f>IF(AND(-Z2913&gt;=31,-Z2913&lt;=60),D2913,0)</f>
        <v>0</v>
      </c>
      <c r="AE2913" s="26">
        <f>IF(AND(-Z2913&gt;=61,-Z2913&lt;=90),D2913,0)</f>
        <v>0</v>
      </c>
      <c r="AF2913" s="26">
        <f>IF(AND(-Z2913&gt;=91,-Z2913&lt;=120),D2913,0)</f>
        <v>0</v>
      </c>
      <c r="AG2913" s="26">
        <f>IF(AND(-Z2913&gt;=121,-Z2913&lt;=150),D2913,0)</f>
        <v>0</v>
      </c>
      <c r="AH2913" s="26">
        <f>IF(AND(-Z2913&gt;=151,-Z2913&lt;=180),D2913,0)</f>
        <v>0</v>
      </c>
      <c r="AI2913" s="26">
        <f>IF(AND(-Z2913&gt;=181,-Z2913&lt;=210),D2913,0)</f>
        <v>0</v>
      </c>
      <c r="AJ2913" s="26">
        <f>IF(AND(-Z2913&gt;=211,-Z2913&lt;=250),D2913,0)</f>
        <v>0</v>
      </c>
      <c r="AK2913" s="26">
        <f>IF(-Z2913&gt;=251,D2913,0)</f>
        <v>0</v>
      </c>
      <c r="AL2913" s="26">
        <f>SUM(AE2913:AF2913)</f>
        <v>0</v>
      </c>
      <c r="AM2913" s="26">
        <f>SUM(AG2913:AK2913)</f>
        <v>0</v>
      </c>
      <c r="AN2913" s="26">
        <f>SUM(AI2913:AK2913)</f>
        <v>0</v>
      </c>
      <c r="AO2913" s="26">
        <f>+IF(SUM(AC2913:AK2913)=0,D2913,0)</f>
        <v>21000</v>
      </c>
      <c r="AP2913" s="26">
        <f>+SUM(AC2913:AK2913)</f>
        <v>0</v>
      </c>
      <c r="AQ2913" s="26">
        <f>+Tabla_DatosExternos_142[[#This Row],[Total Vigente]]+Tabla_DatosExternos_142[[#This Row],[Total Vencido]]</f>
        <v>21000</v>
      </c>
      <c r="AR2913" s="26">
        <f>SUM(AG2913:AK2913)</f>
        <v>0</v>
      </c>
      <c r="AS2913" s="27">
        <f>+Tabla_DatosExternos_142[[#This Row],[Fecha]]-Tabla_DatosExternos_142[[#This Row],[Vence]]</f>
        <v>-30</v>
      </c>
      <c r="AT2913" s="21"/>
      <c r="AU2913" s="28" t="e">
        <f>+AR2913-W2913</f>
        <v>#VALUE!</v>
      </c>
    </row>
    <row r="2914" spans="1:47" x14ac:dyDescent="0.35">
      <c r="A2914" s="20">
        <v>46242</v>
      </c>
      <c r="B2914" s="21">
        <v>161240</v>
      </c>
      <c r="C2914" s="21">
        <v>24699.99</v>
      </c>
      <c r="D2914" s="21">
        <v>24699.99</v>
      </c>
      <c r="E2914" s="22">
        <v>46272</v>
      </c>
      <c r="F2914" s="21">
        <v>26</v>
      </c>
      <c r="G2914" s="21" t="s">
        <v>90</v>
      </c>
      <c r="H2914" s="21" t="s">
        <v>95</v>
      </c>
      <c r="I2914" s="21" t="s">
        <v>3347</v>
      </c>
      <c r="J2914" s="21" t="s">
        <v>49</v>
      </c>
      <c r="K2914" s="21" t="s">
        <v>698</v>
      </c>
      <c r="L2914" s="21" t="s">
        <v>699</v>
      </c>
      <c r="M2914" s="21" t="s">
        <v>700</v>
      </c>
      <c r="N2914" s="21">
        <v>30</v>
      </c>
      <c r="O2914" s="20"/>
      <c r="P2914" s="21" t="s">
        <v>49</v>
      </c>
      <c r="Q2914" s="21" t="s">
        <v>3348</v>
      </c>
      <c r="R2914" s="21">
        <v>25000</v>
      </c>
      <c r="S2914" s="21">
        <v>7720</v>
      </c>
      <c r="T2914" s="21">
        <v>-68.185191000000003</v>
      </c>
      <c r="U2914" s="21">
        <v>-16.562314000000001</v>
      </c>
      <c r="V2914" s="21" t="s">
        <v>3349</v>
      </c>
      <c r="W2914" s="21" t="s">
        <v>51</v>
      </c>
      <c r="X2914" s="21" t="s">
        <v>3350</v>
      </c>
      <c r="Y2914" s="23">
        <v>46246</v>
      </c>
      <c r="Z2914" s="24">
        <f>+E2914-Y2914</f>
        <v>26</v>
      </c>
      <c r="AA2914" s="25">
        <f>+Tabla_DatosExternos_142[[#This Row],[Saldo]]/Tabla_DatosExternos_142[[#This Row],[Importe]]</f>
        <v>1</v>
      </c>
      <c r="AB2914" s="21"/>
      <c r="AC2914" s="26">
        <f>IF(AND(-Z2914&gt;=1,-Z2914&lt;=30),D2914,0)</f>
        <v>0</v>
      </c>
      <c r="AD2914" s="26">
        <f>IF(AND(-Z2914&gt;=31,-Z2914&lt;=60),D2914,0)</f>
        <v>0</v>
      </c>
      <c r="AE2914" s="26">
        <f>IF(AND(-Z2914&gt;=61,-Z2914&lt;=90),D2914,0)</f>
        <v>0</v>
      </c>
      <c r="AF2914" s="26">
        <f>IF(AND(-Z2914&gt;=91,-Z2914&lt;=120),D2914,0)</f>
        <v>0</v>
      </c>
      <c r="AG2914" s="26">
        <f>IF(AND(-Z2914&gt;=121,-Z2914&lt;=150),D2914,0)</f>
        <v>0</v>
      </c>
      <c r="AH2914" s="26">
        <f>IF(AND(-Z2914&gt;=151,-Z2914&lt;=180),D2914,0)</f>
        <v>0</v>
      </c>
      <c r="AI2914" s="26">
        <f>IF(AND(-Z2914&gt;=181,-Z2914&lt;=210),D2914,0)</f>
        <v>0</v>
      </c>
      <c r="AJ2914" s="26">
        <f>IF(AND(-Z2914&gt;=211,-Z2914&lt;=250),D2914,0)</f>
        <v>0</v>
      </c>
      <c r="AK2914" s="26">
        <f>IF(-Z2914&gt;=251,D2914,0)</f>
        <v>0</v>
      </c>
      <c r="AL2914" s="26">
        <f>SUM(AE2914:AF2914)</f>
        <v>0</v>
      </c>
      <c r="AM2914" s="26">
        <f>SUM(AG2914:AK2914)</f>
        <v>0</v>
      </c>
      <c r="AN2914" s="26">
        <f>SUM(AI2914:AK2914)</f>
        <v>0</v>
      </c>
      <c r="AO2914" s="26">
        <f>+IF(SUM(AC2914:AK2914)=0,D2914,0)</f>
        <v>24699.99</v>
      </c>
      <c r="AP2914" s="26">
        <f>+SUM(AC2914:AK2914)</f>
        <v>0</v>
      </c>
      <c r="AQ2914" s="26">
        <f>+Tabla_DatosExternos_142[[#This Row],[Total Vigente]]+Tabla_DatosExternos_142[[#This Row],[Total Vencido]]</f>
        <v>24699.99</v>
      </c>
      <c r="AR2914" s="26">
        <f>SUM(AG2914:AK2914)</f>
        <v>0</v>
      </c>
      <c r="AS2914" s="27">
        <f>+Tabla_DatosExternos_142[[#This Row],[Fecha]]-Tabla_DatosExternos_142[[#This Row],[Vence]]</f>
        <v>-30</v>
      </c>
      <c r="AT2914" s="21"/>
      <c r="AU2914" s="28" t="e">
        <f>+AR2914-W2914</f>
        <v>#VALUE!</v>
      </c>
    </row>
    <row r="2915" spans="1:47" x14ac:dyDescent="0.35">
      <c r="A2915" s="1"/>
      <c r="C2915" s="5">
        <f>SUBTOTAL(109,Tabla_DatosExternos_142[Importe])</f>
        <v>28921088.593400002</v>
      </c>
      <c r="D2915" s="5">
        <f>SUBTOTAL(109,Tabla_DatosExternos_142[Saldo])</f>
        <v>26177531.79669999</v>
      </c>
      <c r="E2915" s="2"/>
      <c r="O2915" s="1"/>
      <c r="Y2915" s="17"/>
      <c r="Z2915" s="18"/>
      <c r="AA2915" s="19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4"/>
      <c r="AN2915" s="4"/>
      <c r="AO2915" s="4">
        <f>SUBTOTAL(109,Tabla_DatosExternos_142[Total Vigente])</f>
        <v>13422928.601700028</v>
      </c>
      <c r="AP2915" s="4">
        <f>SUBTOTAL(109,Tabla_DatosExternos_142[Total Vencido])</f>
        <v>12754603.195000008</v>
      </c>
      <c r="AQ2915" s="4"/>
      <c r="AR2915" s="4"/>
      <c r="AS2915" s="4"/>
      <c r="AU2915" s="5"/>
    </row>
    <row r="2916" spans="1:47" x14ac:dyDescent="0.35">
      <c r="D2916" s="6">
        <f>+Tabla_DatosExternos_142[[#Totals],[Saldo]]-AP2916</f>
        <v>-4.8428773880004883E-8</v>
      </c>
      <c r="AP2916">
        <f>+Tabla_DatosExternos_142[[#Totals],[Total Vencido]]+Tabla_DatosExternos_142[[#Totals],[Total Vigente]]</f>
        <v>26177531.796700038</v>
      </c>
    </row>
    <row r="2920" spans="1:47" x14ac:dyDescent="0.35">
      <c r="D2920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CARTERA BBO SA (12-08-2026)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Oroza Rosales</dc:creator>
  <cp:lastModifiedBy>Juan Abimael Borda Morales</cp:lastModifiedBy>
  <dcterms:created xsi:type="dcterms:W3CDTF">2024-12-06T15:55:31Z</dcterms:created>
  <dcterms:modified xsi:type="dcterms:W3CDTF">2026-08-12T19:21:59Z</dcterms:modified>
</cp:coreProperties>
</file>